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abteilung_stadtforschung_extern\umfragen\Kommunal\2025\Ergebnis\OpenData\"/>
    </mc:Choice>
  </mc:AlternateContent>
  <xr:revisionPtr revIDLastSave="0" documentId="13_ncr:1_{500F1BFB-F356-4368-B76E-F6DC0D382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blatt" sheetId="160" r:id="rId1"/>
    <sheet name="Inhalt" sheetId="1" r:id="rId2"/>
    <sheet name="z09_Übersicht" sheetId="13" r:id="rId3"/>
    <sheet name="z09a_chop" sheetId="3" r:id="rId4"/>
    <sheet name="z09b_chop" sheetId="4" r:id="rId5"/>
    <sheet name="z09c_chop" sheetId="5" r:id="rId6"/>
    <sheet name="z09d_chop" sheetId="6" r:id="rId7"/>
    <sheet name="z09e_chop" sheetId="7" r:id="rId8"/>
    <sheet name="z09f_chop" sheetId="8" r:id="rId9"/>
    <sheet name="z09g_chop" sheetId="9" r:id="rId10"/>
    <sheet name="z09h_chop" sheetId="10" r:id="rId11"/>
    <sheet name="z09i_chop" sheetId="11" r:id="rId12"/>
    <sheet name="z09j_chop" sheetId="12" r:id="rId13"/>
    <sheet name="b17" sheetId="14" r:id="rId14"/>
    <sheet name="b47" sheetId="15" r:id="rId15"/>
    <sheet name="c04" sheetId="16" r:id="rId16"/>
    <sheet name="wohn_typ" sheetId="17" r:id="rId17"/>
    <sheet name="wohn_wohnung_jahre_chop" sheetId="18" r:id="rId18"/>
    <sheet name="wohn_flaeche_chop" sheetId="19" r:id="rId19"/>
    <sheet name="wohn_flp_chop" sheetId="20" r:id="rId20"/>
    <sheet name="wohn_rp" sheetId="21" r:id="rId21"/>
    <sheet name="wohn_raeume_chop" sheetId="22" r:id="rId22"/>
    <sheet name="wohn_wg" sheetId="23" r:id="rId23"/>
    <sheet name="wohn_baujahr" sheetId="24" r:id="rId24"/>
    <sheet name="wohn_grundmiete_chop" sheetId="25" r:id="rId25"/>
    <sheet name="grumi_chop" sheetId="26" r:id="rId26"/>
    <sheet name="wohn_gesamtmiete_chop" sheetId="27" r:id="rId27"/>
    <sheet name="gesmi_chop" sheetId="28" r:id="rId28"/>
    <sheet name="wohn_wg_anteil_chop" sheetId="29" r:id="rId29"/>
    <sheet name="wohn_kosten_eigentum_chop" sheetId="30" r:id="rId30"/>
    <sheet name="mietbel1_chop" sheetId="31" r:id="rId31"/>
    <sheet name="mietbel2_chop" sheetId="32" r:id="rId32"/>
    <sheet name="c16" sheetId="33" r:id="rId33"/>
    <sheet name="c17" sheetId="34" r:id="rId34"/>
    <sheet name="c18" sheetId="35" r:id="rId35"/>
    <sheet name="c19" sheetId="36" r:id="rId36"/>
    <sheet name="c20" sheetId="37" r:id="rId37"/>
    <sheet name="c21" sheetId="38" r:id="rId38"/>
    <sheet name="c22" sheetId="39" r:id="rId39"/>
    <sheet name="c23" sheetId="40" r:id="rId40"/>
    <sheet name="c25" sheetId="41" r:id="rId41"/>
    <sheet name="z26" sheetId="42" r:id="rId42"/>
    <sheet name="c27" sheetId="43" r:id="rId43"/>
    <sheet name="c28a_chop" sheetId="44" r:id="rId44"/>
    <sheet name="c28b_chop" sheetId="45" r:id="rId45"/>
    <sheet name="c29_chop" sheetId="46" r:id="rId46"/>
    <sheet name="c29_qm_chop" sheetId="47" r:id="rId47"/>
    <sheet name="c30a_chop" sheetId="48" r:id="rId48"/>
    <sheet name="c30b_chop" sheetId="49" r:id="rId49"/>
    <sheet name="c30a_qm_chop" sheetId="50" r:id="rId50"/>
    <sheet name="c30b_qm_chop" sheetId="51" r:id="rId51"/>
    <sheet name="c31" sheetId="52" r:id="rId52"/>
    <sheet name="c32" sheetId="53" r:id="rId53"/>
    <sheet name="c33_01" sheetId="66" r:id="rId54"/>
    <sheet name="c33a_01" sheetId="54" r:id="rId55"/>
    <sheet name="c33b_01" sheetId="55" r:id="rId56"/>
    <sheet name="c33c_01" sheetId="56" r:id="rId57"/>
    <sheet name="c33d_01" sheetId="57" r:id="rId58"/>
    <sheet name="c33e_01" sheetId="58" r:id="rId59"/>
    <sheet name="c33f_01" sheetId="59" r:id="rId60"/>
    <sheet name="c33g_01" sheetId="60" r:id="rId61"/>
    <sheet name="c33h_01" sheetId="61" r:id="rId62"/>
    <sheet name="c33i_01" sheetId="62" r:id="rId63"/>
    <sheet name="c33j_01" sheetId="63" r:id="rId64"/>
    <sheet name="c33k_01" sheetId="64" r:id="rId65"/>
    <sheet name="c33l_01" sheetId="65" r:id="rId66"/>
    <sheet name="c33_02" sheetId="79" r:id="rId67"/>
    <sheet name="c33a_02" sheetId="67" r:id="rId68"/>
    <sheet name="c33b_02" sheetId="68" r:id="rId69"/>
    <sheet name="c33c_02" sheetId="69" r:id="rId70"/>
    <sheet name="c33d_02" sheetId="70" r:id="rId71"/>
    <sheet name="c33e_02" sheetId="71" r:id="rId72"/>
    <sheet name="c33f_02" sheetId="72" r:id="rId73"/>
    <sheet name="c33g_02" sheetId="73" r:id="rId74"/>
    <sheet name="c33h_02" sheetId="74" r:id="rId75"/>
    <sheet name="c33i_02" sheetId="75" r:id="rId76"/>
    <sheet name="c33j_02" sheetId="76" r:id="rId77"/>
    <sheet name="c33k_02" sheetId="77" r:id="rId78"/>
    <sheet name="c33l_02" sheetId="78" r:id="rId79"/>
    <sheet name="c34_Übersicht" sheetId="93" r:id="rId80"/>
    <sheet name="c34a_01" sheetId="80" r:id="rId81"/>
    <sheet name="c34b_01" sheetId="81" r:id="rId82"/>
    <sheet name="c34c_01" sheetId="82" r:id="rId83"/>
    <sheet name="c34d_01" sheetId="83" r:id="rId84"/>
    <sheet name="c34e_01" sheetId="84" r:id="rId85"/>
    <sheet name="c34f_01" sheetId="85" r:id="rId86"/>
    <sheet name="c34g_01" sheetId="86" r:id="rId87"/>
    <sheet name="c34h_01" sheetId="87" r:id="rId88"/>
    <sheet name="c34i_01" sheetId="88" r:id="rId89"/>
    <sheet name="c34j_01" sheetId="89" r:id="rId90"/>
    <sheet name="c34k_01" sheetId="90" r:id="rId91"/>
    <sheet name="c34l_01" sheetId="91" r:id="rId92"/>
    <sheet name="c34m_01" sheetId="92" r:id="rId93"/>
    <sheet name="c34m_02" sheetId="106" r:id="rId94"/>
    <sheet name="c34a_02" sheetId="94" r:id="rId95"/>
    <sheet name="c34b_02" sheetId="95" r:id="rId96"/>
    <sheet name="c34c_02" sheetId="96" r:id="rId97"/>
    <sheet name="c34d_02" sheetId="97" r:id="rId98"/>
    <sheet name="c34e_02" sheetId="98" r:id="rId99"/>
    <sheet name="c34f_02" sheetId="99" r:id="rId100"/>
    <sheet name="c34g_02" sheetId="100" r:id="rId101"/>
    <sheet name="c34h_02" sheetId="101" r:id="rId102"/>
    <sheet name="c34i_02" sheetId="102" r:id="rId103"/>
    <sheet name="c34j_02" sheetId="103" r:id="rId104"/>
    <sheet name="c34k_02" sheetId="104" r:id="rId105"/>
    <sheet name="c34l_02" sheetId="105" r:id="rId106"/>
    <sheet name="c35" sheetId="107" r:id="rId107"/>
    <sheet name="c36_Übersicht" sheetId="113" r:id="rId108"/>
    <sheet name="c36a" sheetId="108" r:id="rId109"/>
    <sheet name="c36b" sheetId="109" r:id="rId110"/>
    <sheet name="c36c" sheetId="110" r:id="rId111"/>
    <sheet name="c36d" sheetId="111" r:id="rId112"/>
    <sheet name="c36e" sheetId="112" r:id="rId113"/>
    <sheet name="c37" sheetId="114" r:id="rId114"/>
    <sheet name="z29" sheetId="115" r:id="rId115"/>
    <sheet name="z49" sheetId="116" r:id="rId116"/>
    <sheet name="d14" sheetId="117" r:id="rId117"/>
    <sheet name="d15_chop" sheetId="118" r:id="rId118"/>
    <sheet name="d16" sheetId="119" r:id="rId119"/>
    <sheet name="d24_Übersicht" sheetId="122" r:id="rId120"/>
    <sheet name="d24a" sheetId="120" r:id="rId121"/>
    <sheet name="d24b" sheetId="121" r:id="rId122"/>
    <sheet name="d25_chop" sheetId="123" r:id="rId123"/>
    <sheet name="d26" sheetId="124" r:id="rId124"/>
    <sheet name="d27" sheetId="125" r:id="rId125"/>
    <sheet name="schwerbehind" sheetId="126" r:id="rId126"/>
    <sheet name="psychbehind" sheetId="127" r:id="rId127"/>
    <sheet name="wohnd" sheetId="128" r:id="rId128"/>
    <sheet name="wohn_jahre" sheetId="129" r:id="rId129"/>
    <sheet name="wohndk" sheetId="130" r:id="rId130"/>
    <sheet name="hhper" sheetId="131" r:id="rId131"/>
    <sheet name="kinder_leibl_anz" sheetId="132" r:id="rId132"/>
    <sheet name="kind01_leibl_jahr" sheetId="133" r:id="rId133"/>
    <sheet name="lebun_mv" sheetId="134" r:id="rId134"/>
    <sheet name="lebun_haupt" sheetId="135" r:id="rId135"/>
    <sheet name="pekg" sheetId="136" r:id="rId136"/>
    <sheet name="pek" sheetId="137" r:id="rId137"/>
    <sheet name="hhekg" sheetId="139" r:id="rId138"/>
    <sheet name="hhek" sheetId="140" r:id="rId139"/>
    <sheet name="äqui_whh" sheetId="141" r:id="rId140"/>
    <sheet name="dummy" sheetId="142" r:id="rId141"/>
    <sheet name="bewgru" sheetId="143" r:id="rId142"/>
    <sheet name="lebun" sheetId="144" r:id="rId143"/>
    <sheet name="hhper2" sheetId="145" r:id="rId144"/>
    <sheet name="einwanderungsgeschichte2" sheetId="146" r:id="rId145"/>
    <sheet name="staat_geb_person" sheetId="147" r:id="rId146"/>
    <sheet name="sbz" sheetId="148" r:id="rId147"/>
    <sheet name="lage" sheetId="149" r:id="rId148"/>
    <sheet name="hh_kind_komplett" sheetId="150" r:id="rId149"/>
    <sheet name="hhstat" sheetId="151" r:id="rId150"/>
    <sheet name="mieter" sheetId="152" r:id="rId151"/>
    <sheet name="wohn_wohnung_jahre_wohndk" sheetId="153" r:id="rId152"/>
    <sheet name="arm_stadt" sheetId="154" r:id="rId153"/>
    <sheet name="arm_bund" sheetId="155" r:id="rId154"/>
    <sheet name="altgr1" sheetId="156" r:id="rId155"/>
    <sheet name="altgr2" sheetId="157" r:id="rId156"/>
    <sheet name="altgr3" sheetId="158" r:id="rId157"/>
    <sheet name="NAEKL_quantiles" sheetId="159" r:id="rId15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59" l="1"/>
  <c r="A1" i="158"/>
  <c r="A1" i="157"/>
  <c r="A1" i="156"/>
  <c r="A1" i="155"/>
  <c r="A1" i="154"/>
  <c r="A1" i="153"/>
  <c r="A1" i="152"/>
  <c r="A1" i="151"/>
  <c r="A1" i="150"/>
  <c r="A1" i="149"/>
  <c r="A1" i="148"/>
  <c r="A1" i="147"/>
  <c r="A1" i="146"/>
  <c r="A1" i="145"/>
  <c r="A1" i="144"/>
  <c r="A1" i="143"/>
  <c r="A1" i="142"/>
  <c r="A1" i="141"/>
  <c r="A1" i="140"/>
  <c r="A1" i="139"/>
  <c r="A1" i="137"/>
  <c r="A1" i="136"/>
  <c r="A1" i="135"/>
  <c r="A1" i="134"/>
  <c r="A1" i="133"/>
  <c r="A1" i="132"/>
  <c r="A1" i="131"/>
  <c r="A1" i="130"/>
  <c r="A1" i="129"/>
  <c r="A1" i="128"/>
  <c r="A1" i="127"/>
  <c r="A1" i="126"/>
  <c r="A1" i="125"/>
  <c r="A1" i="124"/>
  <c r="A1" i="123"/>
  <c r="A1" i="121"/>
  <c r="A1" i="120"/>
  <c r="A1" i="122"/>
  <c r="A1" i="119"/>
  <c r="A1" i="118"/>
  <c r="A1" i="117"/>
  <c r="A1" i="116"/>
  <c r="A1" i="115"/>
  <c r="A1" i="114"/>
  <c r="A1" i="112"/>
  <c r="A1" i="111"/>
  <c r="A1" i="110"/>
  <c r="A1" i="109"/>
  <c r="A1" i="108"/>
  <c r="A1" i="113"/>
  <c r="A1" i="107"/>
  <c r="A1" i="105"/>
  <c r="A1" i="104"/>
  <c r="A1" i="103"/>
  <c r="A1" i="102"/>
  <c r="A1" i="101"/>
  <c r="A1" i="100"/>
  <c r="A1" i="99"/>
  <c r="A1" i="98"/>
  <c r="A1" i="97"/>
  <c r="A1" i="96"/>
  <c r="A1" i="95"/>
  <c r="A1" i="94"/>
  <c r="A1" i="106"/>
  <c r="A1" i="92"/>
  <c r="A1" i="91"/>
  <c r="A1" i="90"/>
  <c r="A1" i="89"/>
  <c r="A1" i="88"/>
  <c r="A1" i="87"/>
  <c r="A1" i="86"/>
  <c r="A1" i="85"/>
  <c r="A1" i="84"/>
  <c r="A1" i="83"/>
  <c r="A1" i="82"/>
  <c r="A1" i="81"/>
  <c r="A1" i="80"/>
  <c r="A1" i="93"/>
  <c r="A1" i="78"/>
  <c r="A1" i="77"/>
  <c r="A1" i="76"/>
  <c r="A1" i="75"/>
  <c r="A1" i="74"/>
  <c r="A1" i="73"/>
  <c r="A1" i="72"/>
  <c r="A1" i="71"/>
  <c r="A1" i="70"/>
  <c r="A1" i="69"/>
  <c r="A1" i="68"/>
  <c r="A1" i="67"/>
  <c r="A1" i="79"/>
  <c r="A1" i="65"/>
  <c r="A1" i="64"/>
  <c r="A1" i="63"/>
  <c r="A1" i="62"/>
  <c r="A1" i="61"/>
  <c r="A1" i="60"/>
  <c r="A1" i="59"/>
  <c r="A1" i="58"/>
  <c r="A1" i="57"/>
  <c r="A1" i="56"/>
  <c r="A1" i="55"/>
  <c r="A1" i="54"/>
  <c r="A1" i="66"/>
  <c r="A1" i="53"/>
  <c r="A1" i="52"/>
  <c r="A1" i="51"/>
  <c r="A1" i="50"/>
  <c r="A1" i="49"/>
  <c r="A1" i="48"/>
  <c r="A1" i="47"/>
  <c r="A1" i="46"/>
  <c r="A1" i="45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2"/>
  <c r="A1" i="11"/>
  <c r="A1" i="10"/>
  <c r="A1" i="9"/>
  <c r="A1" i="8"/>
  <c r="A1" i="7"/>
  <c r="A1" i="6"/>
  <c r="A1" i="5"/>
  <c r="A1" i="4"/>
  <c r="A1" i="3"/>
  <c r="A1" i="13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<sst xmlns="http://schemas.openxmlformats.org/spreadsheetml/2006/main" count="55583" uniqueCount="597">
  <si>
    <t>Inhaltsverzeichnis</t>
  </si>
  <si>
    <t/>
  </si>
  <si>
    <t>Fahrzeuge im Haushalt</t>
  </si>
  <si>
    <t>Item</t>
  </si>
  <si>
    <t>Anzahl</t>
  </si>
  <si>
    <t>0</t>
  </si>
  <si>
    <t>1</t>
  </si>
  <si>
    <t>2</t>
  </si>
  <si>
    <t>3</t>
  </si>
  <si>
    <t>4</t>
  </si>
  <si>
    <t>5</t>
  </si>
  <si>
    <t>7 und mehr</t>
  </si>
  <si>
    <t>mean</t>
  </si>
  <si>
    <t>a) Privat-Pkw (Benzin, Diesel oder Gas)</t>
  </si>
  <si>
    <t>b) Privat-Pkw  (Elektro, Hybrid oder Wasserstoff)</t>
  </si>
  <si>
    <t xml:space="preserve">c) Dienst-/Firmen-Pkw </t>
  </si>
  <si>
    <t>d) Motorrad, Moped</t>
  </si>
  <si>
    <t xml:space="preserve">e) Fahrrad ohne Elektrounterstützung  </t>
  </si>
  <si>
    <t>f) Fahrrad mit Elektrounterstützung (E-Bike, Pedelec)</t>
  </si>
  <si>
    <t>g) Lastenrad (mit und ohne E-Antrieb)</t>
  </si>
  <si>
    <t>h) E-Tretroller</t>
  </si>
  <si>
    <t>Fahrrad (egal welche Art)</t>
  </si>
  <si>
    <t>Privat-Pkw (egal welche Art)</t>
  </si>
  <si>
    <t>Basis: alle Befragten; kein Filter; Gewichtung: Wichtung Stadt Haushalt</t>
  </si>
  <si>
    <t>Merkmal</t>
  </si>
  <si>
    <t>Mean</t>
  </si>
  <si>
    <t>Gesamt</t>
  </si>
  <si>
    <t>Haushaltsstruktur</t>
  </si>
  <si>
    <t>Singles</t>
  </si>
  <si>
    <t>Alleinerziehende</t>
  </si>
  <si>
    <t>Paare mit Kindern</t>
  </si>
  <si>
    <t>Paare ohne Kinder</t>
  </si>
  <si>
    <t>alleinstehende Rentner</t>
  </si>
  <si>
    <t>Rentnerpaare</t>
  </si>
  <si>
    <t>Hauptquelle Lebensunterhalt</t>
  </si>
  <si>
    <t>Erwerbseinkommen</t>
  </si>
  <si>
    <t>ALG I, Bürgergeld und Leistungen nach SGB XII)</t>
  </si>
  <si>
    <t>Renten, Pensionen</t>
  </si>
  <si>
    <t>übrige Einkommensart</t>
  </si>
  <si>
    <t>Hauptquelle Haushaltseinkommen</t>
  </si>
  <si>
    <t>Arbeitslosengeld I</t>
  </si>
  <si>
    <t>Bürgergeld</t>
  </si>
  <si>
    <t>Sozialhilfe bzw. Grundsicherung im Alter und bei Erwerbsminderung nach SGB XII</t>
  </si>
  <si>
    <t>Wohngeld</t>
  </si>
  <si>
    <t>andere staatliche Leistungen (z.B. Kindergeld)</t>
  </si>
  <si>
    <t>alle übrigen Einkommen (auch BAföG, Unterhalt, Stipendien, Kapitalerträge)</t>
  </si>
  <si>
    <t>Haushalts-Nettoeinkommen</t>
  </si>
  <si>
    <t>unter 1100€</t>
  </si>
  <si>
    <t>unter 2300€</t>
  </si>
  <si>
    <t>unter 3200€</t>
  </si>
  <si>
    <t>ab 3200€</t>
  </si>
  <si>
    <t>Personen im HH</t>
  </si>
  <si>
    <t>1 Person</t>
  </si>
  <si>
    <t>2 Personen</t>
  </si>
  <si>
    <t>3 Personen</t>
  </si>
  <si>
    <t>4 Personen und mehr</t>
  </si>
  <si>
    <t>Einwanderungsgeschichte (eingeschränkt repräsentativ)</t>
  </si>
  <si>
    <t>ohne Einwanderungsgeschichte</t>
  </si>
  <si>
    <t>mit Einwanderungsgeschichte</t>
  </si>
  <si>
    <t>Sie selbst</t>
  </si>
  <si>
    <t>in Ostdeutschland (einschl. Ost-Berlin)</t>
  </si>
  <si>
    <t>in Westdeutschland (einschl. West-Berlin)</t>
  </si>
  <si>
    <t>im Ausland</t>
  </si>
  <si>
    <t>Stadtbezirk</t>
  </si>
  <si>
    <t>Mitte</t>
  </si>
  <si>
    <t>Nordost</t>
  </si>
  <si>
    <t>Ost</t>
  </si>
  <si>
    <t>Südost</t>
  </si>
  <si>
    <t>Süd</t>
  </si>
  <si>
    <t>Südwest</t>
  </si>
  <si>
    <t>West</t>
  </si>
  <si>
    <t>Alt-West</t>
  </si>
  <si>
    <t>Nordwest</t>
  </si>
  <si>
    <t>Nord</t>
  </si>
  <si>
    <t>Lage der Wohnung im Stadtgebiet</t>
  </si>
  <si>
    <t>Innenstadt</t>
  </si>
  <si>
    <t>Innenstadtrand</t>
  </si>
  <si>
    <t>Stadtrand 1</t>
  </si>
  <si>
    <t>Stadtrand 2</t>
  </si>
  <si>
    <t>Kinder im Haushalt</t>
  </si>
  <si>
    <t>keine Kinder im Haushalt</t>
  </si>
  <si>
    <t>Kinder 0-6 &amp; 7-13 im Haushalt</t>
  </si>
  <si>
    <t>nur Kinder 0-6 im Haushalt</t>
  </si>
  <si>
    <t>nur Kinder 7-13 im Haushalt</t>
  </si>
  <si>
    <t>Art des Haushaltes</t>
  </si>
  <si>
    <t>im eigenen Haushalt.</t>
  </si>
  <si>
    <t>im Haushalt meiner Eltern, Kinder, Schwiegereltern, Großeltern.</t>
  </si>
  <si>
    <t>in einer Wohngemeinschaft (WG).</t>
  </si>
  <si>
    <t>woanders (z.B. Heim).</t>
  </si>
  <si>
    <t>Mieter</t>
  </si>
  <si>
    <t>Eigentümer</t>
  </si>
  <si>
    <t>Wohndauer derzeitige Wohnung? (klassiert)</t>
  </si>
  <si>
    <t>bis 5 Jahre</t>
  </si>
  <si>
    <t>6 bis 10 Jahre</t>
  </si>
  <si>
    <t>11 Jahre und länger</t>
  </si>
  <si>
    <t>10. Wann wurde das Haus errichtet, in dem sich Ihre Wohnung befindet?</t>
  </si>
  <si>
    <t>vor 1919 (Gründerzeit)</t>
  </si>
  <si>
    <t>1919 bis 1945</t>
  </si>
  <si>
    <t>1946 bis 1960</t>
  </si>
  <si>
    <t>1961 bis 1990 (Plattenbau)</t>
  </si>
  <si>
    <t>1961 bis 1990 (kein Plattenbau)</t>
  </si>
  <si>
    <t>1991 bis 2004</t>
  </si>
  <si>
    <t>2005 bis 2014</t>
  </si>
  <si>
    <t>ab 2015</t>
  </si>
  <si>
    <t>weiß ich nicht</t>
  </si>
  <si>
    <t>Armuts-Reichtums-Klassifikation (Median Leipzig)</t>
  </si>
  <si>
    <t>armutsgefährdet</t>
  </si>
  <si>
    <t>untere Mittelschicht</t>
  </si>
  <si>
    <t>obere Mittelschicht</t>
  </si>
  <si>
    <t>einkommensreich</t>
  </si>
  <si>
    <t>Armuts-Reichtums-Klassifikationr (Bundesmedian)</t>
  </si>
  <si>
    <t>Alter</t>
  </si>
  <si>
    <t>18 bis 24 Jahre</t>
  </si>
  <si>
    <t>25 bis 34 Jahre</t>
  </si>
  <si>
    <t>35 bis 44 Jahre</t>
  </si>
  <si>
    <t>45 bis 54 Jahre</t>
  </si>
  <si>
    <t>55 bis 64 Jahre</t>
  </si>
  <si>
    <t>65 bis 74 Jahre</t>
  </si>
  <si>
    <t>75 bis 85 Jahre</t>
  </si>
  <si>
    <t>18 bis 34 Jahre</t>
  </si>
  <si>
    <t>35 bis 49 Jahre</t>
  </si>
  <si>
    <t>50 bis 64 Jahre</t>
  </si>
  <si>
    <t>65 bis 85 Jahre</t>
  </si>
  <si>
    <t>35 bis 54 Jahre</t>
  </si>
  <si>
    <t>55 bis 85 Jahre</t>
  </si>
  <si>
    <t>Quantil des Netto-Äquvivalenzeinkommens</t>
  </si>
  <si>
    <t>unter 20</t>
  </si>
  <si>
    <t>unter 25</t>
  </si>
  <si>
    <t>unter 1/3</t>
  </si>
  <si>
    <t>unter 50</t>
  </si>
  <si>
    <t>größer gleich 50 und kleiner gleich 2/3</t>
  </si>
  <si>
    <t>größer 2/3</t>
  </si>
  <si>
    <t>größer 75</t>
  </si>
  <si>
    <t>größer 80</t>
  </si>
  <si>
    <t>Amt für Statistik und Wahlen Leipzig, Kommunale Bürgerumfrage "Leben in Leipzig" 2025; erstellt am: 31.08.2026</t>
  </si>
  <si>
    <t>17. Über welche Technik verfügen Sie zu Hause? (Mehrfachnennungen)</t>
  </si>
  <si>
    <t>Smartphone</t>
  </si>
  <si>
    <t>Laptop/Desktop-PC</t>
  </si>
  <si>
    <t>Tablet</t>
  </si>
  <si>
    <t>feste Internetverbindung über eine Box</t>
  </si>
  <si>
    <t>Internetverbindung über ein Smartphone</t>
  </si>
  <si>
    <t>keine der Genannten</t>
  </si>
  <si>
    <t>Nur für Befragte, in deren Haushalt mindestens ein Privat-Pkw oder Motorrad bzw. Moped zur Verfügung steht: 47. Für das am häufigsten genutzte Fahrzeug: Wann wurden die Fahrzeugdokumente (Fahrzeugschein) ausgestellt?</t>
  </si>
  <si>
    <t>Basis: alle Befragten; Filter: 'z09j größer 0 oder z09d größer 0'; Gewichtung: Wichtung Stadt Haushalt</t>
  </si>
  <si>
    <t>vor 2015</t>
  </si>
  <si>
    <t>weiß nicht</t>
  </si>
  <si>
    <t>4. Wie zufrieden sind Sie mit Ihrer momentanen Wohnsituation?</t>
  </si>
  <si>
    <t>sehr zufrieden</t>
  </si>
  <si>
    <t>eher zufrieden</t>
  </si>
  <si>
    <t>teils/teils</t>
  </si>
  <si>
    <t>eher unzufrieden</t>
  </si>
  <si>
    <t>sehr unzufrieden</t>
  </si>
  <si>
    <t>Top-Werteᴬ</t>
  </si>
  <si>
    <t>A: Top-Werte: Summe der Ausprägungen sehr zufrieden, eher zufrieden</t>
  </si>
  <si>
    <t>8. In was für einer Wohnung wohnen Sie?</t>
  </si>
  <si>
    <t>Mietwohnung</t>
  </si>
  <si>
    <t>Eigentumswohnung</t>
  </si>
  <si>
    <t>eigenes Haus</t>
  </si>
  <si>
    <t>gemietetes Haus</t>
  </si>
  <si>
    <t>andere (z.B. Wohnheim, Untermiete)</t>
  </si>
  <si>
    <t>A: Top-Werte: Summe der Ausprägungen Mietwohnung - andere (z.B. Wohnheim, Untermiete)</t>
  </si>
  <si>
    <t>Seit wann wohnen Sie in der derzeitigen Wohnung? (klassiert)</t>
  </si>
  <si>
    <t>1940—1959</t>
  </si>
  <si>
    <t>1960—1969</t>
  </si>
  <si>
    <t>1970—1979</t>
  </si>
  <si>
    <t>1980—1989</t>
  </si>
  <si>
    <t>1990—1999</t>
  </si>
  <si>
    <t>2000—2009</t>
  </si>
  <si>
    <t>2010—2013</t>
  </si>
  <si>
    <t>2014—2017</t>
  </si>
  <si>
    <t>2018—2020</t>
  </si>
  <si>
    <t>2021—2025</t>
  </si>
  <si>
    <t>Median</t>
  </si>
  <si>
    <t>Wie groß ist die von Ihnen genutzte Wohnung? (klassiert)</t>
  </si>
  <si>
    <t>0 - unter 20</t>
  </si>
  <si>
    <t>20 - unter 40</t>
  </si>
  <si>
    <t>40 - unter 60</t>
  </si>
  <si>
    <t>60 - unter 80</t>
  </si>
  <si>
    <t>80 - unter 100</t>
  </si>
  <si>
    <t>100 - unter 120</t>
  </si>
  <si>
    <t>120 - unter 140</t>
  </si>
  <si>
    <t>140 - unter 160</t>
  </si>
  <si>
    <t>160 - unter 180</t>
  </si>
  <si>
    <t>180 - unter 200</t>
  </si>
  <si>
    <t>200 - unter 250</t>
  </si>
  <si>
    <t>Wohnfläche pro Person (klassiert)</t>
  </si>
  <si>
    <t>0 - unter 10</t>
  </si>
  <si>
    <t>10 - unter 20</t>
  </si>
  <si>
    <t>20 - unter 30</t>
  </si>
  <si>
    <t>30 - unter 40</t>
  </si>
  <si>
    <t>40 - unter 50</t>
  </si>
  <si>
    <t>50 - unter 60</t>
  </si>
  <si>
    <t>60 - unter 70</t>
  </si>
  <si>
    <t>70 - unter 80</t>
  </si>
  <si>
    <t>80 - unter 90</t>
  </si>
  <si>
    <t>90 - unter 100</t>
  </si>
  <si>
    <t>100 - unter 110</t>
  </si>
  <si>
    <t>110 - unter 120</t>
  </si>
  <si>
    <t>120 - unter 188</t>
  </si>
  <si>
    <t>Wohnräume pro Person</t>
  </si>
  <si>
    <t>Wohnräume (klassiert</t>
  </si>
  <si>
    <t>5 und mehr</t>
  </si>
  <si>
    <t>13. Wohnen Sie in einer Wohngemeinschaft (WG)?</t>
  </si>
  <si>
    <t>ja</t>
  </si>
  <si>
    <t>nein</t>
  </si>
  <si>
    <t>Grundmiete (klassiert)</t>
  </si>
  <si>
    <t>0 - unter 200</t>
  </si>
  <si>
    <t>200 - unter 300</t>
  </si>
  <si>
    <t>300 - unter 400</t>
  </si>
  <si>
    <t>400 - unter 500</t>
  </si>
  <si>
    <t>500 - unter 600</t>
  </si>
  <si>
    <t>600 - unter 700</t>
  </si>
  <si>
    <t>700 - unter 800</t>
  </si>
  <si>
    <t>800 - unter 900</t>
  </si>
  <si>
    <t>900 - unter 1000</t>
  </si>
  <si>
    <t>1000 - unter 1200</t>
  </si>
  <si>
    <t>1200 - unter 1500</t>
  </si>
  <si>
    <t>1500 - unter 2000</t>
  </si>
  <si>
    <t>2000 - unter 3000</t>
  </si>
  <si>
    <t>Grundmiete pro m² (klassiert)</t>
  </si>
  <si>
    <t>unter 3€</t>
  </si>
  <si>
    <t>3 - unter 5</t>
  </si>
  <si>
    <t>5 - unter 6</t>
  </si>
  <si>
    <t>6 - unter 7</t>
  </si>
  <si>
    <t>7 - unter 8</t>
  </si>
  <si>
    <t>8 - unter 9</t>
  </si>
  <si>
    <t>9 - unter 10</t>
  </si>
  <si>
    <t>10 - unter 11</t>
  </si>
  <si>
    <t>11 - unter 12</t>
  </si>
  <si>
    <t>12 - unter 15</t>
  </si>
  <si>
    <t>20€ und mehr</t>
  </si>
  <si>
    <t>Gesamtmiete (klassiert)</t>
  </si>
  <si>
    <t>Gesamtmiete pro m² (klassiert)</t>
  </si>
  <si>
    <t>15 - unter 20</t>
  </si>
  <si>
    <t>Nur für Mitglieder in Wohngemeinschaften: Wie hoch ist Ihr Anteil an der Gesamtmiete der Wohnung (klassiert)</t>
  </si>
  <si>
    <t>Basis: alle Befragten; Filter: 'hhstat gleich 3 oder wohn_wg gleich 1'; Gewichtung: Wichtung Stadt Haushalt</t>
  </si>
  <si>
    <t>Für Eigentümer: Wie hoch sind die monatlichen Wohnkosten Ihres Haushaltes</t>
  </si>
  <si>
    <t>Basis: alle Befragten; Filter: 'mieter gleich 2'; Gewichtung: Wichtung Stadt Haushalt</t>
  </si>
  <si>
    <t>Belastung Grundmiete (klassiert)</t>
  </si>
  <si>
    <t>Basis: alle Befragten; Filter: 'mieter gleich 1'; Gewichtung: Wichtung Stadt Haushalt</t>
  </si>
  <si>
    <t>0 - unter 0.1</t>
  </si>
  <si>
    <t>0.1 - unter 0.2</t>
  </si>
  <si>
    <t>0.2 - unter 0.3</t>
  </si>
  <si>
    <t>0.3 - unter 0.4</t>
  </si>
  <si>
    <t>0.4 - unter 0.5</t>
  </si>
  <si>
    <t>0.5 - unter 0.6</t>
  </si>
  <si>
    <t>0.6 - unter 0.7</t>
  </si>
  <si>
    <t>Belastung Gesamtmiete (klassiert)</t>
  </si>
  <si>
    <t>16. Was trifft auf Ihr Mietverhältnis zu?</t>
  </si>
  <si>
    <t>befristetes Mietverhältnis in einer Wohnung</t>
  </si>
  <si>
    <t>befristetes Mietverhältnis in einem Wohnheim (z.B. Studentenwohnheim)</t>
  </si>
  <si>
    <t>befristetes Mietverhältnis in einer Wohngemeinschaft</t>
  </si>
  <si>
    <t>voll möblierte Wohnung (löffelfertig)</t>
  </si>
  <si>
    <t>teilmöblierte Wohnung (Bett, Schrank, Küche vorhanden)</t>
  </si>
  <si>
    <t>Indexmietvertrag</t>
  </si>
  <si>
    <t>Staffelmietvertrag</t>
  </si>
  <si>
    <t>nichts davon trifft zu (z.B. unbefristeter Mietvertrag)</t>
  </si>
  <si>
    <t>17. Wenn Sie in einer Mietwohnung wohnen: Wer vermietet sie?</t>
  </si>
  <si>
    <t>kommunale Gesellschaft (LWB)</t>
  </si>
  <si>
    <t>Genossenschaft (z.B. WBG Kontakt, Lipsia)</t>
  </si>
  <si>
    <t>private/-r Vermieter/-in bzw. privates Immobilienunternehmen</t>
  </si>
  <si>
    <t>18. Ist Ihre Grundmiete in den letzten sechs Jahren erhöht worden?</t>
  </si>
  <si>
    <t>19. Auf welcher Grundlage wurde die letzte Mieterhöhung begründet? (Mehrfachnennungen)</t>
  </si>
  <si>
    <t>Basis: alle Befragten; Filter: 'c18 gleich 1 und mieter gleich 1'; Gewichtung: Wichtung Stadt Haushalt</t>
  </si>
  <si>
    <t>Leipziger Mietspiegel</t>
  </si>
  <si>
    <t>Modernisierungsmaßnahme</t>
  </si>
  <si>
    <t>drei Vergleichsmieten</t>
  </si>
  <si>
    <t>andere, und zwar (bitte nennen)</t>
  </si>
  <si>
    <t>20. Rechnen Sie innerhalb des nächsten Jahres mit einer Mieterhöhung?</t>
  </si>
  <si>
    <t>möglicherweise</t>
  </si>
  <si>
    <t>21. Stellen Sie sich vor, Ihr Vermieter/Ihre Vermieterin erhöht die Kaltmiete um 15 Prozent. Was würde das für Sie bedeuten?</t>
  </si>
  <si>
    <t>Ich kann die Miete problemlos weiterbezahlen.</t>
  </si>
  <si>
    <t>Ich kann die Miete nicht problemlos weiterbezahlen.</t>
  </si>
  <si>
    <t>22. Für den Fall, dass eine solche Mieterhöhung für Sie ein finanzielles Problem darstellt: Was würden Sie tun? (Mehrfachnennungen)</t>
  </si>
  <si>
    <t>Basis: alle Befragten; Filter: 'c21 gleich 2 und mieter gleich 1'; Gewichtung: Wichtung Stadt Haushalt</t>
  </si>
  <si>
    <t>einen Mietzuschuss (z.B. Wohngeld) beantragen</t>
  </si>
  <si>
    <t>auf andere Ausgaben (z.B. Urlaub) verzichten</t>
  </si>
  <si>
    <t>in eine preiswertere Wohnung umziehen</t>
  </si>
  <si>
    <t>dagegen vorgehen / mir juristische Unterstützung suchen</t>
  </si>
  <si>
    <t>Sonstiges</t>
  </si>
  <si>
    <t>Das weiß ich nicht.</t>
  </si>
  <si>
    <t>23. Hatten Sie in den letzten vier Jahren bei Miete und/oder Energie wegen finanzieller Engpässe Zahlungsrückstände? (Mehrfachnennungen)</t>
  </si>
  <si>
    <t>ja, bei Mietzahlungen</t>
  </si>
  <si>
    <t>ja, bei Energiezahlungen</t>
  </si>
  <si>
    <t>nein, weder noch</t>
  </si>
  <si>
    <t>25. Haben Sie den Mietspiegel der Stadt Leipzig bereits genutzt?</t>
  </si>
  <si>
    <t>Basis: alle Befragten; Filter: 'c24 gleich 1'; Gewichtung: Wichtung Stadt Haushalt</t>
  </si>
  <si>
    <t>19. Haben Sie vor oder sind Sie gezwungen, in den nächsten zwei Jahren aus Ihrer jetzigen Wohnung auszuziehen?</t>
  </si>
  <si>
    <t>27. Falls Sie umziehen wollen oder müssen: Wo wollen Sie nach dem Umzug wohnen? (nur eine Antwort möglich)</t>
  </si>
  <si>
    <t>Basis: alle Befragten; Filter: 'z26 ungleich 3'; Gewichtung: Wichtung Stadt Haushalt</t>
  </si>
  <si>
    <t>im selben Wohnviertel wie bisher</t>
  </si>
  <si>
    <t>im selben Stadtbezirk</t>
  </si>
  <si>
    <t>in einem anderen Stadtbezirk Leipzigs</t>
  </si>
  <si>
    <t>in der näheren Umgebung Leipzigs (max. 30 Min. mit dem Pkw von Leipzig entfernt)</t>
  </si>
  <si>
    <t>in Sachsen (außer Leipzig und näherer Umgebung)</t>
  </si>
  <si>
    <t>in einem anderen der neuen Bundesländer (außer nähere Umgebung)</t>
  </si>
  <si>
    <t>in einem der alten Bundesländer</t>
  </si>
  <si>
    <t>Das weiß ich noch nicht.</t>
  </si>
  <si>
    <t>A: Top-Werte: Summe der Ausprägungen im selben Wohnviertel wie bisher - in einem anderen Stadtbezirk Leipzigs (ohne Das weiß ich noch nicht.)</t>
  </si>
  <si>
    <t>Welche Wohnfläche (in m²) soll die Wohnung/das Haus haben? (klassiert)</t>
  </si>
  <si>
    <t>unter 20m²</t>
  </si>
  <si>
    <t>30—39</t>
  </si>
  <si>
    <t>40—49</t>
  </si>
  <si>
    <t>50—59</t>
  </si>
  <si>
    <t>60—69</t>
  </si>
  <si>
    <t>70—79</t>
  </si>
  <si>
    <t>80—89</t>
  </si>
  <si>
    <t>90—99</t>
  </si>
  <si>
    <t>100—119</t>
  </si>
  <si>
    <t>120—149</t>
  </si>
  <si>
    <t>150—179</t>
  </si>
  <si>
    <t>200m² und mehr</t>
  </si>
  <si>
    <t>b) Wie viele Wohnräume soll die Wohnung/das Haus haben? (klassiert)</t>
  </si>
  <si>
    <t>6</t>
  </si>
  <si>
    <t>8 und mehr</t>
  </si>
  <si>
    <t>maximale Gesamtmiete (einschließlich Heizungs- und sonstige Betriebskosten), in Euro (klassiert)</t>
  </si>
  <si>
    <t>29. Falls Sie Ihre neue Wohnung mieten: Was würden Sie maximal an Miete für die Wohnung zahlen? (pro m²) (klassiert)</t>
  </si>
  <si>
    <t>30. Falls Sie Ihre neue Wohnung bzw. Ihr Haus kaufen: Wie hoch darf der Kaufpreis maximal sein? (klassiert)</t>
  </si>
  <si>
    <t>unter 100T</t>
  </si>
  <si>
    <t>100 bis unter 200T</t>
  </si>
  <si>
    <t>200 bis unter 300T</t>
  </si>
  <si>
    <t>300 bis unter 400T</t>
  </si>
  <si>
    <t>400 bis unter 500T</t>
  </si>
  <si>
    <t>über 500T</t>
  </si>
  <si>
    <t>30. Falls Sie Ihre neue Wohnung bzw. Ihr Haus kaufen:  Wie hoch darf die daraus resultierende monatliche finanzielle Belastung maximal sein? (klassiert)</t>
  </si>
  <si>
    <t>30. Falls Sie Ihre neue Wohnung bzw. Haus kaufen: Wie hoch darf der maximale Kaufpreis sein? (pro m²) (klassiert)</t>
  </si>
  <si>
    <t>unter 1500</t>
  </si>
  <si>
    <t>1500—1999</t>
  </si>
  <si>
    <t>2000—2499</t>
  </si>
  <si>
    <t>2500—2999</t>
  </si>
  <si>
    <t>3000—3499</t>
  </si>
  <si>
    <t>3500—3999</t>
  </si>
  <si>
    <t>4000—4499</t>
  </si>
  <si>
    <t>4500—4999</t>
  </si>
  <si>
    <t>5000 und mehr</t>
  </si>
  <si>
    <t>30. Falls Sie Ihre neue Wohnung bzw. Haus kaufen: Wie hoch darf die maximale monatliche finanzielle Belastung sein? (pro m²) (klassiert)</t>
  </si>
  <si>
    <t>31. Falls Sie umziehen wollen oder müssen: Warum wollen oder müssen Sie umziehen? (Mehrfachnennungen)</t>
  </si>
  <si>
    <t xml:space="preserve"> - Erwerb von Haus-/Wohneigentum/Bauland oder Erbschaft einer Immobilie</t>
  </si>
  <si>
    <t xml:space="preserve"> - berufliche Gründe bzw. Aufnahme eines Studiums, einer Ausbildung</t>
  </si>
  <si>
    <t xml:space="preserve"> - familiäre Gründe (z.B. Haushaltsgründung, Scheidung)</t>
  </si>
  <si>
    <t xml:space="preserve"> - Überschreiten der Miet-Obergrenze für Bürgergeld- und Sozialhilfeempfänger/-innen</t>
  </si>
  <si>
    <t xml:space="preserve"> - allgemein zu hohe Miete bzw. Betriebskosten</t>
  </si>
  <si>
    <t xml:space="preserve"> - anderes Wohnviertel ist attraktiver</t>
  </si>
  <si>
    <t xml:space="preserve"> - Wohnung ist zu klein</t>
  </si>
  <si>
    <t xml:space="preserve"> - Wohnung ist zu groß</t>
  </si>
  <si>
    <t xml:space="preserve"> - Wohnung/Gebäude ist in schlechtem Zustand bzw. mit Mängeln behaftet</t>
  </si>
  <si>
    <t xml:space="preserve"> - durch Verkehr zu hohe Feinstaub- und Lärmbelastung</t>
  </si>
  <si>
    <t xml:space="preserve"> - Wohnviertel ist unabhängig von Verkehr zu laut bzw. zu dicht bebaut</t>
  </si>
  <si>
    <t xml:space="preserve"> - gesundheitliche Gründe (Wohnung ist nicht alten- bzw. behindertengerecht)</t>
  </si>
  <si>
    <t xml:space="preserve"> - Entmietung, Sanierung, Abriss des Gebäudes</t>
  </si>
  <si>
    <t xml:space="preserve"> - Kündigung durch den Vermieter/die Vermieterin</t>
  </si>
  <si>
    <t xml:space="preserve"> - vermehrte Arbeit im Homeoffice</t>
  </si>
  <si>
    <t xml:space="preserve"> - Wohnlage im Sommer zu heiß</t>
  </si>
  <si>
    <t xml:space="preserve"> - zu wenig öffentliches Grün im Wohnviertel</t>
  </si>
  <si>
    <t xml:space="preserve"> - Wohnviertel ist zu unsicher</t>
  </si>
  <si>
    <t xml:space="preserve"> - anderer Grund (bitte nennen):</t>
  </si>
  <si>
    <t>Hauptgrund für potentiellen Umzug</t>
  </si>
  <si>
    <t>A-Erwerb/Erbe von Eigentum</t>
  </si>
  <si>
    <t>B-berufliche Gründe</t>
  </si>
  <si>
    <t>C-familiäre Gründe</t>
  </si>
  <si>
    <t>D-Überschreiten der SGB-Miet-Obergrenze</t>
  </si>
  <si>
    <t>E-allgemein zu hohe Miete bzw. Betriebskosten</t>
  </si>
  <si>
    <t>F-anderes Wohnviertel ist attraktiver</t>
  </si>
  <si>
    <t>G-Wohnung ist zu klein</t>
  </si>
  <si>
    <t>H-Wohnung ist zu groß</t>
  </si>
  <si>
    <t>I-schlechter Zustand/Mängel</t>
  </si>
  <si>
    <t>K-durch Verkehr zu hohe Feinstaub- und Lärmbelastung</t>
  </si>
  <si>
    <t>L-Wohnviertel zu laut/dicht bebaut</t>
  </si>
  <si>
    <t>M-gesundheitliche Gründe</t>
  </si>
  <si>
    <t>N-Entmietung, Sanierung, Abriss des Gebäudes</t>
  </si>
  <si>
    <t>O-Kündigung durch Vermieter/-in</t>
  </si>
  <si>
    <t>P-vermehrte Arbeit im Homeoffice</t>
  </si>
  <si>
    <t>Q-Wohnlage im Sommer zu heiß</t>
  </si>
  <si>
    <t>R-zu wenig öffentliches Grün im Wohnviertel</t>
  </si>
  <si>
    <t>S-Wohnviertel ist zu unsicher</t>
  </si>
  <si>
    <t>T-anderer Grund</t>
  </si>
  <si>
    <t>33. Wie wichtig sind Ihnen folgende Ausstattungsmerkmale bei der Wahl einer Wohnung bzw. eines Wohngebäudes? - Wichtigkeit</t>
  </si>
  <si>
    <t>sehr wichtig</t>
  </si>
  <si>
    <t>eher wichtig</t>
  </si>
  <si>
    <t>eher nicht wichtig</t>
  </si>
  <si>
    <t>überhaupt nicht wichtig</t>
  </si>
  <si>
    <t>Balkon (Wichtigkeit)</t>
  </si>
  <si>
    <t>Garten/Hof (Wichtigkeit)</t>
  </si>
  <si>
    <t>Aufzug (Wichtigkeit)</t>
  </si>
  <si>
    <t>Barrierefreiheit (Wichtigkeit)</t>
  </si>
  <si>
    <t>seniorengerechte/-freundliche Ausstattung (Wichtigkeit)</t>
  </si>
  <si>
    <t>Wärmedämmung, Energieeffizienz  (Wichtigkeit)</t>
  </si>
  <si>
    <t>barrierefreie Abstellmöglichkeiten (z.B. für Kinderwagen, Fahrrad, Rollator) (Wichtigkeit)</t>
  </si>
  <si>
    <t>Pkw-Stellplatz (Wichtigkeit)</t>
  </si>
  <si>
    <t>Internetanschluss über Glasfaser (Wichtigkeit)</t>
  </si>
  <si>
    <t>Wohnküche (offene bzw. 'amerikanische' Küche) (Wichtigkeit)</t>
  </si>
  <si>
    <t>Einbauküche (Wichtigkeit)</t>
  </si>
  <si>
    <t>Sonstige: (Wichtigkeit)</t>
  </si>
  <si>
    <t>A: Top-Werte: Summe der Ausprägungen sehr wichtig, eher wichtig</t>
  </si>
  <si>
    <t>33. Wie wichtig sind Ihnen folgende Ausstattungsmerkmale bei der Wahl einer Wohnung bzw. eines Wohngebäudes?- aktuell vorhanden</t>
  </si>
  <si>
    <t>Balkon (aktuell in Wohnung/Haus vorhanden)</t>
  </si>
  <si>
    <t>Garten/Hof (aktuell in Wohnung/Haus vorhanden)</t>
  </si>
  <si>
    <t>Aufzug (aktuell in Wohnung/Haus vorhanden)</t>
  </si>
  <si>
    <t>Barrierefreiheit (aktuell in Wohnung/Haus vorhanden)</t>
  </si>
  <si>
    <t>seniorengerechte/-freundliche Ausstattung (aktuell in Wohnung/Haus vorhanden)</t>
  </si>
  <si>
    <t>Wärmedämmung, Energieeffizienz  (aktuell in Wohnung/Haus vorhanden)</t>
  </si>
  <si>
    <t>barrierefreie Abstellmöglichkeiten (z.B. für Kinderwagen, Fahrrad, Rollator) (aktuell in Wohnung/Haus vorhanden)</t>
  </si>
  <si>
    <t>Pkw-Stellplatz (aktuell in Wohnung/Haus vorhanden)</t>
  </si>
  <si>
    <t>Internetanschluss über Glasfaser (aktuell in Wohnung/Haus vorhanden)</t>
  </si>
  <si>
    <t>Wohnküche (offene bzw. 'amerikanische' Küche) (aktuell in Wohnung/Haus vorhanden)</t>
  </si>
  <si>
    <t>Einbauküche (aktuell in Wohnung/Haus vorhanden)</t>
  </si>
  <si>
    <t>Sonstige: (aktuell in Wohnung/Haus vorhanden)</t>
  </si>
  <si>
    <t>34. Wie wichtig sind Ihnen folgende Lagemerkmale bei der Wahl eines Wohnstandorts?- aktuell vorhanden</t>
  </si>
  <si>
    <t>Nähe zum Arbeits-/Ausbildungsplatz (aktuell in Wohnung/Haus vorhanden)</t>
  </si>
  <si>
    <t>Nähe zu Kita/Schule/Hort (aktuell in Wohnung/Haus vorhanden)</t>
  </si>
  <si>
    <t>Nähe zu Einkaufsmöglichkeiten für den täglichen Bedarf (aktuell in Wohnung/Haus vorhanden)</t>
  </si>
  <si>
    <t>Nähe zu ärztlichen/medizinischen Versorgungseinrichtungen (aktuell in Wohnung/Haus vorhanden)</t>
  </si>
  <si>
    <t>Nähe zu Kultur-/Freizeiteinrichtungen (aktuell in Wohnung/Haus vorhanden)</t>
  </si>
  <si>
    <t>Nähe zu Senioreneinrichtungen (aktuell in Wohnung/Haus vorhanden)</t>
  </si>
  <si>
    <t>Nähe zur Natur (aktuell in Wohnung/Haus vorhanden)</t>
  </si>
  <si>
    <t>ruhiges Wohnumfeld (aktuell in Wohnung/Haus vorhanden)</t>
  </si>
  <si>
    <t>ländlicher Charakter, dörfliche Gemeinschaft (aktuell in Wohnung/Haus vorhanden)</t>
  </si>
  <si>
    <t>urbanes Flair, Stadtteilimage (aktuell in Wohnung/Haus vorhanden)</t>
  </si>
  <si>
    <t>gute Anbindung an den öffentlichen Personenverkehr (aktuell in Wohnung/Haus vorhanden)</t>
  </si>
  <si>
    <t>gute Erreichbarkeit mit dem Pkw (aktuell in Wohnung/Haus vorhanden)</t>
  </si>
  <si>
    <t>gute Erreichbarkeit mit dem Fahrrad (aktuell in Wohnung/Haus vorhanden)</t>
  </si>
  <si>
    <t>Nähe zum Arbeits-/Ausbildungsplatz (Wichtigkeit)</t>
  </si>
  <si>
    <t>Nähe zu Kita/Schule/Hort (Wichtigkeit)</t>
  </si>
  <si>
    <t>Nähe zu Einkaufsmöglichkeiten für den täglichen Bedarf (Wichtigkeit)</t>
  </si>
  <si>
    <t>Nähe zu ärztlichen/medizinischen Versorgungseinrichtungen (Wichtigkeit)</t>
  </si>
  <si>
    <t>Nähe zu Kultur-/Freizeiteinrichtungen (Wichtigkeit)</t>
  </si>
  <si>
    <t>Nähe zu Senioreneinrichtungen (Wichtigkeit)</t>
  </si>
  <si>
    <t>Nähe zur Natur (Wichtigkeit)</t>
  </si>
  <si>
    <t>ruhiges Wohnumfeld (Wichtigkeit)</t>
  </si>
  <si>
    <t>ländlicher Charakter, dörfliche Gemeinschaft (Wichtigkeit)</t>
  </si>
  <si>
    <t>urbanes Flair, Stadtteilimage (Wichtigkeit)</t>
  </si>
  <si>
    <t>gute Anbindung an den öffentlichen Personenverkehr (Wichtigkeit)</t>
  </si>
  <si>
    <t>gute Erreichbarkeit mit dem Pkw (Wichtigkeit)</t>
  </si>
  <si>
    <t>gute Erreichbarkeit mit dem Fahrrad (Wichtigkeit)</t>
  </si>
  <si>
    <t>35. Befinden Sie sich aktuell auf der Suche nach einer Wohnung, einem Haus oder einem Grundstück, um dort zu wohnen?</t>
  </si>
  <si>
    <t>36. Wonach suchen Sie?</t>
  </si>
  <si>
    <t>in Leipzig und außerhalb</t>
  </si>
  <si>
    <t>nur in Leipzig</t>
  </si>
  <si>
    <t>nur außerhalb</t>
  </si>
  <si>
    <t>Wohnung zur Miete</t>
  </si>
  <si>
    <t>Haus zur Miete</t>
  </si>
  <si>
    <t>Wohnung zum Kauf</t>
  </si>
  <si>
    <t>Haus zum Kauf</t>
  </si>
  <si>
    <t>Grundstück zum Kauf</t>
  </si>
  <si>
    <t>Basis: alle Befragten; Filter: 'c35 gleich 1'; Gewichtung: Wichtung Stadt Haushalt</t>
  </si>
  <si>
    <t>37. Wenn Sie sich auf Wohnungssuche befinden: Wie lange befinden Sie sich schon auf Wohnungssuche?</t>
  </si>
  <si>
    <t>seit weniger als 1 Monat</t>
  </si>
  <si>
    <t>zwischen 1 Monat und 6 Monaten</t>
  </si>
  <si>
    <t>seit mehr als 6 Monaten</t>
  </si>
  <si>
    <t>43. Haben Sie vor, in den nächsten 3 Jahren ein Kind oder ein weiteres Kind zu bekommen?</t>
  </si>
  <si>
    <t>sicher nicht</t>
  </si>
  <si>
    <t>wahrscheinlich nicht</t>
  </si>
  <si>
    <t>ungewiss</t>
  </si>
  <si>
    <t>wahrscheinlich ja</t>
  </si>
  <si>
    <t>sicher ja</t>
  </si>
  <si>
    <t>A: Top-Werte: Summe der Ausprägungen wahrscheinlich ja, sicher ja</t>
  </si>
  <si>
    <t>49. Falls Sie als Familie planen, ein Kind oder ein weiteres Kind zu bekommen: Ist die Anzahl der Wohnräume in Ihrer aktuellen Wohnung dafür ausreichend?</t>
  </si>
  <si>
    <t>Basis: alle Befragten; Filter: 'z29 größer 2'; Gewichtung: Wichtung Stadt Haushalt</t>
  </si>
  <si>
    <t>14. Sind Sie auf eine barrierefreie Wohnung angewiesen?</t>
  </si>
  <si>
    <t>15. Wie lange sind Sie schon auf der Suche nach einer barrierefreien Wohnung in Leipzig? (klassiert)</t>
  </si>
  <si>
    <t>Basis: alle Befragten; Filter: 'd14 gleich 1'; Gewichtung: Wichtung Stadt Haushalt; Mean ohne: -99, -98</t>
  </si>
  <si>
    <t>Ich suche bisher noch nicht.</t>
  </si>
  <si>
    <t>Meine Wohnung ist bereits barrierefrei.</t>
  </si>
  <si>
    <t>1—2</t>
  </si>
  <si>
    <t>3—5</t>
  </si>
  <si>
    <t>6—11</t>
  </si>
  <si>
    <t>12 Monate und länger</t>
  </si>
  <si>
    <t>16. Bitte kreuzen Sie alle Merkmale an, die auf Ihre Wohnung zutreffen. (Mehrfachnennungen)</t>
  </si>
  <si>
    <t>Der Hauseingang ist schwellenfrei.</t>
  </si>
  <si>
    <t>Die Wege im Haus sind schwellenfrei.</t>
  </si>
  <si>
    <t>Die Wohnung ist schwellenfrei.</t>
  </si>
  <si>
    <t>Im Bad gibt es eine ebenerdige Dusche.</t>
  </si>
  <si>
    <t>Der Durchgang durch alle Türen im Haus und in der Wohnung ist mindestens 90cm breit.</t>
  </si>
  <si>
    <t>In der Wohnung ist genügend Bewegungsfläche für Hilfsmittel wie z.B. Rollator/Rollstuhl vorhanden.</t>
  </si>
  <si>
    <t>24. Wenn Sie ein Kraftfahrzeug regelmäßig privat nutzen: Wo stellen Sie das Fahrzeug in der Regel ab, wenn Sie zu Hause sind?</t>
  </si>
  <si>
    <t>direkt an der Wohnung</t>
  </si>
  <si>
    <t>weniger als 100m von der Wohnung</t>
  </si>
  <si>
    <t>ca. 100 bis 300m von der Wohnung</t>
  </si>
  <si>
    <t>ca. 300 bis 500m von der Wohnung</t>
  </si>
  <si>
    <t>mehr als 500m von der Wohnung</t>
  </si>
  <si>
    <t>nutze ich nicht</t>
  </si>
  <si>
    <t>a) öffentliche Parkfläche (z.B. Straßenrand)</t>
  </si>
  <si>
    <t>b) privater Parkplatz (z.B. eigenes Grundstück, gemieteter Stellplatz)</t>
  </si>
  <si>
    <t>Basis: alle Befragten; kein Filter; Gewichtung: Wichtung Stadt Haushalt; Mean ohne: 'nutze ich nicht'</t>
  </si>
  <si>
    <t>A: Top-Werte: Summe der Ausprägungen direkt an der Wohnung, weniger als 100m von der Wohnung (ohne nutze ich nicht)</t>
  </si>
  <si>
    <t>Wie lange suchen Sie in der Regel nach einem Parkplatz in der von Ihnen in Frage 24a) angegebenen Entfernung? (klassiert)</t>
  </si>
  <si>
    <t>Basis: alle Befragten; Filter: 'd24a%in%c(1:5'; Gewichtung: Wichtung Stadt Haushalt</t>
  </si>
  <si>
    <t>6—9</t>
  </si>
  <si>
    <t>10—14</t>
  </si>
  <si>
    <t>15—19</t>
  </si>
  <si>
    <t>20—29</t>
  </si>
  <si>
    <t>30 Minuten und mehr</t>
  </si>
  <si>
    <t>26. Wie beurteilen Sie die Parkplatzsituation für Kraftfahrzeuge in Ihrem Wohnumfeld?</t>
  </si>
  <si>
    <t>Basis: alle Befragten; kein Filter; Gewichtung: Wichtung Stadt Haushalt; Mean ohne: 'nicht einschätzbar'</t>
  </si>
  <si>
    <t>sehr gut</t>
  </si>
  <si>
    <t>gut</t>
  </si>
  <si>
    <t>schlecht</t>
  </si>
  <si>
    <t>sehr schlecht</t>
  </si>
  <si>
    <t>nicht einschätzbar</t>
  </si>
  <si>
    <t>A: Top-Werte: Summe der Ausprägungen sehr gut, gut (ohne nicht einschätzbar)</t>
  </si>
  <si>
    <t>27. Sofern Sie die Parkplatzsituation für Kraftfahrzeuge in Ihrem Wohnumfeld nicht als gut oder sehr gut beurteilen, was sind die Gründe dafür? (Mehrfachnennungen)</t>
  </si>
  <si>
    <t>Basis: alle Befragten; Filter: 'd26%in%c(3,4,5'; Gewichtung: Wichtung Stadt Haushalt</t>
  </si>
  <si>
    <t>zu wenig kostenfreie Parkplätze</t>
  </si>
  <si>
    <t>Parkplätze sind zu weit entfernt</t>
  </si>
  <si>
    <t>zu wenig kostenpflichtige Parkplätze</t>
  </si>
  <si>
    <t>bekomme keinen Anwohnerparkausweis</t>
  </si>
  <si>
    <t>Parkgebühren sind zu hoch</t>
  </si>
  <si>
    <t>sonstiger Grund, und zwar (bitte nennen):</t>
  </si>
  <si>
    <t>Verfügen Sie oder eine Person Ihres Haushalts über einen gültigen Schwerbehindertenausweis? (Mehrfachnennungen)</t>
  </si>
  <si>
    <t>ja, ich selbst</t>
  </si>
  <si>
    <t>ja, eine andere Person im Haushalt</t>
  </si>
  <si>
    <t>_nein</t>
  </si>
  <si>
    <t>Haben Sie oder eine Person Ihres Haushalts eine dauerhafte Beeinträchtigung des Körpers, des Sehens, der Psyche oder des Gehirns? (Mehrfachnennungen)</t>
  </si>
  <si>
    <t>6. Seit wann haben Sie ununterbrochen Ihren Hauptwohnsitz in Leipzig oder in einem der seit 1990 eingemeindeten Ortsteile? Bitte geben Sie das Jahr an.</t>
  </si>
  <si>
    <t>SD</t>
  </si>
  <si>
    <t>Wohndauer in Leipzig</t>
  </si>
  <si>
    <t>4 Personen</t>
  </si>
  <si>
    <t>5 Person</t>
  </si>
  <si>
    <t>6 Personen</t>
  </si>
  <si>
    <t>7 Personen und mehr</t>
  </si>
  <si>
    <t>Wie viele leibliche Kinder haben Sie?</t>
  </si>
  <si>
    <t>keine Kinder</t>
  </si>
  <si>
    <t>7</t>
  </si>
  <si>
    <t>8</t>
  </si>
  <si>
    <t>42. Wenn Sie leibliche Kinder haben, geben Sie bitte das Geburtsjahr des ersten (ältesten) Kindes an.</t>
  </si>
  <si>
    <t>Basis: alle Befragten; Filter: 'kinder_leibl_anz nicht leer'; Gewichtung: Wichtung Stadt Haushalt</t>
  </si>
  <si>
    <t>Welche Einkommensart(en) sichert bzw. sichern derzeit den Lebensunterhalt Ihres Haushaltes? (Mehrfachnennungen)</t>
  </si>
  <si>
    <t xml:space="preserve"> - Einkommen aus Erwerbs-/Berufstätigkeit und sonstige Arbeitseinkommen (gemeint ist auch Wehrsold,  Bundesfreiwilligendienstvergütung, Ausbildungsvergütung, Elterngeld, Landeserziehungsgeld)</t>
  </si>
  <si>
    <t xml:space="preserve"> - Arbeitslosengeld I</t>
  </si>
  <si>
    <t xml:space="preserve"> - Bürgergeld</t>
  </si>
  <si>
    <t xml:space="preserve"> - Sozialhilfe bzw. Grundsicherung im Alter und bei Erwerbsminderung nach SGB XII</t>
  </si>
  <si>
    <t xml:space="preserve"> - Wohngeld</t>
  </si>
  <si>
    <t xml:space="preserve"> - Renten/Pensionen (gesetzliche Alters-, Hinterbliebenen-, Erwerbsunfähigkeitsrente, Ruhegeld)</t>
  </si>
  <si>
    <t xml:space="preserve"> - andere staatliche Leistungen (z.B. Kindergeld)</t>
  </si>
  <si>
    <t xml:space="preserve"> - alle übrigen Einkommen (auch BAföG, Unterhalt, Stipendien, Kapitalerträge)</t>
  </si>
  <si>
    <t>persönliches Nettoeinkommen</t>
  </si>
  <si>
    <t>Basis: alle Befragten; kein Filter; Gewichtung: Wichtung Stadt persönlich</t>
  </si>
  <si>
    <t>unter 800€</t>
  </si>
  <si>
    <t>unter 1400€</t>
  </si>
  <si>
    <t>unter 2000€</t>
  </si>
  <si>
    <t>ab 2000€</t>
  </si>
  <si>
    <t>kein eigenes Einkommen</t>
  </si>
  <si>
    <t>unter 400 €</t>
  </si>
  <si>
    <t>400 bis unter 500 €</t>
  </si>
  <si>
    <t>500 bis unter 600 €</t>
  </si>
  <si>
    <t>600 bis unter 800 €</t>
  </si>
  <si>
    <t>800 bis unter 1.000 €</t>
  </si>
  <si>
    <t>1.000 bis unter 1.200 €</t>
  </si>
  <si>
    <t>1.200 bis unter 1.400 €</t>
  </si>
  <si>
    <t>1.400 bis unter 1.600 €</t>
  </si>
  <si>
    <t>1.600 bis unter 1.800 €</t>
  </si>
  <si>
    <t>1.800 bis unter 2.000 €</t>
  </si>
  <si>
    <t>2.000 bis unter 2.200 €</t>
  </si>
  <si>
    <t>2.200 bis unter 2.400 €</t>
  </si>
  <si>
    <t>2.400 bis unter 2.600 €</t>
  </si>
  <si>
    <t>2.600 bis unter 2.800 €</t>
  </si>
  <si>
    <t>2.800 bis unter 3.000 €</t>
  </si>
  <si>
    <t>3.000 bis unter 3.400 €</t>
  </si>
  <si>
    <t>3.400 bis unter 3.800 €</t>
  </si>
  <si>
    <t>3.800 bis unter 4.200 €</t>
  </si>
  <si>
    <t>4.200 bis unter 4.600 €</t>
  </si>
  <si>
    <t>4.600 bis unter 4.800 €</t>
  </si>
  <si>
    <t>4.800 bis unter 5.000 €</t>
  </si>
  <si>
    <t>5.000 bis unter 5.500 €</t>
  </si>
  <si>
    <t>5.500 € und mehr</t>
  </si>
  <si>
    <t>Netto-Haushaltseinkommen</t>
  </si>
  <si>
    <t>unter 700 €</t>
  </si>
  <si>
    <t>700 bis unter 900 €</t>
  </si>
  <si>
    <t>900 bis unter 1.100 €</t>
  </si>
  <si>
    <t>1.100 bis unter 1.300 €</t>
  </si>
  <si>
    <t>1.300 bis unter 1.500 €</t>
  </si>
  <si>
    <t>1.500 bis unter 1.700 €</t>
  </si>
  <si>
    <t>1.700 bis unter 1.900 €</t>
  </si>
  <si>
    <t>1.900 bis unter 2.100 €</t>
  </si>
  <si>
    <t>2.100 bis unter 2.300 €</t>
  </si>
  <si>
    <t>2.300 bis unter 2.500 €</t>
  </si>
  <si>
    <t>2.500 bis unter 2.700 €</t>
  </si>
  <si>
    <t>2.700 bis unter 2.900 €</t>
  </si>
  <si>
    <t>2.900 bis unter 3.200 €</t>
  </si>
  <si>
    <t>3.200 bis unter 3.600 €</t>
  </si>
  <si>
    <t>3.600 bis unter 4.000 €</t>
  </si>
  <si>
    <t>4.000 bis unter 4.400 €</t>
  </si>
  <si>
    <t>4.400 bis unter 4.800 €</t>
  </si>
  <si>
    <t>4.800 bis unter 5.200 €</t>
  </si>
  <si>
    <t>5.200 bis unter 5.600 €</t>
  </si>
  <si>
    <t>5.600 bis unter 6.000 €</t>
  </si>
  <si>
    <t>6.000 bis unter 7.000 €</t>
  </si>
  <si>
    <t>7.000 bis unter 8.000 €</t>
  </si>
  <si>
    <t>8.000 bis unter 9.000 €</t>
  </si>
  <si>
    <t>9.000 € und mehr</t>
  </si>
  <si>
    <t>Nettäquvivalenzeinkommen spitz</t>
  </si>
  <si>
    <t>Tabellenband Haushaltsgewichtung</t>
  </si>
  <si>
    <t>Kontakt</t>
  </si>
  <si>
    <t>Amt für Statistik und Wahlen, Abteilung Stadtforschung</t>
  </si>
  <si>
    <t>Webseite: www.leipzig.de/buergerumfrage</t>
  </si>
  <si>
    <t>E-Mial: befragung@leipzig.de</t>
  </si>
  <si>
    <t xml:space="preserve">Ergebnisse der Kommunalen Bürgerumfrage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</si>
</sst>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[$ m²]"/>
    <numFmt numFmtId="165" formatCode="#,##0[$ €]"/>
    <numFmt numFmtId="166" formatCode="#,##0.00[$ €]"/>
    <numFmt numFmtId="167" formatCode="#,##0.00[$ €\/m²]"/>
    <numFmt numFmtId="168" formatCode="#,##0.00[$ Monate]"/>
    <numFmt numFmtId="169" formatCode="#,##0.00[$ Minuten]"/>
    <numFmt numFmtId="170" formatCode="#,##0[$  Euro]"/>
  </numFmts>
  <fonts count="6" x14ac:knownFonts="1">
    <font>
      <sz val="10"/>
      <color theme="1"/>
      <name val="Leipzig Sans"/>
      <family val="2"/>
      <scheme val="minor"/>
    </font>
    <font>
      <b/>
      <sz val="10"/>
      <color rgb="FF000000"/>
      <name val="Leipzig Sans"/>
      <family val="2"/>
    </font>
    <font>
      <i/>
      <sz val="10"/>
      <color rgb="FF000000"/>
      <name val="Leipzig Sans"/>
      <family val="2"/>
    </font>
    <font>
      <u/>
      <sz val="10"/>
      <color theme="10"/>
      <name val="Leipzig Sans"/>
      <family val="2"/>
    </font>
    <font>
      <b/>
      <sz val="36"/>
      <color rgb="FF000000"/>
      <name val="Leipzig Sans"/>
      <family val="2"/>
      <scheme val="minor"/>
    </font>
    <font>
      <b/>
      <sz val="11"/>
      <color rgb="FF000000"/>
      <name val="Leipzig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2" fillId="0" borderId="0" xfId="0" applyFont="1"/>
    <xf numFmtId="0" fontId="3" fillId="0" borderId="0" xfId="0" applyFont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3" xfId="0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8" fontId="1" fillId="2" borderId="1" xfId="0" applyNumberFormat="1" applyFont="1" applyFill="1" applyBorder="1"/>
    <xf numFmtId="168" fontId="0" fillId="0" borderId="1" xfId="0" applyNumberFormat="1" applyBorder="1"/>
    <xf numFmtId="168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9" fontId="1" fillId="2" borderId="1" xfId="0" applyNumberFormat="1" applyFont="1" applyFill="1" applyBorder="1"/>
    <xf numFmtId="169" fontId="0" fillId="0" borderId="1" xfId="0" applyNumberFormat="1" applyBorder="1"/>
    <xf numFmtId="16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0" fontId="1" fillId="2" borderId="1" xfId="0" applyNumberFormat="1" applyFont="1" applyFill="1" applyBorder="1"/>
    <xf numFmtId="170" fontId="0" fillId="0" borderId="1" xfId="0" applyNumberFormat="1" applyBorder="1"/>
    <xf numFmtId="170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0" fontId="1" fillId="2" borderId="1" xfId="0" applyNumberFormat="1" applyFont="1" applyFill="1" applyBorder="1"/>
    <xf numFmtId="170" fontId="0" fillId="0" borderId="1" xfId="0" applyNumberFormat="1" applyBorder="1"/>
    <xf numFmtId="170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4</xdr:col>
      <xdr:colOff>617576</xdr:colOff>
      <xdr:row>11</xdr:row>
      <xdr:rowOff>76199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90888A6-51C3-26F6-8B00-2CF1626E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3665576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ase R">
      <a:dk1>
        <a:sysClr val="windowText" lastClr="000000"/>
      </a:dk1>
      <a:lt1>
        <a:sysClr val="window" lastClr="FFFFFF"/>
      </a:lt1>
      <a:dk2>
        <a:srgbClr val="00008B"/>
      </a:dk2>
      <a:lt2>
        <a:srgbClr val="D3D3D3"/>
      </a:lt2>
      <a:accent1>
        <a:srgbClr val="DF536B"/>
      </a:accent1>
      <a:accent2>
        <a:srgbClr val="61D04F"/>
      </a:accent2>
      <a:accent3>
        <a:srgbClr val="2297E6"/>
      </a:accent3>
      <a:accent4>
        <a:srgbClr val="28E2E5"/>
      </a:accent4>
      <a:accent5>
        <a:srgbClr val="CD0BBC"/>
      </a:accent5>
      <a:accent6>
        <a:srgbClr val="F5C710"/>
      </a:accent6>
      <a:hlink>
        <a:srgbClr val="000000"/>
      </a:hlink>
      <a:folHlink>
        <a:srgbClr val="000000"/>
      </a:folHlink>
    </a:clrScheme>
    <a:fontScheme name="Office">
      <a:majorFont>
        <a:latin typeface="Leipzig Sans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Leipzig Sans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349F-8C6F-4593-ADFE-F6F1D0251A33}">
  <dimension ref="A1:F23"/>
  <sheetViews>
    <sheetView tabSelected="1" workbookViewId="0">
      <selection activeCell="O24" sqref="O24"/>
    </sheetView>
  </sheetViews>
  <sheetFormatPr baseColWidth="10" defaultColWidth="8.88671875" defaultRowHeight="12.75" x14ac:dyDescent="0.2"/>
  <cols>
    <col min="1" max="16384" width="8.88671875" style="1126"/>
  </cols>
  <sheetData>
    <row r="1" spans="1:6" x14ac:dyDescent="0.2">
      <c r="A1"/>
    </row>
    <row r="2" spans="1:6" x14ac:dyDescent="0.2">
      <c r="A2"/>
    </row>
    <row r="14" spans="1:6" ht="46.5" x14ac:dyDescent="0.65">
      <c r="C14" s="1125" t="s">
        <v>596</v>
      </c>
    </row>
    <row r="15" spans="1:6" ht="46.5" x14ac:dyDescent="0.65">
      <c r="F15" s="1125" t="s">
        <v>591</v>
      </c>
    </row>
    <row r="20" spans="3:3" ht="15" x14ac:dyDescent="0.25">
      <c r="C20" s="1127" t="s">
        <v>592</v>
      </c>
    </row>
    <row r="21" spans="3:3" x14ac:dyDescent="0.2">
      <c r="C21" s="1126" t="s">
        <v>593</v>
      </c>
    </row>
    <row r="22" spans="3:3" x14ac:dyDescent="0.2">
      <c r="C22" s="1126" t="s">
        <v>594</v>
      </c>
    </row>
    <row r="23" spans="3:3" x14ac:dyDescent="0.2">
      <c r="C23" s="1126" t="s">
        <v>595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19</v>
      </c>
    </row>
    <row r="4" spans="1:7" x14ac:dyDescent="0.2">
      <c r="A4" t="s">
        <v>23</v>
      </c>
    </row>
    <row r="5" spans="1:7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9</v>
      </c>
      <c r="G5" s="4" t="s">
        <v>25</v>
      </c>
    </row>
    <row r="6" spans="1:7" x14ac:dyDescent="0.2">
      <c r="A6" s="5" t="s">
        <v>26</v>
      </c>
      <c r="B6" s="65" t="s">
        <v>1</v>
      </c>
      <c r="C6" s="62" t="s">
        <v>1</v>
      </c>
      <c r="D6" s="62" t="s">
        <v>1</v>
      </c>
      <c r="E6" s="62" t="s">
        <v>1</v>
      </c>
      <c r="F6" s="62" t="s">
        <v>1</v>
      </c>
      <c r="G6" s="68" t="s">
        <v>1</v>
      </c>
    </row>
    <row r="7" spans="1:7" x14ac:dyDescent="0.2">
      <c r="A7" s="2" t="s">
        <v>26</v>
      </c>
      <c r="B7" s="66">
        <v>8345</v>
      </c>
      <c r="C7" s="63">
        <v>0.98663842678070102</v>
      </c>
      <c r="D7" s="63">
        <v>1.2626193463802299E-2</v>
      </c>
      <c r="E7" s="63">
        <v>7.2731467662379102E-4</v>
      </c>
      <c r="F7" s="63">
        <v>8.0410200098412992E-6</v>
      </c>
      <c r="G7" s="69">
        <v>1.41129903495312E-2</v>
      </c>
    </row>
    <row r="8" spans="1:7" x14ac:dyDescent="0.2">
      <c r="A8" s="5" t="s">
        <v>27</v>
      </c>
      <c r="B8" s="65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8" t="s">
        <v>1</v>
      </c>
    </row>
    <row r="9" spans="1:7" x14ac:dyDescent="0.2">
      <c r="A9" s="2" t="s">
        <v>28</v>
      </c>
      <c r="B9" s="66">
        <v>2160</v>
      </c>
      <c r="C9" s="63">
        <v>0.99012219905853305</v>
      </c>
      <c r="D9" s="63">
        <v>9.5915477722883207E-3</v>
      </c>
      <c r="E9" s="63">
        <v>2.8623180696740698E-4</v>
      </c>
      <c r="F9" s="63">
        <v>0</v>
      </c>
      <c r="G9" s="69">
        <v>1.0164010338485199E-2</v>
      </c>
    </row>
    <row r="10" spans="1:7" x14ac:dyDescent="0.2">
      <c r="A10" s="2" t="s">
        <v>29</v>
      </c>
      <c r="B10" s="66">
        <v>352</v>
      </c>
      <c r="C10" s="63">
        <v>0.96965277194976796</v>
      </c>
      <c r="D10" s="63">
        <v>3.03472094237804E-2</v>
      </c>
      <c r="E10" s="63">
        <v>0</v>
      </c>
      <c r="F10" s="63">
        <v>0</v>
      </c>
      <c r="G10" s="69">
        <v>3.03472094237804E-2</v>
      </c>
    </row>
    <row r="11" spans="1:7" x14ac:dyDescent="0.2">
      <c r="A11" s="2" t="s">
        <v>30</v>
      </c>
      <c r="B11" s="66">
        <v>1378</v>
      </c>
      <c r="C11" s="63">
        <v>0.95293313264846802</v>
      </c>
      <c r="D11" s="63">
        <v>4.5454796403646497E-2</v>
      </c>
      <c r="E11" s="63">
        <v>1.54173001646996E-3</v>
      </c>
      <c r="F11" s="63">
        <v>7.0319663791451603E-5</v>
      </c>
      <c r="G11" s="69">
        <v>4.88195307552814E-2</v>
      </c>
    </row>
    <row r="12" spans="1:7" x14ac:dyDescent="0.2">
      <c r="A12" s="2" t="s">
        <v>31</v>
      </c>
      <c r="B12" s="66">
        <v>1581</v>
      </c>
      <c r="C12" s="63">
        <v>0.99404364824295</v>
      </c>
      <c r="D12" s="63">
        <v>5.4875854402780498E-3</v>
      </c>
      <c r="E12" s="63">
        <v>4.6879227738827499E-4</v>
      </c>
      <c r="F12" s="63">
        <v>0</v>
      </c>
      <c r="G12" s="69">
        <v>6.4251702278852497E-3</v>
      </c>
    </row>
    <row r="13" spans="1:7" x14ac:dyDescent="0.2">
      <c r="A13" s="2" t="s">
        <v>32</v>
      </c>
      <c r="B13" s="66">
        <v>864</v>
      </c>
      <c r="C13" s="63">
        <v>0.994567811489105</v>
      </c>
      <c r="D13" s="63">
        <v>3.1584640964865702E-3</v>
      </c>
      <c r="E13" s="63">
        <v>2.2737004328519102E-3</v>
      </c>
      <c r="F13" s="63">
        <v>0</v>
      </c>
      <c r="G13" s="69">
        <v>7.70587008446455E-3</v>
      </c>
    </row>
    <row r="14" spans="1:7" x14ac:dyDescent="0.2">
      <c r="A14" s="2" t="s">
        <v>33</v>
      </c>
      <c r="B14" s="66">
        <v>1527</v>
      </c>
      <c r="C14" s="63">
        <v>0.99884968996047996</v>
      </c>
      <c r="D14" s="63">
        <v>1.06708332896233E-3</v>
      </c>
      <c r="E14" s="63">
        <v>8.32525329315104E-5</v>
      </c>
      <c r="F14" s="63">
        <v>0</v>
      </c>
      <c r="G14" s="69">
        <v>1.2335899518802801E-3</v>
      </c>
    </row>
    <row r="15" spans="1:7" x14ac:dyDescent="0.2">
      <c r="A15" s="5" t="s">
        <v>34</v>
      </c>
      <c r="B15" s="65" t="s">
        <v>1</v>
      </c>
      <c r="C15" s="62" t="s">
        <v>1</v>
      </c>
      <c r="D15" s="62" t="s">
        <v>1</v>
      </c>
      <c r="E15" s="62" t="s">
        <v>1</v>
      </c>
      <c r="F15" s="62" t="s">
        <v>1</v>
      </c>
      <c r="G15" s="68" t="s">
        <v>1</v>
      </c>
    </row>
    <row r="16" spans="1:7" x14ac:dyDescent="0.2">
      <c r="A16" s="2" t="s">
        <v>35</v>
      </c>
      <c r="B16" s="66">
        <v>5349</v>
      </c>
      <c r="C16" s="63">
        <v>0.98375248908996604</v>
      </c>
      <c r="D16" s="63">
        <v>1.5744524076581001E-2</v>
      </c>
      <c r="E16" s="63">
        <v>4.9032544484361995E-4</v>
      </c>
      <c r="F16" s="63">
        <v>1.2671375770878501E-5</v>
      </c>
      <c r="G16" s="69">
        <v>1.6775859519839301E-2</v>
      </c>
    </row>
    <row r="17" spans="1:7" x14ac:dyDescent="0.2">
      <c r="A17" s="2" t="s">
        <v>36</v>
      </c>
      <c r="B17" s="66">
        <v>276</v>
      </c>
      <c r="C17" s="63">
        <v>0.97638511657714799</v>
      </c>
      <c r="D17" s="63">
        <v>2.36149020493031E-2</v>
      </c>
      <c r="E17" s="63">
        <v>0</v>
      </c>
      <c r="F17" s="63">
        <v>0</v>
      </c>
      <c r="G17" s="69">
        <v>2.3614900186657899E-2</v>
      </c>
    </row>
    <row r="18" spans="1:7" x14ac:dyDescent="0.2">
      <c r="A18" s="2" t="s">
        <v>37</v>
      </c>
      <c r="B18" s="66">
        <v>2249</v>
      </c>
      <c r="C18" s="63">
        <v>0.99460810422897294</v>
      </c>
      <c r="D18" s="63">
        <v>3.7698990199714899E-3</v>
      </c>
      <c r="E18" s="63">
        <v>1.62197533063591E-3</v>
      </c>
      <c r="F18" s="63">
        <v>0</v>
      </c>
      <c r="G18" s="69">
        <v>7.0138499140739398E-3</v>
      </c>
    </row>
    <row r="19" spans="1:7" x14ac:dyDescent="0.2">
      <c r="A19" s="2" t="s">
        <v>38</v>
      </c>
      <c r="B19" s="66">
        <v>272</v>
      </c>
      <c r="C19" s="63">
        <v>0.99773353338241599</v>
      </c>
      <c r="D19" s="63">
        <v>2.2664880380034399E-3</v>
      </c>
      <c r="E19" s="63">
        <v>0</v>
      </c>
      <c r="F19" s="63">
        <v>0</v>
      </c>
      <c r="G19" s="69">
        <v>2.26648990064859E-3</v>
      </c>
    </row>
    <row r="20" spans="1:7" x14ac:dyDescent="0.2">
      <c r="A20" s="5" t="s">
        <v>39</v>
      </c>
      <c r="B20" s="65" t="s">
        <v>1</v>
      </c>
      <c r="C20" s="62" t="s">
        <v>1</v>
      </c>
      <c r="D20" s="62" t="s">
        <v>1</v>
      </c>
      <c r="E20" s="62" t="s">
        <v>1</v>
      </c>
      <c r="F20" s="62" t="s">
        <v>1</v>
      </c>
      <c r="G20" s="68" t="s">
        <v>1</v>
      </c>
    </row>
    <row r="21" spans="1:7" x14ac:dyDescent="0.2">
      <c r="A21" s="2" t="s">
        <v>35</v>
      </c>
      <c r="B21" s="66">
        <v>5349</v>
      </c>
      <c r="C21" s="63">
        <v>0.98375248908996604</v>
      </c>
      <c r="D21" s="63">
        <v>1.5744524076581001E-2</v>
      </c>
      <c r="E21" s="63">
        <v>4.9032544484361995E-4</v>
      </c>
      <c r="F21" s="63">
        <v>1.2671375770878501E-5</v>
      </c>
      <c r="G21" s="69">
        <v>1.6775859519839301E-2</v>
      </c>
    </row>
    <row r="22" spans="1:7" x14ac:dyDescent="0.2">
      <c r="A22" s="2" t="s">
        <v>40</v>
      </c>
      <c r="B22" s="66">
        <v>91</v>
      </c>
      <c r="C22" s="63">
        <v>0.95599693059921298</v>
      </c>
      <c r="D22" s="63">
        <v>4.4003050774335903E-2</v>
      </c>
      <c r="E22" s="63">
        <v>0</v>
      </c>
      <c r="F22" s="63">
        <v>0</v>
      </c>
      <c r="G22" s="69">
        <v>4.4003050774335903E-2</v>
      </c>
    </row>
    <row r="23" spans="1:7" x14ac:dyDescent="0.2">
      <c r="A23" s="2" t="s">
        <v>41</v>
      </c>
      <c r="B23" s="66">
        <v>155</v>
      </c>
      <c r="C23" s="63">
        <v>0.98801320791244496</v>
      </c>
      <c r="D23" s="63">
        <v>1.19867874309421E-2</v>
      </c>
      <c r="E23" s="63">
        <v>0</v>
      </c>
      <c r="F23" s="63">
        <v>0</v>
      </c>
      <c r="G23" s="69">
        <v>1.19867902249098E-2</v>
      </c>
    </row>
    <row r="24" spans="1:7" x14ac:dyDescent="0.2">
      <c r="A24" s="2" t="s">
        <v>42</v>
      </c>
      <c r="B24" s="66">
        <v>30</v>
      </c>
      <c r="C24" s="63">
        <v>0.97477114200591997</v>
      </c>
      <c r="D24" s="63">
        <v>2.52288766205311E-2</v>
      </c>
      <c r="E24" s="63">
        <v>0</v>
      </c>
      <c r="F24" s="63">
        <v>0</v>
      </c>
      <c r="G24" s="69">
        <v>2.5228880345821401E-2</v>
      </c>
    </row>
    <row r="25" spans="1:7" x14ac:dyDescent="0.2">
      <c r="A25" s="2" t="s">
        <v>43</v>
      </c>
      <c r="B25" s="66">
        <v>10</v>
      </c>
      <c r="C25" s="63" t="s">
        <v>1</v>
      </c>
      <c r="D25" s="63" t="s">
        <v>1</v>
      </c>
      <c r="E25" s="63" t="s">
        <v>1</v>
      </c>
      <c r="F25" s="63" t="s">
        <v>1</v>
      </c>
      <c r="G25" s="69" t="s">
        <v>1</v>
      </c>
    </row>
    <row r="26" spans="1:7" x14ac:dyDescent="0.2">
      <c r="A26" s="2" t="s">
        <v>37</v>
      </c>
      <c r="B26" s="66">
        <v>2249</v>
      </c>
      <c r="C26" s="63">
        <v>0.99460810422897294</v>
      </c>
      <c r="D26" s="63">
        <v>3.7698990199714899E-3</v>
      </c>
      <c r="E26" s="63">
        <v>1.62197533063591E-3</v>
      </c>
      <c r="F26" s="63">
        <v>0</v>
      </c>
      <c r="G26" s="69">
        <v>7.0138499140739398E-3</v>
      </c>
    </row>
    <row r="27" spans="1:7" x14ac:dyDescent="0.2">
      <c r="A27" s="2" t="s">
        <v>44</v>
      </c>
      <c r="B27" s="66">
        <v>26</v>
      </c>
      <c r="C27" s="63" t="s">
        <v>1</v>
      </c>
      <c r="D27" s="63" t="s">
        <v>1</v>
      </c>
      <c r="E27" s="63" t="s">
        <v>1</v>
      </c>
      <c r="F27" s="63" t="s">
        <v>1</v>
      </c>
      <c r="G27" s="69" t="s">
        <v>1</v>
      </c>
    </row>
    <row r="28" spans="1:7" x14ac:dyDescent="0.2">
      <c r="A28" s="2" t="s">
        <v>45</v>
      </c>
      <c r="B28" s="66">
        <v>236</v>
      </c>
      <c r="C28" s="63">
        <v>0.99907308816909801</v>
      </c>
      <c r="D28" s="63">
        <v>9.2690793098881797E-4</v>
      </c>
      <c r="E28" s="63">
        <v>0</v>
      </c>
      <c r="F28" s="63">
        <v>0</v>
      </c>
      <c r="G28" s="69">
        <v>9.2691002646461097E-4</v>
      </c>
    </row>
    <row r="29" spans="1:7" x14ac:dyDescent="0.2">
      <c r="A29" s="5" t="s">
        <v>46</v>
      </c>
      <c r="B29" s="65" t="s">
        <v>1</v>
      </c>
      <c r="C29" s="62" t="s">
        <v>1</v>
      </c>
      <c r="D29" s="62" t="s">
        <v>1</v>
      </c>
      <c r="E29" s="62" t="s">
        <v>1</v>
      </c>
      <c r="F29" s="62" t="s">
        <v>1</v>
      </c>
      <c r="G29" s="68" t="s">
        <v>1</v>
      </c>
    </row>
    <row r="30" spans="1:7" x14ac:dyDescent="0.2">
      <c r="A30" s="2" t="s">
        <v>47</v>
      </c>
      <c r="B30" s="66">
        <v>419</v>
      </c>
      <c r="C30" s="63">
        <v>0.98882031440734897</v>
      </c>
      <c r="D30" s="63">
        <v>1.11796697601676E-2</v>
      </c>
      <c r="E30" s="63">
        <v>0</v>
      </c>
      <c r="F30" s="63">
        <v>0</v>
      </c>
      <c r="G30" s="69">
        <v>1.11796697601676E-2</v>
      </c>
    </row>
    <row r="31" spans="1:7" x14ac:dyDescent="0.2">
      <c r="A31" s="2" t="s">
        <v>48</v>
      </c>
      <c r="B31" s="66">
        <v>1876</v>
      </c>
      <c r="C31" s="63">
        <v>0.99001437425613403</v>
      </c>
      <c r="D31" s="63">
        <v>8.9107286185026204E-3</v>
      </c>
      <c r="E31" s="63">
        <v>1.0749071370810301E-3</v>
      </c>
      <c r="F31" s="63">
        <v>0</v>
      </c>
      <c r="G31" s="69">
        <v>1.10605396330357E-2</v>
      </c>
    </row>
    <row r="32" spans="1:7" x14ac:dyDescent="0.2">
      <c r="A32" s="2" t="s">
        <v>49</v>
      </c>
      <c r="B32" s="66">
        <v>1643</v>
      </c>
      <c r="C32" s="63">
        <v>0.99605387449264504</v>
      </c>
      <c r="D32" s="63">
        <v>3.63612500950694E-3</v>
      </c>
      <c r="E32" s="63">
        <v>3.1000480521470297E-4</v>
      </c>
      <c r="F32" s="63">
        <v>0</v>
      </c>
      <c r="G32" s="69">
        <v>4.2561301961541202E-3</v>
      </c>
    </row>
    <row r="33" spans="1:7" x14ac:dyDescent="0.2">
      <c r="A33" s="2" t="s">
        <v>50</v>
      </c>
      <c r="B33" s="66">
        <v>3813</v>
      </c>
      <c r="C33" s="63">
        <v>0.97588461637496904</v>
      </c>
      <c r="D33" s="63">
        <v>2.3515477776527401E-2</v>
      </c>
      <c r="E33" s="63">
        <v>5.7338440092280496E-4</v>
      </c>
      <c r="F33" s="63">
        <v>2.65070229943376E-5</v>
      </c>
      <c r="G33" s="69">
        <v>2.4768270552158401E-2</v>
      </c>
    </row>
    <row r="34" spans="1:7" x14ac:dyDescent="0.2">
      <c r="A34" s="5" t="s">
        <v>51</v>
      </c>
      <c r="B34" s="65" t="s">
        <v>1</v>
      </c>
      <c r="C34" s="62" t="s">
        <v>1</v>
      </c>
      <c r="D34" s="62" t="s">
        <v>1</v>
      </c>
      <c r="E34" s="62" t="s">
        <v>1</v>
      </c>
      <c r="F34" s="62" t="s">
        <v>1</v>
      </c>
      <c r="G34" s="68" t="s">
        <v>1</v>
      </c>
    </row>
    <row r="35" spans="1:7" x14ac:dyDescent="0.2">
      <c r="A35" s="2" t="s">
        <v>52</v>
      </c>
      <c r="B35" s="66">
        <v>2393</v>
      </c>
      <c r="C35" s="63">
        <v>0.99242997169494596</v>
      </c>
      <c r="D35" s="63">
        <v>6.8702697753906198E-3</v>
      </c>
      <c r="E35" s="63">
        <v>6.9976988015696396E-4</v>
      </c>
      <c r="F35" s="63">
        <v>0</v>
      </c>
      <c r="G35" s="69">
        <v>8.2698101177811605E-3</v>
      </c>
    </row>
    <row r="36" spans="1:7" x14ac:dyDescent="0.2">
      <c r="A36" s="2" t="s">
        <v>53</v>
      </c>
      <c r="B36" s="66">
        <v>3631</v>
      </c>
      <c r="C36" s="63">
        <v>0.99307924509048495</v>
      </c>
      <c r="D36" s="63">
        <v>6.6761132329702403E-3</v>
      </c>
      <c r="E36" s="63">
        <v>2.4465291062369899E-4</v>
      </c>
      <c r="F36" s="63">
        <v>0</v>
      </c>
      <c r="G36" s="69">
        <v>7.1654198691248902E-3</v>
      </c>
    </row>
    <row r="37" spans="1:7" x14ac:dyDescent="0.2">
      <c r="A37" s="2" t="s">
        <v>54</v>
      </c>
      <c r="B37" s="66">
        <v>1157</v>
      </c>
      <c r="C37" s="63">
        <v>0.98089158535003695</v>
      </c>
      <c r="D37" s="63">
        <v>1.9108433276414899E-2</v>
      </c>
      <c r="E37" s="63">
        <v>0</v>
      </c>
      <c r="F37" s="63">
        <v>0</v>
      </c>
      <c r="G37" s="69">
        <v>1.9108429551124601E-2</v>
      </c>
    </row>
    <row r="38" spans="1:7" x14ac:dyDescent="0.2">
      <c r="A38" s="2" t="s">
        <v>55</v>
      </c>
      <c r="B38" s="66">
        <v>1104</v>
      </c>
      <c r="C38" s="63">
        <v>0.93578302860259999</v>
      </c>
      <c r="D38" s="63">
        <v>6.0463998466730097E-2</v>
      </c>
      <c r="E38" s="63">
        <v>3.6539849825203401E-3</v>
      </c>
      <c r="F38" s="63">
        <v>9.9011173006147106E-5</v>
      </c>
      <c r="G38" s="69">
        <v>6.8168006837367998E-2</v>
      </c>
    </row>
    <row r="39" spans="1:7" x14ac:dyDescent="0.2">
      <c r="A39" s="5" t="s">
        <v>56</v>
      </c>
      <c r="B39" s="65" t="s">
        <v>1</v>
      </c>
      <c r="C39" s="62" t="s">
        <v>1</v>
      </c>
      <c r="D39" s="62" t="s">
        <v>1</v>
      </c>
      <c r="E39" s="62" t="s">
        <v>1</v>
      </c>
      <c r="F39" s="62" t="s">
        <v>1</v>
      </c>
      <c r="G39" s="68" t="s">
        <v>1</v>
      </c>
    </row>
    <row r="40" spans="1:7" x14ac:dyDescent="0.2">
      <c r="A40" s="2" t="s">
        <v>57</v>
      </c>
      <c r="B40" s="66">
        <v>7333</v>
      </c>
      <c r="C40" s="63">
        <v>0.98528468608856201</v>
      </c>
      <c r="D40" s="63">
        <v>1.3875016011297699E-2</v>
      </c>
      <c r="E40" s="63">
        <v>8.3055021241307302E-4</v>
      </c>
      <c r="F40" s="63">
        <v>9.7609545264276693E-6</v>
      </c>
      <c r="G40" s="69">
        <v>1.55751602724195E-2</v>
      </c>
    </row>
    <row r="41" spans="1:7" x14ac:dyDescent="0.2">
      <c r="A41" s="2" t="s">
        <v>58</v>
      </c>
      <c r="B41" s="66">
        <v>729</v>
      </c>
      <c r="C41" s="63">
        <v>0.993383347988129</v>
      </c>
      <c r="D41" s="63">
        <v>6.6166375763714296E-3</v>
      </c>
      <c r="E41" s="63">
        <v>0</v>
      </c>
      <c r="F41" s="63">
        <v>0</v>
      </c>
      <c r="G41" s="69">
        <v>6.6166399046778696E-3</v>
      </c>
    </row>
    <row r="42" spans="1:7" x14ac:dyDescent="0.2">
      <c r="A42" s="5" t="s">
        <v>59</v>
      </c>
      <c r="B42" s="65" t="s">
        <v>1</v>
      </c>
      <c r="C42" s="62" t="s">
        <v>1</v>
      </c>
      <c r="D42" s="62" t="s">
        <v>1</v>
      </c>
      <c r="E42" s="62" t="s">
        <v>1</v>
      </c>
      <c r="F42" s="62" t="s">
        <v>1</v>
      </c>
      <c r="G42" s="68" t="s">
        <v>1</v>
      </c>
    </row>
    <row r="43" spans="1:7" x14ac:dyDescent="0.2">
      <c r="A43" s="2" t="s">
        <v>60</v>
      </c>
      <c r="B43" s="66">
        <v>6695</v>
      </c>
      <c r="C43" s="63">
        <v>0.988245069980621</v>
      </c>
      <c r="D43" s="63">
        <v>1.0828187689185099E-2</v>
      </c>
      <c r="E43" s="63">
        <v>9.15986485779285E-4</v>
      </c>
      <c r="F43" s="63">
        <v>1.0765034858195601E-5</v>
      </c>
      <c r="G43" s="69">
        <v>1.27032203599811E-2</v>
      </c>
    </row>
    <row r="44" spans="1:7" x14ac:dyDescent="0.2">
      <c r="A44" s="2" t="s">
        <v>61</v>
      </c>
      <c r="B44" s="66">
        <v>876</v>
      </c>
      <c r="C44" s="63">
        <v>0.96361404657363903</v>
      </c>
      <c r="D44" s="63">
        <v>3.5952836275100701E-2</v>
      </c>
      <c r="E44" s="63">
        <v>4.33113105827942E-4</v>
      </c>
      <c r="F44" s="63">
        <v>0</v>
      </c>
      <c r="G44" s="69">
        <v>3.6819059401750599E-2</v>
      </c>
    </row>
    <row r="45" spans="1:7" x14ac:dyDescent="0.2">
      <c r="A45" s="2" t="s">
        <v>62</v>
      </c>
      <c r="B45" s="66">
        <v>611</v>
      </c>
      <c r="C45" s="63">
        <v>0.99323791265487704</v>
      </c>
      <c r="D45" s="63">
        <v>6.7621157504618203E-3</v>
      </c>
      <c r="E45" s="63">
        <v>0</v>
      </c>
      <c r="F45" s="63">
        <v>0</v>
      </c>
      <c r="G45" s="69">
        <v>6.7621199414134E-3</v>
      </c>
    </row>
    <row r="46" spans="1:7" x14ac:dyDescent="0.2">
      <c r="A46" s="5" t="s">
        <v>63</v>
      </c>
      <c r="B46" s="65" t="s">
        <v>1</v>
      </c>
      <c r="C46" s="62" t="s">
        <v>1</v>
      </c>
      <c r="D46" s="62" t="s">
        <v>1</v>
      </c>
      <c r="E46" s="62" t="s">
        <v>1</v>
      </c>
      <c r="F46" s="62" t="s">
        <v>1</v>
      </c>
      <c r="G46" s="68" t="s">
        <v>1</v>
      </c>
    </row>
    <row r="47" spans="1:7" x14ac:dyDescent="0.2">
      <c r="A47" s="2" t="s">
        <v>64</v>
      </c>
      <c r="B47" s="66">
        <v>1020</v>
      </c>
      <c r="C47" s="63">
        <v>0.98972415924072299</v>
      </c>
      <c r="D47" s="63">
        <v>9.7781261429190601E-3</v>
      </c>
      <c r="E47" s="63">
        <v>4.9772282363846898E-4</v>
      </c>
      <c r="F47" s="63">
        <v>0</v>
      </c>
      <c r="G47" s="69">
        <v>1.07735702767968E-2</v>
      </c>
    </row>
    <row r="48" spans="1:7" x14ac:dyDescent="0.2">
      <c r="A48" s="2" t="s">
        <v>65</v>
      </c>
      <c r="B48" s="66">
        <v>705</v>
      </c>
      <c r="C48" s="63">
        <v>0.99213927984237704</v>
      </c>
      <c r="D48" s="63">
        <v>7.2701643221080303E-3</v>
      </c>
      <c r="E48" s="63">
        <v>5.9054634766653202E-4</v>
      </c>
      <c r="F48" s="63">
        <v>0</v>
      </c>
      <c r="G48" s="69">
        <v>8.4512596949934994E-3</v>
      </c>
    </row>
    <row r="49" spans="1:7" x14ac:dyDescent="0.2">
      <c r="A49" s="2" t="s">
        <v>66</v>
      </c>
      <c r="B49" s="66">
        <v>1255</v>
      </c>
      <c r="C49" s="63">
        <v>0.98860138654708896</v>
      </c>
      <c r="D49" s="63">
        <v>1.0542567819356899E-2</v>
      </c>
      <c r="E49" s="63">
        <v>8.56068625580519E-4</v>
      </c>
      <c r="F49" s="63">
        <v>0</v>
      </c>
      <c r="G49" s="69">
        <v>1.22547000646591E-2</v>
      </c>
    </row>
    <row r="50" spans="1:7" x14ac:dyDescent="0.2">
      <c r="A50" s="2" t="s">
        <v>67</v>
      </c>
      <c r="B50" s="66">
        <v>816</v>
      </c>
      <c r="C50" s="63">
        <v>0.98460036516189597</v>
      </c>
      <c r="D50" s="63">
        <v>1.53996292501688E-2</v>
      </c>
      <c r="E50" s="63">
        <v>0</v>
      </c>
      <c r="F50" s="63">
        <v>0</v>
      </c>
      <c r="G50" s="69">
        <v>1.5399630181491399E-2</v>
      </c>
    </row>
    <row r="51" spans="1:7" x14ac:dyDescent="0.2">
      <c r="A51" s="2" t="s">
        <v>68</v>
      </c>
      <c r="B51" s="66">
        <v>781</v>
      </c>
      <c r="C51" s="63">
        <v>0.98419344425201405</v>
      </c>
      <c r="D51" s="63">
        <v>1.5738056972622899E-2</v>
      </c>
      <c r="E51" s="63">
        <v>6.8511122663039701E-5</v>
      </c>
      <c r="F51" s="63">
        <v>0</v>
      </c>
      <c r="G51" s="69">
        <v>1.5875080600380901E-2</v>
      </c>
    </row>
    <row r="52" spans="1:7" x14ac:dyDescent="0.2">
      <c r="A52" s="2" t="s">
        <v>69</v>
      </c>
      <c r="B52" s="66">
        <v>810</v>
      </c>
      <c r="C52" s="63">
        <v>0.97505390644073497</v>
      </c>
      <c r="D52" s="63">
        <v>2.4946080520749099E-2</v>
      </c>
      <c r="E52" s="63">
        <v>0</v>
      </c>
      <c r="F52" s="63">
        <v>0</v>
      </c>
      <c r="G52" s="69">
        <v>2.4946080520749099E-2</v>
      </c>
    </row>
    <row r="53" spans="1:7" x14ac:dyDescent="0.2">
      <c r="A53" s="2" t="s">
        <v>70</v>
      </c>
      <c r="B53" s="66">
        <v>774</v>
      </c>
      <c r="C53" s="63">
        <v>0.99550181627273604</v>
      </c>
      <c r="D53" s="63">
        <v>4.4982093386352097E-3</v>
      </c>
      <c r="E53" s="63">
        <v>0</v>
      </c>
      <c r="F53" s="63">
        <v>0</v>
      </c>
      <c r="G53" s="69">
        <v>4.4982098042964901E-3</v>
      </c>
    </row>
    <row r="54" spans="1:7" x14ac:dyDescent="0.2">
      <c r="A54" s="2" t="s">
        <v>71</v>
      </c>
      <c r="B54" s="66">
        <v>836</v>
      </c>
      <c r="C54" s="63">
        <v>0.97751653194427501</v>
      </c>
      <c r="D54" s="63">
        <v>2.1875914186239201E-2</v>
      </c>
      <c r="E54" s="63">
        <v>5.3038017358630896E-4</v>
      </c>
      <c r="F54" s="63">
        <v>7.71443083067425E-5</v>
      </c>
      <c r="G54" s="69">
        <v>2.3245250806212401E-2</v>
      </c>
    </row>
    <row r="55" spans="1:7" x14ac:dyDescent="0.2">
      <c r="A55" s="2" t="s">
        <v>72</v>
      </c>
      <c r="B55" s="66">
        <v>508</v>
      </c>
      <c r="C55" s="63">
        <v>0.99037557840347301</v>
      </c>
      <c r="D55" s="63">
        <v>9.4673410058021493E-3</v>
      </c>
      <c r="E55" s="63">
        <v>1.5706813428550999E-4</v>
      </c>
      <c r="F55" s="63">
        <v>0</v>
      </c>
      <c r="G55" s="69">
        <v>9.7814798355102504E-3</v>
      </c>
    </row>
    <row r="56" spans="1:7" x14ac:dyDescent="0.2">
      <c r="A56" s="2" t="s">
        <v>73</v>
      </c>
      <c r="B56" s="66">
        <v>840</v>
      </c>
      <c r="C56" s="63">
        <v>0.98850440979003895</v>
      </c>
      <c r="D56" s="63">
        <v>7.7479174360632896E-3</v>
      </c>
      <c r="E56" s="63">
        <v>3.7477014120668199E-3</v>
      </c>
      <c r="F56" s="63">
        <v>0</v>
      </c>
      <c r="G56" s="69">
        <v>1.52433197945356E-2</v>
      </c>
    </row>
    <row r="57" spans="1:7" x14ac:dyDescent="0.2">
      <c r="A57" s="5" t="s">
        <v>74</v>
      </c>
      <c r="B57" s="65" t="s">
        <v>1</v>
      </c>
      <c r="C57" s="62" t="s">
        <v>1</v>
      </c>
      <c r="D57" s="62" t="s">
        <v>1</v>
      </c>
      <c r="E57" s="62" t="s">
        <v>1</v>
      </c>
      <c r="F57" s="62" t="s">
        <v>1</v>
      </c>
      <c r="G57" s="68" t="s">
        <v>1</v>
      </c>
    </row>
    <row r="58" spans="1:7" x14ac:dyDescent="0.2">
      <c r="A58" s="2" t="s">
        <v>75</v>
      </c>
      <c r="B58" s="66">
        <v>1020</v>
      </c>
      <c r="C58" s="63">
        <v>0.98972415924072299</v>
      </c>
      <c r="D58" s="63">
        <v>9.7781261429190601E-3</v>
      </c>
      <c r="E58" s="63">
        <v>4.9772282363846898E-4</v>
      </c>
      <c r="F58" s="63">
        <v>0</v>
      </c>
      <c r="G58" s="69">
        <v>1.07735702767968E-2</v>
      </c>
    </row>
    <row r="59" spans="1:7" x14ac:dyDescent="0.2">
      <c r="A59" s="2" t="s">
        <v>76</v>
      </c>
      <c r="B59" s="66">
        <v>3601</v>
      </c>
      <c r="C59" s="63">
        <v>0.98152923583984397</v>
      </c>
      <c r="D59" s="63">
        <v>1.7255475744605099E-2</v>
      </c>
      <c r="E59" s="63">
        <v>1.2152771232649699E-3</v>
      </c>
      <c r="F59" s="63">
        <v>0</v>
      </c>
      <c r="G59" s="69">
        <v>1.96860302239656E-2</v>
      </c>
    </row>
    <row r="60" spans="1:7" x14ac:dyDescent="0.2">
      <c r="A60" s="2" t="s">
        <v>77</v>
      </c>
      <c r="B60" s="66">
        <v>2073</v>
      </c>
      <c r="C60" s="63">
        <v>0.99277859926223799</v>
      </c>
      <c r="D60" s="63">
        <v>7.1943546645343304E-3</v>
      </c>
      <c r="E60" s="63">
        <v>2.70523523795418E-5</v>
      </c>
      <c r="F60" s="63">
        <v>0</v>
      </c>
      <c r="G60" s="69">
        <v>7.2484598495066201E-3</v>
      </c>
    </row>
    <row r="61" spans="1:7" x14ac:dyDescent="0.2">
      <c r="A61" s="2" t="s">
        <v>78</v>
      </c>
      <c r="B61" s="66">
        <v>1651</v>
      </c>
      <c r="C61" s="63">
        <v>0.99340742826461803</v>
      </c>
      <c r="D61" s="63">
        <v>6.2543214298784698E-3</v>
      </c>
      <c r="E61" s="63">
        <v>2.6313343551009899E-4</v>
      </c>
      <c r="F61" s="63">
        <v>7.5128809839952696E-5</v>
      </c>
      <c r="G61" s="69">
        <v>7.0810997858643497E-3</v>
      </c>
    </row>
    <row r="62" spans="1:7" x14ac:dyDescent="0.2">
      <c r="A62" s="5" t="s">
        <v>79</v>
      </c>
      <c r="B62" s="65" t="s">
        <v>1</v>
      </c>
      <c r="C62" s="62" t="s">
        <v>1</v>
      </c>
      <c r="D62" s="62" t="s">
        <v>1</v>
      </c>
      <c r="E62" s="62" t="s">
        <v>1</v>
      </c>
      <c r="F62" s="62" t="s">
        <v>1</v>
      </c>
      <c r="G62" s="68" t="s">
        <v>1</v>
      </c>
    </row>
    <row r="63" spans="1:7" x14ac:dyDescent="0.2">
      <c r="A63" s="2" t="s">
        <v>80</v>
      </c>
      <c r="B63" s="66">
        <v>6667</v>
      </c>
      <c r="C63" s="63">
        <v>0.99315363168716397</v>
      </c>
      <c r="D63" s="63">
        <v>6.1838771216571296E-3</v>
      </c>
      <c r="E63" s="63">
        <v>6.6250091185793302E-4</v>
      </c>
      <c r="F63" s="63">
        <v>0</v>
      </c>
      <c r="G63" s="69">
        <v>7.5088799931109004E-3</v>
      </c>
    </row>
    <row r="64" spans="1:7" x14ac:dyDescent="0.2">
      <c r="A64" s="2" t="s">
        <v>81</v>
      </c>
      <c r="B64" s="66">
        <v>272</v>
      </c>
      <c r="C64" s="63">
        <v>0.92297124862670898</v>
      </c>
      <c r="D64" s="63">
        <v>7.4031412601470906E-2</v>
      </c>
      <c r="E64" s="63">
        <v>2.9973336495459101E-3</v>
      </c>
      <c r="F64" s="63">
        <v>0</v>
      </c>
      <c r="G64" s="69">
        <v>8.0026082694530501E-2</v>
      </c>
    </row>
    <row r="65" spans="1:7" x14ac:dyDescent="0.2">
      <c r="A65" s="2" t="s">
        <v>82</v>
      </c>
      <c r="B65" s="66">
        <v>568</v>
      </c>
      <c r="C65" s="63">
        <v>0.93707376718521096</v>
      </c>
      <c r="D65" s="63">
        <v>6.2046412378549597E-2</v>
      </c>
      <c r="E65" s="63">
        <v>8.7981513934209899E-4</v>
      </c>
      <c r="F65" s="63">
        <v>0</v>
      </c>
      <c r="G65" s="69">
        <v>6.3806042075157193E-2</v>
      </c>
    </row>
    <row r="66" spans="1:7" x14ac:dyDescent="0.2">
      <c r="A66" s="2" t="s">
        <v>83</v>
      </c>
      <c r="B66" s="66">
        <v>755</v>
      </c>
      <c r="C66" s="63">
        <v>0.97488760948181197</v>
      </c>
      <c r="D66" s="63">
        <v>2.4321474134922E-2</v>
      </c>
      <c r="E66" s="63">
        <v>6.8370153894647999E-4</v>
      </c>
      <c r="F66" s="63">
        <v>1.07193227449898E-4</v>
      </c>
      <c r="G66" s="69">
        <v>2.6117650792002699E-2</v>
      </c>
    </row>
    <row r="67" spans="1:7" x14ac:dyDescent="0.2">
      <c r="A67" s="5" t="s">
        <v>84</v>
      </c>
      <c r="B67" s="65" t="s">
        <v>1</v>
      </c>
      <c r="C67" s="62" t="s">
        <v>1</v>
      </c>
      <c r="D67" s="62" t="s">
        <v>1</v>
      </c>
      <c r="E67" s="62" t="s">
        <v>1</v>
      </c>
      <c r="F67" s="62" t="s">
        <v>1</v>
      </c>
      <c r="G67" s="68" t="s">
        <v>1</v>
      </c>
    </row>
    <row r="68" spans="1:7" x14ac:dyDescent="0.2">
      <c r="A68" s="2" t="s">
        <v>85</v>
      </c>
      <c r="B68" s="66">
        <v>7612</v>
      </c>
      <c r="C68" s="63">
        <v>0.98755609989166304</v>
      </c>
      <c r="D68" s="63">
        <v>1.1765239760279701E-2</v>
      </c>
      <c r="E68" s="63">
        <v>6.6978839458897699E-4</v>
      </c>
      <c r="F68" s="63">
        <v>8.8748529378790408E-6</v>
      </c>
      <c r="G68" s="69">
        <v>1.31403198465705E-2</v>
      </c>
    </row>
    <row r="69" spans="1:7" x14ac:dyDescent="0.2">
      <c r="A69" s="2" t="s">
        <v>86</v>
      </c>
      <c r="B69" s="66">
        <v>200</v>
      </c>
      <c r="C69" s="63">
        <v>0.99102687835693404</v>
      </c>
      <c r="D69" s="63">
        <v>8.9731188490986807E-3</v>
      </c>
      <c r="E69" s="63">
        <v>0</v>
      </c>
      <c r="F69" s="63">
        <v>0</v>
      </c>
      <c r="G69" s="69">
        <v>8.9731197804212605E-3</v>
      </c>
    </row>
    <row r="70" spans="1:7" x14ac:dyDescent="0.2">
      <c r="A70" s="2" t="s">
        <v>87</v>
      </c>
      <c r="B70" s="66">
        <v>461</v>
      </c>
      <c r="C70" s="63">
        <v>0.97267383337020896</v>
      </c>
      <c r="D70" s="63">
        <v>2.5189924985170399E-2</v>
      </c>
      <c r="E70" s="63">
        <v>2.13623908348382E-3</v>
      </c>
      <c r="F70" s="63">
        <v>0</v>
      </c>
      <c r="G70" s="69">
        <v>2.94624008238316E-2</v>
      </c>
    </row>
    <row r="71" spans="1:7" x14ac:dyDescent="0.2">
      <c r="A71" s="2" t="s">
        <v>88</v>
      </c>
      <c r="B71" s="66">
        <v>54</v>
      </c>
      <c r="C71" s="63">
        <v>0.97453087568283103</v>
      </c>
      <c r="D71" s="63">
        <v>2.5469137355685199E-2</v>
      </c>
      <c r="E71" s="63">
        <v>0</v>
      </c>
      <c r="F71" s="63">
        <v>0</v>
      </c>
      <c r="G71" s="69">
        <v>2.5469139218330401E-2</v>
      </c>
    </row>
    <row r="72" spans="1:7" x14ac:dyDescent="0.2">
      <c r="A72" s="5" t="s">
        <v>89</v>
      </c>
      <c r="B72" s="65" t="s">
        <v>1</v>
      </c>
      <c r="C72" s="62" t="s">
        <v>1</v>
      </c>
      <c r="D72" s="62" t="s">
        <v>1</v>
      </c>
      <c r="E72" s="62" t="s">
        <v>1</v>
      </c>
      <c r="F72" s="62" t="s">
        <v>1</v>
      </c>
      <c r="G72" s="68" t="s">
        <v>1</v>
      </c>
    </row>
    <row r="73" spans="1:7" x14ac:dyDescent="0.2">
      <c r="A73" s="2" t="s">
        <v>89</v>
      </c>
      <c r="B73" s="66">
        <v>4085</v>
      </c>
      <c r="C73" s="63">
        <v>0.98726713657379195</v>
      </c>
      <c r="D73" s="63">
        <v>1.19302272796631E-2</v>
      </c>
      <c r="E73" s="63">
        <v>8.0260704271495299E-4</v>
      </c>
      <c r="F73" s="63">
        <v>0</v>
      </c>
      <c r="G73" s="69">
        <v>1.35354399681091E-2</v>
      </c>
    </row>
    <row r="74" spans="1:7" x14ac:dyDescent="0.2">
      <c r="A74" s="2" t="s">
        <v>90</v>
      </c>
      <c r="B74" s="66">
        <v>1984</v>
      </c>
      <c r="C74" s="63">
        <v>0.98785090446472201</v>
      </c>
      <c r="D74" s="63">
        <v>1.17465304210782E-2</v>
      </c>
      <c r="E74" s="63">
        <v>3.1233180197887101E-4</v>
      </c>
      <c r="F74" s="63">
        <v>9.0203866420779404E-5</v>
      </c>
      <c r="G74" s="69">
        <v>1.27320103347301E-2</v>
      </c>
    </row>
    <row r="75" spans="1:7" x14ac:dyDescent="0.2">
      <c r="A75" s="5" t="s">
        <v>91</v>
      </c>
      <c r="B75" s="65" t="s">
        <v>1</v>
      </c>
      <c r="C75" s="62" t="s">
        <v>1</v>
      </c>
      <c r="D75" s="62" t="s">
        <v>1</v>
      </c>
      <c r="E75" s="62" t="s">
        <v>1</v>
      </c>
      <c r="F75" s="62" t="s">
        <v>1</v>
      </c>
      <c r="G75" s="68" t="s">
        <v>1</v>
      </c>
    </row>
    <row r="76" spans="1:7" x14ac:dyDescent="0.2">
      <c r="A76" s="2" t="s">
        <v>92</v>
      </c>
      <c r="B76" s="66">
        <v>2025</v>
      </c>
      <c r="C76" s="63">
        <v>0.98437184095382702</v>
      </c>
      <c r="D76" s="63">
        <v>1.40903014689684E-2</v>
      </c>
      <c r="E76" s="63">
        <v>1.5378298703581099E-3</v>
      </c>
      <c r="F76" s="63">
        <v>0</v>
      </c>
      <c r="G76" s="69">
        <v>1.7165960744023299E-2</v>
      </c>
    </row>
    <row r="77" spans="1:7" x14ac:dyDescent="0.2">
      <c r="A77" s="2" t="s">
        <v>93</v>
      </c>
      <c r="B77" s="66">
        <v>1042</v>
      </c>
      <c r="C77" s="63">
        <v>0.982086181640625</v>
      </c>
      <c r="D77" s="63">
        <v>1.74830686300993E-2</v>
      </c>
      <c r="E77" s="63">
        <v>3.7235379568301098E-4</v>
      </c>
      <c r="F77" s="63">
        <v>5.8378987887408598E-5</v>
      </c>
      <c r="G77" s="69">
        <v>1.84612907469273E-2</v>
      </c>
    </row>
    <row r="78" spans="1:7" x14ac:dyDescent="0.2">
      <c r="A78" s="2" t="s">
        <v>94</v>
      </c>
      <c r="B78" s="66">
        <v>2969</v>
      </c>
      <c r="C78" s="63">
        <v>0.99312436580658003</v>
      </c>
      <c r="D78" s="63">
        <v>6.8086259998381103E-3</v>
      </c>
      <c r="E78" s="63">
        <v>6.7010420025326298E-5</v>
      </c>
      <c r="F78" s="63">
        <v>0</v>
      </c>
      <c r="G78" s="69">
        <v>6.9426498375833E-3</v>
      </c>
    </row>
    <row r="79" spans="1:7" x14ac:dyDescent="0.2">
      <c r="A79" s="5" t="s">
        <v>95</v>
      </c>
      <c r="B79" s="65" t="s">
        <v>1</v>
      </c>
      <c r="C79" s="62" t="s">
        <v>1</v>
      </c>
      <c r="D79" s="62" t="s">
        <v>1</v>
      </c>
      <c r="E79" s="62" t="s">
        <v>1</v>
      </c>
      <c r="F79" s="62" t="s">
        <v>1</v>
      </c>
      <c r="G79" s="68" t="s">
        <v>1</v>
      </c>
    </row>
    <row r="80" spans="1:7" x14ac:dyDescent="0.2">
      <c r="A80" s="2" t="s">
        <v>96</v>
      </c>
      <c r="B80" s="66">
        <v>1058</v>
      </c>
      <c r="C80" s="63">
        <v>0.98302066326141402</v>
      </c>
      <c r="D80" s="63">
        <v>1.66708435863256E-2</v>
      </c>
      <c r="E80" s="63">
        <v>3.0851451447233601E-4</v>
      </c>
      <c r="F80" s="63">
        <v>0</v>
      </c>
      <c r="G80" s="69">
        <v>1.72878708690405E-2</v>
      </c>
    </row>
    <row r="81" spans="1:7" x14ac:dyDescent="0.2">
      <c r="A81" s="2" t="s">
        <v>97</v>
      </c>
      <c r="B81" s="66">
        <v>1171</v>
      </c>
      <c r="C81" s="63">
        <v>0.97616308927536</v>
      </c>
      <c r="D81" s="63">
        <v>2.0903717726468998E-2</v>
      </c>
      <c r="E81" s="63">
        <v>2.93321767821908E-3</v>
      </c>
      <c r="F81" s="63">
        <v>0</v>
      </c>
      <c r="G81" s="69">
        <v>2.67701502889395E-2</v>
      </c>
    </row>
    <row r="82" spans="1:7" x14ac:dyDescent="0.2">
      <c r="A82" s="2" t="s">
        <v>98</v>
      </c>
      <c r="B82" s="66">
        <v>246</v>
      </c>
      <c r="C82" s="63">
        <v>0.99249416589736905</v>
      </c>
      <c r="D82" s="63">
        <v>6.2730619683861698E-3</v>
      </c>
      <c r="E82" s="63">
        <v>1.23274384532124E-3</v>
      </c>
      <c r="F82" s="63">
        <v>0</v>
      </c>
      <c r="G82" s="69">
        <v>8.7385503575205803E-3</v>
      </c>
    </row>
    <row r="83" spans="1:7" x14ac:dyDescent="0.2">
      <c r="A83" s="2" t="s">
        <v>99</v>
      </c>
      <c r="B83" s="66">
        <v>677</v>
      </c>
      <c r="C83" s="63">
        <v>1</v>
      </c>
      <c r="D83" s="63">
        <v>0</v>
      </c>
      <c r="E83" s="63">
        <v>0</v>
      </c>
      <c r="F83" s="63">
        <v>0</v>
      </c>
      <c r="G83" s="69">
        <v>0</v>
      </c>
    </row>
    <row r="84" spans="1:7" x14ac:dyDescent="0.2">
      <c r="A84" s="2" t="s">
        <v>100</v>
      </c>
      <c r="B84" s="66">
        <v>361</v>
      </c>
      <c r="C84" s="63">
        <v>0.99870675802230802</v>
      </c>
      <c r="D84" s="63">
        <v>9.3001511413603999E-4</v>
      </c>
      <c r="E84" s="63">
        <v>1.6450662224087899E-4</v>
      </c>
      <c r="F84" s="63">
        <v>1.98718887986615E-4</v>
      </c>
      <c r="G84" s="69">
        <v>2.05389992333949E-3</v>
      </c>
    </row>
    <row r="85" spans="1:7" x14ac:dyDescent="0.2">
      <c r="A85" s="2" t="s">
        <v>101</v>
      </c>
      <c r="B85" s="66">
        <v>973</v>
      </c>
      <c r="C85" s="63">
        <v>0.99302011728286699</v>
      </c>
      <c r="D85" s="63">
        <v>6.8511674180626904E-3</v>
      </c>
      <c r="E85" s="63">
        <v>1.2873376545030599E-4</v>
      </c>
      <c r="F85" s="63">
        <v>0</v>
      </c>
      <c r="G85" s="69">
        <v>7.1086301468312697E-3</v>
      </c>
    </row>
    <row r="86" spans="1:7" x14ac:dyDescent="0.2">
      <c r="A86" s="2" t="s">
        <v>102</v>
      </c>
      <c r="B86" s="66">
        <v>299</v>
      </c>
      <c r="C86" s="63">
        <v>0.99794739484786998</v>
      </c>
      <c r="D86" s="63">
        <v>1.33260851725936E-3</v>
      </c>
      <c r="E86" s="63">
        <v>7.1998243220150503E-4</v>
      </c>
      <c r="F86" s="63">
        <v>0</v>
      </c>
      <c r="G86" s="69">
        <v>2.7725698892027101E-3</v>
      </c>
    </row>
    <row r="87" spans="1:7" x14ac:dyDescent="0.2">
      <c r="A87" s="2" t="s">
        <v>103</v>
      </c>
      <c r="B87" s="66">
        <v>341</v>
      </c>
      <c r="C87" s="63">
        <v>0.99088460206985496</v>
      </c>
      <c r="D87" s="63">
        <v>8.4536522626876796E-3</v>
      </c>
      <c r="E87" s="63">
        <v>6.6175911342725201E-4</v>
      </c>
      <c r="F87" s="63">
        <v>0</v>
      </c>
      <c r="G87" s="69">
        <v>9.77716967463493E-3</v>
      </c>
    </row>
    <row r="88" spans="1:7" x14ac:dyDescent="0.2">
      <c r="A88" s="2" t="s">
        <v>104</v>
      </c>
      <c r="B88" s="66">
        <v>859</v>
      </c>
      <c r="C88" s="63">
        <v>0.98473262786865201</v>
      </c>
      <c r="D88" s="63">
        <v>1.49371176958084E-2</v>
      </c>
      <c r="E88" s="63">
        <v>3.3025018637999898E-4</v>
      </c>
      <c r="F88" s="63">
        <v>0</v>
      </c>
      <c r="G88" s="69">
        <v>1.55976200476289E-2</v>
      </c>
    </row>
    <row r="89" spans="1:7" x14ac:dyDescent="0.2">
      <c r="A89" s="5" t="s">
        <v>105</v>
      </c>
      <c r="B89" s="65" t="s">
        <v>1</v>
      </c>
      <c r="C89" s="62" t="s">
        <v>1</v>
      </c>
      <c r="D89" s="62" t="s">
        <v>1</v>
      </c>
      <c r="E89" s="62" t="s">
        <v>1</v>
      </c>
      <c r="F89" s="62" t="s">
        <v>1</v>
      </c>
      <c r="G89" s="68" t="s">
        <v>1</v>
      </c>
    </row>
    <row r="90" spans="1:7" x14ac:dyDescent="0.2">
      <c r="A90" s="2" t="s">
        <v>106</v>
      </c>
      <c r="B90" s="66">
        <v>922</v>
      </c>
      <c r="C90" s="63">
        <v>0.99269688129425004</v>
      </c>
      <c r="D90" s="63">
        <v>7.3031014762818796E-3</v>
      </c>
      <c r="E90" s="63">
        <v>0</v>
      </c>
      <c r="F90" s="63">
        <v>0</v>
      </c>
      <c r="G90" s="69">
        <v>7.3031000792980203E-3</v>
      </c>
    </row>
    <row r="91" spans="1:7" x14ac:dyDescent="0.2">
      <c r="A91" s="2" t="s">
        <v>107</v>
      </c>
      <c r="B91" s="66">
        <v>2171</v>
      </c>
      <c r="C91" s="63">
        <v>0.984688580036163</v>
      </c>
      <c r="D91" s="63">
        <v>1.4044445008039501E-2</v>
      </c>
      <c r="E91" s="63">
        <v>1.2669711140915799E-3</v>
      </c>
      <c r="F91" s="63">
        <v>0</v>
      </c>
      <c r="G91" s="69">
        <v>1.65783893316984E-2</v>
      </c>
    </row>
    <row r="92" spans="1:7" x14ac:dyDescent="0.2">
      <c r="A92" s="2" t="s">
        <v>108</v>
      </c>
      <c r="B92" s="66">
        <v>3925</v>
      </c>
      <c r="C92" s="63">
        <v>0.98556745052337602</v>
      </c>
      <c r="D92" s="63">
        <v>1.38732250779867E-2</v>
      </c>
      <c r="E92" s="63">
        <v>5.4015067871660005E-4</v>
      </c>
      <c r="F92" s="63">
        <v>1.9155442714691199E-5</v>
      </c>
      <c r="G92" s="69">
        <v>1.5030150301754501E-2</v>
      </c>
    </row>
    <row r="93" spans="1:7" x14ac:dyDescent="0.2">
      <c r="A93" s="2" t="s">
        <v>109</v>
      </c>
      <c r="B93" s="66">
        <v>689</v>
      </c>
      <c r="C93" s="63">
        <v>0.98976802825927701</v>
      </c>
      <c r="D93" s="63">
        <v>1.0231978259980699E-2</v>
      </c>
      <c r="E93" s="63">
        <v>0</v>
      </c>
      <c r="F93" s="63">
        <v>0</v>
      </c>
      <c r="G93" s="69">
        <v>1.02319801226258E-2</v>
      </c>
    </row>
    <row r="94" spans="1:7" x14ac:dyDescent="0.2">
      <c r="A94" s="5" t="s">
        <v>110</v>
      </c>
      <c r="B94" s="65" t="s">
        <v>1</v>
      </c>
      <c r="C94" s="62" t="s">
        <v>1</v>
      </c>
      <c r="D94" s="62" t="s">
        <v>1</v>
      </c>
      <c r="E94" s="62" t="s">
        <v>1</v>
      </c>
      <c r="F94" s="62" t="s">
        <v>1</v>
      </c>
      <c r="G94" s="68" t="s">
        <v>1</v>
      </c>
    </row>
    <row r="95" spans="1:7" x14ac:dyDescent="0.2">
      <c r="A95" s="2" t="s">
        <v>106</v>
      </c>
      <c r="B95" s="66">
        <v>1471</v>
      </c>
      <c r="C95" s="63">
        <v>0.99065768718719505</v>
      </c>
      <c r="D95" s="63">
        <v>7.9036643728613905E-3</v>
      </c>
      <c r="E95" s="63">
        <v>1.4386508846655501E-3</v>
      </c>
      <c r="F95" s="63">
        <v>0</v>
      </c>
      <c r="G95" s="69">
        <v>1.07809696346521E-2</v>
      </c>
    </row>
    <row r="96" spans="1:7" x14ac:dyDescent="0.2">
      <c r="A96" s="2" t="s">
        <v>107</v>
      </c>
      <c r="B96" s="66">
        <v>2913</v>
      </c>
      <c r="C96" s="63">
        <v>0.98370784521102905</v>
      </c>
      <c r="D96" s="63">
        <v>1.6081554815173101E-2</v>
      </c>
      <c r="E96" s="63">
        <v>2.10570040508173E-4</v>
      </c>
      <c r="F96" s="63">
        <v>0</v>
      </c>
      <c r="G96" s="69">
        <v>1.65027007460594E-2</v>
      </c>
    </row>
    <row r="97" spans="1:7" x14ac:dyDescent="0.2">
      <c r="A97" s="2" t="s">
        <v>108</v>
      </c>
      <c r="B97" s="66">
        <v>2959</v>
      </c>
      <c r="C97" s="63">
        <v>0.98746633529663097</v>
      </c>
      <c r="D97" s="63">
        <v>1.1947099119424801E-2</v>
      </c>
      <c r="E97" s="63">
        <v>5.5876374244689898E-4</v>
      </c>
      <c r="F97" s="63">
        <v>2.7774658519774699E-5</v>
      </c>
      <c r="G97" s="69">
        <v>1.31757296621799E-2</v>
      </c>
    </row>
    <row r="98" spans="1:7" x14ac:dyDescent="0.2">
      <c r="A98" s="2" t="s">
        <v>109</v>
      </c>
      <c r="B98" s="66">
        <v>364</v>
      </c>
      <c r="C98" s="63">
        <v>0.98611551523208596</v>
      </c>
      <c r="D98" s="63">
        <v>1.38844586908817E-2</v>
      </c>
      <c r="E98" s="63">
        <v>0</v>
      </c>
      <c r="F98" s="63">
        <v>0</v>
      </c>
      <c r="G98" s="69">
        <v>1.38844596222043E-2</v>
      </c>
    </row>
    <row r="99" spans="1:7" x14ac:dyDescent="0.2">
      <c r="A99" s="5" t="s">
        <v>111</v>
      </c>
      <c r="B99" s="65" t="s">
        <v>1</v>
      </c>
      <c r="C99" s="62" t="s">
        <v>1</v>
      </c>
      <c r="D99" s="62" t="s">
        <v>1</v>
      </c>
      <c r="E99" s="62" t="s">
        <v>1</v>
      </c>
      <c r="F99" s="62" t="s">
        <v>1</v>
      </c>
      <c r="G99" s="68" t="s">
        <v>1</v>
      </c>
    </row>
    <row r="100" spans="1:7" x14ac:dyDescent="0.2">
      <c r="A100" s="2" t="s">
        <v>112</v>
      </c>
      <c r="B100" s="66">
        <v>497</v>
      </c>
      <c r="C100" s="63">
        <v>0.99639409780502297</v>
      </c>
      <c r="D100" s="63">
        <v>2.2542199585586799E-3</v>
      </c>
      <c r="E100" s="63">
        <v>1.3516974868252899E-3</v>
      </c>
      <c r="F100" s="63">
        <v>0</v>
      </c>
      <c r="G100" s="69">
        <v>4.9576098099350903E-3</v>
      </c>
    </row>
    <row r="101" spans="1:7" x14ac:dyDescent="0.2">
      <c r="A101" s="2" t="s">
        <v>113</v>
      </c>
      <c r="B101" s="66">
        <v>1211</v>
      </c>
      <c r="C101" s="63">
        <v>0.98160946369171098</v>
      </c>
      <c r="D101" s="63">
        <v>1.78113244473934E-2</v>
      </c>
      <c r="E101" s="63">
        <v>5.7923753047362002E-4</v>
      </c>
      <c r="F101" s="63">
        <v>0</v>
      </c>
      <c r="G101" s="69">
        <v>1.8969800323247899E-2</v>
      </c>
    </row>
    <row r="102" spans="1:7" x14ac:dyDescent="0.2">
      <c r="A102" s="2" t="s">
        <v>114</v>
      </c>
      <c r="B102" s="66">
        <v>1735</v>
      </c>
      <c r="C102" s="63">
        <v>0.97063273191452004</v>
      </c>
      <c r="D102" s="63">
        <v>2.8897285461425799E-2</v>
      </c>
      <c r="E102" s="63">
        <v>4.3204292887821799E-4</v>
      </c>
      <c r="F102" s="63">
        <v>3.7917434383416501E-5</v>
      </c>
      <c r="G102" s="69">
        <v>2.9913039878010701E-2</v>
      </c>
    </row>
    <row r="103" spans="1:7" x14ac:dyDescent="0.2">
      <c r="A103" s="2" t="s">
        <v>115</v>
      </c>
      <c r="B103" s="66">
        <v>1201</v>
      </c>
      <c r="C103" s="63">
        <v>0.98271626234054599</v>
      </c>
      <c r="D103" s="63">
        <v>1.6930265352129902E-2</v>
      </c>
      <c r="E103" s="63">
        <v>3.5348319215699998E-4</v>
      </c>
      <c r="F103" s="63">
        <v>0</v>
      </c>
      <c r="G103" s="69">
        <v>1.76372304558754E-2</v>
      </c>
    </row>
    <row r="104" spans="1:7" x14ac:dyDescent="0.2">
      <c r="A104" s="2" t="s">
        <v>116</v>
      </c>
      <c r="B104" s="66">
        <v>1368</v>
      </c>
      <c r="C104" s="63">
        <v>0.99753165245056197</v>
      </c>
      <c r="D104" s="63">
        <v>2.46832380071282E-3</v>
      </c>
      <c r="E104" s="63">
        <v>0</v>
      </c>
      <c r="F104" s="63">
        <v>0</v>
      </c>
      <c r="G104" s="69">
        <v>2.4683200754225302E-3</v>
      </c>
    </row>
    <row r="105" spans="1:7" x14ac:dyDescent="0.2">
      <c r="A105" s="2" t="s">
        <v>117</v>
      </c>
      <c r="B105" s="66">
        <v>1287</v>
      </c>
      <c r="C105" s="63">
        <v>0.99262154102325395</v>
      </c>
      <c r="D105" s="63">
        <v>4.4719190336763902E-3</v>
      </c>
      <c r="E105" s="63">
        <v>2.9065147973597002E-3</v>
      </c>
      <c r="F105" s="63">
        <v>0</v>
      </c>
      <c r="G105" s="69">
        <v>1.0284950025379699E-2</v>
      </c>
    </row>
    <row r="106" spans="1:7" x14ac:dyDescent="0.2">
      <c r="A106" s="2" t="s">
        <v>118</v>
      </c>
      <c r="B106" s="66">
        <v>990</v>
      </c>
      <c r="C106" s="63">
        <v>1</v>
      </c>
      <c r="D106" s="63">
        <v>0</v>
      </c>
      <c r="E106" s="63">
        <v>0</v>
      </c>
      <c r="F106" s="63">
        <v>0</v>
      </c>
      <c r="G106" s="69">
        <v>0</v>
      </c>
    </row>
    <row r="107" spans="1:7" x14ac:dyDescent="0.2">
      <c r="A107" s="5" t="s">
        <v>111</v>
      </c>
      <c r="B107" s="65" t="s">
        <v>1</v>
      </c>
      <c r="C107" s="62" t="s">
        <v>1</v>
      </c>
      <c r="D107" s="62" t="s">
        <v>1</v>
      </c>
      <c r="E107" s="62" t="s">
        <v>1</v>
      </c>
      <c r="F107" s="62" t="s">
        <v>1</v>
      </c>
      <c r="G107" s="68" t="s">
        <v>1</v>
      </c>
    </row>
    <row r="108" spans="1:7" x14ac:dyDescent="0.2">
      <c r="A108" s="2" t="s">
        <v>119</v>
      </c>
      <c r="B108" s="66">
        <v>1708</v>
      </c>
      <c r="C108" s="63">
        <v>0.98643481731414795</v>
      </c>
      <c r="D108" s="63">
        <v>1.2733856216073E-2</v>
      </c>
      <c r="E108" s="63">
        <v>8.3135016029700604E-4</v>
      </c>
      <c r="F108" s="63">
        <v>0</v>
      </c>
      <c r="G108" s="69">
        <v>1.43965603783727E-2</v>
      </c>
    </row>
    <row r="109" spans="1:7" x14ac:dyDescent="0.2">
      <c r="A109" s="2" t="s">
        <v>120</v>
      </c>
      <c r="B109" s="66">
        <v>2424</v>
      </c>
      <c r="C109" s="63">
        <v>0.97350549697875999</v>
      </c>
      <c r="D109" s="63">
        <v>2.6001956313848499E-2</v>
      </c>
      <c r="E109" s="63">
        <v>4.6482874313369399E-4</v>
      </c>
      <c r="F109" s="63">
        <v>2.7741336452891098E-5</v>
      </c>
      <c r="G109" s="69">
        <v>2.7042580768465999E-2</v>
      </c>
    </row>
    <row r="110" spans="1:7" x14ac:dyDescent="0.2">
      <c r="A110" s="2" t="s">
        <v>121</v>
      </c>
      <c r="B110" s="66">
        <v>1880</v>
      </c>
      <c r="C110" s="63">
        <v>0.99484586715698198</v>
      </c>
      <c r="D110" s="63">
        <v>5.1541165448725198E-3</v>
      </c>
      <c r="E110" s="63">
        <v>0</v>
      </c>
      <c r="F110" s="63">
        <v>0</v>
      </c>
      <c r="G110" s="69">
        <v>5.15411980450153E-3</v>
      </c>
    </row>
    <row r="111" spans="1:7" x14ac:dyDescent="0.2">
      <c r="A111" s="2" t="s">
        <v>122</v>
      </c>
      <c r="B111" s="66">
        <v>2277</v>
      </c>
      <c r="C111" s="63">
        <v>0.99591404199600198</v>
      </c>
      <c r="D111" s="63">
        <v>2.4764109402895E-3</v>
      </c>
      <c r="E111" s="63">
        <v>1.6095383325591701E-3</v>
      </c>
      <c r="F111" s="63">
        <v>0</v>
      </c>
      <c r="G111" s="69">
        <v>5.6954901665449099E-3</v>
      </c>
    </row>
    <row r="112" spans="1:7" x14ac:dyDescent="0.2">
      <c r="A112" s="5" t="s">
        <v>111</v>
      </c>
      <c r="B112" s="65" t="s">
        <v>1</v>
      </c>
      <c r="C112" s="62" t="s">
        <v>1</v>
      </c>
      <c r="D112" s="62" t="s">
        <v>1</v>
      </c>
      <c r="E112" s="62" t="s">
        <v>1</v>
      </c>
      <c r="F112" s="62" t="s">
        <v>1</v>
      </c>
      <c r="G112" s="68" t="s">
        <v>1</v>
      </c>
    </row>
    <row r="113" spans="1:7" x14ac:dyDescent="0.2">
      <c r="A113" s="2" t="s">
        <v>119</v>
      </c>
      <c r="B113" s="66">
        <v>1708</v>
      </c>
      <c r="C113" s="63">
        <v>0.98643481731414795</v>
      </c>
      <c r="D113" s="63">
        <v>1.2733856216073E-2</v>
      </c>
      <c r="E113" s="63">
        <v>8.3135016029700604E-4</v>
      </c>
      <c r="F113" s="63">
        <v>0</v>
      </c>
      <c r="G113" s="69">
        <v>1.43965603783727E-2</v>
      </c>
    </row>
    <row r="114" spans="1:7" x14ac:dyDescent="0.2">
      <c r="A114" s="2" t="s">
        <v>123</v>
      </c>
      <c r="B114" s="66">
        <v>2936</v>
      </c>
      <c r="C114" s="63">
        <v>0.97504478693008401</v>
      </c>
      <c r="D114" s="63">
        <v>2.4527803063392601E-2</v>
      </c>
      <c r="E114" s="63">
        <v>4.0335865924134899E-4</v>
      </c>
      <c r="F114" s="63">
        <v>2.4072754968074201E-5</v>
      </c>
      <c r="G114" s="69">
        <v>2.5430809706449502E-2</v>
      </c>
    </row>
    <row r="115" spans="1:7" x14ac:dyDescent="0.2">
      <c r="A115" s="2" t="s">
        <v>124</v>
      </c>
      <c r="B115" s="66">
        <v>3645</v>
      </c>
      <c r="C115" s="63">
        <v>0.99658149480819702</v>
      </c>
      <c r="D115" s="63">
        <v>2.4730742443352899E-3</v>
      </c>
      <c r="E115" s="63">
        <v>9.4544939929619399E-4</v>
      </c>
      <c r="F115" s="63">
        <v>0</v>
      </c>
      <c r="G115" s="69">
        <v>4.3639698997139896E-3</v>
      </c>
    </row>
    <row r="116" spans="1:7" x14ac:dyDescent="0.2">
      <c r="A116" s="5" t="s">
        <v>125</v>
      </c>
      <c r="B116" s="65" t="s">
        <v>1</v>
      </c>
      <c r="C116" s="62" t="s">
        <v>1</v>
      </c>
      <c r="D116" s="62" t="s">
        <v>1</v>
      </c>
      <c r="E116" s="62" t="s">
        <v>1</v>
      </c>
      <c r="F116" s="62" t="s">
        <v>1</v>
      </c>
      <c r="G116" s="68" t="s">
        <v>1</v>
      </c>
    </row>
    <row r="117" spans="1:7" x14ac:dyDescent="0.2">
      <c r="A117" s="2" t="s">
        <v>126</v>
      </c>
      <c r="B117" s="66">
        <v>1027</v>
      </c>
      <c r="C117" s="63">
        <v>0.99137425422668501</v>
      </c>
      <c r="D117" s="63">
        <v>6.6471677273511904E-3</v>
      </c>
      <c r="E117" s="63">
        <v>1.9785761833190901E-3</v>
      </c>
      <c r="F117" s="63">
        <v>0</v>
      </c>
      <c r="G117" s="69">
        <v>1.06043200939894E-2</v>
      </c>
    </row>
    <row r="118" spans="1:7" x14ac:dyDescent="0.2">
      <c r="A118" s="2" t="s">
        <v>127</v>
      </c>
      <c r="B118" s="66">
        <v>277</v>
      </c>
      <c r="C118" s="63">
        <v>0.99084883928298995</v>
      </c>
      <c r="D118" s="63">
        <v>9.15114767849445E-3</v>
      </c>
      <c r="E118" s="63">
        <v>0</v>
      </c>
      <c r="F118" s="63">
        <v>0</v>
      </c>
      <c r="G118" s="69">
        <v>9.1511495411395992E-3</v>
      </c>
    </row>
    <row r="119" spans="1:7" x14ac:dyDescent="0.2">
      <c r="A119" s="2" t="s">
        <v>128</v>
      </c>
      <c r="B119" s="66">
        <v>568</v>
      </c>
      <c r="C119" s="63">
        <v>0.97838461399078402</v>
      </c>
      <c r="D119" s="63">
        <v>2.1615372970700299E-2</v>
      </c>
      <c r="E119" s="63">
        <v>0</v>
      </c>
      <c r="F119" s="63">
        <v>0</v>
      </c>
      <c r="G119" s="69">
        <v>2.161536924541E-2</v>
      </c>
    </row>
    <row r="120" spans="1:7" x14ac:dyDescent="0.2">
      <c r="A120" s="2" t="s">
        <v>129</v>
      </c>
      <c r="B120" s="66">
        <v>1221</v>
      </c>
      <c r="C120" s="63">
        <v>0.98686867952346802</v>
      </c>
      <c r="D120" s="63">
        <v>1.30519615486264E-2</v>
      </c>
      <c r="E120" s="63">
        <v>7.9376943176612299E-5</v>
      </c>
      <c r="F120" s="63">
        <v>0</v>
      </c>
      <c r="G120" s="69">
        <v>1.3210720382630801E-2</v>
      </c>
    </row>
    <row r="121" spans="1:7" x14ac:dyDescent="0.2">
      <c r="A121" s="2" t="s">
        <v>130</v>
      </c>
      <c r="B121" s="66">
        <v>1303</v>
      </c>
      <c r="C121" s="63">
        <v>0.98360776901245095</v>
      </c>
      <c r="D121" s="63">
        <v>1.5984047204256099E-2</v>
      </c>
      <c r="E121" s="63">
        <v>4.0821277070790502E-4</v>
      </c>
      <c r="F121" s="63">
        <v>0</v>
      </c>
      <c r="G121" s="69">
        <v>1.68004706501961E-2</v>
      </c>
    </row>
    <row r="122" spans="1:7" x14ac:dyDescent="0.2">
      <c r="A122" s="2" t="s">
        <v>131</v>
      </c>
      <c r="B122" s="66">
        <v>742</v>
      </c>
      <c r="C122" s="63">
        <v>0.99183320999145497</v>
      </c>
      <c r="D122" s="63">
        <v>6.8827094510197596E-3</v>
      </c>
      <c r="E122" s="63">
        <v>1.1817261110991201E-3</v>
      </c>
      <c r="F122" s="63">
        <v>1.02340593002737E-4</v>
      </c>
      <c r="G122" s="69">
        <v>9.6555203199386597E-3</v>
      </c>
    </row>
    <row r="123" spans="1:7" x14ac:dyDescent="0.2">
      <c r="A123" s="2" t="s">
        <v>132</v>
      </c>
      <c r="B123" s="66">
        <v>451</v>
      </c>
      <c r="C123" s="63">
        <v>0.97605049610137895</v>
      </c>
      <c r="D123" s="63">
        <v>2.38107983022928E-2</v>
      </c>
      <c r="E123" s="63">
        <v>1.3870029943063901E-4</v>
      </c>
      <c r="F123" s="63">
        <v>0</v>
      </c>
      <c r="G123" s="69">
        <v>2.4088200181722599E-2</v>
      </c>
    </row>
    <row r="124" spans="1:7" x14ac:dyDescent="0.2">
      <c r="A124" s="3" t="s">
        <v>133</v>
      </c>
      <c r="B124" s="67">
        <v>2118</v>
      </c>
      <c r="C124" s="64">
        <v>0.98825734853744496</v>
      </c>
      <c r="D124" s="64">
        <v>1.14145502448082E-2</v>
      </c>
      <c r="E124" s="64">
        <v>3.2808710238896299E-4</v>
      </c>
      <c r="F124" s="64">
        <v>0</v>
      </c>
      <c r="G124" s="70">
        <v>1.20707200840116E-2</v>
      </c>
    </row>
    <row r="126" spans="1: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413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40" t="s">
        <v>1</v>
      </c>
      <c r="C6" s="737" t="s">
        <v>1</v>
      </c>
      <c r="D6" s="737" t="s">
        <v>1</v>
      </c>
    </row>
    <row r="7" spans="1:4" x14ac:dyDescent="0.2">
      <c r="A7" s="2" t="s">
        <v>26</v>
      </c>
      <c r="B7" s="741">
        <v>856</v>
      </c>
      <c r="C7" s="738">
        <v>0.563792705535889</v>
      </c>
      <c r="D7" s="738">
        <v>0.43620732426643399</v>
      </c>
    </row>
    <row r="8" spans="1:4" x14ac:dyDescent="0.2">
      <c r="A8" s="5" t="s">
        <v>27</v>
      </c>
      <c r="B8" s="740" t="s">
        <v>1</v>
      </c>
      <c r="C8" s="737" t="s">
        <v>1</v>
      </c>
      <c r="D8" s="737" t="s">
        <v>1</v>
      </c>
    </row>
    <row r="9" spans="1:4" x14ac:dyDescent="0.2">
      <c r="A9" s="2" t="s">
        <v>28</v>
      </c>
      <c r="B9" s="741">
        <v>301</v>
      </c>
      <c r="C9" s="738">
        <v>0.57148849964141801</v>
      </c>
      <c r="D9" s="738">
        <v>0.42851153016090399</v>
      </c>
    </row>
    <row r="10" spans="1:4" x14ac:dyDescent="0.2">
      <c r="A10" s="2" t="s">
        <v>29</v>
      </c>
      <c r="B10" s="741">
        <v>37</v>
      </c>
      <c r="C10" s="738">
        <v>0.45635685324668901</v>
      </c>
      <c r="D10" s="738">
        <v>0.54364311695098899</v>
      </c>
    </row>
    <row r="11" spans="1:4" x14ac:dyDescent="0.2">
      <c r="A11" s="2" t="s">
        <v>30</v>
      </c>
      <c r="B11" s="741">
        <v>133</v>
      </c>
      <c r="C11" s="738">
        <v>0.56355887651443504</v>
      </c>
      <c r="D11" s="738">
        <v>0.43644109368324302</v>
      </c>
    </row>
    <row r="12" spans="1:4" x14ac:dyDescent="0.2">
      <c r="A12" s="2" t="s">
        <v>31</v>
      </c>
      <c r="B12" s="741">
        <v>158</v>
      </c>
      <c r="C12" s="738">
        <v>0.59738743305206299</v>
      </c>
      <c r="D12" s="738">
        <v>0.40261256694793701</v>
      </c>
    </row>
    <row r="13" spans="1:4" x14ac:dyDescent="0.2">
      <c r="A13" s="2" t="s">
        <v>32</v>
      </c>
      <c r="B13" s="741">
        <v>61</v>
      </c>
      <c r="C13" s="738">
        <v>0.52099156379699696</v>
      </c>
      <c r="D13" s="738">
        <v>0.47900846600532498</v>
      </c>
    </row>
    <row r="14" spans="1:4" x14ac:dyDescent="0.2">
      <c r="A14" s="2" t="s">
        <v>33</v>
      </c>
      <c r="B14" s="741">
        <v>136</v>
      </c>
      <c r="C14" s="738">
        <v>0.56763398647308305</v>
      </c>
      <c r="D14" s="738">
        <v>0.43236598372459401</v>
      </c>
    </row>
    <row r="15" spans="1:4" x14ac:dyDescent="0.2">
      <c r="A15" s="5" t="s">
        <v>34</v>
      </c>
      <c r="B15" s="740" t="s">
        <v>1</v>
      </c>
      <c r="C15" s="737" t="s">
        <v>1</v>
      </c>
      <c r="D15" s="737" t="s">
        <v>1</v>
      </c>
    </row>
    <row r="16" spans="1:4" x14ac:dyDescent="0.2">
      <c r="A16" s="2" t="s">
        <v>35</v>
      </c>
      <c r="B16" s="741">
        <v>572</v>
      </c>
      <c r="C16" s="738">
        <v>0.59199428558349598</v>
      </c>
      <c r="D16" s="738">
        <v>0.40800571441650402</v>
      </c>
    </row>
    <row r="17" spans="1:4" x14ac:dyDescent="0.2">
      <c r="A17" s="2" t="s">
        <v>36</v>
      </c>
      <c r="B17" s="741">
        <v>37</v>
      </c>
      <c r="C17" s="738">
        <v>0.48061808943748502</v>
      </c>
      <c r="D17" s="738">
        <v>0.51938194036483798</v>
      </c>
    </row>
    <row r="18" spans="1:4" x14ac:dyDescent="0.2">
      <c r="A18" s="2" t="s">
        <v>37</v>
      </c>
      <c r="B18" s="741">
        <v>185</v>
      </c>
      <c r="C18" s="738">
        <v>0.54940634965896595</v>
      </c>
      <c r="D18" s="738">
        <v>0.45059365034103399</v>
      </c>
    </row>
    <row r="19" spans="1:4" x14ac:dyDescent="0.2">
      <c r="A19" s="2" t="s">
        <v>38</v>
      </c>
      <c r="B19" s="741">
        <v>43</v>
      </c>
      <c r="C19" s="738">
        <v>0.51583850383758501</v>
      </c>
      <c r="D19" s="738">
        <v>0.48416149616241499</v>
      </c>
    </row>
    <row r="20" spans="1:4" x14ac:dyDescent="0.2">
      <c r="A20" s="5" t="s">
        <v>39</v>
      </c>
      <c r="B20" s="740" t="s">
        <v>1</v>
      </c>
      <c r="C20" s="737" t="s">
        <v>1</v>
      </c>
      <c r="D20" s="737" t="s">
        <v>1</v>
      </c>
    </row>
    <row r="21" spans="1:4" x14ac:dyDescent="0.2">
      <c r="A21" s="2" t="s">
        <v>35</v>
      </c>
      <c r="B21" s="741">
        <v>572</v>
      </c>
      <c r="C21" s="738">
        <v>0.59199428558349598</v>
      </c>
      <c r="D21" s="738">
        <v>0.40800571441650402</v>
      </c>
    </row>
    <row r="22" spans="1:4" x14ac:dyDescent="0.2">
      <c r="A22" s="2" t="s">
        <v>40</v>
      </c>
      <c r="B22" s="741">
        <v>17</v>
      </c>
      <c r="C22" s="738" t="s">
        <v>1</v>
      </c>
      <c r="D22" s="738" t="s">
        <v>1</v>
      </c>
    </row>
    <row r="23" spans="1:4" x14ac:dyDescent="0.2">
      <c r="A23" s="2" t="s">
        <v>41</v>
      </c>
      <c r="B23" s="741">
        <v>17</v>
      </c>
      <c r="C23" s="738" t="s">
        <v>1</v>
      </c>
      <c r="D23" s="738" t="s">
        <v>1</v>
      </c>
    </row>
    <row r="24" spans="1:4" x14ac:dyDescent="0.2">
      <c r="A24" s="2" t="s">
        <v>42</v>
      </c>
      <c r="B24" s="741">
        <v>3</v>
      </c>
      <c r="C24" s="738" t="s">
        <v>1</v>
      </c>
      <c r="D24" s="738" t="s">
        <v>1</v>
      </c>
    </row>
    <row r="25" spans="1:4" x14ac:dyDescent="0.2">
      <c r="A25" s="2" t="s">
        <v>43</v>
      </c>
      <c r="B25" s="741">
        <v>1</v>
      </c>
      <c r="C25" s="738" t="s">
        <v>1</v>
      </c>
      <c r="D25" s="738" t="s">
        <v>1</v>
      </c>
    </row>
    <row r="26" spans="1:4" x14ac:dyDescent="0.2">
      <c r="A26" s="2" t="s">
        <v>37</v>
      </c>
      <c r="B26" s="741">
        <v>185</v>
      </c>
      <c r="C26" s="738">
        <v>0.54940634965896595</v>
      </c>
      <c r="D26" s="738">
        <v>0.45059365034103399</v>
      </c>
    </row>
    <row r="27" spans="1:4" x14ac:dyDescent="0.2">
      <c r="A27" s="2" t="s">
        <v>44</v>
      </c>
      <c r="B27" s="741">
        <v>6</v>
      </c>
      <c r="C27" s="738" t="s">
        <v>1</v>
      </c>
      <c r="D27" s="738" t="s">
        <v>1</v>
      </c>
    </row>
    <row r="28" spans="1:4" x14ac:dyDescent="0.2">
      <c r="A28" s="2" t="s">
        <v>45</v>
      </c>
      <c r="B28" s="741">
        <v>36</v>
      </c>
      <c r="C28" s="738">
        <v>0.54459476470947299</v>
      </c>
      <c r="D28" s="738">
        <v>0.45540523529052701</v>
      </c>
    </row>
    <row r="29" spans="1:4" x14ac:dyDescent="0.2">
      <c r="A29" s="5" t="s">
        <v>46</v>
      </c>
      <c r="B29" s="740" t="s">
        <v>1</v>
      </c>
      <c r="C29" s="737" t="s">
        <v>1</v>
      </c>
      <c r="D29" s="737" t="s">
        <v>1</v>
      </c>
    </row>
    <row r="30" spans="1:4" x14ac:dyDescent="0.2">
      <c r="A30" s="2" t="s">
        <v>47</v>
      </c>
      <c r="B30" s="741">
        <v>51</v>
      </c>
      <c r="C30" s="738">
        <v>0.490583926439285</v>
      </c>
      <c r="D30" s="738">
        <v>0.509416043758392</v>
      </c>
    </row>
    <row r="31" spans="1:4" x14ac:dyDescent="0.2">
      <c r="A31" s="2" t="s">
        <v>48</v>
      </c>
      <c r="B31" s="741">
        <v>200</v>
      </c>
      <c r="C31" s="738">
        <v>0.54979270696640004</v>
      </c>
      <c r="D31" s="738">
        <v>0.45020729303360002</v>
      </c>
    </row>
    <row r="32" spans="1:4" x14ac:dyDescent="0.2">
      <c r="A32" s="2" t="s">
        <v>49</v>
      </c>
      <c r="B32" s="741">
        <v>161</v>
      </c>
      <c r="C32" s="738">
        <v>0.57698428630828902</v>
      </c>
      <c r="D32" s="738">
        <v>0.42301571369171098</v>
      </c>
    </row>
    <row r="33" spans="1:4" x14ac:dyDescent="0.2">
      <c r="A33" s="2" t="s">
        <v>50</v>
      </c>
      <c r="B33" s="741">
        <v>389</v>
      </c>
      <c r="C33" s="738">
        <v>0.57975167036056496</v>
      </c>
      <c r="D33" s="738">
        <v>0.42024829983711198</v>
      </c>
    </row>
    <row r="34" spans="1:4" x14ac:dyDescent="0.2">
      <c r="A34" s="5" t="s">
        <v>51</v>
      </c>
      <c r="B34" s="740" t="s">
        <v>1</v>
      </c>
      <c r="C34" s="737" t="s">
        <v>1</v>
      </c>
      <c r="D34" s="737" t="s">
        <v>1</v>
      </c>
    </row>
    <row r="35" spans="1:4" x14ac:dyDescent="0.2">
      <c r="A35" s="2" t="s">
        <v>52</v>
      </c>
      <c r="B35" s="741">
        <v>282</v>
      </c>
      <c r="C35" s="738">
        <v>0.55466663837432895</v>
      </c>
      <c r="D35" s="738">
        <v>0.445333361625671</v>
      </c>
    </row>
    <row r="36" spans="1:4" x14ac:dyDescent="0.2">
      <c r="A36" s="2" t="s">
        <v>53</v>
      </c>
      <c r="B36" s="741">
        <v>351</v>
      </c>
      <c r="C36" s="738">
        <v>0.56290584802627597</v>
      </c>
      <c r="D36" s="738">
        <v>0.43709415197372398</v>
      </c>
    </row>
    <row r="37" spans="1:4" x14ac:dyDescent="0.2">
      <c r="A37" s="2" t="s">
        <v>54</v>
      </c>
      <c r="B37" s="741">
        <v>114</v>
      </c>
      <c r="C37" s="738">
        <v>0.51501804590225198</v>
      </c>
      <c r="D37" s="738">
        <v>0.48498192429542503</v>
      </c>
    </row>
    <row r="38" spans="1:4" x14ac:dyDescent="0.2">
      <c r="A38" s="2" t="s">
        <v>55</v>
      </c>
      <c r="B38" s="741">
        <v>103</v>
      </c>
      <c r="C38" s="738">
        <v>0.66268330812454201</v>
      </c>
      <c r="D38" s="738">
        <v>0.33731666207313499</v>
      </c>
    </row>
    <row r="39" spans="1:4" x14ac:dyDescent="0.2">
      <c r="A39" s="5" t="s">
        <v>56</v>
      </c>
      <c r="B39" s="740" t="s">
        <v>1</v>
      </c>
      <c r="C39" s="737" t="s">
        <v>1</v>
      </c>
      <c r="D39" s="737" t="s">
        <v>1</v>
      </c>
    </row>
    <row r="40" spans="1:4" x14ac:dyDescent="0.2">
      <c r="A40" s="2" t="s">
        <v>57</v>
      </c>
      <c r="B40" s="741">
        <v>744</v>
      </c>
      <c r="C40" s="738">
        <v>0.55989980697631803</v>
      </c>
      <c r="D40" s="738">
        <v>0.44010019302368197</v>
      </c>
    </row>
    <row r="41" spans="1:4" x14ac:dyDescent="0.2">
      <c r="A41" s="2" t="s">
        <v>58</v>
      </c>
      <c r="B41" s="741">
        <v>91</v>
      </c>
      <c r="C41" s="738">
        <v>0.58338981866836503</v>
      </c>
      <c r="D41" s="738">
        <v>0.41661018133163502</v>
      </c>
    </row>
    <row r="42" spans="1:4" x14ac:dyDescent="0.2">
      <c r="A42" s="5" t="s">
        <v>59</v>
      </c>
      <c r="B42" s="740" t="s">
        <v>1</v>
      </c>
      <c r="C42" s="737" t="s">
        <v>1</v>
      </c>
      <c r="D42" s="737" t="s">
        <v>1</v>
      </c>
    </row>
    <row r="43" spans="1:4" x14ac:dyDescent="0.2">
      <c r="A43" s="2" t="s">
        <v>60</v>
      </c>
      <c r="B43" s="741">
        <v>647</v>
      </c>
      <c r="C43" s="738">
        <v>0.55962562561035201</v>
      </c>
      <c r="D43" s="738">
        <v>0.44037437438964799</v>
      </c>
    </row>
    <row r="44" spans="1:4" x14ac:dyDescent="0.2">
      <c r="A44" s="2" t="s">
        <v>61</v>
      </c>
      <c r="B44" s="741">
        <v>115</v>
      </c>
      <c r="C44" s="738">
        <v>0.58509755134582497</v>
      </c>
      <c r="D44" s="738">
        <v>0.41490247845649703</v>
      </c>
    </row>
    <row r="45" spans="1:4" x14ac:dyDescent="0.2">
      <c r="A45" s="2" t="s">
        <v>62</v>
      </c>
      <c r="B45" s="741">
        <v>79</v>
      </c>
      <c r="C45" s="738">
        <v>0.56835901737213101</v>
      </c>
      <c r="D45" s="738">
        <v>0.43164101243019098</v>
      </c>
    </row>
    <row r="46" spans="1:4" x14ac:dyDescent="0.2">
      <c r="A46" s="5" t="s">
        <v>63</v>
      </c>
      <c r="B46" s="740" t="s">
        <v>1</v>
      </c>
      <c r="C46" s="737" t="s">
        <v>1</v>
      </c>
      <c r="D46" s="737" t="s">
        <v>1</v>
      </c>
    </row>
    <row r="47" spans="1:4" x14ac:dyDescent="0.2">
      <c r="A47" s="2" t="s">
        <v>64</v>
      </c>
      <c r="B47" s="741">
        <v>93</v>
      </c>
      <c r="C47" s="738">
        <v>0.54147255420684803</v>
      </c>
      <c r="D47" s="738">
        <v>0.45852744579315202</v>
      </c>
    </row>
    <row r="48" spans="1:4" x14ac:dyDescent="0.2">
      <c r="A48" s="2" t="s">
        <v>65</v>
      </c>
      <c r="B48" s="741">
        <v>58</v>
      </c>
      <c r="C48" s="738">
        <v>0.56784510612487804</v>
      </c>
      <c r="D48" s="738">
        <v>0.43215486407280002</v>
      </c>
    </row>
    <row r="49" spans="1:4" x14ac:dyDescent="0.2">
      <c r="A49" s="2" t="s">
        <v>66</v>
      </c>
      <c r="B49" s="741">
        <v>113</v>
      </c>
      <c r="C49" s="738">
        <v>0.60134631395339999</v>
      </c>
      <c r="D49" s="738">
        <v>0.39865368604660001</v>
      </c>
    </row>
    <row r="50" spans="1:4" x14ac:dyDescent="0.2">
      <c r="A50" s="2" t="s">
        <v>67</v>
      </c>
      <c r="B50" s="741">
        <v>98</v>
      </c>
      <c r="C50" s="738">
        <v>0.62233299016952504</v>
      </c>
      <c r="D50" s="738">
        <v>0.37766703963279702</v>
      </c>
    </row>
    <row r="51" spans="1:4" x14ac:dyDescent="0.2">
      <c r="A51" s="2" t="s">
        <v>68</v>
      </c>
      <c r="B51" s="741">
        <v>111</v>
      </c>
      <c r="C51" s="738">
        <v>0.608717441558838</v>
      </c>
      <c r="D51" s="738">
        <v>0.391282558441162</v>
      </c>
    </row>
    <row r="52" spans="1:4" x14ac:dyDescent="0.2">
      <c r="A52" s="2" t="s">
        <v>69</v>
      </c>
      <c r="B52" s="741">
        <v>84</v>
      </c>
      <c r="C52" s="738">
        <v>0.46535870432853699</v>
      </c>
      <c r="D52" s="738">
        <v>0.53464126586914096</v>
      </c>
    </row>
    <row r="53" spans="1:4" x14ac:dyDescent="0.2">
      <c r="A53" s="2" t="s">
        <v>70</v>
      </c>
      <c r="B53" s="741">
        <v>47</v>
      </c>
      <c r="C53" s="738">
        <v>0.55402904748916604</v>
      </c>
      <c r="D53" s="738">
        <v>0.44597098231315602</v>
      </c>
    </row>
    <row r="54" spans="1:4" x14ac:dyDescent="0.2">
      <c r="A54" s="2" t="s">
        <v>71</v>
      </c>
      <c r="B54" s="741">
        <v>86</v>
      </c>
      <c r="C54" s="738">
        <v>0.54318159818649303</v>
      </c>
      <c r="D54" s="738">
        <v>0.45681840181350702</v>
      </c>
    </row>
    <row r="55" spans="1:4" x14ac:dyDescent="0.2">
      <c r="A55" s="2" t="s">
        <v>72</v>
      </c>
      <c r="B55" s="741">
        <v>49</v>
      </c>
      <c r="C55" s="738">
        <v>0.42079836130142201</v>
      </c>
      <c r="D55" s="738">
        <v>0.57920163869857799</v>
      </c>
    </row>
    <row r="56" spans="1:4" x14ac:dyDescent="0.2">
      <c r="A56" s="2" t="s">
        <v>73</v>
      </c>
      <c r="B56" s="741">
        <v>117</v>
      </c>
      <c r="C56" s="738">
        <v>0.61530303955078103</v>
      </c>
      <c r="D56" s="738">
        <v>0.38469693064689597</v>
      </c>
    </row>
    <row r="57" spans="1:4" x14ac:dyDescent="0.2">
      <c r="A57" s="5" t="s">
        <v>74</v>
      </c>
      <c r="B57" s="740" t="s">
        <v>1</v>
      </c>
      <c r="C57" s="737" t="s">
        <v>1</v>
      </c>
      <c r="D57" s="737" t="s">
        <v>1</v>
      </c>
    </row>
    <row r="58" spans="1:4" x14ac:dyDescent="0.2">
      <c r="A58" s="2" t="s">
        <v>75</v>
      </c>
      <c r="B58" s="741">
        <v>93</v>
      </c>
      <c r="C58" s="738">
        <v>0.54147255420684803</v>
      </c>
      <c r="D58" s="738">
        <v>0.45852744579315202</v>
      </c>
    </row>
    <row r="59" spans="1:4" x14ac:dyDescent="0.2">
      <c r="A59" s="2" t="s">
        <v>76</v>
      </c>
      <c r="B59" s="741">
        <v>511</v>
      </c>
      <c r="C59" s="738">
        <v>0.58295679092407204</v>
      </c>
      <c r="D59" s="738">
        <v>0.41704317927360501</v>
      </c>
    </row>
    <row r="60" spans="1:4" x14ac:dyDescent="0.2">
      <c r="A60" s="2" t="s">
        <v>77</v>
      </c>
      <c r="B60" s="741">
        <v>176</v>
      </c>
      <c r="C60" s="738">
        <v>0.52127313613891602</v>
      </c>
      <c r="D60" s="738">
        <v>0.47872686386108398</v>
      </c>
    </row>
    <row r="61" spans="1:4" x14ac:dyDescent="0.2">
      <c r="A61" s="2" t="s">
        <v>78</v>
      </c>
      <c r="B61" s="741">
        <v>76</v>
      </c>
      <c r="C61" s="738">
        <v>0.57062637805938698</v>
      </c>
      <c r="D61" s="738">
        <v>0.42937362194061302</v>
      </c>
    </row>
    <row r="62" spans="1:4" x14ac:dyDescent="0.2">
      <c r="A62" s="5" t="s">
        <v>79</v>
      </c>
      <c r="B62" s="740" t="s">
        <v>1</v>
      </c>
      <c r="C62" s="737" t="s">
        <v>1</v>
      </c>
      <c r="D62" s="737" t="s">
        <v>1</v>
      </c>
    </row>
    <row r="63" spans="1:4" x14ac:dyDescent="0.2">
      <c r="A63" s="2" t="s">
        <v>80</v>
      </c>
      <c r="B63" s="741">
        <v>697</v>
      </c>
      <c r="C63" s="738">
        <v>0.57370662689208995</v>
      </c>
      <c r="D63" s="738">
        <v>0.42629337310790999</v>
      </c>
    </row>
    <row r="64" spans="1:4" x14ac:dyDescent="0.2">
      <c r="A64" s="2" t="s">
        <v>81</v>
      </c>
      <c r="B64" s="741">
        <v>25</v>
      </c>
      <c r="C64" s="738" t="s">
        <v>1</v>
      </c>
      <c r="D64" s="738" t="s">
        <v>1</v>
      </c>
    </row>
    <row r="65" spans="1:4" x14ac:dyDescent="0.2">
      <c r="A65" s="2" t="s">
        <v>82</v>
      </c>
      <c r="B65" s="741">
        <v>47</v>
      </c>
      <c r="C65" s="738">
        <v>0.53847229480743397</v>
      </c>
      <c r="D65" s="738">
        <v>0.46152770519256597</v>
      </c>
    </row>
    <row r="66" spans="1:4" x14ac:dyDescent="0.2">
      <c r="A66" s="2" t="s">
        <v>83</v>
      </c>
      <c r="B66" s="741">
        <v>79</v>
      </c>
      <c r="C66" s="738">
        <v>0.47680649161338801</v>
      </c>
      <c r="D66" s="738">
        <v>0.52319353818893399</v>
      </c>
    </row>
    <row r="67" spans="1:4" x14ac:dyDescent="0.2">
      <c r="A67" s="5" t="s">
        <v>84</v>
      </c>
      <c r="B67" s="740" t="s">
        <v>1</v>
      </c>
      <c r="C67" s="737" t="s">
        <v>1</v>
      </c>
      <c r="D67" s="737" t="s">
        <v>1</v>
      </c>
    </row>
    <row r="68" spans="1:4" x14ac:dyDescent="0.2">
      <c r="A68" s="2" t="s">
        <v>85</v>
      </c>
      <c r="B68" s="741">
        <v>774</v>
      </c>
      <c r="C68" s="738">
        <v>0.56531149148940996</v>
      </c>
      <c r="D68" s="738">
        <v>0.43468847870826699</v>
      </c>
    </row>
    <row r="69" spans="1:4" x14ac:dyDescent="0.2">
      <c r="A69" s="2" t="s">
        <v>86</v>
      </c>
      <c r="B69" s="741">
        <v>12</v>
      </c>
      <c r="C69" s="738" t="s">
        <v>1</v>
      </c>
      <c r="D69" s="738" t="s">
        <v>1</v>
      </c>
    </row>
    <row r="70" spans="1:4" x14ac:dyDescent="0.2">
      <c r="A70" s="2" t="s">
        <v>87</v>
      </c>
      <c r="B70" s="741">
        <v>64</v>
      </c>
      <c r="C70" s="738">
        <v>0.64111495018005404</v>
      </c>
      <c r="D70" s="738">
        <v>0.35888504981994601</v>
      </c>
    </row>
    <row r="71" spans="1:4" x14ac:dyDescent="0.2">
      <c r="A71" s="2" t="s">
        <v>88</v>
      </c>
      <c r="B71" s="741">
        <v>5</v>
      </c>
      <c r="C71" s="738" t="s">
        <v>1</v>
      </c>
      <c r="D71" s="738" t="s">
        <v>1</v>
      </c>
    </row>
    <row r="72" spans="1:4" x14ac:dyDescent="0.2">
      <c r="A72" s="5" t="s">
        <v>89</v>
      </c>
      <c r="B72" s="740" t="s">
        <v>1</v>
      </c>
      <c r="C72" s="737" t="s">
        <v>1</v>
      </c>
      <c r="D72" s="737" t="s">
        <v>1</v>
      </c>
    </row>
    <row r="73" spans="1:4" x14ac:dyDescent="0.2">
      <c r="A73" s="2" t="s">
        <v>89</v>
      </c>
      <c r="B73" s="741">
        <v>723</v>
      </c>
      <c r="C73" s="738">
        <v>0.55988150835037198</v>
      </c>
      <c r="D73" s="738">
        <v>0.44011846184730502</v>
      </c>
    </row>
    <row r="74" spans="1:4" x14ac:dyDescent="0.2">
      <c r="A74" s="2" t="s">
        <v>90</v>
      </c>
      <c r="B74" s="741">
        <v>131</v>
      </c>
      <c r="C74" s="738">
        <v>0.57858186960220304</v>
      </c>
      <c r="D74" s="738">
        <v>0.42141813039779702</v>
      </c>
    </row>
    <row r="75" spans="1:4" x14ac:dyDescent="0.2">
      <c r="A75" s="5" t="s">
        <v>91</v>
      </c>
      <c r="B75" s="740" t="s">
        <v>1</v>
      </c>
      <c r="C75" s="737" t="s">
        <v>1</v>
      </c>
      <c r="D75" s="737" t="s">
        <v>1</v>
      </c>
    </row>
    <row r="76" spans="1:4" x14ac:dyDescent="0.2">
      <c r="A76" s="2" t="s">
        <v>92</v>
      </c>
      <c r="B76" s="741">
        <v>382</v>
      </c>
      <c r="C76" s="738">
        <v>0.56091469526290905</v>
      </c>
      <c r="D76" s="738">
        <v>0.43908530473709101</v>
      </c>
    </row>
    <row r="77" spans="1:4" x14ac:dyDescent="0.2">
      <c r="A77" s="2" t="s">
        <v>93</v>
      </c>
      <c r="B77" s="741">
        <v>150</v>
      </c>
      <c r="C77" s="738">
        <v>0.65563976764678999</v>
      </c>
      <c r="D77" s="738">
        <v>0.34436020255088801</v>
      </c>
    </row>
    <row r="78" spans="1:4" x14ac:dyDescent="0.2">
      <c r="A78" s="2" t="s">
        <v>94</v>
      </c>
      <c r="B78" s="741">
        <v>317</v>
      </c>
      <c r="C78" s="738">
        <v>0.51726812124252297</v>
      </c>
      <c r="D78" s="738">
        <v>0.48273187875747697</v>
      </c>
    </row>
    <row r="79" spans="1:4" x14ac:dyDescent="0.2">
      <c r="A79" s="5" t="s">
        <v>95</v>
      </c>
      <c r="B79" s="740" t="s">
        <v>1</v>
      </c>
      <c r="C79" s="737" t="s">
        <v>1</v>
      </c>
      <c r="D79" s="737" t="s">
        <v>1</v>
      </c>
    </row>
    <row r="80" spans="1:4" x14ac:dyDescent="0.2">
      <c r="A80" s="2" t="s">
        <v>96</v>
      </c>
      <c r="B80" s="741">
        <v>192</v>
      </c>
      <c r="C80" s="738">
        <v>0.52409893274307295</v>
      </c>
      <c r="D80" s="738">
        <v>0.47590106725692699</v>
      </c>
    </row>
    <row r="81" spans="1:4" x14ac:dyDescent="0.2">
      <c r="A81" s="2" t="s">
        <v>97</v>
      </c>
      <c r="B81" s="741">
        <v>146</v>
      </c>
      <c r="C81" s="738">
        <v>0.52224224805831898</v>
      </c>
      <c r="D81" s="738">
        <v>0.47775775194168102</v>
      </c>
    </row>
    <row r="82" spans="1:4" x14ac:dyDescent="0.2">
      <c r="A82" s="2" t="s">
        <v>98</v>
      </c>
      <c r="B82" s="741">
        <v>31</v>
      </c>
      <c r="C82" s="738">
        <v>0.51907134056091297</v>
      </c>
      <c r="D82" s="738">
        <v>0.48092865943908703</v>
      </c>
    </row>
    <row r="83" spans="1:4" x14ac:dyDescent="0.2">
      <c r="A83" s="2" t="s">
        <v>99</v>
      </c>
      <c r="B83" s="741">
        <v>114</v>
      </c>
      <c r="C83" s="738">
        <v>0.59659111499786399</v>
      </c>
      <c r="D83" s="738">
        <v>0.40340885519981401</v>
      </c>
    </row>
    <row r="84" spans="1:4" x14ac:dyDescent="0.2">
      <c r="A84" s="2" t="s">
        <v>100</v>
      </c>
      <c r="B84" s="741">
        <v>40</v>
      </c>
      <c r="C84" s="738">
        <v>0.43043255805969199</v>
      </c>
      <c r="D84" s="738">
        <v>0.56956744194030795</v>
      </c>
    </row>
    <row r="85" spans="1:4" x14ac:dyDescent="0.2">
      <c r="A85" s="2" t="s">
        <v>101</v>
      </c>
      <c r="B85" s="741">
        <v>89</v>
      </c>
      <c r="C85" s="738">
        <v>0.64463794231414795</v>
      </c>
      <c r="D85" s="738">
        <v>0.355362057685852</v>
      </c>
    </row>
    <row r="86" spans="1:4" x14ac:dyDescent="0.2">
      <c r="A86" s="2" t="s">
        <v>102</v>
      </c>
      <c r="B86" s="741">
        <v>31</v>
      </c>
      <c r="C86" s="738">
        <v>0.46219033002853399</v>
      </c>
      <c r="D86" s="738">
        <v>0.53780966997146595</v>
      </c>
    </row>
    <row r="87" spans="1:4" x14ac:dyDescent="0.2">
      <c r="A87" s="2" t="s">
        <v>103</v>
      </c>
      <c r="B87" s="741">
        <v>42</v>
      </c>
      <c r="C87" s="738">
        <v>0.61019742488861095</v>
      </c>
      <c r="D87" s="738">
        <v>0.38980257511138899</v>
      </c>
    </row>
    <row r="88" spans="1:4" x14ac:dyDescent="0.2">
      <c r="A88" s="2" t="s">
        <v>104</v>
      </c>
      <c r="B88" s="741">
        <v>158</v>
      </c>
      <c r="C88" s="738">
        <v>0.61211717128753695</v>
      </c>
      <c r="D88" s="738">
        <v>0.38788282871246299</v>
      </c>
    </row>
    <row r="89" spans="1:4" x14ac:dyDescent="0.2">
      <c r="A89" s="5" t="s">
        <v>105</v>
      </c>
      <c r="B89" s="740" t="s">
        <v>1</v>
      </c>
      <c r="C89" s="737" t="s">
        <v>1</v>
      </c>
      <c r="D89" s="737" t="s">
        <v>1</v>
      </c>
    </row>
    <row r="90" spans="1:4" x14ac:dyDescent="0.2">
      <c r="A90" s="2" t="s">
        <v>106</v>
      </c>
      <c r="B90" s="741">
        <v>98</v>
      </c>
      <c r="C90" s="738">
        <v>0.48964092135429399</v>
      </c>
      <c r="D90" s="738">
        <v>0.51035904884338401</v>
      </c>
    </row>
    <row r="91" spans="1:4" x14ac:dyDescent="0.2">
      <c r="A91" s="2" t="s">
        <v>107</v>
      </c>
      <c r="B91" s="741">
        <v>222</v>
      </c>
      <c r="C91" s="738">
        <v>0.58153945207595803</v>
      </c>
      <c r="D91" s="738">
        <v>0.41846051812171903</v>
      </c>
    </row>
    <row r="92" spans="1:4" x14ac:dyDescent="0.2">
      <c r="A92" s="2" t="s">
        <v>108</v>
      </c>
      <c r="B92" s="741">
        <v>405</v>
      </c>
      <c r="C92" s="738">
        <v>0.57252007722854603</v>
      </c>
      <c r="D92" s="738">
        <v>0.42747995257377602</v>
      </c>
    </row>
    <row r="93" spans="1:4" x14ac:dyDescent="0.2">
      <c r="A93" s="2" t="s">
        <v>109</v>
      </c>
      <c r="B93" s="741">
        <v>74</v>
      </c>
      <c r="C93" s="738">
        <v>0.54026806354522705</v>
      </c>
      <c r="D93" s="738">
        <v>0.459731936454773</v>
      </c>
    </row>
    <row r="94" spans="1:4" x14ac:dyDescent="0.2">
      <c r="A94" s="5" t="s">
        <v>110</v>
      </c>
      <c r="B94" s="740" t="s">
        <v>1</v>
      </c>
      <c r="C94" s="737" t="s">
        <v>1</v>
      </c>
      <c r="D94" s="737" t="s">
        <v>1</v>
      </c>
    </row>
    <row r="95" spans="1:4" x14ac:dyDescent="0.2">
      <c r="A95" s="2" t="s">
        <v>106</v>
      </c>
      <c r="B95" s="741">
        <v>167</v>
      </c>
      <c r="C95" s="738">
        <v>0.49689048528671298</v>
      </c>
      <c r="D95" s="738">
        <v>0.50310951471328702</v>
      </c>
    </row>
    <row r="96" spans="1:4" x14ac:dyDescent="0.2">
      <c r="A96" s="2" t="s">
        <v>107</v>
      </c>
      <c r="B96" s="741">
        <v>272</v>
      </c>
      <c r="C96" s="738">
        <v>0.60770553350448597</v>
      </c>
      <c r="D96" s="738">
        <v>0.39229446649551403</v>
      </c>
    </row>
    <row r="97" spans="1:4" x14ac:dyDescent="0.2">
      <c r="A97" s="2" t="s">
        <v>108</v>
      </c>
      <c r="B97" s="741">
        <v>320</v>
      </c>
      <c r="C97" s="738">
        <v>0.557972192764282</v>
      </c>
      <c r="D97" s="738">
        <v>0.442027777433395</v>
      </c>
    </row>
    <row r="98" spans="1:4" x14ac:dyDescent="0.2">
      <c r="A98" s="2" t="s">
        <v>109</v>
      </c>
      <c r="B98" s="741">
        <v>40</v>
      </c>
      <c r="C98" s="738">
        <v>0.534690260887146</v>
      </c>
      <c r="D98" s="738">
        <v>0.465309709310532</v>
      </c>
    </row>
    <row r="99" spans="1:4" x14ac:dyDescent="0.2">
      <c r="A99" s="5" t="s">
        <v>111</v>
      </c>
      <c r="B99" s="740" t="s">
        <v>1</v>
      </c>
      <c r="C99" s="737" t="s">
        <v>1</v>
      </c>
      <c r="D99" s="737" t="s">
        <v>1</v>
      </c>
    </row>
    <row r="100" spans="1:4" x14ac:dyDescent="0.2">
      <c r="A100" s="2" t="s">
        <v>112</v>
      </c>
      <c r="B100" s="741">
        <v>58</v>
      </c>
      <c r="C100" s="738">
        <v>0.54513430595397905</v>
      </c>
      <c r="D100" s="738">
        <v>0.45486569404602101</v>
      </c>
    </row>
    <row r="101" spans="1:4" x14ac:dyDescent="0.2">
      <c r="A101" s="2" t="s">
        <v>113</v>
      </c>
      <c r="B101" s="741">
        <v>184</v>
      </c>
      <c r="C101" s="738">
        <v>0.61521142721176103</v>
      </c>
      <c r="D101" s="738">
        <v>0.38478857278823902</v>
      </c>
    </row>
    <row r="102" spans="1:4" x14ac:dyDescent="0.2">
      <c r="A102" s="2" t="s">
        <v>114</v>
      </c>
      <c r="B102" s="741">
        <v>198</v>
      </c>
      <c r="C102" s="738">
        <v>0.55943536758422896</v>
      </c>
      <c r="D102" s="738">
        <v>0.44056460261344899</v>
      </c>
    </row>
    <row r="103" spans="1:4" x14ac:dyDescent="0.2">
      <c r="A103" s="2" t="s">
        <v>115</v>
      </c>
      <c r="B103" s="741">
        <v>122</v>
      </c>
      <c r="C103" s="738">
        <v>0.64448940753936801</v>
      </c>
      <c r="D103" s="738">
        <v>0.35551059246063199</v>
      </c>
    </row>
    <row r="104" spans="1:4" x14ac:dyDescent="0.2">
      <c r="A104" s="2" t="s">
        <v>116</v>
      </c>
      <c r="B104" s="741">
        <v>110</v>
      </c>
      <c r="C104" s="738">
        <v>0.47604054212570202</v>
      </c>
      <c r="D104" s="738">
        <v>0.52395945787429798</v>
      </c>
    </row>
    <row r="105" spans="1:4" x14ac:dyDescent="0.2">
      <c r="A105" s="2" t="s">
        <v>117</v>
      </c>
      <c r="B105" s="741">
        <v>107</v>
      </c>
      <c r="C105" s="738">
        <v>0.53328716754913297</v>
      </c>
      <c r="D105" s="738">
        <v>0.46671283245086698</v>
      </c>
    </row>
    <row r="106" spans="1:4" x14ac:dyDescent="0.2">
      <c r="A106" s="2" t="s">
        <v>118</v>
      </c>
      <c r="B106" s="741">
        <v>71</v>
      </c>
      <c r="C106" s="738">
        <v>0.53009021282196001</v>
      </c>
      <c r="D106" s="738">
        <v>0.46990978717803999</v>
      </c>
    </row>
    <row r="107" spans="1:4" x14ac:dyDescent="0.2">
      <c r="A107" s="5" t="s">
        <v>111</v>
      </c>
      <c r="B107" s="740" t="s">
        <v>1</v>
      </c>
      <c r="C107" s="737" t="s">
        <v>1</v>
      </c>
      <c r="D107" s="737" t="s">
        <v>1</v>
      </c>
    </row>
    <row r="108" spans="1:4" x14ac:dyDescent="0.2">
      <c r="A108" s="2" t="s">
        <v>119</v>
      </c>
      <c r="B108" s="741">
        <v>242</v>
      </c>
      <c r="C108" s="738">
        <v>0.59226477146148704</v>
      </c>
      <c r="D108" s="738">
        <v>0.40773525834083602</v>
      </c>
    </row>
    <row r="109" spans="1:4" x14ac:dyDescent="0.2">
      <c r="A109" s="2" t="s">
        <v>120</v>
      </c>
      <c r="B109" s="741">
        <v>265</v>
      </c>
      <c r="C109" s="738">
        <v>0.56997913122177102</v>
      </c>
      <c r="D109" s="738">
        <v>0.43002086877822898</v>
      </c>
    </row>
    <row r="110" spans="1:4" x14ac:dyDescent="0.2">
      <c r="A110" s="2" t="s">
        <v>121</v>
      </c>
      <c r="B110" s="741">
        <v>165</v>
      </c>
      <c r="C110" s="738">
        <v>0.54079353809356701</v>
      </c>
      <c r="D110" s="738">
        <v>0.45920646190643299</v>
      </c>
    </row>
    <row r="111" spans="1:4" x14ac:dyDescent="0.2">
      <c r="A111" s="2" t="s">
        <v>122</v>
      </c>
      <c r="B111" s="741">
        <v>178</v>
      </c>
      <c r="C111" s="738">
        <v>0.53196793794632002</v>
      </c>
      <c r="D111" s="738">
        <v>0.46803206205367998</v>
      </c>
    </row>
    <row r="112" spans="1:4" x14ac:dyDescent="0.2">
      <c r="A112" s="5" t="s">
        <v>111</v>
      </c>
      <c r="B112" s="740" t="s">
        <v>1</v>
      </c>
      <c r="C112" s="737" t="s">
        <v>1</v>
      </c>
      <c r="D112" s="737" t="s">
        <v>1</v>
      </c>
    </row>
    <row r="113" spans="1:4" x14ac:dyDescent="0.2">
      <c r="A113" s="2" t="s">
        <v>119</v>
      </c>
      <c r="B113" s="741">
        <v>242</v>
      </c>
      <c r="C113" s="738">
        <v>0.59226477146148704</v>
      </c>
      <c r="D113" s="738">
        <v>0.40773525834083602</v>
      </c>
    </row>
    <row r="114" spans="1:4" x14ac:dyDescent="0.2">
      <c r="A114" s="2" t="s">
        <v>123</v>
      </c>
      <c r="B114" s="741">
        <v>320</v>
      </c>
      <c r="C114" s="738">
        <v>0.59238755702972401</v>
      </c>
      <c r="D114" s="738">
        <v>0.40761244297027599</v>
      </c>
    </row>
    <row r="115" spans="1:4" x14ac:dyDescent="0.2">
      <c r="A115" s="2" t="s">
        <v>124</v>
      </c>
      <c r="B115" s="741">
        <v>288</v>
      </c>
      <c r="C115" s="738">
        <v>0.50428998470306396</v>
      </c>
      <c r="D115" s="738">
        <v>0.49571001529693598</v>
      </c>
    </row>
    <row r="116" spans="1:4" x14ac:dyDescent="0.2">
      <c r="A116" s="5" t="s">
        <v>125</v>
      </c>
      <c r="B116" s="740" t="s">
        <v>1</v>
      </c>
      <c r="C116" s="737" t="s">
        <v>1</v>
      </c>
      <c r="D116" s="737" t="s">
        <v>1</v>
      </c>
    </row>
    <row r="117" spans="1:4" x14ac:dyDescent="0.2">
      <c r="A117" s="2" t="s">
        <v>126</v>
      </c>
      <c r="B117" s="741">
        <v>117</v>
      </c>
      <c r="C117" s="738">
        <v>0.48610511422157299</v>
      </c>
      <c r="D117" s="738">
        <v>0.51389491558074996</v>
      </c>
    </row>
    <row r="118" spans="1:4" x14ac:dyDescent="0.2">
      <c r="A118" s="2" t="s">
        <v>127</v>
      </c>
      <c r="B118" s="741">
        <v>31</v>
      </c>
      <c r="C118" s="738">
        <v>0.50285834074020397</v>
      </c>
      <c r="D118" s="738">
        <v>0.49714165925979598</v>
      </c>
    </row>
    <row r="119" spans="1:4" x14ac:dyDescent="0.2">
      <c r="A119" s="2" t="s">
        <v>128</v>
      </c>
      <c r="B119" s="741">
        <v>54</v>
      </c>
      <c r="C119" s="738">
        <v>0.586772561073303</v>
      </c>
      <c r="D119" s="738">
        <v>0.413227468729019</v>
      </c>
    </row>
    <row r="120" spans="1:4" x14ac:dyDescent="0.2">
      <c r="A120" s="2" t="s">
        <v>129</v>
      </c>
      <c r="B120" s="741">
        <v>118</v>
      </c>
      <c r="C120" s="738">
        <v>0.61669272184371904</v>
      </c>
      <c r="D120" s="738">
        <v>0.38330724835395802</v>
      </c>
    </row>
    <row r="121" spans="1:4" x14ac:dyDescent="0.2">
      <c r="A121" s="2" t="s">
        <v>130</v>
      </c>
      <c r="B121" s="741">
        <v>120</v>
      </c>
      <c r="C121" s="738">
        <v>0.60901725292205799</v>
      </c>
      <c r="D121" s="738">
        <v>0.39098274707794201</v>
      </c>
    </row>
    <row r="122" spans="1:4" x14ac:dyDescent="0.2">
      <c r="A122" s="2" t="s">
        <v>131</v>
      </c>
      <c r="B122" s="741">
        <v>84</v>
      </c>
      <c r="C122" s="738">
        <v>0.61135077476501498</v>
      </c>
      <c r="D122" s="738">
        <v>0.38864922523498502</v>
      </c>
    </row>
    <row r="123" spans="1:4" x14ac:dyDescent="0.2">
      <c r="A123" s="2" t="s">
        <v>132</v>
      </c>
      <c r="B123" s="741">
        <v>40</v>
      </c>
      <c r="C123" s="738">
        <v>0.72599285840988204</v>
      </c>
      <c r="D123" s="738">
        <v>0.27400714159011802</v>
      </c>
    </row>
    <row r="124" spans="1:4" x14ac:dyDescent="0.2">
      <c r="A124" s="3" t="s">
        <v>133</v>
      </c>
      <c r="B124" s="742">
        <v>235</v>
      </c>
      <c r="C124" s="739">
        <v>0.48724952340125999</v>
      </c>
      <c r="D124" s="739">
        <v>0.51275050640106201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414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46" t="s">
        <v>1</v>
      </c>
      <c r="C6" s="743" t="s">
        <v>1</v>
      </c>
      <c r="D6" s="743" t="s">
        <v>1</v>
      </c>
    </row>
    <row r="7" spans="1:4" x14ac:dyDescent="0.2">
      <c r="A7" s="2" t="s">
        <v>26</v>
      </c>
      <c r="B7" s="747">
        <v>936</v>
      </c>
      <c r="C7" s="744">
        <v>0.80553829669952404</v>
      </c>
      <c r="D7" s="744">
        <v>0.19446173310279799</v>
      </c>
    </row>
    <row r="8" spans="1:4" x14ac:dyDescent="0.2">
      <c r="A8" s="5" t="s">
        <v>27</v>
      </c>
      <c r="B8" s="746" t="s">
        <v>1</v>
      </c>
      <c r="C8" s="743" t="s">
        <v>1</v>
      </c>
      <c r="D8" s="743" t="s">
        <v>1</v>
      </c>
    </row>
    <row r="9" spans="1:4" x14ac:dyDescent="0.2">
      <c r="A9" s="2" t="s">
        <v>28</v>
      </c>
      <c r="B9" s="747">
        <v>327</v>
      </c>
      <c r="C9" s="744">
        <v>0.77726775407791104</v>
      </c>
      <c r="D9" s="744">
        <v>0.22273227572441101</v>
      </c>
    </row>
    <row r="10" spans="1:4" x14ac:dyDescent="0.2">
      <c r="A10" s="2" t="s">
        <v>29</v>
      </c>
      <c r="B10" s="747">
        <v>43</v>
      </c>
      <c r="C10" s="744">
        <v>0.76373624801635698</v>
      </c>
      <c r="D10" s="744">
        <v>0.23626375198364299</v>
      </c>
    </row>
    <row r="11" spans="1:4" x14ac:dyDescent="0.2">
      <c r="A11" s="2" t="s">
        <v>30</v>
      </c>
      <c r="B11" s="747">
        <v>136</v>
      </c>
      <c r="C11" s="744">
        <v>0.79673773050308205</v>
      </c>
      <c r="D11" s="744">
        <v>0.203262269496918</v>
      </c>
    </row>
    <row r="12" spans="1:4" x14ac:dyDescent="0.2">
      <c r="A12" s="2" t="s">
        <v>31</v>
      </c>
      <c r="B12" s="747">
        <v>171</v>
      </c>
      <c r="C12" s="744">
        <v>0.84540152549743697</v>
      </c>
      <c r="D12" s="744">
        <v>0.154598474502563</v>
      </c>
    </row>
    <row r="13" spans="1:4" x14ac:dyDescent="0.2">
      <c r="A13" s="2" t="s">
        <v>32</v>
      </c>
      <c r="B13" s="747">
        <v>73</v>
      </c>
      <c r="C13" s="744">
        <v>0.85205560922622703</v>
      </c>
      <c r="D13" s="744">
        <v>0.147944375872612</v>
      </c>
    </row>
    <row r="14" spans="1:4" x14ac:dyDescent="0.2">
      <c r="A14" s="2" t="s">
        <v>33</v>
      </c>
      <c r="B14" s="747">
        <v>156</v>
      </c>
      <c r="C14" s="744">
        <v>0.86089867353439298</v>
      </c>
      <c r="D14" s="744">
        <v>0.139101311564445</v>
      </c>
    </row>
    <row r="15" spans="1:4" x14ac:dyDescent="0.2">
      <c r="A15" s="5" t="s">
        <v>34</v>
      </c>
      <c r="B15" s="746" t="s">
        <v>1</v>
      </c>
      <c r="C15" s="743" t="s">
        <v>1</v>
      </c>
      <c r="D15" s="743" t="s">
        <v>1</v>
      </c>
    </row>
    <row r="16" spans="1:4" x14ac:dyDescent="0.2">
      <c r="A16" s="2" t="s">
        <v>35</v>
      </c>
      <c r="B16" s="747">
        <v>605</v>
      </c>
      <c r="C16" s="744">
        <v>0.79403758049011197</v>
      </c>
      <c r="D16" s="744">
        <v>0.205962434411049</v>
      </c>
    </row>
    <row r="17" spans="1:4" x14ac:dyDescent="0.2">
      <c r="A17" s="2" t="s">
        <v>36</v>
      </c>
      <c r="B17" s="747">
        <v>40</v>
      </c>
      <c r="C17" s="744">
        <v>0.78146880865097001</v>
      </c>
      <c r="D17" s="744">
        <v>0.21853117644786799</v>
      </c>
    </row>
    <row r="18" spans="1:4" x14ac:dyDescent="0.2">
      <c r="A18" s="2" t="s">
        <v>37</v>
      </c>
      <c r="B18" s="747">
        <v>217</v>
      </c>
      <c r="C18" s="744">
        <v>0.88286983966827404</v>
      </c>
      <c r="D18" s="744">
        <v>0.117130175232887</v>
      </c>
    </row>
    <row r="19" spans="1:4" x14ac:dyDescent="0.2">
      <c r="A19" s="2" t="s">
        <v>38</v>
      </c>
      <c r="B19" s="747">
        <v>52</v>
      </c>
      <c r="C19" s="744">
        <v>0.73614960908889804</v>
      </c>
      <c r="D19" s="744">
        <v>0.26385042071342502</v>
      </c>
    </row>
    <row r="20" spans="1:4" x14ac:dyDescent="0.2">
      <c r="A20" s="5" t="s">
        <v>39</v>
      </c>
      <c r="B20" s="746" t="s">
        <v>1</v>
      </c>
      <c r="C20" s="743" t="s">
        <v>1</v>
      </c>
      <c r="D20" s="743" t="s">
        <v>1</v>
      </c>
    </row>
    <row r="21" spans="1:4" x14ac:dyDescent="0.2">
      <c r="A21" s="2" t="s">
        <v>35</v>
      </c>
      <c r="B21" s="747">
        <v>605</v>
      </c>
      <c r="C21" s="744">
        <v>0.79403758049011197</v>
      </c>
      <c r="D21" s="744">
        <v>0.205962434411049</v>
      </c>
    </row>
    <row r="22" spans="1:4" x14ac:dyDescent="0.2">
      <c r="A22" s="2" t="s">
        <v>40</v>
      </c>
      <c r="B22" s="747">
        <v>18</v>
      </c>
      <c r="C22" s="744" t="s">
        <v>1</v>
      </c>
      <c r="D22" s="744" t="s">
        <v>1</v>
      </c>
    </row>
    <row r="23" spans="1:4" x14ac:dyDescent="0.2">
      <c r="A23" s="2" t="s">
        <v>41</v>
      </c>
      <c r="B23" s="747">
        <v>19</v>
      </c>
      <c r="C23" s="744" t="s">
        <v>1</v>
      </c>
      <c r="D23" s="744" t="s">
        <v>1</v>
      </c>
    </row>
    <row r="24" spans="1:4" x14ac:dyDescent="0.2">
      <c r="A24" s="2" t="s">
        <v>42</v>
      </c>
      <c r="B24" s="747">
        <v>3</v>
      </c>
      <c r="C24" s="744" t="s">
        <v>1</v>
      </c>
      <c r="D24" s="744" t="s">
        <v>1</v>
      </c>
    </row>
    <row r="25" spans="1:4" x14ac:dyDescent="0.2">
      <c r="A25" s="2" t="s">
        <v>43</v>
      </c>
      <c r="B25" s="747">
        <v>2</v>
      </c>
      <c r="C25" s="744" t="s">
        <v>1</v>
      </c>
      <c r="D25" s="744" t="s">
        <v>1</v>
      </c>
    </row>
    <row r="26" spans="1:4" x14ac:dyDescent="0.2">
      <c r="A26" s="2" t="s">
        <v>37</v>
      </c>
      <c r="B26" s="747">
        <v>217</v>
      </c>
      <c r="C26" s="744">
        <v>0.88286983966827404</v>
      </c>
      <c r="D26" s="744">
        <v>0.117130175232887</v>
      </c>
    </row>
    <row r="27" spans="1:4" x14ac:dyDescent="0.2">
      <c r="A27" s="2" t="s">
        <v>44</v>
      </c>
      <c r="B27" s="747">
        <v>7</v>
      </c>
      <c r="C27" s="744" t="s">
        <v>1</v>
      </c>
      <c r="D27" s="744" t="s">
        <v>1</v>
      </c>
    </row>
    <row r="28" spans="1:4" x14ac:dyDescent="0.2">
      <c r="A28" s="2" t="s">
        <v>45</v>
      </c>
      <c r="B28" s="747">
        <v>43</v>
      </c>
      <c r="C28" s="744">
        <v>0.79745239019393899</v>
      </c>
      <c r="D28" s="744">
        <v>0.20254759490490001</v>
      </c>
    </row>
    <row r="29" spans="1:4" x14ac:dyDescent="0.2">
      <c r="A29" s="5" t="s">
        <v>46</v>
      </c>
      <c r="B29" s="746" t="s">
        <v>1</v>
      </c>
      <c r="C29" s="743" t="s">
        <v>1</v>
      </c>
      <c r="D29" s="743" t="s">
        <v>1</v>
      </c>
    </row>
    <row r="30" spans="1:4" x14ac:dyDescent="0.2">
      <c r="A30" s="2" t="s">
        <v>47</v>
      </c>
      <c r="B30" s="747">
        <v>58</v>
      </c>
      <c r="C30" s="744">
        <v>0.77505528926849399</v>
      </c>
      <c r="D30" s="744">
        <v>0.22494468092918399</v>
      </c>
    </row>
    <row r="31" spans="1:4" x14ac:dyDescent="0.2">
      <c r="A31" s="2" t="s">
        <v>48</v>
      </c>
      <c r="B31" s="747">
        <v>231</v>
      </c>
      <c r="C31" s="744">
        <v>0.81921768188476596</v>
      </c>
      <c r="D31" s="744">
        <v>0.18078230321407299</v>
      </c>
    </row>
    <row r="32" spans="1:4" x14ac:dyDescent="0.2">
      <c r="A32" s="2" t="s">
        <v>49</v>
      </c>
      <c r="B32" s="747">
        <v>171</v>
      </c>
      <c r="C32" s="744">
        <v>0.801097452640533</v>
      </c>
      <c r="D32" s="744">
        <v>0.198902517557144</v>
      </c>
    </row>
    <row r="33" spans="1:4" x14ac:dyDescent="0.2">
      <c r="A33" s="2" t="s">
        <v>50</v>
      </c>
      <c r="B33" s="747">
        <v>415</v>
      </c>
      <c r="C33" s="744">
        <v>0.82135796546936002</v>
      </c>
      <c r="D33" s="744">
        <v>0.17864201962947801</v>
      </c>
    </row>
    <row r="34" spans="1:4" x14ac:dyDescent="0.2">
      <c r="A34" s="5" t="s">
        <v>51</v>
      </c>
      <c r="B34" s="746" t="s">
        <v>1</v>
      </c>
      <c r="C34" s="743" t="s">
        <v>1</v>
      </c>
      <c r="D34" s="743" t="s">
        <v>1</v>
      </c>
    </row>
    <row r="35" spans="1:4" x14ac:dyDescent="0.2">
      <c r="A35" s="2" t="s">
        <v>52</v>
      </c>
      <c r="B35" s="747">
        <v>312</v>
      </c>
      <c r="C35" s="744">
        <v>0.79530709981918302</v>
      </c>
      <c r="D35" s="744">
        <v>0.20469290018081701</v>
      </c>
    </row>
    <row r="36" spans="1:4" x14ac:dyDescent="0.2">
      <c r="A36" s="2" t="s">
        <v>53</v>
      </c>
      <c r="B36" s="747">
        <v>391</v>
      </c>
      <c r="C36" s="744">
        <v>0.85828018188476596</v>
      </c>
      <c r="D36" s="744">
        <v>0.14171983301639601</v>
      </c>
    </row>
    <row r="37" spans="1:4" x14ac:dyDescent="0.2">
      <c r="A37" s="2" t="s">
        <v>54</v>
      </c>
      <c r="B37" s="747">
        <v>119</v>
      </c>
      <c r="C37" s="744">
        <v>0.766917824745178</v>
      </c>
      <c r="D37" s="744">
        <v>0.233082205057144</v>
      </c>
    </row>
    <row r="38" spans="1:4" x14ac:dyDescent="0.2">
      <c r="A38" s="2" t="s">
        <v>55</v>
      </c>
      <c r="B38" s="747">
        <v>107</v>
      </c>
      <c r="C38" s="744">
        <v>0.74007803201675404</v>
      </c>
      <c r="D38" s="744">
        <v>0.25992199778556802</v>
      </c>
    </row>
    <row r="39" spans="1:4" x14ac:dyDescent="0.2">
      <c r="A39" s="5" t="s">
        <v>56</v>
      </c>
      <c r="B39" s="746" t="s">
        <v>1</v>
      </c>
      <c r="C39" s="743" t="s">
        <v>1</v>
      </c>
      <c r="D39" s="743" t="s">
        <v>1</v>
      </c>
    </row>
    <row r="40" spans="1:4" x14ac:dyDescent="0.2">
      <c r="A40" s="2" t="s">
        <v>57</v>
      </c>
      <c r="B40" s="747">
        <v>819</v>
      </c>
      <c r="C40" s="744">
        <v>0.80382519960403398</v>
      </c>
      <c r="D40" s="744">
        <v>0.19617480039596599</v>
      </c>
    </row>
    <row r="41" spans="1:4" x14ac:dyDescent="0.2">
      <c r="A41" s="2" t="s">
        <v>58</v>
      </c>
      <c r="B41" s="747">
        <v>94</v>
      </c>
      <c r="C41" s="744">
        <v>0.84776073694229104</v>
      </c>
      <c r="D41" s="744">
        <v>0.15223927795886999</v>
      </c>
    </row>
    <row r="42" spans="1:4" x14ac:dyDescent="0.2">
      <c r="A42" s="5" t="s">
        <v>59</v>
      </c>
      <c r="B42" s="746" t="s">
        <v>1</v>
      </c>
      <c r="C42" s="743" t="s">
        <v>1</v>
      </c>
      <c r="D42" s="743" t="s">
        <v>1</v>
      </c>
    </row>
    <row r="43" spans="1:4" x14ac:dyDescent="0.2">
      <c r="A43" s="2" t="s">
        <v>60</v>
      </c>
      <c r="B43" s="747">
        <v>715</v>
      </c>
      <c r="C43" s="744">
        <v>0.81683570146560702</v>
      </c>
      <c r="D43" s="744">
        <v>0.183164313435555</v>
      </c>
    </row>
    <row r="44" spans="1:4" x14ac:dyDescent="0.2">
      <c r="A44" s="2" t="s">
        <v>61</v>
      </c>
      <c r="B44" s="747">
        <v>127</v>
      </c>
      <c r="C44" s="744">
        <v>0.74085348844528198</v>
      </c>
      <c r="D44" s="744">
        <v>0.25914651155471802</v>
      </c>
    </row>
    <row r="45" spans="1:4" x14ac:dyDescent="0.2">
      <c r="A45" s="2" t="s">
        <v>62</v>
      </c>
      <c r="B45" s="747">
        <v>80</v>
      </c>
      <c r="C45" s="744">
        <v>0.83659946918487504</v>
      </c>
      <c r="D45" s="744">
        <v>0.16340050101280201</v>
      </c>
    </row>
    <row r="46" spans="1:4" x14ac:dyDescent="0.2">
      <c r="A46" s="5" t="s">
        <v>63</v>
      </c>
      <c r="B46" s="746" t="s">
        <v>1</v>
      </c>
      <c r="C46" s="743" t="s">
        <v>1</v>
      </c>
      <c r="D46" s="743" t="s">
        <v>1</v>
      </c>
    </row>
    <row r="47" spans="1:4" x14ac:dyDescent="0.2">
      <c r="A47" s="2" t="s">
        <v>64</v>
      </c>
      <c r="B47" s="747">
        <v>110</v>
      </c>
      <c r="C47" s="744">
        <v>0.74724376201629605</v>
      </c>
      <c r="D47" s="744">
        <v>0.252756208181381</v>
      </c>
    </row>
    <row r="48" spans="1:4" x14ac:dyDescent="0.2">
      <c r="A48" s="2" t="s">
        <v>65</v>
      </c>
      <c r="B48" s="747">
        <v>62</v>
      </c>
      <c r="C48" s="744">
        <v>0.71768385171890303</v>
      </c>
      <c r="D48" s="744">
        <v>0.28231611847877502</v>
      </c>
    </row>
    <row r="49" spans="1:4" x14ac:dyDescent="0.2">
      <c r="A49" s="2" t="s">
        <v>66</v>
      </c>
      <c r="B49" s="747">
        <v>124</v>
      </c>
      <c r="C49" s="744">
        <v>0.72120445966720603</v>
      </c>
      <c r="D49" s="744">
        <v>0.27879557013511702</v>
      </c>
    </row>
    <row r="50" spans="1:4" x14ac:dyDescent="0.2">
      <c r="A50" s="2" t="s">
        <v>67</v>
      </c>
      <c r="B50" s="747">
        <v>107</v>
      </c>
      <c r="C50" s="744">
        <v>0.76803344488143899</v>
      </c>
      <c r="D50" s="744">
        <v>0.23196655511856101</v>
      </c>
    </row>
    <row r="51" spans="1:4" x14ac:dyDescent="0.2">
      <c r="A51" s="2" t="s">
        <v>68</v>
      </c>
      <c r="B51" s="747">
        <v>125</v>
      </c>
      <c r="C51" s="744">
        <v>0.858972609043121</v>
      </c>
      <c r="D51" s="744">
        <v>0.14102742075920099</v>
      </c>
    </row>
    <row r="52" spans="1:4" x14ac:dyDescent="0.2">
      <c r="A52" s="2" t="s">
        <v>69</v>
      </c>
      <c r="B52" s="747">
        <v>93</v>
      </c>
      <c r="C52" s="744">
        <v>0.93717038631439198</v>
      </c>
      <c r="D52" s="744">
        <v>6.2829613685607896E-2</v>
      </c>
    </row>
    <row r="53" spans="1:4" x14ac:dyDescent="0.2">
      <c r="A53" s="2" t="s">
        <v>70</v>
      </c>
      <c r="B53" s="747">
        <v>53</v>
      </c>
      <c r="C53" s="744">
        <v>0.916723132133484</v>
      </c>
      <c r="D53" s="744">
        <v>8.3276860415935502E-2</v>
      </c>
    </row>
    <row r="54" spans="1:4" x14ac:dyDescent="0.2">
      <c r="A54" s="2" t="s">
        <v>71</v>
      </c>
      <c r="B54" s="747">
        <v>89</v>
      </c>
      <c r="C54" s="744">
        <v>0.90819418430328402</v>
      </c>
      <c r="D54" s="744">
        <v>9.1805793344974504E-2</v>
      </c>
    </row>
    <row r="55" spans="1:4" x14ac:dyDescent="0.2">
      <c r="A55" s="2" t="s">
        <v>72</v>
      </c>
      <c r="B55" s="747">
        <v>50</v>
      </c>
      <c r="C55" s="744">
        <v>0.906416535377502</v>
      </c>
      <c r="D55" s="744">
        <v>9.3583486974239294E-2</v>
      </c>
    </row>
    <row r="56" spans="1:4" x14ac:dyDescent="0.2">
      <c r="A56" s="2" t="s">
        <v>73</v>
      </c>
      <c r="B56" s="747">
        <v>123</v>
      </c>
      <c r="C56" s="744">
        <v>0.69532406330108598</v>
      </c>
      <c r="D56" s="744">
        <v>0.30467590689659102</v>
      </c>
    </row>
    <row r="57" spans="1:4" x14ac:dyDescent="0.2">
      <c r="A57" s="5" t="s">
        <v>74</v>
      </c>
      <c r="B57" s="746" t="s">
        <v>1</v>
      </c>
      <c r="C57" s="743" t="s">
        <v>1</v>
      </c>
      <c r="D57" s="743" t="s">
        <v>1</v>
      </c>
    </row>
    <row r="58" spans="1:4" x14ac:dyDescent="0.2">
      <c r="A58" s="2" t="s">
        <v>75</v>
      </c>
      <c r="B58" s="747">
        <v>110</v>
      </c>
      <c r="C58" s="744">
        <v>0.74724376201629605</v>
      </c>
      <c r="D58" s="744">
        <v>0.252756208181381</v>
      </c>
    </row>
    <row r="59" spans="1:4" x14ac:dyDescent="0.2">
      <c r="A59" s="2" t="s">
        <v>76</v>
      </c>
      <c r="B59" s="747">
        <v>554</v>
      </c>
      <c r="C59" s="744">
        <v>0.77542018890380904</v>
      </c>
      <c r="D59" s="744">
        <v>0.22457979619502999</v>
      </c>
    </row>
    <row r="60" spans="1:4" x14ac:dyDescent="0.2">
      <c r="A60" s="2" t="s">
        <v>77</v>
      </c>
      <c r="B60" s="747">
        <v>192</v>
      </c>
      <c r="C60" s="744">
        <v>0.87248474359512296</v>
      </c>
      <c r="D60" s="744">
        <v>0.12751525640487699</v>
      </c>
    </row>
    <row r="61" spans="1:4" x14ac:dyDescent="0.2">
      <c r="A61" s="2" t="s">
        <v>78</v>
      </c>
      <c r="B61" s="747">
        <v>80</v>
      </c>
      <c r="C61" s="744">
        <v>0.92625117301940896</v>
      </c>
      <c r="D61" s="744">
        <v>7.3748819530010196E-2</v>
      </c>
    </row>
    <row r="62" spans="1:4" x14ac:dyDescent="0.2">
      <c r="A62" s="5" t="s">
        <v>79</v>
      </c>
      <c r="B62" s="746" t="s">
        <v>1</v>
      </c>
      <c r="C62" s="743" t="s">
        <v>1</v>
      </c>
      <c r="D62" s="743" t="s">
        <v>1</v>
      </c>
    </row>
    <row r="63" spans="1:4" x14ac:dyDescent="0.2">
      <c r="A63" s="2" t="s">
        <v>80</v>
      </c>
      <c r="B63" s="747">
        <v>768</v>
      </c>
      <c r="C63" s="744">
        <v>0.81557863950729403</v>
      </c>
      <c r="D63" s="744">
        <v>0.18442136049270599</v>
      </c>
    </row>
    <row r="64" spans="1:4" x14ac:dyDescent="0.2">
      <c r="A64" s="2" t="s">
        <v>81</v>
      </c>
      <c r="B64" s="747">
        <v>26</v>
      </c>
      <c r="C64" s="744" t="s">
        <v>1</v>
      </c>
      <c r="D64" s="744" t="s">
        <v>1</v>
      </c>
    </row>
    <row r="65" spans="1:4" x14ac:dyDescent="0.2">
      <c r="A65" s="2" t="s">
        <v>82</v>
      </c>
      <c r="B65" s="747">
        <v>48</v>
      </c>
      <c r="C65" s="744">
        <v>0.71910732984542802</v>
      </c>
      <c r="D65" s="744">
        <v>0.28089267015457198</v>
      </c>
    </row>
    <row r="66" spans="1:4" x14ac:dyDescent="0.2">
      <c r="A66" s="2" t="s">
        <v>83</v>
      </c>
      <c r="B66" s="747">
        <v>85</v>
      </c>
      <c r="C66" s="744">
        <v>0.81580853462219205</v>
      </c>
      <c r="D66" s="744">
        <v>0.18419146537780801</v>
      </c>
    </row>
    <row r="67" spans="1:4" x14ac:dyDescent="0.2">
      <c r="A67" s="5" t="s">
        <v>84</v>
      </c>
      <c r="B67" s="746" t="s">
        <v>1</v>
      </c>
      <c r="C67" s="743" t="s">
        <v>1</v>
      </c>
      <c r="D67" s="743" t="s">
        <v>1</v>
      </c>
    </row>
    <row r="68" spans="1:4" x14ac:dyDescent="0.2">
      <c r="A68" s="2" t="s">
        <v>85</v>
      </c>
      <c r="B68" s="747">
        <v>844</v>
      </c>
      <c r="C68" s="744">
        <v>0.81151872873306297</v>
      </c>
      <c r="D68" s="744">
        <v>0.18848127126693701</v>
      </c>
    </row>
    <row r="69" spans="1:4" x14ac:dyDescent="0.2">
      <c r="A69" s="2" t="s">
        <v>86</v>
      </c>
      <c r="B69" s="747">
        <v>13</v>
      </c>
      <c r="C69" s="744" t="s">
        <v>1</v>
      </c>
      <c r="D69" s="744" t="s">
        <v>1</v>
      </c>
    </row>
    <row r="70" spans="1:4" x14ac:dyDescent="0.2">
      <c r="A70" s="2" t="s">
        <v>87</v>
      </c>
      <c r="B70" s="747">
        <v>72</v>
      </c>
      <c r="C70" s="744">
        <v>0.71660625934600797</v>
      </c>
      <c r="D70" s="744">
        <v>0.28339374065399198</v>
      </c>
    </row>
    <row r="71" spans="1:4" x14ac:dyDescent="0.2">
      <c r="A71" s="2" t="s">
        <v>88</v>
      </c>
      <c r="B71" s="747">
        <v>6</v>
      </c>
      <c r="C71" s="744" t="s">
        <v>1</v>
      </c>
      <c r="D71" s="744" t="s">
        <v>1</v>
      </c>
    </row>
    <row r="72" spans="1:4" x14ac:dyDescent="0.2">
      <c r="A72" s="5" t="s">
        <v>89</v>
      </c>
      <c r="B72" s="746" t="s">
        <v>1</v>
      </c>
      <c r="C72" s="743" t="s">
        <v>1</v>
      </c>
      <c r="D72" s="743" t="s">
        <v>1</v>
      </c>
    </row>
    <row r="73" spans="1:4" x14ac:dyDescent="0.2">
      <c r="A73" s="2" t="s">
        <v>89</v>
      </c>
      <c r="B73" s="747">
        <v>794</v>
      </c>
      <c r="C73" s="744">
        <v>0.78934210538864102</v>
      </c>
      <c r="D73" s="744">
        <v>0.21065786480903601</v>
      </c>
    </row>
    <row r="74" spans="1:4" x14ac:dyDescent="0.2">
      <c r="A74" s="2" t="s">
        <v>90</v>
      </c>
      <c r="B74" s="747">
        <v>140</v>
      </c>
      <c r="C74" s="744">
        <v>0.93406331539154097</v>
      </c>
      <c r="D74" s="744">
        <v>6.59366846084595E-2</v>
      </c>
    </row>
    <row r="75" spans="1:4" x14ac:dyDescent="0.2">
      <c r="A75" s="5" t="s">
        <v>91</v>
      </c>
      <c r="B75" s="746" t="s">
        <v>1</v>
      </c>
      <c r="C75" s="743" t="s">
        <v>1</v>
      </c>
      <c r="D75" s="743" t="s">
        <v>1</v>
      </c>
    </row>
    <row r="76" spans="1:4" x14ac:dyDescent="0.2">
      <c r="A76" s="2" t="s">
        <v>92</v>
      </c>
      <c r="B76" s="747">
        <v>409</v>
      </c>
      <c r="C76" s="744">
        <v>0.769434154033661</v>
      </c>
      <c r="D76" s="744">
        <v>0.2305658608675</v>
      </c>
    </row>
    <row r="77" spans="1:4" x14ac:dyDescent="0.2">
      <c r="A77" s="2" t="s">
        <v>93</v>
      </c>
      <c r="B77" s="747">
        <v>167</v>
      </c>
      <c r="C77" s="744">
        <v>0.79498863220214799</v>
      </c>
      <c r="D77" s="744">
        <v>0.20501135289669001</v>
      </c>
    </row>
    <row r="78" spans="1:4" x14ac:dyDescent="0.2">
      <c r="A78" s="2" t="s">
        <v>94</v>
      </c>
      <c r="B78" s="747">
        <v>353</v>
      </c>
      <c r="C78" s="744">
        <v>0.875246822834015</v>
      </c>
      <c r="D78" s="744">
        <v>0.124753192067146</v>
      </c>
    </row>
    <row r="79" spans="1:4" x14ac:dyDescent="0.2">
      <c r="A79" s="5" t="s">
        <v>95</v>
      </c>
      <c r="B79" s="746" t="s">
        <v>1</v>
      </c>
      <c r="C79" s="743" t="s">
        <v>1</v>
      </c>
      <c r="D79" s="743" t="s">
        <v>1</v>
      </c>
    </row>
    <row r="80" spans="1:4" x14ac:dyDescent="0.2">
      <c r="A80" s="2" t="s">
        <v>96</v>
      </c>
      <c r="B80" s="747">
        <v>206</v>
      </c>
      <c r="C80" s="744">
        <v>0.787503361701965</v>
      </c>
      <c r="D80" s="744">
        <v>0.212496623396873</v>
      </c>
    </row>
    <row r="81" spans="1:4" x14ac:dyDescent="0.2">
      <c r="A81" s="2" t="s">
        <v>97</v>
      </c>
      <c r="B81" s="747">
        <v>160</v>
      </c>
      <c r="C81" s="744">
        <v>0.84921479225158703</v>
      </c>
      <c r="D81" s="744">
        <v>0.150785222649574</v>
      </c>
    </row>
    <row r="82" spans="1:4" x14ac:dyDescent="0.2">
      <c r="A82" s="2" t="s">
        <v>98</v>
      </c>
      <c r="B82" s="747">
        <v>35</v>
      </c>
      <c r="C82" s="744">
        <v>0.68399488925933805</v>
      </c>
      <c r="D82" s="744">
        <v>0.31600511074066201</v>
      </c>
    </row>
    <row r="83" spans="1:4" x14ac:dyDescent="0.2">
      <c r="A83" s="2" t="s">
        <v>99</v>
      </c>
      <c r="B83" s="747">
        <v>125</v>
      </c>
      <c r="C83" s="744">
        <v>0.81636416912078902</v>
      </c>
      <c r="D83" s="744">
        <v>0.18363581597805001</v>
      </c>
    </row>
    <row r="84" spans="1:4" x14ac:dyDescent="0.2">
      <c r="A84" s="2" t="s">
        <v>100</v>
      </c>
      <c r="B84" s="747">
        <v>43</v>
      </c>
      <c r="C84" s="744">
        <v>0.79754108190536499</v>
      </c>
      <c r="D84" s="744">
        <v>0.20245890319347401</v>
      </c>
    </row>
    <row r="85" spans="1:4" x14ac:dyDescent="0.2">
      <c r="A85" s="2" t="s">
        <v>101</v>
      </c>
      <c r="B85" s="747">
        <v>99</v>
      </c>
      <c r="C85" s="744">
        <v>0.86172479391098</v>
      </c>
      <c r="D85" s="744">
        <v>0.138275176286697</v>
      </c>
    </row>
    <row r="86" spans="1:4" x14ac:dyDescent="0.2">
      <c r="A86" s="2" t="s">
        <v>102</v>
      </c>
      <c r="B86" s="747">
        <v>31</v>
      </c>
      <c r="C86" s="744">
        <v>0.87387454509735096</v>
      </c>
      <c r="D86" s="744">
        <v>0.12612546980381001</v>
      </c>
    </row>
    <row r="87" spans="1:4" x14ac:dyDescent="0.2">
      <c r="A87" s="2" t="s">
        <v>103</v>
      </c>
      <c r="B87" s="747">
        <v>46</v>
      </c>
      <c r="C87" s="744">
        <v>0.78746682405471802</v>
      </c>
      <c r="D87" s="744">
        <v>0.21253314614296001</v>
      </c>
    </row>
    <row r="88" spans="1:4" x14ac:dyDescent="0.2">
      <c r="A88" s="2" t="s">
        <v>104</v>
      </c>
      <c r="B88" s="747">
        <v>177</v>
      </c>
      <c r="C88" s="744">
        <v>0.779529809951782</v>
      </c>
      <c r="D88" s="744">
        <v>0.22047021985053999</v>
      </c>
    </row>
    <row r="89" spans="1:4" x14ac:dyDescent="0.2">
      <c r="A89" s="5" t="s">
        <v>105</v>
      </c>
      <c r="B89" s="746" t="s">
        <v>1</v>
      </c>
      <c r="C89" s="743" t="s">
        <v>1</v>
      </c>
      <c r="D89" s="743" t="s">
        <v>1</v>
      </c>
    </row>
    <row r="90" spans="1:4" x14ac:dyDescent="0.2">
      <c r="A90" s="2" t="s">
        <v>106</v>
      </c>
      <c r="B90" s="747">
        <v>113</v>
      </c>
      <c r="C90" s="744">
        <v>0.78781729936599698</v>
      </c>
      <c r="D90" s="744">
        <v>0.21218270063400299</v>
      </c>
    </row>
    <row r="91" spans="1:4" x14ac:dyDescent="0.2">
      <c r="A91" s="2" t="s">
        <v>107</v>
      </c>
      <c r="B91" s="747">
        <v>250</v>
      </c>
      <c r="C91" s="744">
        <v>0.82831263542175304</v>
      </c>
      <c r="D91" s="744">
        <v>0.17168737947940799</v>
      </c>
    </row>
    <row r="92" spans="1:4" x14ac:dyDescent="0.2">
      <c r="A92" s="2" t="s">
        <v>108</v>
      </c>
      <c r="B92" s="747">
        <v>432</v>
      </c>
      <c r="C92" s="744">
        <v>0.81746065616607699</v>
      </c>
      <c r="D92" s="744">
        <v>0.18253934383392301</v>
      </c>
    </row>
    <row r="93" spans="1:4" x14ac:dyDescent="0.2">
      <c r="A93" s="2" t="s">
        <v>109</v>
      </c>
      <c r="B93" s="747">
        <v>78</v>
      </c>
      <c r="C93" s="744">
        <v>0.75076895952224698</v>
      </c>
      <c r="D93" s="744">
        <v>0.24923107028007499</v>
      </c>
    </row>
    <row r="94" spans="1:4" x14ac:dyDescent="0.2">
      <c r="A94" s="5" t="s">
        <v>110</v>
      </c>
      <c r="B94" s="746" t="s">
        <v>1</v>
      </c>
      <c r="C94" s="743" t="s">
        <v>1</v>
      </c>
      <c r="D94" s="743" t="s">
        <v>1</v>
      </c>
    </row>
    <row r="95" spans="1:4" x14ac:dyDescent="0.2">
      <c r="A95" s="2" t="s">
        <v>106</v>
      </c>
      <c r="B95" s="747">
        <v>193</v>
      </c>
      <c r="C95" s="744">
        <v>0.82581484317779497</v>
      </c>
      <c r="D95" s="744">
        <v>0.17418517172336601</v>
      </c>
    </row>
    <row r="96" spans="1:4" x14ac:dyDescent="0.2">
      <c r="A96" s="2" t="s">
        <v>107</v>
      </c>
      <c r="B96" s="747">
        <v>297</v>
      </c>
      <c r="C96" s="744">
        <v>0.80048853158950795</v>
      </c>
      <c r="D96" s="744">
        <v>0.199511468410492</v>
      </c>
    </row>
    <row r="97" spans="1:4" x14ac:dyDescent="0.2">
      <c r="A97" s="2" t="s">
        <v>108</v>
      </c>
      <c r="B97" s="747">
        <v>339</v>
      </c>
      <c r="C97" s="744">
        <v>0.81889742612838701</v>
      </c>
      <c r="D97" s="744">
        <v>0.18110258877277399</v>
      </c>
    </row>
    <row r="98" spans="1:4" x14ac:dyDescent="0.2">
      <c r="A98" s="2" t="s">
        <v>109</v>
      </c>
      <c r="B98" s="747">
        <v>44</v>
      </c>
      <c r="C98" s="744">
        <v>0.74799001216888406</v>
      </c>
      <c r="D98" s="744">
        <v>0.252010017633438</v>
      </c>
    </row>
    <row r="99" spans="1:4" x14ac:dyDescent="0.2">
      <c r="A99" s="5" t="s">
        <v>111</v>
      </c>
      <c r="B99" s="746" t="s">
        <v>1</v>
      </c>
      <c r="C99" s="743" t="s">
        <v>1</v>
      </c>
      <c r="D99" s="743" t="s">
        <v>1</v>
      </c>
    </row>
    <row r="100" spans="1:4" x14ac:dyDescent="0.2">
      <c r="A100" s="2" t="s">
        <v>112</v>
      </c>
      <c r="B100" s="747">
        <v>66</v>
      </c>
      <c r="C100" s="744">
        <v>0.684137403964996</v>
      </c>
      <c r="D100" s="744">
        <v>0.315862566232681</v>
      </c>
    </row>
    <row r="101" spans="1:4" x14ac:dyDescent="0.2">
      <c r="A101" s="2" t="s">
        <v>113</v>
      </c>
      <c r="B101" s="747">
        <v>194</v>
      </c>
      <c r="C101" s="744">
        <v>0.73403781652450595</v>
      </c>
      <c r="D101" s="744">
        <v>0.265962183475494</v>
      </c>
    </row>
    <row r="102" spans="1:4" x14ac:dyDescent="0.2">
      <c r="A102" s="2" t="s">
        <v>114</v>
      </c>
      <c r="B102" s="747">
        <v>212</v>
      </c>
      <c r="C102" s="744">
        <v>0.820820093154907</v>
      </c>
      <c r="D102" s="744">
        <v>0.17917987704277</v>
      </c>
    </row>
    <row r="103" spans="1:4" x14ac:dyDescent="0.2">
      <c r="A103" s="2" t="s">
        <v>115</v>
      </c>
      <c r="B103" s="747">
        <v>135</v>
      </c>
      <c r="C103" s="744">
        <v>0.87862157821655296</v>
      </c>
      <c r="D103" s="744">
        <v>0.121378429234028</v>
      </c>
    </row>
    <row r="104" spans="1:4" x14ac:dyDescent="0.2">
      <c r="A104" s="2" t="s">
        <v>116</v>
      </c>
      <c r="B104" s="747">
        <v>117</v>
      </c>
      <c r="C104" s="744">
        <v>0.856392562389374</v>
      </c>
      <c r="D104" s="744">
        <v>0.143607437610626</v>
      </c>
    </row>
    <row r="105" spans="1:4" x14ac:dyDescent="0.2">
      <c r="A105" s="2" t="s">
        <v>117</v>
      </c>
      <c r="B105" s="747">
        <v>113</v>
      </c>
      <c r="C105" s="744">
        <v>0.82598936557769798</v>
      </c>
      <c r="D105" s="744">
        <v>0.17401066422462499</v>
      </c>
    </row>
    <row r="106" spans="1:4" x14ac:dyDescent="0.2">
      <c r="A106" s="2" t="s">
        <v>118</v>
      </c>
      <c r="B106" s="747">
        <v>93</v>
      </c>
      <c r="C106" s="744">
        <v>0.89088630676269498</v>
      </c>
      <c r="D106" s="744">
        <v>0.10911371558904601</v>
      </c>
    </row>
    <row r="107" spans="1:4" x14ac:dyDescent="0.2">
      <c r="A107" s="5" t="s">
        <v>111</v>
      </c>
      <c r="B107" s="746" t="s">
        <v>1</v>
      </c>
      <c r="C107" s="743" t="s">
        <v>1</v>
      </c>
      <c r="D107" s="743" t="s">
        <v>1</v>
      </c>
    </row>
    <row r="108" spans="1:4" x14ac:dyDescent="0.2">
      <c r="A108" s="2" t="s">
        <v>119</v>
      </c>
      <c r="B108" s="747">
        <v>260</v>
      </c>
      <c r="C108" s="744">
        <v>0.71678757667541504</v>
      </c>
      <c r="D108" s="744">
        <v>0.28321242332458502</v>
      </c>
    </row>
    <row r="109" spans="1:4" x14ac:dyDescent="0.2">
      <c r="A109" s="2" t="s">
        <v>120</v>
      </c>
      <c r="B109" s="747">
        <v>285</v>
      </c>
      <c r="C109" s="744">
        <v>0.82754111289978005</v>
      </c>
      <c r="D109" s="744">
        <v>0.172458872199059</v>
      </c>
    </row>
    <row r="110" spans="1:4" x14ac:dyDescent="0.2">
      <c r="A110" s="2" t="s">
        <v>121</v>
      </c>
      <c r="B110" s="747">
        <v>179</v>
      </c>
      <c r="C110" s="744">
        <v>0.87509405612945601</v>
      </c>
      <c r="D110" s="744">
        <v>0.124905936419964</v>
      </c>
    </row>
    <row r="111" spans="1:4" x14ac:dyDescent="0.2">
      <c r="A111" s="2" t="s">
        <v>122</v>
      </c>
      <c r="B111" s="747">
        <v>206</v>
      </c>
      <c r="C111" s="744">
        <v>0.85480993986129805</v>
      </c>
      <c r="D111" s="744">
        <v>0.145190060138702</v>
      </c>
    </row>
    <row r="112" spans="1:4" x14ac:dyDescent="0.2">
      <c r="A112" s="5" t="s">
        <v>111</v>
      </c>
      <c r="B112" s="746" t="s">
        <v>1</v>
      </c>
      <c r="C112" s="743" t="s">
        <v>1</v>
      </c>
      <c r="D112" s="743" t="s">
        <v>1</v>
      </c>
    </row>
    <row r="113" spans="1:4" x14ac:dyDescent="0.2">
      <c r="A113" s="2" t="s">
        <v>119</v>
      </c>
      <c r="B113" s="747">
        <v>260</v>
      </c>
      <c r="C113" s="744">
        <v>0.71678757667541504</v>
      </c>
      <c r="D113" s="744">
        <v>0.28321242332458502</v>
      </c>
    </row>
    <row r="114" spans="1:4" x14ac:dyDescent="0.2">
      <c r="A114" s="2" t="s">
        <v>123</v>
      </c>
      <c r="B114" s="747">
        <v>347</v>
      </c>
      <c r="C114" s="744">
        <v>0.84424030780792203</v>
      </c>
      <c r="D114" s="744">
        <v>0.155759677290916</v>
      </c>
    </row>
    <row r="115" spans="1:4" x14ac:dyDescent="0.2">
      <c r="A115" s="2" t="s">
        <v>124</v>
      </c>
      <c r="B115" s="747">
        <v>323</v>
      </c>
      <c r="C115" s="744">
        <v>0.85556042194366499</v>
      </c>
      <c r="D115" s="744">
        <v>0.14443956315517401</v>
      </c>
    </row>
    <row r="116" spans="1:4" x14ac:dyDescent="0.2">
      <c r="A116" s="5" t="s">
        <v>125</v>
      </c>
      <c r="B116" s="746" t="s">
        <v>1</v>
      </c>
      <c r="C116" s="743" t="s">
        <v>1</v>
      </c>
      <c r="D116" s="743" t="s">
        <v>1</v>
      </c>
    </row>
    <row r="117" spans="1:4" x14ac:dyDescent="0.2">
      <c r="A117" s="2" t="s">
        <v>126</v>
      </c>
      <c r="B117" s="747">
        <v>135</v>
      </c>
      <c r="C117" s="744">
        <v>0.80554378032684304</v>
      </c>
      <c r="D117" s="744">
        <v>0.19445620477199599</v>
      </c>
    </row>
    <row r="118" spans="1:4" x14ac:dyDescent="0.2">
      <c r="A118" s="2" t="s">
        <v>127</v>
      </c>
      <c r="B118" s="747">
        <v>37</v>
      </c>
      <c r="C118" s="744">
        <v>0.842773377895355</v>
      </c>
      <c r="D118" s="744">
        <v>0.157226607203484</v>
      </c>
    </row>
    <row r="119" spans="1:4" x14ac:dyDescent="0.2">
      <c r="A119" s="2" t="s">
        <v>128</v>
      </c>
      <c r="B119" s="747">
        <v>60</v>
      </c>
      <c r="C119" s="744">
        <v>0.80350077152252197</v>
      </c>
      <c r="D119" s="744">
        <v>0.1964992582798</v>
      </c>
    </row>
    <row r="120" spans="1:4" x14ac:dyDescent="0.2">
      <c r="A120" s="2" t="s">
        <v>129</v>
      </c>
      <c r="B120" s="747">
        <v>131</v>
      </c>
      <c r="C120" s="744">
        <v>0.82039213180542003</v>
      </c>
      <c r="D120" s="744">
        <v>0.17960788309574099</v>
      </c>
    </row>
    <row r="121" spans="1:4" x14ac:dyDescent="0.2">
      <c r="A121" s="2" t="s">
        <v>130</v>
      </c>
      <c r="B121" s="747">
        <v>129</v>
      </c>
      <c r="C121" s="744">
        <v>0.80768257379531905</v>
      </c>
      <c r="D121" s="744">
        <v>0.19231744110584301</v>
      </c>
    </row>
    <row r="122" spans="1:4" x14ac:dyDescent="0.2">
      <c r="A122" s="2" t="s">
        <v>131</v>
      </c>
      <c r="B122" s="747">
        <v>91</v>
      </c>
      <c r="C122" s="744">
        <v>0.83086073398590099</v>
      </c>
      <c r="D122" s="744">
        <v>0.16913928091526001</v>
      </c>
    </row>
    <row r="123" spans="1:4" x14ac:dyDescent="0.2">
      <c r="A123" s="2" t="s">
        <v>132</v>
      </c>
      <c r="B123" s="747">
        <v>42</v>
      </c>
      <c r="C123" s="744">
        <v>0.90990585088729903</v>
      </c>
      <c r="D123" s="744">
        <v>9.0094156563281999E-2</v>
      </c>
    </row>
    <row r="124" spans="1:4" x14ac:dyDescent="0.2">
      <c r="A124" s="3" t="s">
        <v>133</v>
      </c>
      <c r="B124" s="748">
        <v>248</v>
      </c>
      <c r="C124" s="745">
        <v>0.77852725982666005</v>
      </c>
      <c r="D124" s="745">
        <v>0.22147275507450101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415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52" t="s">
        <v>1</v>
      </c>
      <c r="C6" s="749" t="s">
        <v>1</v>
      </c>
      <c r="D6" s="749" t="s">
        <v>1</v>
      </c>
    </row>
    <row r="7" spans="1:4" x14ac:dyDescent="0.2">
      <c r="A7" s="2" t="s">
        <v>26</v>
      </c>
      <c r="B7" s="753">
        <v>934</v>
      </c>
      <c r="C7" s="750">
        <v>0.66753458976745605</v>
      </c>
      <c r="D7" s="750">
        <v>0.332465380430222</v>
      </c>
    </row>
    <row r="8" spans="1:4" x14ac:dyDescent="0.2">
      <c r="A8" s="5" t="s">
        <v>27</v>
      </c>
      <c r="B8" s="752" t="s">
        <v>1</v>
      </c>
      <c r="C8" s="749" t="s">
        <v>1</v>
      </c>
      <c r="D8" s="749" t="s">
        <v>1</v>
      </c>
    </row>
    <row r="9" spans="1:4" x14ac:dyDescent="0.2">
      <c r="A9" s="2" t="s">
        <v>28</v>
      </c>
      <c r="B9" s="753">
        <v>328</v>
      </c>
      <c r="C9" s="750">
        <v>0.64627969264984098</v>
      </c>
      <c r="D9" s="750">
        <v>0.35372030735015902</v>
      </c>
    </row>
    <row r="10" spans="1:4" x14ac:dyDescent="0.2">
      <c r="A10" s="2" t="s">
        <v>29</v>
      </c>
      <c r="B10" s="753">
        <v>43</v>
      </c>
      <c r="C10" s="750">
        <v>0.63685870170593295</v>
      </c>
      <c r="D10" s="750">
        <v>0.36314132809638999</v>
      </c>
    </row>
    <row r="11" spans="1:4" x14ac:dyDescent="0.2">
      <c r="A11" s="2" t="s">
        <v>30</v>
      </c>
      <c r="B11" s="753">
        <v>136</v>
      </c>
      <c r="C11" s="750">
        <v>0.71041500568389904</v>
      </c>
      <c r="D11" s="750">
        <v>0.28958499431610102</v>
      </c>
    </row>
    <row r="12" spans="1:4" x14ac:dyDescent="0.2">
      <c r="A12" s="2" t="s">
        <v>31</v>
      </c>
      <c r="B12" s="753">
        <v>170</v>
      </c>
      <c r="C12" s="750">
        <v>0.59630280733108498</v>
      </c>
      <c r="D12" s="750">
        <v>0.40369716286659202</v>
      </c>
    </row>
    <row r="13" spans="1:4" x14ac:dyDescent="0.2">
      <c r="A13" s="2" t="s">
        <v>32</v>
      </c>
      <c r="B13" s="753">
        <v>71</v>
      </c>
      <c r="C13" s="750">
        <v>0.75778895616531405</v>
      </c>
      <c r="D13" s="750">
        <v>0.242211058735847</v>
      </c>
    </row>
    <row r="14" spans="1:4" x14ac:dyDescent="0.2">
      <c r="A14" s="2" t="s">
        <v>33</v>
      </c>
      <c r="B14" s="753">
        <v>155</v>
      </c>
      <c r="C14" s="750">
        <v>0.78900945186615001</v>
      </c>
      <c r="D14" s="750">
        <v>0.21099057793617201</v>
      </c>
    </row>
    <row r="15" spans="1:4" x14ac:dyDescent="0.2">
      <c r="A15" s="5" t="s">
        <v>34</v>
      </c>
      <c r="B15" s="752" t="s">
        <v>1</v>
      </c>
      <c r="C15" s="749" t="s">
        <v>1</v>
      </c>
      <c r="D15" s="749" t="s">
        <v>1</v>
      </c>
    </row>
    <row r="16" spans="1:4" x14ac:dyDescent="0.2">
      <c r="A16" s="2" t="s">
        <v>35</v>
      </c>
      <c r="B16" s="753">
        <v>609</v>
      </c>
      <c r="C16" s="750">
        <v>0.67693912982940696</v>
      </c>
      <c r="D16" s="750">
        <v>0.32306089997291598</v>
      </c>
    </row>
    <row r="17" spans="1:4" x14ac:dyDescent="0.2">
      <c r="A17" s="2" t="s">
        <v>36</v>
      </c>
      <c r="B17" s="753">
        <v>40</v>
      </c>
      <c r="C17" s="750">
        <v>0.586325943470001</v>
      </c>
      <c r="D17" s="750">
        <v>0.413674056529999</v>
      </c>
    </row>
    <row r="18" spans="1:4" x14ac:dyDescent="0.2">
      <c r="A18" s="2" t="s">
        <v>37</v>
      </c>
      <c r="B18" s="753">
        <v>213</v>
      </c>
      <c r="C18" s="750">
        <v>0.77439028024673495</v>
      </c>
      <c r="D18" s="750">
        <v>0.22560973465442699</v>
      </c>
    </row>
    <row r="19" spans="1:4" x14ac:dyDescent="0.2">
      <c r="A19" s="2" t="s">
        <v>38</v>
      </c>
      <c r="B19" s="753">
        <v>51</v>
      </c>
      <c r="C19" s="750">
        <v>0.40848687291145303</v>
      </c>
      <c r="D19" s="750">
        <v>0.59151309728622403</v>
      </c>
    </row>
    <row r="20" spans="1:4" x14ac:dyDescent="0.2">
      <c r="A20" s="5" t="s">
        <v>39</v>
      </c>
      <c r="B20" s="752" t="s">
        <v>1</v>
      </c>
      <c r="C20" s="749" t="s">
        <v>1</v>
      </c>
      <c r="D20" s="749" t="s">
        <v>1</v>
      </c>
    </row>
    <row r="21" spans="1:4" x14ac:dyDescent="0.2">
      <c r="A21" s="2" t="s">
        <v>35</v>
      </c>
      <c r="B21" s="753">
        <v>609</v>
      </c>
      <c r="C21" s="750">
        <v>0.67693912982940696</v>
      </c>
      <c r="D21" s="750">
        <v>0.32306089997291598</v>
      </c>
    </row>
    <row r="22" spans="1:4" x14ac:dyDescent="0.2">
      <c r="A22" s="2" t="s">
        <v>40</v>
      </c>
      <c r="B22" s="753">
        <v>19</v>
      </c>
      <c r="C22" s="750" t="s">
        <v>1</v>
      </c>
      <c r="D22" s="750" t="s">
        <v>1</v>
      </c>
    </row>
    <row r="23" spans="1:4" x14ac:dyDescent="0.2">
      <c r="A23" s="2" t="s">
        <v>41</v>
      </c>
      <c r="B23" s="753">
        <v>19</v>
      </c>
      <c r="C23" s="750" t="s">
        <v>1</v>
      </c>
      <c r="D23" s="750" t="s">
        <v>1</v>
      </c>
    </row>
    <row r="24" spans="1:4" x14ac:dyDescent="0.2">
      <c r="A24" s="2" t="s">
        <v>42</v>
      </c>
      <c r="B24" s="753">
        <v>2</v>
      </c>
      <c r="C24" s="750" t="s">
        <v>1</v>
      </c>
      <c r="D24" s="750" t="s">
        <v>1</v>
      </c>
    </row>
    <row r="25" spans="1:4" x14ac:dyDescent="0.2">
      <c r="A25" s="2" t="s">
        <v>43</v>
      </c>
      <c r="B25" s="753">
        <v>2</v>
      </c>
      <c r="C25" s="750" t="s">
        <v>1</v>
      </c>
      <c r="D25" s="750" t="s">
        <v>1</v>
      </c>
    </row>
    <row r="26" spans="1:4" x14ac:dyDescent="0.2">
      <c r="A26" s="2" t="s">
        <v>37</v>
      </c>
      <c r="B26" s="753">
        <v>213</v>
      </c>
      <c r="C26" s="750">
        <v>0.77439028024673495</v>
      </c>
      <c r="D26" s="750">
        <v>0.22560973465442699</v>
      </c>
    </row>
    <row r="27" spans="1:4" x14ac:dyDescent="0.2">
      <c r="A27" s="2" t="s">
        <v>44</v>
      </c>
      <c r="B27" s="753">
        <v>6</v>
      </c>
      <c r="C27" s="750" t="s">
        <v>1</v>
      </c>
      <c r="D27" s="750" t="s">
        <v>1</v>
      </c>
    </row>
    <row r="28" spans="1:4" x14ac:dyDescent="0.2">
      <c r="A28" s="2" t="s">
        <v>45</v>
      </c>
      <c r="B28" s="753">
        <v>43</v>
      </c>
      <c r="C28" s="750">
        <v>0.36879882216453602</v>
      </c>
      <c r="D28" s="750">
        <v>0.63120114803314198</v>
      </c>
    </row>
    <row r="29" spans="1:4" x14ac:dyDescent="0.2">
      <c r="A29" s="5" t="s">
        <v>46</v>
      </c>
      <c r="B29" s="752" t="s">
        <v>1</v>
      </c>
      <c r="C29" s="749" t="s">
        <v>1</v>
      </c>
      <c r="D29" s="749" t="s">
        <v>1</v>
      </c>
    </row>
    <row r="30" spans="1:4" x14ac:dyDescent="0.2">
      <c r="A30" s="2" t="s">
        <v>47</v>
      </c>
      <c r="B30" s="753">
        <v>54</v>
      </c>
      <c r="C30" s="750">
        <v>0.59143137931823697</v>
      </c>
      <c r="D30" s="750">
        <v>0.40856859087943997</v>
      </c>
    </row>
    <row r="31" spans="1:4" x14ac:dyDescent="0.2">
      <c r="A31" s="2" t="s">
        <v>48</v>
      </c>
      <c r="B31" s="753">
        <v>231</v>
      </c>
      <c r="C31" s="750">
        <v>0.69075518846511796</v>
      </c>
      <c r="D31" s="750">
        <v>0.30924478173255898</v>
      </c>
    </row>
    <row r="32" spans="1:4" x14ac:dyDescent="0.2">
      <c r="A32" s="2" t="s">
        <v>49</v>
      </c>
      <c r="B32" s="753">
        <v>171</v>
      </c>
      <c r="C32" s="750">
        <v>0.73459070920944203</v>
      </c>
      <c r="D32" s="750">
        <v>0.26540932059288003</v>
      </c>
    </row>
    <row r="33" spans="1:4" x14ac:dyDescent="0.2">
      <c r="A33" s="2" t="s">
        <v>50</v>
      </c>
      <c r="B33" s="753">
        <v>413</v>
      </c>
      <c r="C33" s="750">
        <v>0.66502612829208396</v>
      </c>
      <c r="D33" s="750">
        <v>0.33497384190559398</v>
      </c>
    </row>
    <row r="34" spans="1:4" x14ac:dyDescent="0.2">
      <c r="A34" s="5" t="s">
        <v>51</v>
      </c>
      <c r="B34" s="752" t="s">
        <v>1</v>
      </c>
      <c r="C34" s="749" t="s">
        <v>1</v>
      </c>
      <c r="D34" s="749" t="s">
        <v>1</v>
      </c>
    </row>
    <row r="35" spans="1:4" x14ac:dyDescent="0.2">
      <c r="A35" s="2" t="s">
        <v>52</v>
      </c>
      <c r="B35" s="753">
        <v>313</v>
      </c>
      <c r="C35" s="750">
        <v>0.68993401527404796</v>
      </c>
      <c r="D35" s="750">
        <v>0.31006595492362998</v>
      </c>
    </row>
    <row r="36" spans="1:4" x14ac:dyDescent="0.2">
      <c r="A36" s="2" t="s">
        <v>53</v>
      </c>
      <c r="B36" s="753">
        <v>388</v>
      </c>
      <c r="C36" s="750">
        <v>0.65706431865692105</v>
      </c>
      <c r="D36" s="750">
        <v>0.342935651540756</v>
      </c>
    </row>
    <row r="37" spans="1:4" x14ac:dyDescent="0.2">
      <c r="A37" s="2" t="s">
        <v>54</v>
      </c>
      <c r="B37" s="753">
        <v>120</v>
      </c>
      <c r="C37" s="750">
        <v>0.66222977638244596</v>
      </c>
      <c r="D37" s="750">
        <v>0.33777022361755399</v>
      </c>
    </row>
    <row r="38" spans="1:4" x14ac:dyDescent="0.2">
      <c r="A38" s="2" t="s">
        <v>55</v>
      </c>
      <c r="B38" s="753">
        <v>106</v>
      </c>
      <c r="C38" s="750">
        <v>0.59970408678054798</v>
      </c>
      <c r="D38" s="750">
        <v>0.40029594302177401</v>
      </c>
    </row>
    <row r="39" spans="1:4" x14ac:dyDescent="0.2">
      <c r="A39" s="5" t="s">
        <v>56</v>
      </c>
      <c r="B39" s="752" t="s">
        <v>1</v>
      </c>
      <c r="C39" s="749" t="s">
        <v>1</v>
      </c>
      <c r="D39" s="749" t="s">
        <v>1</v>
      </c>
    </row>
    <row r="40" spans="1:4" x14ac:dyDescent="0.2">
      <c r="A40" s="2" t="s">
        <v>57</v>
      </c>
      <c r="B40" s="753">
        <v>813</v>
      </c>
      <c r="C40" s="750">
        <v>0.66359043121337902</v>
      </c>
      <c r="D40" s="750">
        <v>0.33640959858894298</v>
      </c>
    </row>
    <row r="41" spans="1:4" x14ac:dyDescent="0.2">
      <c r="A41" s="2" t="s">
        <v>58</v>
      </c>
      <c r="B41" s="753">
        <v>96</v>
      </c>
      <c r="C41" s="750">
        <v>0.69513231515884399</v>
      </c>
      <c r="D41" s="750">
        <v>0.30486768484115601</v>
      </c>
    </row>
    <row r="42" spans="1:4" x14ac:dyDescent="0.2">
      <c r="A42" s="5" t="s">
        <v>59</v>
      </c>
      <c r="B42" s="752" t="s">
        <v>1</v>
      </c>
      <c r="C42" s="749" t="s">
        <v>1</v>
      </c>
      <c r="D42" s="749" t="s">
        <v>1</v>
      </c>
    </row>
    <row r="43" spans="1:4" x14ac:dyDescent="0.2">
      <c r="A43" s="2" t="s">
        <v>60</v>
      </c>
      <c r="B43" s="753">
        <v>710</v>
      </c>
      <c r="C43" s="750">
        <v>0.67867505550384499</v>
      </c>
      <c r="D43" s="750">
        <v>0.32132494449615501</v>
      </c>
    </row>
    <row r="44" spans="1:4" x14ac:dyDescent="0.2">
      <c r="A44" s="2" t="s">
        <v>61</v>
      </c>
      <c r="B44" s="753">
        <v>127</v>
      </c>
      <c r="C44" s="750">
        <v>0.58661031723022505</v>
      </c>
      <c r="D44" s="750">
        <v>0.413389682769775</v>
      </c>
    </row>
    <row r="45" spans="1:4" x14ac:dyDescent="0.2">
      <c r="A45" s="2" t="s">
        <v>62</v>
      </c>
      <c r="B45" s="753">
        <v>82</v>
      </c>
      <c r="C45" s="750">
        <v>0.68282914161682096</v>
      </c>
      <c r="D45" s="750">
        <v>0.31717085838317899</v>
      </c>
    </row>
    <row r="46" spans="1:4" x14ac:dyDescent="0.2">
      <c r="A46" s="5" t="s">
        <v>63</v>
      </c>
      <c r="B46" s="752" t="s">
        <v>1</v>
      </c>
      <c r="C46" s="749" t="s">
        <v>1</v>
      </c>
      <c r="D46" s="749" t="s">
        <v>1</v>
      </c>
    </row>
    <row r="47" spans="1:4" x14ac:dyDescent="0.2">
      <c r="A47" s="2" t="s">
        <v>64</v>
      </c>
      <c r="B47" s="753">
        <v>111</v>
      </c>
      <c r="C47" s="750">
        <v>0.51788812875747703</v>
      </c>
      <c r="D47" s="750">
        <v>0.48211187124252303</v>
      </c>
    </row>
    <row r="48" spans="1:4" x14ac:dyDescent="0.2">
      <c r="A48" s="2" t="s">
        <v>65</v>
      </c>
      <c r="B48" s="753">
        <v>62</v>
      </c>
      <c r="C48" s="750">
        <v>0.57058954238891602</v>
      </c>
      <c r="D48" s="750">
        <v>0.42941045761108398</v>
      </c>
    </row>
    <row r="49" spans="1:4" x14ac:dyDescent="0.2">
      <c r="A49" s="2" t="s">
        <v>66</v>
      </c>
      <c r="B49" s="753">
        <v>125</v>
      </c>
      <c r="C49" s="750">
        <v>0.68891310691833496</v>
      </c>
      <c r="D49" s="750">
        <v>0.31108689308166498</v>
      </c>
    </row>
    <row r="50" spans="1:4" x14ac:dyDescent="0.2">
      <c r="A50" s="2" t="s">
        <v>67</v>
      </c>
      <c r="B50" s="753">
        <v>111</v>
      </c>
      <c r="C50" s="750">
        <v>0.76581209897994995</v>
      </c>
      <c r="D50" s="750">
        <v>0.23418790102004999</v>
      </c>
    </row>
    <row r="51" spans="1:4" x14ac:dyDescent="0.2">
      <c r="A51" s="2" t="s">
        <v>68</v>
      </c>
      <c r="B51" s="753">
        <v>122</v>
      </c>
      <c r="C51" s="750">
        <v>0.56572449207305897</v>
      </c>
      <c r="D51" s="750">
        <v>0.43427550792694097</v>
      </c>
    </row>
    <row r="52" spans="1:4" x14ac:dyDescent="0.2">
      <c r="A52" s="2" t="s">
        <v>69</v>
      </c>
      <c r="B52" s="753">
        <v>93</v>
      </c>
      <c r="C52" s="750">
        <v>0.70864558219909701</v>
      </c>
      <c r="D52" s="750">
        <v>0.29135438799858099</v>
      </c>
    </row>
    <row r="53" spans="1:4" x14ac:dyDescent="0.2">
      <c r="A53" s="2" t="s">
        <v>70</v>
      </c>
      <c r="B53" s="753">
        <v>52</v>
      </c>
      <c r="C53" s="750">
        <v>0.71000111103057895</v>
      </c>
      <c r="D53" s="750">
        <v>0.289998888969421</v>
      </c>
    </row>
    <row r="54" spans="1:4" x14ac:dyDescent="0.2">
      <c r="A54" s="2" t="s">
        <v>71</v>
      </c>
      <c r="B54" s="753">
        <v>88</v>
      </c>
      <c r="C54" s="750">
        <v>0.62912696599960305</v>
      </c>
      <c r="D54" s="750">
        <v>0.37087303400039701</v>
      </c>
    </row>
    <row r="55" spans="1:4" x14ac:dyDescent="0.2">
      <c r="A55" s="2" t="s">
        <v>72</v>
      </c>
      <c r="B55" s="753">
        <v>49</v>
      </c>
      <c r="C55" s="750">
        <v>0.71689069271087602</v>
      </c>
      <c r="D55" s="750">
        <v>0.28310933709144598</v>
      </c>
    </row>
    <row r="56" spans="1:4" x14ac:dyDescent="0.2">
      <c r="A56" s="2" t="s">
        <v>73</v>
      </c>
      <c r="B56" s="753">
        <v>121</v>
      </c>
      <c r="C56" s="750">
        <v>0.79619276523590099</v>
      </c>
      <c r="D56" s="750">
        <v>0.20380723476409901</v>
      </c>
    </row>
    <row r="57" spans="1:4" x14ac:dyDescent="0.2">
      <c r="A57" s="5" t="s">
        <v>74</v>
      </c>
      <c r="B57" s="752" t="s">
        <v>1</v>
      </c>
      <c r="C57" s="749" t="s">
        <v>1</v>
      </c>
      <c r="D57" s="749" t="s">
        <v>1</v>
      </c>
    </row>
    <row r="58" spans="1:4" x14ac:dyDescent="0.2">
      <c r="A58" s="2" t="s">
        <v>75</v>
      </c>
      <c r="B58" s="753">
        <v>111</v>
      </c>
      <c r="C58" s="750">
        <v>0.51788812875747703</v>
      </c>
      <c r="D58" s="750">
        <v>0.48211187124252303</v>
      </c>
    </row>
    <row r="59" spans="1:4" x14ac:dyDescent="0.2">
      <c r="A59" s="2" t="s">
        <v>76</v>
      </c>
      <c r="B59" s="753">
        <v>545</v>
      </c>
      <c r="C59" s="750">
        <v>0.62986099720001198</v>
      </c>
      <c r="D59" s="750">
        <v>0.37013903260231001</v>
      </c>
    </row>
    <row r="60" spans="1:4" x14ac:dyDescent="0.2">
      <c r="A60" s="2" t="s">
        <v>77</v>
      </c>
      <c r="B60" s="753">
        <v>194</v>
      </c>
      <c r="C60" s="750">
        <v>0.75901770591735795</v>
      </c>
      <c r="D60" s="750">
        <v>0.24098227918147999</v>
      </c>
    </row>
    <row r="61" spans="1:4" x14ac:dyDescent="0.2">
      <c r="A61" s="2" t="s">
        <v>78</v>
      </c>
      <c r="B61" s="753">
        <v>84</v>
      </c>
      <c r="C61" s="750">
        <v>0.87687844038009599</v>
      </c>
      <c r="D61" s="750">
        <v>0.123121529817581</v>
      </c>
    </row>
    <row r="62" spans="1:4" x14ac:dyDescent="0.2">
      <c r="A62" s="5" t="s">
        <v>79</v>
      </c>
      <c r="B62" s="752" t="s">
        <v>1</v>
      </c>
      <c r="C62" s="749" t="s">
        <v>1</v>
      </c>
      <c r="D62" s="749" t="s">
        <v>1</v>
      </c>
    </row>
    <row r="63" spans="1:4" x14ac:dyDescent="0.2">
      <c r="A63" s="2" t="s">
        <v>80</v>
      </c>
      <c r="B63" s="753">
        <v>768</v>
      </c>
      <c r="C63" s="750">
        <v>0.66719543933868397</v>
      </c>
      <c r="D63" s="750">
        <v>0.33280459046363797</v>
      </c>
    </row>
    <row r="64" spans="1:4" x14ac:dyDescent="0.2">
      <c r="A64" s="2" t="s">
        <v>81</v>
      </c>
      <c r="B64" s="753">
        <v>26</v>
      </c>
      <c r="C64" s="750" t="s">
        <v>1</v>
      </c>
      <c r="D64" s="750" t="s">
        <v>1</v>
      </c>
    </row>
    <row r="65" spans="1:4" x14ac:dyDescent="0.2">
      <c r="A65" s="2" t="s">
        <v>82</v>
      </c>
      <c r="B65" s="753">
        <v>47</v>
      </c>
      <c r="C65" s="750">
        <v>0.60267817974090598</v>
      </c>
      <c r="D65" s="750">
        <v>0.39732182025909402</v>
      </c>
    </row>
    <row r="66" spans="1:4" x14ac:dyDescent="0.2">
      <c r="A66" s="2" t="s">
        <v>83</v>
      </c>
      <c r="B66" s="753">
        <v>84</v>
      </c>
      <c r="C66" s="750">
        <v>0.74757939577102706</v>
      </c>
      <c r="D66" s="750">
        <v>0.252420604228973</v>
      </c>
    </row>
    <row r="67" spans="1:4" x14ac:dyDescent="0.2">
      <c r="A67" s="5" t="s">
        <v>84</v>
      </c>
      <c r="B67" s="752" t="s">
        <v>1</v>
      </c>
      <c r="C67" s="749" t="s">
        <v>1</v>
      </c>
      <c r="D67" s="749" t="s">
        <v>1</v>
      </c>
    </row>
    <row r="68" spans="1:4" x14ac:dyDescent="0.2">
      <c r="A68" s="2" t="s">
        <v>85</v>
      </c>
      <c r="B68" s="753">
        <v>843</v>
      </c>
      <c r="C68" s="750">
        <v>0.68840795755386397</v>
      </c>
      <c r="D68" s="750">
        <v>0.31159204244613598</v>
      </c>
    </row>
    <row r="69" spans="1:4" x14ac:dyDescent="0.2">
      <c r="A69" s="2" t="s">
        <v>86</v>
      </c>
      <c r="B69" s="753">
        <v>13</v>
      </c>
      <c r="C69" s="750" t="s">
        <v>1</v>
      </c>
      <c r="D69" s="750" t="s">
        <v>1</v>
      </c>
    </row>
    <row r="70" spans="1:4" x14ac:dyDescent="0.2">
      <c r="A70" s="2" t="s">
        <v>87</v>
      </c>
      <c r="B70" s="753">
        <v>72</v>
      </c>
      <c r="C70" s="750">
        <v>0.37343549728393599</v>
      </c>
      <c r="D70" s="750">
        <v>0.62656450271606401</v>
      </c>
    </row>
    <row r="71" spans="1:4" x14ac:dyDescent="0.2">
      <c r="A71" s="2" t="s">
        <v>88</v>
      </c>
      <c r="B71" s="753">
        <v>6</v>
      </c>
      <c r="C71" s="750" t="s">
        <v>1</v>
      </c>
      <c r="D71" s="750" t="s">
        <v>1</v>
      </c>
    </row>
    <row r="72" spans="1:4" x14ac:dyDescent="0.2">
      <c r="A72" s="5" t="s">
        <v>89</v>
      </c>
      <c r="B72" s="752" t="s">
        <v>1</v>
      </c>
      <c r="C72" s="749" t="s">
        <v>1</v>
      </c>
      <c r="D72" s="749" t="s">
        <v>1</v>
      </c>
    </row>
    <row r="73" spans="1:4" x14ac:dyDescent="0.2">
      <c r="A73" s="2" t="s">
        <v>89</v>
      </c>
      <c r="B73" s="753">
        <v>784</v>
      </c>
      <c r="C73" s="750">
        <v>0.65303856134414695</v>
      </c>
      <c r="D73" s="750">
        <v>0.34696140885353099</v>
      </c>
    </row>
    <row r="74" spans="1:4" x14ac:dyDescent="0.2">
      <c r="A74" s="2" t="s">
        <v>90</v>
      </c>
      <c r="B74" s="753">
        <v>147</v>
      </c>
      <c r="C74" s="750">
        <v>0.77003186941146895</v>
      </c>
      <c r="D74" s="750">
        <v>0.229968100786209</v>
      </c>
    </row>
    <row r="75" spans="1:4" x14ac:dyDescent="0.2">
      <c r="A75" s="5" t="s">
        <v>91</v>
      </c>
      <c r="B75" s="752" t="s">
        <v>1</v>
      </c>
      <c r="C75" s="749" t="s">
        <v>1</v>
      </c>
      <c r="D75" s="749" t="s">
        <v>1</v>
      </c>
    </row>
    <row r="76" spans="1:4" x14ac:dyDescent="0.2">
      <c r="A76" s="2" t="s">
        <v>92</v>
      </c>
      <c r="B76" s="753">
        <v>404</v>
      </c>
      <c r="C76" s="750">
        <v>0.62371826171875</v>
      </c>
      <c r="D76" s="750">
        <v>0.376281768083572</v>
      </c>
    </row>
    <row r="77" spans="1:4" x14ac:dyDescent="0.2">
      <c r="A77" s="2" t="s">
        <v>93</v>
      </c>
      <c r="B77" s="753">
        <v>165</v>
      </c>
      <c r="C77" s="750">
        <v>0.698575019836426</v>
      </c>
      <c r="D77" s="750">
        <v>0.301424980163574</v>
      </c>
    </row>
    <row r="78" spans="1:4" x14ac:dyDescent="0.2">
      <c r="A78" s="2" t="s">
        <v>94</v>
      </c>
      <c r="B78" s="753">
        <v>356</v>
      </c>
      <c r="C78" s="750">
        <v>0.70299535989761397</v>
      </c>
      <c r="D78" s="750">
        <v>0.29700461030006398</v>
      </c>
    </row>
    <row r="79" spans="1:4" x14ac:dyDescent="0.2">
      <c r="A79" s="5" t="s">
        <v>95</v>
      </c>
      <c r="B79" s="752" t="s">
        <v>1</v>
      </c>
      <c r="C79" s="749" t="s">
        <v>1</v>
      </c>
      <c r="D79" s="749" t="s">
        <v>1</v>
      </c>
    </row>
    <row r="80" spans="1:4" x14ac:dyDescent="0.2">
      <c r="A80" s="2" t="s">
        <v>96</v>
      </c>
      <c r="B80" s="753">
        <v>209</v>
      </c>
      <c r="C80" s="750">
        <v>0.55945521593093905</v>
      </c>
      <c r="D80" s="750">
        <v>0.440544784069061</v>
      </c>
    </row>
    <row r="81" spans="1:4" x14ac:dyDescent="0.2">
      <c r="A81" s="2" t="s">
        <v>97</v>
      </c>
      <c r="B81" s="753">
        <v>159</v>
      </c>
      <c r="C81" s="750">
        <v>0.74384874105453502</v>
      </c>
      <c r="D81" s="750">
        <v>0.25615125894546498</v>
      </c>
    </row>
    <row r="82" spans="1:4" x14ac:dyDescent="0.2">
      <c r="A82" s="2" t="s">
        <v>98</v>
      </c>
      <c r="B82" s="753">
        <v>35</v>
      </c>
      <c r="C82" s="750">
        <v>0.64190137386321999</v>
      </c>
      <c r="D82" s="750">
        <v>0.35809859633445701</v>
      </c>
    </row>
    <row r="83" spans="1:4" x14ac:dyDescent="0.2">
      <c r="A83" s="2" t="s">
        <v>99</v>
      </c>
      <c r="B83" s="753">
        <v>124</v>
      </c>
      <c r="C83" s="750">
        <v>0.62090289592742898</v>
      </c>
      <c r="D83" s="750">
        <v>0.37909710407257102</v>
      </c>
    </row>
    <row r="84" spans="1:4" x14ac:dyDescent="0.2">
      <c r="A84" s="2" t="s">
        <v>100</v>
      </c>
      <c r="B84" s="753">
        <v>42</v>
      </c>
      <c r="C84" s="750">
        <v>0.65737968683242798</v>
      </c>
      <c r="D84" s="750">
        <v>0.34262028336525002</v>
      </c>
    </row>
    <row r="85" spans="1:4" x14ac:dyDescent="0.2">
      <c r="A85" s="2" t="s">
        <v>101</v>
      </c>
      <c r="B85" s="753">
        <v>96</v>
      </c>
      <c r="C85" s="750">
        <v>0.78102767467498802</v>
      </c>
      <c r="D85" s="750">
        <v>0.21897231042385101</v>
      </c>
    </row>
    <row r="86" spans="1:4" x14ac:dyDescent="0.2">
      <c r="A86" s="2" t="s">
        <v>102</v>
      </c>
      <c r="B86" s="753">
        <v>31</v>
      </c>
      <c r="C86" s="750">
        <v>0.79336762428283703</v>
      </c>
      <c r="D86" s="750">
        <v>0.206632390618324</v>
      </c>
    </row>
    <row r="87" spans="1:4" x14ac:dyDescent="0.2">
      <c r="A87" s="2" t="s">
        <v>103</v>
      </c>
      <c r="B87" s="753">
        <v>44</v>
      </c>
      <c r="C87" s="750">
        <v>0.66023349761962902</v>
      </c>
      <c r="D87" s="750">
        <v>0.33976650238037098</v>
      </c>
    </row>
    <row r="88" spans="1:4" x14ac:dyDescent="0.2">
      <c r="A88" s="2" t="s">
        <v>104</v>
      </c>
      <c r="B88" s="753">
        <v>178</v>
      </c>
      <c r="C88" s="750">
        <v>0.69435507059097301</v>
      </c>
      <c r="D88" s="750">
        <v>0.30564492940902699</v>
      </c>
    </row>
    <row r="89" spans="1:4" x14ac:dyDescent="0.2">
      <c r="A89" s="5" t="s">
        <v>105</v>
      </c>
      <c r="B89" s="752" t="s">
        <v>1</v>
      </c>
      <c r="C89" s="749" t="s">
        <v>1</v>
      </c>
      <c r="D89" s="749" t="s">
        <v>1</v>
      </c>
    </row>
    <row r="90" spans="1:4" x14ac:dyDescent="0.2">
      <c r="A90" s="2" t="s">
        <v>106</v>
      </c>
      <c r="B90" s="753">
        <v>109</v>
      </c>
      <c r="C90" s="750">
        <v>0.65446639060974099</v>
      </c>
      <c r="D90" s="750">
        <v>0.34553363919258101</v>
      </c>
    </row>
    <row r="91" spans="1:4" x14ac:dyDescent="0.2">
      <c r="A91" s="2" t="s">
        <v>107</v>
      </c>
      <c r="B91" s="753">
        <v>253</v>
      </c>
      <c r="C91" s="750">
        <v>0.68824023008346602</v>
      </c>
      <c r="D91" s="750">
        <v>0.31175974011421198</v>
      </c>
    </row>
    <row r="92" spans="1:4" x14ac:dyDescent="0.2">
      <c r="A92" s="2" t="s">
        <v>108</v>
      </c>
      <c r="B92" s="753">
        <v>428</v>
      </c>
      <c r="C92" s="750">
        <v>0.68150401115417503</v>
      </c>
      <c r="D92" s="750">
        <v>0.31849601864814803</v>
      </c>
    </row>
    <row r="93" spans="1:4" x14ac:dyDescent="0.2">
      <c r="A93" s="2" t="s">
        <v>109</v>
      </c>
      <c r="B93" s="753">
        <v>78</v>
      </c>
      <c r="C93" s="750">
        <v>0.69996386766433705</v>
      </c>
      <c r="D93" s="750">
        <v>0.30003613233566301</v>
      </c>
    </row>
    <row r="94" spans="1:4" x14ac:dyDescent="0.2">
      <c r="A94" s="5" t="s">
        <v>110</v>
      </c>
      <c r="B94" s="752" t="s">
        <v>1</v>
      </c>
      <c r="C94" s="749" t="s">
        <v>1</v>
      </c>
      <c r="D94" s="749" t="s">
        <v>1</v>
      </c>
    </row>
    <row r="95" spans="1:4" x14ac:dyDescent="0.2">
      <c r="A95" s="2" t="s">
        <v>106</v>
      </c>
      <c r="B95" s="753">
        <v>187</v>
      </c>
      <c r="C95" s="750">
        <v>0.63426858186721802</v>
      </c>
      <c r="D95" s="750">
        <v>0.36573144793510398</v>
      </c>
    </row>
    <row r="96" spans="1:4" x14ac:dyDescent="0.2">
      <c r="A96" s="2" t="s">
        <v>107</v>
      </c>
      <c r="B96" s="753">
        <v>300</v>
      </c>
      <c r="C96" s="750">
        <v>0.71989125013351396</v>
      </c>
      <c r="D96" s="750">
        <v>0.28010877966880798</v>
      </c>
    </row>
    <row r="97" spans="1:4" x14ac:dyDescent="0.2">
      <c r="A97" s="2" t="s">
        <v>108</v>
      </c>
      <c r="B97" s="753">
        <v>338</v>
      </c>
      <c r="C97" s="750">
        <v>0.67534059286117598</v>
      </c>
      <c r="D97" s="750">
        <v>0.32465940713882402</v>
      </c>
    </row>
    <row r="98" spans="1:4" x14ac:dyDescent="0.2">
      <c r="A98" s="2" t="s">
        <v>109</v>
      </c>
      <c r="B98" s="753">
        <v>43</v>
      </c>
      <c r="C98" s="750">
        <v>0.65916073322296098</v>
      </c>
      <c r="D98" s="750">
        <v>0.34083929657936102</v>
      </c>
    </row>
    <row r="99" spans="1:4" x14ac:dyDescent="0.2">
      <c r="A99" s="5" t="s">
        <v>111</v>
      </c>
      <c r="B99" s="752" t="s">
        <v>1</v>
      </c>
      <c r="C99" s="749" t="s">
        <v>1</v>
      </c>
      <c r="D99" s="749" t="s">
        <v>1</v>
      </c>
    </row>
    <row r="100" spans="1:4" x14ac:dyDescent="0.2">
      <c r="A100" s="2" t="s">
        <v>112</v>
      </c>
      <c r="B100" s="753">
        <v>65</v>
      </c>
      <c r="C100" s="750">
        <v>0.52443122863769498</v>
      </c>
      <c r="D100" s="750">
        <v>0.47556877136230502</v>
      </c>
    </row>
    <row r="101" spans="1:4" x14ac:dyDescent="0.2">
      <c r="A101" s="2" t="s">
        <v>113</v>
      </c>
      <c r="B101" s="753">
        <v>193</v>
      </c>
      <c r="C101" s="750">
        <v>0.61540830135345503</v>
      </c>
      <c r="D101" s="750">
        <v>0.38459169864654502</v>
      </c>
    </row>
    <row r="102" spans="1:4" x14ac:dyDescent="0.2">
      <c r="A102" s="2" t="s">
        <v>114</v>
      </c>
      <c r="B102" s="753">
        <v>213</v>
      </c>
      <c r="C102" s="750">
        <v>0.72555130720138505</v>
      </c>
      <c r="D102" s="750">
        <v>0.274448662996292</v>
      </c>
    </row>
    <row r="103" spans="1:4" x14ac:dyDescent="0.2">
      <c r="A103" s="2" t="s">
        <v>115</v>
      </c>
      <c r="B103" s="753">
        <v>137</v>
      </c>
      <c r="C103" s="750">
        <v>0.63471806049346902</v>
      </c>
      <c r="D103" s="750">
        <v>0.36528193950653098</v>
      </c>
    </row>
    <row r="104" spans="1:4" x14ac:dyDescent="0.2">
      <c r="A104" s="2" t="s">
        <v>116</v>
      </c>
      <c r="B104" s="753">
        <v>117</v>
      </c>
      <c r="C104" s="750">
        <v>0.65193432569503795</v>
      </c>
      <c r="D104" s="750">
        <v>0.34806567430496199</v>
      </c>
    </row>
    <row r="105" spans="1:4" x14ac:dyDescent="0.2">
      <c r="A105" s="2" t="s">
        <v>117</v>
      </c>
      <c r="B105" s="753">
        <v>111</v>
      </c>
      <c r="C105" s="750">
        <v>0.82219737768173196</v>
      </c>
      <c r="D105" s="750">
        <v>0.17780262231826799</v>
      </c>
    </row>
    <row r="106" spans="1:4" x14ac:dyDescent="0.2">
      <c r="A106" s="2" t="s">
        <v>118</v>
      </c>
      <c r="B106" s="753">
        <v>91</v>
      </c>
      <c r="C106" s="750">
        <v>0.77663165330886796</v>
      </c>
      <c r="D106" s="750">
        <v>0.22336834669113201</v>
      </c>
    </row>
    <row r="107" spans="1:4" x14ac:dyDescent="0.2">
      <c r="A107" s="5" t="s">
        <v>111</v>
      </c>
      <c r="B107" s="752" t="s">
        <v>1</v>
      </c>
      <c r="C107" s="749" t="s">
        <v>1</v>
      </c>
      <c r="D107" s="749" t="s">
        <v>1</v>
      </c>
    </row>
    <row r="108" spans="1:4" x14ac:dyDescent="0.2">
      <c r="A108" s="2" t="s">
        <v>119</v>
      </c>
      <c r="B108" s="753">
        <v>258</v>
      </c>
      <c r="C108" s="750">
        <v>0.58421367406845104</v>
      </c>
      <c r="D108" s="750">
        <v>0.41578632593154902</v>
      </c>
    </row>
    <row r="109" spans="1:4" x14ac:dyDescent="0.2">
      <c r="A109" s="2" t="s">
        <v>120</v>
      </c>
      <c r="B109" s="753">
        <v>288</v>
      </c>
      <c r="C109" s="750">
        <v>0.68340623378753695</v>
      </c>
      <c r="D109" s="750">
        <v>0.31659379601478599</v>
      </c>
    </row>
    <row r="110" spans="1:4" x14ac:dyDescent="0.2">
      <c r="A110" s="2" t="s">
        <v>121</v>
      </c>
      <c r="B110" s="753">
        <v>179</v>
      </c>
      <c r="C110" s="750">
        <v>0.67047804594039895</v>
      </c>
      <c r="D110" s="750">
        <v>0.329521983861923</v>
      </c>
    </row>
    <row r="111" spans="1:4" x14ac:dyDescent="0.2">
      <c r="A111" s="2" t="s">
        <v>122</v>
      </c>
      <c r="B111" s="753">
        <v>202</v>
      </c>
      <c r="C111" s="750">
        <v>0.80135256052017201</v>
      </c>
      <c r="D111" s="750">
        <v>0.19864742457866699</v>
      </c>
    </row>
    <row r="112" spans="1:4" x14ac:dyDescent="0.2">
      <c r="A112" s="5" t="s">
        <v>111</v>
      </c>
      <c r="B112" s="752" t="s">
        <v>1</v>
      </c>
      <c r="C112" s="749" t="s">
        <v>1</v>
      </c>
      <c r="D112" s="749" t="s">
        <v>1</v>
      </c>
    </row>
    <row r="113" spans="1:4" x14ac:dyDescent="0.2">
      <c r="A113" s="2" t="s">
        <v>119</v>
      </c>
      <c r="B113" s="753">
        <v>258</v>
      </c>
      <c r="C113" s="750">
        <v>0.58421367406845104</v>
      </c>
      <c r="D113" s="750">
        <v>0.41578632593154902</v>
      </c>
    </row>
    <row r="114" spans="1:4" x14ac:dyDescent="0.2">
      <c r="A114" s="2" t="s">
        <v>123</v>
      </c>
      <c r="B114" s="753">
        <v>350</v>
      </c>
      <c r="C114" s="750">
        <v>0.688360035419464</v>
      </c>
      <c r="D114" s="750">
        <v>0.311639994382858</v>
      </c>
    </row>
    <row r="115" spans="1:4" x14ac:dyDescent="0.2">
      <c r="A115" s="2" t="s">
        <v>124</v>
      </c>
      <c r="B115" s="753">
        <v>319</v>
      </c>
      <c r="C115" s="750">
        <v>0.73053985834121704</v>
      </c>
      <c r="D115" s="750">
        <v>0.26946011185646102</v>
      </c>
    </row>
    <row r="116" spans="1:4" x14ac:dyDescent="0.2">
      <c r="A116" s="5" t="s">
        <v>125</v>
      </c>
      <c r="B116" s="752" t="s">
        <v>1</v>
      </c>
      <c r="C116" s="749" t="s">
        <v>1</v>
      </c>
      <c r="D116" s="749" t="s">
        <v>1</v>
      </c>
    </row>
    <row r="117" spans="1:4" x14ac:dyDescent="0.2">
      <c r="A117" s="2" t="s">
        <v>126</v>
      </c>
      <c r="B117" s="753">
        <v>131</v>
      </c>
      <c r="C117" s="750">
        <v>0.65529757738113403</v>
      </c>
      <c r="D117" s="750">
        <v>0.34470242261886602</v>
      </c>
    </row>
    <row r="118" spans="1:4" x14ac:dyDescent="0.2">
      <c r="A118" s="2" t="s">
        <v>127</v>
      </c>
      <c r="B118" s="753">
        <v>36</v>
      </c>
      <c r="C118" s="750">
        <v>0.590115666389465</v>
      </c>
      <c r="D118" s="750">
        <v>0.409884303808212</v>
      </c>
    </row>
    <row r="119" spans="1:4" x14ac:dyDescent="0.2">
      <c r="A119" s="2" t="s">
        <v>128</v>
      </c>
      <c r="B119" s="753">
        <v>59</v>
      </c>
      <c r="C119" s="750">
        <v>0.51606094837188698</v>
      </c>
      <c r="D119" s="750">
        <v>0.48393905162811302</v>
      </c>
    </row>
    <row r="120" spans="1:4" x14ac:dyDescent="0.2">
      <c r="A120" s="2" t="s">
        <v>129</v>
      </c>
      <c r="B120" s="753">
        <v>136</v>
      </c>
      <c r="C120" s="750">
        <v>0.80355942249298096</v>
      </c>
      <c r="D120" s="750">
        <v>0.19644056260585799</v>
      </c>
    </row>
    <row r="121" spans="1:4" x14ac:dyDescent="0.2">
      <c r="A121" s="2" t="s">
        <v>130</v>
      </c>
      <c r="B121" s="753">
        <v>127</v>
      </c>
      <c r="C121" s="750">
        <v>0.71744465827941895</v>
      </c>
      <c r="D121" s="750">
        <v>0.282555371522903</v>
      </c>
    </row>
    <row r="122" spans="1:4" x14ac:dyDescent="0.2">
      <c r="A122" s="2" t="s">
        <v>131</v>
      </c>
      <c r="B122" s="753">
        <v>89</v>
      </c>
      <c r="C122" s="750">
        <v>0.56654095649719205</v>
      </c>
      <c r="D122" s="750">
        <v>0.43345904350280801</v>
      </c>
    </row>
    <row r="123" spans="1:4" x14ac:dyDescent="0.2">
      <c r="A123" s="2" t="s">
        <v>132</v>
      </c>
      <c r="B123" s="753">
        <v>42</v>
      </c>
      <c r="C123" s="750">
        <v>0.746165812015533</v>
      </c>
      <c r="D123" s="750">
        <v>0.253834158182144</v>
      </c>
    </row>
    <row r="124" spans="1:4" x14ac:dyDescent="0.2">
      <c r="A124" s="3" t="s">
        <v>133</v>
      </c>
      <c r="B124" s="754">
        <v>248</v>
      </c>
      <c r="C124" s="751">
        <v>0.69661241769790605</v>
      </c>
      <c r="D124" s="751">
        <v>0.303387612104416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416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58" t="s">
        <v>1</v>
      </c>
      <c r="C6" s="755" t="s">
        <v>1</v>
      </c>
      <c r="D6" s="755" t="s">
        <v>1</v>
      </c>
    </row>
    <row r="7" spans="1:4" x14ac:dyDescent="0.2">
      <c r="A7" s="2" t="s">
        <v>26</v>
      </c>
      <c r="B7" s="759">
        <v>907</v>
      </c>
      <c r="C7" s="756">
        <v>0.16611507534980799</v>
      </c>
      <c r="D7" s="756">
        <v>0.83388489484786998</v>
      </c>
    </row>
    <row r="8" spans="1:4" x14ac:dyDescent="0.2">
      <c r="A8" s="5" t="s">
        <v>27</v>
      </c>
      <c r="B8" s="758" t="s">
        <v>1</v>
      </c>
      <c r="C8" s="755" t="s">
        <v>1</v>
      </c>
      <c r="D8" s="755" t="s">
        <v>1</v>
      </c>
    </row>
    <row r="9" spans="1:4" x14ac:dyDescent="0.2">
      <c r="A9" s="2" t="s">
        <v>28</v>
      </c>
      <c r="B9" s="759">
        <v>326</v>
      </c>
      <c r="C9" s="756">
        <v>0.14310000836849199</v>
      </c>
      <c r="D9" s="756">
        <v>0.85689997673034701</v>
      </c>
    </row>
    <row r="10" spans="1:4" x14ac:dyDescent="0.2">
      <c r="A10" s="2" t="s">
        <v>29</v>
      </c>
      <c r="B10" s="759">
        <v>39</v>
      </c>
      <c r="C10" s="756">
        <v>8.2782223820686299E-2</v>
      </c>
      <c r="D10" s="756">
        <v>0.91721779108047496</v>
      </c>
    </row>
    <row r="11" spans="1:4" x14ac:dyDescent="0.2">
      <c r="A11" s="2" t="s">
        <v>30</v>
      </c>
      <c r="B11" s="759">
        <v>136</v>
      </c>
      <c r="C11" s="756">
        <v>0.22408343851566301</v>
      </c>
      <c r="D11" s="756">
        <v>0.77591657638549805</v>
      </c>
    </row>
    <row r="12" spans="1:4" x14ac:dyDescent="0.2">
      <c r="A12" s="2" t="s">
        <v>31</v>
      </c>
      <c r="B12" s="759">
        <v>172</v>
      </c>
      <c r="C12" s="756">
        <v>0.162574678659439</v>
      </c>
      <c r="D12" s="756">
        <v>0.83742535114288297</v>
      </c>
    </row>
    <row r="13" spans="1:4" x14ac:dyDescent="0.2">
      <c r="A13" s="2" t="s">
        <v>32</v>
      </c>
      <c r="B13" s="759">
        <v>63</v>
      </c>
      <c r="C13" s="756">
        <v>0.14500680565834001</v>
      </c>
      <c r="D13" s="756">
        <v>0.85499322414398204</v>
      </c>
    </row>
    <row r="14" spans="1:4" x14ac:dyDescent="0.2">
      <c r="A14" s="2" t="s">
        <v>33</v>
      </c>
      <c r="B14" s="759">
        <v>143</v>
      </c>
      <c r="C14" s="756">
        <v>0.22448404133319899</v>
      </c>
      <c r="D14" s="756">
        <v>0.77551597356796298</v>
      </c>
    </row>
    <row r="15" spans="1:4" x14ac:dyDescent="0.2">
      <c r="A15" s="5" t="s">
        <v>34</v>
      </c>
      <c r="B15" s="758" t="s">
        <v>1</v>
      </c>
      <c r="C15" s="755" t="s">
        <v>1</v>
      </c>
      <c r="D15" s="755" t="s">
        <v>1</v>
      </c>
    </row>
    <row r="16" spans="1:4" x14ac:dyDescent="0.2">
      <c r="A16" s="2" t="s">
        <v>35</v>
      </c>
      <c r="B16" s="759">
        <v>603</v>
      </c>
      <c r="C16" s="756">
        <v>0.17388041317462899</v>
      </c>
      <c r="D16" s="756">
        <v>0.82611960172653198</v>
      </c>
    </row>
    <row r="17" spans="1:4" x14ac:dyDescent="0.2">
      <c r="A17" s="2" t="s">
        <v>36</v>
      </c>
      <c r="B17" s="759">
        <v>41</v>
      </c>
      <c r="C17" s="756">
        <v>0.13574118912220001</v>
      </c>
      <c r="D17" s="756">
        <v>0.86425882577896096</v>
      </c>
    </row>
    <row r="18" spans="1:4" x14ac:dyDescent="0.2">
      <c r="A18" s="2" t="s">
        <v>37</v>
      </c>
      <c r="B18" s="759">
        <v>193</v>
      </c>
      <c r="C18" s="756">
        <v>0.15507550537586201</v>
      </c>
      <c r="D18" s="756">
        <v>0.84492450952529896</v>
      </c>
    </row>
    <row r="19" spans="1:4" x14ac:dyDescent="0.2">
      <c r="A19" s="2" t="s">
        <v>38</v>
      </c>
      <c r="B19" s="759">
        <v>51</v>
      </c>
      <c r="C19" s="756">
        <v>0.15964671969413799</v>
      </c>
      <c r="D19" s="756">
        <v>0.84035325050354004</v>
      </c>
    </row>
    <row r="20" spans="1:4" x14ac:dyDescent="0.2">
      <c r="A20" s="5" t="s">
        <v>39</v>
      </c>
      <c r="B20" s="758" t="s">
        <v>1</v>
      </c>
      <c r="C20" s="755" t="s">
        <v>1</v>
      </c>
      <c r="D20" s="755" t="s">
        <v>1</v>
      </c>
    </row>
    <row r="21" spans="1:4" x14ac:dyDescent="0.2">
      <c r="A21" s="2" t="s">
        <v>35</v>
      </c>
      <c r="B21" s="759">
        <v>603</v>
      </c>
      <c r="C21" s="756">
        <v>0.17388041317462899</v>
      </c>
      <c r="D21" s="756">
        <v>0.82611960172653198</v>
      </c>
    </row>
    <row r="22" spans="1:4" x14ac:dyDescent="0.2">
      <c r="A22" s="2" t="s">
        <v>40</v>
      </c>
      <c r="B22" s="759">
        <v>19</v>
      </c>
      <c r="C22" s="756" t="s">
        <v>1</v>
      </c>
      <c r="D22" s="756" t="s">
        <v>1</v>
      </c>
    </row>
    <row r="23" spans="1:4" x14ac:dyDescent="0.2">
      <c r="A23" s="2" t="s">
        <v>41</v>
      </c>
      <c r="B23" s="759">
        <v>19</v>
      </c>
      <c r="C23" s="756" t="s">
        <v>1</v>
      </c>
      <c r="D23" s="756" t="s">
        <v>1</v>
      </c>
    </row>
    <row r="24" spans="1:4" x14ac:dyDescent="0.2">
      <c r="A24" s="2" t="s">
        <v>42</v>
      </c>
      <c r="B24" s="759">
        <v>3</v>
      </c>
      <c r="C24" s="756" t="s">
        <v>1</v>
      </c>
      <c r="D24" s="756" t="s">
        <v>1</v>
      </c>
    </row>
    <row r="25" spans="1:4" x14ac:dyDescent="0.2">
      <c r="A25" s="2" t="s">
        <v>43</v>
      </c>
      <c r="B25" s="759">
        <v>1</v>
      </c>
      <c r="C25" s="756" t="s">
        <v>1</v>
      </c>
      <c r="D25" s="756" t="s">
        <v>1</v>
      </c>
    </row>
    <row r="26" spans="1:4" x14ac:dyDescent="0.2">
      <c r="A26" s="2" t="s">
        <v>37</v>
      </c>
      <c r="B26" s="759">
        <v>193</v>
      </c>
      <c r="C26" s="756">
        <v>0.15507550537586201</v>
      </c>
      <c r="D26" s="756">
        <v>0.84492450952529896</v>
      </c>
    </row>
    <row r="27" spans="1:4" x14ac:dyDescent="0.2">
      <c r="A27" s="2" t="s">
        <v>44</v>
      </c>
      <c r="B27" s="759">
        <v>7</v>
      </c>
      <c r="C27" s="756" t="s">
        <v>1</v>
      </c>
      <c r="D27" s="756" t="s">
        <v>1</v>
      </c>
    </row>
    <row r="28" spans="1:4" x14ac:dyDescent="0.2">
      <c r="A28" s="2" t="s">
        <v>45</v>
      </c>
      <c r="B28" s="759">
        <v>43</v>
      </c>
      <c r="C28" s="756">
        <v>0.17501021921634699</v>
      </c>
      <c r="D28" s="756">
        <v>0.82498979568481401</v>
      </c>
    </row>
    <row r="29" spans="1:4" x14ac:dyDescent="0.2">
      <c r="A29" s="5" t="s">
        <v>46</v>
      </c>
      <c r="B29" s="758" t="s">
        <v>1</v>
      </c>
      <c r="C29" s="755" t="s">
        <v>1</v>
      </c>
      <c r="D29" s="755" t="s">
        <v>1</v>
      </c>
    </row>
    <row r="30" spans="1:4" x14ac:dyDescent="0.2">
      <c r="A30" s="2" t="s">
        <v>47</v>
      </c>
      <c r="B30" s="759">
        <v>58</v>
      </c>
      <c r="C30" s="756">
        <v>0.18949310481548301</v>
      </c>
      <c r="D30" s="756">
        <v>0.81050688028335605</v>
      </c>
    </row>
    <row r="31" spans="1:4" x14ac:dyDescent="0.2">
      <c r="A31" s="2" t="s">
        <v>48</v>
      </c>
      <c r="B31" s="759">
        <v>216</v>
      </c>
      <c r="C31" s="756">
        <v>0.13492393493652299</v>
      </c>
      <c r="D31" s="756">
        <v>0.86507606506347701</v>
      </c>
    </row>
    <row r="32" spans="1:4" x14ac:dyDescent="0.2">
      <c r="A32" s="2" t="s">
        <v>49</v>
      </c>
      <c r="B32" s="759">
        <v>159</v>
      </c>
      <c r="C32" s="756">
        <v>0.159406378865242</v>
      </c>
      <c r="D32" s="756">
        <v>0.84059363603591897</v>
      </c>
    </row>
    <row r="33" spans="1:4" x14ac:dyDescent="0.2">
      <c r="A33" s="2" t="s">
        <v>50</v>
      </c>
      <c r="B33" s="759">
        <v>412</v>
      </c>
      <c r="C33" s="756">
        <v>0.18714158236980399</v>
      </c>
      <c r="D33" s="756">
        <v>0.81285840272903398</v>
      </c>
    </row>
    <row r="34" spans="1:4" x14ac:dyDescent="0.2">
      <c r="A34" s="5" t="s">
        <v>51</v>
      </c>
      <c r="B34" s="758" t="s">
        <v>1</v>
      </c>
      <c r="C34" s="755" t="s">
        <v>1</v>
      </c>
      <c r="D34" s="755" t="s">
        <v>1</v>
      </c>
    </row>
    <row r="35" spans="1:4" x14ac:dyDescent="0.2">
      <c r="A35" s="2" t="s">
        <v>52</v>
      </c>
      <c r="B35" s="759">
        <v>301</v>
      </c>
      <c r="C35" s="756">
        <v>0.14790537953376801</v>
      </c>
      <c r="D35" s="756">
        <v>0.85209459066391002</v>
      </c>
    </row>
    <row r="36" spans="1:4" x14ac:dyDescent="0.2">
      <c r="A36" s="2" t="s">
        <v>53</v>
      </c>
      <c r="B36" s="759">
        <v>376</v>
      </c>
      <c r="C36" s="756">
        <v>0.15498180687427501</v>
      </c>
      <c r="D36" s="756">
        <v>0.84501820802688599</v>
      </c>
    </row>
    <row r="37" spans="1:4" x14ac:dyDescent="0.2">
      <c r="A37" s="2" t="s">
        <v>54</v>
      </c>
      <c r="B37" s="759">
        <v>118</v>
      </c>
      <c r="C37" s="756">
        <v>0.256862252950668</v>
      </c>
      <c r="D37" s="756">
        <v>0.74313777685165405</v>
      </c>
    </row>
    <row r="38" spans="1:4" x14ac:dyDescent="0.2">
      <c r="A38" s="2" t="s">
        <v>55</v>
      </c>
      <c r="B38" s="759">
        <v>106</v>
      </c>
      <c r="C38" s="756">
        <v>0.20246934890747101</v>
      </c>
      <c r="D38" s="756">
        <v>0.79753065109252896</v>
      </c>
    </row>
    <row r="39" spans="1:4" x14ac:dyDescent="0.2">
      <c r="A39" s="5" t="s">
        <v>56</v>
      </c>
      <c r="B39" s="758" t="s">
        <v>1</v>
      </c>
      <c r="C39" s="755" t="s">
        <v>1</v>
      </c>
      <c r="D39" s="755" t="s">
        <v>1</v>
      </c>
    </row>
    <row r="40" spans="1:4" x14ac:dyDescent="0.2">
      <c r="A40" s="2" t="s">
        <v>57</v>
      </c>
      <c r="B40" s="759">
        <v>788</v>
      </c>
      <c r="C40" s="756">
        <v>0.156852126121521</v>
      </c>
      <c r="D40" s="756">
        <v>0.843147873878479</v>
      </c>
    </row>
    <row r="41" spans="1:4" x14ac:dyDescent="0.2">
      <c r="A41" s="2" t="s">
        <v>58</v>
      </c>
      <c r="B41" s="759">
        <v>96</v>
      </c>
      <c r="C41" s="756">
        <v>0.21139153838157701</v>
      </c>
      <c r="D41" s="756">
        <v>0.78860843181610096</v>
      </c>
    </row>
    <row r="42" spans="1:4" x14ac:dyDescent="0.2">
      <c r="A42" s="5" t="s">
        <v>59</v>
      </c>
      <c r="B42" s="758" t="s">
        <v>1</v>
      </c>
      <c r="C42" s="755" t="s">
        <v>1</v>
      </c>
      <c r="D42" s="755" t="s">
        <v>1</v>
      </c>
    </row>
    <row r="43" spans="1:4" x14ac:dyDescent="0.2">
      <c r="A43" s="2" t="s">
        <v>60</v>
      </c>
      <c r="B43" s="759">
        <v>683</v>
      </c>
      <c r="C43" s="756">
        <v>0.16868537664413499</v>
      </c>
      <c r="D43" s="756">
        <v>0.83131462335586503</v>
      </c>
    </row>
    <row r="44" spans="1:4" x14ac:dyDescent="0.2">
      <c r="A44" s="2" t="s">
        <v>61</v>
      </c>
      <c r="B44" s="759">
        <v>127</v>
      </c>
      <c r="C44" s="756">
        <v>7.0311792194843306E-2</v>
      </c>
      <c r="D44" s="756">
        <v>0.92968821525573697</v>
      </c>
    </row>
    <row r="45" spans="1:4" x14ac:dyDescent="0.2">
      <c r="A45" s="2" t="s">
        <v>62</v>
      </c>
      <c r="B45" s="759">
        <v>82</v>
      </c>
      <c r="C45" s="756">
        <v>0.223489254713058</v>
      </c>
      <c r="D45" s="756">
        <v>0.77651071548461903</v>
      </c>
    </row>
    <row r="46" spans="1:4" x14ac:dyDescent="0.2">
      <c r="A46" s="5" t="s">
        <v>63</v>
      </c>
      <c r="B46" s="758" t="s">
        <v>1</v>
      </c>
      <c r="C46" s="755" t="s">
        <v>1</v>
      </c>
      <c r="D46" s="755" t="s">
        <v>1</v>
      </c>
    </row>
    <row r="47" spans="1:4" x14ac:dyDescent="0.2">
      <c r="A47" s="2" t="s">
        <v>64</v>
      </c>
      <c r="B47" s="759">
        <v>110</v>
      </c>
      <c r="C47" s="756">
        <v>3.1888451427221298E-2</v>
      </c>
      <c r="D47" s="756">
        <v>0.96811157464981101</v>
      </c>
    </row>
    <row r="48" spans="1:4" x14ac:dyDescent="0.2">
      <c r="A48" s="2" t="s">
        <v>65</v>
      </c>
      <c r="B48" s="759">
        <v>60</v>
      </c>
      <c r="C48" s="756">
        <v>0.20226690173149101</v>
      </c>
      <c r="D48" s="756">
        <v>0.79773306846618697</v>
      </c>
    </row>
    <row r="49" spans="1:4" x14ac:dyDescent="0.2">
      <c r="A49" s="2" t="s">
        <v>66</v>
      </c>
      <c r="B49" s="759">
        <v>120</v>
      </c>
      <c r="C49" s="756">
        <v>0.24471391737461101</v>
      </c>
      <c r="D49" s="756">
        <v>0.75528609752654996</v>
      </c>
    </row>
    <row r="50" spans="1:4" x14ac:dyDescent="0.2">
      <c r="A50" s="2" t="s">
        <v>67</v>
      </c>
      <c r="B50" s="759">
        <v>106</v>
      </c>
      <c r="C50" s="756">
        <v>0.17195528745651201</v>
      </c>
      <c r="D50" s="756">
        <v>0.82804471254348799</v>
      </c>
    </row>
    <row r="51" spans="1:4" x14ac:dyDescent="0.2">
      <c r="A51" s="2" t="s">
        <v>68</v>
      </c>
      <c r="B51" s="759">
        <v>117</v>
      </c>
      <c r="C51" s="756">
        <v>7.8254334628582001E-2</v>
      </c>
      <c r="D51" s="756">
        <v>0.92174565792083696</v>
      </c>
    </row>
    <row r="52" spans="1:4" x14ac:dyDescent="0.2">
      <c r="A52" s="2" t="s">
        <v>69</v>
      </c>
      <c r="B52" s="759">
        <v>87</v>
      </c>
      <c r="C52" s="756">
        <v>0.237998217344284</v>
      </c>
      <c r="D52" s="756">
        <v>0.762001752853394</v>
      </c>
    </row>
    <row r="53" spans="1:4" x14ac:dyDescent="0.2">
      <c r="A53" s="2" t="s">
        <v>70</v>
      </c>
      <c r="B53" s="759">
        <v>49</v>
      </c>
      <c r="C53" s="756">
        <v>0.16900898516178101</v>
      </c>
      <c r="D53" s="756">
        <v>0.83099102973937999</v>
      </c>
    </row>
    <row r="54" spans="1:4" x14ac:dyDescent="0.2">
      <c r="A54" s="2" t="s">
        <v>71</v>
      </c>
      <c r="B54" s="759">
        <v>87</v>
      </c>
      <c r="C54" s="756">
        <v>9.5163971185684204E-2</v>
      </c>
      <c r="D54" s="756">
        <v>0.90483599901199296</v>
      </c>
    </row>
    <row r="55" spans="1:4" x14ac:dyDescent="0.2">
      <c r="A55" s="2" t="s">
        <v>72</v>
      </c>
      <c r="B55" s="759">
        <v>49</v>
      </c>
      <c r="C55" s="756">
        <v>0.53460913896560702</v>
      </c>
      <c r="D55" s="756">
        <v>0.46539086103439298</v>
      </c>
    </row>
    <row r="56" spans="1:4" x14ac:dyDescent="0.2">
      <c r="A56" s="2" t="s">
        <v>73</v>
      </c>
      <c r="B56" s="759">
        <v>122</v>
      </c>
      <c r="C56" s="756">
        <v>9.8652504384517697E-2</v>
      </c>
      <c r="D56" s="756">
        <v>0.90134751796722401</v>
      </c>
    </row>
    <row r="57" spans="1:4" x14ac:dyDescent="0.2">
      <c r="A57" s="5" t="s">
        <v>74</v>
      </c>
      <c r="B57" s="758" t="s">
        <v>1</v>
      </c>
      <c r="C57" s="755" t="s">
        <v>1</v>
      </c>
      <c r="D57" s="755" t="s">
        <v>1</v>
      </c>
    </row>
    <row r="58" spans="1:4" x14ac:dyDescent="0.2">
      <c r="A58" s="2" t="s">
        <v>75</v>
      </c>
      <c r="B58" s="759">
        <v>110</v>
      </c>
      <c r="C58" s="756">
        <v>3.1888451427221298E-2</v>
      </c>
      <c r="D58" s="756">
        <v>0.96811157464981101</v>
      </c>
    </row>
    <row r="59" spans="1:4" x14ac:dyDescent="0.2">
      <c r="A59" s="2" t="s">
        <v>76</v>
      </c>
      <c r="B59" s="759">
        <v>534</v>
      </c>
      <c r="C59" s="756">
        <v>8.1831946969032301E-2</v>
      </c>
      <c r="D59" s="756">
        <v>0.91816806793212902</v>
      </c>
    </row>
    <row r="60" spans="1:4" x14ac:dyDescent="0.2">
      <c r="A60" s="2" t="s">
        <v>77</v>
      </c>
      <c r="B60" s="759">
        <v>181</v>
      </c>
      <c r="C60" s="756">
        <v>0.25217753648757901</v>
      </c>
      <c r="D60" s="756">
        <v>0.74782246351242099</v>
      </c>
    </row>
    <row r="61" spans="1:4" x14ac:dyDescent="0.2">
      <c r="A61" s="2" t="s">
        <v>78</v>
      </c>
      <c r="B61" s="759">
        <v>82</v>
      </c>
      <c r="C61" s="756">
        <v>0.76082837581634499</v>
      </c>
      <c r="D61" s="756">
        <v>0.23917159438133201</v>
      </c>
    </row>
    <row r="62" spans="1:4" x14ac:dyDescent="0.2">
      <c r="A62" s="5" t="s">
        <v>79</v>
      </c>
      <c r="B62" s="758" t="s">
        <v>1</v>
      </c>
      <c r="C62" s="755" t="s">
        <v>1</v>
      </c>
      <c r="D62" s="755" t="s">
        <v>1</v>
      </c>
    </row>
    <row r="63" spans="1:4" x14ac:dyDescent="0.2">
      <c r="A63" s="2" t="s">
        <v>80</v>
      </c>
      <c r="B63" s="759">
        <v>744</v>
      </c>
      <c r="C63" s="756">
        <v>0.16062664985656699</v>
      </c>
      <c r="D63" s="756">
        <v>0.83937335014343295</v>
      </c>
    </row>
    <row r="64" spans="1:4" x14ac:dyDescent="0.2">
      <c r="A64" s="2" t="s">
        <v>81</v>
      </c>
      <c r="B64" s="759">
        <v>25</v>
      </c>
      <c r="C64" s="756" t="s">
        <v>1</v>
      </c>
      <c r="D64" s="756" t="s">
        <v>1</v>
      </c>
    </row>
    <row r="65" spans="1:4" x14ac:dyDescent="0.2">
      <c r="A65" s="2" t="s">
        <v>82</v>
      </c>
      <c r="B65" s="759">
        <v>46</v>
      </c>
      <c r="C65" s="756">
        <v>0.115120574831963</v>
      </c>
      <c r="D65" s="756">
        <v>0.884879410266876</v>
      </c>
    </row>
    <row r="66" spans="1:4" x14ac:dyDescent="0.2">
      <c r="A66" s="2" t="s">
        <v>83</v>
      </c>
      <c r="B66" s="759">
        <v>84</v>
      </c>
      <c r="C66" s="756">
        <v>0.29072916507720897</v>
      </c>
      <c r="D66" s="756">
        <v>0.70927083492279097</v>
      </c>
    </row>
    <row r="67" spans="1:4" x14ac:dyDescent="0.2">
      <c r="A67" s="5" t="s">
        <v>84</v>
      </c>
      <c r="B67" s="758" t="s">
        <v>1</v>
      </c>
      <c r="C67" s="755" t="s">
        <v>1</v>
      </c>
      <c r="D67" s="755" t="s">
        <v>1</v>
      </c>
    </row>
    <row r="68" spans="1:4" x14ac:dyDescent="0.2">
      <c r="A68" s="2" t="s">
        <v>85</v>
      </c>
      <c r="B68" s="759">
        <v>814</v>
      </c>
      <c r="C68" s="756">
        <v>0.170823484659195</v>
      </c>
      <c r="D68" s="756">
        <v>0.829176545143127</v>
      </c>
    </row>
    <row r="69" spans="1:4" x14ac:dyDescent="0.2">
      <c r="A69" s="2" t="s">
        <v>86</v>
      </c>
      <c r="B69" s="759">
        <v>13</v>
      </c>
      <c r="C69" s="756" t="s">
        <v>1</v>
      </c>
      <c r="D69" s="756" t="s">
        <v>1</v>
      </c>
    </row>
    <row r="70" spans="1:4" x14ac:dyDescent="0.2">
      <c r="A70" s="2" t="s">
        <v>87</v>
      </c>
      <c r="B70" s="759">
        <v>73</v>
      </c>
      <c r="C70" s="756">
        <v>8.0571807920932798E-2</v>
      </c>
      <c r="D70" s="756">
        <v>0.919428169727325</v>
      </c>
    </row>
    <row r="71" spans="1:4" x14ac:dyDescent="0.2">
      <c r="A71" s="2" t="s">
        <v>88</v>
      </c>
      <c r="B71" s="759">
        <v>6</v>
      </c>
      <c r="C71" s="756" t="s">
        <v>1</v>
      </c>
      <c r="D71" s="756" t="s">
        <v>1</v>
      </c>
    </row>
    <row r="72" spans="1:4" x14ac:dyDescent="0.2">
      <c r="A72" s="5" t="s">
        <v>89</v>
      </c>
      <c r="B72" s="758" t="s">
        <v>1</v>
      </c>
      <c r="C72" s="755" t="s">
        <v>1</v>
      </c>
      <c r="D72" s="755" t="s">
        <v>1</v>
      </c>
    </row>
    <row r="73" spans="1:4" x14ac:dyDescent="0.2">
      <c r="A73" s="2" t="s">
        <v>89</v>
      </c>
      <c r="B73" s="759">
        <v>765</v>
      </c>
      <c r="C73" s="756">
        <v>0.113751597702503</v>
      </c>
      <c r="D73" s="756">
        <v>0.88624840974807695</v>
      </c>
    </row>
    <row r="74" spans="1:4" x14ac:dyDescent="0.2">
      <c r="A74" s="2" t="s">
        <v>90</v>
      </c>
      <c r="B74" s="759">
        <v>140</v>
      </c>
      <c r="C74" s="756">
        <v>0.56036001443862904</v>
      </c>
      <c r="D74" s="756">
        <v>0.43964001536369302</v>
      </c>
    </row>
    <row r="75" spans="1:4" x14ac:dyDescent="0.2">
      <c r="A75" s="5" t="s">
        <v>91</v>
      </c>
      <c r="B75" s="758" t="s">
        <v>1</v>
      </c>
      <c r="C75" s="755" t="s">
        <v>1</v>
      </c>
      <c r="D75" s="755" t="s">
        <v>1</v>
      </c>
    </row>
    <row r="76" spans="1:4" x14ac:dyDescent="0.2">
      <c r="A76" s="2" t="s">
        <v>92</v>
      </c>
      <c r="B76" s="759">
        <v>402</v>
      </c>
      <c r="C76" s="756">
        <v>0.14318415522575401</v>
      </c>
      <c r="D76" s="756">
        <v>0.85681581497192405</v>
      </c>
    </row>
    <row r="77" spans="1:4" x14ac:dyDescent="0.2">
      <c r="A77" s="2" t="s">
        <v>93</v>
      </c>
      <c r="B77" s="759">
        <v>161</v>
      </c>
      <c r="C77" s="756">
        <v>0.15767353773117099</v>
      </c>
      <c r="D77" s="756">
        <v>0.84232646226882901</v>
      </c>
    </row>
    <row r="78" spans="1:4" x14ac:dyDescent="0.2">
      <c r="A78" s="2" t="s">
        <v>94</v>
      </c>
      <c r="B78" s="759">
        <v>337</v>
      </c>
      <c r="C78" s="756">
        <v>0.198319837450981</v>
      </c>
      <c r="D78" s="756">
        <v>0.801680147647858</v>
      </c>
    </row>
    <row r="79" spans="1:4" x14ac:dyDescent="0.2">
      <c r="A79" s="5" t="s">
        <v>95</v>
      </c>
      <c r="B79" s="758" t="s">
        <v>1</v>
      </c>
      <c r="C79" s="755" t="s">
        <v>1</v>
      </c>
      <c r="D79" s="755" t="s">
        <v>1</v>
      </c>
    </row>
    <row r="80" spans="1:4" x14ac:dyDescent="0.2">
      <c r="A80" s="2" t="s">
        <v>96</v>
      </c>
      <c r="B80" s="759">
        <v>207</v>
      </c>
      <c r="C80" s="756">
        <v>8.5252113640308394E-2</v>
      </c>
      <c r="D80" s="756">
        <v>0.91474789381027199</v>
      </c>
    </row>
    <row r="81" spans="1:4" x14ac:dyDescent="0.2">
      <c r="A81" s="2" t="s">
        <v>97</v>
      </c>
      <c r="B81" s="759">
        <v>151</v>
      </c>
      <c r="C81" s="756">
        <v>0.20360314846038799</v>
      </c>
      <c r="D81" s="756">
        <v>0.79639685153961204</v>
      </c>
    </row>
    <row r="82" spans="1:4" x14ac:dyDescent="0.2">
      <c r="A82" s="2" t="s">
        <v>98</v>
      </c>
      <c r="B82" s="759">
        <v>35</v>
      </c>
      <c r="C82" s="756">
        <v>0.114297106862068</v>
      </c>
      <c r="D82" s="756">
        <v>0.88570290803909302</v>
      </c>
    </row>
    <row r="83" spans="1:4" x14ac:dyDescent="0.2">
      <c r="A83" s="2" t="s">
        <v>99</v>
      </c>
      <c r="B83" s="759">
        <v>117</v>
      </c>
      <c r="C83" s="756">
        <v>0.11246510595083201</v>
      </c>
      <c r="D83" s="756">
        <v>0.88753491640090898</v>
      </c>
    </row>
    <row r="84" spans="1:4" x14ac:dyDescent="0.2">
      <c r="A84" s="2" t="s">
        <v>100</v>
      </c>
      <c r="B84" s="759">
        <v>43</v>
      </c>
      <c r="C84" s="756">
        <v>0.159056141972542</v>
      </c>
      <c r="D84" s="756">
        <v>0.84094387292861905</v>
      </c>
    </row>
    <row r="85" spans="1:4" x14ac:dyDescent="0.2">
      <c r="A85" s="2" t="s">
        <v>101</v>
      </c>
      <c r="B85" s="759">
        <v>94</v>
      </c>
      <c r="C85" s="756">
        <v>0.32734787464141801</v>
      </c>
      <c r="D85" s="756">
        <v>0.67265212535858199</v>
      </c>
    </row>
    <row r="86" spans="1:4" x14ac:dyDescent="0.2">
      <c r="A86" s="2" t="s">
        <v>102</v>
      </c>
      <c r="B86" s="759">
        <v>32</v>
      </c>
      <c r="C86" s="756">
        <v>0.40877994894981401</v>
      </c>
      <c r="D86" s="756">
        <v>0.59122002124786399</v>
      </c>
    </row>
    <row r="87" spans="1:4" x14ac:dyDescent="0.2">
      <c r="A87" s="2" t="s">
        <v>103</v>
      </c>
      <c r="B87" s="759">
        <v>45</v>
      </c>
      <c r="C87" s="756">
        <v>0.21220228075981101</v>
      </c>
      <c r="D87" s="756">
        <v>0.78779768943786599</v>
      </c>
    </row>
    <row r="88" spans="1:4" x14ac:dyDescent="0.2">
      <c r="A88" s="2" t="s">
        <v>104</v>
      </c>
      <c r="B88" s="759">
        <v>171</v>
      </c>
      <c r="C88" s="756">
        <v>0.16177551448345201</v>
      </c>
      <c r="D88" s="756">
        <v>0.83822447061538696</v>
      </c>
    </row>
    <row r="89" spans="1:4" x14ac:dyDescent="0.2">
      <c r="A89" s="5" t="s">
        <v>105</v>
      </c>
      <c r="B89" s="758" t="s">
        <v>1</v>
      </c>
      <c r="C89" s="755" t="s">
        <v>1</v>
      </c>
      <c r="D89" s="755" t="s">
        <v>1</v>
      </c>
    </row>
    <row r="90" spans="1:4" x14ac:dyDescent="0.2">
      <c r="A90" s="2" t="s">
        <v>106</v>
      </c>
      <c r="B90" s="759">
        <v>111</v>
      </c>
      <c r="C90" s="756">
        <v>0.22196280956268299</v>
      </c>
      <c r="D90" s="756">
        <v>0.77803719043731701</v>
      </c>
    </row>
    <row r="91" spans="1:4" x14ac:dyDescent="0.2">
      <c r="A91" s="2" t="s">
        <v>107</v>
      </c>
      <c r="B91" s="759">
        <v>231</v>
      </c>
      <c r="C91" s="756">
        <v>0.12078636139631301</v>
      </c>
      <c r="D91" s="756">
        <v>0.87921363115310702</v>
      </c>
    </row>
    <row r="92" spans="1:4" x14ac:dyDescent="0.2">
      <c r="A92" s="2" t="s">
        <v>108</v>
      </c>
      <c r="B92" s="759">
        <v>423</v>
      </c>
      <c r="C92" s="756">
        <v>0.16260577738285101</v>
      </c>
      <c r="D92" s="756">
        <v>0.83739423751831099</v>
      </c>
    </row>
    <row r="93" spans="1:4" x14ac:dyDescent="0.2">
      <c r="A93" s="2" t="s">
        <v>109</v>
      </c>
      <c r="B93" s="759">
        <v>79</v>
      </c>
      <c r="C93" s="756">
        <v>0.23917284607887301</v>
      </c>
      <c r="D93" s="756">
        <v>0.76082712411880504</v>
      </c>
    </row>
    <row r="94" spans="1:4" x14ac:dyDescent="0.2">
      <c r="A94" s="5" t="s">
        <v>110</v>
      </c>
      <c r="B94" s="758" t="s">
        <v>1</v>
      </c>
      <c r="C94" s="755" t="s">
        <v>1</v>
      </c>
      <c r="D94" s="755" t="s">
        <v>1</v>
      </c>
    </row>
    <row r="95" spans="1:4" x14ac:dyDescent="0.2">
      <c r="A95" s="2" t="s">
        <v>106</v>
      </c>
      <c r="B95" s="759">
        <v>184</v>
      </c>
      <c r="C95" s="756">
        <v>0.16410796344280201</v>
      </c>
      <c r="D95" s="756">
        <v>0.83589202165603604</v>
      </c>
    </row>
    <row r="96" spans="1:4" x14ac:dyDescent="0.2">
      <c r="A96" s="2" t="s">
        <v>107</v>
      </c>
      <c r="B96" s="759">
        <v>281</v>
      </c>
      <c r="C96" s="756">
        <v>0.16850891709327701</v>
      </c>
      <c r="D96" s="756">
        <v>0.83149111270904497</v>
      </c>
    </row>
    <row r="97" spans="1:4" x14ac:dyDescent="0.2">
      <c r="A97" s="2" t="s">
        <v>108</v>
      </c>
      <c r="B97" s="759">
        <v>335</v>
      </c>
      <c r="C97" s="756">
        <v>0.154713675379753</v>
      </c>
      <c r="D97" s="756">
        <v>0.84528630971908603</v>
      </c>
    </row>
    <row r="98" spans="1:4" x14ac:dyDescent="0.2">
      <c r="A98" s="2" t="s">
        <v>109</v>
      </c>
      <c r="B98" s="759">
        <v>44</v>
      </c>
      <c r="C98" s="756">
        <v>0.240333527326584</v>
      </c>
      <c r="D98" s="756">
        <v>0.75966650247573897</v>
      </c>
    </row>
    <row r="99" spans="1:4" x14ac:dyDescent="0.2">
      <c r="A99" s="5" t="s">
        <v>111</v>
      </c>
      <c r="B99" s="758" t="s">
        <v>1</v>
      </c>
      <c r="C99" s="755" t="s">
        <v>1</v>
      </c>
      <c r="D99" s="755" t="s">
        <v>1</v>
      </c>
    </row>
    <row r="100" spans="1:4" x14ac:dyDescent="0.2">
      <c r="A100" s="2" t="s">
        <v>112</v>
      </c>
      <c r="B100" s="759">
        <v>65</v>
      </c>
      <c r="C100" s="756">
        <v>5.8543484658002902E-2</v>
      </c>
      <c r="D100" s="756">
        <v>0.94145649671554599</v>
      </c>
    </row>
    <row r="101" spans="1:4" x14ac:dyDescent="0.2">
      <c r="A101" s="2" t="s">
        <v>113</v>
      </c>
      <c r="B101" s="759">
        <v>195</v>
      </c>
      <c r="C101" s="756">
        <v>0.127883225679398</v>
      </c>
      <c r="D101" s="756">
        <v>0.87211674451828003</v>
      </c>
    </row>
    <row r="102" spans="1:4" x14ac:dyDescent="0.2">
      <c r="A102" s="2" t="s">
        <v>114</v>
      </c>
      <c r="B102" s="759">
        <v>207</v>
      </c>
      <c r="C102" s="756">
        <v>0.180237457156181</v>
      </c>
      <c r="D102" s="756">
        <v>0.81976252794265703</v>
      </c>
    </row>
    <row r="103" spans="1:4" x14ac:dyDescent="0.2">
      <c r="A103" s="2" t="s">
        <v>115</v>
      </c>
      <c r="B103" s="759">
        <v>136</v>
      </c>
      <c r="C103" s="756">
        <v>0.23977899551391599</v>
      </c>
      <c r="D103" s="756">
        <v>0.76022100448608398</v>
      </c>
    </row>
    <row r="104" spans="1:4" x14ac:dyDescent="0.2">
      <c r="A104" s="2" t="s">
        <v>116</v>
      </c>
      <c r="B104" s="759">
        <v>117</v>
      </c>
      <c r="C104" s="756">
        <v>0.204478815197945</v>
      </c>
      <c r="D104" s="756">
        <v>0.795521199703217</v>
      </c>
    </row>
    <row r="105" spans="1:4" x14ac:dyDescent="0.2">
      <c r="A105" s="2" t="s">
        <v>117</v>
      </c>
      <c r="B105" s="759">
        <v>109</v>
      </c>
      <c r="C105" s="756">
        <v>0.17076629400253299</v>
      </c>
      <c r="D105" s="756">
        <v>0.82923370599746704</v>
      </c>
    </row>
    <row r="106" spans="1:4" x14ac:dyDescent="0.2">
      <c r="A106" s="2" t="s">
        <v>118</v>
      </c>
      <c r="B106" s="759">
        <v>73</v>
      </c>
      <c r="C106" s="756">
        <v>0.172717124223709</v>
      </c>
      <c r="D106" s="756">
        <v>0.82728290557861295</v>
      </c>
    </row>
    <row r="107" spans="1:4" x14ac:dyDescent="0.2">
      <c r="A107" s="5" t="s">
        <v>111</v>
      </c>
      <c r="B107" s="758" t="s">
        <v>1</v>
      </c>
      <c r="C107" s="755" t="s">
        <v>1</v>
      </c>
      <c r="D107" s="755" t="s">
        <v>1</v>
      </c>
    </row>
    <row r="108" spans="1:4" x14ac:dyDescent="0.2">
      <c r="A108" s="2" t="s">
        <v>119</v>
      </c>
      <c r="B108" s="759">
        <v>260</v>
      </c>
      <c r="C108" s="756">
        <v>0.10427842289209401</v>
      </c>
      <c r="D108" s="756">
        <v>0.89572155475616499</v>
      </c>
    </row>
    <row r="109" spans="1:4" x14ac:dyDescent="0.2">
      <c r="A109" s="2" t="s">
        <v>120</v>
      </c>
      <c r="B109" s="759">
        <v>281</v>
      </c>
      <c r="C109" s="756">
        <v>0.18016637861728699</v>
      </c>
      <c r="D109" s="756">
        <v>0.81983363628387496</v>
      </c>
    </row>
    <row r="110" spans="1:4" x14ac:dyDescent="0.2">
      <c r="A110" s="2" t="s">
        <v>121</v>
      </c>
      <c r="B110" s="759">
        <v>179</v>
      </c>
      <c r="C110" s="756">
        <v>0.23713700473308599</v>
      </c>
      <c r="D110" s="756">
        <v>0.76286298036575295</v>
      </c>
    </row>
    <row r="111" spans="1:4" x14ac:dyDescent="0.2">
      <c r="A111" s="2" t="s">
        <v>122</v>
      </c>
      <c r="B111" s="759">
        <v>182</v>
      </c>
      <c r="C111" s="756">
        <v>0.17157445847988101</v>
      </c>
      <c r="D111" s="756">
        <v>0.82842552661895796</v>
      </c>
    </row>
    <row r="112" spans="1:4" x14ac:dyDescent="0.2">
      <c r="A112" s="5" t="s">
        <v>111</v>
      </c>
      <c r="B112" s="758" t="s">
        <v>1</v>
      </c>
      <c r="C112" s="755" t="s">
        <v>1</v>
      </c>
      <c r="D112" s="755" t="s">
        <v>1</v>
      </c>
    </row>
    <row r="113" spans="1:4" x14ac:dyDescent="0.2">
      <c r="A113" s="2" t="s">
        <v>119</v>
      </c>
      <c r="B113" s="759">
        <v>260</v>
      </c>
      <c r="C113" s="756">
        <v>0.10427842289209401</v>
      </c>
      <c r="D113" s="756">
        <v>0.89572155475616499</v>
      </c>
    </row>
    <row r="114" spans="1:4" x14ac:dyDescent="0.2">
      <c r="A114" s="2" t="s">
        <v>123</v>
      </c>
      <c r="B114" s="759">
        <v>343</v>
      </c>
      <c r="C114" s="756">
        <v>0.20500712096691101</v>
      </c>
      <c r="D114" s="756">
        <v>0.79499286413192705</v>
      </c>
    </row>
    <row r="115" spans="1:4" x14ac:dyDescent="0.2">
      <c r="A115" s="2" t="s">
        <v>124</v>
      </c>
      <c r="B115" s="759">
        <v>299</v>
      </c>
      <c r="C115" s="756">
        <v>0.18818768858909601</v>
      </c>
      <c r="D115" s="756">
        <v>0.81181228160858199</v>
      </c>
    </row>
    <row r="116" spans="1:4" x14ac:dyDescent="0.2">
      <c r="A116" s="5" t="s">
        <v>125</v>
      </c>
      <c r="B116" s="758" t="s">
        <v>1</v>
      </c>
      <c r="C116" s="755" t="s">
        <v>1</v>
      </c>
      <c r="D116" s="755" t="s">
        <v>1</v>
      </c>
    </row>
    <row r="117" spans="1:4" x14ac:dyDescent="0.2">
      <c r="A117" s="2" t="s">
        <v>126</v>
      </c>
      <c r="B117" s="759">
        <v>131</v>
      </c>
      <c r="C117" s="756">
        <v>0.20265525579452501</v>
      </c>
      <c r="D117" s="756">
        <v>0.79734474420547496</v>
      </c>
    </row>
    <row r="118" spans="1:4" x14ac:dyDescent="0.2">
      <c r="A118" s="2" t="s">
        <v>127</v>
      </c>
      <c r="B118" s="759">
        <v>35</v>
      </c>
      <c r="C118" s="756">
        <v>9.4690360128879505E-2</v>
      </c>
      <c r="D118" s="756">
        <v>0.905309617519379</v>
      </c>
    </row>
    <row r="119" spans="1:4" x14ac:dyDescent="0.2">
      <c r="A119" s="2" t="s">
        <v>128</v>
      </c>
      <c r="B119" s="759">
        <v>53</v>
      </c>
      <c r="C119" s="756">
        <v>0.11326415091753</v>
      </c>
      <c r="D119" s="756">
        <v>0.88673585653305098</v>
      </c>
    </row>
    <row r="120" spans="1:4" x14ac:dyDescent="0.2">
      <c r="A120" s="2" t="s">
        <v>129</v>
      </c>
      <c r="B120" s="759">
        <v>123</v>
      </c>
      <c r="C120" s="756">
        <v>0.14433275163173701</v>
      </c>
      <c r="D120" s="756">
        <v>0.85566723346710205</v>
      </c>
    </row>
    <row r="121" spans="1:4" x14ac:dyDescent="0.2">
      <c r="A121" s="2" t="s">
        <v>130</v>
      </c>
      <c r="B121" s="759">
        <v>124</v>
      </c>
      <c r="C121" s="756">
        <v>0.19141431152820601</v>
      </c>
      <c r="D121" s="756">
        <v>0.80858570337295499</v>
      </c>
    </row>
    <row r="122" spans="1:4" x14ac:dyDescent="0.2">
      <c r="A122" s="2" t="s">
        <v>131</v>
      </c>
      <c r="B122" s="759">
        <v>89</v>
      </c>
      <c r="C122" s="756">
        <v>0.16603255271911599</v>
      </c>
      <c r="D122" s="756">
        <v>0.83396744728088401</v>
      </c>
    </row>
    <row r="123" spans="1:4" x14ac:dyDescent="0.2">
      <c r="A123" s="2" t="s">
        <v>132</v>
      </c>
      <c r="B123" s="759">
        <v>40</v>
      </c>
      <c r="C123" s="756">
        <v>9.0746276080608396E-2</v>
      </c>
      <c r="D123" s="756">
        <v>0.90925371646881104</v>
      </c>
    </row>
    <row r="124" spans="1:4" x14ac:dyDescent="0.2">
      <c r="A124" s="3" t="s">
        <v>133</v>
      </c>
      <c r="B124" s="760">
        <v>249</v>
      </c>
      <c r="C124" s="757">
        <v>0.17964412271976499</v>
      </c>
      <c r="D124" s="757">
        <v>0.82035589218139604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417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64" t="s">
        <v>1</v>
      </c>
      <c r="C6" s="761" t="s">
        <v>1</v>
      </c>
      <c r="D6" s="761" t="s">
        <v>1</v>
      </c>
    </row>
    <row r="7" spans="1:4" x14ac:dyDescent="0.2">
      <c r="A7" s="2" t="s">
        <v>26</v>
      </c>
      <c r="B7" s="765">
        <v>873</v>
      </c>
      <c r="C7" s="762">
        <v>0.57517617940902699</v>
      </c>
      <c r="D7" s="762">
        <v>0.42482382059097301</v>
      </c>
    </row>
    <row r="8" spans="1:4" x14ac:dyDescent="0.2">
      <c r="A8" s="5" t="s">
        <v>27</v>
      </c>
      <c r="B8" s="764" t="s">
        <v>1</v>
      </c>
      <c r="C8" s="761" t="s">
        <v>1</v>
      </c>
      <c r="D8" s="761" t="s">
        <v>1</v>
      </c>
    </row>
    <row r="9" spans="1:4" x14ac:dyDescent="0.2">
      <c r="A9" s="2" t="s">
        <v>28</v>
      </c>
      <c r="B9" s="765">
        <v>317</v>
      </c>
      <c r="C9" s="762">
        <v>0.58955943584442105</v>
      </c>
      <c r="D9" s="762">
        <v>0.410440564155579</v>
      </c>
    </row>
    <row r="10" spans="1:4" x14ac:dyDescent="0.2">
      <c r="A10" s="2" t="s">
        <v>29</v>
      </c>
      <c r="B10" s="765">
        <v>42</v>
      </c>
      <c r="C10" s="762">
        <v>0.65123766660690297</v>
      </c>
      <c r="D10" s="762">
        <v>0.34876233339309698</v>
      </c>
    </row>
    <row r="11" spans="1:4" x14ac:dyDescent="0.2">
      <c r="A11" s="2" t="s">
        <v>30</v>
      </c>
      <c r="B11" s="765">
        <v>134</v>
      </c>
      <c r="C11" s="762">
        <v>0.61826735734939597</v>
      </c>
      <c r="D11" s="762">
        <v>0.38173261284828203</v>
      </c>
    </row>
    <row r="12" spans="1:4" x14ac:dyDescent="0.2">
      <c r="A12" s="2" t="s">
        <v>31</v>
      </c>
      <c r="B12" s="765">
        <v>169</v>
      </c>
      <c r="C12" s="762">
        <v>0.627391338348389</v>
      </c>
      <c r="D12" s="762">
        <v>0.372608661651611</v>
      </c>
    </row>
    <row r="13" spans="1:4" x14ac:dyDescent="0.2">
      <c r="A13" s="2" t="s">
        <v>32</v>
      </c>
      <c r="B13" s="765">
        <v>58</v>
      </c>
      <c r="C13" s="762">
        <v>0.39924675226211498</v>
      </c>
      <c r="D13" s="762">
        <v>0.60075324773788497</v>
      </c>
    </row>
    <row r="14" spans="1:4" x14ac:dyDescent="0.2">
      <c r="A14" s="2" t="s">
        <v>33</v>
      </c>
      <c r="B14" s="765">
        <v>126</v>
      </c>
      <c r="C14" s="762">
        <v>0.45772144198417702</v>
      </c>
      <c r="D14" s="762">
        <v>0.54227858781814597</v>
      </c>
    </row>
    <row r="15" spans="1:4" x14ac:dyDescent="0.2">
      <c r="A15" s="5" t="s">
        <v>34</v>
      </c>
      <c r="B15" s="764" t="s">
        <v>1</v>
      </c>
      <c r="C15" s="761" t="s">
        <v>1</v>
      </c>
      <c r="D15" s="761" t="s">
        <v>1</v>
      </c>
    </row>
    <row r="16" spans="1:4" x14ac:dyDescent="0.2">
      <c r="A16" s="2" t="s">
        <v>35</v>
      </c>
      <c r="B16" s="765">
        <v>594</v>
      </c>
      <c r="C16" s="762">
        <v>0.57751172780990601</v>
      </c>
      <c r="D16" s="762">
        <v>0.42248830199241599</v>
      </c>
    </row>
    <row r="17" spans="1:4" x14ac:dyDescent="0.2">
      <c r="A17" s="2" t="s">
        <v>36</v>
      </c>
      <c r="B17" s="765">
        <v>39</v>
      </c>
      <c r="C17" s="762">
        <v>0.56069302558898904</v>
      </c>
      <c r="D17" s="762">
        <v>0.43930697441101102</v>
      </c>
    </row>
    <row r="18" spans="1:4" x14ac:dyDescent="0.2">
      <c r="A18" s="2" t="s">
        <v>37</v>
      </c>
      <c r="B18" s="765">
        <v>174</v>
      </c>
      <c r="C18" s="762">
        <v>0.47520130872726402</v>
      </c>
      <c r="D18" s="762">
        <v>0.52479869127273604</v>
      </c>
    </row>
    <row r="19" spans="1:4" x14ac:dyDescent="0.2">
      <c r="A19" s="2" t="s">
        <v>38</v>
      </c>
      <c r="B19" s="765">
        <v>49</v>
      </c>
      <c r="C19" s="762">
        <v>0.80979478359222401</v>
      </c>
      <c r="D19" s="762">
        <v>0.19020520150661499</v>
      </c>
    </row>
    <row r="20" spans="1:4" x14ac:dyDescent="0.2">
      <c r="A20" s="5" t="s">
        <v>39</v>
      </c>
      <c r="B20" s="764" t="s">
        <v>1</v>
      </c>
      <c r="C20" s="761" t="s">
        <v>1</v>
      </c>
      <c r="D20" s="761" t="s">
        <v>1</v>
      </c>
    </row>
    <row r="21" spans="1:4" x14ac:dyDescent="0.2">
      <c r="A21" s="2" t="s">
        <v>35</v>
      </c>
      <c r="B21" s="765">
        <v>594</v>
      </c>
      <c r="C21" s="762">
        <v>0.57751172780990601</v>
      </c>
      <c r="D21" s="762">
        <v>0.42248830199241599</v>
      </c>
    </row>
    <row r="22" spans="1:4" x14ac:dyDescent="0.2">
      <c r="A22" s="2" t="s">
        <v>40</v>
      </c>
      <c r="B22" s="765">
        <v>18</v>
      </c>
      <c r="C22" s="762" t="s">
        <v>1</v>
      </c>
      <c r="D22" s="762" t="s">
        <v>1</v>
      </c>
    </row>
    <row r="23" spans="1:4" x14ac:dyDescent="0.2">
      <c r="A23" s="2" t="s">
        <v>41</v>
      </c>
      <c r="B23" s="765">
        <v>19</v>
      </c>
      <c r="C23" s="762" t="s">
        <v>1</v>
      </c>
      <c r="D23" s="762" t="s">
        <v>1</v>
      </c>
    </row>
    <row r="24" spans="1:4" x14ac:dyDescent="0.2">
      <c r="A24" s="2" t="s">
        <v>42</v>
      </c>
      <c r="B24" s="765">
        <v>2</v>
      </c>
      <c r="C24" s="762" t="s">
        <v>1</v>
      </c>
      <c r="D24" s="762" t="s">
        <v>1</v>
      </c>
    </row>
    <row r="25" spans="1:4" x14ac:dyDescent="0.2">
      <c r="A25" s="2" t="s">
        <v>43</v>
      </c>
      <c r="B25" s="765">
        <v>1</v>
      </c>
      <c r="C25" s="762" t="s">
        <v>1</v>
      </c>
      <c r="D25" s="762" t="s">
        <v>1</v>
      </c>
    </row>
    <row r="26" spans="1:4" x14ac:dyDescent="0.2">
      <c r="A26" s="2" t="s">
        <v>37</v>
      </c>
      <c r="B26" s="765">
        <v>174</v>
      </c>
      <c r="C26" s="762">
        <v>0.47520130872726402</v>
      </c>
      <c r="D26" s="762">
        <v>0.52479869127273604</v>
      </c>
    </row>
    <row r="27" spans="1:4" x14ac:dyDescent="0.2">
      <c r="A27" s="2" t="s">
        <v>44</v>
      </c>
      <c r="B27" s="765">
        <v>6</v>
      </c>
      <c r="C27" s="762" t="s">
        <v>1</v>
      </c>
      <c r="D27" s="762" t="s">
        <v>1</v>
      </c>
    </row>
    <row r="28" spans="1:4" x14ac:dyDescent="0.2">
      <c r="A28" s="2" t="s">
        <v>45</v>
      </c>
      <c r="B28" s="765">
        <v>42</v>
      </c>
      <c r="C28" s="762">
        <v>0.79559051990509</v>
      </c>
      <c r="D28" s="762">
        <v>0.204409494996071</v>
      </c>
    </row>
    <row r="29" spans="1:4" x14ac:dyDescent="0.2">
      <c r="A29" s="5" t="s">
        <v>46</v>
      </c>
      <c r="B29" s="764" t="s">
        <v>1</v>
      </c>
      <c r="C29" s="761" t="s">
        <v>1</v>
      </c>
      <c r="D29" s="761" t="s">
        <v>1</v>
      </c>
    </row>
    <row r="30" spans="1:4" x14ac:dyDescent="0.2">
      <c r="A30" s="2" t="s">
        <v>47</v>
      </c>
      <c r="B30" s="765">
        <v>51</v>
      </c>
      <c r="C30" s="762">
        <v>0.60434615612029996</v>
      </c>
      <c r="D30" s="762">
        <v>0.39565384387969998</v>
      </c>
    </row>
    <row r="31" spans="1:4" x14ac:dyDescent="0.2">
      <c r="A31" s="2" t="s">
        <v>48</v>
      </c>
      <c r="B31" s="765">
        <v>207</v>
      </c>
      <c r="C31" s="762">
        <v>0.55446809530258201</v>
      </c>
      <c r="D31" s="762">
        <v>0.44553193449974099</v>
      </c>
    </row>
    <row r="32" spans="1:4" x14ac:dyDescent="0.2">
      <c r="A32" s="2" t="s">
        <v>49</v>
      </c>
      <c r="B32" s="765">
        <v>157</v>
      </c>
      <c r="C32" s="762">
        <v>0.48911598324775701</v>
      </c>
      <c r="D32" s="762">
        <v>0.51088404655456499</v>
      </c>
    </row>
    <row r="33" spans="1:4" x14ac:dyDescent="0.2">
      <c r="A33" s="2" t="s">
        <v>50</v>
      </c>
      <c r="B33" s="765">
        <v>400</v>
      </c>
      <c r="C33" s="762">
        <v>0.609552502632141</v>
      </c>
      <c r="D33" s="762">
        <v>0.390447527170181</v>
      </c>
    </row>
    <row r="34" spans="1:4" x14ac:dyDescent="0.2">
      <c r="A34" s="5" t="s">
        <v>51</v>
      </c>
      <c r="B34" s="764" t="s">
        <v>1</v>
      </c>
      <c r="C34" s="761" t="s">
        <v>1</v>
      </c>
      <c r="D34" s="761" t="s">
        <v>1</v>
      </c>
    </row>
    <row r="35" spans="1:4" x14ac:dyDescent="0.2">
      <c r="A35" s="2" t="s">
        <v>52</v>
      </c>
      <c r="B35" s="765">
        <v>287</v>
      </c>
      <c r="C35" s="762">
        <v>0.54174315929412797</v>
      </c>
      <c r="D35" s="762">
        <v>0.45825687050819403</v>
      </c>
    </row>
    <row r="36" spans="1:4" x14ac:dyDescent="0.2">
      <c r="A36" s="2" t="s">
        <v>53</v>
      </c>
      <c r="B36" s="765">
        <v>356</v>
      </c>
      <c r="C36" s="762">
        <v>0.57840812206268299</v>
      </c>
      <c r="D36" s="762">
        <v>0.42159187793731701</v>
      </c>
    </row>
    <row r="37" spans="1:4" x14ac:dyDescent="0.2">
      <c r="A37" s="2" t="s">
        <v>54</v>
      </c>
      <c r="B37" s="765">
        <v>119</v>
      </c>
      <c r="C37" s="762">
        <v>0.57544678449630704</v>
      </c>
      <c r="D37" s="762">
        <v>0.42455324530601501</v>
      </c>
    </row>
    <row r="38" spans="1:4" x14ac:dyDescent="0.2">
      <c r="A38" s="2" t="s">
        <v>55</v>
      </c>
      <c r="B38" s="765">
        <v>104</v>
      </c>
      <c r="C38" s="762">
        <v>0.73929959535598799</v>
      </c>
      <c r="D38" s="762">
        <v>0.26070037484169001</v>
      </c>
    </row>
    <row r="39" spans="1:4" x14ac:dyDescent="0.2">
      <c r="A39" s="5" t="s">
        <v>56</v>
      </c>
      <c r="B39" s="764" t="s">
        <v>1</v>
      </c>
      <c r="C39" s="761" t="s">
        <v>1</v>
      </c>
      <c r="D39" s="761" t="s">
        <v>1</v>
      </c>
    </row>
    <row r="40" spans="1:4" x14ac:dyDescent="0.2">
      <c r="A40" s="2" t="s">
        <v>57</v>
      </c>
      <c r="B40" s="765">
        <v>761</v>
      </c>
      <c r="C40" s="762">
        <v>0.54068100452423096</v>
      </c>
      <c r="D40" s="762">
        <v>0.45931896567344699</v>
      </c>
    </row>
    <row r="41" spans="1:4" x14ac:dyDescent="0.2">
      <c r="A41" s="2" t="s">
        <v>58</v>
      </c>
      <c r="B41" s="765">
        <v>92</v>
      </c>
      <c r="C41" s="762">
        <v>0.71390402317047097</v>
      </c>
      <c r="D41" s="762">
        <v>0.28609597682952898</v>
      </c>
    </row>
    <row r="42" spans="1:4" x14ac:dyDescent="0.2">
      <c r="A42" s="5" t="s">
        <v>59</v>
      </c>
      <c r="B42" s="764" t="s">
        <v>1</v>
      </c>
      <c r="C42" s="761" t="s">
        <v>1</v>
      </c>
      <c r="D42" s="761" t="s">
        <v>1</v>
      </c>
    </row>
    <row r="43" spans="1:4" x14ac:dyDescent="0.2">
      <c r="A43" s="2" t="s">
        <v>60</v>
      </c>
      <c r="B43" s="765">
        <v>652</v>
      </c>
      <c r="C43" s="762">
        <v>0.52333003282546997</v>
      </c>
      <c r="D43" s="762">
        <v>0.47666996717452997</v>
      </c>
    </row>
    <row r="44" spans="1:4" x14ac:dyDescent="0.2">
      <c r="A44" s="2" t="s">
        <v>61</v>
      </c>
      <c r="B44" s="765">
        <v>127</v>
      </c>
      <c r="C44" s="762">
        <v>0.71796184778213501</v>
      </c>
      <c r="D44" s="762">
        <v>0.28203815221786499</v>
      </c>
    </row>
    <row r="45" spans="1:4" x14ac:dyDescent="0.2">
      <c r="A45" s="2" t="s">
        <v>62</v>
      </c>
      <c r="B45" s="765">
        <v>80</v>
      </c>
      <c r="C45" s="762">
        <v>0.69536203145980802</v>
      </c>
      <c r="D45" s="762">
        <v>0.30463796854019198</v>
      </c>
    </row>
    <row r="46" spans="1:4" x14ac:dyDescent="0.2">
      <c r="A46" s="5" t="s">
        <v>63</v>
      </c>
      <c r="B46" s="764" t="s">
        <v>1</v>
      </c>
      <c r="C46" s="761" t="s">
        <v>1</v>
      </c>
      <c r="D46" s="761" t="s">
        <v>1</v>
      </c>
    </row>
    <row r="47" spans="1:4" x14ac:dyDescent="0.2">
      <c r="A47" s="2" t="s">
        <v>64</v>
      </c>
      <c r="B47" s="765">
        <v>107</v>
      </c>
      <c r="C47" s="762">
        <v>0.83241713047027599</v>
      </c>
      <c r="D47" s="762">
        <v>0.16758283972740201</v>
      </c>
    </row>
    <row r="48" spans="1:4" x14ac:dyDescent="0.2">
      <c r="A48" s="2" t="s">
        <v>65</v>
      </c>
      <c r="B48" s="765">
        <v>56</v>
      </c>
      <c r="C48" s="762">
        <v>0.212484076619148</v>
      </c>
      <c r="D48" s="762">
        <v>0.78751593828201305</v>
      </c>
    </row>
    <row r="49" spans="1:4" x14ac:dyDescent="0.2">
      <c r="A49" s="2" t="s">
        <v>66</v>
      </c>
      <c r="B49" s="765">
        <v>115</v>
      </c>
      <c r="C49" s="762">
        <v>0.53770142793655396</v>
      </c>
      <c r="D49" s="762">
        <v>0.46229857206344599</v>
      </c>
    </row>
    <row r="50" spans="1:4" x14ac:dyDescent="0.2">
      <c r="A50" s="2" t="s">
        <v>67</v>
      </c>
      <c r="B50" s="765">
        <v>99</v>
      </c>
      <c r="C50" s="762">
        <v>0.441841810941696</v>
      </c>
      <c r="D50" s="762">
        <v>0.558158218860626</v>
      </c>
    </row>
    <row r="51" spans="1:4" x14ac:dyDescent="0.2">
      <c r="A51" s="2" t="s">
        <v>68</v>
      </c>
      <c r="B51" s="765">
        <v>113</v>
      </c>
      <c r="C51" s="762">
        <v>0.79882240295410201</v>
      </c>
      <c r="D51" s="762">
        <v>0.20117762684822099</v>
      </c>
    </row>
    <row r="52" spans="1:4" x14ac:dyDescent="0.2">
      <c r="A52" s="2" t="s">
        <v>69</v>
      </c>
      <c r="B52" s="765">
        <v>85</v>
      </c>
      <c r="C52" s="762">
        <v>0.64567923545837402</v>
      </c>
      <c r="D52" s="762">
        <v>0.35432076454162598</v>
      </c>
    </row>
    <row r="53" spans="1:4" x14ac:dyDescent="0.2">
      <c r="A53" s="2" t="s">
        <v>70</v>
      </c>
      <c r="B53" s="765">
        <v>46</v>
      </c>
      <c r="C53" s="762">
        <v>0.61925125122070301</v>
      </c>
      <c r="D53" s="762">
        <v>0.38074871897697399</v>
      </c>
    </row>
    <row r="54" spans="1:4" x14ac:dyDescent="0.2">
      <c r="A54" s="2" t="s">
        <v>71</v>
      </c>
      <c r="B54" s="765">
        <v>86</v>
      </c>
      <c r="C54" s="762">
        <v>0.58375829458236705</v>
      </c>
      <c r="D54" s="762">
        <v>0.416241675615311</v>
      </c>
    </row>
    <row r="55" spans="1:4" x14ac:dyDescent="0.2">
      <c r="A55" s="2" t="s">
        <v>72</v>
      </c>
      <c r="B55" s="765">
        <v>46</v>
      </c>
      <c r="C55" s="762">
        <v>0.27807432413101202</v>
      </c>
      <c r="D55" s="762">
        <v>0.72192567586898804</v>
      </c>
    </row>
    <row r="56" spans="1:4" x14ac:dyDescent="0.2">
      <c r="A56" s="2" t="s">
        <v>73</v>
      </c>
      <c r="B56" s="765">
        <v>120</v>
      </c>
      <c r="C56" s="762">
        <v>0.56585204601287797</v>
      </c>
      <c r="D56" s="762">
        <v>0.43414795398712203</v>
      </c>
    </row>
    <row r="57" spans="1:4" x14ac:dyDescent="0.2">
      <c r="A57" s="5" t="s">
        <v>74</v>
      </c>
      <c r="B57" s="764" t="s">
        <v>1</v>
      </c>
      <c r="C57" s="761" t="s">
        <v>1</v>
      </c>
      <c r="D57" s="761" t="s">
        <v>1</v>
      </c>
    </row>
    <row r="58" spans="1:4" x14ac:dyDescent="0.2">
      <c r="A58" s="2" t="s">
        <v>75</v>
      </c>
      <c r="B58" s="765">
        <v>107</v>
      </c>
      <c r="C58" s="762">
        <v>0.83241713047027599</v>
      </c>
      <c r="D58" s="762">
        <v>0.16758283972740201</v>
      </c>
    </row>
    <row r="59" spans="1:4" x14ac:dyDescent="0.2">
      <c r="A59" s="2" t="s">
        <v>76</v>
      </c>
      <c r="B59" s="765">
        <v>518</v>
      </c>
      <c r="C59" s="762">
        <v>0.61489659547805797</v>
      </c>
      <c r="D59" s="762">
        <v>0.38510340452194203</v>
      </c>
    </row>
    <row r="60" spans="1:4" x14ac:dyDescent="0.2">
      <c r="A60" s="2" t="s">
        <v>77</v>
      </c>
      <c r="B60" s="765">
        <v>173</v>
      </c>
      <c r="C60" s="762">
        <v>0.42845812439918501</v>
      </c>
      <c r="D60" s="762">
        <v>0.57154184579849199</v>
      </c>
    </row>
    <row r="61" spans="1:4" x14ac:dyDescent="0.2">
      <c r="A61" s="2" t="s">
        <v>78</v>
      </c>
      <c r="B61" s="765">
        <v>75</v>
      </c>
      <c r="C61" s="762">
        <v>0.34068837761879001</v>
      </c>
      <c r="D61" s="762">
        <v>0.65931165218353305</v>
      </c>
    </row>
    <row r="62" spans="1:4" x14ac:dyDescent="0.2">
      <c r="A62" s="5" t="s">
        <v>79</v>
      </c>
      <c r="B62" s="764" t="s">
        <v>1</v>
      </c>
      <c r="C62" s="761" t="s">
        <v>1</v>
      </c>
      <c r="D62" s="761" t="s">
        <v>1</v>
      </c>
    </row>
    <row r="63" spans="1:4" x14ac:dyDescent="0.2">
      <c r="A63" s="2" t="s">
        <v>80</v>
      </c>
      <c r="B63" s="765">
        <v>709</v>
      </c>
      <c r="C63" s="762">
        <v>0.55768215656280495</v>
      </c>
      <c r="D63" s="762">
        <v>0.44231784343719499</v>
      </c>
    </row>
    <row r="64" spans="1:4" x14ac:dyDescent="0.2">
      <c r="A64" s="2" t="s">
        <v>81</v>
      </c>
      <c r="B64" s="765">
        <v>26</v>
      </c>
      <c r="C64" s="762" t="s">
        <v>1</v>
      </c>
      <c r="D64" s="762" t="s">
        <v>1</v>
      </c>
    </row>
    <row r="65" spans="1:4" x14ac:dyDescent="0.2">
      <c r="A65" s="2" t="s">
        <v>82</v>
      </c>
      <c r="B65" s="765">
        <v>47</v>
      </c>
      <c r="C65" s="762">
        <v>0.64108669757842995</v>
      </c>
      <c r="D65" s="762">
        <v>0.35891330242156999</v>
      </c>
    </row>
    <row r="66" spans="1:4" x14ac:dyDescent="0.2">
      <c r="A66" s="2" t="s">
        <v>83</v>
      </c>
      <c r="B66" s="765">
        <v>82</v>
      </c>
      <c r="C66" s="762">
        <v>0.56537735462188698</v>
      </c>
      <c r="D66" s="762">
        <v>0.43462264537811302</v>
      </c>
    </row>
    <row r="67" spans="1:4" x14ac:dyDescent="0.2">
      <c r="A67" s="5" t="s">
        <v>84</v>
      </c>
      <c r="B67" s="764" t="s">
        <v>1</v>
      </c>
      <c r="C67" s="761" t="s">
        <v>1</v>
      </c>
      <c r="D67" s="761" t="s">
        <v>1</v>
      </c>
    </row>
    <row r="68" spans="1:4" x14ac:dyDescent="0.2">
      <c r="A68" s="2" t="s">
        <v>85</v>
      </c>
      <c r="B68" s="765">
        <v>782</v>
      </c>
      <c r="C68" s="762">
        <v>0.56621456146240201</v>
      </c>
      <c r="D68" s="762">
        <v>0.43378546833991999</v>
      </c>
    </row>
    <row r="69" spans="1:4" x14ac:dyDescent="0.2">
      <c r="A69" s="2" t="s">
        <v>86</v>
      </c>
      <c r="B69" s="765">
        <v>13</v>
      </c>
      <c r="C69" s="762" t="s">
        <v>1</v>
      </c>
      <c r="D69" s="762" t="s">
        <v>1</v>
      </c>
    </row>
    <row r="70" spans="1:4" x14ac:dyDescent="0.2">
      <c r="A70" s="2" t="s">
        <v>87</v>
      </c>
      <c r="B70" s="765">
        <v>72</v>
      </c>
      <c r="C70" s="762">
        <v>0.70391124486923196</v>
      </c>
      <c r="D70" s="762">
        <v>0.29608872532844499</v>
      </c>
    </row>
    <row r="71" spans="1:4" x14ac:dyDescent="0.2">
      <c r="A71" s="2" t="s">
        <v>88</v>
      </c>
      <c r="B71" s="765">
        <v>6</v>
      </c>
      <c r="C71" s="762" t="s">
        <v>1</v>
      </c>
      <c r="D71" s="762" t="s">
        <v>1</v>
      </c>
    </row>
    <row r="72" spans="1:4" x14ac:dyDescent="0.2">
      <c r="A72" s="5" t="s">
        <v>89</v>
      </c>
      <c r="B72" s="764" t="s">
        <v>1</v>
      </c>
      <c r="C72" s="761" t="s">
        <v>1</v>
      </c>
      <c r="D72" s="761" t="s">
        <v>1</v>
      </c>
    </row>
    <row r="73" spans="1:4" x14ac:dyDescent="0.2">
      <c r="A73" s="2" t="s">
        <v>89</v>
      </c>
      <c r="B73" s="765">
        <v>736</v>
      </c>
      <c r="C73" s="762">
        <v>0.5959113240242</v>
      </c>
      <c r="D73" s="762">
        <v>0.4040886759758</v>
      </c>
    </row>
    <row r="74" spans="1:4" x14ac:dyDescent="0.2">
      <c r="A74" s="2" t="s">
        <v>90</v>
      </c>
      <c r="B74" s="765">
        <v>135</v>
      </c>
      <c r="C74" s="762">
        <v>0.42053467035293601</v>
      </c>
      <c r="D74" s="762">
        <v>0.57946532964706399</v>
      </c>
    </row>
    <row r="75" spans="1:4" x14ac:dyDescent="0.2">
      <c r="A75" s="5" t="s">
        <v>91</v>
      </c>
      <c r="B75" s="764" t="s">
        <v>1</v>
      </c>
      <c r="C75" s="761" t="s">
        <v>1</v>
      </c>
      <c r="D75" s="761" t="s">
        <v>1</v>
      </c>
    </row>
    <row r="76" spans="1:4" x14ac:dyDescent="0.2">
      <c r="A76" s="2" t="s">
        <v>92</v>
      </c>
      <c r="B76" s="765">
        <v>395</v>
      </c>
      <c r="C76" s="762">
        <v>0.63807845115661599</v>
      </c>
      <c r="D76" s="762">
        <v>0.36192157864570601</v>
      </c>
    </row>
    <row r="77" spans="1:4" x14ac:dyDescent="0.2">
      <c r="A77" s="2" t="s">
        <v>93</v>
      </c>
      <c r="B77" s="765">
        <v>154</v>
      </c>
      <c r="C77" s="762">
        <v>0.62162208557128895</v>
      </c>
      <c r="D77" s="762">
        <v>0.37837791442871099</v>
      </c>
    </row>
    <row r="78" spans="1:4" x14ac:dyDescent="0.2">
      <c r="A78" s="2" t="s">
        <v>94</v>
      </c>
      <c r="B78" s="765">
        <v>317</v>
      </c>
      <c r="C78" s="762">
        <v>0.46572157740593001</v>
      </c>
      <c r="D78" s="762">
        <v>0.53427845239639304</v>
      </c>
    </row>
    <row r="79" spans="1:4" x14ac:dyDescent="0.2">
      <c r="A79" s="5" t="s">
        <v>95</v>
      </c>
      <c r="B79" s="764" t="s">
        <v>1</v>
      </c>
      <c r="C79" s="761" t="s">
        <v>1</v>
      </c>
      <c r="D79" s="761" t="s">
        <v>1</v>
      </c>
    </row>
    <row r="80" spans="1:4" x14ac:dyDescent="0.2">
      <c r="A80" s="2" t="s">
        <v>96</v>
      </c>
      <c r="B80" s="765">
        <v>207</v>
      </c>
      <c r="C80" s="762">
        <v>0.71779745817184404</v>
      </c>
      <c r="D80" s="762">
        <v>0.28220257163047802</v>
      </c>
    </row>
    <row r="81" spans="1:4" x14ac:dyDescent="0.2">
      <c r="A81" s="2" t="s">
        <v>97</v>
      </c>
      <c r="B81" s="765">
        <v>145</v>
      </c>
      <c r="C81" s="762">
        <v>0.52766895294189498</v>
      </c>
      <c r="D81" s="762">
        <v>0.47233101725578303</v>
      </c>
    </row>
    <row r="82" spans="1:4" x14ac:dyDescent="0.2">
      <c r="A82" s="2" t="s">
        <v>98</v>
      </c>
      <c r="B82" s="765">
        <v>35</v>
      </c>
      <c r="C82" s="762">
        <v>0.543068647384644</v>
      </c>
      <c r="D82" s="762">
        <v>0.456931352615356</v>
      </c>
    </row>
    <row r="83" spans="1:4" x14ac:dyDescent="0.2">
      <c r="A83" s="2" t="s">
        <v>99</v>
      </c>
      <c r="B83" s="765">
        <v>105</v>
      </c>
      <c r="C83" s="762">
        <v>0.44775265455245999</v>
      </c>
      <c r="D83" s="762">
        <v>0.55224734544753995</v>
      </c>
    </row>
    <row r="84" spans="1:4" x14ac:dyDescent="0.2">
      <c r="A84" s="2" t="s">
        <v>100</v>
      </c>
      <c r="B84" s="765">
        <v>42</v>
      </c>
      <c r="C84" s="762">
        <v>0.39090958237647999</v>
      </c>
      <c r="D84" s="762">
        <v>0.60909044742584195</v>
      </c>
    </row>
    <row r="85" spans="1:4" x14ac:dyDescent="0.2">
      <c r="A85" s="2" t="s">
        <v>101</v>
      </c>
      <c r="B85" s="765">
        <v>87</v>
      </c>
      <c r="C85" s="762">
        <v>0.56652462482452404</v>
      </c>
      <c r="D85" s="762">
        <v>0.43347537517547602</v>
      </c>
    </row>
    <row r="86" spans="1:4" x14ac:dyDescent="0.2">
      <c r="A86" s="2" t="s">
        <v>102</v>
      </c>
      <c r="B86" s="765">
        <v>32</v>
      </c>
      <c r="C86" s="762">
        <v>0.45728576183319097</v>
      </c>
      <c r="D86" s="762">
        <v>0.54271423816680897</v>
      </c>
    </row>
    <row r="87" spans="1:4" x14ac:dyDescent="0.2">
      <c r="A87" s="2" t="s">
        <v>103</v>
      </c>
      <c r="B87" s="765">
        <v>42</v>
      </c>
      <c r="C87" s="762">
        <v>0.49001055955886802</v>
      </c>
      <c r="D87" s="762">
        <v>0.50998944044113204</v>
      </c>
    </row>
    <row r="88" spans="1:4" x14ac:dyDescent="0.2">
      <c r="A88" s="2" t="s">
        <v>104</v>
      </c>
      <c r="B88" s="765">
        <v>166</v>
      </c>
      <c r="C88" s="762">
        <v>0.62432670593261697</v>
      </c>
      <c r="D88" s="762">
        <v>0.37567332386970498</v>
      </c>
    </row>
    <row r="89" spans="1:4" x14ac:dyDescent="0.2">
      <c r="A89" s="5" t="s">
        <v>105</v>
      </c>
      <c r="B89" s="764" t="s">
        <v>1</v>
      </c>
      <c r="C89" s="761" t="s">
        <v>1</v>
      </c>
      <c r="D89" s="761" t="s">
        <v>1</v>
      </c>
    </row>
    <row r="90" spans="1:4" x14ac:dyDescent="0.2">
      <c r="A90" s="2" t="s">
        <v>106</v>
      </c>
      <c r="B90" s="765">
        <v>102</v>
      </c>
      <c r="C90" s="762">
        <v>0.57346057891845703</v>
      </c>
      <c r="D90" s="762">
        <v>0.42653945088386502</v>
      </c>
    </row>
    <row r="91" spans="1:4" x14ac:dyDescent="0.2">
      <c r="A91" s="2" t="s">
        <v>107</v>
      </c>
      <c r="B91" s="765">
        <v>222</v>
      </c>
      <c r="C91" s="762">
        <v>0.57137751579284701</v>
      </c>
      <c r="D91" s="762">
        <v>0.42862251400947599</v>
      </c>
    </row>
    <row r="92" spans="1:4" x14ac:dyDescent="0.2">
      <c r="A92" s="2" t="s">
        <v>108</v>
      </c>
      <c r="B92" s="765">
        <v>412</v>
      </c>
      <c r="C92" s="762">
        <v>0.55254310369491599</v>
      </c>
      <c r="D92" s="762">
        <v>0.447456926107407</v>
      </c>
    </row>
    <row r="93" spans="1:4" x14ac:dyDescent="0.2">
      <c r="A93" s="2" t="s">
        <v>109</v>
      </c>
      <c r="B93" s="765">
        <v>77</v>
      </c>
      <c r="C93" s="762">
        <v>0.63837957382202104</v>
      </c>
      <c r="D93" s="762">
        <v>0.36162042617797902</v>
      </c>
    </row>
    <row r="94" spans="1:4" x14ac:dyDescent="0.2">
      <c r="A94" s="5" t="s">
        <v>110</v>
      </c>
      <c r="B94" s="764" t="s">
        <v>1</v>
      </c>
      <c r="C94" s="761" t="s">
        <v>1</v>
      </c>
      <c r="D94" s="761" t="s">
        <v>1</v>
      </c>
    </row>
    <row r="95" spans="1:4" x14ac:dyDescent="0.2">
      <c r="A95" s="2" t="s">
        <v>106</v>
      </c>
      <c r="B95" s="765">
        <v>169</v>
      </c>
      <c r="C95" s="762">
        <v>0.57287961244583097</v>
      </c>
      <c r="D95" s="762">
        <v>0.42712035775184598</v>
      </c>
    </row>
    <row r="96" spans="1:4" x14ac:dyDescent="0.2">
      <c r="A96" s="2" t="s">
        <v>107</v>
      </c>
      <c r="B96" s="765">
        <v>272</v>
      </c>
      <c r="C96" s="762">
        <v>0.55373489856720004</v>
      </c>
      <c r="D96" s="762">
        <v>0.44626507163047802</v>
      </c>
    </row>
    <row r="97" spans="1:4" x14ac:dyDescent="0.2">
      <c r="A97" s="2" t="s">
        <v>108</v>
      </c>
      <c r="B97" s="765">
        <v>328</v>
      </c>
      <c r="C97" s="762">
        <v>0.566325664520264</v>
      </c>
      <c r="D97" s="762">
        <v>0.433674335479736</v>
      </c>
    </row>
    <row r="98" spans="1:4" x14ac:dyDescent="0.2">
      <c r="A98" s="2" t="s">
        <v>109</v>
      </c>
      <c r="B98" s="765">
        <v>44</v>
      </c>
      <c r="C98" s="762">
        <v>0.67065894603729204</v>
      </c>
      <c r="D98" s="762">
        <v>0.32934105396270802</v>
      </c>
    </row>
    <row r="99" spans="1:4" x14ac:dyDescent="0.2">
      <c r="A99" s="5" t="s">
        <v>111</v>
      </c>
      <c r="B99" s="764" t="s">
        <v>1</v>
      </c>
      <c r="C99" s="761" t="s">
        <v>1</v>
      </c>
      <c r="D99" s="761" t="s">
        <v>1</v>
      </c>
    </row>
    <row r="100" spans="1:4" x14ac:dyDescent="0.2">
      <c r="A100" s="2" t="s">
        <v>112</v>
      </c>
      <c r="B100" s="765">
        <v>63</v>
      </c>
      <c r="C100" s="762">
        <v>0.61701184511184703</v>
      </c>
      <c r="D100" s="762">
        <v>0.38298815488815302</v>
      </c>
    </row>
    <row r="101" spans="1:4" x14ac:dyDescent="0.2">
      <c r="A101" s="2" t="s">
        <v>113</v>
      </c>
      <c r="B101" s="765">
        <v>190</v>
      </c>
      <c r="C101" s="762">
        <v>0.72374975681304898</v>
      </c>
      <c r="D101" s="762">
        <v>0.27625024318695102</v>
      </c>
    </row>
    <row r="102" spans="1:4" x14ac:dyDescent="0.2">
      <c r="A102" s="2" t="s">
        <v>114</v>
      </c>
      <c r="B102" s="765">
        <v>210</v>
      </c>
      <c r="C102" s="762">
        <v>0.60964977741241499</v>
      </c>
      <c r="D102" s="762">
        <v>0.39035019278526301</v>
      </c>
    </row>
    <row r="103" spans="1:4" x14ac:dyDescent="0.2">
      <c r="A103" s="2" t="s">
        <v>115</v>
      </c>
      <c r="B103" s="765">
        <v>132</v>
      </c>
      <c r="C103" s="762">
        <v>0.55273127555847201</v>
      </c>
      <c r="D103" s="762">
        <v>0.44726872444152799</v>
      </c>
    </row>
    <row r="104" spans="1:4" x14ac:dyDescent="0.2">
      <c r="A104" s="2" t="s">
        <v>116</v>
      </c>
      <c r="B104" s="765">
        <v>109</v>
      </c>
      <c r="C104" s="762">
        <v>0.44691354036331199</v>
      </c>
      <c r="D104" s="762">
        <v>0.55308645963668801</v>
      </c>
    </row>
    <row r="105" spans="1:4" x14ac:dyDescent="0.2">
      <c r="A105" s="2" t="s">
        <v>117</v>
      </c>
      <c r="B105" s="765">
        <v>101</v>
      </c>
      <c r="C105" s="762">
        <v>0.42290660738945002</v>
      </c>
      <c r="D105" s="762">
        <v>0.57709336280822798</v>
      </c>
    </row>
    <row r="106" spans="1:4" x14ac:dyDescent="0.2">
      <c r="A106" s="2" t="s">
        <v>118</v>
      </c>
      <c r="B106" s="765">
        <v>62</v>
      </c>
      <c r="C106" s="762">
        <v>0.40021491050720198</v>
      </c>
      <c r="D106" s="762">
        <v>0.59978508949279796</v>
      </c>
    </row>
    <row r="107" spans="1:4" x14ac:dyDescent="0.2">
      <c r="A107" s="5" t="s">
        <v>111</v>
      </c>
      <c r="B107" s="764" t="s">
        <v>1</v>
      </c>
      <c r="C107" s="761" t="s">
        <v>1</v>
      </c>
      <c r="D107" s="761" t="s">
        <v>1</v>
      </c>
    </row>
    <row r="108" spans="1:4" x14ac:dyDescent="0.2">
      <c r="A108" s="2" t="s">
        <v>119</v>
      </c>
      <c r="B108" s="765">
        <v>253</v>
      </c>
      <c r="C108" s="762">
        <v>0.68741649389267001</v>
      </c>
      <c r="D108" s="762">
        <v>0.31258350610732999</v>
      </c>
    </row>
    <row r="109" spans="1:4" x14ac:dyDescent="0.2">
      <c r="A109" s="2" t="s">
        <v>120</v>
      </c>
      <c r="B109" s="765">
        <v>282</v>
      </c>
      <c r="C109" s="762">
        <v>0.60526365041732799</v>
      </c>
      <c r="D109" s="762">
        <v>0.39473631978035001</v>
      </c>
    </row>
    <row r="110" spans="1:4" x14ac:dyDescent="0.2">
      <c r="A110" s="2" t="s">
        <v>121</v>
      </c>
      <c r="B110" s="765">
        <v>169</v>
      </c>
      <c r="C110" s="762">
        <v>0.46582552790641801</v>
      </c>
      <c r="D110" s="762">
        <v>0.53417444229125999</v>
      </c>
    </row>
    <row r="111" spans="1:4" x14ac:dyDescent="0.2">
      <c r="A111" s="2" t="s">
        <v>122</v>
      </c>
      <c r="B111" s="765">
        <v>163</v>
      </c>
      <c r="C111" s="762">
        <v>0.41404813528060902</v>
      </c>
      <c r="D111" s="762">
        <v>0.58595186471939098</v>
      </c>
    </row>
    <row r="112" spans="1:4" x14ac:dyDescent="0.2">
      <c r="A112" s="5" t="s">
        <v>111</v>
      </c>
      <c r="B112" s="764" t="s">
        <v>1</v>
      </c>
      <c r="C112" s="761" t="s">
        <v>1</v>
      </c>
      <c r="D112" s="761" t="s">
        <v>1</v>
      </c>
    </row>
    <row r="113" spans="1:4" x14ac:dyDescent="0.2">
      <c r="A113" s="2" t="s">
        <v>119</v>
      </c>
      <c r="B113" s="765">
        <v>253</v>
      </c>
      <c r="C113" s="762">
        <v>0.68741649389267001</v>
      </c>
      <c r="D113" s="762">
        <v>0.31258350610732999</v>
      </c>
    </row>
    <row r="114" spans="1:4" x14ac:dyDescent="0.2">
      <c r="A114" s="2" t="s">
        <v>123</v>
      </c>
      <c r="B114" s="765">
        <v>342</v>
      </c>
      <c r="C114" s="762">
        <v>0.58667695522308305</v>
      </c>
      <c r="D114" s="762">
        <v>0.413323044776917</v>
      </c>
    </row>
    <row r="115" spans="1:4" x14ac:dyDescent="0.2">
      <c r="A115" s="2" t="s">
        <v>124</v>
      </c>
      <c r="B115" s="765">
        <v>272</v>
      </c>
      <c r="C115" s="762">
        <v>0.43097284436225902</v>
      </c>
      <c r="D115" s="762">
        <v>0.56902712583541903</v>
      </c>
    </row>
    <row r="116" spans="1:4" x14ac:dyDescent="0.2">
      <c r="A116" s="5" t="s">
        <v>125</v>
      </c>
      <c r="B116" s="764" t="s">
        <v>1</v>
      </c>
      <c r="C116" s="761" t="s">
        <v>1</v>
      </c>
      <c r="D116" s="761" t="s">
        <v>1</v>
      </c>
    </row>
    <row r="117" spans="1:4" x14ac:dyDescent="0.2">
      <c r="A117" s="2" t="s">
        <v>126</v>
      </c>
      <c r="B117" s="765">
        <v>122</v>
      </c>
      <c r="C117" s="762">
        <v>0.57226490974426303</v>
      </c>
      <c r="D117" s="762">
        <v>0.42773512005806003</v>
      </c>
    </row>
    <row r="118" spans="1:4" x14ac:dyDescent="0.2">
      <c r="A118" s="2" t="s">
        <v>127</v>
      </c>
      <c r="B118" s="765">
        <v>30</v>
      </c>
      <c r="C118" s="762">
        <v>0.53486150503158603</v>
      </c>
      <c r="D118" s="762">
        <v>0.46513849496841397</v>
      </c>
    </row>
    <row r="119" spans="1:4" x14ac:dyDescent="0.2">
      <c r="A119" s="2" t="s">
        <v>128</v>
      </c>
      <c r="B119" s="765">
        <v>55</v>
      </c>
      <c r="C119" s="762">
        <v>0.58594566583633401</v>
      </c>
      <c r="D119" s="762">
        <v>0.41405433416366599</v>
      </c>
    </row>
    <row r="120" spans="1:4" x14ac:dyDescent="0.2">
      <c r="A120" s="2" t="s">
        <v>129</v>
      </c>
      <c r="B120" s="765">
        <v>117</v>
      </c>
      <c r="C120" s="762">
        <v>0.57638329267501798</v>
      </c>
      <c r="D120" s="762">
        <v>0.42361670732498202</v>
      </c>
    </row>
    <row r="121" spans="1:4" x14ac:dyDescent="0.2">
      <c r="A121" s="2" t="s">
        <v>130</v>
      </c>
      <c r="B121" s="765">
        <v>118</v>
      </c>
      <c r="C121" s="762">
        <v>0.51693934202194203</v>
      </c>
      <c r="D121" s="762">
        <v>0.48306062817573497</v>
      </c>
    </row>
    <row r="122" spans="1:4" x14ac:dyDescent="0.2">
      <c r="A122" s="2" t="s">
        <v>131</v>
      </c>
      <c r="B122" s="765">
        <v>86</v>
      </c>
      <c r="C122" s="762">
        <v>0.65442532300949097</v>
      </c>
      <c r="D122" s="762">
        <v>0.34557470679283098</v>
      </c>
    </row>
    <row r="123" spans="1:4" x14ac:dyDescent="0.2">
      <c r="A123" s="2" t="s">
        <v>132</v>
      </c>
      <c r="B123" s="765">
        <v>39</v>
      </c>
      <c r="C123" s="762">
        <v>0.54822868108749401</v>
      </c>
      <c r="D123" s="762">
        <v>0.45177134871482799</v>
      </c>
    </row>
    <row r="124" spans="1:4" x14ac:dyDescent="0.2">
      <c r="A124" s="3" t="s">
        <v>133</v>
      </c>
      <c r="B124" s="766">
        <v>246</v>
      </c>
      <c r="C124" s="763">
        <v>0.56004858016967796</v>
      </c>
      <c r="D124" s="763">
        <v>0.43995139002799999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418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70" t="s">
        <v>1</v>
      </c>
      <c r="C6" s="767" t="s">
        <v>1</v>
      </c>
      <c r="D6" s="767" t="s">
        <v>1</v>
      </c>
    </row>
    <row r="7" spans="1:4" x14ac:dyDescent="0.2">
      <c r="A7" s="2" t="s">
        <v>26</v>
      </c>
      <c r="B7" s="771">
        <v>948</v>
      </c>
      <c r="C7" s="768">
        <v>0.94456940889358498</v>
      </c>
      <c r="D7" s="768">
        <v>5.5430617183446898E-2</v>
      </c>
    </row>
    <row r="8" spans="1:4" x14ac:dyDescent="0.2">
      <c r="A8" s="5" t="s">
        <v>27</v>
      </c>
      <c r="B8" s="770" t="s">
        <v>1</v>
      </c>
      <c r="C8" s="767" t="s">
        <v>1</v>
      </c>
      <c r="D8" s="767" t="s">
        <v>1</v>
      </c>
    </row>
    <row r="9" spans="1:4" x14ac:dyDescent="0.2">
      <c r="A9" s="2" t="s">
        <v>28</v>
      </c>
      <c r="B9" s="771">
        <v>331</v>
      </c>
      <c r="C9" s="768">
        <v>0.94824433326721203</v>
      </c>
      <c r="D9" s="768">
        <v>5.1755677908659002E-2</v>
      </c>
    </row>
    <row r="10" spans="1:4" x14ac:dyDescent="0.2">
      <c r="A10" s="2" t="s">
        <v>29</v>
      </c>
      <c r="B10" s="771">
        <v>43</v>
      </c>
      <c r="C10" s="768">
        <v>0.94362670183181796</v>
      </c>
      <c r="D10" s="768">
        <v>5.6373275816440603E-2</v>
      </c>
    </row>
    <row r="11" spans="1:4" x14ac:dyDescent="0.2">
      <c r="A11" s="2" t="s">
        <v>30</v>
      </c>
      <c r="B11" s="771">
        <v>137</v>
      </c>
      <c r="C11" s="768">
        <v>0.95679444074630704</v>
      </c>
      <c r="D11" s="768">
        <v>4.3205551803112002E-2</v>
      </c>
    </row>
    <row r="12" spans="1:4" x14ac:dyDescent="0.2">
      <c r="A12" s="2" t="s">
        <v>31</v>
      </c>
      <c r="B12" s="771">
        <v>171</v>
      </c>
      <c r="C12" s="768">
        <v>0.93652558326721203</v>
      </c>
      <c r="D12" s="768">
        <v>6.3474424183368697E-2</v>
      </c>
    </row>
    <row r="13" spans="1:4" x14ac:dyDescent="0.2">
      <c r="A13" s="2" t="s">
        <v>32</v>
      </c>
      <c r="B13" s="771">
        <v>76</v>
      </c>
      <c r="C13" s="768">
        <v>0.91153448820114102</v>
      </c>
      <c r="D13" s="768">
        <v>8.8465534150600406E-2</v>
      </c>
    </row>
    <row r="14" spans="1:4" x14ac:dyDescent="0.2">
      <c r="A14" s="2" t="s">
        <v>33</v>
      </c>
      <c r="B14" s="771">
        <v>160</v>
      </c>
      <c r="C14" s="768">
        <v>0.97163414955139205</v>
      </c>
      <c r="D14" s="768">
        <v>2.8365829959511799E-2</v>
      </c>
    </row>
    <row r="15" spans="1:4" x14ac:dyDescent="0.2">
      <c r="A15" s="5" t="s">
        <v>34</v>
      </c>
      <c r="B15" s="770" t="s">
        <v>1</v>
      </c>
      <c r="C15" s="767" t="s">
        <v>1</v>
      </c>
      <c r="D15" s="767" t="s">
        <v>1</v>
      </c>
    </row>
    <row r="16" spans="1:4" x14ac:dyDescent="0.2">
      <c r="A16" s="2" t="s">
        <v>35</v>
      </c>
      <c r="B16" s="771">
        <v>608</v>
      </c>
      <c r="C16" s="768">
        <v>0.95145642757415805</v>
      </c>
      <c r="D16" s="768">
        <v>4.8543564975261702E-2</v>
      </c>
    </row>
    <row r="17" spans="1:4" x14ac:dyDescent="0.2">
      <c r="A17" s="2" t="s">
        <v>36</v>
      </c>
      <c r="B17" s="771">
        <v>41</v>
      </c>
      <c r="C17" s="768">
        <v>0.960543632507324</v>
      </c>
      <c r="D17" s="768">
        <v>3.9456382393837003E-2</v>
      </c>
    </row>
    <row r="18" spans="1:4" x14ac:dyDescent="0.2">
      <c r="A18" s="2" t="s">
        <v>37</v>
      </c>
      <c r="B18" s="771">
        <v>225</v>
      </c>
      <c r="C18" s="768">
        <v>0.94633114337921098</v>
      </c>
      <c r="D18" s="768">
        <v>5.3668875247240101E-2</v>
      </c>
    </row>
    <row r="19" spans="1:4" x14ac:dyDescent="0.2">
      <c r="A19" s="2" t="s">
        <v>38</v>
      </c>
      <c r="B19" s="771">
        <v>52</v>
      </c>
      <c r="C19" s="768">
        <v>0.89468258619308505</v>
      </c>
      <c r="D19" s="768">
        <v>0.10531740635633501</v>
      </c>
    </row>
    <row r="20" spans="1:4" x14ac:dyDescent="0.2">
      <c r="A20" s="5" t="s">
        <v>39</v>
      </c>
      <c r="B20" s="770" t="s">
        <v>1</v>
      </c>
      <c r="C20" s="767" t="s">
        <v>1</v>
      </c>
      <c r="D20" s="767" t="s">
        <v>1</v>
      </c>
    </row>
    <row r="21" spans="1:4" x14ac:dyDescent="0.2">
      <c r="A21" s="2" t="s">
        <v>35</v>
      </c>
      <c r="B21" s="771">
        <v>608</v>
      </c>
      <c r="C21" s="768">
        <v>0.95145642757415805</v>
      </c>
      <c r="D21" s="768">
        <v>4.8543564975261702E-2</v>
      </c>
    </row>
    <row r="22" spans="1:4" x14ac:dyDescent="0.2">
      <c r="A22" s="2" t="s">
        <v>40</v>
      </c>
      <c r="B22" s="771">
        <v>19</v>
      </c>
      <c r="C22" s="768" t="s">
        <v>1</v>
      </c>
      <c r="D22" s="768" t="s">
        <v>1</v>
      </c>
    </row>
    <row r="23" spans="1:4" x14ac:dyDescent="0.2">
      <c r="A23" s="2" t="s">
        <v>41</v>
      </c>
      <c r="B23" s="771">
        <v>19</v>
      </c>
      <c r="C23" s="768" t="s">
        <v>1</v>
      </c>
      <c r="D23" s="768" t="s">
        <v>1</v>
      </c>
    </row>
    <row r="24" spans="1:4" x14ac:dyDescent="0.2">
      <c r="A24" s="2" t="s">
        <v>42</v>
      </c>
      <c r="B24" s="771">
        <v>3</v>
      </c>
      <c r="C24" s="768" t="s">
        <v>1</v>
      </c>
      <c r="D24" s="768" t="s">
        <v>1</v>
      </c>
    </row>
    <row r="25" spans="1:4" x14ac:dyDescent="0.2">
      <c r="A25" s="2" t="s">
        <v>43</v>
      </c>
      <c r="B25" s="771">
        <v>2</v>
      </c>
      <c r="C25" s="768" t="s">
        <v>1</v>
      </c>
      <c r="D25" s="768" t="s">
        <v>1</v>
      </c>
    </row>
    <row r="26" spans="1:4" x14ac:dyDescent="0.2">
      <c r="A26" s="2" t="s">
        <v>37</v>
      </c>
      <c r="B26" s="771">
        <v>225</v>
      </c>
      <c r="C26" s="768">
        <v>0.94633114337921098</v>
      </c>
      <c r="D26" s="768">
        <v>5.3668875247240101E-2</v>
      </c>
    </row>
    <row r="27" spans="1:4" x14ac:dyDescent="0.2">
      <c r="A27" s="2" t="s">
        <v>44</v>
      </c>
      <c r="B27" s="771">
        <v>7</v>
      </c>
      <c r="C27" s="768" t="s">
        <v>1</v>
      </c>
      <c r="D27" s="768" t="s">
        <v>1</v>
      </c>
    </row>
    <row r="28" spans="1:4" x14ac:dyDescent="0.2">
      <c r="A28" s="2" t="s">
        <v>45</v>
      </c>
      <c r="B28" s="771">
        <v>43</v>
      </c>
      <c r="C28" s="768">
        <v>0.87234169244766202</v>
      </c>
      <c r="D28" s="768">
        <v>0.12765833735466001</v>
      </c>
    </row>
    <row r="29" spans="1:4" x14ac:dyDescent="0.2">
      <c r="A29" s="5" t="s">
        <v>46</v>
      </c>
      <c r="B29" s="770" t="s">
        <v>1</v>
      </c>
      <c r="C29" s="767" t="s">
        <v>1</v>
      </c>
      <c r="D29" s="767" t="s">
        <v>1</v>
      </c>
    </row>
    <row r="30" spans="1:4" x14ac:dyDescent="0.2">
      <c r="A30" s="2" t="s">
        <v>47</v>
      </c>
      <c r="B30" s="771">
        <v>59</v>
      </c>
      <c r="C30" s="768">
        <v>0.894611775875092</v>
      </c>
      <c r="D30" s="768">
        <v>0.10538824647665</v>
      </c>
    </row>
    <row r="31" spans="1:4" x14ac:dyDescent="0.2">
      <c r="A31" s="2" t="s">
        <v>48</v>
      </c>
      <c r="B31" s="771">
        <v>235</v>
      </c>
      <c r="C31" s="768">
        <v>0.93383598327636697</v>
      </c>
      <c r="D31" s="768">
        <v>6.6164001822471605E-2</v>
      </c>
    </row>
    <row r="32" spans="1:4" x14ac:dyDescent="0.2">
      <c r="A32" s="2" t="s">
        <v>49</v>
      </c>
      <c r="B32" s="771">
        <v>171</v>
      </c>
      <c r="C32" s="768">
        <v>0.95083355903625499</v>
      </c>
      <c r="D32" s="768">
        <v>4.9166418612003299E-2</v>
      </c>
    </row>
    <row r="33" spans="1:4" x14ac:dyDescent="0.2">
      <c r="A33" s="2" t="s">
        <v>50</v>
      </c>
      <c r="B33" s="771">
        <v>417</v>
      </c>
      <c r="C33" s="768">
        <v>0.95172619819641102</v>
      </c>
      <c r="D33" s="768">
        <v>4.8273809254169499E-2</v>
      </c>
    </row>
    <row r="34" spans="1:4" x14ac:dyDescent="0.2">
      <c r="A34" s="5" t="s">
        <v>51</v>
      </c>
      <c r="B34" s="770" t="s">
        <v>1</v>
      </c>
      <c r="C34" s="767" t="s">
        <v>1</v>
      </c>
      <c r="D34" s="767" t="s">
        <v>1</v>
      </c>
    </row>
    <row r="35" spans="1:4" x14ac:dyDescent="0.2">
      <c r="A35" s="2" t="s">
        <v>52</v>
      </c>
      <c r="B35" s="771">
        <v>316</v>
      </c>
      <c r="C35" s="768">
        <v>0.94020354747772195</v>
      </c>
      <c r="D35" s="768">
        <v>5.9796422719955403E-2</v>
      </c>
    </row>
    <row r="36" spans="1:4" x14ac:dyDescent="0.2">
      <c r="A36" s="2" t="s">
        <v>53</v>
      </c>
      <c r="B36" s="771">
        <v>398</v>
      </c>
      <c r="C36" s="768">
        <v>0.94870257377624501</v>
      </c>
      <c r="D36" s="768">
        <v>5.1297429949045202E-2</v>
      </c>
    </row>
    <row r="37" spans="1:4" x14ac:dyDescent="0.2">
      <c r="A37" s="2" t="s">
        <v>54</v>
      </c>
      <c r="B37" s="771">
        <v>121</v>
      </c>
      <c r="C37" s="768">
        <v>0.93765205144882202</v>
      </c>
      <c r="D37" s="768">
        <v>6.2347922474145903E-2</v>
      </c>
    </row>
    <row r="38" spans="1:4" x14ac:dyDescent="0.2">
      <c r="A38" s="2" t="s">
        <v>55</v>
      </c>
      <c r="B38" s="771">
        <v>106</v>
      </c>
      <c r="C38" s="768">
        <v>0.95648235082626298</v>
      </c>
      <c r="D38" s="768">
        <v>4.3517645448446302E-2</v>
      </c>
    </row>
    <row r="39" spans="1:4" x14ac:dyDescent="0.2">
      <c r="A39" s="5" t="s">
        <v>56</v>
      </c>
      <c r="B39" s="770" t="s">
        <v>1</v>
      </c>
      <c r="C39" s="767" t="s">
        <v>1</v>
      </c>
      <c r="D39" s="767" t="s">
        <v>1</v>
      </c>
    </row>
    <row r="40" spans="1:4" x14ac:dyDescent="0.2">
      <c r="A40" s="2" t="s">
        <v>57</v>
      </c>
      <c r="B40" s="771">
        <v>826</v>
      </c>
      <c r="C40" s="768">
        <v>0.94647490978241</v>
      </c>
      <c r="D40" s="768">
        <v>5.3525086492299999E-2</v>
      </c>
    </row>
    <row r="41" spans="1:4" x14ac:dyDescent="0.2">
      <c r="A41" s="2" t="s">
        <v>58</v>
      </c>
      <c r="B41" s="771">
        <v>97</v>
      </c>
      <c r="C41" s="768">
        <v>0.93159008026123002</v>
      </c>
      <c r="D41" s="768">
        <v>6.8409919738769503E-2</v>
      </c>
    </row>
    <row r="42" spans="1:4" x14ac:dyDescent="0.2">
      <c r="A42" s="5" t="s">
        <v>59</v>
      </c>
      <c r="B42" s="770" t="s">
        <v>1</v>
      </c>
      <c r="C42" s="767" t="s">
        <v>1</v>
      </c>
      <c r="D42" s="767" t="s">
        <v>1</v>
      </c>
    </row>
    <row r="43" spans="1:4" x14ac:dyDescent="0.2">
      <c r="A43" s="2" t="s">
        <v>60</v>
      </c>
      <c r="B43" s="771">
        <v>724</v>
      </c>
      <c r="C43" s="768">
        <v>0.94292759895324696</v>
      </c>
      <c r="D43" s="768">
        <v>5.7072401046752902E-2</v>
      </c>
    </row>
    <row r="44" spans="1:4" x14ac:dyDescent="0.2">
      <c r="A44" s="2" t="s">
        <v>61</v>
      </c>
      <c r="B44" s="771">
        <v>127</v>
      </c>
      <c r="C44" s="768">
        <v>0.97308361530303999</v>
      </c>
      <c r="D44" s="768">
        <v>2.6916412636637702E-2</v>
      </c>
    </row>
    <row r="45" spans="1:4" x14ac:dyDescent="0.2">
      <c r="A45" s="2" t="s">
        <v>62</v>
      </c>
      <c r="B45" s="771">
        <v>82</v>
      </c>
      <c r="C45" s="768">
        <v>0.92961752414703402</v>
      </c>
      <c r="D45" s="768">
        <v>7.0382468402385698E-2</v>
      </c>
    </row>
    <row r="46" spans="1:4" x14ac:dyDescent="0.2">
      <c r="A46" s="5" t="s">
        <v>63</v>
      </c>
      <c r="B46" s="770" t="s">
        <v>1</v>
      </c>
      <c r="C46" s="767" t="s">
        <v>1</v>
      </c>
      <c r="D46" s="767" t="s">
        <v>1</v>
      </c>
    </row>
    <row r="47" spans="1:4" x14ac:dyDescent="0.2">
      <c r="A47" s="2" t="s">
        <v>64</v>
      </c>
      <c r="B47" s="771">
        <v>112</v>
      </c>
      <c r="C47" s="768">
        <v>0.98954278230667103</v>
      </c>
      <c r="D47" s="768">
        <v>1.0457206517458E-2</v>
      </c>
    </row>
    <row r="48" spans="1:4" x14ac:dyDescent="0.2">
      <c r="A48" s="2" t="s">
        <v>65</v>
      </c>
      <c r="B48" s="771">
        <v>62</v>
      </c>
      <c r="C48" s="768">
        <v>0.89063107967376698</v>
      </c>
      <c r="D48" s="768">
        <v>0.10936894267797501</v>
      </c>
    </row>
    <row r="49" spans="1:4" x14ac:dyDescent="0.2">
      <c r="A49" s="2" t="s">
        <v>66</v>
      </c>
      <c r="B49" s="771">
        <v>126</v>
      </c>
      <c r="C49" s="768">
        <v>0.94396811723709095</v>
      </c>
      <c r="D49" s="768">
        <v>5.6031886488199199E-2</v>
      </c>
    </row>
    <row r="50" spans="1:4" x14ac:dyDescent="0.2">
      <c r="A50" s="2" t="s">
        <v>67</v>
      </c>
      <c r="B50" s="771">
        <v>109</v>
      </c>
      <c r="C50" s="768">
        <v>0.94993638992309604</v>
      </c>
      <c r="D50" s="768">
        <v>5.0063613802194602E-2</v>
      </c>
    </row>
    <row r="51" spans="1:4" x14ac:dyDescent="0.2">
      <c r="A51" s="2" t="s">
        <v>68</v>
      </c>
      <c r="B51" s="771">
        <v>125</v>
      </c>
      <c r="C51" s="768">
        <v>0.96236979961395297</v>
      </c>
      <c r="D51" s="768">
        <v>3.7630185484886197E-2</v>
      </c>
    </row>
    <row r="52" spans="1:4" x14ac:dyDescent="0.2">
      <c r="A52" s="2" t="s">
        <v>69</v>
      </c>
      <c r="B52" s="771">
        <v>92</v>
      </c>
      <c r="C52" s="768">
        <v>0.86338329315185502</v>
      </c>
      <c r="D52" s="768">
        <v>0.136616706848145</v>
      </c>
    </row>
    <row r="53" spans="1:4" x14ac:dyDescent="0.2">
      <c r="A53" s="2" t="s">
        <v>70</v>
      </c>
      <c r="B53" s="771">
        <v>56</v>
      </c>
      <c r="C53" s="768">
        <v>0.961159527301788</v>
      </c>
      <c r="D53" s="768">
        <v>3.8840446621179602E-2</v>
      </c>
    </row>
    <row r="54" spans="1:4" x14ac:dyDescent="0.2">
      <c r="A54" s="2" t="s">
        <v>71</v>
      </c>
      <c r="B54" s="771">
        <v>88</v>
      </c>
      <c r="C54" s="768">
        <v>0.95558995008468595</v>
      </c>
      <c r="D54" s="768">
        <v>4.4410027563571902E-2</v>
      </c>
    </row>
    <row r="55" spans="1:4" x14ac:dyDescent="0.2">
      <c r="A55" s="2" t="s">
        <v>72</v>
      </c>
      <c r="B55" s="771">
        <v>52</v>
      </c>
      <c r="C55" s="768">
        <v>0.94263058900833097</v>
      </c>
      <c r="D55" s="768">
        <v>5.7369384914636598E-2</v>
      </c>
    </row>
    <row r="56" spans="1:4" x14ac:dyDescent="0.2">
      <c r="A56" s="2" t="s">
        <v>73</v>
      </c>
      <c r="B56" s="771">
        <v>126</v>
      </c>
      <c r="C56" s="768">
        <v>0.972448110580444</v>
      </c>
      <c r="D56" s="768">
        <v>2.7551867067813901E-2</v>
      </c>
    </row>
    <row r="57" spans="1:4" x14ac:dyDescent="0.2">
      <c r="A57" s="5" t="s">
        <v>74</v>
      </c>
      <c r="B57" s="770" t="s">
        <v>1</v>
      </c>
      <c r="C57" s="767" t="s">
        <v>1</v>
      </c>
      <c r="D57" s="767" t="s">
        <v>1</v>
      </c>
    </row>
    <row r="58" spans="1:4" x14ac:dyDescent="0.2">
      <c r="A58" s="2" t="s">
        <v>75</v>
      </c>
      <c r="B58" s="771">
        <v>112</v>
      </c>
      <c r="C58" s="768">
        <v>0.98954278230667103</v>
      </c>
      <c r="D58" s="768">
        <v>1.0457206517458E-2</v>
      </c>
    </row>
    <row r="59" spans="1:4" x14ac:dyDescent="0.2">
      <c r="A59" s="2" t="s">
        <v>76</v>
      </c>
      <c r="B59" s="771">
        <v>559</v>
      </c>
      <c r="C59" s="768">
        <v>0.96579229831695601</v>
      </c>
      <c r="D59" s="768">
        <v>3.4207694232463802E-2</v>
      </c>
    </row>
    <row r="60" spans="1:4" x14ac:dyDescent="0.2">
      <c r="A60" s="2" t="s">
        <v>77</v>
      </c>
      <c r="B60" s="771">
        <v>197</v>
      </c>
      <c r="C60" s="768">
        <v>0.89192259311676003</v>
      </c>
      <c r="D60" s="768">
        <v>0.108077399432659</v>
      </c>
    </row>
    <row r="61" spans="1:4" x14ac:dyDescent="0.2">
      <c r="A61" s="2" t="s">
        <v>78</v>
      </c>
      <c r="B61" s="771">
        <v>80</v>
      </c>
      <c r="C61" s="768">
        <v>0.87236744165420499</v>
      </c>
      <c r="D61" s="768">
        <v>0.12763255834579501</v>
      </c>
    </row>
    <row r="62" spans="1:4" x14ac:dyDescent="0.2">
      <c r="A62" s="5" t="s">
        <v>79</v>
      </c>
      <c r="B62" s="770" t="s">
        <v>1</v>
      </c>
      <c r="C62" s="767" t="s">
        <v>1</v>
      </c>
      <c r="D62" s="767" t="s">
        <v>1</v>
      </c>
    </row>
    <row r="63" spans="1:4" x14ac:dyDescent="0.2">
      <c r="A63" s="2" t="s">
        <v>80</v>
      </c>
      <c r="B63" s="771">
        <v>781</v>
      </c>
      <c r="C63" s="768">
        <v>0.94368231296539296</v>
      </c>
      <c r="D63" s="768">
        <v>5.6317698210477801E-2</v>
      </c>
    </row>
    <row r="64" spans="1:4" x14ac:dyDescent="0.2">
      <c r="A64" s="2" t="s">
        <v>81</v>
      </c>
      <c r="B64" s="771">
        <v>26</v>
      </c>
      <c r="C64" s="768" t="s">
        <v>1</v>
      </c>
      <c r="D64" s="768" t="s">
        <v>1</v>
      </c>
    </row>
    <row r="65" spans="1:4" x14ac:dyDescent="0.2">
      <c r="A65" s="2" t="s">
        <v>82</v>
      </c>
      <c r="B65" s="771">
        <v>48</v>
      </c>
      <c r="C65" s="768">
        <v>1</v>
      </c>
      <c r="D65" s="768">
        <v>0</v>
      </c>
    </row>
    <row r="66" spans="1:4" x14ac:dyDescent="0.2">
      <c r="A66" s="2" t="s">
        <v>83</v>
      </c>
      <c r="B66" s="771">
        <v>84</v>
      </c>
      <c r="C66" s="768">
        <v>0.89779061079025302</v>
      </c>
      <c r="D66" s="768">
        <v>0.10220940411090899</v>
      </c>
    </row>
    <row r="67" spans="1:4" x14ac:dyDescent="0.2">
      <c r="A67" s="5" t="s">
        <v>84</v>
      </c>
      <c r="B67" s="770" t="s">
        <v>1</v>
      </c>
      <c r="C67" s="767" t="s">
        <v>1</v>
      </c>
      <c r="D67" s="767" t="s">
        <v>1</v>
      </c>
    </row>
    <row r="68" spans="1:4" x14ac:dyDescent="0.2">
      <c r="A68" s="2" t="s">
        <v>85</v>
      </c>
      <c r="B68" s="771">
        <v>855</v>
      </c>
      <c r="C68" s="768">
        <v>0.94574177265167203</v>
      </c>
      <c r="D68" s="768">
        <v>5.4258238524198497E-2</v>
      </c>
    </row>
    <row r="69" spans="1:4" x14ac:dyDescent="0.2">
      <c r="A69" s="2" t="s">
        <v>86</v>
      </c>
      <c r="B69" s="771">
        <v>13</v>
      </c>
      <c r="C69" s="768" t="s">
        <v>1</v>
      </c>
      <c r="D69" s="768" t="s">
        <v>1</v>
      </c>
    </row>
    <row r="70" spans="1:4" x14ac:dyDescent="0.2">
      <c r="A70" s="2" t="s">
        <v>87</v>
      </c>
      <c r="B70" s="771">
        <v>73</v>
      </c>
      <c r="C70" s="768">
        <v>0.97262614965438798</v>
      </c>
      <c r="D70" s="768">
        <v>2.7373822405934299E-2</v>
      </c>
    </row>
    <row r="71" spans="1:4" x14ac:dyDescent="0.2">
      <c r="A71" s="2" t="s">
        <v>88</v>
      </c>
      <c r="B71" s="771">
        <v>6</v>
      </c>
      <c r="C71" s="768" t="s">
        <v>1</v>
      </c>
      <c r="D71" s="768" t="s">
        <v>1</v>
      </c>
    </row>
    <row r="72" spans="1:4" x14ac:dyDescent="0.2">
      <c r="A72" s="5" t="s">
        <v>89</v>
      </c>
      <c r="B72" s="770" t="s">
        <v>1</v>
      </c>
      <c r="C72" s="767" t="s">
        <v>1</v>
      </c>
      <c r="D72" s="767" t="s">
        <v>1</v>
      </c>
    </row>
    <row r="73" spans="1:4" x14ac:dyDescent="0.2">
      <c r="A73" s="2" t="s">
        <v>89</v>
      </c>
      <c r="B73" s="771">
        <v>803</v>
      </c>
      <c r="C73" s="768">
        <v>0.95438367128372203</v>
      </c>
      <c r="D73" s="768">
        <v>4.56163547933102E-2</v>
      </c>
    </row>
    <row r="74" spans="1:4" x14ac:dyDescent="0.2">
      <c r="A74" s="2" t="s">
        <v>90</v>
      </c>
      <c r="B74" s="771">
        <v>143</v>
      </c>
      <c r="C74" s="768">
        <v>0.86904132366180398</v>
      </c>
      <c r="D74" s="768">
        <v>0.130958676338196</v>
      </c>
    </row>
    <row r="75" spans="1:4" x14ac:dyDescent="0.2">
      <c r="A75" s="5" t="s">
        <v>91</v>
      </c>
      <c r="B75" s="770" t="s">
        <v>1</v>
      </c>
      <c r="C75" s="767" t="s">
        <v>1</v>
      </c>
      <c r="D75" s="767" t="s">
        <v>1</v>
      </c>
    </row>
    <row r="76" spans="1:4" x14ac:dyDescent="0.2">
      <c r="A76" s="2" t="s">
        <v>92</v>
      </c>
      <c r="B76" s="771">
        <v>413</v>
      </c>
      <c r="C76" s="768">
        <v>0.93070077896118197</v>
      </c>
      <c r="D76" s="768">
        <v>6.9299206137657193E-2</v>
      </c>
    </row>
    <row r="77" spans="1:4" x14ac:dyDescent="0.2">
      <c r="A77" s="2" t="s">
        <v>93</v>
      </c>
      <c r="B77" s="771">
        <v>166</v>
      </c>
      <c r="C77" s="768">
        <v>0.97846478223800704</v>
      </c>
      <c r="D77" s="768">
        <v>2.1535240113735199E-2</v>
      </c>
    </row>
    <row r="78" spans="1:4" x14ac:dyDescent="0.2">
      <c r="A78" s="2" t="s">
        <v>94</v>
      </c>
      <c r="B78" s="771">
        <v>361</v>
      </c>
      <c r="C78" s="768">
        <v>0.945248782634735</v>
      </c>
      <c r="D78" s="768">
        <v>5.4751243442297003E-2</v>
      </c>
    </row>
    <row r="79" spans="1:4" x14ac:dyDescent="0.2">
      <c r="A79" s="5" t="s">
        <v>95</v>
      </c>
      <c r="B79" s="770" t="s">
        <v>1</v>
      </c>
      <c r="C79" s="767" t="s">
        <v>1</v>
      </c>
      <c r="D79" s="767" t="s">
        <v>1</v>
      </c>
    </row>
    <row r="80" spans="1:4" x14ac:dyDescent="0.2">
      <c r="A80" s="2" t="s">
        <v>96</v>
      </c>
      <c r="B80" s="771">
        <v>210</v>
      </c>
      <c r="C80" s="768">
        <v>0.98178672790527299</v>
      </c>
      <c r="D80" s="768">
        <v>1.8213288858532899E-2</v>
      </c>
    </row>
    <row r="81" spans="1:4" x14ac:dyDescent="0.2">
      <c r="A81" s="2" t="s">
        <v>97</v>
      </c>
      <c r="B81" s="771">
        <v>158</v>
      </c>
      <c r="C81" s="768">
        <v>0.93172025680542003</v>
      </c>
      <c r="D81" s="768">
        <v>6.8279713392257704E-2</v>
      </c>
    </row>
    <row r="82" spans="1:4" x14ac:dyDescent="0.2">
      <c r="A82" s="2" t="s">
        <v>98</v>
      </c>
      <c r="B82" s="771">
        <v>35</v>
      </c>
      <c r="C82" s="768">
        <v>1</v>
      </c>
      <c r="D82" s="768">
        <v>0</v>
      </c>
    </row>
    <row r="83" spans="1:4" x14ac:dyDescent="0.2">
      <c r="A83" s="2" t="s">
        <v>99</v>
      </c>
      <c r="B83" s="771">
        <v>129</v>
      </c>
      <c r="C83" s="768">
        <v>0.927853584289551</v>
      </c>
      <c r="D83" s="768">
        <v>7.2146430611610399E-2</v>
      </c>
    </row>
    <row r="84" spans="1:4" x14ac:dyDescent="0.2">
      <c r="A84" s="2" t="s">
        <v>100</v>
      </c>
      <c r="B84" s="771">
        <v>44</v>
      </c>
      <c r="C84" s="768">
        <v>0.89655238389968905</v>
      </c>
      <c r="D84" s="768">
        <v>0.103447616100311</v>
      </c>
    </row>
    <row r="85" spans="1:4" x14ac:dyDescent="0.2">
      <c r="A85" s="2" t="s">
        <v>101</v>
      </c>
      <c r="B85" s="771">
        <v>101</v>
      </c>
      <c r="C85" s="768">
        <v>0.95438802242279097</v>
      </c>
      <c r="D85" s="768">
        <v>4.5611955225467703E-2</v>
      </c>
    </row>
    <row r="86" spans="1:4" x14ac:dyDescent="0.2">
      <c r="A86" s="2" t="s">
        <v>102</v>
      </c>
      <c r="B86" s="771">
        <v>33</v>
      </c>
      <c r="C86" s="768">
        <v>0.89676862955093395</v>
      </c>
      <c r="D86" s="768">
        <v>0.103231362998486</v>
      </c>
    </row>
    <row r="87" spans="1:4" x14ac:dyDescent="0.2">
      <c r="A87" s="2" t="s">
        <v>103</v>
      </c>
      <c r="B87" s="771">
        <v>45</v>
      </c>
      <c r="C87" s="768">
        <v>0.92648947238922097</v>
      </c>
      <c r="D87" s="768">
        <v>7.3510505259037004E-2</v>
      </c>
    </row>
    <row r="88" spans="1:4" x14ac:dyDescent="0.2">
      <c r="A88" s="2" t="s">
        <v>104</v>
      </c>
      <c r="B88" s="771">
        <v>179</v>
      </c>
      <c r="C88" s="768">
        <v>0.94504791498184204</v>
      </c>
      <c r="D88" s="768">
        <v>5.4952081292867702E-2</v>
      </c>
    </row>
    <row r="89" spans="1:4" x14ac:dyDescent="0.2">
      <c r="A89" s="5" t="s">
        <v>105</v>
      </c>
      <c r="B89" s="770" t="s">
        <v>1</v>
      </c>
      <c r="C89" s="767" t="s">
        <v>1</v>
      </c>
      <c r="D89" s="767" t="s">
        <v>1</v>
      </c>
    </row>
    <row r="90" spans="1:4" x14ac:dyDescent="0.2">
      <c r="A90" s="2" t="s">
        <v>106</v>
      </c>
      <c r="B90" s="771">
        <v>114</v>
      </c>
      <c r="C90" s="768">
        <v>0.88803839683532704</v>
      </c>
      <c r="D90" s="768">
        <v>0.111961603164673</v>
      </c>
    </row>
    <row r="91" spans="1:4" x14ac:dyDescent="0.2">
      <c r="A91" s="2" t="s">
        <v>107</v>
      </c>
      <c r="B91" s="771">
        <v>253</v>
      </c>
      <c r="C91" s="768">
        <v>0.94991153478622403</v>
      </c>
      <c r="D91" s="768">
        <v>5.00884652137756E-2</v>
      </c>
    </row>
    <row r="92" spans="1:4" x14ac:dyDescent="0.2">
      <c r="A92" s="2" t="s">
        <v>108</v>
      </c>
      <c r="B92" s="771">
        <v>434</v>
      </c>
      <c r="C92" s="768">
        <v>0.95681399106979403</v>
      </c>
      <c r="D92" s="768">
        <v>4.3185982853174203E-2</v>
      </c>
    </row>
    <row r="93" spans="1:4" x14ac:dyDescent="0.2">
      <c r="A93" s="2" t="s">
        <v>109</v>
      </c>
      <c r="B93" s="771">
        <v>79</v>
      </c>
      <c r="C93" s="768">
        <v>0.90742111206054699</v>
      </c>
      <c r="D93" s="768">
        <v>9.2578887939453097E-2</v>
      </c>
    </row>
    <row r="94" spans="1:4" x14ac:dyDescent="0.2">
      <c r="A94" s="5" t="s">
        <v>110</v>
      </c>
      <c r="B94" s="770" t="s">
        <v>1</v>
      </c>
      <c r="C94" s="767" t="s">
        <v>1</v>
      </c>
      <c r="D94" s="767" t="s">
        <v>1</v>
      </c>
    </row>
    <row r="95" spans="1:4" x14ac:dyDescent="0.2">
      <c r="A95" s="2" t="s">
        <v>106</v>
      </c>
      <c r="B95" s="771">
        <v>192</v>
      </c>
      <c r="C95" s="768">
        <v>0.90303277969360396</v>
      </c>
      <c r="D95" s="768">
        <v>9.6967205405235304E-2</v>
      </c>
    </row>
    <row r="96" spans="1:4" x14ac:dyDescent="0.2">
      <c r="A96" s="2" t="s">
        <v>107</v>
      </c>
      <c r="B96" s="771">
        <v>303</v>
      </c>
      <c r="C96" s="768">
        <v>0.95664417743682895</v>
      </c>
      <c r="D96" s="768">
        <v>4.3355815112590797E-2</v>
      </c>
    </row>
    <row r="97" spans="1:4" x14ac:dyDescent="0.2">
      <c r="A97" s="2" t="s">
        <v>108</v>
      </c>
      <c r="B97" s="771">
        <v>341</v>
      </c>
      <c r="C97" s="768">
        <v>0.959458827972412</v>
      </c>
      <c r="D97" s="768">
        <v>4.0541172027587898E-2</v>
      </c>
    </row>
    <row r="98" spans="1:4" x14ac:dyDescent="0.2">
      <c r="A98" s="2" t="s">
        <v>109</v>
      </c>
      <c r="B98" s="771">
        <v>44</v>
      </c>
      <c r="C98" s="768">
        <v>0.86126869916915905</v>
      </c>
      <c r="D98" s="768">
        <v>0.13873128592968001</v>
      </c>
    </row>
    <row r="99" spans="1:4" x14ac:dyDescent="0.2">
      <c r="A99" s="5" t="s">
        <v>111</v>
      </c>
      <c r="B99" s="770" t="s">
        <v>1</v>
      </c>
      <c r="C99" s="767" t="s">
        <v>1</v>
      </c>
      <c r="D99" s="767" t="s">
        <v>1</v>
      </c>
    </row>
    <row r="100" spans="1:4" x14ac:dyDescent="0.2">
      <c r="A100" s="2" t="s">
        <v>112</v>
      </c>
      <c r="B100" s="771">
        <v>66</v>
      </c>
      <c r="C100" s="768">
        <v>0.91835701465606701</v>
      </c>
      <c r="D100" s="768">
        <v>8.1642985343933105E-2</v>
      </c>
    </row>
    <row r="101" spans="1:4" x14ac:dyDescent="0.2">
      <c r="A101" s="2" t="s">
        <v>113</v>
      </c>
      <c r="B101" s="771">
        <v>195</v>
      </c>
      <c r="C101" s="768">
        <v>0.969726622104645</v>
      </c>
      <c r="D101" s="768">
        <v>3.0273392796516401E-2</v>
      </c>
    </row>
    <row r="102" spans="1:4" x14ac:dyDescent="0.2">
      <c r="A102" s="2" t="s">
        <v>114</v>
      </c>
      <c r="B102" s="771">
        <v>213</v>
      </c>
      <c r="C102" s="768">
        <v>0.94820320606231701</v>
      </c>
      <c r="D102" s="768">
        <v>5.1796786487102502E-2</v>
      </c>
    </row>
    <row r="103" spans="1:4" x14ac:dyDescent="0.2">
      <c r="A103" s="2" t="s">
        <v>115</v>
      </c>
      <c r="B103" s="771">
        <v>135</v>
      </c>
      <c r="C103" s="768">
        <v>0.95652318000793501</v>
      </c>
      <c r="D103" s="768">
        <v>4.3476819992065402E-2</v>
      </c>
    </row>
    <row r="104" spans="1:4" x14ac:dyDescent="0.2">
      <c r="A104" s="2" t="s">
        <v>116</v>
      </c>
      <c r="B104" s="771">
        <v>119</v>
      </c>
      <c r="C104" s="768">
        <v>0.92343300580978405</v>
      </c>
      <c r="D104" s="768">
        <v>7.6566986739635495E-2</v>
      </c>
    </row>
    <row r="105" spans="1:4" x14ac:dyDescent="0.2">
      <c r="A105" s="2" t="s">
        <v>117</v>
      </c>
      <c r="B105" s="771">
        <v>118</v>
      </c>
      <c r="C105" s="768">
        <v>0.94588601589202903</v>
      </c>
      <c r="D105" s="768">
        <v>5.4113969206809998E-2</v>
      </c>
    </row>
    <row r="106" spans="1:4" x14ac:dyDescent="0.2">
      <c r="A106" s="2" t="s">
        <v>118</v>
      </c>
      <c r="B106" s="771">
        <v>96</v>
      </c>
      <c r="C106" s="768">
        <v>0.92311674356460605</v>
      </c>
      <c r="D106" s="768">
        <v>7.6883241534233093E-2</v>
      </c>
    </row>
    <row r="107" spans="1:4" x14ac:dyDescent="0.2">
      <c r="A107" s="5" t="s">
        <v>111</v>
      </c>
      <c r="B107" s="770" t="s">
        <v>1</v>
      </c>
      <c r="C107" s="767" t="s">
        <v>1</v>
      </c>
      <c r="D107" s="767" t="s">
        <v>1</v>
      </c>
    </row>
    <row r="108" spans="1:4" x14ac:dyDescent="0.2">
      <c r="A108" s="2" t="s">
        <v>119</v>
      </c>
      <c r="B108" s="771">
        <v>261</v>
      </c>
      <c r="C108" s="768">
        <v>0.95199066400527999</v>
      </c>
      <c r="D108" s="768">
        <v>4.8009317368269001E-2</v>
      </c>
    </row>
    <row r="109" spans="1:4" x14ac:dyDescent="0.2">
      <c r="A109" s="2" t="s">
        <v>120</v>
      </c>
      <c r="B109" s="771">
        <v>287</v>
      </c>
      <c r="C109" s="768">
        <v>0.94153332710266102</v>
      </c>
      <c r="D109" s="768">
        <v>5.8466702699661303E-2</v>
      </c>
    </row>
    <row r="110" spans="1:4" x14ac:dyDescent="0.2">
      <c r="A110" s="2" t="s">
        <v>121</v>
      </c>
      <c r="B110" s="771">
        <v>180</v>
      </c>
      <c r="C110" s="768">
        <v>0.94531148672103904</v>
      </c>
      <c r="D110" s="768">
        <v>5.4688535630703E-2</v>
      </c>
    </row>
    <row r="111" spans="1:4" x14ac:dyDescent="0.2">
      <c r="A111" s="2" t="s">
        <v>122</v>
      </c>
      <c r="B111" s="771">
        <v>214</v>
      </c>
      <c r="C111" s="768">
        <v>0.93534839153289795</v>
      </c>
      <c r="D111" s="768">
        <v>6.4651638269424397E-2</v>
      </c>
    </row>
    <row r="112" spans="1:4" x14ac:dyDescent="0.2">
      <c r="A112" s="5" t="s">
        <v>111</v>
      </c>
      <c r="B112" s="770" t="s">
        <v>1</v>
      </c>
      <c r="C112" s="767" t="s">
        <v>1</v>
      </c>
      <c r="D112" s="767" t="s">
        <v>1</v>
      </c>
    </row>
    <row r="113" spans="1:4" x14ac:dyDescent="0.2">
      <c r="A113" s="2" t="s">
        <v>119</v>
      </c>
      <c r="B113" s="771">
        <v>261</v>
      </c>
      <c r="C113" s="768">
        <v>0.95199066400527999</v>
      </c>
      <c r="D113" s="768">
        <v>4.8009317368269001E-2</v>
      </c>
    </row>
    <row r="114" spans="1:4" x14ac:dyDescent="0.2">
      <c r="A114" s="2" t="s">
        <v>123</v>
      </c>
      <c r="B114" s="771">
        <v>348</v>
      </c>
      <c r="C114" s="768">
        <v>0.951585233211517</v>
      </c>
      <c r="D114" s="768">
        <v>4.8414755612611798E-2</v>
      </c>
    </row>
    <row r="115" spans="1:4" x14ac:dyDescent="0.2">
      <c r="A115" s="2" t="s">
        <v>124</v>
      </c>
      <c r="B115" s="771">
        <v>333</v>
      </c>
      <c r="C115" s="768">
        <v>0.92979186773300204</v>
      </c>
      <c r="D115" s="768">
        <v>7.0208147168159499E-2</v>
      </c>
    </row>
    <row r="116" spans="1:4" x14ac:dyDescent="0.2">
      <c r="A116" s="5" t="s">
        <v>125</v>
      </c>
      <c r="B116" s="770" t="s">
        <v>1</v>
      </c>
      <c r="C116" s="767" t="s">
        <v>1</v>
      </c>
      <c r="D116" s="767" t="s">
        <v>1</v>
      </c>
    </row>
    <row r="117" spans="1:4" x14ac:dyDescent="0.2">
      <c r="A117" s="2" t="s">
        <v>126</v>
      </c>
      <c r="B117" s="771">
        <v>135</v>
      </c>
      <c r="C117" s="768">
        <v>0.89476388692855802</v>
      </c>
      <c r="D117" s="768">
        <v>0.1052360907197</v>
      </c>
    </row>
    <row r="118" spans="1:4" x14ac:dyDescent="0.2">
      <c r="A118" s="2" t="s">
        <v>127</v>
      </c>
      <c r="B118" s="771">
        <v>38</v>
      </c>
      <c r="C118" s="768">
        <v>0.88309437036514304</v>
      </c>
      <c r="D118" s="768">
        <v>0.116905607283115</v>
      </c>
    </row>
    <row r="119" spans="1:4" x14ac:dyDescent="0.2">
      <c r="A119" s="2" t="s">
        <v>128</v>
      </c>
      <c r="B119" s="771">
        <v>58</v>
      </c>
      <c r="C119" s="768">
        <v>0.93749386072158802</v>
      </c>
      <c r="D119" s="768">
        <v>6.2506116926670102E-2</v>
      </c>
    </row>
    <row r="120" spans="1:4" x14ac:dyDescent="0.2">
      <c r="A120" s="2" t="s">
        <v>129</v>
      </c>
      <c r="B120" s="771">
        <v>136</v>
      </c>
      <c r="C120" s="768">
        <v>0.97612029314041104</v>
      </c>
      <c r="D120" s="768">
        <v>2.3879706859588599E-2</v>
      </c>
    </row>
    <row r="121" spans="1:4" x14ac:dyDescent="0.2">
      <c r="A121" s="2" t="s">
        <v>130</v>
      </c>
      <c r="B121" s="771">
        <v>130</v>
      </c>
      <c r="C121" s="768">
        <v>0.95392280817031905</v>
      </c>
      <c r="D121" s="768">
        <v>4.60772179067135E-2</v>
      </c>
    </row>
    <row r="122" spans="1:4" x14ac:dyDescent="0.2">
      <c r="A122" s="2" t="s">
        <v>131</v>
      </c>
      <c r="B122" s="771">
        <v>91</v>
      </c>
      <c r="C122" s="768">
        <v>1</v>
      </c>
      <c r="D122" s="768">
        <v>0</v>
      </c>
    </row>
    <row r="123" spans="1:4" x14ac:dyDescent="0.2">
      <c r="A123" s="2" t="s">
        <v>132</v>
      </c>
      <c r="B123" s="771">
        <v>42</v>
      </c>
      <c r="C123" s="768">
        <v>0.97069549560546897</v>
      </c>
      <c r="D123" s="768">
        <v>2.9304491356015198E-2</v>
      </c>
    </row>
    <row r="124" spans="1:4" x14ac:dyDescent="0.2">
      <c r="A124" s="3" t="s">
        <v>133</v>
      </c>
      <c r="B124" s="772">
        <v>250</v>
      </c>
      <c r="C124" s="769">
        <v>0.92210447788238503</v>
      </c>
      <c r="D124" s="769">
        <v>7.7895551919937106E-2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419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76" t="s">
        <v>1</v>
      </c>
      <c r="C6" s="773" t="s">
        <v>1</v>
      </c>
      <c r="D6" s="773" t="s">
        <v>1</v>
      </c>
    </row>
    <row r="7" spans="1:4" x14ac:dyDescent="0.2">
      <c r="A7" s="2" t="s">
        <v>26</v>
      </c>
      <c r="B7" s="777">
        <v>926</v>
      </c>
      <c r="C7" s="774">
        <v>0.92175501585006703</v>
      </c>
      <c r="D7" s="774">
        <v>7.8244999051094097E-2</v>
      </c>
    </row>
    <row r="8" spans="1:4" x14ac:dyDescent="0.2">
      <c r="A8" s="5" t="s">
        <v>27</v>
      </c>
      <c r="B8" s="776" t="s">
        <v>1</v>
      </c>
      <c r="C8" s="773" t="s">
        <v>1</v>
      </c>
      <c r="D8" s="773" t="s">
        <v>1</v>
      </c>
    </row>
    <row r="9" spans="1:4" x14ac:dyDescent="0.2">
      <c r="A9" s="2" t="s">
        <v>28</v>
      </c>
      <c r="B9" s="777">
        <v>329</v>
      </c>
      <c r="C9" s="774">
        <v>0.91058790683746305</v>
      </c>
      <c r="D9" s="774">
        <v>8.9412115514278398E-2</v>
      </c>
    </row>
    <row r="10" spans="1:4" x14ac:dyDescent="0.2">
      <c r="A10" s="2" t="s">
        <v>29</v>
      </c>
      <c r="B10" s="777">
        <v>41</v>
      </c>
      <c r="C10" s="774">
        <v>0.93753033876419101</v>
      </c>
      <c r="D10" s="774">
        <v>6.2469672411680201E-2</v>
      </c>
    </row>
    <row r="11" spans="1:4" x14ac:dyDescent="0.2">
      <c r="A11" s="2" t="s">
        <v>30</v>
      </c>
      <c r="B11" s="777">
        <v>137</v>
      </c>
      <c r="C11" s="774">
        <v>0.95736175775527999</v>
      </c>
      <c r="D11" s="774">
        <v>4.2638219892978703E-2</v>
      </c>
    </row>
    <row r="12" spans="1:4" x14ac:dyDescent="0.2">
      <c r="A12" s="2" t="s">
        <v>31</v>
      </c>
      <c r="B12" s="777">
        <v>172</v>
      </c>
      <c r="C12" s="774">
        <v>0.90114116668701205</v>
      </c>
      <c r="D12" s="774">
        <v>9.8858848214149503E-2</v>
      </c>
    </row>
    <row r="13" spans="1:4" x14ac:dyDescent="0.2">
      <c r="A13" s="2" t="s">
        <v>32</v>
      </c>
      <c r="B13" s="777">
        <v>64</v>
      </c>
      <c r="C13" s="774">
        <v>0.93043744564056396</v>
      </c>
      <c r="D13" s="774">
        <v>6.9562569260597201E-2</v>
      </c>
    </row>
    <row r="14" spans="1:4" x14ac:dyDescent="0.2">
      <c r="A14" s="2" t="s">
        <v>33</v>
      </c>
      <c r="B14" s="777">
        <v>152</v>
      </c>
      <c r="C14" s="774">
        <v>0.954140305519104</v>
      </c>
      <c r="D14" s="774">
        <v>4.58596684038639E-2</v>
      </c>
    </row>
    <row r="15" spans="1:4" x14ac:dyDescent="0.2">
      <c r="A15" s="5" t="s">
        <v>34</v>
      </c>
      <c r="B15" s="776" t="s">
        <v>1</v>
      </c>
      <c r="C15" s="773" t="s">
        <v>1</v>
      </c>
      <c r="D15" s="773" t="s">
        <v>1</v>
      </c>
    </row>
    <row r="16" spans="1:4" x14ac:dyDescent="0.2">
      <c r="A16" s="2" t="s">
        <v>35</v>
      </c>
      <c r="B16" s="777">
        <v>609</v>
      </c>
      <c r="C16" s="774">
        <v>0.93223673105239901</v>
      </c>
      <c r="D16" s="774">
        <v>6.7763268947601304E-2</v>
      </c>
    </row>
    <row r="17" spans="1:4" x14ac:dyDescent="0.2">
      <c r="A17" s="2" t="s">
        <v>36</v>
      </c>
      <c r="B17" s="777">
        <v>41</v>
      </c>
      <c r="C17" s="774">
        <v>0.81771671772003196</v>
      </c>
      <c r="D17" s="774">
        <v>0.18228329718112901</v>
      </c>
    </row>
    <row r="18" spans="1:4" x14ac:dyDescent="0.2">
      <c r="A18" s="2" t="s">
        <v>37</v>
      </c>
      <c r="B18" s="777">
        <v>204</v>
      </c>
      <c r="C18" s="774">
        <v>0.94144660234451305</v>
      </c>
      <c r="D18" s="774">
        <v>5.85533864796162E-2</v>
      </c>
    </row>
    <row r="19" spans="1:4" x14ac:dyDescent="0.2">
      <c r="A19" s="2" t="s">
        <v>38</v>
      </c>
      <c r="B19" s="777">
        <v>52</v>
      </c>
      <c r="C19" s="774">
        <v>0.94472521543502797</v>
      </c>
      <c r="D19" s="774">
        <v>5.52747584879398E-2</v>
      </c>
    </row>
    <row r="20" spans="1:4" x14ac:dyDescent="0.2">
      <c r="A20" s="5" t="s">
        <v>39</v>
      </c>
      <c r="B20" s="776" t="s">
        <v>1</v>
      </c>
      <c r="C20" s="773" t="s">
        <v>1</v>
      </c>
      <c r="D20" s="773" t="s">
        <v>1</v>
      </c>
    </row>
    <row r="21" spans="1:4" x14ac:dyDescent="0.2">
      <c r="A21" s="2" t="s">
        <v>35</v>
      </c>
      <c r="B21" s="777">
        <v>609</v>
      </c>
      <c r="C21" s="774">
        <v>0.93223673105239901</v>
      </c>
      <c r="D21" s="774">
        <v>6.7763268947601304E-2</v>
      </c>
    </row>
    <row r="22" spans="1:4" x14ac:dyDescent="0.2">
      <c r="A22" s="2" t="s">
        <v>40</v>
      </c>
      <c r="B22" s="777">
        <v>19</v>
      </c>
      <c r="C22" s="774" t="s">
        <v>1</v>
      </c>
      <c r="D22" s="774" t="s">
        <v>1</v>
      </c>
    </row>
    <row r="23" spans="1:4" x14ac:dyDescent="0.2">
      <c r="A23" s="2" t="s">
        <v>41</v>
      </c>
      <c r="B23" s="777">
        <v>19</v>
      </c>
      <c r="C23" s="774" t="s">
        <v>1</v>
      </c>
      <c r="D23" s="774" t="s">
        <v>1</v>
      </c>
    </row>
    <row r="24" spans="1:4" x14ac:dyDescent="0.2">
      <c r="A24" s="2" t="s">
        <v>42</v>
      </c>
      <c r="B24" s="777">
        <v>3</v>
      </c>
      <c r="C24" s="774" t="s">
        <v>1</v>
      </c>
      <c r="D24" s="774" t="s">
        <v>1</v>
      </c>
    </row>
    <row r="25" spans="1:4" x14ac:dyDescent="0.2">
      <c r="A25" s="2" t="s">
        <v>43</v>
      </c>
      <c r="B25" s="777">
        <v>2</v>
      </c>
      <c r="C25" s="774" t="s">
        <v>1</v>
      </c>
      <c r="D25" s="774" t="s">
        <v>1</v>
      </c>
    </row>
    <row r="26" spans="1:4" x14ac:dyDescent="0.2">
      <c r="A26" s="2" t="s">
        <v>37</v>
      </c>
      <c r="B26" s="777">
        <v>204</v>
      </c>
      <c r="C26" s="774">
        <v>0.94144660234451305</v>
      </c>
      <c r="D26" s="774">
        <v>5.85533864796162E-2</v>
      </c>
    </row>
    <row r="27" spans="1:4" x14ac:dyDescent="0.2">
      <c r="A27" s="2" t="s">
        <v>44</v>
      </c>
      <c r="B27" s="777">
        <v>7</v>
      </c>
      <c r="C27" s="774" t="s">
        <v>1</v>
      </c>
      <c r="D27" s="774" t="s">
        <v>1</v>
      </c>
    </row>
    <row r="28" spans="1:4" x14ac:dyDescent="0.2">
      <c r="A28" s="2" t="s">
        <v>45</v>
      </c>
      <c r="B28" s="777">
        <v>43</v>
      </c>
      <c r="C28" s="774">
        <v>0.945440173149109</v>
      </c>
      <c r="D28" s="774">
        <v>5.4559823125600801E-2</v>
      </c>
    </row>
    <row r="29" spans="1:4" x14ac:dyDescent="0.2">
      <c r="A29" s="5" t="s">
        <v>46</v>
      </c>
      <c r="B29" s="776" t="s">
        <v>1</v>
      </c>
      <c r="C29" s="773" t="s">
        <v>1</v>
      </c>
      <c r="D29" s="773" t="s">
        <v>1</v>
      </c>
    </row>
    <row r="30" spans="1:4" x14ac:dyDescent="0.2">
      <c r="A30" s="2" t="s">
        <v>47</v>
      </c>
      <c r="B30" s="777">
        <v>57</v>
      </c>
      <c r="C30" s="774">
        <v>0.83644413948059104</v>
      </c>
      <c r="D30" s="774">
        <v>0.16355587542057001</v>
      </c>
    </row>
    <row r="31" spans="1:4" x14ac:dyDescent="0.2">
      <c r="A31" s="2" t="s">
        <v>48</v>
      </c>
      <c r="B31" s="777">
        <v>222</v>
      </c>
      <c r="C31" s="774">
        <v>0.93040359020233199</v>
      </c>
      <c r="D31" s="774">
        <v>6.9596394896507305E-2</v>
      </c>
    </row>
    <row r="32" spans="1:4" x14ac:dyDescent="0.2">
      <c r="A32" s="2" t="s">
        <v>49</v>
      </c>
      <c r="B32" s="777">
        <v>167</v>
      </c>
      <c r="C32" s="774">
        <v>0.90896600484848</v>
      </c>
      <c r="D32" s="774">
        <v>9.10340026021004E-2</v>
      </c>
    </row>
    <row r="33" spans="1:4" x14ac:dyDescent="0.2">
      <c r="A33" s="2" t="s">
        <v>50</v>
      </c>
      <c r="B33" s="777">
        <v>416</v>
      </c>
      <c r="C33" s="774">
        <v>0.94583010673522905</v>
      </c>
      <c r="D33" s="774">
        <v>5.4169896990060799E-2</v>
      </c>
    </row>
    <row r="34" spans="1:4" x14ac:dyDescent="0.2">
      <c r="A34" s="5" t="s">
        <v>51</v>
      </c>
      <c r="B34" s="776" t="s">
        <v>1</v>
      </c>
      <c r="C34" s="773" t="s">
        <v>1</v>
      </c>
      <c r="D34" s="773" t="s">
        <v>1</v>
      </c>
    </row>
    <row r="35" spans="1:4" x14ac:dyDescent="0.2">
      <c r="A35" s="2" t="s">
        <v>52</v>
      </c>
      <c r="B35" s="777">
        <v>304</v>
      </c>
      <c r="C35" s="774">
        <v>0.91035008430481001</v>
      </c>
      <c r="D35" s="774">
        <v>8.9649900794029194E-2</v>
      </c>
    </row>
    <row r="36" spans="1:4" x14ac:dyDescent="0.2">
      <c r="A36" s="2" t="s">
        <v>53</v>
      </c>
      <c r="B36" s="777">
        <v>388</v>
      </c>
      <c r="C36" s="774">
        <v>0.92778259515762296</v>
      </c>
      <c r="D36" s="774">
        <v>7.2217419743537903E-2</v>
      </c>
    </row>
    <row r="37" spans="1:4" x14ac:dyDescent="0.2">
      <c r="A37" s="2" t="s">
        <v>54</v>
      </c>
      <c r="B37" s="777">
        <v>120</v>
      </c>
      <c r="C37" s="774">
        <v>0.93562012910842896</v>
      </c>
      <c r="D37" s="774">
        <v>6.43798783421516E-2</v>
      </c>
    </row>
    <row r="38" spans="1:4" x14ac:dyDescent="0.2">
      <c r="A38" s="2" t="s">
        <v>55</v>
      </c>
      <c r="B38" s="777">
        <v>106</v>
      </c>
      <c r="C38" s="774">
        <v>0.95115119218826305</v>
      </c>
      <c r="D38" s="774">
        <v>4.8848781734704999E-2</v>
      </c>
    </row>
    <row r="39" spans="1:4" x14ac:dyDescent="0.2">
      <c r="A39" s="5" t="s">
        <v>56</v>
      </c>
      <c r="B39" s="776" t="s">
        <v>1</v>
      </c>
      <c r="C39" s="773" t="s">
        <v>1</v>
      </c>
      <c r="D39" s="773" t="s">
        <v>1</v>
      </c>
    </row>
    <row r="40" spans="1:4" x14ac:dyDescent="0.2">
      <c r="A40" s="2" t="s">
        <v>57</v>
      </c>
      <c r="B40" s="777">
        <v>805</v>
      </c>
      <c r="C40" s="774">
        <v>0.93038773536682096</v>
      </c>
      <c r="D40" s="774">
        <v>6.9612286984920502E-2</v>
      </c>
    </row>
    <row r="41" spans="1:4" x14ac:dyDescent="0.2">
      <c r="A41" s="2" t="s">
        <v>58</v>
      </c>
      <c r="B41" s="777">
        <v>97</v>
      </c>
      <c r="C41" s="774">
        <v>0.88478547334670998</v>
      </c>
      <c r="D41" s="774">
        <v>0.115214504301548</v>
      </c>
    </row>
    <row r="42" spans="1:4" x14ac:dyDescent="0.2">
      <c r="A42" s="5" t="s">
        <v>59</v>
      </c>
      <c r="B42" s="776" t="s">
        <v>1</v>
      </c>
      <c r="C42" s="773" t="s">
        <v>1</v>
      </c>
      <c r="D42" s="773" t="s">
        <v>1</v>
      </c>
    </row>
    <row r="43" spans="1:4" x14ac:dyDescent="0.2">
      <c r="A43" s="2" t="s">
        <v>60</v>
      </c>
      <c r="B43" s="777">
        <v>702</v>
      </c>
      <c r="C43" s="774">
        <v>0.93615913391113303</v>
      </c>
      <c r="D43" s="774">
        <v>6.3840888440609006E-2</v>
      </c>
    </row>
    <row r="44" spans="1:4" x14ac:dyDescent="0.2">
      <c r="A44" s="2" t="s">
        <v>61</v>
      </c>
      <c r="B44" s="777">
        <v>126</v>
      </c>
      <c r="C44" s="774">
        <v>0.90549135208129905</v>
      </c>
      <c r="D44" s="774">
        <v>9.4508655369281797E-2</v>
      </c>
    </row>
    <row r="45" spans="1:4" x14ac:dyDescent="0.2">
      <c r="A45" s="2" t="s">
        <v>62</v>
      </c>
      <c r="B45" s="777">
        <v>82</v>
      </c>
      <c r="C45" s="774">
        <v>0.86734402179717995</v>
      </c>
      <c r="D45" s="774">
        <v>0.13265594840049699</v>
      </c>
    </row>
    <row r="46" spans="1:4" x14ac:dyDescent="0.2">
      <c r="A46" s="5" t="s">
        <v>63</v>
      </c>
      <c r="B46" s="776" t="s">
        <v>1</v>
      </c>
      <c r="C46" s="773" t="s">
        <v>1</v>
      </c>
      <c r="D46" s="773" t="s">
        <v>1</v>
      </c>
    </row>
    <row r="47" spans="1:4" x14ac:dyDescent="0.2">
      <c r="A47" s="2" t="s">
        <v>64</v>
      </c>
      <c r="B47" s="777">
        <v>110</v>
      </c>
      <c r="C47" s="774">
        <v>0.96692079305648804</v>
      </c>
      <c r="D47" s="774">
        <v>3.3079221844673198E-2</v>
      </c>
    </row>
    <row r="48" spans="1:4" x14ac:dyDescent="0.2">
      <c r="A48" s="2" t="s">
        <v>65</v>
      </c>
      <c r="B48" s="777">
        <v>63</v>
      </c>
      <c r="C48" s="774">
        <v>0.89675289392471302</v>
      </c>
      <c r="D48" s="774">
        <v>0.10324708372354501</v>
      </c>
    </row>
    <row r="49" spans="1:4" x14ac:dyDescent="0.2">
      <c r="A49" s="2" t="s">
        <v>66</v>
      </c>
      <c r="B49" s="777">
        <v>123</v>
      </c>
      <c r="C49" s="774">
        <v>0.92440211772918701</v>
      </c>
      <c r="D49" s="774">
        <v>7.5597897171974196E-2</v>
      </c>
    </row>
    <row r="50" spans="1:4" x14ac:dyDescent="0.2">
      <c r="A50" s="2" t="s">
        <v>67</v>
      </c>
      <c r="B50" s="777">
        <v>109</v>
      </c>
      <c r="C50" s="774">
        <v>0.89040458202362105</v>
      </c>
      <c r="D50" s="774">
        <v>0.109595432877541</v>
      </c>
    </row>
    <row r="51" spans="1:4" x14ac:dyDescent="0.2">
      <c r="A51" s="2" t="s">
        <v>68</v>
      </c>
      <c r="B51" s="777">
        <v>120</v>
      </c>
      <c r="C51" s="774">
        <v>0.97346931695938099</v>
      </c>
      <c r="D51" s="774">
        <v>2.65306830406189E-2</v>
      </c>
    </row>
    <row r="52" spans="1:4" x14ac:dyDescent="0.2">
      <c r="A52" s="2" t="s">
        <v>69</v>
      </c>
      <c r="B52" s="777">
        <v>88</v>
      </c>
      <c r="C52" s="774">
        <v>0.87580776214599598</v>
      </c>
      <c r="D52" s="774">
        <v>0.124192260205746</v>
      </c>
    </row>
    <row r="53" spans="1:4" x14ac:dyDescent="0.2">
      <c r="A53" s="2" t="s">
        <v>70</v>
      </c>
      <c r="B53" s="777">
        <v>52</v>
      </c>
      <c r="C53" s="774">
        <v>0.91776138544082597</v>
      </c>
      <c r="D53" s="774">
        <v>8.2238607108593001E-2</v>
      </c>
    </row>
    <row r="54" spans="1:4" x14ac:dyDescent="0.2">
      <c r="A54" s="2" t="s">
        <v>71</v>
      </c>
      <c r="B54" s="777">
        <v>85</v>
      </c>
      <c r="C54" s="774">
        <v>0.84399276971817005</v>
      </c>
      <c r="D54" s="774">
        <v>0.156007215380669</v>
      </c>
    </row>
    <row r="55" spans="1:4" x14ac:dyDescent="0.2">
      <c r="A55" s="2" t="s">
        <v>72</v>
      </c>
      <c r="B55" s="777">
        <v>49</v>
      </c>
      <c r="C55" s="774">
        <v>0.94715201854705799</v>
      </c>
      <c r="D55" s="774">
        <v>5.2848007529973998E-2</v>
      </c>
    </row>
    <row r="56" spans="1:4" x14ac:dyDescent="0.2">
      <c r="A56" s="2" t="s">
        <v>73</v>
      </c>
      <c r="B56" s="777">
        <v>127</v>
      </c>
      <c r="C56" s="774">
        <v>0.96147960424423196</v>
      </c>
      <c r="D56" s="774">
        <v>3.8520421832799898E-2</v>
      </c>
    </row>
    <row r="57" spans="1:4" x14ac:dyDescent="0.2">
      <c r="A57" s="5" t="s">
        <v>74</v>
      </c>
      <c r="B57" s="776" t="s">
        <v>1</v>
      </c>
      <c r="C57" s="773" t="s">
        <v>1</v>
      </c>
      <c r="D57" s="773" t="s">
        <v>1</v>
      </c>
    </row>
    <row r="58" spans="1:4" x14ac:dyDescent="0.2">
      <c r="A58" s="2" t="s">
        <v>75</v>
      </c>
      <c r="B58" s="777">
        <v>110</v>
      </c>
      <c r="C58" s="774">
        <v>0.96692079305648804</v>
      </c>
      <c r="D58" s="774">
        <v>3.3079221844673198E-2</v>
      </c>
    </row>
    <row r="59" spans="1:4" x14ac:dyDescent="0.2">
      <c r="A59" s="2" t="s">
        <v>76</v>
      </c>
      <c r="B59" s="777">
        <v>543</v>
      </c>
      <c r="C59" s="774">
        <v>0.90950721502304099</v>
      </c>
      <c r="D59" s="774">
        <v>9.0492770075798007E-2</v>
      </c>
    </row>
    <row r="60" spans="1:4" x14ac:dyDescent="0.2">
      <c r="A60" s="2" t="s">
        <v>77</v>
      </c>
      <c r="B60" s="777">
        <v>188</v>
      </c>
      <c r="C60" s="774">
        <v>0.92974835634231601</v>
      </c>
      <c r="D60" s="774">
        <v>7.0251643657684298E-2</v>
      </c>
    </row>
    <row r="61" spans="1:4" x14ac:dyDescent="0.2">
      <c r="A61" s="2" t="s">
        <v>78</v>
      </c>
      <c r="B61" s="777">
        <v>85</v>
      </c>
      <c r="C61" s="774">
        <v>0.93281513452529896</v>
      </c>
      <c r="D61" s="774">
        <v>6.7184880375862094E-2</v>
      </c>
    </row>
    <row r="62" spans="1:4" x14ac:dyDescent="0.2">
      <c r="A62" s="5" t="s">
        <v>79</v>
      </c>
      <c r="B62" s="776" t="s">
        <v>1</v>
      </c>
      <c r="C62" s="773" t="s">
        <v>1</v>
      </c>
      <c r="D62" s="773" t="s">
        <v>1</v>
      </c>
    </row>
    <row r="63" spans="1:4" x14ac:dyDescent="0.2">
      <c r="A63" s="2" t="s">
        <v>80</v>
      </c>
      <c r="B63" s="777">
        <v>759</v>
      </c>
      <c r="C63" s="774">
        <v>0.91888612508773804</v>
      </c>
      <c r="D63" s="774">
        <v>8.1113882362842601E-2</v>
      </c>
    </row>
    <row r="64" spans="1:4" x14ac:dyDescent="0.2">
      <c r="A64" s="2" t="s">
        <v>81</v>
      </c>
      <c r="B64" s="777">
        <v>26</v>
      </c>
      <c r="C64" s="774" t="s">
        <v>1</v>
      </c>
      <c r="D64" s="774" t="s">
        <v>1</v>
      </c>
    </row>
    <row r="65" spans="1:4" x14ac:dyDescent="0.2">
      <c r="A65" s="2" t="s">
        <v>82</v>
      </c>
      <c r="B65" s="777">
        <v>48</v>
      </c>
      <c r="C65" s="774">
        <v>0.99124771356582597</v>
      </c>
      <c r="D65" s="774">
        <v>8.7523097172379494E-3</v>
      </c>
    </row>
    <row r="66" spans="1:4" x14ac:dyDescent="0.2">
      <c r="A66" s="2" t="s">
        <v>83</v>
      </c>
      <c r="B66" s="777">
        <v>83</v>
      </c>
      <c r="C66" s="774">
        <v>0.89777266979217496</v>
      </c>
      <c r="D66" s="774">
        <v>0.102227352559566</v>
      </c>
    </row>
    <row r="67" spans="1:4" x14ac:dyDescent="0.2">
      <c r="A67" s="5" t="s">
        <v>84</v>
      </c>
      <c r="B67" s="776" t="s">
        <v>1</v>
      </c>
      <c r="C67" s="773" t="s">
        <v>1</v>
      </c>
      <c r="D67" s="773" t="s">
        <v>1</v>
      </c>
    </row>
    <row r="68" spans="1:4" x14ac:dyDescent="0.2">
      <c r="A68" s="2" t="s">
        <v>85</v>
      </c>
      <c r="B68" s="777">
        <v>834</v>
      </c>
      <c r="C68" s="774">
        <v>0.91974169015884399</v>
      </c>
      <c r="D68" s="774">
        <v>8.0258317291736603E-2</v>
      </c>
    </row>
    <row r="69" spans="1:4" x14ac:dyDescent="0.2">
      <c r="A69" s="2" t="s">
        <v>86</v>
      </c>
      <c r="B69" s="777">
        <v>13</v>
      </c>
      <c r="C69" s="774" t="s">
        <v>1</v>
      </c>
      <c r="D69" s="774" t="s">
        <v>1</v>
      </c>
    </row>
    <row r="70" spans="1:4" x14ac:dyDescent="0.2">
      <c r="A70" s="2" t="s">
        <v>87</v>
      </c>
      <c r="B70" s="777">
        <v>72</v>
      </c>
      <c r="C70" s="774">
        <v>0.97065234184265103</v>
      </c>
      <c r="D70" s="774">
        <v>2.9347687959671E-2</v>
      </c>
    </row>
    <row r="71" spans="1:4" x14ac:dyDescent="0.2">
      <c r="A71" s="2" t="s">
        <v>88</v>
      </c>
      <c r="B71" s="777">
        <v>6</v>
      </c>
      <c r="C71" s="774" t="s">
        <v>1</v>
      </c>
      <c r="D71" s="774" t="s">
        <v>1</v>
      </c>
    </row>
    <row r="72" spans="1:4" x14ac:dyDescent="0.2">
      <c r="A72" s="5" t="s">
        <v>89</v>
      </c>
      <c r="B72" s="776" t="s">
        <v>1</v>
      </c>
      <c r="C72" s="773" t="s">
        <v>1</v>
      </c>
      <c r="D72" s="773" t="s">
        <v>1</v>
      </c>
    </row>
    <row r="73" spans="1:4" x14ac:dyDescent="0.2">
      <c r="A73" s="2" t="s">
        <v>89</v>
      </c>
      <c r="B73" s="777">
        <v>778</v>
      </c>
      <c r="C73" s="774">
        <v>0.915779709815979</v>
      </c>
      <c r="D73" s="774">
        <v>8.4220290184020996E-2</v>
      </c>
    </row>
    <row r="74" spans="1:4" x14ac:dyDescent="0.2">
      <c r="A74" s="2" t="s">
        <v>90</v>
      </c>
      <c r="B74" s="777">
        <v>145</v>
      </c>
      <c r="C74" s="774">
        <v>0.962482690811157</v>
      </c>
      <c r="D74" s="774">
        <v>3.7517298012971899E-2</v>
      </c>
    </row>
    <row r="75" spans="1:4" x14ac:dyDescent="0.2">
      <c r="A75" s="5" t="s">
        <v>91</v>
      </c>
      <c r="B75" s="776" t="s">
        <v>1</v>
      </c>
      <c r="C75" s="773" t="s">
        <v>1</v>
      </c>
      <c r="D75" s="773" t="s">
        <v>1</v>
      </c>
    </row>
    <row r="76" spans="1:4" x14ac:dyDescent="0.2">
      <c r="A76" s="2" t="s">
        <v>92</v>
      </c>
      <c r="B76" s="777">
        <v>405</v>
      </c>
      <c r="C76" s="774">
        <v>0.90176361799240101</v>
      </c>
      <c r="D76" s="774">
        <v>9.82363596558571E-2</v>
      </c>
    </row>
    <row r="77" spans="1:4" x14ac:dyDescent="0.2">
      <c r="A77" s="2" t="s">
        <v>93</v>
      </c>
      <c r="B77" s="777">
        <v>166</v>
      </c>
      <c r="C77" s="774">
        <v>0.96484893560409501</v>
      </c>
      <c r="D77" s="774">
        <v>3.5151083022355999E-2</v>
      </c>
    </row>
    <row r="78" spans="1:4" x14ac:dyDescent="0.2">
      <c r="A78" s="2" t="s">
        <v>94</v>
      </c>
      <c r="B78" s="777">
        <v>347</v>
      </c>
      <c r="C78" s="774">
        <v>0.92702245712280296</v>
      </c>
      <c r="D78" s="774">
        <v>7.2977520525455503E-2</v>
      </c>
    </row>
    <row r="79" spans="1:4" x14ac:dyDescent="0.2">
      <c r="A79" s="5" t="s">
        <v>95</v>
      </c>
      <c r="B79" s="776" t="s">
        <v>1</v>
      </c>
      <c r="C79" s="773" t="s">
        <v>1</v>
      </c>
      <c r="D79" s="773" t="s">
        <v>1</v>
      </c>
    </row>
    <row r="80" spans="1:4" x14ac:dyDescent="0.2">
      <c r="A80" s="2" t="s">
        <v>96</v>
      </c>
      <c r="B80" s="777">
        <v>208</v>
      </c>
      <c r="C80" s="774">
        <v>0.94577491283416704</v>
      </c>
      <c r="D80" s="774">
        <v>5.4225075989961603E-2</v>
      </c>
    </row>
    <row r="81" spans="1:4" x14ac:dyDescent="0.2">
      <c r="A81" s="2" t="s">
        <v>97</v>
      </c>
      <c r="B81" s="777">
        <v>156</v>
      </c>
      <c r="C81" s="774">
        <v>0.91911250352859497</v>
      </c>
      <c r="D81" s="774">
        <v>8.0887526273727403E-2</v>
      </c>
    </row>
    <row r="82" spans="1:4" x14ac:dyDescent="0.2">
      <c r="A82" s="2" t="s">
        <v>98</v>
      </c>
      <c r="B82" s="777">
        <v>35</v>
      </c>
      <c r="C82" s="774">
        <v>0.93372851610183705</v>
      </c>
      <c r="D82" s="774">
        <v>6.6271468997001606E-2</v>
      </c>
    </row>
    <row r="83" spans="1:4" x14ac:dyDescent="0.2">
      <c r="A83" s="2" t="s">
        <v>99</v>
      </c>
      <c r="B83" s="777">
        <v>119</v>
      </c>
      <c r="C83" s="774">
        <v>0.91691982746124301</v>
      </c>
      <c r="D83" s="774">
        <v>8.3080142736434895E-2</v>
      </c>
    </row>
    <row r="84" spans="1:4" x14ac:dyDescent="0.2">
      <c r="A84" s="2" t="s">
        <v>100</v>
      </c>
      <c r="B84" s="777">
        <v>44</v>
      </c>
      <c r="C84" s="774">
        <v>0.92977261543273904</v>
      </c>
      <c r="D84" s="774">
        <v>7.0227354764938396E-2</v>
      </c>
    </row>
    <row r="85" spans="1:4" x14ac:dyDescent="0.2">
      <c r="A85" s="2" t="s">
        <v>101</v>
      </c>
      <c r="B85" s="777">
        <v>99</v>
      </c>
      <c r="C85" s="774">
        <v>0.97019517421722401</v>
      </c>
      <c r="D85" s="774">
        <v>2.9804810881614699E-2</v>
      </c>
    </row>
    <row r="86" spans="1:4" x14ac:dyDescent="0.2">
      <c r="A86" s="2" t="s">
        <v>102</v>
      </c>
      <c r="B86" s="777">
        <v>32</v>
      </c>
      <c r="C86" s="774">
        <v>1</v>
      </c>
      <c r="D86" s="774">
        <v>0</v>
      </c>
    </row>
    <row r="87" spans="1:4" x14ac:dyDescent="0.2">
      <c r="A87" s="2" t="s">
        <v>103</v>
      </c>
      <c r="B87" s="777">
        <v>45</v>
      </c>
      <c r="C87" s="774">
        <v>0.94436508417129505</v>
      </c>
      <c r="D87" s="774">
        <v>5.5634927004575702E-2</v>
      </c>
    </row>
    <row r="88" spans="1:4" x14ac:dyDescent="0.2">
      <c r="A88" s="2" t="s">
        <v>104</v>
      </c>
      <c r="B88" s="777">
        <v>175</v>
      </c>
      <c r="C88" s="774">
        <v>0.87972927093505904</v>
      </c>
      <c r="D88" s="774">
        <v>0.120270721614361</v>
      </c>
    </row>
    <row r="89" spans="1:4" x14ac:dyDescent="0.2">
      <c r="A89" s="5" t="s">
        <v>105</v>
      </c>
      <c r="B89" s="776" t="s">
        <v>1</v>
      </c>
      <c r="C89" s="773" t="s">
        <v>1</v>
      </c>
      <c r="D89" s="773" t="s">
        <v>1</v>
      </c>
    </row>
    <row r="90" spans="1:4" x14ac:dyDescent="0.2">
      <c r="A90" s="2" t="s">
        <v>106</v>
      </c>
      <c r="B90" s="777">
        <v>110</v>
      </c>
      <c r="C90" s="774">
        <v>0.87005013227462802</v>
      </c>
      <c r="D90" s="774">
        <v>0.12994988262653401</v>
      </c>
    </row>
    <row r="91" spans="1:4" x14ac:dyDescent="0.2">
      <c r="A91" s="2" t="s">
        <v>107</v>
      </c>
      <c r="B91" s="777">
        <v>242</v>
      </c>
      <c r="C91" s="774">
        <v>0.93733203411102295</v>
      </c>
      <c r="D91" s="774">
        <v>6.2667936086654705E-2</v>
      </c>
    </row>
    <row r="92" spans="1:4" x14ac:dyDescent="0.2">
      <c r="A92" s="2" t="s">
        <v>108</v>
      </c>
      <c r="B92" s="777">
        <v>429</v>
      </c>
      <c r="C92" s="774">
        <v>0.93323069810867298</v>
      </c>
      <c r="D92" s="774">
        <v>6.6769324243068695E-2</v>
      </c>
    </row>
    <row r="93" spans="1:4" x14ac:dyDescent="0.2">
      <c r="A93" s="2" t="s">
        <v>109</v>
      </c>
      <c r="B93" s="777">
        <v>79</v>
      </c>
      <c r="C93" s="774">
        <v>0.913113653659821</v>
      </c>
      <c r="D93" s="774">
        <v>8.6886346340179402E-2</v>
      </c>
    </row>
    <row r="94" spans="1:4" x14ac:dyDescent="0.2">
      <c r="A94" s="5" t="s">
        <v>110</v>
      </c>
      <c r="B94" s="776" t="s">
        <v>1</v>
      </c>
      <c r="C94" s="773" t="s">
        <v>1</v>
      </c>
      <c r="D94" s="773" t="s">
        <v>1</v>
      </c>
    </row>
    <row r="95" spans="1:4" x14ac:dyDescent="0.2">
      <c r="A95" s="2" t="s">
        <v>106</v>
      </c>
      <c r="B95" s="777">
        <v>182</v>
      </c>
      <c r="C95" s="774">
        <v>0.89788329601287797</v>
      </c>
      <c r="D95" s="774">
        <v>0.102116726338863</v>
      </c>
    </row>
    <row r="96" spans="1:4" x14ac:dyDescent="0.2">
      <c r="A96" s="2" t="s">
        <v>107</v>
      </c>
      <c r="B96" s="777">
        <v>297</v>
      </c>
      <c r="C96" s="774">
        <v>0.92093163728714</v>
      </c>
      <c r="D96" s="774">
        <v>7.9068332910537706E-2</v>
      </c>
    </row>
    <row r="97" spans="1:4" x14ac:dyDescent="0.2">
      <c r="A97" s="2" t="s">
        <v>108</v>
      </c>
      <c r="B97" s="777">
        <v>337</v>
      </c>
      <c r="C97" s="774">
        <v>0.94691699743270896</v>
      </c>
      <c r="D97" s="774">
        <v>5.30830062925816E-2</v>
      </c>
    </row>
    <row r="98" spans="1:4" x14ac:dyDescent="0.2">
      <c r="A98" s="2" t="s">
        <v>109</v>
      </c>
      <c r="B98" s="777">
        <v>44</v>
      </c>
      <c r="C98" s="774">
        <v>0.89147937297821001</v>
      </c>
      <c r="D98" s="774">
        <v>0.108520612120628</v>
      </c>
    </row>
    <row r="99" spans="1:4" x14ac:dyDescent="0.2">
      <c r="A99" s="5" t="s">
        <v>111</v>
      </c>
      <c r="B99" s="776" t="s">
        <v>1</v>
      </c>
      <c r="C99" s="773" t="s">
        <v>1</v>
      </c>
      <c r="D99" s="773" t="s">
        <v>1</v>
      </c>
    </row>
    <row r="100" spans="1:4" x14ac:dyDescent="0.2">
      <c r="A100" s="2" t="s">
        <v>112</v>
      </c>
      <c r="B100" s="777">
        <v>66</v>
      </c>
      <c r="C100" s="774">
        <v>0.90975552797317505</v>
      </c>
      <c r="D100" s="774">
        <v>9.0244479477405506E-2</v>
      </c>
    </row>
    <row r="101" spans="1:4" x14ac:dyDescent="0.2">
      <c r="A101" s="2" t="s">
        <v>113</v>
      </c>
      <c r="B101" s="777">
        <v>194</v>
      </c>
      <c r="C101" s="774">
        <v>0.92824172973632801</v>
      </c>
      <c r="D101" s="774">
        <v>7.1758300065994304E-2</v>
      </c>
    </row>
    <row r="102" spans="1:4" x14ac:dyDescent="0.2">
      <c r="A102" s="2" t="s">
        <v>114</v>
      </c>
      <c r="B102" s="777">
        <v>212</v>
      </c>
      <c r="C102" s="774">
        <v>0.93184250593185403</v>
      </c>
      <c r="D102" s="774">
        <v>6.81574791669846E-2</v>
      </c>
    </row>
    <row r="103" spans="1:4" x14ac:dyDescent="0.2">
      <c r="A103" s="2" t="s">
        <v>115</v>
      </c>
      <c r="B103" s="777">
        <v>136</v>
      </c>
      <c r="C103" s="774">
        <v>0.90072387456893899</v>
      </c>
      <c r="D103" s="774">
        <v>9.9276095628738403E-2</v>
      </c>
    </row>
    <row r="104" spans="1:4" x14ac:dyDescent="0.2">
      <c r="A104" s="2" t="s">
        <v>116</v>
      </c>
      <c r="B104" s="777">
        <v>118</v>
      </c>
      <c r="C104" s="774">
        <v>0.90731739997863803</v>
      </c>
      <c r="D104" s="774">
        <v>9.2682614922523499E-2</v>
      </c>
    </row>
    <row r="105" spans="1:4" x14ac:dyDescent="0.2">
      <c r="A105" s="2" t="s">
        <v>117</v>
      </c>
      <c r="B105" s="777">
        <v>113</v>
      </c>
      <c r="C105" s="774">
        <v>0.96962374448776201</v>
      </c>
      <c r="D105" s="774">
        <v>3.0376248061657E-2</v>
      </c>
    </row>
    <row r="106" spans="1:4" x14ac:dyDescent="0.2">
      <c r="A106" s="2" t="s">
        <v>118</v>
      </c>
      <c r="B106" s="777">
        <v>80</v>
      </c>
      <c r="C106" s="774">
        <v>0.91937619447708097</v>
      </c>
      <c r="D106" s="774">
        <v>8.0623798072338104E-2</v>
      </c>
    </row>
    <row r="107" spans="1:4" x14ac:dyDescent="0.2">
      <c r="A107" s="5" t="s">
        <v>111</v>
      </c>
      <c r="B107" s="776" t="s">
        <v>1</v>
      </c>
      <c r="C107" s="773" t="s">
        <v>1</v>
      </c>
      <c r="D107" s="773" t="s">
        <v>1</v>
      </c>
    </row>
    <row r="108" spans="1:4" x14ac:dyDescent="0.2">
      <c r="A108" s="2" t="s">
        <v>119</v>
      </c>
      <c r="B108" s="777">
        <v>260</v>
      </c>
      <c r="C108" s="774">
        <v>0.92182147502899203</v>
      </c>
      <c r="D108" s="774">
        <v>7.8178539872169495E-2</v>
      </c>
    </row>
    <row r="109" spans="1:4" x14ac:dyDescent="0.2">
      <c r="A109" s="2" t="s">
        <v>120</v>
      </c>
      <c r="B109" s="777">
        <v>286</v>
      </c>
      <c r="C109" s="774">
        <v>0.90939444303512595</v>
      </c>
      <c r="D109" s="774">
        <v>9.0605571866035503E-2</v>
      </c>
    </row>
    <row r="110" spans="1:4" x14ac:dyDescent="0.2">
      <c r="A110" s="2" t="s">
        <v>121</v>
      </c>
      <c r="B110" s="777">
        <v>180</v>
      </c>
      <c r="C110" s="774">
        <v>0.924158275127411</v>
      </c>
      <c r="D110" s="774">
        <v>7.5841702520847307E-2</v>
      </c>
    </row>
    <row r="111" spans="1:4" x14ac:dyDescent="0.2">
      <c r="A111" s="2" t="s">
        <v>122</v>
      </c>
      <c r="B111" s="777">
        <v>193</v>
      </c>
      <c r="C111" s="774">
        <v>0.94852614402770996</v>
      </c>
      <c r="D111" s="774">
        <v>5.1473870873451198E-2</v>
      </c>
    </row>
    <row r="112" spans="1:4" x14ac:dyDescent="0.2">
      <c r="A112" s="5" t="s">
        <v>111</v>
      </c>
      <c r="B112" s="776" t="s">
        <v>1</v>
      </c>
      <c r="C112" s="773" t="s">
        <v>1</v>
      </c>
      <c r="D112" s="773" t="s">
        <v>1</v>
      </c>
    </row>
    <row r="113" spans="1:4" x14ac:dyDescent="0.2">
      <c r="A113" s="2" t="s">
        <v>119</v>
      </c>
      <c r="B113" s="777">
        <v>260</v>
      </c>
      <c r="C113" s="774">
        <v>0.92182147502899203</v>
      </c>
      <c r="D113" s="774">
        <v>7.8178539872169495E-2</v>
      </c>
    </row>
    <row r="114" spans="1:4" x14ac:dyDescent="0.2">
      <c r="A114" s="2" t="s">
        <v>123</v>
      </c>
      <c r="B114" s="777">
        <v>348</v>
      </c>
      <c r="C114" s="774">
        <v>0.91917508840560902</v>
      </c>
      <c r="D114" s="774">
        <v>8.0824911594390897E-2</v>
      </c>
    </row>
    <row r="115" spans="1:4" x14ac:dyDescent="0.2">
      <c r="A115" s="2" t="s">
        <v>124</v>
      </c>
      <c r="B115" s="777">
        <v>311</v>
      </c>
      <c r="C115" s="774">
        <v>0.92832928895950295</v>
      </c>
      <c r="D115" s="774">
        <v>7.1670696139335605E-2</v>
      </c>
    </row>
    <row r="116" spans="1:4" x14ac:dyDescent="0.2">
      <c r="A116" s="5" t="s">
        <v>125</v>
      </c>
      <c r="B116" s="776" t="s">
        <v>1</v>
      </c>
      <c r="C116" s="773" t="s">
        <v>1</v>
      </c>
      <c r="D116" s="773" t="s">
        <v>1</v>
      </c>
    </row>
    <row r="117" spans="1:4" x14ac:dyDescent="0.2">
      <c r="A117" s="2" t="s">
        <v>126</v>
      </c>
      <c r="B117" s="777">
        <v>130</v>
      </c>
      <c r="C117" s="774">
        <v>0.88288003206253096</v>
      </c>
      <c r="D117" s="774">
        <v>0.117119960486889</v>
      </c>
    </row>
    <row r="118" spans="1:4" x14ac:dyDescent="0.2">
      <c r="A118" s="2" t="s">
        <v>127</v>
      </c>
      <c r="B118" s="777">
        <v>33</v>
      </c>
      <c r="C118" s="774">
        <v>0.90100228786468495</v>
      </c>
      <c r="D118" s="774">
        <v>9.8997741937637301E-2</v>
      </c>
    </row>
    <row r="119" spans="1:4" x14ac:dyDescent="0.2">
      <c r="A119" s="2" t="s">
        <v>128</v>
      </c>
      <c r="B119" s="777">
        <v>57</v>
      </c>
      <c r="C119" s="774">
        <v>0.87851095199585005</v>
      </c>
      <c r="D119" s="774">
        <v>0.121489033102989</v>
      </c>
    </row>
    <row r="120" spans="1:4" x14ac:dyDescent="0.2">
      <c r="A120" s="2" t="s">
        <v>129</v>
      </c>
      <c r="B120" s="777">
        <v>132</v>
      </c>
      <c r="C120" s="774">
        <v>0.96971672773361195</v>
      </c>
      <c r="D120" s="774">
        <v>3.0283246189355899E-2</v>
      </c>
    </row>
    <row r="121" spans="1:4" x14ac:dyDescent="0.2">
      <c r="A121" s="2" t="s">
        <v>130</v>
      </c>
      <c r="B121" s="777">
        <v>128</v>
      </c>
      <c r="C121" s="774">
        <v>0.90556263923644997</v>
      </c>
      <c r="D121" s="774">
        <v>9.4437368214130402E-2</v>
      </c>
    </row>
    <row r="122" spans="1:4" x14ac:dyDescent="0.2">
      <c r="A122" s="2" t="s">
        <v>131</v>
      </c>
      <c r="B122" s="777">
        <v>90</v>
      </c>
      <c r="C122" s="774">
        <v>0.91710197925567605</v>
      </c>
      <c r="D122" s="774">
        <v>8.2898043096065493E-2</v>
      </c>
    </row>
    <row r="123" spans="1:4" x14ac:dyDescent="0.2">
      <c r="A123" s="2" t="s">
        <v>132</v>
      </c>
      <c r="B123" s="777">
        <v>39</v>
      </c>
      <c r="C123" s="774">
        <v>0.99038016796112105</v>
      </c>
      <c r="D123" s="774">
        <v>9.6198394894599897E-3</v>
      </c>
    </row>
    <row r="124" spans="1:4" x14ac:dyDescent="0.2">
      <c r="A124" s="3" t="s">
        <v>133</v>
      </c>
      <c r="B124" s="778">
        <v>251</v>
      </c>
      <c r="C124" s="775">
        <v>0.94095164537429798</v>
      </c>
      <c r="D124" s="775">
        <v>5.9048380702734E-2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434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90" t="s">
        <v>1</v>
      </c>
      <c r="C6" s="787" t="s">
        <v>1</v>
      </c>
      <c r="D6" s="787" t="s">
        <v>1</v>
      </c>
    </row>
    <row r="7" spans="1:4" x14ac:dyDescent="0.2">
      <c r="A7" s="2" t="s">
        <v>26</v>
      </c>
      <c r="B7" s="791">
        <v>1041</v>
      </c>
      <c r="C7" s="788">
        <v>0.15884841978549999</v>
      </c>
      <c r="D7" s="788">
        <v>0.84115159511566195</v>
      </c>
    </row>
    <row r="8" spans="1:4" x14ac:dyDescent="0.2">
      <c r="A8" s="5" t="s">
        <v>27</v>
      </c>
      <c r="B8" s="790" t="s">
        <v>1</v>
      </c>
      <c r="C8" s="787" t="s">
        <v>1</v>
      </c>
      <c r="D8" s="787" t="s">
        <v>1</v>
      </c>
    </row>
    <row r="9" spans="1:4" x14ac:dyDescent="0.2">
      <c r="A9" s="2" t="s">
        <v>28</v>
      </c>
      <c r="B9" s="791">
        <v>360</v>
      </c>
      <c r="C9" s="788">
        <v>0.16797588765621199</v>
      </c>
      <c r="D9" s="788">
        <v>0.83202409744262695</v>
      </c>
    </row>
    <row r="10" spans="1:4" x14ac:dyDescent="0.2">
      <c r="A10" s="2" t="s">
        <v>29</v>
      </c>
      <c r="B10" s="791">
        <v>43</v>
      </c>
      <c r="C10" s="788">
        <v>0.18679584562778501</v>
      </c>
      <c r="D10" s="788">
        <v>0.81320416927337602</v>
      </c>
    </row>
    <row r="11" spans="1:4" x14ac:dyDescent="0.2">
      <c r="A11" s="2" t="s">
        <v>30</v>
      </c>
      <c r="B11" s="791">
        <v>147</v>
      </c>
      <c r="C11" s="788">
        <v>0.31629571318626398</v>
      </c>
      <c r="D11" s="788">
        <v>0.68370425701141402</v>
      </c>
    </row>
    <row r="12" spans="1:4" x14ac:dyDescent="0.2">
      <c r="A12" s="2" t="s">
        <v>31</v>
      </c>
      <c r="B12" s="791">
        <v>187</v>
      </c>
      <c r="C12" s="788">
        <v>0.17317387461662301</v>
      </c>
      <c r="D12" s="788">
        <v>0.82682609558105502</v>
      </c>
    </row>
    <row r="13" spans="1:4" x14ac:dyDescent="0.2">
      <c r="A13" s="2" t="s">
        <v>32</v>
      </c>
      <c r="B13" s="791">
        <v>92</v>
      </c>
      <c r="C13" s="788">
        <v>3.65270338952541E-2</v>
      </c>
      <c r="D13" s="788">
        <v>0.96347296237945601</v>
      </c>
    </row>
    <row r="14" spans="1:4" x14ac:dyDescent="0.2">
      <c r="A14" s="2" t="s">
        <v>33</v>
      </c>
      <c r="B14" s="791">
        <v>177</v>
      </c>
      <c r="C14" s="788">
        <v>3.4959450364112903E-2</v>
      </c>
      <c r="D14" s="788">
        <v>0.96504056453704801</v>
      </c>
    </row>
    <row r="15" spans="1:4" x14ac:dyDescent="0.2">
      <c r="A15" s="5" t="s">
        <v>34</v>
      </c>
      <c r="B15" s="790" t="s">
        <v>1</v>
      </c>
      <c r="C15" s="787" t="s">
        <v>1</v>
      </c>
      <c r="D15" s="787" t="s">
        <v>1</v>
      </c>
    </row>
    <row r="16" spans="1:4" x14ac:dyDescent="0.2">
      <c r="A16" s="2" t="s">
        <v>35</v>
      </c>
      <c r="B16" s="791">
        <v>658</v>
      </c>
      <c r="C16" s="788">
        <v>0.19245439767837499</v>
      </c>
      <c r="D16" s="788">
        <v>0.80754560232162498</v>
      </c>
    </row>
    <row r="17" spans="1:4" x14ac:dyDescent="0.2">
      <c r="A17" s="2" t="s">
        <v>36</v>
      </c>
      <c r="B17" s="791">
        <v>46</v>
      </c>
      <c r="C17" s="788">
        <v>0.22254224121570601</v>
      </c>
      <c r="D17" s="788">
        <v>0.77745777368545499</v>
      </c>
    </row>
    <row r="18" spans="1:4" x14ac:dyDescent="0.2">
      <c r="A18" s="2" t="s">
        <v>37</v>
      </c>
      <c r="B18" s="791">
        <v>258</v>
      </c>
      <c r="C18" s="788">
        <v>3.95644456148148E-2</v>
      </c>
      <c r="D18" s="788">
        <v>0.96043556928634599</v>
      </c>
    </row>
    <row r="19" spans="1:4" x14ac:dyDescent="0.2">
      <c r="A19" s="2" t="s">
        <v>38</v>
      </c>
      <c r="B19" s="791">
        <v>54</v>
      </c>
      <c r="C19" s="788">
        <v>0.102016158401966</v>
      </c>
      <c r="D19" s="788">
        <v>0.89798384904861495</v>
      </c>
    </row>
    <row r="20" spans="1:4" x14ac:dyDescent="0.2">
      <c r="A20" s="5" t="s">
        <v>39</v>
      </c>
      <c r="B20" s="790" t="s">
        <v>1</v>
      </c>
      <c r="C20" s="787" t="s">
        <v>1</v>
      </c>
      <c r="D20" s="787" t="s">
        <v>1</v>
      </c>
    </row>
    <row r="21" spans="1:4" x14ac:dyDescent="0.2">
      <c r="A21" s="2" t="s">
        <v>35</v>
      </c>
      <c r="B21" s="791">
        <v>658</v>
      </c>
      <c r="C21" s="788">
        <v>0.19245439767837499</v>
      </c>
      <c r="D21" s="788">
        <v>0.80754560232162498</v>
      </c>
    </row>
    <row r="22" spans="1:4" x14ac:dyDescent="0.2">
      <c r="A22" s="2" t="s">
        <v>40</v>
      </c>
      <c r="B22" s="791">
        <v>21</v>
      </c>
      <c r="C22" s="788" t="s">
        <v>1</v>
      </c>
      <c r="D22" s="788" t="s">
        <v>1</v>
      </c>
    </row>
    <row r="23" spans="1:4" x14ac:dyDescent="0.2">
      <c r="A23" s="2" t="s">
        <v>41</v>
      </c>
      <c r="B23" s="791">
        <v>21</v>
      </c>
      <c r="C23" s="788" t="s">
        <v>1</v>
      </c>
      <c r="D23" s="788" t="s">
        <v>1</v>
      </c>
    </row>
    <row r="24" spans="1:4" x14ac:dyDescent="0.2">
      <c r="A24" s="2" t="s">
        <v>42</v>
      </c>
      <c r="B24" s="791">
        <v>4</v>
      </c>
      <c r="C24" s="788" t="s">
        <v>1</v>
      </c>
      <c r="D24" s="788" t="s">
        <v>1</v>
      </c>
    </row>
    <row r="25" spans="1:4" x14ac:dyDescent="0.2">
      <c r="A25" s="2" t="s">
        <v>43</v>
      </c>
      <c r="B25" s="791">
        <v>2</v>
      </c>
      <c r="C25" s="788" t="s">
        <v>1</v>
      </c>
      <c r="D25" s="788" t="s">
        <v>1</v>
      </c>
    </row>
    <row r="26" spans="1:4" x14ac:dyDescent="0.2">
      <c r="A26" s="2" t="s">
        <v>37</v>
      </c>
      <c r="B26" s="791">
        <v>258</v>
      </c>
      <c r="C26" s="788">
        <v>3.95644456148148E-2</v>
      </c>
      <c r="D26" s="788">
        <v>0.96043556928634599</v>
      </c>
    </row>
    <row r="27" spans="1:4" x14ac:dyDescent="0.2">
      <c r="A27" s="2" t="s">
        <v>44</v>
      </c>
      <c r="B27" s="791">
        <v>10</v>
      </c>
      <c r="C27" s="788" t="s">
        <v>1</v>
      </c>
      <c r="D27" s="788" t="s">
        <v>1</v>
      </c>
    </row>
    <row r="28" spans="1:4" x14ac:dyDescent="0.2">
      <c r="A28" s="2" t="s">
        <v>45</v>
      </c>
      <c r="B28" s="791">
        <v>42</v>
      </c>
      <c r="C28" s="788">
        <v>0.11682440340519</v>
      </c>
      <c r="D28" s="788">
        <v>0.88317561149597201</v>
      </c>
    </row>
    <row r="29" spans="1:4" x14ac:dyDescent="0.2">
      <c r="A29" s="5" t="s">
        <v>46</v>
      </c>
      <c r="B29" s="790" t="s">
        <v>1</v>
      </c>
      <c r="C29" s="787" t="s">
        <v>1</v>
      </c>
      <c r="D29" s="787" t="s">
        <v>1</v>
      </c>
    </row>
    <row r="30" spans="1:4" x14ac:dyDescent="0.2">
      <c r="A30" s="2" t="s">
        <v>47</v>
      </c>
      <c r="B30" s="791">
        <v>64</v>
      </c>
      <c r="C30" s="788">
        <v>9.9706538021564498E-2</v>
      </c>
      <c r="D30" s="788">
        <v>0.900293469429016</v>
      </c>
    </row>
    <row r="31" spans="1:4" x14ac:dyDescent="0.2">
      <c r="A31" s="2" t="s">
        <v>48</v>
      </c>
      <c r="B31" s="791">
        <v>249</v>
      </c>
      <c r="C31" s="788">
        <v>0.15031932294368699</v>
      </c>
      <c r="D31" s="788">
        <v>0.84968066215515103</v>
      </c>
    </row>
    <row r="32" spans="1:4" x14ac:dyDescent="0.2">
      <c r="A32" s="2" t="s">
        <v>49</v>
      </c>
      <c r="B32" s="791">
        <v>183</v>
      </c>
      <c r="C32" s="788">
        <v>0.12502738833427399</v>
      </c>
      <c r="D32" s="788">
        <v>0.87497264146804798</v>
      </c>
    </row>
    <row r="33" spans="1:4" x14ac:dyDescent="0.2">
      <c r="A33" s="2" t="s">
        <v>50</v>
      </c>
      <c r="B33" s="791">
        <v>458</v>
      </c>
      <c r="C33" s="788">
        <v>0.19874277710914601</v>
      </c>
      <c r="D33" s="788">
        <v>0.80125719308853105</v>
      </c>
    </row>
    <row r="34" spans="1:4" x14ac:dyDescent="0.2">
      <c r="A34" s="5" t="s">
        <v>51</v>
      </c>
      <c r="B34" s="790" t="s">
        <v>1</v>
      </c>
      <c r="C34" s="787" t="s">
        <v>1</v>
      </c>
      <c r="D34" s="787" t="s">
        <v>1</v>
      </c>
    </row>
    <row r="35" spans="1:4" x14ac:dyDescent="0.2">
      <c r="A35" s="2" t="s">
        <v>52</v>
      </c>
      <c r="B35" s="791">
        <v>353</v>
      </c>
      <c r="C35" s="788">
        <v>0.13120013475418099</v>
      </c>
      <c r="D35" s="788">
        <v>0.86879986524581898</v>
      </c>
    </row>
    <row r="36" spans="1:4" x14ac:dyDescent="0.2">
      <c r="A36" s="2" t="s">
        <v>53</v>
      </c>
      <c r="B36" s="791">
        <v>432</v>
      </c>
      <c r="C36" s="788">
        <v>0.122269049286842</v>
      </c>
      <c r="D36" s="788">
        <v>0.87773096561431896</v>
      </c>
    </row>
    <row r="37" spans="1:4" x14ac:dyDescent="0.2">
      <c r="A37" s="2" t="s">
        <v>54</v>
      </c>
      <c r="B37" s="791">
        <v>133</v>
      </c>
      <c r="C37" s="788">
        <v>0.20109163224697099</v>
      </c>
      <c r="D37" s="788">
        <v>0.79890835285186801</v>
      </c>
    </row>
    <row r="38" spans="1:4" x14ac:dyDescent="0.2">
      <c r="A38" s="2" t="s">
        <v>55</v>
      </c>
      <c r="B38" s="791">
        <v>115</v>
      </c>
      <c r="C38" s="788">
        <v>0.37784677743911699</v>
      </c>
      <c r="D38" s="788">
        <v>0.62215322256088301</v>
      </c>
    </row>
    <row r="39" spans="1:4" x14ac:dyDescent="0.2">
      <c r="A39" s="5" t="s">
        <v>56</v>
      </c>
      <c r="B39" s="790" t="s">
        <v>1</v>
      </c>
      <c r="C39" s="787" t="s">
        <v>1</v>
      </c>
      <c r="D39" s="787" t="s">
        <v>1</v>
      </c>
    </row>
    <row r="40" spans="1:4" x14ac:dyDescent="0.2">
      <c r="A40" s="2" t="s">
        <v>57</v>
      </c>
      <c r="B40" s="791">
        <v>899</v>
      </c>
      <c r="C40" s="788">
        <v>0.13088691234588601</v>
      </c>
      <c r="D40" s="788">
        <v>0.86911308765411399</v>
      </c>
    </row>
    <row r="41" spans="1:4" x14ac:dyDescent="0.2">
      <c r="A41" s="2" t="s">
        <v>58</v>
      </c>
      <c r="B41" s="791">
        <v>110</v>
      </c>
      <c r="C41" s="788">
        <v>0.29078173637390098</v>
      </c>
      <c r="D41" s="788">
        <v>0.70921826362609897</v>
      </c>
    </row>
    <row r="42" spans="1:4" x14ac:dyDescent="0.2">
      <c r="A42" s="5" t="s">
        <v>59</v>
      </c>
      <c r="B42" s="790" t="s">
        <v>1</v>
      </c>
      <c r="C42" s="787" t="s">
        <v>1</v>
      </c>
      <c r="D42" s="787" t="s">
        <v>1</v>
      </c>
    </row>
    <row r="43" spans="1:4" x14ac:dyDescent="0.2">
      <c r="A43" s="2" t="s">
        <v>60</v>
      </c>
      <c r="B43" s="791">
        <v>791</v>
      </c>
      <c r="C43" s="788">
        <v>0.119450062513351</v>
      </c>
      <c r="D43" s="788">
        <v>0.88054990768432595</v>
      </c>
    </row>
    <row r="44" spans="1:4" x14ac:dyDescent="0.2">
      <c r="A44" s="2" t="s">
        <v>61</v>
      </c>
      <c r="B44" s="791">
        <v>140</v>
      </c>
      <c r="C44" s="788">
        <v>0.225742697715759</v>
      </c>
      <c r="D44" s="788">
        <v>0.77425730228424094</v>
      </c>
    </row>
    <row r="45" spans="1:4" x14ac:dyDescent="0.2">
      <c r="A45" s="2" t="s">
        <v>62</v>
      </c>
      <c r="B45" s="791">
        <v>93</v>
      </c>
      <c r="C45" s="788">
        <v>0.297379821538925</v>
      </c>
      <c r="D45" s="788">
        <v>0.702620148658752</v>
      </c>
    </row>
    <row r="46" spans="1:4" x14ac:dyDescent="0.2">
      <c r="A46" s="5" t="s">
        <v>63</v>
      </c>
      <c r="B46" s="790" t="s">
        <v>1</v>
      </c>
      <c r="C46" s="787" t="s">
        <v>1</v>
      </c>
      <c r="D46" s="787" t="s">
        <v>1</v>
      </c>
    </row>
    <row r="47" spans="1:4" x14ac:dyDescent="0.2">
      <c r="A47" s="2" t="s">
        <v>64</v>
      </c>
      <c r="B47" s="791">
        <v>123</v>
      </c>
      <c r="C47" s="788">
        <v>0.13540805876254999</v>
      </c>
      <c r="D47" s="788">
        <v>0.86459195613861095</v>
      </c>
    </row>
    <row r="48" spans="1:4" x14ac:dyDescent="0.2">
      <c r="A48" s="2" t="s">
        <v>65</v>
      </c>
      <c r="B48" s="791">
        <v>71</v>
      </c>
      <c r="C48" s="788">
        <v>0.14020089805126201</v>
      </c>
      <c r="D48" s="788">
        <v>0.85979908704757702</v>
      </c>
    </row>
    <row r="49" spans="1:4" x14ac:dyDescent="0.2">
      <c r="A49" s="2" t="s">
        <v>66</v>
      </c>
      <c r="B49" s="791">
        <v>134</v>
      </c>
      <c r="C49" s="788">
        <v>6.2565311789512607E-2</v>
      </c>
      <c r="D49" s="788">
        <v>0.93743467330932595</v>
      </c>
    </row>
    <row r="50" spans="1:4" x14ac:dyDescent="0.2">
      <c r="A50" s="2" t="s">
        <v>67</v>
      </c>
      <c r="B50" s="791">
        <v>123</v>
      </c>
      <c r="C50" s="788">
        <v>8.8129170238971696E-2</v>
      </c>
      <c r="D50" s="788">
        <v>0.911870837211609</v>
      </c>
    </row>
    <row r="51" spans="1:4" x14ac:dyDescent="0.2">
      <c r="A51" s="2" t="s">
        <v>68</v>
      </c>
      <c r="B51" s="791">
        <v>135</v>
      </c>
      <c r="C51" s="788">
        <v>0.20525453984737399</v>
      </c>
      <c r="D51" s="788">
        <v>0.79474544525146495</v>
      </c>
    </row>
    <row r="52" spans="1:4" x14ac:dyDescent="0.2">
      <c r="A52" s="2" t="s">
        <v>69</v>
      </c>
      <c r="B52" s="791">
        <v>102</v>
      </c>
      <c r="C52" s="788">
        <v>0.18021482229232799</v>
      </c>
      <c r="D52" s="788">
        <v>0.81978517770767201</v>
      </c>
    </row>
    <row r="53" spans="1:4" x14ac:dyDescent="0.2">
      <c r="A53" s="2" t="s">
        <v>70</v>
      </c>
      <c r="B53" s="791">
        <v>60</v>
      </c>
      <c r="C53" s="788">
        <v>0.21385781466960899</v>
      </c>
      <c r="D53" s="788">
        <v>0.78614217042922996</v>
      </c>
    </row>
    <row r="54" spans="1:4" x14ac:dyDescent="0.2">
      <c r="A54" s="2" t="s">
        <v>71</v>
      </c>
      <c r="B54" s="791">
        <v>101</v>
      </c>
      <c r="C54" s="788">
        <v>0.16660387814045</v>
      </c>
      <c r="D54" s="788">
        <v>0.833396136760712</v>
      </c>
    </row>
    <row r="55" spans="1:4" x14ac:dyDescent="0.2">
      <c r="A55" s="2" t="s">
        <v>72</v>
      </c>
      <c r="B55" s="791">
        <v>56</v>
      </c>
      <c r="C55" s="788">
        <v>0.22188241779804199</v>
      </c>
      <c r="D55" s="788">
        <v>0.77811759710311901</v>
      </c>
    </row>
    <row r="56" spans="1:4" x14ac:dyDescent="0.2">
      <c r="A56" s="2" t="s">
        <v>73</v>
      </c>
      <c r="B56" s="791">
        <v>136</v>
      </c>
      <c r="C56" s="788">
        <v>0.225190669298172</v>
      </c>
      <c r="D56" s="788">
        <v>0.77480930089950595</v>
      </c>
    </row>
    <row r="57" spans="1:4" x14ac:dyDescent="0.2">
      <c r="A57" s="5" t="s">
        <v>74</v>
      </c>
      <c r="B57" s="790" t="s">
        <v>1</v>
      </c>
      <c r="C57" s="787" t="s">
        <v>1</v>
      </c>
      <c r="D57" s="787" t="s">
        <v>1</v>
      </c>
    </row>
    <row r="58" spans="1:4" x14ac:dyDescent="0.2">
      <c r="A58" s="2" t="s">
        <v>75</v>
      </c>
      <c r="B58" s="791">
        <v>123</v>
      </c>
      <c r="C58" s="788">
        <v>0.13540805876254999</v>
      </c>
      <c r="D58" s="788">
        <v>0.86459195613861095</v>
      </c>
    </row>
    <row r="59" spans="1:4" x14ac:dyDescent="0.2">
      <c r="A59" s="2" t="s">
        <v>76</v>
      </c>
      <c r="B59" s="791">
        <v>620</v>
      </c>
      <c r="C59" s="788">
        <v>0.179880425333977</v>
      </c>
      <c r="D59" s="788">
        <v>0.82011955976486195</v>
      </c>
    </row>
    <row r="60" spans="1:4" x14ac:dyDescent="0.2">
      <c r="A60" s="2" t="s">
        <v>77</v>
      </c>
      <c r="B60" s="791">
        <v>203</v>
      </c>
      <c r="C60" s="788">
        <v>0.158121392130852</v>
      </c>
      <c r="D60" s="788">
        <v>0.84187859296798695</v>
      </c>
    </row>
    <row r="61" spans="1:4" x14ac:dyDescent="0.2">
      <c r="A61" s="2" t="s">
        <v>78</v>
      </c>
      <c r="B61" s="791">
        <v>95</v>
      </c>
      <c r="C61" s="788">
        <v>2.0578294992446899E-2</v>
      </c>
      <c r="D61" s="788">
        <v>0.97942167520523105</v>
      </c>
    </row>
    <row r="62" spans="1:4" x14ac:dyDescent="0.2">
      <c r="A62" s="5" t="s">
        <v>79</v>
      </c>
      <c r="B62" s="790" t="s">
        <v>1</v>
      </c>
      <c r="C62" s="787" t="s">
        <v>1</v>
      </c>
      <c r="D62" s="787" t="s">
        <v>1</v>
      </c>
    </row>
    <row r="63" spans="1:4" x14ac:dyDescent="0.2">
      <c r="A63" s="2" t="s">
        <v>80</v>
      </c>
      <c r="B63" s="791">
        <v>858</v>
      </c>
      <c r="C63" s="788">
        <v>0.13296125829219799</v>
      </c>
      <c r="D63" s="788">
        <v>0.86703872680664096</v>
      </c>
    </row>
    <row r="64" spans="1:4" x14ac:dyDescent="0.2">
      <c r="A64" s="2" t="s">
        <v>81</v>
      </c>
      <c r="B64" s="791">
        <v>29</v>
      </c>
      <c r="C64" s="788" t="s">
        <v>1</v>
      </c>
      <c r="D64" s="788" t="s">
        <v>1</v>
      </c>
    </row>
    <row r="65" spans="1:4" x14ac:dyDescent="0.2">
      <c r="A65" s="2" t="s">
        <v>82</v>
      </c>
      <c r="B65" s="791">
        <v>53</v>
      </c>
      <c r="C65" s="788">
        <v>0.442491054534912</v>
      </c>
      <c r="D65" s="788">
        <v>0.557508945465088</v>
      </c>
    </row>
    <row r="66" spans="1:4" x14ac:dyDescent="0.2">
      <c r="A66" s="2" t="s">
        <v>83</v>
      </c>
      <c r="B66" s="791">
        <v>89</v>
      </c>
      <c r="C66" s="788">
        <v>0.18133844435214999</v>
      </c>
      <c r="D66" s="788">
        <v>0.81866157054901101</v>
      </c>
    </row>
    <row r="67" spans="1:4" x14ac:dyDescent="0.2">
      <c r="A67" s="5" t="s">
        <v>84</v>
      </c>
      <c r="B67" s="790" t="s">
        <v>1</v>
      </c>
      <c r="C67" s="787" t="s">
        <v>1</v>
      </c>
      <c r="D67" s="787" t="s">
        <v>1</v>
      </c>
    </row>
    <row r="68" spans="1:4" x14ac:dyDescent="0.2">
      <c r="A68" s="2" t="s">
        <v>85</v>
      </c>
      <c r="B68" s="791">
        <v>936</v>
      </c>
      <c r="C68" s="788">
        <v>0.14430841803550701</v>
      </c>
      <c r="D68" s="788">
        <v>0.85569161176681496</v>
      </c>
    </row>
    <row r="69" spans="1:4" x14ac:dyDescent="0.2">
      <c r="A69" s="2" t="s">
        <v>86</v>
      </c>
      <c r="B69" s="791">
        <v>16</v>
      </c>
      <c r="C69" s="788" t="s">
        <v>1</v>
      </c>
      <c r="D69" s="788" t="s">
        <v>1</v>
      </c>
    </row>
    <row r="70" spans="1:4" x14ac:dyDescent="0.2">
      <c r="A70" s="2" t="s">
        <v>87</v>
      </c>
      <c r="B70" s="791">
        <v>82</v>
      </c>
      <c r="C70" s="788">
        <v>0.26858758926391602</v>
      </c>
      <c r="D70" s="788">
        <v>0.73141241073608398</v>
      </c>
    </row>
    <row r="71" spans="1:4" x14ac:dyDescent="0.2">
      <c r="A71" s="2" t="s">
        <v>88</v>
      </c>
      <c r="B71" s="791">
        <v>6</v>
      </c>
      <c r="C71" s="788" t="s">
        <v>1</v>
      </c>
      <c r="D71" s="788" t="s">
        <v>1</v>
      </c>
    </row>
    <row r="72" spans="1:4" x14ac:dyDescent="0.2">
      <c r="A72" s="5" t="s">
        <v>89</v>
      </c>
      <c r="B72" s="790" t="s">
        <v>1</v>
      </c>
      <c r="C72" s="787" t="s">
        <v>1</v>
      </c>
      <c r="D72" s="787" t="s">
        <v>1</v>
      </c>
    </row>
    <row r="73" spans="1:4" x14ac:dyDescent="0.2">
      <c r="A73" s="2" t="s">
        <v>89</v>
      </c>
      <c r="B73" s="791">
        <v>872</v>
      </c>
      <c r="C73" s="788">
        <v>0.176933288574219</v>
      </c>
      <c r="D73" s="788">
        <v>0.82306671142578103</v>
      </c>
    </row>
    <row r="74" spans="1:4" x14ac:dyDescent="0.2">
      <c r="A74" s="2" t="s">
        <v>90</v>
      </c>
      <c r="B74" s="791">
        <v>164</v>
      </c>
      <c r="C74" s="788">
        <v>3.6995463073253597E-2</v>
      </c>
      <c r="D74" s="788">
        <v>0.96300452947616599</v>
      </c>
    </row>
    <row r="75" spans="1:4" x14ac:dyDescent="0.2">
      <c r="A75" s="5" t="s">
        <v>91</v>
      </c>
      <c r="B75" s="790" t="s">
        <v>1</v>
      </c>
      <c r="C75" s="787" t="s">
        <v>1</v>
      </c>
      <c r="D75" s="787" t="s">
        <v>1</v>
      </c>
    </row>
    <row r="76" spans="1:4" x14ac:dyDescent="0.2">
      <c r="A76" s="2" t="s">
        <v>92</v>
      </c>
      <c r="B76" s="791">
        <v>432</v>
      </c>
      <c r="C76" s="788">
        <v>0.19789841771125799</v>
      </c>
      <c r="D76" s="788">
        <v>0.80210155248642001</v>
      </c>
    </row>
    <row r="77" spans="1:4" x14ac:dyDescent="0.2">
      <c r="A77" s="2" t="s">
        <v>93</v>
      </c>
      <c r="B77" s="791">
        <v>188</v>
      </c>
      <c r="C77" s="788">
        <v>0.21792152523994399</v>
      </c>
      <c r="D77" s="788">
        <v>0.78207850456237804</v>
      </c>
    </row>
    <row r="78" spans="1:4" x14ac:dyDescent="0.2">
      <c r="A78" s="2" t="s">
        <v>94</v>
      </c>
      <c r="B78" s="791">
        <v>408</v>
      </c>
      <c r="C78" s="788">
        <v>8.1186793744564098E-2</v>
      </c>
      <c r="D78" s="788">
        <v>0.91881322860717796</v>
      </c>
    </row>
    <row r="79" spans="1:4" x14ac:dyDescent="0.2">
      <c r="A79" s="5" t="s">
        <v>95</v>
      </c>
      <c r="B79" s="790" t="s">
        <v>1</v>
      </c>
      <c r="C79" s="787" t="s">
        <v>1</v>
      </c>
      <c r="D79" s="787" t="s">
        <v>1</v>
      </c>
    </row>
    <row r="80" spans="1:4" x14ac:dyDescent="0.2">
      <c r="A80" s="2" t="s">
        <v>96</v>
      </c>
      <c r="B80" s="791">
        <v>222</v>
      </c>
      <c r="C80" s="788">
        <v>0.15941111743450201</v>
      </c>
      <c r="D80" s="788">
        <v>0.84058886766433705</v>
      </c>
    </row>
    <row r="81" spans="1:4" x14ac:dyDescent="0.2">
      <c r="A81" s="2" t="s">
        <v>97</v>
      </c>
      <c r="B81" s="791">
        <v>182</v>
      </c>
      <c r="C81" s="788">
        <v>0.16344088315963701</v>
      </c>
      <c r="D81" s="788">
        <v>0.83655911684036299</v>
      </c>
    </row>
    <row r="82" spans="1:4" x14ac:dyDescent="0.2">
      <c r="A82" s="2" t="s">
        <v>98</v>
      </c>
      <c r="B82" s="791">
        <v>39</v>
      </c>
      <c r="C82" s="788">
        <v>0.16032305359840399</v>
      </c>
      <c r="D82" s="788">
        <v>0.83967691659927401</v>
      </c>
    </row>
    <row r="83" spans="1:4" x14ac:dyDescent="0.2">
      <c r="A83" s="2" t="s">
        <v>99</v>
      </c>
      <c r="B83" s="791">
        <v>135</v>
      </c>
      <c r="C83" s="788">
        <v>0.12969088554382299</v>
      </c>
      <c r="D83" s="788">
        <v>0.87030911445617698</v>
      </c>
    </row>
    <row r="84" spans="1:4" x14ac:dyDescent="0.2">
      <c r="A84" s="2" t="s">
        <v>100</v>
      </c>
      <c r="B84" s="791">
        <v>46</v>
      </c>
      <c r="C84" s="788">
        <v>9.7699433565139798E-2</v>
      </c>
      <c r="D84" s="788">
        <v>0.90230059623718295</v>
      </c>
    </row>
    <row r="85" spans="1:4" x14ac:dyDescent="0.2">
      <c r="A85" s="2" t="s">
        <v>101</v>
      </c>
      <c r="B85" s="791">
        <v>115</v>
      </c>
      <c r="C85" s="788">
        <v>0.105206109583378</v>
      </c>
      <c r="D85" s="788">
        <v>0.89479386806488004</v>
      </c>
    </row>
    <row r="86" spans="1:4" x14ac:dyDescent="0.2">
      <c r="A86" s="2" t="s">
        <v>102</v>
      </c>
      <c r="B86" s="791">
        <v>35</v>
      </c>
      <c r="C86" s="788">
        <v>9.1146193444728907E-2</v>
      </c>
      <c r="D86" s="788">
        <v>0.90885382890701305</v>
      </c>
    </row>
    <row r="87" spans="1:4" x14ac:dyDescent="0.2">
      <c r="A87" s="2" t="s">
        <v>103</v>
      </c>
      <c r="B87" s="791">
        <v>53</v>
      </c>
      <c r="C87" s="788">
        <v>0.110538512468338</v>
      </c>
      <c r="D87" s="788">
        <v>0.88946145772934004</v>
      </c>
    </row>
    <row r="88" spans="1:4" x14ac:dyDescent="0.2">
      <c r="A88" s="2" t="s">
        <v>104</v>
      </c>
      <c r="B88" s="791">
        <v>197</v>
      </c>
      <c r="C88" s="788">
        <v>0.23477691411971999</v>
      </c>
      <c r="D88" s="788">
        <v>0.76522308588027999</v>
      </c>
    </row>
    <row r="89" spans="1:4" x14ac:dyDescent="0.2">
      <c r="A89" s="5" t="s">
        <v>105</v>
      </c>
      <c r="B89" s="790" t="s">
        <v>1</v>
      </c>
      <c r="C89" s="787" t="s">
        <v>1</v>
      </c>
      <c r="D89" s="787" t="s">
        <v>1</v>
      </c>
    </row>
    <row r="90" spans="1:4" x14ac:dyDescent="0.2">
      <c r="A90" s="2" t="s">
        <v>106</v>
      </c>
      <c r="B90" s="791">
        <v>122</v>
      </c>
      <c r="C90" s="788">
        <v>0.14954125881195099</v>
      </c>
      <c r="D90" s="788">
        <v>0.85045874118804898</v>
      </c>
    </row>
    <row r="91" spans="1:4" x14ac:dyDescent="0.2">
      <c r="A91" s="2" t="s">
        <v>107</v>
      </c>
      <c r="B91" s="791">
        <v>268</v>
      </c>
      <c r="C91" s="788">
        <v>0.131695955991745</v>
      </c>
      <c r="D91" s="788">
        <v>0.86830407381057695</v>
      </c>
    </row>
    <row r="92" spans="1:4" x14ac:dyDescent="0.2">
      <c r="A92" s="2" t="s">
        <v>108</v>
      </c>
      <c r="B92" s="791">
        <v>479</v>
      </c>
      <c r="C92" s="788">
        <v>0.18118134140968301</v>
      </c>
      <c r="D92" s="788">
        <v>0.81881868839263905</v>
      </c>
    </row>
    <row r="93" spans="1:4" x14ac:dyDescent="0.2">
      <c r="A93" s="2" t="s">
        <v>109</v>
      </c>
      <c r="B93" s="791">
        <v>82</v>
      </c>
      <c r="C93" s="788">
        <v>0.13587948679924</v>
      </c>
      <c r="D93" s="788">
        <v>0.86412054300308205</v>
      </c>
    </row>
    <row r="94" spans="1:4" x14ac:dyDescent="0.2">
      <c r="A94" s="5" t="s">
        <v>110</v>
      </c>
      <c r="B94" s="790" t="s">
        <v>1</v>
      </c>
      <c r="C94" s="787" t="s">
        <v>1</v>
      </c>
      <c r="D94" s="787" t="s">
        <v>1</v>
      </c>
    </row>
    <row r="95" spans="1:4" x14ac:dyDescent="0.2">
      <c r="A95" s="2" t="s">
        <v>106</v>
      </c>
      <c r="B95" s="791">
        <v>202</v>
      </c>
      <c r="C95" s="788">
        <v>0.158746302127838</v>
      </c>
      <c r="D95" s="788">
        <v>0.84125369787216198</v>
      </c>
    </row>
    <row r="96" spans="1:4" x14ac:dyDescent="0.2">
      <c r="A96" s="2" t="s">
        <v>107</v>
      </c>
      <c r="B96" s="791">
        <v>331</v>
      </c>
      <c r="C96" s="788">
        <v>0.14771325886249501</v>
      </c>
      <c r="D96" s="788">
        <v>0.85228675603866599</v>
      </c>
    </row>
    <row r="97" spans="1:4" x14ac:dyDescent="0.2">
      <c r="A97" s="2" t="s">
        <v>108</v>
      </c>
      <c r="B97" s="791">
        <v>374</v>
      </c>
      <c r="C97" s="788">
        <v>0.17499253153801</v>
      </c>
      <c r="D97" s="788">
        <v>0.82500743865966797</v>
      </c>
    </row>
    <row r="98" spans="1:4" x14ac:dyDescent="0.2">
      <c r="A98" s="2" t="s">
        <v>109</v>
      </c>
      <c r="B98" s="791">
        <v>44</v>
      </c>
      <c r="C98" s="788">
        <v>8.5166387259960202E-2</v>
      </c>
      <c r="D98" s="788">
        <v>0.91483360528945901</v>
      </c>
    </row>
    <row r="99" spans="1:4" x14ac:dyDescent="0.2">
      <c r="A99" s="5" t="s">
        <v>111</v>
      </c>
      <c r="B99" s="790" t="s">
        <v>1</v>
      </c>
      <c r="C99" s="787" t="s">
        <v>1</v>
      </c>
      <c r="D99" s="787" t="s">
        <v>1</v>
      </c>
    </row>
    <row r="100" spans="1:4" x14ac:dyDescent="0.2">
      <c r="A100" s="2" t="s">
        <v>112</v>
      </c>
      <c r="B100" s="791">
        <v>68</v>
      </c>
      <c r="C100" s="788">
        <v>0.16459989547729501</v>
      </c>
      <c r="D100" s="788">
        <v>0.83540010452270497</v>
      </c>
    </row>
    <row r="101" spans="1:4" x14ac:dyDescent="0.2">
      <c r="A101" s="2" t="s">
        <v>113</v>
      </c>
      <c r="B101" s="791">
        <v>204</v>
      </c>
      <c r="C101" s="788">
        <v>0.22799581289291401</v>
      </c>
      <c r="D101" s="788">
        <v>0.77200418710708596</v>
      </c>
    </row>
    <row r="102" spans="1:4" x14ac:dyDescent="0.2">
      <c r="A102" s="2" t="s">
        <v>114</v>
      </c>
      <c r="B102" s="791">
        <v>236</v>
      </c>
      <c r="C102" s="788">
        <v>0.25183504819870001</v>
      </c>
      <c r="D102" s="788">
        <v>0.74816495180130005</v>
      </c>
    </row>
    <row r="103" spans="1:4" x14ac:dyDescent="0.2">
      <c r="A103" s="2" t="s">
        <v>115</v>
      </c>
      <c r="B103" s="791">
        <v>144</v>
      </c>
      <c r="C103" s="788">
        <v>0.153632998466492</v>
      </c>
      <c r="D103" s="788">
        <v>0.84636700153350797</v>
      </c>
    </row>
    <row r="104" spans="1:4" x14ac:dyDescent="0.2">
      <c r="A104" s="2" t="s">
        <v>116</v>
      </c>
      <c r="B104" s="791">
        <v>133</v>
      </c>
      <c r="C104" s="788">
        <v>8.3799146115779904E-2</v>
      </c>
      <c r="D104" s="788">
        <v>0.91620087623596203</v>
      </c>
    </row>
    <row r="105" spans="1:4" x14ac:dyDescent="0.2">
      <c r="A105" s="2" t="s">
        <v>117</v>
      </c>
      <c r="B105" s="791">
        <v>133</v>
      </c>
      <c r="C105" s="788">
        <v>3.7069741636514698E-2</v>
      </c>
      <c r="D105" s="788">
        <v>0.96293026208877597</v>
      </c>
    </row>
    <row r="106" spans="1:4" x14ac:dyDescent="0.2">
      <c r="A106" s="2" t="s">
        <v>118</v>
      </c>
      <c r="B106" s="791">
        <v>115</v>
      </c>
      <c r="C106" s="788">
        <v>3.1772144138812998E-2</v>
      </c>
      <c r="D106" s="788">
        <v>0.96822786331176802</v>
      </c>
    </row>
    <row r="107" spans="1:4" x14ac:dyDescent="0.2">
      <c r="A107" s="5" t="s">
        <v>111</v>
      </c>
      <c r="B107" s="790" t="s">
        <v>1</v>
      </c>
      <c r="C107" s="787" t="s">
        <v>1</v>
      </c>
      <c r="D107" s="787" t="s">
        <v>1</v>
      </c>
    </row>
    <row r="108" spans="1:4" x14ac:dyDescent="0.2">
      <c r="A108" s="2" t="s">
        <v>119</v>
      </c>
      <c r="B108" s="791">
        <v>272</v>
      </c>
      <c r="C108" s="788">
        <v>0.205964580178261</v>
      </c>
      <c r="D108" s="788">
        <v>0.79403543472289995</v>
      </c>
    </row>
    <row r="109" spans="1:4" x14ac:dyDescent="0.2">
      <c r="A109" s="2" t="s">
        <v>120</v>
      </c>
      <c r="B109" s="791">
        <v>316</v>
      </c>
      <c r="C109" s="788">
        <v>0.223099425435066</v>
      </c>
      <c r="D109" s="788">
        <v>0.77690058946609497</v>
      </c>
    </row>
    <row r="110" spans="1:4" x14ac:dyDescent="0.2">
      <c r="A110" s="2" t="s">
        <v>121</v>
      </c>
      <c r="B110" s="791">
        <v>197</v>
      </c>
      <c r="C110" s="788">
        <v>0.10801987349986999</v>
      </c>
      <c r="D110" s="788">
        <v>0.89198011159896895</v>
      </c>
    </row>
    <row r="111" spans="1:4" x14ac:dyDescent="0.2">
      <c r="A111" s="2" t="s">
        <v>122</v>
      </c>
      <c r="B111" s="791">
        <v>248</v>
      </c>
      <c r="C111" s="788">
        <v>3.4639883786439903E-2</v>
      </c>
      <c r="D111" s="788">
        <v>0.96536010503768899</v>
      </c>
    </row>
    <row r="112" spans="1:4" x14ac:dyDescent="0.2">
      <c r="A112" s="5" t="s">
        <v>111</v>
      </c>
      <c r="B112" s="790" t="s">
        <v>1</v>
      </c>
      <c r="C112" s="787" t="s">
        <v>1</v>
      </c>
      <c r="D112" s="787" t="s">
        <v>1</v>
      </c>
    </row>
    <row r="113" spans="1:4" x14ac:dyDescent="0.2">
      <c r="A113" s="2" t="s">
        <v>119</v>
      </c>
      <c r="B113" s="791">
        <v>272</v>
      </c>
      <c r="C113" s="788">
        <v>0.205964580178261</v>
      </c>
      <c r="D113" s="788">
        <v>0.79403543472289995</v>
      </c>
    </row>
    <row r="114" spans="1:4" x14ac:dyDescent="0.2">
      <c r="A114" s="2" t="s">
        <v>123</v>
      </c>
      <c r="B114" s="791">
        <v>380</v>
      </c>
      <c r="C114" s="788">
        <v>0.21235188841819799</v>
      </c>
      <c r="D114" s="788">
        <v>0.78764814138412498</v>
      </c>
    </row>
    <row r="115" spans="1:4" x14ac:dyDescent="0.2">
      <c r="A115" s="2" t="s">
        <v>124</v>
      </c>
      <c r="B115" s="791">
        <v>381</v>
      </c>
      <c r="C115" s="788">
        <v>5.71815483272076E-2</v>
      </c>
      <c r="D115" s="788">
        <v>0.942818462848663</v>
      </c>
    </row>
    <row r="116" spans="1:4" x14ac:dyDescent="0.2">
      <c r="A116" s="5" t="s">
        <v>125</v>
      </c>
      <c r="B116" s="790" t="s">
        <v>1</v>
      </c>
      <c r="C116" s="787" t="s">
        <v>1</v>
      </c>
      <c r="D116" s="787" t="s">
        <v>1</v>
      </c>
    </row>
    <row r="117" spans="1:4" x14ac:dyDescent="0.2">
      <c r="A117" s="2" t="s">
        <v>126</v>
      </c>
      <c r="B117" s="791">
        <v>143</v>
      </c>
      <c r="C117" s="788">
        <v>0.16210548579692799</v>
      </c>
      <c r="D117" s="788">
        <v>0.83789449930190996</v>
      </c>
    </row>
    <row r="118" spans="1:4" x14ac:dyDescent="0.2">
      <c r="A118" s="2" t="s">
        <v>127</v>
      </c>
      <c r="B118" s="791">
        <v>37</v>
      </c>
      <c r="C118" s="788">
        <v>0.230728715658188</v>
      </c>
      <c r="D118" s="788">
        <v>0.76927131414413497</v>
      </c>
    </row>
    <row r="119" spans="1:4" x14ac:dyDescent="0.2">
      <c r="A119" s="2" t="s">
        <v>128</v>
      </c>
      <c r="B119" s="791">
        <v>63</v>
      </c>
      <c r="C119" s="788">
        <v>0.11613625288009601</v>
      </c>
      <c r="D119" s="788">
        <v>0.88386374711990401</v>
      </c>
    </row>
    <row r="120" spans="1:4" x14ac:dyDescent="0.2">
      <c r="A120" s="2" t="s">
        <v>129</v>
      </c>
      <c r="B120" s="791">
        <v>147</v>
      </c>
      <c r="C120" s="788">
        <v>9.2709787189960494E-2</v>
      </c>
      <c r="D120" s="788">
        <v>0.90729022026062001</v>
      </c>
    </row>
    <row r="121" spans="1:4" x14ac:dyDescent="0.2">
      <c r="A121" s="2" t="s">
        <v>130</v>
      </c>
      <c r="B121" s="791">
        <v>145</v>
      </c>
      <c r="C121" s="788">
        <v>0.19197675585746801</v>
      </c>
      <c r="D121" s="788">
        <v>0.80802327394485496</v>
      </c>
    </row>
    <row r="122" spans="1:4" x14ac:dyDescent="0.2">
      <c r="A122" s="2" t="s">
        <v>131</v>
      </c>
      <c r="B122" s="791">
        <v>98</v>
      </c>
      <c r="C122" s="788">
        <v>0.145853951573372</v>
      </c>
      <c r="D122" s="788">
        <v>0.85414606332778897</v>
      </c>
    </row>
    <row r="123" spans="1:4" x14ac:dyDescent="0.2">
      <c r="A123" s="2" t="s">
        <v>132</v>
      </c>
      <c r="B123" s="791">
        <v>47</v>
      </c>
      <c r="C123" s="788">
        <v>0.138985350728035</v>
      </c>
      <c r="D123" s="788">
        <v>0.861014664173126</v>
      </c>
    </row>
    <row r="124" spans="1:4" x14ac:dyDescent="0.2">
      <c r="A124" s="3" t="s">
        <v>133</v>
      </c>
      <c r="B124" s="792">
        <v>271</v>
      </c>
      <c r="C124" s="789">
        <v>0.18376868963241599</v>
      </c>
      <c r="D124" s="789">
        <v>0.81623131036758401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F10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435</v>
      </c>
    </row>
    <row r="5" spans="1:6" ht="25.5" x14ac:dyDescent="0.2">
      <c r="A5" s="4" t="s">
        <v>3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98" t="s">
        <v>439</v>
      </c>
      <c r="B6" s="824">
        <v>146</v>
      </c>
      <c r="C6" s="823">
        <v>0.152421489357948</v>
      </c>
      <c r="D6" s="823">
        <v>7.94072896242142E-2</v>
      </c>
      <c r="E6" s="823">
        <v>0.67187398672103904</v>
      </c>
      <c r="F6" s="823">
        <v>9.6297211945056901E-2</v>
      </c>
    </row>
    <row r="7" spans="1:6" x14ac:dyDescent="0.2">
      <c r="A7" s="98" t="s">
        <v>440</v>
      </c>
      <c r="B7" s="824">
        <v>146</v>
      </c>
      <c r="C7" s="823">
        <v>0.82461982965469405</v>
      </c>
      <c r="D7" s="823">
        <v>4.6889614313840901E-2</v>
      </c>
      <c r="E7" s="823">
        <v>8.0553367733955397E-2</v>
      </c>
      <c r="F7" s="823">
        <v>4.7937199473381001E-2</v>
      </c>
    </row>
    <row r="8" spans="1:6" x14ac:dyDescent="0.2">
      <c r="A8" s="98" t="s">
        <v>441</v>
      </c>
      <c r="B8" s="824">
        <v>146</v>
      </c>
      <c r="C8" s="823">
        <v>0.71630901098251298</v>
      </c>
      <c r="D8" s="823">
        <v>2.26018577814102E-2</v>
      </c>
      <c r="E8" s="823">
        <v>0.21196712553501099</v>
      </c>
      <c r="F8" s="823">
        <v>4.9121994525194203E-2</v>
      </c>
    </row>
    <row r="9" spans="1:6" x14ac:dyDescent="0.2">
      <c r="A9" s="98" t="s">
        <v>442</v>
      </c>
      <c r="B9" s="824">
        <v>146</v>
      </c>
      <c r="C9" s="823">
        <v>0.71829998493194602</v>
      </c>
      <c r="D9" s="823">
        <v>8.2204557955265004E-2</v>
      </c>
      <c r="E9" s="823">
        <v>9.5821484923362704E-2</v>
      </c>
      <c r="F9" s="823">
        <v>0.10367397218942601</v>
      </c>
    </row>
    <row r="10" spans="1:6" x14ac:dyDescent="0.2">
      <c r="A10" s="98" t="s">
        <v>443</v>
      </c>
      <c r="B10" s="824">
        <v>146</v>
      </c>
      <c r="C10" s="823">
        <v>0.87547397613525402</v>
      </c>
      <c r="D10" s="823">
        <v>4.1039083153009401E-2</v>
      </c>
      <c r="E10" s="823">
        <v>4.5813523232936901E-2</v>
      </c>
      <c r="F10" s="823">
        <v>3.7673428654670701E-2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439</v>
      </c>
    </row>
    <row r="4" spans="1:6" x14ac:dyDescent="0.2">
      <c r="A4" t="s">
        <v>444</v>
      </c>
    </row>
    <row r="5" spans="1:6" ht="25.5" x14ac:dyDescent="0.2">
      <c r="A5" s="4" t="s">
        <v>24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5" t="s">
        <v>26</v>
      </c>
      <c r="B6" s="796" t="s">
        <v>1</v>
      </c>
      <c r="C6" s="793" t="s">
        <v>1</v>
      </c>
      <c r="D6" s="793" t="s">
        <v>1</v>
      </c>
      <c r="E6" s="793" t="s">
        <v>1</v>
      </c>
      <c r="F6" s="793" t="s">
        <v>1</v>
      </c>
    </row>
    <row r="7" spans="1:6" x14ac:dyDescent="0.2">
      <c r="A7" s="2" t="s">
        <v>26</v>
      </c>
      <c r="B7" s="797">
        <v>146</v>
      </c>
      <c r="C7" s="794">
        <v>0.152421489357948</v>
      </c>
      <c r="D7" s="794">
        <v>7.94072896242142E-2</v>
      </c>
      <c r="E7" s="794">
        <v>0.67187398672103904</v>
      </c>
      <c r="F7" s="794">
        <v>9.6297211945056901E-2</v>
      </c>
    </row>
    <row r="8" spans="1:6" x14ac:dyDescent="0.2">
      <c r="A8" s="5" t="s">
        <v>27</v>
      </c>
      <c r="B8" s="796" t="s">
        <v>1</v>
      </c>
      <c r="C8" s="793" t="s">
        <v>1</v>
      </c>
      <c r="D8" s="793" t="s">
        <v>1</v>
      </c>
      <c r="E8" s="793" t="s">
        <v>1</v>
      </c>
      <c r="F8" s="793" t="s">
        <v>1</v>
      </c>
    </row>
    <row r="9" spans="1:6" x14ac:dyDescent="0.2">
      <c r="A9" s="2" t="s">
        <v>28</v>
      </c>
      <c r="B9" s="797">
        <v>57</v>
      </c>
      <c r="C9" s="794">
        <v>0.134844616055489</v>
      </c>
      <c r="D9" s="794">
        <v>4.5576740056276301E-2</v>
      </c>
      <c r="E9" s="794">
        <v>0.67506426572799705</v>
      </c>
      <c r="F9" s="794">
        <v>0.14451435208320601</v>
      </c>
    </row>
    <row r="10" spans="1:6" x14ac:dyDescent="0.2">
      <c r="A10" s="2" t="s">
        <v>29</v>
      </c>
      <c r="B10" s="797">
        <v>9</v>
      </c>
      <c r="C10" s="794" t="s">
        <v>1</v>
      </c>
      <c r="D10" s="794" t="s">
        <v>1</v>
      </c>
      <c r="E10" s="794" t="s">
        <v>1</v>
      </c>
      <c r="F10" s="794" t="s">
        <v>1</v>
      </c>
    </row>
    <row r="11" spans="1:6" x14ac:dyDescent="0.2">
      <c r="A11" s="2" t="s">
        <v>30</v>
      </c>
      <c r="B11" s="797">
        <v>38</v>
      </c>
      <c r="C11" s="794">
        <v>0.233503922820091</v>
      </c>
      <c r="D11" s="794">
        <v>5.1820620894432103E-2</v>
      </c>
      <c r="E11" s="794">
        <v>0.71467548608779896</v>
      </c>
      <c r="F11" s="794">
        <v>0</v>
      </c>
    </row>
    <row r="12" spans="1:6" x14ac:dyDescent="0.2">
      <c r="A12" s="2" t="s">
        <v>31</v>
      </c>
      <c r="B12" s="797">
        <v>30</v>
      </c>
      <c r="C12" s="794">
        <v>0.11779317259788501</v>
      </c>
      <c r="D12" s="794">
        <v>0.13715742528438599</v>
      </c>
      <c r="E12" s="794">
        <v>0.61110723018646196</v>
      </c>
      <c r="F12" s="794">
        <v>0.13394215703010601</v>
      </c>
    </row>
    <row r="13" spans="1:6" x14ac:dyDescent="0.2">
      <c r="A13" s="2" t="s">
        <v>32</v>
      </c>
      <c r="B13" s="797">
        <v>4</v>
      </c>
      <c r="C13" s="794" t="s">
        <v>1</v>
      </c>
      <c r="D13" s="794" t="s">
        <v>1</v>
      </c>
      <c r="E13" s="794" t="s">
        <v>1</v>
      </c>
      <c r="F13" s="794" t="s">
        <v>1</v>
      </c>
    </row>
    <row r="14" spans="1:6" x14ac:dyDescent="0.2">
      <c r="A14" s="2" t="s">
        <v>33</v>
      </c>
      <c r="B14" s="797">
        <v>4</v>
      </c>
      <c r="C14" s="794" t="s">
        <v>1</v>
      </c>
      <c r="D14" s="794" t="s">
        <v>1</v>
      </c>
      <c r="E14" s="794" t="s">
        <v>1</v>
      </c>
      <c r="F14" s="794" t="s">
        <v>1</v>
      </c>
    </row>
    <row r="15" spans="1:6" x14ac:dyDescent="0.2">
      <c r="A15" s="5" t="s">
        <v>34</v>
      </c>
      <c r="B15" s="796" t="s">
        <v>1</v>
      </c>
      <c r="C15" s="793" t="s">
        <v>1</v>
      </c>
      <c r="D15" s="793" t="s">
        <v>1</v>
      </c>
      <c r="E15" s="793" t="s">
        <v>1</v>
      </c>
      <c r="F15" s="793" t="s">
        <v>1</v>
      </c>
    </row>
    <row r="16" spans="1:6" x14ac:dyDescent="0.2">
      <c r="A16" s="2" t="s">
        <v>35</v>
      </c>
      <c r="B16" s="797">
        <v>117</v>
      </c>
      <c r="C16" s="794">
        <v>0.190392330288887</v>
      </c>
      <c r="D16" s="794">
        <v>0.10067456960678101</v>
      </c>
      <c r="E16" s="794">
        <v>0.60890537500381503</v>
      </c>
      <c r="F16" s="794">
        <v>0.100027702748775</v>
      </c>
    </row>
    <row r="17" spans="1:6" x14ac:dyDescent="0.2">
      <c r="A17" s="2" t="s">
        <v>36</v>
      </c>
      <c r="B17" s="797">
        <v>11</v>
      </c>
      <c r="C17" s="794" t="s">
        <v>1</v>
      </c>
      <c r="D17" s="794" t="s">
        <v>1</v>
      </c>
      <c r="E17" s="794" t="s">
        <v>1</v>
      </c>
      <c r="F17" s="794" t="s">
        <v>1</v>
      </c>
    </row>
    <row r="18" spans="1:6" x14ac:dyDescent="0.2">
      <c r="A18" s="2" t="s">
        <v>37</v>
      </c>
      <c r="B18" s="797">
        <v>9</v>
      </c>
      <c r="C18" s="794" t="s">
        <v>1</v>
      </c>
      <c r="D18" s="794" t="s">
        <v>1</v>
      </c>
      <c r="E18" s="794" t="s">
        <v>1</v>
      </c>
      <c r="F18" s="794" t="s">
        <v>1</v>
      </c>
    </row>
    <row r="19" spans="1:6" x14ac:dyDescent="0.2">
      <c r="A19" s="2" t="s">
        <v>38</v>
      </c>
      <c r="B19" s="797">
        <v>5</v>
      </c>
      <c r="C19" s="794" t="s">
        <v>1</v>
      </c>
      <c r="D19" s="794" t="s">
        <v>1</v>
      </c>
      <c r="E19" s="794" t="s">
        <v>1</v>
      </c>
      <c r="F19" s="794" t="s">
        <v>1</v>
      </c>
    </row>
    <row r="20" spans="1:6" x14ac:dyDescent="0.2">
      <c r="A20" s="5" t="s">
        <v>39</v>
      </c>
      <c r="B20" s="796" t="s">
        <v>1</v>
      </c>
      <c r="C20" s="793" t="s">
        <v>1</v>
      </c>
      <c r="D20" s="793" t="s">
        <v>1</v>
      </c>
      <c r="E20" s="793" t="s">
        <v>1</v>
      </c>
      <c r="F20" s="793" t="s">
        <v>1</v>
      </c>
    </row>
    <row r="21" spans="1:6" x14ac:dyDescent="0.2">
      <c r="A21" s="2" t="s">
        <v>35</v>
      </c>
      <c r="B21" s="797">
        <v>117</v>
      </c>
      <c r="C21" s="794">
        <v>0.190392330288887</v>
      </c>
      <c r="D21" s="794">
        <v>0.10067456960678101</v>
      </c>
      <c r="E21" s="794">
        <v>0.60890537500381503</v>
      </c>
      <c r="F21" s="794">
        <v>0.100027702748775</v>
      </c>
    </row>
    <row r="22" spans="1:6" x14ac:dyDescent="0.2">
      <c r="A22" s="2" t="s">
        <v>40</v>
      </c>
      <c r="B22" s="797">
        <v>7</v>
      </c>
      <c r="C22" s="794" t="s">
        <v>1</v>
      </c>
      <c r="D22" s="794" t="s">
        <v>1</v>
      </c>
      <c r="E22" s="794" t="s">
        <v>1</v>
      </c>
      <c r="F22" s="794" t="s">
        <v>1</v>
      </c>
    </row>
    <row r="23" spans="1:6" x14ac:dyDescent="0.2">
      <c r="A23" s="2" t="s">
        <v>41</v>
      </c>
      <c r="B23" s="797">
        <v>4</v>
      </c>
      <c r="C23" s="794" t="s">
        <v>1</v>
      </c>
      <c r="D23" s="794" t="s">
        <v>1</v>
      </c>
      <c r="E23" s="794" t="s">
        <v>1</v>
      </c>
      <c r="F23" s="794" t="s">
        <v>1</v>
      </c>
    </row>
    <row r="24" spans="1:6" x14ac:dyDescent="0.2">
      <c r="A24" s="2" t="s">
        <v>42</v>
      </c>
      <c r="B24" s="797">
        <v>0</v>
      </c>
      <c r="C24" s="794" t="s">
        <v>1</v>
      </c>
      <c r="D24" s="794" t="s">
        <v>1</v>
      </c>
      <c r="E24" s="794" t="s">
        <v>1</v>
      </c>
      <c r="F24" s="794" t="s">
        <v>1</v>
      </c>
    </row>
    <row r="25" spans="1:6" x14ac:dyDescent="0.2">
      <c r="A25" s="2" t="s">
        <v>43</v>
      </c>
      <c r="B25" s="797">
        <v>0</v>
      </c>
      <c r="C25" s="794" t="s">
        <v>1</v>
      </c>
      <c r="D25" s="794" t="s">
        <v>1</v>
      </c>
      <c r="E25" s="794" t="s">
        <v>1</v>
      </c>
      <c r="F25" s="794" t="s">
        <v>1</v>
      </c>
    </row>
    <row r="26" spans="1:6" x14ac:dyDescent="0.2">
      <c r="A26" s="2" t="s">
        <v>37</v>
      </c>
      <c r="B26" s="797">
        <v>9</v>
      </c>
      <c r="C26" s="794" t="s">
        <v>1</v>
      </c>
      <c r="D26" s="794" t="s">
        <v>1</v>
      </c>
      <c r="E26" s="794" t="s">
        <v>1</v>
      </c>
      <c r="F26" s="794" t="s">
        <v>1</v>
      </c>
    </row>
    <row r="27" spans="1:6" x14ac:dyDescent="0.2">
      <c r="A27" s="2" t="s">
        <v>44</v>
      </c>
      <c r="B27" s="797">
        <v>1</v>
      </c>
      <c r="C27" s="794" t="s">
        <v>1</v>
      </c>
      <c r="D27" s="794" t="s">
        <v>1</v>
      </c>
      <c r="E27" s="794" t="s">
        <v>1</v>
      </c>
      <c r="F27" s="794" t="s">
        <v>1</v>
      </c>
    </row>
    <row r="28" spans="1:6" x14ac:dyDescent="0.2">
      <c r="A28" s="2" t="s">
        <v>45</v>
      </c>
      <c r="B28" s="797">
        <v>4</v>
      </c>
      <c r="C28" s="794" t="s">
        <v>1</v>
      </c>
      <c r="D28" s="794" t="s">
        <v>1</v>
      </c>
      <c r="E28" s="794" t="s">
        <v>1</v>
      </c>
      <c r="F28" s="794" t="s">
        <v>1</v>
      </c>
    </row>
    <row r="29" spans="1:6" x14ac:dyDescent="0.2">
      <c r="A29" s="5" t="s">
        <v>46</v>
      </c>
      <c r="B29" s="796" t="s">
        <v>1</v>
      </c>
      <c r="C29" s="793" t="s">
        <v>1</v>
      </c>
      <c r="D29" s="793" t="s">
        <v>1</v>
      </c>
      <c r="E29" s="793" t="s">
        <v>1</v>
      </c>
      <c r="F29" s="793" t="s">
        <v>1</v>
      </c>
    </row>
    <row r="30" spans="1:6" x14ac:dyDescent="0.2">
      <c r="A30" s="2" t="s">
        <v>47</v>
      </c>
      <c r="B30" s="797">
        <v>4</v>
      </c>
      <c r="C30" s="794" t="s">
        <v>1</v>
      </c>
      <c r="D30" s="794" t="s">
        <v>1</v>
      </c>
      <c r="E30" s="794" t="s">
        <v>1</v>
      </c>
      <c r="F30" s="794" t="s">
        <v>1</v>
      </c>
    </row>
    <row r="31" spans="1:6" x14ac:dyDescent="0.2">
      <c r="A31" s="2" t="s">
        <v>48</v>
      </c>
      <c r="B31" s="797">
        <v>32</v>
      </c>
      <c r="C31" s="794">
        <v>7.6052583754062694E-2</v>
      </c>
      <c r="D31" s="794">
        <v>4.0591262280941003E-2</v>
      </c>
      <c r="E31" s="794">
        <v>0.79834014177322399</v>
      </c>
      <c r="F31" s="794">
        <v>8.5016034543514293E-2</v>
      </c>
    </row>
    <row r="32" spans="1:6" x14ac:dyDescent="0.2">
      <c r="A32" s="2" t="s">
        <v>49</v>
      </c>
      <c r="B32" s="797">
        <v>19</v>
      </c>
      <c r="C32" s="794" t="s">
        <v>1</v>
      </c>
      <c r="D32" s="794" t="s">
        <v>1</v>
      </c>
      <c r="E32" s="794" t="s">
        <v>1</v>
      </c>
      <c r="F32" s="794" t="s">
        <v>1</v>
      </c>
    </row>
    <row r="33" spans="1:6" x14ac:dyDescent="0.2">
      <c r="A33" s="2" t="s">
        <v>50</v>
      </c>
      <c r="B33" s="797">
        <v>76</v>
      </c>
      <c r="C33" s="794">
        <v>0.25850421190261802</v>
      </c>
      <c r="D33" s="794">
        <v>9.1040201485156999E-2</v>
      </c>
      <c r="E33" s="794">
        <v>0.56011337041854903</v>
      </c>
      <c r="F33" s="794">
        <v>9.0342201292514801E-2</v>
      </c>
    </row>
    <row r="34" spans="1:6" x14ac:dyDescent="0.2">
      <c r="A34" s="5" t="s">
        <v>51</v>
      </c>
      <c r="B34" s="796" t="s">
        <v>1</v>
      </c>
      <c r="C34" s="793" t="s">
        <v>1</v>
      </c>
      <c r="D34" s="793" t="s">
        <v>1</v>
      </c>
      <c r="E34" s="793" t="s">
        <v>1</v>
      </c>
      <c r="F34" s="793" t="s">
        <v>1</v>
      </c>
    </row>
    <row r="35" spans="1:6" x14ac:dyDescent="0.2">
      <c r="A35" s="2" t="s">
        <v>52</v>
      </c>
      <c r="B35" s="797">
        <v>41</v>
      </c>
      <c r="C35" s="794">
        <v>0.16327576339244801</v>
      </c>
      <c r="D35" s="794">
        <v>5.8060687035322203E-2</v>
      </c>
      <c r="E35" s="794">
        <v>0.63186615705490101</v>
      </c>
      <c r="F35" s="794">
        <v>0.14679738879203799</v>
      </c>
    </row>
    <row r="36" spans="1:6" x14ac:dyDescent="0.2">
      <c r="A36" s="2" t="s">
        <v>53</v>
      </c>
      <c r="B36" s="797">
        <v>45</v>
      </c>
      <c r="C36" s="794">
        <v>0.10219132900238</v>
      </c>
      <c r="D36" s="794">
        <v>0.11993570625782</v>
      </c>
      <c r="E36" s="794">
        <v>0.66610330343246504</v>
      </c>
      <c r="F36" s="794">
        <v>0.111769631505013</v>
      </c>
    </row>
    <row r="37" spans="1:6" x14ac:dyDescent="0.2">
      <c r="A37" s="2" t="s">
        <v>54</v>
      </c>
      <c r="B37" s="797">
        <v>28</v>
      </c>
      <c r="C37" s="794" t="s">
        <v>1</v>
      </c>
      <c r="D37" s="794" t="s">
        <v>1</v>
      </c>
      <c r="E37" s="794" t="s">
        <v>1</v>
      </c>
      <c r="F37" s="794" t="s">
        <v>1</v>
      </c>
    </row>
    <row r="38" spans="1:6" x14ac:dyDescent="0.2">
      <c r="A38" s="2" t="s">
        <v>55</v>
      </c>
      <c r="B38" s="797">
        <v>30</v>
      </c>
      <c r="C38" s="794">
        <v>0.18523792922496801</v>
      </c>
      <c r="D38" s="794">
        <v>2.9208054766058901E-2</v>
      </c>
      <c r="E38" s="794">
        <v>0.73309528827667203</v>
      </c>
      <c r="F38" s="794">
        <v>5.2458733320236199E-2</v>
      </c>
    </row>
    <row r="39" spans="1:6" x14ac:dyDescent="0.2">
      <c r="A39" s="5" t="s">
        <v>56</v>
      </c>
      <c r="B39" s="796" t="s">
        <v>1</v>
      </c>
      <c r="C39" s="793" t="s">
        <v>1</v>
      </c>
      <c r="D39" s="793" t="s">
        <v>1</v>
      </c>
      <c r="E39" s="793" t="s">
        <v>1</v>
      </c>
      <c r="F39" s="793" t="s">
        <v>1</v>
      </c>
    </row>
    <row r="40" spans="1:6" x14ac:dyDescent="0.2">
      <c r="A40" s="2" t="s">
        <v>57</v>
      </c>
      <c r="B40" s="797">
        <v>117</v>
      </c>
      <c r="C40" s="794">
        <v>0.13108311593532601</v>
      </c>
      <c r="D40" s="794">
        <v>9.9672287702560397E-2</v>
      </c>
      <c r="E40" s="794">
        <v>0.67409205436706499</v>
      </c>
      <c r="F40" s="794">
        <v>9.5152571797370897E-2</v>
      </c>
    </row>
    <row r="41" spans="1:6" x14ac:dyDescent="0.2">
      <c r="A41" s="2" t="s">
        <v>58</v>
      </c>
      <c r="B41" s="797">
        <v>27</v>
      </c>
      <c r="C41" s="794" t="s">
        <v>1</v>
      </c>
      <c r="D41" s="794" t="s">
        <v>1</v>
      </c>
      <c r="E41" s="794" t="s">
        <v>1</v>
      </c>
      <c r="F41" s="794" t="s">
        <v>1</v>
      </c>
    </row>
    <row r="42" spans="1:6" x14ac:dyDescent="0.2">
      <c r="A42" s="5" t="s">
        <v>59</v>
      </c>
      <c r="B42" s="796" t="s">
        <v>1</v>
      </c>
      <c r="C42" s="793" t="s">
        <v>1</v>
      </c>
      <c r="D42" s="793" t="s">
        <v>1</v>
      </c>
      <c r="E42" s="793" t="s">
        <v>1</v>
      </c>
      <c r="F42" s="793" t="s">
        <v>1</v>
      </c>
    </row>
    <row r="43" spans="1:6" x14ac:dyDescent="0.2">
      <c r="A43" s="2" t="s">
        <v>60</v>
      </c>
      <c r="B43" s="797">
        <v>94</v>
      </c>
      <c r="C43" s="794">
        <v>0.122579172253609</v>
      </c>
      <c r="D43" s="794">
        <v>0.11625234782695799</v>
      </c>
      <c r="E43" s="794">
        <v>0.65640306472778298</v>
      </c>
      <c r="F43" s="794">
        <v>0.10476540774107</v>
      </c>
    </row>
    <row r="44" spans="1:6" x14ac:dyDescent="0.2">
      <c r="A44" s="2" t="s">
        <v>61</v>
      </c>
      <c r="B44" s="797">
        <v>26</v>
      </c>
      <c r="C44" s="794" t="s">
        <v>1</v>
      </c>
      <c r="D44" s="794" t="s">
        <v>1</v>
      </c>
      <c r="E44" s="794" t="s">
        <v>1</v>
      </c>
      <c r="F44" s="794" t="s">
        <v>1</v>
      </c>
    </row>
    <row r="45" spans="1:6" x14ac:dyDescent="0.2">
      <c r="A45" s="2" t="s">
        <v>62</v>
      </c>
      <c r="B45" s="797">
        <v>25</v>
      </c>
      <c r="C45" s="794" t="s">
        <v>1</v>
      </c>
      <c r="D45" s="794" t="s">
        <v>1</v>
      </c>
      <c r="E45" s="794" t="s">
        <v>1</v>
      </c>
      <c r="F45" s="794" t="s">
        <v>1</v>
      </c>
    </row>
    <row r="46" spans="1:6" x14ac:dyDescent="0.2">
      <c r="A46" s="5" t="s">
        <v>63</v>
      </c>
      <c r="B46" s="796" t="s">
        <v>1</v>
      </c>
      <c r="C46" s="793" t="s">
        <v>1</v>
      </c>
      <c r="D46" s="793" t="s">
        <v>1</v>
      </c>
      <c r="E46" s="793" t="s">
        <v>1</v>
      </c>
      <c r="F46" s="793" t="s">
        <v>1</v>
      </c>
    </row>
    <row r="47" spans="1:6" x14ac:dyDescent="0.2">
      <c r="A47" s="2" t="s">
        <v>64</v>
      </c>
      <c r="B47" s="797">
        <v>15</v>
      </c>
      <c r="C47" s="794" t="s">
        <v>1</v>
      </c>
      <c r="D47" s="794" t="s">
        <v>1</v>
      </c>
      <c r="E47" s="794" t="s">
        <v>1</v>
      </c>
      <c r="F47" s="794" t="s">
        <v>1</v>
      </c>
    </row>
    <row r="48" spans="1:6" x14ac:dyDescent="0.2">
      <c r="A48" s="2" t="s">
        <v>65</v>
      </c>
      <c r="B48" s="797">
        <v>9</v>
      </c>
      <c r="C48" s="794" t="s">
        <v>1</v>
      </c>
      <c r="D48" s="794" t="s">
        <v>1</v>
      </c>
      <c r="E48" s="794" t="s">
        <v>1</v>
      </c>
      <c r="F48" s="794" t="s">
        <v>1</v>
      </c>
    </row>
    <row r="49" spans="1:6" x14ac:dyDescent="0.2">
      <c r="A49" s="2" t="s">
        <v>66</v>
      </c>
      <c r="B49" s="797">
        <v>8</v>
      </c>
      <c r="C49" s="794" t="s">
        <v>1</v>
      </c>
      <c r="D49" s="794" t="s">
        <v>1</v>
      </c>
      <c r="E49" s="794" t="s">
        <v>1</v>
      </c>
      <c r="F49" s="794" t="s">
        <v>1</v>
      </c>
    </row>
    <row r="50" spans="1:6" x14ac:dyDescent="0.2">
      <c r="A50" s="2" t="s">
        <v>67</v>
      </c>
      <c r="B50" s="797">
        <v>13</v>
      </c>
      <c r="C50" s="794" t="s">
        <v>1</v>
      </c>
      <c r="D50" s="794" t="s">
        <v>1</v>
      </c>
      <c r="E50" s="794" t="s">
        <v>1</v>
      </c>
      <c r="F50" s="794" t="s">
        <v>1</v>
      </c>
    </row>
    <row r="51" spans="1:6" x14ac:dyDescent="0.2">
      <c r="A51" s="2" t="s">
        <v>68</v>
      </c>
      <c r="B51" s="797">
        <v>23</v>
      </c>
      <c r="C51" s="794" t="s">
        <v>1</v>
      </c>
      <c r="D51" s="794" t="s">
        <v>1</v>
      </c>
      <c r="E51" s="794" t="s">
        <v>1</v>
      </c>
      <c r="F51" s="794" t="s">
        <v>1</v>
      </c>
    </row>
    <row r="52" spans="1:6" x14ac:dyDescent="0.2">
      <c r="A52" s="2" t="s">
        <v>69</v>
      </c>
      <c r="B52" s="797">
        <v>16</v>
      </c>
      <c r="C52" s="794" t="s">
        <v>1</v>
      </c>
      <c r="D52" s="794" t="s">
        <v>1</v>
      </c>
      <c r="E52" s="794" t="s">
        <v>1</v>
      </c>
      <c r="F52" s="794" t="s">
        <v>1</v>
      </c>
    </row>
    <row r="53" spans="1:6" x14ac:dyDescent="0.2">
      <c r="A53" s="2" t="s">
        <v>70</v>
      </c>
      <c r="B53" s="797">
        <v>8</v>
      </c>
      <c r="C53" s="794" t="s">
        <v>1</v>
      </c>
      <c r="D53" s="794" t="s">
        <v>1</v>
      </c>
      <c r="E53" s="794" t="s">
        <v>1</v>
      </c>
      <c r="F53" s="794" t="s">
        <v>1</v>
      </c>
    </row>
    <row r="54" spans="1:6" x14ac:dyDescent="0.2">
      <c r="A54" s="2" t="s">
        <v>71</v>
      </c>
      <c r="B54" s="797">
        <v>22</v>
      </c>
      <c r="C54" s="794" t="s">
        <v>1</v>
      </c>
      <c r="D54" s="794" t="s">
        <v>1</v>
      </c>
      <c r="E54" s="794" t="s">
        <v>1</v>
      </c>
      <c r="F54" s="794" t="s">
        <v>1</v>
      </c>
    </row>
    <row r="55" spans="1:6" x14ac:dyDescent="0.2">
      <c r="A55" s="2" t="s">
        <v>72</v>
      </c>
      <c r="B55" s="797">
        <v>8</v>
      </c>
      <c r="C55" s="794" t="s">
        <v>1</v>
      </c>
      <c r="D55" s="794" t="s">
        <v>1</v>
      </c>
      <c r="E55" s="794" t="s">
        <v>1</v>
      </c>
      <c r="F55" s="794" t="s">
        <v>1</v>
      </c>
    </row>
    <row r="56" spans="1:6" x14ac:dyDescent="0.2">
      <c r="A56" s="2" t="s">
        <v>73</v>
      </c>
      <c r="B56" s="797">
        <v>24</v>
      </c>
      <c r="C56" s="794" t="s">
        <v>1</v>
      </c>
      <c r="D56" s="794" t="s">
        <v>1</v>
      </c>
      <c r="E56" s="794" t="s">
        <v>1</v>
      </c>
      <c r="F56" s="794" t="s">
        <v>1</v>
      </c>
    </row>
    <row r="57" spans="1:6" x14ac:dyDescent="0.2">
      <c r="A57" s="5" t="s">
        <v>74</v>
      </c>
      <c r="B57" s="796" t="s">
        <v>1</v>
      </c>
      <c r="C57" s="793" t="s">
        <v>1</v>
      </c>
      <c r="D57" s="793" t="s">
        <v>1</v>
      </c>
      <c r="E57" s="793" t="s">
        <v>1</v>
      </c>
      <c r="F57" s="793" t="s">
        <v>1</v>
      </c>
    </row>
    <row r="58" spans="1:6" x14ac:dyDescent="0.2">
      <c r="A58" s="2" t="s">
        <v>75</v>
      </c>
      <c r="B58" s="797">
        <v>15</v>
      </c>
      <c r="C58" s="794" t="s">
        <v>1</v>
      </c>
      <c r="D58" s="794" t="s">
        <v>1</v>
      </c>
      <c r="E58" s="794" t="s">
        <v>1</v>
      </c>
      <c r="F58" s="794" t="s">
        <v>1</v>
      </c>
    </row>
    <row r="59" spans="1:6" x14ac:dyDescent="0.2">
      <c r="A59" s="2" t="s">
        <v>76</v>
      </c>
      <c r="B59" s="797">
        <v>107</v>
      </c>
      <c r="C59" s="794">
        <v>0.136186823248863</v>
      </c>
      <c r="D59" s="794">
        <v>9.4774514436721802E-2</v>
      </c>
      <c r="E59" s="794">
        <v>0.68174129724502597</v>
      </c>
      <c r="F59" s="794">
        <v>8.7297387421131106E-2</v>
      </c>
    </row>
    <row r="60" spans="1:6" x14ac:dyDescent="0.2">
      <c r="A60" s="2" t="s">
        <v>77</v>
      </c>
      <c r="B60" s="797">
        <v>21</v>
      </c>
      <c r="C60" s="794" t="s">
        <v>1</v>
      </c>
      <c r="D60" s="794" t="s">
        <v>1</v>
      </c>
      <c r="E60" s="794" t="s">
        <v>1</v>
      </c>
      <c r="F60" s="794" t="s">
        <v>1</v>
      </c>
    </row>
    <row r="61" spans="1:6" x14ac:dyDescent="0.2">
      <c r="A61" s="2" t="s">
        <v>78</v>
      </c>
      <c r="B61" s="797">
        <v>3</v>
      </c>
      <c r="C61" s="794" t="s">
        <v>1</v>
      </c>
      <c r="D61" s="794" t="s">
        <v>1</v>
      </c>
      <c r="E61" s="794" t="s">
        <v>1</v>
      </c>
      <c r="F61" s="794" t="s">
        <v>1</v>
      </c>
    </row>
    <row r="62" spans="1:6" x14ac:dyDescent="0.2">
      <c r="A62" s="5" t="s">
        <v>79</v>
      </c>
      <c r="B62" s="796" t="s">
        <v>1</v>
      </c>
      <c r="C62" s="793" t="s">
        <v>1</v>
      </c>
      <c r="D62" s="793" t="s">
        <v>1</v>
      </c>
      <c r="E62" s="793" t="s">
        <v>1</v>
      </c>
      <c r="F62" s="793" t="s">
        <v>1</v>
      </c>
    </row>
    <row r="63" spans="1:6" x14ac:dyDescent="0.2">
      <c r="A63" s="2" t="s">
        <v>80</v>
      </c>
      <c r="B63" s="797">
        <v>99</v>
      </c>
      <c r="C63" s="794">
        <v>0.139810770750046</v>
      </c>
      <c r="D63" s="794">
        <v>8.3632193505763994E-2</v>
      </c>
      <c r="E63" s="794">
        <v>0.65378260612487804</v>
      </c>
      <c r="F63" s="794">
        <v>0.12277440726757</v>
      </c>
    </row>
    <row r="64" spans="1:6" x14ac:dyDescent="0.2">
      <c r="A64" s="2" t="s">
        <v>81</v>
      </c>
      <c r="B64" s="797">
        <v>7</v>
      </c>
      <c r="C64" s="794" t="s">
        <v>1</v>
      </c>
      <c r="D64" s="794" t="s">
        <v>1</v>
      </c>
      <c r="E64" s="794" t="s">
        <v>1</v>
      </c>
      <c r="F64" s="794" t="s">
        <v>1</v>
      </c>
    </row>
    <row r="65" spans="1:6" x14ac:dyDescent="0.2">
      <c r="A65" s="2" t="s">
        <v>82</v>
      </c>
      <c r="B65" s="797">
        <v>22</v>
      </c>
      <c r="C65" s="794" t="s">
        <v>1</v>
      </c>
      <c r="D65" s="794" t="s">
        <v>1</v>
      </c>
      <c r="E65" s="794" t="s">
        <v>1</v>
      </c>
      <c r="F65" s="794" t="s">
        <v>1</v>
      </c>
    </row>
    <row r="66" spans="1:6" x14ac:dyDescent="0.2">
      <c r="A66" s="2" t="s">
        <v>83</v>
      </c>
      <c r="B66" s="797">
        <v>15</v>
      </c>
      <c r="C66" s="794" t="s">
        <v>1</v>
      </c>
      <c r="D66" s="794" t="s">
        <v>1</v>
      </c>
      <c r="E66" s="794" t="s">
        <v>1</v>
      </c>
      <c r="F66" s="794" t="s">
        <v>1</v>
      </c>
    </row>
    <row r="67" spans="1:6" x14ac:dyDescent="0.2">
      <c r="A67" s="5" t="s">
        <v>84</v>
      </c>
      <c r="B67" s="796" t="s">
        <v>1</v>
      </c>
      <c r="C67" s="793" t="s">
        <v>1</v>
      </c>
      <c r="D67" s="793" t="s">
        <v>1</v>
      </c>
      <c r="E67" s="793" t="s">
        <v>1</v>
      </c>
      <c r="F67" s="793" t="s">
        <v>1</v>
      </c>
    </row>
    <row r="68" spans="1:6" x14ac:dyDescent="0.2">
      <c r="A68" s="2" t="s">
        <v>85</v>
      </c>
      <c r="B68" s="797">
        <v>119</v>
      </c>
      <c r="C68" s="794">
        <v>0.17134000360965701</v>
      </c>
      <c r="D68" s="794">
        <v>9.4781622290611295E-2</v>
      </c>
      <c r="E68" s="794">
        <v>0.63459420204162598</v>
      </c>
      <c r="F68" s="794">
        <v>9.9284186959266704E-2</v>
      </c>
    </row>
    <row r="69" spans="1:6" x14ac:dyDescent="0.2">
      <c r="A69" s="2" t="s">
        <v>86</v>
      </c>
      <c r="B69" s="797">
        <v>5</v>
      </c>
      <c r="C69" s="794" t="s">
        <v>1</v>
      </c>
      <c r="D69" s="794" t="s">
        <v>1</v>
      </c>
      <c r="E69" s="794" t="s">
        <v>1</v>
      </c>
      <c r="F69" s="794" t="s">
        <v>1</v>
      </c>
    </row>
    <row r="70" spans="1:6" x14ac:dyDescent="0.2">
      <c r="A70" s="2" t="s">
        <v>87</v>
      </c>
      <c r="B70" s="797">
        <v>20</v>
      </c>
      <c r="C70" s="794" t="s">
        <v>1</v>
      </c>
      <c r="D70" s="794" t="s">
        <v>1</v>
      </c>
      <c r="E70" s="794" t="s">
        <v>1</v>
      </c>
      <c r="F70" s="794" t="s">
        <v>1</v>
      </c>
    </row>
    <row r="71" spans="1:6" x14ac:dyDescent="0.2">
      <c r="A71" s="2" t="s">
        <v>88</v>
      </c>
      <c r="B71" s="797">
        <v>2</v>
      </c>
      <c r="C71" s="794" t="s">
        <v>1</v>
      </c>
      <c r="D71" s="794" t="s">
        <v>1</v>
      </c>
      <c r="E71" s="794" t="s">
        <v>1</v>
      </c>
      <c r="F71" s="794" t="s">
        <v>1</v>
      </c>
    </row>
    <row r="72" spans="1:6" x14ac:dyDescent="0.2">
      <c r="A72" s="5" t="s">
        <v>89</v>
      </c>
      <c r="B72" s="796" t="s">
        <v>1</v>
      </c>
      <c r="C72" s="793" t="s">
        <v>1</v>
      </c>
      <c r="D72" s="793" t="s">
        <v>1</v>
      </c>
      <c r="E72" s="793" t="s">
        <v>1</v>
      </c>
      <c r="F72" s="793" t="s">
        <v>1</v>
      </c>
    </row>
    <row r="73" spans="1:6" x14ac:dyDescent="0.2">
      <c r="A73" s="2" t="s">
        <v>89</v>
      </c>
      <c r="B73" s="797">
        <v>140</v>
      </c>
      <c r="C73" s="794">
        <v>0.141122967004776</v>
      </c>
      <c r="D73" s="794">
        <v>8.1452585756778703E-2</v>
      </c>
      <c r="E73" s="794">
        <v>0.67864692211151101</v>
      </c>
      <c r="F73" s="794">
        <v>9.8777540028095204E-2</v>
      </c>
    </row>
    <row r="74" spans="1:6" x14ac:dyDescent="0.2">
      <c r="A74" s="2" t="s">
        <v>90</v>
      </c>
      <c r="B74" s="797">
        <v>6</v>
      </c>
      <c r="C74" s="794" t="s">
        <v>1</v>
      </c>
      <c r="D74" s="794" t="s">
        <v>1</v>
      </c>
      <c r="E74" s="794" t="s">
        <v>1</v>
      </c>
      <c r="F74" s="794" t="s">
        <v>1</v>
      </c>
    </row>
    <row r="75" spans="1:6" x14ac:dyDescent="0.2">
      <c r="A75" s="5" t="s">
        <v>91</v>
      </c>
      <c r="B75" s="796" t="s">
        <v>1</v>
      </c>
      <c r="C75" s="793" t="s">
        <v>1</v>
      </c>
      <c r="D75" s="793" t="s">
        <v>1</v>
      </c>
      <c r="E75" s="793" t="s">
        <v>1</v>
      </c>
      <c r="F75" s="793" t="s">
        <v>1</v>
      </c>
    </row>
    <row r="76" spans="1:6" x14ac:dyDescent="0.2">
      <c r="A76" s="2" t="s">
        <v>92</v>
      </c>
      <c r="B76" s="797">
        <v>84</v>
      </c>
      <c r="C76" s="794">
        <v>0.196021273732185</v>
      </c>
      <c r="D76" s="794">
        <v>4.0779188275337198E-2</v>
      </c>
      <c r="E76" s="794">
        <v>0.63406443595886197</v>
      </c>
      <c r="F76" s="794">
        <v>0.129135131835938</v>
      </c>
    </row>
    <row r="77" spans="1:6" x14ac:dyDescent="0.2">
      <c r="A77" s="2" t="s">
        <v>93</v>
      </c>
      <c r="B77" s="797">
        <v>35</v>
      </c>
      <c r="C77" s="794">
        <v>0.107953198254108</v>
      </c>
      <c r="D77" s="794">
        <v>0.116165861487389</v>
      </c>
      <c r="E77" s="794">
        <v>0.77588093280792203</v>
      </c>
      <c r="F77" s="794">
        <v>0</v>
      </c>
    </row>
    <row r="78" spans="1:6" x14ac:dyDescent="0.2">
      <c r="A78" s="2" t="s">
        <v>94</v>
      </c>
      <c r="B78" s="797">
        <v>26</v>
      </c>
      <c r="C78" s="794" t="s">
        <v>1</v>
      </c>
      <c r="D78" s="794" t="s">
        <v>1</v>
      </c>
      <c r="E78" s="794" t="s">
        <v>1</v>
      </c>
      <c r="F78" s="794" t="s">
        <v>1</v>
      </c>
    </row>
    <row r="79" spans="1:6" x14ac:dyDescent="0.2">
      <c r="A79" s="5" t="s">
        <v>95</v>
      </c>
      <c r="B79" s="796" t="s">
        <v>1</v>
      </c>
      <c r="C79" s="793" t="s">
        <v>1</v>
      </c>
      <c r="D79" s="793" t="s">
        <v>1</v>
      </c>
      <c r="E79" s="793" t="s">
        <v>1</v>
      </c>
      <c r="F79" s="793" t="s">
        <v>1</v>
      </c>
    </row>
    <row r="80" spans="1:6" x14ac:dyDescent="0.2">
      <c r="A80" s="2" t="s">
        <v>96</v>
      </c>
      <c r="B80" s="797">
        <v>40</v>
      </c>
      <c r="C80" s="794">
        <v>0.16002826392650599</v>
      </c>
      <c r="D80" s="794">
        <v>0.132012844085693</v>
      </c>
      <c r="E80" s="794">
        <v>0.671086966991425</v>
      </c>
      <c r="F80" s="794">
        <v>3.6871895194053601E-2</v>
      </c>
    </row>
    <row r="81" spans="1:6" x14ac:dyDescent="0.2">
      <c r="A81" s="2" t="s">
        <v>97</v>
      </c>
      <c r="B81" s="797">
        <v>27</v>
      </c>
      <c r="C81" s="794" t="s">
        <v>1</v>
      </c>
      <c r="D81" s="794" t="s">
        <v>1</v>
      </c>
      <c r="E81" s="794" t="s">
        <v>1</v>
      </c>
      <c r="F81" s="794" t="s">
        <v>1</v>
      </c>
    </row>
    <row r="82" spans="1:6" x14ac:dyDescent="0.2">
      <c r="A82" s="2" t="s">
        <v>98</v>
      </c>
      <c r="B82" s="797">
        <v>4</v>
      </c>
      <c r="C82" s="794" t="s">
        <v>1</v>
      </c>
      <c r="D82" s="794" t="s">
        <v>1</v>
      </c>
      <c r="E82" s="794" t="s">
        <v>1</v>
      </c>
      <c r="F82" s="794" t="s">
        <v>1</v>
      </c>
    </row>
    <row r="83" spans="1:6" x14ac:dyDescent="0.2">
      <c r="A83" s="2" t="s">
        <v>99</v>
      </c>
      <c r="B83" s="797">
        <v>11</v>
      </c>
      <c r="C83" s="794" t="s">
        <v>1</v>
      </c>
      <c r="D83" s="794" t="s">
        <v>1</v>
      </c>
      <c r="E83" s="794" t="s">
        <v>1</v>
      </c>
      <c r="F83" s="794" t="s">
        <v>1</v>
      </c>
    </row>
    <row r="84" spans="1:6" x14ac:dyDescent="0.2">
      <c r="A84" s="2" t="s">
        <v>100</v>
      </c>
      <c r="B84" s="797">
        <v>3</v>
      </c>
      <c r="C84" s="794" t="s">
        <v>1</v>
      </c>
      <c r="D84" s="794" t="s">
        <v>1</v>
      </c>
      <c r="E84" s="794" t="s">
        <v>1</v>
      </c>
      <c r="F84" s="794" t="s">
        <v>1</v>
      </c>
    </row>
    <row r="85" spans="1:6" x14ac:dyDescent="0.2">
      <c r="A85" s="2" t="s">
        <v>101</v>
      </c>
      <c r="B85" s="797">
        <v>11</v>
      </c>
      <c r="C85" s="794" t="s">
        <v>1</v>
      </c>
      <c r="D85" s="794" t="s">
        <v>1</v>
      </c>
      <c r="E85" s="794" t="s">
        <v>1</v>
      </c>
      <c r="F85" s="794" t="s">
        <v>1</v>
      </c>
    </row>
    <row r="86" spans="1:6" x14ac:dyDescent="0.2">
      <c r="A86" s="2" t="s">
        <v>102</v>
      </c>
      <c r="B86" s="797">
        <v>3</v>
      </c>
      <c r="C86" s="794" t="s">
        <v>1</v>
      </c>
      <c r="D86" s="794" t="s">
        <v>1</v>
      </c>
      <c r="E86" s="794" t="s">
        <v>1</v>
      </c>
      <c r="F86" s="794" t="s">
        <v>1</v>
      </c>
    </row>
    <row r="87" spans="1:6" x14ac:dyDescent="0.2">
      <c r="A87" s="2" t="s">
        <v>103</v>
      </c>
      <c r="B87" s="797">
        <v>10</v>
      </c>
      <c r="C87" s="794" t="s">
        <v>1</v>
      </c>
      <c r="D87" s="794" t="s">
        <v>1</v>
      </c>
      <c r="E87" s="794" t="s">
        <v>1</v>
      </c>
      <c r="F87" s="794" t="s">
        <v>1</v>
      </c>
    </row>
    <row r="88" spans="1:6" x14ac:dyDescent="0.2">
      <c r="A88" s="2" t="s">
        <v>104</v>
      </c>
      <c r="B88" s="797">
        <v>35</v>
      </c>
      <c r="C88" s="794">
        <v>0.177513092756271</v>
      </c>
      <c r="D88" s="794">
        <v>6.0475520789623302E-2</v>
      </c>
      <c r="E88" s="794">
        <v>0.63162833452224698</v>
      </c>
      <c r="F88" s="794">
        <v>0.13038305938243899</v>
      </c>
    </row>
    <row r="89" spans="1:6" x14ac:dyDescent="0.2">
      <c r="A89" s="5" t="s">
        <v>105</v>
      </c>
      <c r="B89" s="796" t="s">
        <v>1</v>
      </c>
      <c r="C89" s="793" t="s">
        <v>1</v>
      </c>
      <c r="D89" s="793" t="s">
        <v>1</v>
      </c>
      <c r="E89" s="793" t="s">
        <v>1</v>
      </c>
      <c r="F89" s="793" t="s">
        <v>1</v>
      </c>
    </row>
    <row r="90" spans="1:6" x14ac:dyDescent="0.2">
      <c r="A90" s="2" t="s">
        <v>106</v>
      </c>
      <c r="B90" s="797">
        <v>17</v>
      </c>
      <c r="C90" s="794" t="s">
        <v>1</v>
      </c>
      <c r="D90" s="794" t="s">
        <v>1</v>
      </c>
      <c r="E90" s="794" t="s">
        <v>1</v>
      </c>
      <c r="F90" s="794" t="s">
        <v>1</v>
      </c>
    </row>
    <row r="91" spans="1:6" x14ac:dyDescent="0.2">
      <c r="A91" s="2" t="s">
        <v>107</v>
      </c>
      <c r="B91" s="797">
        <v>25</v>
      </c>
      <c r="C91" s="794" t="s">
        <v>1</v>
      </c>
      <c r="D91" s="794" t="s">
        <v>1</v>
      </c>
      <c r="E91" s="794" t="s">
        <v>1</v>
      </c>
      <c r="F91" s="794" t="s">
        <v>1</v>
      </c>
    </row>
    <row r="92" spans="1:6" x14ac:dyDescent="0.2">
      <c r="A92" s="2" t="s">
        <v>108</v>
      </c>
      <c r="B92" s="797">
        <v>75</v>
      </c>
      <c r="C92" s="794">
        <v>0.21870374679565399</v>
      </c>
      <c r="D92" s="794">
        <v>0.132779836654663</v>
      </c>
      <c r="E92" s="794">
        <v>0.57171338796615601</v>
      </c>
      <c r="F92" s="794">
        <v>7.6803050935268402E-2</v>
      </c>
    </row>
    <row r="93" spans="1:6" x14ac:dyDescent="0.2">
      <c r="A93" s="2" t="s">
        <v>109</v>
      </c>
      <c r="B93" s="797">
        <v>13</v>
      </c>
      <c r="C93" s="794" t="s">
        <v>1</v>
      </c>
      <c r="D93" s="794" t="s">
        <v>1</v>
      </c>
      <c r="E93" s="794" t="s">
        <v>1</v>
      </c>
      <c r="F93" s="794" t="s">
        <v>1</v>
      </c>
    </row>
    <row r="94" spans="1:6" x14ac:dyDescent="0.2">
      <c r="A94" s="5" t="s">
        <v>110</v>
      </c>
      <c r="B94" s="796" t="s">
        <v>1</v>
      </c>
      <c r="C94" s="793" t="s">
        <v>1</v>
      </c>
      <c r="D94" s="793" t="s">
        <v>1</v>
      </c>
      <c r="E94" s="793" t="s">
        <v>1</v>
      </c>
      <c r="F94" s="793" t="s">
        <v>1</v>
      </c>
    </row>
    <row r="95" spans="1:6" x14ac:dyDescent="0.2">
      <c r="A95" s="2" t="s">
        <v>106</v>
      </c>
      <c r="B95" s="797">
        <v>26</v>
      </c>
      <c r="C95" s="794" t="s">
        <v>1</v>
      </c>
      <c r="D95" s="794" t="s">
        <v>1</v>
      </c>
      <c r="E95" s="794" t="s">
        <v>1</v>
      </c>
      <c r="F95" s="794" t="s">
        <v>1</v>
      </c>
    </row>
    <row r="96" spans="1:6" x14ac:dyDescent="0.2">
      <c r="A96" s="2" t="s">
        <v>107</v>
      </c>
      <c r="B96" s="797">
        <v>37</v>
      </c>
      <c r="C96" s="794">
        <v>0.18224646151065799</v>
      </c>
      <c r="D96" s="794">
        <v>0.131988599896431</v>
      </c>
      <c r="E96" s="794">
        <v>0.64262634515762296</v>
      </c>
      <c r="F96" s="794">
        <v>4.31386195123196E-2</v>
      </c>
    </row>
    <row r="97" spans="1:6" x14ac:dyDescent="0.2">
      <c r="A97" s="2" t="s">
        <v>108</v>
      </c>
      <c r="B97" s="797">
        <v>62</v>
      </c>
      <c r="C97" s="794">
        <v>0.24331432580947901</v>
      </c>
      <c r="D97" s="794">
        <v>0.10352616012096399</v>
      </c>
      <c r="E97" s="794">
        <v>0.543401479721069</v>
      </c>
      <c r="F97" s="794">
        <v>0.10975805670023001</v>
      </c>
    </row>
    <row r="98" spans="1:6" x14ac:dyDescent="0.2">
      <c r="A98" s="2" t="s">
        <v>109</v>
      </c>
      <c r="B98" s="797">
        <v>5</v>
      </c>
      <c r="C98" s="794" t="s">
        <v>1</v>
      </c>
      <c r="D98" s="794" t="s">
        <v>1</v>
      </c>
      <c r="E98" s="794" t="s">
        <v>1</v>
      </c>
      <c r="F98" s="794" t="s">
        <v>1</v>
      </c>
    </row>
    <row r="99" spans="1:6" x14ac:dyDescent="0.2">
      <c r="A99" s="5" t="s">
        <v>111</v>
      </c>
      <c r="B99" s="796" t="s">
        <v>1</v>
      </c>
      <c r="C99" s="793" t="s">
        <v>1</v>
      </c>
      <c r="D99" s="793" t="s">
        <v>1</v>
      </c>
      <c r="E99" s="793" t="s">
        <v>1</v>
      </c>
      <c r="F99" s="793" t="s">
        <v>1</v>
      </c>
    </row>
    <row r="100" spans="1:6" x14ac:dyDescent="0.2">
      <c r="A100" s="2" t="s">
        <v>112</v>
      </c>
      <c r="B100" s="797">
        <v>12</v>
      </c>
      <c r="C100" s="794" t="s">
        <v>1</v>
      </c>
      <c r="D100" s="794" t="s">
        <v>1</v>
      </c>
      <c r="E100" s="794" t="s">
        <v>1</v>
      </c>
      <c r="F100" s="794" t="s">
        <v>1</v>
      </c>
    </row>
    <row r="101" spans="1:6" x14ac:dyDescent="0.2">
      <c r="A101" s="2" t="s">
        <v>113</v>
      </c>
      <c r="B101" s="797">
        <v>43</v>
      </c>
      <c r="C101" s="794">
        <v>0.111498802900314</v>
      </c>
      <c r="D101" s="794">
        <v>7.8648477792739896E-2</v>
      </c>
      <c r="E101" s="794">
        <v>0.70140117406845104</v>
      </c>
      <c r="F101" s="794">
        <v>0.108451537787914</v>
      </c>
    </row>
    <row r="102" spans="1:6" x14ac:dyDescent="0.2">
      <c r="A102" s="2" t="s">
        <v>114</v>
      </c>
      <c r="B102" s="797">
        <v>56</v>
      </c>
      <c r="C102" s="794">
        <v>0.243772447109222</v>
      </c>
      <c r="D102" s="794">
        <v>0.110458724200726</v>
      </c>
      <c r="E102" s="794">
        <v>0.54716497659683205</v>
      </c>
      <c r="F102" s="794">
        <v>9.8603844642639202E-2</v>
      </c>
    </row>
    <row r="103" spans="1:6" x14ac:dyDescent="0.2">
      <c r="A103" s="2" t="s">
        <v>115</v>
      </c>
      <c r="B103" s="797">
        <v>19</v>
      </c>
      <c r="C103" s="794" t="s">
        <v>1</v>
      </c>
      <c r="D103" s="794" t="s">
        <v>1</v>
      </c>
      <c r="E103" s="794" t="s">
        <v>1</v>
      </c>
      <c r="F103" s="794" t="s">
        <v>1</v>
      </c>
    </row>
    <row r="104" spans="1:6" x14ac:dyDescent="0.2">
      <c r="A104" s="2" t="s">
        <v>116</v>
      </c>
      <c r="B104" s="797">
        <v>7</v>
      </c>
      <c r="C104" s="794" t="s">
        <v>1</v>
      </c>
      <c r="D104" s="794" t="s">
        <v>1</v>
      </c>
      <c r="E104" s="794" t="s">
        <v>1</v>
      </c>
      <c r="F104" s="794" t="s">
        <v>1</v>
      </c>
    </row>
    <row r="105" spans="1:6" x14ac:dyDescent="0.2">
      <c r="A105" s="2" t="s">
        <v>117</v>
      </c>
      <c r="B105" s="797">
        <v>5</v>
      </c>
      <c r="C105" s="794" t="s">
        <v>1</v>
      </c>
      <c r="D105" s="794" t="s">
        <v>1</v>
      </c>
      <c r="E105" s="794" t="s">
        <v>1</v>
      </c>
      <c r="F105" s="794" t="s">
        <v>1</v>
      </c>
    </row>
    <row r="106" spans="1:6" x14ac:dyDescent="0.2">
      <c r="A106" s="2" t="s">
        <v>118</v>
      </c>
      <c r="B106" s="797">
        <v>2</v>
      </c>
      <c r="C106" s="794" t="s">
        <v>1</v>
      </c>
      <c r="D106" s="794" t="s">
        <v>1</v>
      </c>
      <c r="E106" s="794" t="s">
        <v>1</v>
      </c>
      <c r="F106" s="794" t="s">
        <v>1</v>
      </c>
    </row>
    <row r="107" spans="1:6" x14ac:dyDescent="0.2">
      <c r="A107" s="5" t="s">
        <v>111</v>
      </c>
      <c r="B107" s="796" t="s">
        <v>1</v>
      </c>
      <c r="C107" s="793" t="s">
        <v>1</v>
      </c>
      <c r="D107" s="793" t="s">
        <v>1</v>
      </c>
      <c r="E107" s="793" t="s">
        <v>1</v>
      </c>
      <c r="F107" s="793" t="s">
        <v>1</v>
      </c>
    </row>
    <row r="108" spans="1:6" x14ac:dyDescent="0.2">
      <c r="A108" s="2" t="s">
        <v>119</v>
      </c>
      <c r="B108" s="797">
        <v>55</v>
      </c>
      <c r="C108" s="794">
        <v>8.0532833933830303E-2</v>
      </c>
      <c r="D108" s="794">
        <v>5.6805860251188299E-2</v>
      </c>
      <c r="E108" s="794">
        <v>0.74961507320404097</v>
      </c>
      <c r="F108" s="794">
        <v>0.11304625868797299</v>
      </c>
    </row>
    <row r="109" spans="1:6" x14ac:dyDescent="0.2">
      <c r="A109" s="2" t="s">
        <v>120</v>
      </c>
      <c r="B109" s="797">
        <v>64</v>
      </c>
      <c r="C109" s="794">
        <v>0.26183888316154502</v>
      </c>
      <c r="D109" s="794">
        <v>9.2328712344169603E-2</v>
      </c>
      <c r="E109" s="794">
        <v>0.56341278553009</v>
      </c>
      <c r="F109" s="794">
        <v>8.2419618964195293E-2</v>
      </c>
    </row>
    <row r="110" spans="1:6" x14ac:dyDescent="0.2">
      <c r="A110" s="2" t="s">
        <v>121</v>
      </c>
      <c r="B110" s="797">
        <v>18</v>
      </c>
      <c r="C110" s="794" t="s">
        <v>1</v>
      </c>
      <c r="D110" s="794" t="s">
        <v>1</v>
      </c>
      <c r="E110" s="794" t="s">
        <v>1</v>
      </c>
      <c r="F110" s="794" t="s">
        <v>1</v>
      </c>
    </row>
    <row r="111" spans="1:6" x14ac:dyDescent="0.2">
      <c r="A111" s="2" t="s">
        <v>122</v>
      </c>
      <c r="B111" s="797">
        <v>7</v>
      </c>
      <c r="C111" s="794" t="s">
        <v>1</v>
      </c>
      <c r="D111" s="794" t="s">
        <v>1</v>
      </c>
      <c r="E111" s="794" t="s">
        <v>1</v>
      </c>
      <c r="F111" s="794" t="s">
        <v>1</v>
      </c>
    </row>
    <row r="112" spans="1:6" x14ac:dyDescent="0.2">
      <c r="A112" s="5" t="s">
        <v>111</v>
      </c>
      <c r="B112" s="796" t="s">
        <v>1</v>
      </c>
      <c r="C112" s="793" t="s">
        <v>1</v>
      </c>
      <c r="D112" s="793" t="s">
        <v>1</v>
      </c>
      <c r="E112" s="793" t="s">
        <v>1</v>
      </c>
      <c r="F112" s="793" t="s">
        <v>1</v>
      </c>
    </row>
    <row r="113" spans="1:6" x14ac:dyDescent="0.2">
      <c r="A113" s="2" t="s">
        <v>119</v>
      </c>
      <c r="B113" s="797">
        <v>55</v>
      </c>
      <c r="C113" s="794">
        <v>8.0532833933830303E-2</v>
      </c>
      <c r="D113" s="794">
        <v>5.6805860251188299E-2</v>
      </c>
      <c r="E113" s="794">
        <v>0.74961507320404097</v>
      </c>
      <c r="F113" s="794">
        <v>0.11304625868797299</v>
      </c>
    </row>
    <row r="114" spans="1:6" x14ac:dyDescent="0.2">
      <c r="A114" s="2" t="s">
        <v>123</v>
      </c>
      <c r="B114" s="797">
        <v>75</v>
      </c>
      <c r="C114" s="794">
        <v>0.240400046110153</v>
      </c>
      <c r="D114" s="794">
        <v>0.103476390242577</v>
      </c>
      <c r="E114" s="794">
        <v>0.54597163200378396</v>
      </c>
      <c r="F114" s="794">
        <v>0.11015196144580799</v>
      </c>
    </row>
    <row r="115" spans="1:6" x14ac:dyDescent="0.2">
      <c r="A115" s="2" t="s">
        <v>124</v>
      </c>
      <c r="B115" s="797">
        <v>14</v>
      </c>
      <c r="C115" s="794" t="s">
        <v>1</v>
      </c>
      <c r="D115" s="794" t="s">
        <v>1</v>
      </c>
      <c r="E115" s="794" t="s">
        <v>1</v>
      </c>
      <c r="F115" s="794" t="s">
        <v>1</v>
      </c>
    </row>
    <row r="116" spans="1:6" x14ac:dyDescent="0.2">
      <c r="A116" s="5" t="s">
        <v>125</v>
      </c>
      <c r="B116" s="796" t="s">
        <v>1</v>
      </c>
      <c r="C116" s="793" t="s">
        <v>1</v>
      </c>
      <c r="D116" s="793" t="s">
        <v>1</v>
      </c>
      <c r="E116" s="793" t="s">
        <v>1</v>
      </c>
      <c r="F116" s="793" t="s">
        <v>1</v>
      </c>
    </row>
    <row r="117" spans="1:6" x14ac:dyDescent="0.2">
      <c r="A117" s="2" t="s">
        <v>126</v>
      </c>
      <c r="B117" s="797">
        <v>20</v>
      </c>
      <c r="C117" s="794" t="s">
        <v>1</v>
      </c>
      <c r="D117" s="794" t="s">
        <v>1</v>
      </c>
      <c r="E117" s="794" t="s">
        <v>1</v>
      </c>
      <c r="F117" s="794" t="s">
        <v>1</v>
      </c>
    </row>
    <row r="118" spans="1:6" x14ac:dyDescent="0.2">
      <c r="A118" s="2" t="s">
        <v>127</v>
      </c>
      <c r="B118" s="797">
        <v>6</v>
      </c>
      <c r="C118" s="794" t="s">
        <v>1</v>
      </c>
      <c r="D118" s="794" t="s">
        <v>1</v>
      </c>
      <c r="E118" s="794" t="s">
        <v>1</v>
      </c>
      <c r="F118" s="794" t="s">
        <v>1</v>
      </c>
    </row>
    <row r="119" spans="1:6" x14ac:dyDescent="0.2">
      <c r="A119" s="2" t="s">
        <v>128</v>
      </c>
      <c r="B119" s="797">
        <v>5</v>
      </c>
      <c r="C119" s="794" t="s">
        <v>1</v>
      </c>
      <c r="D119" s="794" t="s">
        <v>1</v>
      </c>
      <c r="E119" s="794" t="s">
        <v>1</v>
      </c>
      <c r="F119" s="794" t="s">
        <v>1</v>
      </c>
    </row>
    <row r="120" spans="1:6" x14ac:dyDescent="0.2">
      <c r="A120" s="2" t="s">
        <v>129</v>
      </c>
      <c r="B120" s="797">
        <v>11</v>
      </c>
      <c r="C120" s="794" t="s">
        <v>1</v>
      </c>
      <c r="D120" s="794" t="s">
        <v>1</v>
      </c>
      <c r="E120" s="794" t="s">
        <v>1</v>
      </c>
      <c r="F120" s="794" t="s">
        <v>1</v>
      </c>
    </row>
    <row r="121" spans="1:6" x14ac:dyDescent="0.2">
      <c r="A121" s="2" t="s">
        <v>130</v>
      </c>
      <c r="B121" s="797">
        <v>21</v>
      </c>
      <c r="C121" s="794" t="s">
        <v>1</v>
      </c>
      <c r="D121" s="794" t="s">
        <v>1</v>
      </c>
      <c r="E121" s="794" t="s">
        <v>1</v>
      </c>
      <c r="F121" s="794" t="s">
        <v>1</v>
      </c>
    </row>
    <row r="122" spans="1:6" x14ac:dyDescent="0.2">
      <c r="A122" s="2" t="s">
        <v>131</v>
      </c>
      <c r="B122" s="797">
        <v>13</v>
      </c>
      <c r="C122" s="794" t="s">
        <v>1</v>
      </c>
      <c r="D122" s="794" t="s">
        <v>1</v>
      </c>
      <c r="E122" s="794" t="s">
        <v>1</v>
      </c>
      <c r="F122" s="794" t="s">
        <v>1</v>
      </c>
    </row>
    <row r="123" spans="1:6" x14ac:dyDescent="0.2">
      <c r="A123" s="2" t="s">
        <v>132</v>
      </c>
      <c r="B123" s="797">
        <v>6</v>
      </c>
      <c r="C123" s="794" t="s">
        <v>1</v>
      </c>
      <c r="D123" s="794" t="s">
        <v>1</v>
      </c>
      <c r="E123" s="794" t="s">
        <v>1</v>
      </c>
      <c r="F123" s="794" t="s">
        <v>1</v>
      </c>
    </row>
    <row r="124" spans="1:6" x14ac:dyDescent="0.2">
      <c r="A124" s="3" t="s">
        <v>133</v>
      </c>
      <c r="B124" s="798">
        <v>48</v>
      </c>
      <c r="C124" s="795">
        <v>0.32173821330070501</v>
      </c>
      <c r="D124" s="795">
        <v>6.0576304793357801E-2</v>
      </c>
      <c r="E124" s="795">
        <v>0.483043313026428</v>
      </c>
      <c r="F124" s="795">
        <v>0.134642153978348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20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25</v>
      </c>
    </row>
    <row r="6" spans="1:6" x14ac:dyDescent="0.2">
      <c r="A6" s="5" t="s">
        <v>26</v>
      </c>
      <c r="B6" s="74" t="s">
        <v>1</v>
      </c>
      <c r="C6" s="71" t="s">
        <v>1</v>
      </c>
      <c r="D6" s="71" t="s">
        <v>1</v>
      </c>
      <c r="E6" s="71" t="s">
        <v>1</v>
      </c>
      <c r="F6" s="77" t="s">
        <v>1</v>
      </c>
    </row>
    <row r="7" spans="1:6" x14ac:dyDescent="0.2">
      <c r="A7" s="2" t="s">
        <v>26</v>
      </c>
      <c r="B7" s="75">
        <v>8345</v>
      </c>
      <c r="C7" s="72">
        <v>0.98239654302597001</v>
      </c>
      <c r="D7" s="72">
        <v>1.6746615990996399E-2</v>
      </c>
      <c r="E7" s="72">
        <v>8.5684441728517402E-4</v>
      </c>
      <c r="F7" s="78">
        <v>1.8460309132933599E-2</v>
      </c>
    </row>
    <row r="8" spans="1:6" x14ac:dyDescent="0.2">
      <c r="A8" s="5" t="s">
        <v>27</v>
      </c>
      <c r="B8" s="74" t="s">
        <v>1</v>
      </c>
      <c r="C8" s="71" t="s">
        <v>1</v>
      </c>
      <c r="D8" s="71" t="s">
        <v>1</v>
      </c>
      <c r="E8" s="71" t="s">
        <v>1</v>
      </c>
      <c r="F8" s="77" t="s">
        <v>1</v>
      </c>
    </row>
    <row r="9" spans="1:6" x14ac:dyDescent="0.2">
      <c r="A9" s="2" t="s">
        <v>28</v>
      </c>
      <c r="B9" s="75">
        <v>2160</v>
      </c>
      <c r="C9" s="72">
        <v>0.98574864864349399</v>
      </c>
      <c r="D9" s="72">
        <v>1.38771906495094E-2</v>
      </c>
      <c r="E9" s="72">
        <v>3.7417205749079601E-4</v>
      </c>
      <c r="F9" s="78">
        <v>1.46255297586322E-2</v>
      </c>
    </row>
    <row r="10" spans="1:6" x14ac:dyDescent="0.2">
      <c r="A10" s="2" t="s">
        <v>29</v>
      </c>
      <c r="B10" s="75">
        <v>352</v>
      </c>
      <c r="C10" s="72">
        <v>0.97648024559020996</v>
      </c>
      <c r="D10" s="72">
        <v>2.2657401859760298E-2</v>
      </c>
      <c r="E10" s="72">
        <v>8.62356799189001E-4</v>
      </c>
      <c r="F10" s="78">
        <v>2.43821199983358E-2</v>
      </c>
    </row>
    <row r="11" spans="1:6" x14ac:dyDescent="0.2">
      <c r="A11" s="2" t="s">
        <v>30</v>
      </c>
      <c r="B11" s="75">
        <v>1378</v>
      </c>
      <c r="C11" s="72">
        <v>0.96632546186447099</v>
      </c>
      <c r="D11" s="72">
        <v>3.3557511866092703E-2</v>
      </c>
      <c r="E11" s="72">
        <v>1.1699758033501001E-4</v>
      </c>
      <c r="F11" s="78">
        <v>3.3791508525609998E-2</v>
      </c>
    </row>
    <row r="12" spans="1:6" x14ac:dyDescent="0.2">
      <c r="A12" s="2" t="s">
        <v>31</v>
      </c>
      <c r="B12" s="75">
        <v>1581</v>
      </c>
      <c r="C12" s="72">
        <v>0.97180831432342496</v>
      </c>
      <c r="D12" s="72">
        <v>2.4290265515446701E-2</v>
      </c>
      <c r="E12" s="72">
        <v>3.90143948607147E-3</v>
      </c>
      <c r="F12" s="78">
        <v>3.20931412279606E-2</v>
      </c>
    </row>
    <row r="13" spans="1:6" x14ac:dyDescent="0.2">
      <c r="A13" s="2" t="s">
        <v>32</v>
      </c>
      <c r="B13" s="75">
        <v>864</v>
      </c>
      <c r="C13" s="72">
        <v>0.99215573072433505</v>
      </c>
      <c r="D13" s="72">
        <v>7.7534024603664901E-3</v>
      </c>
      <c r="E13" s="72">
        <v>9.0842964709736393E-5</v>
      </c>
      <c r="F13" s="78">
        <v>7.9350899904966406E-3</v>
      </c>
    </row>
    <row r="14" spans="1:6" x14ac:dyDescent="0.2">
      <c r="A14" s="2" t="s">
        <v>33</v>
      </c>
      <c r="B14" s="75">
        <v>1527</v>
      </c>
      <c r="C14" s="72">
        <v>0.99625509977340698</v>
      </c>
      <c r="D14" s="72">
        <v>3.2840662170201501E-3</v>
      </c>
      <c r="E14" s="72">
        <v>4.60831593954936E-4</v>
      </c>
      <c r="F14" s="78">
        <v>4.20572981238365E-3</v>
      </c>
    </row>
    <row r="15" spans="1:6" x14ac:dyDescent="0.2">
      <c r="A15" s="5" t="s">
        <v>34</v>
      </c>
      <c r="B15" s="74" t="s">
        <v>1</v>
      </c>
      <c r="C15" s="71" t="s">
        <v>1</v>
      </c>
      <c r="D15" s="71" t="s">
        <v>1</v>
      </c>
      <c r="E15" s="71" t="s">
        <v>1</v>
      </c>
      <c r="F15" s="77" t="s">
        <v>1</v>
      </c>
    </row>
    <row r="16" spans="1:6" x14ac:dyDescent="0.2">
      <c r="A16" s="2" t="s">
        <v>35</v>
      </c>
      <c r="B16" s="75">
        <v>5349</v>
      </c>
      <c r="C16" s="72">
        <v>0.97886329889297496</v>
      </c>
      <c r="D16" s="72">
        <v>1.9867137074470499E-2</v>
      </c>
      <c r="E16" s="72">
        <v>1.2695878976955999E-3</v>
      </c>
      <c r="F16" s="78">
        <v>2.24063098430634E-2</v>
      </c>
    </row>
    <row r="17" spans="1:6" x14ac:dyDescent="0.2">
      <c r="A17" s="2" t="s">
        <v>36</v>
      </c>
      <c r="B17" s="75">
        <v>276</v>
      </c>
      <c r="C17" s="72">
        <v>0.97982370853424094</v>
      </c>
      <c r="D17" s="72">
        <v>2.0176272839307799E-2</v>
      </c>
      <c r="E17" s="72">
        <v>0</v>
      </c>
      <c r="F17" s="78">
        <v>2.01762691140175E-2</v>
      </c>
    </row>
    <row r="18" spans="1:6" x14ac:dyDescent="0.2">
      <c r="A18" s="2" t="s">
        <v>37</v>
      </c>
      <c r="B18" s="75">
        <v>2249</v>
      </c>
      <c r="C18" s="72">
        <v>0.99155747890472401</v>
      </c>
      <c r="D18" s="72">
        <v>8.2154180854558893E-3</v>
      </c>
      <c r="E18" s="72">
        <v>2.2710001212544701E-4</v>
      </c>
      <c r="F18" s="78">
        <v>8.6696203798055597E-3</v>
      </c>
    </row>
    <row r="19" spans="1:6" x14ac:dyDescent="0.2">
      <c r="A19" s="2" t="s">
        <v>38</v>
      </c>
      <c r="B19" s="75">
        <v>272</v>
      </c>
      <c r="C19" s="72">
        <v>0.98353618383407604</v>
      </c>
      <c r="D19" s="72">
        <v>1.6463845968246502E-2</v>
      </c>
      <c r="E19" s="72">
        <v>0</v>
      </c>
      <c r="F19" s="78">
        <v>1.64638496935368E-2</v>
      </c>
    </row>
    <row r="20" spans="1:6" x14ac:dyDescent="0.2">
      <c r="A20" s="5" t="s">
        <v>39</v>
      </c>
      <c r="B20" s="74" t="s">
        <v>1</v>
      </c>
      <c r="C20" s="71" t="s">
        <v>1</v>
      </c>
      <c r="D20" s="71" t="s">
        <v>1</v>
      </c>
      <c r="E20" s="71" t="s">
        <v>1</v>
      </c>
      <c r="F20" s="77" t="s">
        <v>1</v>
      </c>
    </row>
    <row r="21" spans="1:6" x14ac:dyDescent="0.2">
      <c r="A21" s="2" t="s">
        <v>35</v>
      </c>
      <c r="B21" s="75">
        <v>5349</v>
      </c>
      <c r="C21" s="72">
        <v>0.97886329889297496</v>
      </c>
      <c r="D21" s="72">
        <v>1.9867137074470499E-2</v>
      </c>
      <c r="E21" s="72">
        <v>1.2695878976955999E-3</v>
      </c>
      <c r="F21" s="78">
        <v>2.24063098430634E-2</v>
      </c>
    </row>
    <row r="22" spans="1:6" x14ac:dyDescent="0.2">
      <c r="A22" s="2" t="s">
        <v>40</v>
      </c>
      <c r="B22" s="75">
        <v>91</v>
      </c>
      <c r="C22" s="72">
        <v>0.98242241144180298</v>
      </c>
      <c r="D22" s="72">
        <v>1.7577564343810099E-2</v>
      </c>
      <c r="E22" s="72">
        <v>0</v>
      </c>
      <c r="F22" s="78">
        <v>1.75775606185198E-2</v>
      </c>
    </row>
    <row r="23" spans="1:6" x14ac:dyDescent="0.2">
      <c r="A23" s="2" t="s">
        <v>41</v>
      </c>
      <c r="B23" s="75">
        <v>155</v>
      </c>
      <c r="C23" s="72">
        <v>0.98309814929962203</v>
      </c>
      <c r="D23" s="72">
        <v>1.6901860013604199E-2</v>
      </c>
      <c r="E23" s="72">
        <v>0</v>
      </c>
      <c r="F23" s="78">
        <v>1.6901860013604199E-2</v>
      </c>
    </row>
    <row r="24" spans="1:6" x14ac:dyDescent="0.2">
      <c r="A24" s="2" t="s">
        <v>42</v>
      </c>
      <c r="B24" s="75">
        <v>30</v>
      </c>
      <c r="C24" s="72">
        <v>0.95555347204208396</v>
      </c>
      <c r="D24" s="72">
        <v>4.4446501880884198E-2</v>
      </c>
      <c r="E24" s="72">
        <v>0</v>
      </c>
      <c r="F24" s="78">
        <v>4.44464981555939E-2</v>
      </c>
    </row>
    <row r="25" spans="1:6" x14ac:dyDescent="0.2">
      <c r="A25" s="2" t="s">
        <v>43</v>
      </c>
      <c r="B25" s="75">
        <v>10</v>
      </c>
      <c r="C25" s="72" t="s">
        <v>1</v>
      </c>
      <c r="D25" s="72" t="s">
        <v>1</v>
      </c>
      <c r="E25" s="72" t="s">
        <v>1</v>
      </c>
      <c r="F25" s="78" t="s">
        <v>1</v>
      </c>
    </row>
    <row r="26" spans="1:6" x14ac:dyDescent="0.2">
      <c r="A26" s="2" t="s">
        <v>37</v>
      </c>
      <c r="B26" s="75">
        <v>2249</v>
      </c>
      <c r="C26" s="72">
        <v>0.99155747890472401</v>
      </c>
      <c r="D26" s="72">
        <v>8.2154180854558893E-3</v>
      </c>
      <c r="E26" s="72">
        <v>2.2710001212544701E-4</v>
      </c>
      <c r="F26" s="78">
        <v>8.6696203798055597E-3</v>
      </c>
    </row>
    <row r="27" spans="1:6" x14ac:dyDescent="0.2">
      <c r="A27" s="2" t="s">
        <v>44</v>
      </c>
      <c r="B27" s="75">
        <v>26</v>
      </c>
      <c r="C27" s="72" t="s">
        <v>1</v>
      </c>
      <c r="D27" s="72" t="s">
        <v>1</v>
      </c>
      <c r="E27" s="72" t="s">
        <v>1</v>
      </c>
      <c r="F27" s="78" t="s">
        <v>1</v>
      </c>
    </row>
    <row r="28" spans="1:6" x14ac:dyDescent="0.2">
      <c r="A28" s="2" t="s">
        <v>45</v>
      </c>
      <c r="B28" s="75">
        <v>236</v>
      </c>
      <c r="C28" s="72">
        <v>0.987127006053925</v>
      </c>
      <c r="D28" s="72">
        <v>1.28730107098818E-2</v>
      </c>
      <c r="E28" s="72">
        <v>0</v>
      </c>
      <c r="F28" s="78">
        <v>1.2873009778559199E-2</v>
      </c>
    </row>
    <row r="29" spans="1:6" x14ac:dyDescent="0.2">
      <c r="A29" s="5" t="s">
        <v>46</v>
      </c>
      <c r="B29" s="74" t="s">
        <v>1</v>
      </c>
      <c r="C29" s="71" t="s">
        <v>1</v>
      </c>
      <c r="D29" s="71" t="s">
        <v>1</v>
      </c>
      <c r="E29" s="71" t="s">
        <v>1</v>
      </c>
      <c r="F29" s="77" t="s">
        <v>1</v>
      </c>
    </row>
    <row r="30" spans="1:6" x14ac:dyDescent="0.2">
      <c r="A30" s="2" t="s">
        <v>47</v>
      </c>
      <c r="B30" s="75">
        <v>419</v>
      </c>
      <c r="C30" s="72">
        <v>0.99015009403228804</v>
      </c>
      <c r="D30" s="72">
        <v>9.8499339073896408E-3</v>
      </c>
      <c r="E30" s="72">
        <v>0</v>
      </c>
      <c r="F30" s="78">
        <v>9.8499301820993406E-3</v>
      </c>
    </row>
    <row r="31" spans="1:6" x14ac:dyDescent="0.2">
      <c r="A31" s="2" t="s">
        <v>48</v>
      </c>
      <c r="B31" s="75">
        <v>1876</v>
      </c>
      <c r="C31" s="72">
        <v>0.98592537641525302</v>
      </c>
      <c r="D31" s="72">
        <v>1.3877036049962E-2</v>
      </c>
      <c r="E31" s="72">
        <v>1.97567511349916E-4</v>
      </c>
      <c r="F31" s="78">
        <v>1.42721701413393E-2</v>
      </c>
    </row>
    <row r="32" spans="1:6" x14ac:dyDescent="0.2">
      <c r="A32" s="2" t="s">
        <v>49</v>
      </c>
      <c r="B32" s="75">
        <v>1643</v>
      </c>
      <c r="C32" s="72">
        <v>0.98532199859619096</v>
      </c>
      <c r="D32" s="72">
        <v>1.46780135110021E-2</v>
      </c>
      <c r="E32" s="72">
        <v>0</v>
      </c>
      <c r="F32" s="78">
        <v>1.46780097857118E-2</v>
      </c>
    </row>
    <row r="33" spans="1:6" x14ac:dyDescent="0.2">
      <c r="A33" s="2" t="s">
        <v>50</v>
      </c>
      <c r="B33" s="75">
        <v>3813</v>
      </c>
      <c r="C33" s="72">
        <v>0.97328281402587902</v>
      </c>
      <c r="D33" s="72">
        <v>2.4750625714659701E-2</v>
      </c>
      <c r="E33" s="72">
        <v>1.9665521103888802E-3</v>
      </c>
      <c r="F33" s="78">
        <v>2.8683729469776199E-2</v>
      </c>
    </row>
    <row r="34" spans="1:6" x14ac:dyDescent="0.2">
      <c r="A34" s="5" t="s">
        <v>51</v>
      </c>
      <c r="B34" s="74" t="s">
        <v>1</v>
      </c>
      <c r="C34" s="71" t="s">
        <v>1</v>
      </c>
      <c r="D34" s="71" t="s">
        <v>1</v>
      </c>
      <c r="E34" s="71" t="s">
        <v>1</v>
      </c>
      <c r="F34" s="77" t="s">
        <v>1</v>
      </c>
    </row>
    <row r="35" spans="1:6" x14ac:dyDescent="0.2">
      <c r="A35" s="2" t="s">
        <v>52</v>
      </c>
      <c r="B35" s="75">
        <v>2393</v>
      </c>
      <c r="C35" s="72">
        <v>0.98906332254409801</v>
      </c>
      <c r="D35" s="72">
        <v>1.0908697731792901E-2</v>
      </c>
      <c r="E35" s="72">
        <v>2.7958461942034801E-5</v>
      </c>
      <c r="F35" s="78">
        <v>1.096460968256E-2</v>
      </c>
    </row>
    <row r="36" spans="1:6" x14ac:dyDescent="0.2">
      <c r="A36" s="2" t="s">
        <v>53</v>
      </c>
      <c r="B36" s="75">
        <v>3631</v>
      </c>
      <c r="C36" s="72">
        <v>0.97978812456131004</v>
      </c>
      <c r="D36" s="72">
        <v>1.8062811344862002E-2</v>
      </c>
      <c r="E36" s="72">
        <v>2.1490568760782502E-3</v>
      </c>
      <c r="F36" s="78">
        <v>2.2360930219292599E-2</v>
      </c>
    </row>
    <row r="37" spans="1:6" x14ac:dyDescent="0.2">
      <c r="A37" s="2" t="s">
        <v>54</v>
      </c>
      <c r="B37" s="75">
        <v>1157</v>
      </c>
      <c r="C37" s="72">
        <v>0.96474754810333296</v>
      </c>
      <c r="D37" s="72">
        <v>3.3317573368549298E-2</v>
      </c>
      <c r="E37" s="72">
        <v>1.9348488422110701E-3</v>
      </c>
      <c r="F37" s="78">
        <v>3.7187270820140797E-2</v>
      </c>
    </row>
    <row r="38" spans="1:6" x14ac:dyDescent="0.2">
      <c r="A38" s="2" t="s">
        <v>55</v>
      </c>
      <c r="B38" s="75">
        <v>1104</v>
      </c>
      <c r="C38" s="72">
        <v>0.97186303138732899</v>
      </c>
      <c r="D38" s="72">
        <v>2.8072724118828801E-2</v>
      </c>
      <c r="E38" s="72">
        <v>6.4242980442941202E-5</v>
      </c>
      <c r="F38" s="78">
        <v>2.8201209381222701E-2</v>
      </c>
    </row>
    <row r="39" spans="1:6" x14ac:dyDescent="0.2">
      <c r="A39" s="5" t="s">
        <v>56</v>
      </c>
      <c r="B39" s="74" t="s">
        <v>1</v>
      </c>
      <c r="C39" s="71" t="s">
        <v>1</v>
      </c>
      <c r="D39" s="71" t="s">
        <v>1</v>
      </c>
      <c r="E39" s="71" t="s">
        <v>1</v>
      </c>
      <c r="F39" s="77" t="s">
        <v>1</v>
      </c>
    </row>
    <row r="40" spans="1:6" x14ac:dyDescent="0.2">
      <c r="A40" s="2" t="s">
        <v>57</v>
      </c>
      <c r="B40" s="75">
        <v>7333</v>
      </c>
      <c r="C40" s="72">
        <v>0.98284250497818004</v>
      </c>
      <c r="D40" s="72">
        <v>1.6117384657263801E-2</v>
      </c>
      <c r="E40" s="72">
        <v>1.04011909570545E-3</v>
      </c>
      <c r="F40" s="78">
        <v>1.8197620287537599E-2</v>
      </c>
    </row>
    <row r="41" spans="1:6" x14ac:dyDescent="0.2">
      <c r="A41" s="2" t="s">
        <v>58</v>
      </c>
      <c r="B41" s="75">
        <v>729</v>
      </c>
      <c r="C41" s="72">
        <v>0.98105180263519298</v>
      </c>
      <c r="D41" s="72">
        <v>1.8948193639516799E-2</v>
      </c>
      <c r="E41" s="72">
        <v>0</v>
      </c>
      <c r="F41" s="78">
        <v>1.8948189914226501E-2</v>
      </c>
    </row>
    <row r="42" spans="1:6" x14ac:dyDescent="0.2">
      <c r="A42" s="5" t="s">
        <v>59</v>
      </c>
      <c r="B42" s="74" t="s">
        <v>1</v>
      </c>
      <c r="C42" s="71" t="s">
        <v>1</v>
      </c>
      <c r="D42" s="71" t="s">
        <v>1</v>
      </c>
      <c r="E42" s="71" t="s">
        <v>1</v>
      </c>
      <c r="F42" s="77" t="s">
        <v>1</v>
      </c>
    </row>
    <row r="43" spans="1:6" x14ac:dyDescent="0.2">
      <c r="A43" s="2" t="s">
        <v>60</v>
      </c>
      <c r="B43" s="75">
        <v>6695</v>
      </c>
      <c r="C43" s="72">
        <v>0.98271244764328003</v>
      </c>
      <c r="D43" s="72">
        <v>1.6140412539243702E-2</v>
      </c>
      <c r="E43" s="72">
        <v>1.1471131583675701E-3</v>
      </c>
      <c r="F43" s="78">
        <v>1.84346400201321E-2</v>
      </c>
    </row>
    <row r="44" spans="1:6" x14ac:dyDescent="0.2">
      <c r="A44" s="2" t="s">
        <v>61</v>
      </c>
      <c r="B44" s="75">
        <v>876</v>
      </c>
      <c r="C44" s="72">
        <v>0.98745775222778298</v>
      </c>
      <c r="D44" s="72">
        <v>1.25422365963459E-2</v>
      </c>
      <c r="E44" s="72">
        <v>0</v>
      </c>
      <c r="F44" s="78">
        <v>1.25422403216362E-2</v>
      </c>
    </row>
    <row r="45" spans="1:6" x14ac:dyDescent="0.2">
      <c r="A45" s="2" t="s">
        <v>62</v>
      </c>
      <c r="B45" s="75">
        <v>611</v>
      </c>
      <c r="C45" s="72">
        <v>0.97867411375045799</v>
      </c>
      <c r="D45" s="72">
        <v>2.13258974254131E-2</v>
      </c>
      <c r="E45" s="72">
        <v>0</v>
      </c>
      <c r="F45" s="78">
        <v>2.1325899288058298E-2</v>
      </c>
    </row>
    <row r="46" spans="1:6" x14ac:dyDescent="0.2">
      <c r="A46" s="5" t="s">
        <v>63</v>
      </c>
      <c r="B46" s="74" t="s">
        <v>1</v>
      </c>
      <c r="C46" s="71" t="s">
        <v>1</v>
      </c>
      <c r="D46" s="71" t="s">
        <v>1</v>
      </c>
      <c r="E46" s="71" t="s">
        <v>1</v>
      </c>
      <c r="F46" s="77" t="s">
        <v>1</v>
      </c>
    </row>
    <row r="47" spans="1:6" x14ac:dyDescent="0.2">
      <c r="A47" s="2" t="s">
        <v>64</v>
      </c>
      <c r="B47" s="75">
        <v>1020</v>
      </c>
      <c r="C47" s="72">
        <v>0.97840428352356001</v>
      </c>
      <c r="D47" s="72">
        <v>1.9577896222472201E-2</v>
      </c>
      <c r="E47" s="72">
        <v>2.01779068447649E-3</v>
      </c>
      <c r="F47" s="78">
        <v>2.3613480851054199E-2</v>
      </c>
    </row>
    <row r="48" spans="1:6" x14ac:dyDescent="0.2">
      <c r="A48" s="2" t="s">
        <v>65</v>
      </c>
      <c r="B48" s="75">
        <v>705</v>
      </c>
      <c r="C48" s="72">
        <v>0.97455281019210804</v>
      </c>
      <c r="D48" s="72">
        <v>2.54471618682146E-2</v>
      </c>
      <c r="E48" s="72">
        <v>0</v>
      </c>
      <c r="F48" s="78">
        <v>2.54471600055695E-2</v>
      </c>
    </row>
    <row r="49" spans="1:6" x14ac:dyDescent="0.2">
      <c r="A49" s="2" t="s">
        <v>66</v>
      </c>
      <c r="B49" s="75">
        <v>1255</v>
      </c>
      <c r="C49" s="72">
        <v>0.98485445976257302</v>
      </c>
      <c r="D49" s="72">
        <v>1.31471864879131E-2</v>
      </c>
      <c r="E49" s="72">
        <v>1.99833698570728E-3</v>
      </c>
      <c r="F49" s="78">
        <v>1.7143860459327701E-2</v>
      </c>
    </row>
    <row r="50" spans="1:6" x14ac:dyDescent="0.2">
      <c r="A50" s="2" t="s">
        <v>67</v>
      </c>
      <c r="B50" s="75">
        <v>816</v>
      </c>
      <c r="C50" s="72">
        <v>0.98933589458465598</v>
      </c>
      <c r="D50" s="72">
        <v>1.0093818418681601E-2</v>
      </c>
      <c r="E50" s="72">
        <v>5.7029898744076501E-4</v>
      </c>
      <c r="F50" s="78">
        <v>1.12344203516841E-2</v>
      </c>
    </row>
    <row r="51" spans="1:6" x14ac:dyDescent="0.2">
      <c r="A51" s="2" t="s">
        <v>68</v>
      </c>
      <c r="B51" s="75">
        <v>781</v>
      </c>
      <c r="C51" s="72">
        <v>0.98730492591857899</v>
      </c>
      <c r="D51" s="72">
        <v>1.26950871199369E-2</v>
      </c>
      <c r="E51" s="72">
        <v>0</v>
      </c>
      <c r="F51" s="78">
        <v>1.26950899139047E-2</v>
      </c>
    </row>
    <row r="52" spans="1:6" x14ac:dyDescent="0.2">
      <c r="A52" s="2" t="s">
        <v>69</v>
      </c>
      <c r="B52" s="75">
        <v>810</v>
      </c>
      <c r="C52" s="72">
        <v>0.99204778671264604</v>
      </c>
      <c r="D52" s="72">
        <v>7.6667140237986998E-3</v>
      </c>
      <c r="E52" s="72">
        <v>2.8551640571095001E-4</v>
      </c>
      <c r="F52" s="78">
        <v>8.2377502694726008E-3</v>
      </c>
    </row>
    <row r="53" spans="1:6" x14ac:dyDescent="0.2">
      <c r="A53" s="2" t="s">
        <v>70</v>
      </c>
      <c r="B53" s="75">
        <v>774</v>
      </c>
      <c r="C53" s="72">
        <v>0.982460737228394</v>
      </c>
      <c r="D53" s="72">
        <v>1.71127207577229E-2</v>
      </c>
      <c r="E53" s="72">
        <v>4.2653229320421799E-4</v>
      </c>
      <c r="F53" s="78">
        <v>1.7965789884328801E-2</v>
      </c>
    </row>
    <row r="54" spans="1:6" x14ac:dyDescent="0.2">
      <c r="A54" s="2" t="s">
        <v>71</v>
      </c>
      <c r="B54" s="75">
        <v>836</v>
      </c>
      <c r="C54" s="72">
        <v>0.98315948247909501</v>
      </c>
      <c r="D54" s="72">
        <v>1.5329825691878801E-2</v>
      </c>
      <c r="E54" s="72">
        <v>1.5106870559975501E-3</v>
      </c>
      <c r="F54" s="78">
        <v>1.8351199105382E-2</v>
      </c>
    </row>
    <row r="55" spans="1:6" x14ac:dyDescent="0.2">
      <c r="A55" s="2" t="s">
        <v>72</v>
      </c>
      <c r="B55" s="75">
        <v>508</v>
      </c>
      <c r="C55" s="72">
        <v>0.98679995536804199</v>
      </c>
      <c r="D55" s="72">
        <v>1.25276762992144E-2</v>
      </c>
      <c r="E55" s="72">
        <v>6.7235890310257695E-4</v>
      </c>
      <c r="F55" s="78">
        <v>1.3872389681637299E-2</v>
      </c>
    </row>
    <row r="56" spans="1:6" x14ac:dyDescent="0.2">
      <c r="A56" s="2" t="s">
        <v>73</v>
      </c>
      <c r="B56" s="75">
        <v>840</v>
      </c>
      <c r="C56" s="72">
        <v>0.96953475475311302</v>
      </c>
      <c r="D56" s="72">
        <v>3.0465234071016301E-2</v>
      </c>
      <c r="E56" s="72">
        <v>0</v>
      </c>
      <c r="F56" s="78">
        <v>3.0465230345725999E-2</v>
      </c>
    </row>
    <row r="57" spans="1:6" x14ac:dyDescent="0.2">
      <c r="A57" s="5" t="s">
        <v>74</v>
      </c>
      <c r="B57" s="74" t="s">
        <v>1</v>
      </c>
      <c r="C57" s="71" t="s">
        <v>1</v>
      </c>
      <c r="D57" s="71" t="s">
        <v>1</v>
      </c>
      <c r="E57" s="71" t="s">
        <v>1</v>
      </c>
      <c r="F57" s="77" t="s">
        <v>1</v>
      </c>
    </row>
    <row r="58" spans="1:6" x14ac:dyDescent="0.2">
      <c r="A58" s="2" t="s">
        <v>75</v>
      </c>
      <c r="B58" s="75">
        <v>1020</v>
      </c>
      <c r="C58" s="72">
        <v>0.97840428352356001</v>
      </c>
      <c r="D58" s="72">
        <v>1.9577896222472201E-2</v>
      </c>
      <c r="E58" s="72">
        <v>2.01779068447649E-3</v>
      </c>
      <c r="F58" s="78">
        <v>2.3613480851054199E-2</v>
      </c>
    </row>
    <row r="59" spans="1:6" x14ac:dyDescent="0.2">
      <c r="A59" s="2" t="s">
        <v>76</v>
      </c>
      <c r="B59" s="75">
        <v>3601</v>
      </c>
      <c r="C59" s="72">
        <v>0.98755520582199097</v>
      </c>
      <c r="D59" s="72">
        <v>1.1611651629209499E-2</v>
      </c>
      <c r="E59" s="72">
        <v>8.3317176904529301E-4</v>
      </c>
      <c r="F59" s="78">
        <v>1.3278000056743599E-2</v>
      </c>
    </row>
    <row r="60" spans="1:6" x14ac:dyDescent="0.2">
      <c r="A60" s="2" t="s">
        <v>77</v>
      </c>
      <c r="B60" s="75">
        <v>2073</v>
      </c>
      <c r="C60" s="72">
        <v>0.97644478082656905</v>
      </c>
      <c r="D60" s="72">
        <v>2.3162476718425799E-2</v>
      </c>
      <c r="E60" s="72">
        <v>3.9273596485145401E-4</v>
      </c>
      <c r="F60" s="78">
        <v>2.3947950452566098E-2</v>
      </c>
    </row>
    <row r="61" spans="1:6" x14ac:dyDescent="0.2">
      <c r="A61" s="2" t="s">
        <v>78</v>
      </c>
      <c r="B61" s="75">
        <v>1651</v>
      </c>
      <c r="C61" s="72">
        <v>0.97606164216995195</v>
      </c>
      <c r="D61" s="72">
        <v>2.3316306993365302E-2</v>
      </c>
      <c r="E61" s="72">
        <v>6.2202807748690204E-4</v>
      </c>
      <c r="F61" s="78">
        <v>2.4560360237955998E-2</v>
      </c>
    </row>
    <row r="62" spans="1:6" x14ac:dyDescent="0.2">
      <c r="A62" s="5" t="s">
        <v>79</v>
      </c>
      <c r="B62" s="74" t="s">
        <v>1</v>
      </c>
      <c r="C62" s="71" t="s">
        <v>1</v>
      </c>
      <c r="D62" s="71" t="s">
        <v>1</v>
      </c>
      <c r="E62" s="71" t="s">
        <v>1</v>
      </c>
      <c r="F62" s="77" t="s">
        <v>1</v>
      </c>
    </row>
    <row r="63" spans="1:6" x14ac:dyDescent="0.2">
      <c r="A63" s="2" t="s">
        <v>80</v>
      </c>
      <c r="B63" s="75">
        <v>6667</v>
      </c>
      <c r="C63" s="72">
        <v>0.98464739322662398</v>
      </c>
      <c r="D63" s="72">
        <v>1.4335533604025801E-2</v>
      </c>
      <c r="E63" s="72">
        <v>1.0170892346650401E-3</v>
      </c>
      <c r="F63" s="78">
        <v>1.6369709745049501E-2</v>
      </c>
    </row>
    <row r="64" spans="1:6" x14ac:dyDescent="0.2">
      <c r="A64" s="2" t="s">
        <v>81</v>
      </c>
      <c r="B64" s="75">
        <v>272</v>
      </c>
      <c r="C64" s="72">
        <v>0.98839485645294201</v>
      </c>
      <c r="D64" s="72">
        <v>1.16051463410258E-2</v>
      </c>
      <c r="E64" s="72">
        <v>0</v>
      </c>
      <c r="F64" s="78">
        <v>1.16051500663161E-2</v>
      </c>
    </row>
    <row r="65" spans="1:6" x14ac:dyDescent="0.2">
      <c r="A65" s="2" t="s">
        <v>82</v>
      </c>
      <c r="B65" s="75">
        <v>568</v>
      </c>
      <c r="C65" s="72">
        <v>0.97812885046005205</v>
      </c>
      <c r="D65" s="72">
        <v>2.1733399480581301E-2</v>
      </c>
      <c r="E65" s="72">
        <v>1.3775021943729401E-4</v>
      </c>
      <c r="F65" s="78">
        <v>2.2008899599313701E-2</v>
      </c>
    </row>
    <row r="66" spans="1:6" x14ac:dyDescent="0.2">
      <c r="A66" s="2" t="s">
        <v>83</v>
      </c>
      <c r="B66" s="75">
        <v>755</v>
      </c>
      <c r="C66" s="72">
        <v>0.95856916904449496</v>
      </c>
      <c r="D66" s="72">
        <v>4.1394252330064801E-2</v>
      </c>
      <c r="E66" s="72">
        <v>3.6586821806849898E-5</v>
      </c>
      <c r="F66" s="78">
        <v>4.1467428207397503E-2</v>
      </c>
    </row>
    <row r="67" spans="1:6" x14ac:dyDescent="0.2">
      <c r="A67" s="5" t="s">
        <v>84</v>
      </c>
      <c r="B67" s="74" t="s">
        <v>1</v>
      </c>
      <c r="C67" s="71" t="s">
        <v>1</v>
      </c>
      <c r="D67" s="71" t="s">
        <v>1</v>
      </c>
      <c r="E67" s="71" t="s">
        <v>1</v>
      </c>
      <c r="F67" s="77" t="s">
        <v>1</v>
      </c>
    </row>
    <row r="68" spans="1:6" x14ac:dyDescent="0.2">
      <c r="A68" s="2" t="s">
        <v>85</v>
      </c>
      <c r="B68" s="75">
        <v>7612</v>
      </c>
      <c r="C68" s="72">
        <v>0.983667612075806</v>
      </c>
      <c r="D68" s="72">
        <v>1.55604789033532E-2</v>
      </c>
      <c r="E68" s="72">
        <v>7.7190413139760505E-4</v>
      </c>
      <c r="F68" s="78">
        <v>1.7104290425777401E-2</v>
      </c>
    </row>
    <row r="69" spans="1:6" x14ac:dyDescent="0.2">
      <c r="A69" s="2" t="s">
        <v>86</v>
      </c>
      <c r="B69" s="75">
        <v>200</v>
      </c>
      <c r="C69" s="72">
        <v>0.96658420562744096</v>
      </c>
      <c r="D69" s="72">
        <v>3.3415783196687698E-2</v>
      </c>
      <c r="E69" s="72">
        <v>0</v>
      </c>
      <c r="F69" s="78">
        <v>3.34157794713974E-2</v>
      </c>
    </row>
    <row r="70" spans="1:6" x14ac:dyDescent="0.2">
      <c r="A70" s="2" t="s">
        <v>87</v>
      </c>
      <c r="B70" s="75">
        <v>461</v>
      </c>
      <c r="C70" s="72">
        <v>0.98049014806747403</v>
      </c>
      <c r="D70" s="72">
        <v>1.6717279329896001E-2</v>
      </c>
      <c r="E70" s="72">
        <v>2.7925651520490599E-3</v>
      </c>
      <c r="F70" s="78">
        <v>2.2302409633994099E-2</v>
      </c>
    </row>
    <row r="71" spans="1:6" x14ac:dyDescent="0.2">
      <c r="A71" s="2" t="s">
        <v>88</v>
      </c>
      <c r="B71" s="75">
        <v>54</v>
      </c>
      <c r="C71" s="72">
        <v>0.92933940887451205</v>
      </c>
      <c r="D71" s="72">
        <v>7.0660568773746504E-2</v>
      </c>
      <c r="E71" s="72">
        <v>0</v>
      </c>
      <c r="F71" s="78">
        <v>7.0660568773746504E-2</v>
      </c>
    </row>
    <row r="72" spans="1:6" x14ac:dyDescent="0.2">
      <c r="A72" s="5" t="s">
        <v>89</v>
      </c>
      <c r="B72" s="74" t="s">
        <v>1</v>
      </c>
      <c r="C72" s="71" t="s">
        <v>1</v>
      </c>
      <c r="D72" s="71" t="s">
        <v>1</v>
      </c>
      <c r="E72" s="71" t="s">
        <v>1</v>
      </c>
      <c r="F72" s="77" t="s">
        <v>1</v>
      </c>
    </row>
    <row r="73" spans="1:6" x14ac:dyDescent="0.2">
      <c r="A73" s="2" t="s">
        <v>89</v>
      </c>
      <c r="B73" s="75">
        <v>4085</v>
      </c>
      <c r="C73" s="72">
        <v>0.98158079385757402</v>
      </c>
      <c r="D73" s="72">
        <v>1.7258320003747898E-2</v>
      </c>
      <c r="E73" s="72">
        <v>1.16091023664922E-3</v>
      </c>
      <c r="F73" s="78">
        <v>1.9580140709877E-2</v>
      </c>
    </row>
    <row r="74" spans="1:6" x14ac:dyDescent="0.2">
      <c r="A74" s="2" t="s">
        <v>90</v>
      </c>
      <c r="B74" s="75">
        <v>1984</v>
      </c>
      <c r="C74" s="72">
        <v>0.97746294736862205</v>
      </c>
      <c r="D74" s="72">
        <v>2.21746917814016E-2</v>
      </c>
      <c r="E74" s="72">
        <v>3.6236291634850199E-4</v>
      </c>
      <c r="F74" s="78">
        <v>2.2899419069290199E-2</v>
      </c>
    </row>
    <row r="75" spans="1:6" x14ac:dyDescent="0.2">
      <c r="A75" s="5" t="s">
        <v>91</v>
      </c>
      <c r="B75" s="74" t="s">
        <v>1</v>
      </c>
      <c r="C75" s="71" t="s">
        <v>1</v>
      </c>
      <c r="D75" s="71" t="s">
        <v>1</v>
      </c>
      <c r="E75" s="71" t="s">
        <v>1</v>
      </c>
      <c r="F75" s="77" t="s">
        <v>1</v>
      </c>
    </row>
    <row r="76" spans="1:6" x14ac:dyDescent="0.2">
      <c r="A76" s="2" t="s">
        <v>92</v>
      </c>
      <c r="B76" s="75">
        <v>2025</v>
      </c>
      <c r="C76" s="72">
        <v>0.98246747255325295</v>
      </c>
      <c r="D76" s="72">
        <v>1.7019217833876599E-2</v>
      </c>
      <c r="E76" s="72">
        <v>5.13289007358253E-4</v>
      </c>
      <c r="F76" s="78">
        <v>1.80457998067141E-2</v>
      </c>
    </row>
    <row r="77" spans="1:6" x14ac:dyDescent="0.2">
      <c r="A77" s="2" t="s">
        <v>93</v>
      </c>
      <c r="B77" s="75">
        <v>1042</v>
      </c>
      <c r="C77" s="72">
        <v>0.96955037117004395</v>
      </c>
      <c r="D77" s="72">
        <v>2.84580457955599E-2</v>
      </c>
      <c r="E77" s="72">
        <v>1.9916053861379602E-3</v>
      </c>
      <c r="F77" s="78">
        <v>3.2441258430480999E-2</v>
      </c>
    </row>
    <row r="78" spans="1:6" x14ac:dyDescent="0.2">
      <c r="A78" s="2" t="s">
        <v>94</v>
      </c>
      <c r="B78" s="75">
        <v>2969</v>
      </c>
      <c r="C78" s="72">
        <v>0.984932601451874</v>
      </c>
      <c r="D78" s="72">
        <v>1.38429338112473E-2</v>
      </c>
      <c r="E78" s="72">
        <v>1.2244606623426099E-3</v>
      </c>
      <c r="F78" s="78">
        <v>1.62918604910374E-2</v>
      </c>
    </row>
    <row r="79" spans="1:6" x14ac:dyDescent="0.2">
      <c r="A79" s="5" t="s">
        <v>95</v>
      </c>
      <c r="B79" s="74" t="s">
        <v>1</v>
      </c>
      <c r="C79" s="71" t="s">
        <v>1</v>
      </c>
      <c r="D79" s="71" t="s">
        <v>1</v>
      </c>
      <c r="E79" s="71" t="s">
        <v>1</v>
      </c>
      <c r="F79" s="77" t="s">
        <v>1</v>
      </c>
    </row>
    <row r="80" spans="1:6" x14ac:dyDescent="0.2">
      <c r="A80" s="2" t="s">
        <v>96</v>
      </c>
      <c r="B80" s="75">
        <v>1058</v>
      </c>
      <c r="C80" s="72">
        <v>0.97917205095291104</v>
      </c>
      <c r="D80" s="72">
        <v>2.0564541220664999E-2</v>
      </c>
      <c r="E80" s="72">
        <v>2.6341242482885702E-4</v>
      </c>
      <c r="F80" s="78">
        <v>2.1091369912028299E-2</v>
      </c>
    </row>
    <row r="81" spans="1:6" x14ac:dyDescent="0.2">
      <c r="A81" s="2" t="s">
        <v>97</v>
      </c>
      <c r="B81" s="75">
        <v>1171</v>
      </c>
      <c r="C81" s="72">
        <v>0.98483693599700906</v>
      </c>
      <c r="D81" s="72">
        <v>1.47411273792386E-2</v>
      </c>
      <c r="E81" s="72">
        <v>4.21931123128161E-4</v>
      </c>
      <c r="F81" s="78">
        <v>1.55849903821945E-2</v>
      </c>
    </row>
    <row r="82" spans="1:6" x14ac:dyDescent="0.2">
      <c r="A82" s="2" t="s">
        <v>98</v>
      </c>
      <c r="B82" s="75">
        <v>246</v>
      </c>
      <c r="C82" s="72">
        <v>0.98753595352172896</v>
      </c>
      <c r="D82" s="72">
        <v>1.24640762805939E-2</v>
      </c>
      <c r="E82" s="72">
        <v>0</v>
      </c>
      <c r="F82" s="78">
        <v>1.24640800058842E-2</v>
      </c>
    </row>
    <row r="83" spans="1:6" x14ac:dyDescent="0.2">
      <c r="A83" s="2" t="s">
        <v>99</v>
      </c>
      <c r="B83" s="75">
        <v>677</v>
      </c>
      <c r="C83" s="72">
        <v>0.97492033243179299</v>
      </c>
      <c r="D83" s="72">
        <v>2.5079663842916499E-2</v>
      </c>
      <c r="E83" s="72">
        <v>0</v>
      </c>
      <c r="F83" s="78">
        <v>2.5079660117626201E-2</v>
      </c>
    </row>
    <row r="84" spans="1:6" x14ac:dyDescent="0.2">
      <c r="A84" s="2" t="s">
        <v>100</v>
      </c>
      <c r="B84" s="75">
        <v>361</v>
      </c>
      <c r="C84" s="72">
        <v>0.98878234624862704</v>
      </c>
      <c r="D84" s="72">
        <v>1.12176518887281E-2</v>
      </c>
      <c r="E84" s="72">
        <v>0</v>
      </c>
      <c r="F84" s="78">
        <v>1.1217650026082999E-2</v>
      </c>
    </row>
    <row r="85" spans="1:6" x14ac:dyDescent="0.2">
      <c r="A85" s="2" t="s">
        <v>101</v>
      </c>
      <c r="B85" s="75">
        <v>973</v>
      </c>
      <c r="C85" s="72">
        <v>0.98823320865631104</v>
      </c>
      <c r="D85" s="72">
        <v>1.11751388758421E-2</v>
      </c>
      <c r="E85" s="72">
        <v>5.9167301515117298E-4</v>
      </c>
      <c r="F85" s="78">
        <v>1.23584801331162E-2</v>
      </c>
    </row>
    <row r="86" spans="1:6" x14ac:dyDescent="0.2">
      <c r="A86" s="2" t="s">
        <v>102</v>
      </c>
      <c r="B86" s="75">
        <v>299</v>
      </c>
      <c r="C86" s="72">
        <v>0.96303141117095903</v>
      </c>
      <c r="D86" s="72">
        <v>3.6968581378459903E-2</v>
      </c>
      <c r="E86" s="72">
        <v>0</v>
      </c>
      <c r="F86" s="78">
        <v>3.6968581378459903E-2</v>
      </c>
    </row>
    <row r="87" spans="1:6" x14ac:dyDescent="0.2">
      <c r="A87" s="2" t="s">
        <v>103</v>
      </c>
      <c r="B87" s="75">
        <v>341</v>
      </c>
      <c r="C87" s="72">
        <v>0.95462566614151001</v>
      </c>
      <c r="D87" s="72">
        <v>3.9285503327846499E-2</v>
      </c>
      <c r="E87" s="72">
        <v>6.0888533480465403E-3</v>
      </c>
      <c r="F87" s="78">
        <v>5.1463209092617E-2</v>
      </c>
    </row>
    <row r="88" spans="1:6" x14ac:dyDescent="0.2">
      <c r="A88" s="2" t="s">
        <v>104</v>
      </c>
      <c r="B88" s="75">
        <v>859</v>
      </c>
      <c r="C88" s="72">
        <v>0.987964928150177</v>
      </c>
      <c r="D88" s="72">
        <v>9.0260859578847902E-3</v>
      </c>
      <c r="E88" s="72">
        <v>3.0089810024946902E-3</v>
      </c>
      <c r="F88" s="78">
        <v>1.50440502911806E-2</v>
      </c>
    </row>
    <row r="89" spans="1:6" x14ac:dyDescent="0.2">
      <c r="A89" s="5" t="s">
        <v>105</v>
      </c>
      <c r="B89" s="74" t="s">
        <v>1</v>
      </c>
      <c r="C89" s="71" t="s">
        <v>1</v>
      </c>
      <c r="D89" s="71" t="s">
        <v>1</v>
      </c>
      <c r="E89" s="71" t="s">
        <v>1</v>
      </c>
      <c r="F89" s="77" t="s">
        <v>1</v>
      </c>
    </row>
    <row r="90" spans="1:6" x14ac:dyDescent="0.2">
      <c r="A90" s="2" t="s">
        <v>106</v>
      </c>
      <c r="B90" s="75">
        <v>922</v>
      </c>
      <c r="C90" s="72">
        <v>0.980632364749908</v>
      </c>
      <c r="D90" s="72">
        <v>1.9367620348930401E-2</v>
      </c>
      <c r="E90" s="72">
        <v>0</v>
      </c>
      <c r="F90" s="78">
        <v>1.9367620348930401E-2</v>
      </c>
    </row>
    <row r="91" spans="1:6" x14ac:dyDescent="0.2">
      <c r="A91" s="2" t="s">
        <v>107</v>
      </c>
      <c r="B91" s="75">
        <v>2171</v>
      </c>
      <c r="C91" s="72">
        <v>0.98286330699920699</v>
      </c>
      <c r="D91" s="72">
        <v>1.6951998695731201E-2</v>
      </c>
      <c r="E91" s="72">
        <v>1.8471361545380199E-4</v>
      </c>
      <c r="F91" s="78">
        <v>1.7321420833468399E-2</v>
      </c>
    </row>
    <row r="92" spans="1:6" x14ac:dyDescent="0.2">
      <c r="A92" s="2" t="s">
        <v>108</v>
      </c>
      <c r="B92" s="75">
        <v>3925</v>
      </c>
      <c r="C92" s="72">
        <v>0.98464566469192505</v>
      </c>
      <c r="D92" s="72">
        <v>1.4088461175561E-2</v>
      </c>
      <c r="E92" s="72">
        <v>1.2658925261348499E-3</v>
      </c>
      <c r="F92" s="78">
        <v>1.6620250418782199E-2</v>
      </c>
    </row>
    <row r="93" spans="1:6" x14ac:dyDescent="0.2">
      <c r="A93" s="2" t="s">
        <v>109</v>
      </c>
      <c r="B93" s="75">
        <v>689</v>
      </c>
      <c r="C93" s="72">
        <v>0.96194022893905595</v>
      </c>
      <c r="D93" s="72">
        <v>3.6677371710538899E-2</v>
      </c>
      <c r="E93" s="72">
        <v>1.3823769986629499E-3</v>
      </c>
      <c r="F93" s="78">
        <v>3.9442129433155101E-2</v>
      </c>
    </row>
    <row r="94" spans="1:6" x14ac:dyDescent="0.2">
      <c r="A94" s="5" t="s">
        <v>110</v>
      </c>
      <c r="B94" s="74" t="s">
        <v>1</v>
      </c>
      <c r="C94" s="71" t="s">
        <v>1</v>
      </c>
      <c r="D94" s="71" t="s">
        <v>1</v>
      </c>
      <c r="E94" s="71" t="s">
        <v>1</v>
      </c>
      <c r="F94" s="77" t="s">
        <v>1</v>
      </c>
    </row>
    <row r="95" spans="1:6" x14ac:dyDescent="0.2">
      <c r="A95" s="2" t="s">
        <v>106</v>
      </c>
      <c r="B95" s="75">
        <v>1471</v>
      </c>
      <c r="C95" s="72">
        <v>0.98031014204025302</v>
      </c>
      <c r="D95" s="72">
        <v>1.9689841195940999E-2</v>
      </c>
      <c r="E95" s="72">
        <v>0</v>
      </c>
      <c r="F95" s="78">
        <v>1.9689839333295801E-2</v>
      </c>
    </row>
    <row r="96" spans="1:6" x14ac:dyDescent="0.2">
      <c r="A96" s="2" t="s">
        <v>107</v>
      </c>
      <c r="B96" s="75">
        <v>2913</v>
      </c>
      <c r="C96" s="72">
        <v>0.98703420162200906</v>
      </c>
      <c r="D96" s="72">
        <v>1.2142696417868099E-2</v>
      </c>
      <c r="E96" s="72">
        <v>8.2312169251963496E-4</v>
      </c>
      <c r="F96" s="78">
        <v>1.3788940384984001E-2</v>
      </c>
    </row>
    <row r="97" spans="1:6" x14ac:dyDescent="0.2">
      <c r="A97" s="2" t="s">
        <v>108</v>
      </c>
      <c r="B97" s="75">
        <v>2959</v>
      </c>
      <c r="C97" s="72">
        <v>0.97916996479034402</v>
      </c>
      <c r="D97" s="72">
        <v>1.9638448953628498E-2</v>
      </c>
      <c r="E97" s="72">
        <v>1.19161081966013E-3</v>
      </c>
      <c r="F97" s="78">
        <v>2.2021669894456902E-2</v>
      </c>
    </row>
    <row r="98" spans="1:6" x14ac:dyDescent="0.2">
      <c r="A98" s="2" t="s">
        <v>109</v>
      </c>
      <c r="B98" s="75">
        <v>364</v>
      </c>
      <c r="C98" s="72">
        <v>0.96126556396484397</v>
      </c>
      <c r="D98" s="72">
        <v>3.81667651236057E-2</v>
      </c>
      <c r="E98" s="72">
        <v>5.6769454386085304E-4</v>
      </c>
      <c r="F98" s="78">
        <v>3.9302159100770999E-2</v>
      </c>
    </row>
    <row r="99" spans="1:6" x14ac:dyDescent="0.2">
      <c r="A99" s="5" t="s">
        <v>111</v>
      </c>
      <c r="B99" s="74" t="s">
        <v>1</v>
      </c>
      <c r="C99" s="71" t="s">
        <v>1</v>
      </c>
      <c r="D99" s="71" t="s">
        <v>1</v>
      </c>
      <c r="E99" s="71" t="s">
        <v>1</v>
      </c>
      <c r="F99" s="77" t="s">
        <v>1</v>
      </c>
    </row>
    <row r="100" spans="1:6" x14ac:dyDescent="0.2">
      <c r="A100" s="2" t="s">
        <v>112</v>
      </c>
      <c r="B100" s="75">
        <v>497</v>
      </c>
      <c r="C100" s="72">
        <v>0.98773050308227495</v>
      </c>
      <c r="D100" s="72">
        <v>1.05025321245193E-2</v>
      </c>
      <c r="E100" s="72">
        <v>1.76698563154787E-3</v>
      </c>
      <c r="F100" s="78">
        <v>1.40364998951554E-2</v>
      </c>
    </row>
    <row r="101" spans="1:6" x14ac:dyDescent="0.2">
      <c r="A101" s="2" t="s">
        <v>113</v>
      </c>
      <c r="B101" s="75">
        <v>1211</v>
      </c>
      <c r="C101" s="72">
        <v>0.98911720514297496</v>
      </c>
      <c r="D101" s="72">
        <v>1.08828078955412E-2</v>
      </c>
      <c r="E101" s="72">
        <v>0</v>
      </c>
      <c r="F101" s="78">
        <v>1.08828097581863E-2</v>
      </c>
    </row>
    <row r="102" spans="1:6" x14ac:dyDescent="0.2">
      <c r="A102" s="2" t="s">
        <v>114</v>
      </c>
      <c r="B102" s="75">
        <v>1735</v>
      </c>
      <c r="C102" s="72">
        <v>0.96611469984054599</v>
      </c>
      <c r="D102" s="72">
        <v>3.14115323126316E-2</v>
      </c>
      <c r="E102" s="72">
        <v>2.4737657513469501E-3</v>
      </c>
      <c r="F102" s="78">
        <v>3.6359071731567397E-2</v>
      </c>
    </row>
    <row r="103" spans="1:6" x14ac:dyDescent="0.2">
      <c r="A103" s="2" t="s">
        <v>115</v>
      </c>
      <c r="B103" s="75">
        <v>1201</v>
      </c>
      <c r="C103" s="72">
        <v>0.96937453746795699</v>
      </c>
      <c r="D103" s="72">
        <v>2.9833950102329299E-2</v>
      </c>
      <c r="E103" s="72">
        <v>7.9153460683301102E-4</v>
      </c>
      <c r="F103" s="78">
        <v>3.14170196652412E-2</v>
      </c>
    </row>
    <row r="104" spans="1:6" x14ac:dyDescent="0.2">
      <c r="A104" s="2" t="s">
        <v>116</v>
      </c>
      <c r="B104" s="75">
        <v>1368</v>
      </c>
      <c r="C104" s="72">
        <v>0.98733437061309803</v>
      </c>
      <c r="D104" s="72">
        <v>1.24960979446769E-2</v>
      </c>
      <c r="E104" s="72">
        <v>1.6955667524598501E-4</v>
      </c>
      <c r="F104" s="78">
        <v>1.28352101892233E-2</v>
      </c>
    </row>
    <row r="105" spans="1:6" x14ac:dyDescent="0.2">
      <c r="A105" s="2" t="s">
        <v>117</v>
      </c>
      <c r="B105" s="75">
        <v>1287</v>
      </c>
      <c r="C105" s="72">
        <v>0.99022352695465099</v>
      </c>
      <c r="D105" s="72">
        <v>9.3695316463708895E-3</v>
      </c>
      <c r="E105" s="72">
        <v>4.0695414645597301E-4</v>
      </c>
      <c r="F105" s="78">
        <v>1.01834395900369E-2</v>
      </c>
    </row>
    <row r="106" spans="1:6" x14ac:dyDescent="0.2">
      <c r="A106" s="2" t="s">
        <v>118</v>
      </c>
      <c r="B106" s="75">
        <v>990</v>
      </c>
      <c r="C106" s="72">
        <v>0.996676325798035</v>
      </c>
      <c r="D106" s="72">
        <v>3.3236483577638899E-3</v>
      </c>
      <c r="E106" s="72">
        <v>0</v>
      </c>
      <c r="F106" s="78">
        <v>3.3236499875783899E-3</v>
      </c>
    </row>
    <row r="107" spans="1:6" x14ac:dyDescent="0.2">
      <c r="A107" s="5" t="s">
        <v>111</v>
      </c>
      <c r="B107" s="74" t="s">
        <v>1</v>
      </c>
      <c r="C107" s="71" t="s">
        <v>1</v>
      </c>
      <c r="D107" s="71" t="s">
        <v>1</v>
      </c>
      <c r="E107" s="71" t="s">
        <v>1</v>
      </c>
      <c r="F107" s="77" t="s">
        <v>1</v>
      </c>
    </row>
    <row r="108" spans="1:6" x14ac:dyDescent="0.2">
      <c r="A108" s="2" t="s">
        <v>119</v>
      </c>
      <c r="B108" s="75">
        <v>1708</v>
      </c>
      <c r="C108" s="72">
        <v>0.98866462707519498</v>
      </c>
      <c r="D108" s="72">
        <v>1.0758695192635099E-2</v>
      </c>
      <c r="E108" s="72">
        <v>5.7670212117955099E-4</v>
      </c>
      <c r="F108" s="78">
        <v>1.19121000170708E-2</v>
      </c>
    </row>
    <row r="109" spans="1:6" x14ac:dyDescent="0.2">
      <c r="A109" s="2" t="s">
        <v>120</v>
      </c>
      <c r="B109" s="75">
        <v>2424</v>
      </c>
      <c r="C109" s="72">
        <v>0.96850180625915505</v>
      </c>
      <c r="D109" s="72">
        <v>2.9679805040359501E-2</v>
      </c>
      <c r="E109" s="72">
        <v>1.8183996435254799E-3</v>
      </c>
      <c r="F109" s="78">
        <v>3.3316608518361997E-2</v>
      </c>
    </row>
    <row r="110" spans="1:6" x14ac:dyDescent="0.2">
      <c r="A110" s="2" t="s">
        <v>121</v>
      </c>
      <c r="B110" s="75">
        <v>1880</v>
      </c>
      <c r="C110" s="72">
        <v>0.98128831386566195</v>
      </c>
      <c r="D110" s="72">
        <v>1.8117146566510201E-2</v>
      </c>
      <c r="E110" s="72">
        <v>5.9453875292092605E-4</v>
      </c>
      <c r="F110" s="78">
        <v>1.9306220114231099E-2</v>
      </c>
    </row>
    <row r="111" spans="1:6" x14ac:dyDescent="0.2">
      <c r="A111" s="2" t="s">
        <v>122</v>
      </c>
      <c r="B111" s="75">
        <v>2277</v>
      </c>
      <c r="C111" s="72">
        <v>0.993102967739105</v>
      </c>
      <c r="D111" s="72">
        <v>6.6716722212731804E-3</v>
      </c>
      <c r="E111" s="72">
        <v>2.2535865718964501E-4</v>
      </c>
      <c r="F111" s="78">
        <v>7.1223899722099304E-3</v>
      </c>
    </row>
    <row r="112" spans="1:6" x14ac:dyDescent="0.2">
      <c r="A112" s="5" t="s">
        <v>111</v>
      </c>
      <c r="B112" s="74" t="s">
        <v>1</v>
      </c>
      <c r="C112" s="71" t="s">
        <v>1</v>
      </c>
      <c r="D112" s="71" t="s">
        <v>1</v>
      </c>
      <c r="E112" s="71" t="s">
        <v>1</v>
      </c>
      <c r="F112" s="77" t="s">
        <v>1</v>
      </c>
    </row>
    <row r="113" spans="1:6" x14ac:dyDescent="0.2">
      <c r="A113" s="2" t="s">
        <v>119</v>
      </c>
      <c r="B113" s="75">
        <v>1708</v>
      </c>
      <c r="C113" s="72">
        <v>0.98866462707519498</v>
      </c>
      <c r="D113" s="72">
        <v>1.0758695192635099E-2</v>
      </c>
      <c r="E113" s="72">
        <v>5.7670212117955099E-4</v>
      </c>
      <c r="F113" s="78">
        <v>1.19121000170708E-2</v>
      </c>
    </row>
    <row r="114" spans="1:6" x14ac:dyDescent="0.2">
      <c r="A114" s="2" t="s">
        <v>123</v>
      </c>
      <c r="B114" s="75">
        <v>2936</v>
      </c>
      <c r="C114" s="72">
        <v>0.96730494499206499</v>
      </c>
      <c r="D114" s="72">
        <v>3.0835514888167399E-2</v>
      </c>
      <c r="E114" s="72">
        <v>1.85953767504543E-3</v>
      </c>
      <c r="F114" s="78">
        <v>3.4554589539766298E-2</v>
      </c>
    </row>
    <row r="115" spans="1:6" x14ac:dyDescent="0.2">
      <c r="A115" s="2" t="s">
        <v>124</v>
      </c>
      <c r="B115" s="75">
        <v>3645</v>
      </c>
      <c r="C115" s="72">
        <v>0.99072283506393399</v>
      </c>
      <c r="D115" s="72">
        <v>9.0748062357306498E-3</v>
      </c>
      <c r="E115" s="72">
        <v>2.0233498071320401E-4</v>
      </c>
      <c r="F115" s="78">
        <v>9.4794798642396892E-3</v>
      </c>
    </row>
    <row r="116" spans="1:6" x14ac:dyDescent="0.2">
      <c r="A116" s="5" t="s">
        <v>125</v>
      </c>
      <c r="B116" s="74" t="s">
        <v>1</v>
      </c>
      <c r="C116" s="71" t="s">
        <v>1</v>
      </c>
      <c r="D116" s="71" t="s">
        <v>1</v>
      </c>
      <c r="E116" s="71" t="s">
        <v>1</v>
      </c>
      <c r="F116" s="77" t="s">
        <v>1</v>
      </c>
    </row>
    <row r="117" spans="1:6" x14ac:dyDescent="0.2">
      <c r="A117" s="2" t="s">
        <v>126</v>
      </c>
      <c r="B117" s="75">
        <v>1027</v>
      </c>
      <c r="C117" s="72">
        <v>0.97934675216674805</v>
      </c>
      <c r="D117" s="72">
        <v>2.0653232932090801E-2</v>
      </c>
      <c r="E117" s="72">
        <v>0</v>
      </c>
      <c r="F117" s="78">
        <v>2.0653229206800499E-2</v>
      </c>
    </row>
    <row r="118" spans="1:6" x14ac:dyDescent="0.2">
      <c r="A118" s="2" t="s">
        <v>127</v>
      </c>
      <c r="B118" s="75">
        <v>277</v>
      </c>
      <c r="C118" s="72">
        <v>0.97897535562515303</v>
      </c>
      <c r="D118" s="72">
        <v>2.1024663001298901E-2</v>
      </c>
      <c r="E118" s="72">
        <v>0</v>
      </c>
      <c r="F118" s="78">
        <v>2.1024659276008599E-2</v>
      </c>
    </row>
    <row r="119" spans="1:6" x14ac:dyDescent="0.2">
      <c r="A119" s="2" t="s">
        <v>128</v>
      </c>
      <c r="B119" s="75">
        <v>568</v>
      </c>
      <c r="C119" s="72">
        <v>0.98866230249404896</v>
      </c>
      <c r="D119" s="72">
        <v>1.06838587671518E-2</v>
      </c>
      <c r="E119" s="72">
        <v>6.5384362824261199E-4</v>
      </c>
      <c r="F119" s="78">
        <v>1.19915502145886E-2</v>
      </c>
    </row>
    <row r="120" spans="1:6" x14ac:dyDescent="0.2">
      <c r="A120" s="2" t="s">
        <v>129</v>
      </c>
      <c r="B120" s="75">
        <v>1221</v>
      </c>
      <c r="C120" s="72">
        <v>0.98275846242904696</v>
      </c>
      <c r="D120" s="72">
        <v>1.7225403338670699E-2</v>
      </c>
      <c r="E120" s="72">
        <v>1.61269381351303E-5</v>
      </c>
      <c r="F120" s="78">
        <v>1.7257660627365098E-2</v>
      </c>
    </row>
    <row r="121" spans="1:6" x14ac:dyDescent="0.2">
      <c r="A121" s="2" t="s">
        <v>130</v>
      </c>
      <c r="B121" s="75">
        <v>1303</v>
      </c>
      <c r="C121" s="72">
        <v>0.99091887474060103</v>
      </c>
      <c r="D121" s="72">
        <v>7.5263897888362399E-3</v>
      </c>
      <c r="E121" s="72">
        <v>1.5547147486358901E-3</v>
      </c>
      <c r="F121" s="78">
        <v>1.06358202174306E-2</v>
      </c>
    </row>
    <row r="122" spans="1:6" x14ac:dyDescent="0.2">
      <c r="A122" s="2" t="s">
        <v>131</v>
      </c>
      <c r="B122" s="75">
        <v>742</v>
      </c>
      <c r="C122" s="72">
        <v>0.98225045204162598</v>
      </c>
      <c r="D122" s="72">
        <v>1.7209457233548199E-2</v>
      </c>
      <c r="E122" s="72">
        <v>5.4008030565455599E-4</v>
      </c>
      <c r="F122" s="78">
        <v>1.8289620056748401E-2</v>
      </c>
    </row>
    <row r="123" spans="1:6" x14ac:dyDescent="0.2">
      <c r="A123" s="2" t="s">
        <v>132</v>
      </c>
      <c r="B123" s="75">
        <v>451</v>
      </c>
      <c r="C123" s="72">
        <v>0.99295395612716697</v>
      </c>
      <c r="D123" s="72">
        <v>7.0460187271237399E-3</v>
      </c>
      <c r="E123" s="72">
        <v>0</v>
      </c>
      <c r="F123" s="78">
        <v>7.0460201241076001E-3</v>
      </c>
    </row>
    <row r="124" spans="1:6" x14ac:dyDescent="0.2">
      <c r="A124" s="3" t="s">
        <v>133</v>
      </c>
      <c r="B124" s="76">
        <v>2118</v>
      </c>
      <c r="C124" s="73">
        <v>0.97160673141479503</v>
      </c>
      <c r="D124" s="73">
        <v>2.6714775711297999E-2</v>
      </c>
      <c r="E124" s="73">
        <v>1.67850393336266E-3</v>
      </c>
      <c r="F124" s="79">
        <v>3.0071780085563701E-2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440</v>
      </c>
    </row>
    <row r="4" spans="1:6" x14ac:dyDescent="0.2">
      <c r="A4" t="s">
        <v>444</v>
      </c>
    </row>
    <row r="5" spans="1:6" ht="25.5" x14ac:dyDescent="0.2">
      <c r="A5" s="4" t="s">
        <v>24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5" t="s">
        <v>26</v>
      </c>
      <c r="B6" s="802" t="s">
        <v>1</v>
      </c>
      <c r="C6" s="799" t="s">
        <v>1</v>
      </c>
      <c r="D6" s="799" t="s">
        <v>1</v>
      </c>
      <c r="E6" s="799" t="s">
        <v>1</v>
      </c>
      <c r="F6" s="799" t="s">
        <v>1</v>
      </c>
    </row>
    <row r="7" spans="1:6" x14ac:dyDescent="0.2">
      <c r="A7" s="2" t="s">
        <v>26</v>
      </c>
      <c r="B7" s="803">
        <v>146</v>
      </c>
      <c r="C7" s="800">
        <v>0.82461982965469405</v>
      </c>
      <c r="D7" s="800">
        <v>4.6889614313840901E-2</v>
      </c>
      <c r="E7" s="800">
        <v>8.0553367733955397E-2</v>
      </c>
      <c r="F7" s="800">
        <v>4.7937199473381001E-2</v>
      </c>
    </row>
    <row r="8" spans="1:6" x14ac:dyDescent="0.2">
      <c r="A8" s="5" t="s">
        <v>27</v>
      </c>
      <c r="B8" s="802" t="s">
        <v>1</v>
      </c>
      <c r="C8" s="799" t="s">
        <v>1</v>
      </c>
      <c r="D8" s="799" t="s">
        <v>1</v>
      </c>
      <c r="E8" s="799" t="s">
        <v>1</v>
      </c>
      <c r="F8" s="799" t="s">
        <v>1</v>
      </c>
    </row>
    <row r="9" spans="1:6" x14ac:dyDescent="0.2">
      <c r="A9" s="2" t="s">
        <v>28</v>
      </c>
      <c r="B9" s="803">
        <v>57</v>
      </c>
      <c r="C9" s="800">
        <v>0.91043609380722001</v>
      </c>
      <c r="D9" s="800">
        <v>5.7315044105052896E-3</v>
      </c>
      <c r="E9" s="800">
        <v>4.0033999830484397E-2</v>
      </c>
      <c r="F9" s="800">
        <v>4.3798424303531598E-2</v>
      </c>
    </row>
    <row r="10" spans="1:6" x14ac:dyDescent="0.2">
      <c r="A10" s="2" t="s">
        <v>29</v>
      </c>
      <c r="B10" s="803">
        <v>9</v>
      </c>
      <c r="C10" s="800" t="s">
        <v>1</v>
      </c>
      <c r="D10" s="800" t="s">
        <v>1</v>
      </c>
      <c r="E10" s="800" t="s">
        <v>1</v>
      </c>
      <c r="F10" s="800" t="s">
        <v>1</v>
      </c>
    </row>
    <row r="11" spans="1:6" x14ac:dyDescent="0.2">
      <c r="A11" s="2" t="s">
        <v>30</v>
      </c>
      <c r="B11" s="803">
        <v>38</v>
      </c>
      <c r="C11" s="800">
        <v>0.66867494583129905</v>
      </c>
      <c r="D11" s="800">
        <v>4.8272866755724002E-2</v>
      </c>
      <c r="E11" s="800">
        <v>0.173173263669014</v>
      </c>
      <c r="F11" s="800">
        <v>0.109878949820995</v>
      </c>
    </row>
    <row r="12" spans="1:6" x14ac:dyDescent="0.2">
      <c r="A12" s="2" t="s">
        <v>31</v>
      </c>
      <c r="B12" s="803">
        <v>30</v>
      </c>
      <c r="C12" s="800">
        <v>0.783927261829376</v>
      </c>
      <c r="D12" s="800">
        <v>9.1850139200687395E-2</v>
      </c>
      <c r="E12" s="800">
        <v>0.124222598969936</v>
      </c>
      <c r="F12" s="800">
        <v>0</v>
      </c>
    </row>
    <row r="13" spans="1:6" x14ac:dyDescent="0.2">
      <c r="A13" s="2" t="s">
        <v>32</v>
      </c>
      <c r="B13" s="803">
        <v>4</v>
      </c>
      <c r="C13" s="800" t="s">
        <v>1</v>
      </c>
      <c r="D13" s="800" t="s">
        <v>1</v>
      </c>
      <c r="E13" s="800" t="s">
        <v>1</v>
      </c>
      <c r="F13" s="800" t="s">
        <v>1</v>
      </c>
    </row>
    <row r="14" spans="1:6" x14ac:dyDescent="0.2">
      <c r="A14" s="2" t="s">
        <v>33</v>
      </c>
      <c r="B14" s="803">
        <v>4</v>
      </c>
      <c r="C14" s="800" t="s">
        <v>1</v>
      </c>
      <c r="D14" s="800" t="s">
        <v>1</v>
      </c>
      <c r="E14" s="800" t="s">
        <v>1</v>
      </c>
      <c r="F14" s="800" t="s">
        <v>1</v>
      </c>
    </row>
    <row r="15" spans="1:6" x14ac:dyDescent="0.2">
      <c r="A15" s="5" t="s">
        <v>34</v>
      </c>
      <c r="B15" s="802" t="s">
        <v>1</v>
      </c>
      <c r="C15" s="799" t="s">
        <v>1</v>
      </c>
      <c r="D15" s="799" t="s">
        <v>1</v>
      </c>
      <c r="E15" s="799" t="s">
        <v>1</v>
      </c>
      <c r="F15" s="799" t="s">
        <v>1</v>
      </c>
    </row>
    <row r="16" spans="1:6" x14ac:dyDescent="0.2">
      <c r="A16" s="2" t="s">
        <v>35</v>
      </c>
      <c r="B16" s="803">
        <v>117</v>
      </c>
      <c r="C16" s="800">
        <v>0.78735572099685702</v>
      </c>
      <c r="D16" s="800">
        <v>6.1517179012298598E-2</v>
      </c>
      <c r="E16" s="800">
        <v>9.0627349913120298E-2</v>
      </c>
      <c r="F16" s="800">
        <v>6.0499735176563298E-2</v>
      </c>
    </row>
    <row r="17" spans="1:6" x14ac:dyDescent="0.2">
      <c r="A17" s="2" t="s">
        <v>36</v>
      </c>
      <c r="B17" s="803">
        <v>11</v>
      </c>
      <c r="C17" s="800" t="s">
        <v>1</v>
      </c>
      <c r="D17" s="800" t="s">
        <v>1</v>
      </c>
      <c r="E17" s="800" t="s">
        <v>1</v>
      </c>
      <c r="F17" s="800" t="s">
        <v>1</v>
      </c>
    </row>
    <row r="18" spans="1:6" x14ac:dyDescent="0.2">
      <c r="A18" s="2" t="s">
        <v>37</v>
      </c>
      <c r="B18" s="803">
        <v>9</v>
      </c>
      <c r="C18" s="800" t="s">
        <v>1</v>
      </c>
      <c r="D18" s="800" t="s">
        <v>1</v>
      </c>
      <c r="E18" s="800" t="s">
        <v>1</v>
      </c>
      <c r="F18" s="800" t="s">
        <v>1</v>
      </c>
    </row>
    <row r="19" spans="1:6" x14ac:dyDescent="0.2">
      <c r="A19" s="2" t="s">
        <v>38</v>
      </c>
      <c r="B19" s="803">
        <v>5</v>
      </c>
      <c r="C19" s="800" t="s">
        <v>1</v>
      </c>
      <c r="D19" s="800" t="s">
        <v>1</v>
      </c>
      <c r="E19" s="800" t="s">
        <v>1</v>
      </c>
      <c r="F19" s="800" t="s">
        <v>1</v>
      </c>
    </row>
    <row r="20" spans="1:6" x14ac:dyDescent="0.2">
      <c r="A20" s="5" t="s">
        <v>39</v>
      </c>
      <c r="B20" s="802" t="s">
        <v>1</v>
      </c>
      <c r="C20" s="799" t="s">
        <v>1</v>
      </c>
      <c r="D20" s="799" t="s">
        <v>1</v>
      </c>
      <c r="E20" s="799" t="s">
        <v>1</v>
      </c>
      <c r="F20" s="799" t="s">
        <v>1</v>
      </c>
    </row>
    <row r="21" spans="1:6" x14ac:dyDescent="0.2">
      <c r="A21" s="2" t="s">
        <v>35</v>
      </c>
      <c r="B21" s="803">
        <v>117</v>
      </c>
      <c r="C21" s="800">
        <v>0.78735572099685702</v>
      </c>
      <c r="D21" s="800">
        <v>6.1517179012298598E-2</v>
      </c>
      <c r="E21" s="800">
        <v>9.0627349913120298E-2</v>
      </c>
      <c r="F21" s="800">
        <v>6.0499735176563298E-2</v>
      </c>
    </row>
    <row r="22" spans="1:6" x14ac:dyDescent="0.2">
      <c r="A22" s="2" t="s">
        <v>40</v>
      </c>
      <c r="B22" s="803">
        <v>7</v>
      </c>
      <c r="C22" s="800" t="s">
        <v>1</v>
      </c>
      <c r="D22" s="800" t="s">
        <v>1</v>
      </c>
      <c r="E22" s="800" t="s">
        <v>1</v>
      </c>
      <c r="F22" s="800" t="s">
        <v>1</v>
      </c>
    </row>
    <row r="23" spans="1:6" x14ac:dyDescent="0.2">
      <c r="A23" s="2" t="s">
        <v>41</v>
      </c>
      <c r="B23" s="803">
        <v>4</v>
      </c>
      <c r="C23" s="800" t="s">
        <v>1</v>
      </c>
      <c r="D23" s="800" t="s">
        <v>1</v>
      </c>
      <c r="E23" s="800" t="s">
        <v>1</v>
      </c>
      <c r="F23" s="800" t="s">
        <v>1</v>
      </c>
    </row>
    <row r="24" spans="1:6" x14ac:dyDescent="0.2">
      <c r="A24" s="2" t="s">
        <v>42</v>
      </c>
      <c r="B24" s="803">
        <v>0</v>
      </c>
      <c r="C24" s="800" t="s">
        <v>1</v>
      </c>
      <c r="D24" s="800" t="s">
        <v>1</v>
      </c>
      <c r="E24" s="800" t="s">
        <v>1</v>
      </c>
      <c r="F24" s="800" t="s">
        <v>1</v>
      </c>
    </row>
    <row r="25" spans="1:6" x14ac:dyDescent="0.2">
      <c r="A25" s="2" t="s">
        <v>43</v>
      </c>
      <c r="B25" s="803">
        <v>0</v>
      </c>
      <c r="C25" s="800" t="s">
        <v>1</v>
      </c>
      <c r="D25" s="800" t="s">
        <v>1</v>
      </c>
      <c r="E25" s="800" t="s">
        <v>1</v>
      </c>
      <c r="F25" s="800" t="s">
        <v>1</v>
      </c>
    </row>
    <row r="26" spans="1:6" x14ac:dyDescent="0.2">
      <c r="A26" s="2" t="s">
        <v>37</v>
      </c>
      <c r="B26" s="803">
        <v>9</v>
      </c>
      <c r="C26" s="800" t="s">
        <v>1</v>
      </c>
      <c r="D26" s="800" t="s">
        <v>1</v>
      </c>
      <c r="E26" s="800" t="s">
        <v>1</v>
      </c>
      <c r="F26" s="800" t="s">
        <v>1</v>
      </c>
    </row>
    <row r="27" spans="1:6" x14ac:dyDescent="0.2">
      <c r="A27" s="2" t="s">
        <v>44</v>
      </c>
      <c r="B27" s="803">
        <v>1</v>
      </c>
      <c r="C27" s="800" t="s">
        <v>1</v>
      </c>
      <c r="D27" s="800" t="s">
        <v>1</v>
      </c>
      <c r="E27" s="800" t="s">
        <v>1</v>
      </c>
      <c r="F27" s="800" t="s">
        <v>1</v>
      </c>
    </row>
    <row r="28" spans="1:6" x14ac:dyDescent="0.2">
      <c r="A28" s="2" t="s">
        <v>45</v>
      </c>
      <c r="B28" s="803">
        <v>4</v>
      </c>
      <c r="C28" s="800" t="s">
        <v>1</v>
      </c>
      <c r="D28" s="800" t="s">
        <v>1</v>
      </c>
      <c r="E28" s="800" t="s">
        <v>1</v>
      </c>
      <c r="F28" s="800" t="s">
        <v>1</v>
      </c>
    </row>
    <row r="29" spans="1:6" x14ac:dyDescent="0.2">
      <c r="A29" s="5" t="s">
        <v>46</v>
      </c>
      <c r="B29" s="802" t="s">
        <v>1</v>
      </c>
      <c r="C29" s="799" t="s">
        <v>1</v>
      </c>
      <c r="D29" s="799" t="s">
        <v>1</v>
      </c>
      <c r="E29" s="799" t="s">
        <v>1</v>
      </c>
      <c r="F29" s="799" t="s">
        <v>1</v>
      </c>
    </row>
    <row r="30" spans="1:6" x14ac:dyDescent="0.2">
      <c r="A30" s="2" t="s">
        <v>47</v>
      </c>
      <c r="B30" s="803">
        <v>4</v>
      </c>
      <c r="C30" s="800" t="s">
        <v>1</v>
      </c>
      <c r="D30" s="800" t="s">
        <v>1</v>
      </c>
      <c r="E30" s="800" t="s">
        <v>1</v>
      </c>
      <c r="F30" s="800" t="s">
        <v>1</v>
      </c>
    </row>
    <row r="31" spans="1:6" x14ac:dyDescent="0.2">
      <c r="A31" s="2" t="s">
        <v>48</v>
      </c>
      <c r="B31" s="803">
        <v>32</v>
      </c>
      <c r="C31" s="800">
        <v>0.93637841939926103</v>
      </c>
      <c r="D31" s="800">
        <v>1.00280940532684E-2</v>
      </c>
      <c r="E31" s="800">
        <v>4.0467716753482798E-2</v>
      </c>
      <c r="F31" s="800">
        <v>1.3125777244567901E-2</v>
      </c>
    </row>
    <row r="32" spans="1:6" x14ac:dyDescent="0.2">
      <c r="A32" s="2" t="s">
        <v>49</v>
      </c>
      <c r="B32" s="803">
        <v>19</v>
      </c>
      <c r="C32" s="800" t="s">
        <v>1</v>
      </c>
      <c r="D32" s="800" t="s">
        <v>1</v>
      </c>
      <c r="E32" s="800" t="s">
        <v>1</v>
      </c>
      <c r="F32" s="800" t="s">
        <v>1</v>
      </c>
    </row>
    <row r="33" spans="1:6" x14ac:dyDescent="0.2">
      <c r="A33" s="2" t="s">
        <v>50</v>
      </c>
      <c r="B33" s="803">
        <v>76</v>
      </c>
      <c r="C33" s="800">
        <v>0.81377869844436601</v>
      </c>
      <c r="D33" s="800">
        <v>7.7846169471740695E-2</v>
      </c>
      <c r="E33" s="800">
        <v>4.6256057918071698E-2</v>
      </c>
      <c r="F33" s="800">
        <v>6.2119048088789E-2</v>
      </c>
    </row>
    <row r="34" spans="1:6" x14ac:dyDescent="0.2">
      <c r="A34" s="5" t="s">
        <v>51</v>
      </c>
      <c r="B34" s="802" t="s">
        <v>1</v>
      </c>
      <c r="C34" s="799" t="s">
        <v>1</v>
      </c>
      <c r="D34" s="799" t="s">
        <v>1</v>
      </c>
      <c r="E34" s="799" t="s">
        <v>1</v>
      </c>
      <c r="F34" s="799" t="s">
        <v>1</v>
      </c>
    </row>
    <row r="35" spans="1:6" x14ac:dyDescent="0.2">
      <c r="A35" s="2" t="s">
        <v>52</v>
      </c>
      <c r="B35" s="803">
        <v>41</v>
      </c>
      <c r="C35" s="800">
        <v>0.96551644802093495</v>
      </c>
      <c r="D35" s="800">
        <v>7.0411171764135404E-3</v>
      </c>
      <c r="E35" s="800">
        <v>2.7442421764135399E-2</v>
      </c>
      <c r="F35" s="800">
        <v>0</v>
      </c>
    </row>
    <row r="36" spans="1:6" x14ac:dyDescent="0.2">
      <c r="A36" s="2" t="s">
        <v>53</v>
      </c>
      <c r="B36" s="803">
        <v>45</v>
      </c>
      <c r="C36" s="800">
        <v>0.82519674301147505</v>
      </c>
      <c r="D36" s="800">
        <v>8.0502778291702298E-2</v>
      </c>
      <c r="E36" s="800">
        <v>8.6273767054081005E-2</v>
      </c>
      <c r="F36" s="800">
        <v>8.0267312005162204E-3</v>
      </c>
    </row>
    <row r="37" spans="1:6" x14ac:dyDescent="0.2">
      <c r="A37" s="2" t="s">
        <v>54</v>
      </c>
      <c r="B37" s="803">
        <v>28</v>
      </c>
      <c r="C37" s="800" t="s">
        <v>1</v>
      </c>
      <c r="D37" s="800" t="s">
        <v>1</v>
      </c>
      <c r="E37" s="800" t="s">
        <v>1</v>
      </c>
      <c r="F37" s="800" t="s">
        <v>1</v>
      </c>
    </row>
    <row r="38" spans="1:6" x14ac:dyDescent="0.2">
      <c r="A38" s="2" t="s">
        <v>55</v>
      </c>
      <c r="B38" s="803">
        <v>30</v>
      </c>
      <c r="C38" s="800">
        <v>0.67069411277770996</v>
      </c>
      <c r="D38" s="800">
        <v>2.0327864214777901E-2</v>
      </c>
      <c r="E38" s="800">
        <v>0.111631274223328</v>
      </c>
      <c r="F38" s="800">
        <v>0.197346761822701</v>
      </c>
    </row>
    <row r="39" spans="1:6" x14ac:dyDescent="0.2">
      <c r="A39" s="5" t="s">
        <v>56</v>
      </c>
      <c r="B39" s="802" t="s">
        <v>1</v>
      </c>
      <c r="C39" s="799" t="s">
        <v>1</v>
      </c>
      <c r="D39" s="799" t="s">
        <v>1</v>
      </c>
      <c r="E39" s="799" t="s">
        <v>1</v>
      </c>
      <c r="F39" s="799" t="s">
        <v>1</v>
      </c>
    </row>
    <row r="40" spans="1:6" x14ac:dyDescent="0.2">
      <c r="A40" s="2" t="s">
        <v>57</v>
      </c>
      <c r="B40" s="803">
        <v>117</v>
      </c>
      <c r="C40" s="800">
        <v>0.79719519615173295</v>
      </c>
      <c r="D40" s="800">
        <v>5.7023484259843799E-2</v>
      </c>
      <c r="E40" s="800">
        <v>7.6080575585365295E-2</v>
      </c>
      <c r="F40" s="800">
        <v>6.9700770080089597E-2</v>
      </c>
    </row>
    <row r="41" spans="1:6" x14ac:dyDescent="0.2">
      <c r="A41" s="2" t="s">
        <v>58</v>
      </c>
      <c r="B41" s="803">
        <v>27</v>
      </c>
      <c r="C41" s="800" t="s">
        <v>1</v>
      </c>
      <c r="D41" s="800" t="s">
        <v>1</v>
      </c>
      <c r="E41" s="800" t="s">
        <v>1</v>
      </c>
      <c r="F41" s="800" t="s">
        <v>1</v>
      </c>
    </row>
    <row r="42" spans="1:6" x14ac:dyDescent="0.2">
      <c r="A42" s="5" t="s">
        <v>59</v>
      </c>
      <c r="B42" s="802" t="s">
        <v>1</v>
      </c>
      <c r="C42" s="799" t="s">
        <v>1</v>
      </c>
      <c r="D42" s="799" t="s">
        <v>1</v>
      </c>
      <c r="E42" s="799" t="s">
        <v>1</v>
      </c>
      <c r="F42" s="799" t="s">
        <v>1</v>
      </c>
    </row>
    <row r="43" spans="1:6" x14ac:dyDescent="0.2">
      <c r="A43" s="2" t="s">
        <v>60</v>
      </c>
      <c r="B43" s="803">
        <v>94</v>
      </c>
      <c r="C43" s="800">
        <v>0.75452291965484597</v>
      </c>
      <c r="D43" s="800">
        <v>7.0012122392654405E-2</v>
      </c>
      <c r="E43" s="800">
        <v>8.9887946844100994E-2</v>
      </c>
      <c r="F43" s="800">
        <v>8.5577003657817799E-2</v>
      </c>
    </row>
    <row r="44" spans="1:6" x14ac:dyDescent="0.2">
      <c r="A44" s="2" t="s">
        <v>61</v>
      </c>
      <c r="B44" s="803">
        <v>26</v>
      </c>
      <c r="C44" s="800" t="s">
        <v>1</v>
      </c>
      <c r="D44" s="800" t="s">
        <v>1</v>
      </c>
      <c r="E44" s="800" t="s">
        <v>1</v>
      </c>
      <c r="F44" s="800" t="s">
        <v>1</v>
      </c>
    </row>
    <row r="45" spans="1:6" x14ac:dyDescent="0.2">
      <c r="A45" s="2" t="s">
        <v>62</v>
      </c>
      <c r="B45" s="803">
        <v>25</v>
      </c>
      <c r="C45" s="800" t="s">
        <v>1</v>
      </c>
      <c r="D45" s="800" t="s">
        <v>1</v>
      </c>
      <c r="E45" s="800" t="s">
        <v>1</v>
      </c>
      <c r="F45" s="800" t="s">
        <v>1</v>
      </c>
    </row>
    <row r="46" spans="1:6" x14ac:dyDescent="0.2">
      <c r="A46" s="5" t="s">
        <v>63</v>
      </c>
      <c r="B46" s="802" t="s">
        <v>1</v>
      </c>
      <c r="C46" s="799" t="s">
        <v>1</v>
      </c>
      <c r="D46" s="799" t="s">
        <v>1</v>
      </c>
      <c r="E46" s="799" t="s">
        <v>1</v>
      </c>
      <c r="F46" s="799" t="s">
        <v>1</v>
      </c>
    </row>
    <row r="47" spans="1:6" x14ac:dyDescent="0.2">
      <c r="A47" s="2" t="s">
        <v>64</v>
      </c>
      <c r="B47" s="803">
        <v>15</v>
      </c>
      <c r="C47" s="800" t="s">
        <v>1</v>
      </c>
      <c r="D47" s="800" t="s">
        <v>1</v>
      </c>
      <c r="E47" s="800" t="s">
        <v>1</v>
      </c>
      <c r="F47" s="800" t="s">
        <v>1</v>
      </c>
    </row>
    <row r="48" spans="1:6" x14ac:dyDescent="0.2">
      <c r="A48" s="2" t="s">
        <v>65</v>
      </c>
      <c r="B48" s="803">
        <v>9</v>
      </c>
      <c r="C48" s="800" t="s">
        <v>1</v>
      </c>
      <c r="D48" s="800" t="s">
        <v>1</v>
      </c>
      <c r="E48" s="800" t="s">
        <v>1</v>
      </c>
      <c r="F48" s="800" t="s">
        <v>1</v>
      </c>
    </row>
    <row r="49" spans="1:6" x14ac:dyDescent="0.2">
      <c r="A49" s="2" t="s">
        <v>66</v>
      </c>
      <c r="B49" s="803">
        <v>8</v>
      </c>
      <c r="C49" s="800" t="s">
        <v>1</v>
      </c>
      <c r="D49" s="800" t="s">
        <v>1</v>
      </c>
      <c r="E49" s="800" t="s">
        <v>1</v>
      </c>
      <c r="F49" s="800" t="s">
        <v>1</v>
      </c>
    </row>
    <row r="50" spans="1:6" x14ac:dyDescent="0.2">
      <c r="A50" s="2" t="s">
        <v>67</v>
      </c>
      <c r="B50" s="803">
        <v>13</v>
      </c>
      <c r="C50" s="800" t="s">
        <v>1</v>
      </c>
      <c r="D50" s="800" t="s">
        <v>1</v>
      </c>
      <c r="E50" s="800" t="s">
        <v>1</v>
      </c>
      <c r="F50" s="800" t="s">
        <v>1</v>
      </c>
    </row>
    <row r="51" spans="1:6" x14ac:dyDescent="0.2">
      <c r="A51" s="2" t="s">
        <v>68</v>
      </c>
      <c r="B51" s="803">
        <v>23</v>
      </c>
      <c r="C51" s="800" t="s">
        <v>1</v>
      </c>
      <c r="D51" s="800" t="s">
        <v>1</v>
      </c>
      <c r="E51" s="800" t="s">
        <v>1</v>
      </c>
      <c r="F51" s="800" t="s">
        <v>1</v>
      </c>
    </row>
    <row r="52" spans="1:6" x14ac:dyDescent="0.2">
      <c r="A52" s="2" t="s">
        <v>69</v>
      </c>
      <c r="B52" s="803">
        <v>16</v>
      </c>
      <c r="C52" s="800" t="s">
        <v>1</v>
      </c>
      <c r="D52" s="800" t="s">
        <v>1</v>
      </c>
      <c r="E52" s="800" t="s">
        <v>1</v>
      </c>
      <c r="F52" s="800" t="s">
        <v>1</v>
      </c>
    </row>
    <row r="53" spans="1:6" x14ac:dyDescent="0.2">
      <c r="A53" s="2" t="s">
        <v>70</v>
      </c>
      <c r="B53" s="803">
        <v>8</v>
      </c>
      <c r="C53" s="800" t="s">
        <v>1</v>
      </c>
      <c r="D53" s="800" t="s">
        <v>1</v>
      </c>
      <c r="E53" s="800" t="s">
        <v>1</v>
      </c>
      <c r="F53" s="800" t="s">
        <v>1</v>
      </c>
    </row>
    <row r="54" spans="1:6" x14ac:dyDescent="0.2">
      <c r="A54" s="2" t="s">
        <v>71</v>
      </c>
      <c r="B54" s="803">
        <v>22</v>
      </c>
      <c r="C54" s="800" t="s">
        <v>1</v>
      </c>
      <c r="D54" s="800" t="s">
        <v>1</v>
      </c>
      <c r="E54" s="800" t="s">
        <v>1</v>
      </c>
      <c r="F54" s="800" t="s">
        <v>1</v>
      </c>
    </row>
    <row r="55" spans="1:6" x14ac:dyDescent="0.2">
      <c r="A55" s="2" t="s">
        <v>72</v>
      </c>
      <c r="B55" s="803">
        <v>8</v>
      </c>
      <c r="C55" s="800" t="s">
        <v>1</v>
      </c>
      <c r="D55" s="800" t="s">
        <v>1</v>
      </c>
      <c r="E55" s="800" t="s">
        <v>1</v>
      </c>
      <c r="F55" s="800" t="s">
        <v>1</v>
      </c>
    </row>
    <row r="56" spans="1:6" x14ac:dyDescent="0.2">
      <c r="A56" s="2" t="s">
        <v>73</v>
      </c>
      <c r="B56" s="803">
        <v>24</v>
      </c>
      <c r="C56" s="800" t="s">
        <v>1</v>
      </c>
      <c r="D56" s="800" t="s">
        <v>1</v>
      </c>
      <c r="E56" s="800" t="s">
        <v>1</v>
      </c>
      <c r="F56" s="800" t="s">
        <v>1</v>
      </c>
    </row>
    <row r="57" spans="1:6" x14ac:dyDescent="0.2">
      <c r="A57" s="5" t="s">
        <v>74</v>
      </c>
      <c r="B57" s="802" t="s">
        <v>1</v>
      </c>
      <c r="C57" s="799" t="s">
        <v>1</v>
      </c>
      <c r="D57" s="799" t="s">
        <v>1</v>
      </c>
      <c r="E57" s="799" t="s">
        <v>1</v>
      </c>
      <c r="F57" s="799" t="s">
        <v>1</v>
      </c>
    </row>
    <row r="58" spans="1:6" x14ac:dyDescent="0.2">
      <c r="A58" s="2" t="s">
        <v>75</v>
      </c>
      <c r="B58" s="803">
        <v>15</v>
      </c>
      <c r="C58" s="800" t="s">
        <v>1</v>
      </c>
      <c r="D58" s="800" t="s">
        <v>1</v>
      </c>
      <c r="E58" s="800" t="s">
        <v>1</v>
      </c>
      <c r="F58" s="800" t="s">
        <v>1</v>
      </c>
    </row>
    <row r="59" spans="1:6" x14ac:dyDescent="0.2">
      <c r="A59" s="2" t="s">
        <v>76</v>
      </c>
      <c r="B59" s="803">
        <v>107</v>
      </c>
      <c r="C59" s="800">
        <v>0.82151478528976396</v>
      </c>
      <c r="D59" s="800">
        <v>5.4789043962955503E-2</v>
      </c>
      <c r="E59" s="800">
        <v>6.1326965689659098E-2</v>
      </c>
      <c r="F59" s="800">
        <v>6.2369219958782203E-2</v>
      </c>
    </row>
    <row r="60" spans="1:6" x14ac:dyDescent="0.2">
      <c r="A60" s="2" t="s">
        <v>77</v>
      </c>
      <c r="B60" s="803">
        <v>21</v>
      </c>
      <c r="C60" s="800" t="s">
        <v>1</v>
      </c>
      <c r="D60" s="800" t="s">
        <v>1</v>
      </c>
      <c r="E60" s="800" t="s">
        <v>1</v>
      </c>
      <c r="F60" s="800" t="s">
        <v>1</v>
      </c>
    </row>
    <row r="61" spans="1:6" x14ac:dyDescent="0.2">
      <c r="A61" s="2" t="s">
        <v>78</v>
      </c>
      <c r="B61" s="803">
        <v>3</v>
      </c>
      <c r="C61" s="800" t="s">
        <v>1</v>
      </c>
      <c r="D61" s="800" t="s">
        <v>1</v>
      </c>
      <c r="E61" s="800" t="s">
        <v>1</v>
      </c>
      <c r="F61" s="800" t="s">
        <v>1</v>
      </c>
    </row>
    <row r="62" spans="1:6" x14ac:dyDescent="0.2">
      <c r="A62" s="5" t="s">
        <v>79</v>
      </c>
      <c r="B62" s="802" t="s">
        <v>1</v>
      </c>
      <c r="C62" s="799" t="s">
        <v>1</v>
      </c>
      <c r="D62" s="799" t="s">
        <v>1</v>
      </c>
      <c r="E62" s="799" t="s">
        <v>1</v>
      </c>
      <c r="F62" s="799" t="s">
        <v>1</v>
      </c>
    </row>
    <row r="63" spans="1:6" x14ac:dyDescent="0.2">
      <c r="A63" s="2" t="s">
        <v>80</v>
      </c>
      <c r="B63" s="803">
        <v>99</v>
      </c>
      <c r="C63" s="800">
        <v>0.90946072340011597</v>
      </c>
      <c r="D63" s="800">
        <v>3.0087418854236599E-2</v>
      </c>
      <c r="E63" s="800">
        <v>4.4268038123846103E-2</v>
      </c>
      <c r="F63" s="800">
        <v>1.6183830797672299E-2</v>
      </c>
    </row>
    <row r="64" spans="1:6" x14ac:dyDescent="0.2">
      <c r="A64" s="2" t="s">
        <v>81</v>
      </c>
      <c r="B64" s="803">
        <v>7</v>
      </c>
      <c r="C64" s="800" t="s">
        <v>1</v>
      </c>
      <c r="D64" s="800" t="s">
        <v>1</v>
      </c>
      <c r="E64" s="800" t="s">
        <v>1</v>
      </c>
      <c r="F64" s="800" t="s">
        <v>1</v>
      </c>
    </row>
    <row r="65" spans="1:6" x14ac:dyDescent="0.2">
      <c r="A65" s="2" t="s">
        <v>82</v>
      </c>
      <c r="B65" s="803">
        <v>22</v>
      </c>
      <c r="C65" s="800" t="s">
        <v>1</v>
      </c>
      <c r="D65" s="800" t="s">
        <v>1</v>
      </c>
      <c r="E65" s="800" t="s">
        <v>1</v>
      </c>
      <c r="F65" s="800" t="s">
        <v>1</v>
      </c>
    </row>
    <row r="66" spans="1:6" x14ac:dyDescent="0.2">
      <c r="A66" s="2" t="s">
        <v>83</v>
      </c>
      <c r="B66" s="803">
        <v>15</v>
      </c>
      <c r="C66" s="800" t="s">
        <v>1</v>
      </c>
      <c r="D66" s="800" t="s">
        <v>1</v>
      </c>
      <c r="E66" s="800" t="s">
        <v>1</v>
      </c>
      <c r="F66" s="800" t="s">
        <v>1</v>
      </c>
    </row>
    <row r="67" spans="1:6" x14ac:dyDescent="0.2">
      <c r="A67" s="5" t="s">
        <v>84</v>
      </c>
      <c r="B67" s="802" t="s">
        <v>1</v>
      </c>
      <c r="C67" s="799" t="s">
        <v>1</v>
      </c>
      <c r="D67" s="799" t="s">
        <v>1</v>
      </c>
      <c r="E67" s="799" t="s">
        <v>1</v>
      </c>
      <c r="F67" s="799" t="s">
        <v>1</v>
      </c>
    </row>
    <row r="68" spans="1:6" x14ac:dyDescent="0.2">
      <c r="A68" s="2" t="s">
        <v>85</v>
      </c>
      <c r="B68" s="803">
        <v>119</v>
      </c>
      <c r="C68" s="800">
        <v>0.812674820423126</v>
      </c>
      <c r="D68" s="800">
        <v>5.7283237576484701E-2</v>
      </c>
      <c r="E68" s="800">
        <v>9.8408952355384799E-2</v>
      </c>
      <c r="F68" s="800">
        <v>3.1632982194423703E-2</v>
      </c>
    </row>
    <row r="69" spans="1:6" x14ac:dyDescent="0.2">
      <c r="A69" s="2" t="s">
        <v>86</v>
      </c>
      <c r="B69" s="803">
        <v>5</v>
      </c>
      <c r="C69" s="800" t="s">
        <v>1</v>
      </c>
      <c r="D69" s="800" t="s">
        <v>1</v>
      </c>
      <c r="E69" s="800" t="s">
        <v>1</v>
      </c>
      <c r="F69" s="800" t="s">
        <v>1</v>
      </c>
    </row>
    <row r="70" spans="1:6" x14ac:dyDescent="0.2">
      <c r="A70" s="2" t="s">
        <v>87</v>
      </c>
      <c r="B70" s="803">
        <v>20</v>
      </c>
      <c r="C70" s="800" t="s">
        <v>1</v>
      </c>
      <c r="D70" s="800" t="s">
        <v>1</v>
      </c>
      <c r="E70" s="800" t="s">
        <v>1</v>
      </c>
      <c r="F70" s="800" t="s">
        <v>1</v>
      </c>
    </row>
    <row r="71" spans="1:6" x14ac:dyDescent="0.2">
      <c r="A71" s="2" t="s">
        <v>88</v>
      </c>
      <c r="B71" s="803">
        <v>2</v>
      </c>
      <c r="C71" s="800" t="s">
        <v>1</v>
      </c>
      <c r="D71" s="800" t="s">
        <v>1</v>
      </c>
      <c r="E71" s="800" t="s">
        <v>1</v>
      </c>
      <c r="F71" s="800" t="s">
        <v>1</v>
      </c>
    </row>
    <row r="72" spans="1:6" x14ac:dyDescent="0.2">
      <c r="A72" s="5" t="s">
        <v>89</v>
      </c>
      <c r="B72" s="802" t="s">
        <v>1</v>
      </c>
      <c r="C72" s="799" t="s">
        <v>1</v>
      </c>
      <c r="D72" s="799" t="s">
        <v>1</v>
      </c>
      <c r="E72" s="799" t="s">
        <v>1</v>
      </c>
      <c r="F72" s="799" t="s">
        <v>1</v>
      </c>
    </row>
    <row r="73" spans="1:6" x14ac:dyDescent="0.2">
      <c r="A73" s="2" t="s">
        <v>89</v>
      </c>
      <c r="B73" s="803">
        <v>140</v>
      </c>
      <c r="C73" s="800">
        <v>0.82010257244110096</v>
      </c>
      <c r="D73" s="800">
        <v>4.8097353428602198E-2</v>
      </c>
      <c r="E73" s="800">
        <v>8.2628183066844899E-2</v>
      </c>
      <c r="F73" s="800">
        <v>4.9171920865774203E-2</v>
      </c>
    </row>
    <row r="74" spans="1:6" x14ac:dyDescent="0.2">
      <c r="A74" s="2" t="s">
        <v>90</v>
      </c>
      <c r="B74" s="803">
        <v>6</v>
      </c>
      <c r="C74" s="800" t="s">
        <v>1</v>
      </c>
      <c r="D74" s="800" t="s">
        <v>1</v>
      </c>
      <c r="E74" s="800" t="s">
        <v>1</v>
      </c>
      <c r="F74" s="800" t="s">
        <v>1</v>
      </c>
    </row>
    <row r="75" spans="1:6" x14ac:dyDescent="0.2">
      <c r="A75" s="5" t="s">
        <v>91</v>
      </c>
      <c r="B75" s="802" t="s">
        <v>1</v>
      </c>
      <c r="C75" s="799" t="s">
        <v>1</v>
      </c>
      <c r="D75" s="799" t="s">
        <v>1</v>
      </c>
      <c r="E75" s="799" t="s">
        <v>1</v>
      </c>
      <c r="F75" s="799" t="s">
        <v>1</v>
      </c>
    </row>
    <row r="76" spans="1:6" x14ac:dyDescent="0.2">
      <c r="A76" s="2" t="s">
        <v>92</v>
      </c>
      <c r="B76" s="803">
        <v>84</v>
      </c>
      <c r="C76" s="800">
        <v>0.85949057340621904</v>
      </c>
      <c r="D76" s="800">
        <v>1.57897192984819E-2</v>
      </c>
      <c r="E76" s="800">
        <v>7.2407320141792297E-2</v>
      </c>
      <c r="F76" s="800">
        <v>5.2312377840280498E-2</v>
      </c>
    </row>
    <row r="77" spans="1:6" x14ac:dyDescent="0.2">
      <c r="A77" s="2" t="s">
        <v>93</v>
      </c>
      <c r="B77" s="803">
        <v>35</v>
      </c>
      <c r="C77" s="800">
        <v>0.68350708484649703</v>
      </c>
      <c r="D77" s="800">
        <v>0.120919547975063</v>
      </c>
      <c r="E77" s="800">
        <v>0.151746571063995</v>
      </c>
      <c r="F77" s="800">
        <v>4.3826811015605899E-2</v>
      </c>
    </row>
    <row r="78" spans="1:6" x14ac:dyDescent="0.2">
      <c r="A78" s="2" t="s">
        <v>94</v>
      </c>
      <c r="B78" s="803">
        <v>26</v>
      </c>
      <c r="C78" s="800" t="s">
        <v>1</v>
      </c>
      <c r="D78" s="800" t="s">
        <v>1</v>
      </c>
      <c r="E78" s="800" t="s">
        <v>1</v>
      </c>
      <c r="F78" s="800" t="s">
        <v>1</v>
      </c>
    </row>
    <row r="79" spans="1:6" x14ac:dyDescent="0.2">
      <c r="A79" s="5" t="s">
        <v>95</v>
      </c>
      <c r="B79" s="802" t="s">
        <v>1</v>
      </c>
      <c r="C79" s="799" t="s">
        <v>1</v>
      </c>
      <c r="D79" s="799" t="s">
        <v>1</v>
      </c>
      <c r="E79" s="799" t="s">
        <v>1</v>
      </c>
      <c r="F79" s="799" t="s">
        <v>1</v>
      </c>
    </row>
    <row r="80" spans="1:6" x14ac:dyDescent="0.2">
      <c r="A80" s="2" t="s">
        <v>96</v>
      </c>
      <c r="B80" s="803">
        <v>40</v>
      </c>
      <c r="C80" s="800">
        <v>0.85883527994155895</v>
      </c>
      <c r="D80" s="800">
        <v>1.11122727394104E-2</v>
      </c>
      <c r="E80" s="800">
        <v>0.108956061303616</v>
      </c>
      <c r="F80" s="800">
        <v>2.10963562130928E-2</v>
      </c>
    </row>
    <row r="81" spans="1:6" x14ac:dyDescent="0.2">
      <c r="A81" s="2" t="s">
        <v>97</v>
      </c>
      <c r="B81" s="803">
        <v>27</v>
      </c>
      <c r="C81" s="800" t="s">
        <v>1</v>
      </c>
      <c r="D81" s="800" t="s">
        <v>1</v>
      </c>
      <c r="E81" s="800" t="s">
        <v>1</v>
      </c>
      <c r="F81" s="800" t="s">
        <v>1</v>
      </c>
    </row>
    <row r="82" spans="1:6" x14ac:dyDescent="0.2">
      <c r="A82" s="2" t="s">
        <v>98</v>
      </c>
      <c r="B82" s="803">
        <v>4</v>
      </c>
      <c r="C82" s="800" t="s">
        <v>1</v>
      </c>
      <c r="D82" s="800" t="s">
        <v>1</v>
      </c>
      <c r="E82" s="800" t="s">
        <v>1</v>
      </c>
      <c r="F82" s="800" t="s">
        <v>1</v>
      </c>
    </row>
    <row r="83" spans="1:6" x14ac:dyDescent="0.2">
      <c r="A83" s="2" t="s">
        <v>99</v>
      </c>
      <c r="B83" s="803">
        <v>11</v>
      </c>
      <c r="C83" s="800" t="s">
        <v>1</v>
      </c>
      <c r="D83" s="800" t="s">
        <v>1</v>
      </c>
      <c r="E83" s="800" t="s">
        <v>1</v>
      </c>
      <c r="F83" s="800" t="s">
        <v>1</v>
      </c>
    </row>
    <row r="84" spans="1:6" x14ac:dyDescent="0.2">
      <c r="A84" s="2" t="s">
        <v>100</v>
      </c>
      <c r="B84" s="803">
        <v>3</v>
      </c>
      <c r="C84" s="800" t="s">
        <v>1</v>
      </c>
      <c r="D84" s="800" t="s">
        <v>1</v>
      </c>
      <c r="E84" s="800" t="s">
        <v>1</v>
      </c>
      <c r="F84" s="800" t="s">
        <v>1</v>
      </c>
    </row>
    <row r="85" spans="1:6" x14ac:dyDescent="0.2">
      <c r="A85" s="2" t="s">
        <v>101</v>
      </c>
      <c r="B85" s="803">
        <v>11</v>
      </c>
      <c r="C85" s="800" t="s">
        <v>1</v>
      </c>
      <c r="D85" s="800" t="s">
        <v>1</v>
      </c>
      <c r="E85" s="800" t="s">
        <v>1</v>
      </c>
      <c r="F85" s="800" t="s">
        <v>1</v>
      </c>
    </row>
    <row r="86" spans="1:6" x14ac:dyDescent="0.2">
      <c r="A86" s="2" t="s">
        <v>102</v>
      </c>
      <c r="B86" s="803">
        <v>3</v>
      </c>
      <c r="C86" s="800" t="s">
        <v>1</v>
      </c>
      <c r="D86" s="800" t="s">
        <v>1</v>
      </c>
      <c r="E86" s="800" t="s">
        <v>1</v>
      </c>
      <c r="F86" s="800" t="s">
        <v>1</v>
      </c>
    </row>
    <row r="87" spans="1:6" x14ac:dyDescent="0.2">
      <c r="A87" s="2" t="s">
        <v>103</v>
      </c>
      <c r="B87" s="803">
        <v>10</v>
      </c>
      <c r="C87" s="800" t="s">
        <v>1</v>
      </c>
      <c r="D87" s="800" t="s">
        <v>1</v>
      </c>
      <c r="E87" s="800" t="s">
        <v>1</v>
      </c>
      <c r="F87" s="800" t="s">
        <v>1</v>
      </c>
    </row>
    <row r="88" spans="1:6" x14ac:dyDescent="0.2">
      <c r="A88" s="2" t="s">
        <v>104</v>
      </c>
      <c r="B88" s="803">
        <v>35</v>
      </c>
      <c r="C88" s="800">
        <v>0.79756259918212902</v>
      </c>
      <c r="D88" s="800">
        <v>3.0597714707255402E-2</v>
      </c>
      <c r="E88" s="800">
        <v>0.11967395991087</v>
      </c>
      <c r="F88" s="800">
        <v>5.21657168865204E-2</v>
      </c>
    </row>
    <row r="89" spans="1:6" x14ac:dyDescent="0.2">
      <c r="A89" s="5" t="s">
        <v>105</v>
      </c>
      <c r="B89" s="802" t="s">
        <v>1</v>
      </c>
      <c r="C89" s="799" t="s">
        <v>1</v>
      </c>
      <c r="D89" s="799" t="s">
        <v>1</v>
      </c>
      <c r="E89" s="799" t="s">
        <v>1</v>
      </c>
      <c r="F89" s="799" t="s">
        <v>1</v>
      </c>
    </row>
    <row r="90" spans="1:6" x14ac:dyDescent="0.2">
      <c r="A90" s="2" t="s">
        <v>106</v>
      </c>
      <c r="B90" s="803">
        <v>17</v>
      </c>
      <c r="C90" s="800" t="s">
        <v>1</v>
      </c>
      <c r="D90" s="800" t="s">
        <v>1</v>
      </c>
      <c r="E90" s="800" t="s">
        <v>1</v>
      </c>
      <c r="F90" s="800" t="s">
        <v>1</v>
      </c>
    </row>
    <row r="91" spans="1:6" x14ac:dyDescent="0.2">
      <c r="A91" s="2" t="s">
        <v>107</v>
      </c>
      <c r="B91" s="803">
        <v>25</v>
      </c>
      <c r="C91" s="800" t="s">
        <v>1</v>
      </c>
      <c r="D91" s="800" t="s">
        <v>1</v>
      </c>
      <c r="E91" s="800" t="s">
        <v>1</v>
      </c>
      <c r="F91" s="800" t="s">
        <v>1</v>
      </c>
    </row>
    <row r="92" spans="1:6" x14ac:dyDescent="0.2">
      <c r="A92" s="2" t="s">
        <v>108</v>
      </c>
      <c r="B92" s="803">
        <v>75</v>
      </c>
      <c r="C92" s="800">
        <v>0.83441507816314697</v>
      </c>
      <c r="D92" s="800">
        <v>7.6553672552108806E-2</v>
      </c>
      <c r="E92" s="800">
        <v>5.2845198661088902E-2</v>
      </c>
      <c r="F92" s="800">
        <v>3.6186076700687402E-2</v>
      </c>
    </row>
    <row r="93" spans="1:6" x14ac:dyDescent="0.2">
      <c r="A93" s="2" t="s">
        <v>109</v>
      </c>
      <c r="B93" s="803">
        <v>13</v>
      </c>
      <c r="C93" s="800" t="s">
        <v>1</v>
      </c>
      <c r="D93" s="800" t="s">
        <v>1</v>
      </c>
      <c r="E93" s="800" t="s">
        <v>1</v>
      </c>
      <c r="F93" s="800" t="s">
        <v>1</v>
      </c>
    </row>
    <row r="94" spans="1:6" x14ac:dyDescent="0.2">
      <c r="A94" s="5" t="s">
        <v>110</v>
      </c>
      <c r="B94" s="802" t="s">
        <v>1</v>
      </c>
      <c r="C94" s="799" t="s">
        <v>1</v>
      </c>
      <c r="D94" s="799" t="s">
        <v>1</v>
      </c>
      <c r="E94" s="799" t="s">
        <v>1</v>
      </c>
      <c r="F94" s="799" t="s">
        <v>1</v>
      </c>
    </row>
    <row r="95" spans="1:6" x14ac:dyDescent="0.2">
      <c r="A95" s="2" t="s">
        <v>106</v>
      </c>
      <c r="B95" s="803">
        <v>26</v>
      </c>
      <c r="C95" s="800" t="s">
        <v>1</v>
      </c>
      <c r="D95" s="800" t="s">
        <v>1</v>
      </c>
      <c r="E95" s="800" t="s">
        <v>1</v>
      </c>
      <c r="F95" s="800" t="s">
        <v>1</v>
      </c>
    </row>
    <row r="96" spans="1:6" x14ac:dyDescent="0.2">
      <c r="A96" s="2" t="s">
        <v>107</v>
      </c>
      <c r="B96" s="803">
        <v>37</v>
      </c>
      <c r="C96" s="800">
        <v>0.85495799779892001</v>
      </c>
      <c r="D96" s="800">
        <v>6.03975541889668E-2</v>
      </c>
      <c r="E96" s="800">
        <v>1.19882076978683E-2</v>
      </c>
      <c r="F96" s="800">
        <v>7.2656258940696702E-2</v>
      </c>
    </row>
    <row r="97" spans="1:6" x14ac:dyDescent="0.2">
      <c r="A97" s="2" t="s">
        <v>108</v>
      </c>
      <c r="B97" s="803">
        <v>62</v>
      </c>
      <c r="C97" s="800">
        <v>0.81072181463241599</v>
      </c>
      <c r="D97" s="800">
        <v>8.4379136562347398E-2</v>
      </c>
      <c r="E97" s="800">
        <v>9.3858689069747897E-2</v>
      </c>
      <c r="F97" s="800">
        <v>1.1040384881198399E-2</v>
      </c>
    </row>
    <row r="98" spans="1:6" x14ac:dyDescent="0.2">
      <c r="A98" s="2" t="s">
        <v>109</v>
      </c>
      <c r="B98" s="803">
        <v>5</v>
      </c>
      <c r="C98" s="800" t="s">
        <v>1</v>
      </c>
      <c r="D98" s="800" t="s">
        <v>1</v>
      </c>
      <c r="E98" s="800" t="s">
        <v>1</v>
      </c>
      <c r="F98" s="800" t="s">
        <v>1</v>
      </c>
    </row>
    <row r="99" spans="1:6" x14ac:dyDescent="0.2">
      <c r="A99" s="5" t="s">
        <v>111</v>
      </c>
      <c r="B99" s="802" t="s">
        <v>1</v>
      </c>
      <c r="C99" s="799" t="s">
        <v>1</v>
      </c>
      <c r="D99" s="799" t="s">
        <v>1</v>
      </c>
      <c r="E99" s="799" t="s">
        <v>1</v>
      </c>
      <c r="F99" s="799" t="s">
        <v>1</v>
      </c>
    </row>
    <row r="100" spans="1:6" x14ac:dyDescent="0.2">
      <c r="A100" s="2" t="s">
        <v>112</v>
      </c>
      <c r="B100" s="803">
        <v>12</v>
      </c>
      <c r="C100" s="800" t="s">
        <v>1</v>
      </c>
      <c r="D100" s="800" t="s">
        <v>1</v>
      </c>
      <c r="E100" s="800" t="s">
        <v>1</v>
      </c>
      <c r="F100" s="800" t="s">
        <v>1</v>
      </c>
    </row>
    <row r="101" spans="1:6" x14ac:dyDescent="0.2">
      <c r="A101" s="2" t="s">
        <v>113</v>
      </c>
      <c r="B101" s="803">
        <v>43</v>
      </c>
      <c r="C101" s="800">
        <v>0.79170268774032604</v>
      </c>
      <c r="D101" s="800">
        <v>2.3631805554032301E-2</v>
      </c>
      <c r="E101" s="800">
        <v>0.12425012141466101</v>
      </c>
      <c r="F101" s="800">
        <v>6.0415390878915801E-2</v>
      </c>
    </row>
    <row r="102" spans="1:6" x14ac:dyDescent="0.2">
      <c r="A102" s="2" t="s">
        <v>114</v>
      </c>
      <c r="B102" s="803">
        <v>56</v>
      </c>
      <c r="C102" s="800">
        <v>0.73018896579742398</v>
      </c>
      <c r="D102" s="800">
        <v>0.11921124905347801</v>
      </c>
      <c r="E102" s="800">
        <v>7.4050575494766194E-2</v>
      </c>
      <c r="F102" s="800">
        <v>7.654919475317E-2</v>
      </c>
    </row>
    <row r="103" spans="1:6" x14ac:dyDescent="0.2">
      <c r="A103" s="2" t="s">
        <v>115</v>
      </c>
      <c r="B103" s="803">
        <v>19</v>
      </c>
      <c r="C103" s="800" t="s">
        <v>1</v>
      </c>
      <c r="D103" s="800" t="s">
        <v>1</v>
      </c>
      <c r="E103" s="800" t="s">
        <v>1</v>
      </c>
      <c r="F103" s="800" t="s">
        <v>1</v>
      </c>
    </row>
    <row r="104" spans="1:6" x14ac:dyDescent="0.2">
      <c r="A104" s="2" t="s">
        <v>116</v>
      </c>
      <c r="B104" s="803">
        <v>7</v>
      </c>
      <c r="C104" s="800" t="s">
        <v>1</v>
      </c>
      <c r="D104" s="800" t="s">
        <v>1</v>
      </c>
      <c r="E104" s="800" t="s">
        <v>1</v>
      </c>
      <c r="F104" s="800" t="s">
        <v>1</v>
      </c>
    </row>
    <row r="105" spans="1:6" x14ac:dyDescent="0.2">
      <c r="A105" s="2" t="s">
        <v>117</v>
      </c>
      <c r="B105" s="803">
        <v>5</v>
      </c>
      <c r="C105" s="800" t="s">
        <v>1</v>
      </c>
      <c r="D105" s="800" t="s">
        <v>1</v>
      </c>
      <c r="E105" s="800" t="s">
        <v>1</v>
      </c>
      <c r="F105" s="800" t="s">
        <v>1</v>
      </c>
    </row>
    <row r="106" spans="1:6" x14ac:dyDescent="0.2">
      <c r="A106" s="2" t="s">
        <v>118</v>
      </c>
      <c r="B106" s="803">
        <v>2</v>
      </c>
      <c r="C106" s="800" t="s">
        <v>1</v>
      </c>
      <c r="D106" s="800" t="s">
        <v>1</v>
      </c>
      <c r="E106" s="800" t="s">
        <v>1</v>
      </c>
      <c r="F106" s="800" t="s">
        <v>1</v>
      </c>
    </row>
    <row r="107" spans="1:6" x14ac:dyDescent="0.2">
      <c r="A107" s="5" t="s">
        <v>111</v>
      </c>
      <c r="B107" s="802" t="s">
        <v>1</v>
      </c>
      <c r="C107" s="799" t="s">
        <v>1</v>
      </c>
      <c r="D107" s="799" t="s">
        <v>1</v>
      </c>
      <c r="E107" s="799" t="s">
        <v>1</v>
      </c>
      <c r="F107" s="799" t="s">
        <v>1</v>
      </c>
    </row>
    <row r="108" spans="1:6" x14ac:dyDescent="0.2">
      <c r="A108" s="2" t="s">
        <v>119</v>
      </c>
      <c r="B108" s="803">
        <v>55</v>
      </c>
      <c r="C108" s="800">
        <v>0.84955197572708097</v>
      </c>
      <c r="D108" s="800">
        <v>1.7068671062588699E-2</v>
      </c>
      <c r="E108" s="800">
        <v>8.9742802083492307E-2</v>
      </c>
      <c r="F108" s="800">
        <v>4.3636545538902297E-2</v>
      </c>
    </row>
    <row r="109" spans="1:6" x14ac:dyDescent="0.2">
      <c r="A109" s="2" t="s">
        <v>120</v>
      </c>
      <c r="B109" s="803">
        <v>64</v>
      </c>
      <c r="C109" s="800">
        <v>0.75653475522994995</v>
      </c>
      <c r="D109" s="800">
        <v>9.9644653499126407E-2</v>
      </c>
      <c r="E109" s="800">
        <v>6.7348480224609403E-2</v>
      </c>
      <c r="F109" s="800">
        <v>7.6472103595733601E-2</v>
      </c>
    </row>
    <row r="110" spans="1:6" x14ac:dyDescent="0.2">
      <c r="A110" s="2" t="s">
        <v>121</v>
      </c>
      <c r="B110" s="803">
        <v>18</v>
      </c>
      <c r="C110" s="800" t="s">
        <v>1</v>
      </c>
      <c r="D110" s="800" t="s">
        <v>1</v>
      </c>
      <c r="E110" s="800" t="s">
        <v>1</v>
      </c>
      <c r="F110" s="800" t="s">
        <v>1</v>
      </c>
    </row>
    <row r="111" spans="1:6" x14ac:dyDescent="0.2">
      <c r="A111" s="2" t="s">
        <v>122</v>
      </c>
      <c r="B111" s="803">
        <v>7</v>
      </c>
      <c r="C111" s="800" t="s">
        <v>1</v>
      </c>
      <c r="D111" s="800" t="s">
        <v>1</v>
      </c>
      <c r="E111" s="800" t="s">
        <v>1</v>
      </c>
      <c r="F111" s="800" t="s">
        <v>1</v>
      </c>
    </row>
    <row r="112" spans="1:6" x14ac:dyDescent="0.2">
      <c r="A112" s="5" t="s">
        <v>111</v>
      </c>
      <c r="B112" s="802" t="s">
        <v>1</v>
      </c>
      <c r="C112" s="799" t="s">
        <v>1</v>
      </c>
      <c r="D112" s="799" t="s">
        <v>1</v>
      </c>
      <c r="E112" s="799" t="s">
        <v>1</v>
      </c>
      <c r="F112" s="799" t="s">
        <v>1</v>
      </c>
    </row>
    <row r="113" spans="1:6" x14ac:dyDescent="0.2">
      <c r="A113" s="2" t="s">
        <v>119</v>
      </c>
      <c r="B113" s="803">
        <v>55</v>
      </c>
      <c r="C113" s="800">
        <v>0.84955197572708097</v>
      </c>
      <c r="D113" s="800">
        <v>1.7068671062588699E-2</v>
      </c>
      <c r="E113" s="800">
        <v>8.9742802083492307E-2</v>
      </c>
      <c r="F113" s="800">
        <v>4.3636545538902297E-2</v>
      </c>
    </row>
    <row r="114" spans="1:6" x14ac:dyDescent="0.2">
      <c r="A114" s="2" t="s">
        <v>123</v>
      </c>
      <c r="B114" s="803">
        <v>75</v>
      </c>
      <c r="C114" s="800">
        <v>0.79209780693054199</v>
      </c>
      <c r="D114" s="800">
        <v>8.5089527070522294E-2</v>
      </c>
      <c r="E114" s="800">
        <v>5.7510867714881897E-2</v>
      </c>
      <c r="F114" s="800">
        <v>6.5301798284053802E-2</v>
      </c>
    </row>
    <row r="115" spans="1:6" x14ac:dyDescent="0.2">
      <c r="A115" s="2" t="s">
        <v>124</v>
      </c>
      <c r="B115" s="803">
        <v>14</v>
      </c>
      <c r="C115" s="800" t="s">
        <v>1</v>
      </c>
      <c r="D115" s="800" t="s">
        <v>1</v>
      </c>
      <c r="E115" s="800" t="s">
        <v>1</v>
      </c>
      <c r="F115" s="800" t="s">
        <v>1</v>
      </c>
    </row>
    <row r="116" spans="1:6" x14ac:dyDescent="0.2">
      <c r="A116" s="5" t="s">
        <v>125</v>
      </c>
      <c r="B116" s="802" t="s">
        <v>1</v>
      </c>
      <c r="C116" s="799" t="s">
        <v>1</v>
      </c>
      <c r="D116" s="799" t="s">
        <v>1</v>
      </c>
      <c r="E116" s="799" t="s">
        <v>1</v>
      </c>
      <c r="F116" s="799" t="s">
        <v>1</v>
      </c>
    </row>
    <row r="117" spans="1:6" x14ac:dyDescent="0.2">
      <c r="A117" s="2" t="s">
        <v>126</v>
      </c>
      <c r="B117" s="803">
        <v>20</v>
      </c>
      <c r="C117" s="800" t="s">
        <v>1</v>
      </c>
      <c r="D117" s="800" t="s">
        <v>1</v>
      </c>
      <c r="E117" s="800" t="s">
        <v>1</v>
      </c>
      <c r="F117" s="800" t="s">
        <v>1</v>
      </c>
    </row>
    <row r="118" spans="1:6" x14ac:dyDescent="0.2">
      <c r="A118" s="2" t="s">
        <v>127</v>
      </c>
      <c r="B118" s="803">
        <v>6</v>
      </c>
      <c r="C118" s="800" t="s">
        <v>1</v>
      </c>
      <c r="D118" s="800" t="s">
        <v>1</v>
      </c>
      <c r="E118" s="800" t="s">
        <v>1</v>
      </c>
      <c r="F118" s="800" t="s">
        <v>1</v>
      </c>
    </row>
    <row r="119" spans="1:6" x14ac:dyDescent="0.2">
      <c r="A119" s="2" t="s">
        <v>128</v>
      </c>
      <c r="B119" s="803">
        <v>5</v>
      </c>
      <c r="C119" s="800" t="s">
        <v>1</v>
      </c>
      <c r="D119" s="800" t="s">
        <v>1</v>
      </c>
      <c r="E119" s="800" t="s">
        <v>1</v>
      </c>
      <c r="F119" s="800" t="s">
        <v>1</v>
      </c>
    </row>
    <row r="120" spans="1:6" x14ac:dyDescent="0.2">
      <c r="A120" s="2" t="s">
        <v>129</v>
      </c>
      <c r="B120" s="803">
        <v>11</v>
      </c>
      <c r="C120" s="800" t="s">
        <v>1</v>
      </c>
      <c r="D120" s="800" t="s">
        <v>1</v>
      </c>
      <c r="E120" s="800" t="s">
        <v>1</v>
      </c>
      <c r="F120" s="800" t="s">
        <v>1</v>
      </c>
    </row>
    <row r="121" spans="1:6" x14ac:dyDescent="0.2">
      <c r="A121" s="2" t="s">
        <v>130</v>
      </c>
      <c r="B121" s="803">
        <v>21</v>
      </c>
      <c r="C121" s="800" t="s">
        <v>1</v>
      </c>
      <c r="D121" s="800" t="s">
        <v>1</v>
      </c>
      <c r="E121" s="800" t="s">
        <v>1</v>
      </c>
      <c r="F121" s="800" t="s">
        <v>1</v>
      </c>
    </row>
    <row r="122" spans="1:6" x14ac:dyDescent="0.2">
      <c r="A122" s="2" t="s">
        <v>131</v>
      </c>
      <c r="B122" s="803">
        <v>13</v>
      </c>
      <c r="C122" s="800" t="s">
        <v>1</v>
      </c>
      <c r="D122" s="800" t="s">
        <v>1</v>
      </c>
      <c r="E122" s="800" t="s">
        <v>1</v>
      </c>
      <c r="F122" s="800" t="s">
        <v>1</v>
      </c>
    </row>
    <row r="123" spans="1:6" x14ac:dyDescent="0.2">
      <c r="A123" s="2" t="s">
        <v>132</v>
      </c>
      <c r="B123" s="803">
        <v>6</v>
      </c>
      <c r="C123" s="800" t="s">
        <v>1</v>
      </c>
      <c r="D123" s="800" t="s">
        <v>1</v>
      </c>
      <c r="E123" s="800" t="s">
        <v>1</v>
      </c>
      <c r="F123" s="800" t="s">
        <v>1</v>
      </c>
    </row>
    <row r="124" spans="1:6" x14ac:dyDescent="0.2">
      <c r="A124" s="3" t="s">
        <v>133</v>
      </c>
      <c r="B124" s="804">
        <v>48</v>
      </c>
      <c r="C124" s="801">
        <v>0.85182672739028897</v>
      </c>
      <c r="D124" s="801">
        <v>6.3866063952445998E-2</v>
      </c>
      <c r="E124" s="801">
        <v>7.6497286558151203E-2</v>
      </c>
      <c r="F124" s="801">
        <v>7.8099281527102002E-3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441</v>
      </c>
    </row>
    <row r="4" spans="1:6" x14ac:dyDescent="0.2">
      <c r="A4" t="s">
        <v>444</v>
      </c>
    </row>
    <row r="5" spans="1:6" ht="25.5" x14ac:dyDescent="0.2">
      <c r="A5" s="4" t="s">
        <v>24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5" t="s">
        <v>26</v>
      </c>
      <c r="B6" s="808" t="s">
        <v>1</v>
      </c>
      <c r="C6" s="805" t="s">
        <v>1</v>
      </c>
      <c r="D6" s="805" t="s">
        <v>1</v>
      </c>
      <c r="E6" s="805" t="s">
        <v>1</v>
      </c>
      <c r="F6" s="805" t="s">
        <v>1</v>
      </c>
    </row>
    <row r="7" spans="1:6" x14ac:dyDescent="0.2">
      <c r="A7" s="2" t="s">
        <v>26</v>
      </c>
      <c r="B7" s="809">
        <v>146</v>
      </c>
      <c r="C7" s="806">
        <v>0.71630901098251298</v>
      </c>
      <c r="D7" s="806">
        <v>2.26018577814102E-2</v>
      </c>
      <c r="E7" s="806">
        <v>0.21196712553501099</v>
      </c>
      <c r="F7" s="806">
        <v>4.9121994525194203E-2</v>
      </c>
    </row>
    <row r="8" spans="1:6" x14ac:dyDescent="0.2">
      <c r="A8" s="5" t="s">
        <v>27</v>
      </c>
      <c r="B8" s="808" t="s">
        <v>1</v>
      </c>
      <c r="C8" s="805" t="s">
        <v>1</v>
      </c>
      <c r="D8" s="805" t="s">
        <v>1</v>
      </c>
      <c r="E8" s="805" t="s">
        <v>1</v>
      </c>
      <c r="F8" s="805" t="s">
        <v>1</v>
      </c>
    </row>
    <row r="9" spans="1:6" x14ac:dyDescent="0.2">
      <c r="A9" s="2" t="s">
        <v>28</v>
      </c>
      <c r="B9" s="809">
        <v>57</v>
      </c>
      <c r="C9" s="806">
        <v>0.72163653373718295</v>
      </c>
      <c r="D9" s="806">
        <v>5.7315044105052896E-3</v>
      </c>
      <c r="E9" s="806">
        <v>0.20534351468086201</v>
      </c>
      <c r="F9" s="806">
        <v>6.7288458347320598E-2</v>
      </c>
    </row>
    <row r="10" spans="1:6" x14ac:dyDescent="0.2">
      <c r="A10" s="2" t="s">
        <v>29</v>
      </c>
      <c r="B10" s="809">
        <v>9</v>
      </c>
      <c r="C10" s="806" t="s">
        <v>1</v>
      </c>
      <c r="D10" s="806" t="s">
        <v>1</v>
      </c>
      <c r="E10" s="806" t="s">
        <v>1</v>
      </c>
      <c r="F10" s="806" t="s">
        <v>1</v>
      </c>
    </row>
    <row r="11" spans="1:6" x14ac:dyDescent="0.2">
      <c r="A11" s="2" t="s">
        <v>30</v>
      </c>
      <c r="B11" s="809">
        <v>38</v>
      </c>
      <c r="C11" s="806">
        <v>0.65843647718429599</v>
      </c>
      <c r="D11" s="806">
        <v>3.6347925662994399E-2</v>
      </c>
      <c r="E11" s="806">
        <v>0.24047811329364799</v>
      </c>
      <c r="F11" s="806">
        <v>6.4737483859062195E-2</v>
      </c>
    </row>
    <row r="12" spans="1:6" x14ac:dyDescent="0.2">
      <c r="A12" s="2" t="s">
        <v>31</v>
      </c>
      <c r="B12" s="809">
        <v>30</v>
      </c>
      <c r="C12" s="806">
        <v>0.71011239290237405</v>
      </c>
      <c r="D12" s="806">
        <v>7.0695057511329706E-2</v>
      </c>
      <c r="E12" s="806">
        <v>0.219192564487457</v>
      </c>
      <c r="F12" s="806">
        <v>0</v>
      </c>
    </row>
    <row r="13" spans="1:6" x14ac:dyDescent="0.2">
      <c r="A13" s="2" t="s">
        <v>32</v>
      </c>
      <c r="B13" s="809">
        <v>4</v>
      </c>
      <c r="C13" s="806" t="s">
        <v>1</v>
      </c>
      <c r="D13" s="806" t="s">
        <v>1</v>
      </c>
      <c r="E13" s="806" t="s">
        <v>1</v>
      </c>
      <c r="F13" s="806" t="s">
        <v>1</v>
      </c>
    </row>
    <row r="14" spans="1:6" x14ac:dyDescent="0.2">
      <c r="A14" s="2" t="s">
        <v>33</v>
      </c>
      <c r="B14" s="809">
        <v>4</v>
      </c>
      <c r="C14" s="806" t="s">
        <v>1</v>
      </c>
      <c r="D14" s="806" t="s">
        <v>1</v>
      </c>
      <c r="E14" s="806" t="s">
        <v>1</v>
      </c>
      <c r="F14" s="806" t="s">
        <v>1</v>
      </c>
    </row>
    <row r="15" spans="1:6" x14ac:dyDescent="0.2">
      <c r="A15" s="5" t="s">
        <v>34</v>
      </c>
      <c r="B15" s="808" t="s">
        <v>1</v>
      </c>
      <c r="C15" s="805" t="s">
        <v>1</v>
      </c>
      <c r="D15" s="805" t="s">
        <v>1</v>
      </c>
      <c r="E15" s="805" t="s">
        <v>1</v>
      </c>
      <c r="F15" s="805" t="s">
        <v>1</v>
      </c>
    </row>
    <row r="16" spans="1:6" x14ac:dyDescent="0.2">
      <c r="A16" s="2" t="s">
        <v>35</v>
      </c>
      <c r="B16" s="809">
        <v>117</v>
      </c>
      <c r="C16" s="806">
        <v>0.66884052753448497</v>
      </c>
      <c r="D16" s="806">
        <v>2.9652673751115799E-2</v>
      </c>
      <c r="E16" s="806">
        <v>0.24874550104141199</v>
      </c>
      <c r="F16" s="806">
        <v>5.2761305123567602E-2</v>
      </c>
    </row>
    <row r="17" spans="1:6" x14ac:dyDescent="0.2">
      <c r="A17" s="2" t="s">
        <v>36</v>
      </c>
      <c r="B17" s="809">
        <v>11</v>
      </c>
      <c r="C17" s="806" t="s">
        <v>1</v>
      </c>
      <c r="D17" s="806" t="s">
        <v>1</v>
      </c>
      <c r="E17" s="806" t="s">
        <v>1</v>
      </c>
      <c r="F17" s="806" t="s">
        <v>1</v>
      </c>
    </row>
    <row r="18" spans="1:6" x14ac:dyDescent="0.2">
      <c r="A18" s="2" t="s">
        <v>37</v>
      </c>
      <c r="B18" s="809">
        <v>9</v>
      </c>
      <c r="C18" s="806" t="s">
        <v>1</v>
      </c>
      <c r="D18" s="806" t="s">
        <v>1</v>
      </c>
      <c r="E18" s="806" t="s">
        <v>1</v>
      </c>
      <c r="F18" s="806" t="s">
        <v>1</v>
      </c>
    </row>
    <row r="19" spans="1:6" x14ac:dyDescent="0.2">
      <c r="A19" s="2" t="s">
        <v>38</v>
      </c>
      <c r="B19" s="809">
        <v>5</v>
      </c>
      <c r="C19" s="806" t="s">
        <v>1</v>
      </c>
      <c r="D19" s="806" t="s">
        <v>1</v>
      </c>
      <c r="E19" s="806" t="s">
        <v>1</v>
      </c>
      <c r="F19" s="806" t="s">
        <v>1</v>
      </c>
    </row>
    <row r="20" spans="1:6" x14ac:dyDescent="0.2">
      <c r="A20" s="5" t="s">
        <v>39</v>
      </c>
      <c r="B20" s="808" t="s">
        <v>1</v>
      </c>
      <c r="C20" s="805" t="s">
        <v>1</v>
      </c>
      <c r="D20" s="805" t="s">
        <v>1</v>
      </c>
      <c r="E20" s="805" t="s">
        <v>1</v>
      </c>
      <c r="F20" s="805" t="s">
        <v>1</v>
      </c>
    </row>
    <row r="21" spans="1:6" x14ac:dyDescent="0.2">
      <c r="A21" s="2" t="s">
        <v>35</v>
      </c>
      <c r="B21" s="809">
        <v>117</v>
      </c>
      <c r="C21" s="806">
        <v>0.66884052753448497</v>
      </c>
      <c r="D21" s="806">
        <v>2.9652673751115799E-2</v>
      </c>
      <c r="E21" s="806">
        <v>0.24874550104141199</v>
      </c>
      <c r="F21" s="806">
        <v>5.2761305123567602E-2</v>
      </c>
    </row>
    <row r="22" spans="1:6" x14ac:dyDescent="0.2">
      <c r="A22" s="2" t="s">
        <v>40</v>
      </c>
      <c r="B22" s="809">
        <v>7</v>
      </c>
      <c r="C22" s="806" t="s">
        <v>1</v>
      </c>
      <c r="D22" s="806" t="s">
        <v>1</v>
      </c>
      <c r="E22" s="806" t="s">
        <v>1</v>
      </c>
      <c r="F22" s="806" t="s">
        <v>1</v>
      </c>
    </row>
    <row r="23" spans="1:6" x14ac:dyDescent="0.2">
      <c r="A23" s="2" t="s">
        <v>41</v>
      </c>
      <c r="B23" s="809">
        <v>4</v>
      </c>
      <c r="C23" s="806" t="s">
        <v>1</v>
      </c>
      <c r="D23" s="806" t="s">
        <v>1</v>
      </c>
      <c r="E23" s="806" t="s">
        <v>1</v>
      </c>
      <c r="F23" s="806" t="s">
        <v>1</v>
      </c>
    </row>
    <row r="24" spans="1:6" x14ac:dyDescent="0.2">
      <c r="A24" s="2" t="s">
        <v>42</v>
      </c>
      <c r="B24" s="809">
        <v>0</v>
      </c>
      <c r="C24" s="806" t="s">
        <v>1</v>
      </c>
      <c r="D24" s="806" t="s">
        <v>1</v>
      </c>
      <c r="E24" s="806" t="s">
        <v>1</v>
      </c>
      <c r="F24" s="806" t="s">
        <v>1</v>
      </c>
    </row>
    <row r="25" spans="1:6" x14ac:dyDescent="0.2">
      <c r="A25" s="2" t="s">
        <v>43</v>
      </c>
      <c r="B25" s="809">
        <v>0</v>
      </c>
      <c r="C25" s="806" t="s">
        <v>1</v>
      </c>
      <c r="D25" s="806" t="s">
        <v>1</v>
      </c>
      <c r="E25" s="806" t="s">
        <v>1</v>
      </c>
      <c r="F25" s="806" t="s">
        <v>1</v>
      </c>
    </row>
    <row r="26" spans="1:6" x14ac:dyDescent="0.2">
      <c r="A26" s="2" t="s">
        <v>37</v>
      </c>
      <c r="B26" s="809">
        <v>9</v>
      </c>
      <c r="C26" s="806" t="s">
        <v>1</v>
      </c>
      <c r="D26" s="806" t="s">
        <v>1</v>
      </c>
      <c r="E26" s="806" t="s">
        <v>1</v>
      </c>
      <c r="F26" s="806" t="s">
        <v>1</v>
      </c>
    </row>
    <row r="27" spans="1:6" x14ac:dyDescent="0.2">
      <c r="A27" s="2" t="s">
        <v>44</v>
      </c>
      <c r="B27" s="809">
        <v>1</v>
      </c>
      <c r="C27" s="806" t="s">
        <v>1</v>
      </c>
      <c r="D27" s="806" t="s">
        <v>1</v>
      </c>
      <c r="E27" s="806" t="s">
        <v>1</v>
      </c>
      <c r="F27" s="806" t="s">
        <v>1</v>
      </c>
    </row>
    <row r="28" spans="1:6" x14ac:dyDescent="0.2">
      <c r="A28" s="2" t="s">
        <v>45</v>
      </c>
      <c r="B28" s="809">
        <v>4</v>
      </c>
      <c r="C28" s="806" t="s">
        <v>1</v>
      </c>
      <c r="D28" s="806" t="s">
        <v>1</v>
      </c>
      <c r="E28" s="806" t="s">
        <v>1</v>
      </c>
      <c r="F28" s="806" t="s">
        <v>1</v>
      </c>
    </row>
    <row r="29" spans="1:6" x14ac:dyDescent="0.2">
      <c r="A29" s="5" t="s">
        <v>46</v>
      </c>
      <c r="B29" s="808" t="s">
        <v>1</v>
      </c>
      <c r="C29" s="805" t="s">
        <v>1</v>
      </c>
      <c r="D29" s="805" t="s">
        <v>1</v>
      </c>
      <c r="E29" s="805" t="s">
        <v>1</v>
      </c>
      <c r="F29" s="805" t="s">
        <v>1</v>
      </c>
    </row>
    <row r="30" spans="1:6" x14ac:dyDescent="0.2">
      <c r="A30" s="2" t="s">
        <v>47</v>
      </c>
      <c r="B30" s="809">
        <v>4</v>
      </c>
      <c r="C30" s="806" t="s">
        <v>1</v>
      </c>
      <c r="D30" s="806" t="s">
        <v>1</v>
      </c>
      <c r="E30" s="806" t="s">
        <v>1</v>
      </c>
      <c r="F30" s="806" t="s">
        <v>1</v>
      </c>
    </row>
    <row r="31" spans="1:6" x14ac:dyDescent="0.2">
      <c r="A31" s="2" t="s">
        <v>48</v>
      </c>
      <c r="B31" s="809">
        <v>32</v>
      </c>
      <c r="C31" s="806">
        <v>0.80079156160354603</v>
      </c>
      <c r="D31" s="806">
        <v>1.00280940532684E-2</v>
      </c>
      <c r="E31" s="806">
        <v>0.18918031454086301</v>
      </c>
      <c r="F31" s="806">
        <v>0</v>
      </c>
    </row>
    <row r="32" spans="1:6" x14ac:dyDescent="0.2">
      <c r="A32" s="2" t="s">
        <v>49</v>
      </c>
      <c r="B32" s="809">
        <v>19</v>
      </c>
      <c r="C32" s="806" t="s">
        <v>1</v>
      </c>
      <c r="D32" s="806" t="s">
        <v>1</v>
      </c>
      <c r="E32" s="806" t="s">
        <v>1</v>
      </c>
      <c r="F32" s="806" t="s">
        <v>1</v>
      </c>
    </row>
    <row r="33" spans="1:6" x14ac:dyDescent="0.2">
      <c r="A33" s="2" t="s">
        <v>50</v>
      </c>
      <c r="B33" s="809">
        <v>76</v>
      </c>
      <c r="C33" s="806">
        <v>0.64239388704299905</v>
      </c>
      <c r="D33" s="806">
        <v>4.6167660504579502E-2</v>
      </c>
      <c r="E33" s="806">
        <v>0.31143847107887301</v>
      </c>
      <c r="F33" s="806">
        <v>0</v>
      </c>
    </row>
    <row r="34" spans="1:6" x14ac:dyDescent="0.2">
      <c r="A34" s="5" t="s">
        <v>51</v>
      </c>
      <c r="B34" s="808" t="s">
        <v>1</v>
      </c>
      <c r="C34" s="805" t="s">
        <v>1</v>
      </c>
      <c r="D34" s="805" t="s">
        <v>1</v>
      </c>
      <c r="E34" s="805" t="s">
        <v>1</v>
      </c>
      <c r="F34" s="805" t="s">
        <v>1</v>
      </c>
    </row>
    <row r="35" spans="1:6" x14ac:dyDescent="0.2">
      <c r="A35" s="2" t="s">
        <v>52</v>
      </c>
      <c r="B35" s="809">
        <v>41</v>
      </c>
      <c r="C35" s="806">
        <v>0.72260755300521895</v>
      </c>
      <c r="D35" s="806">
        <v>7.0411171764135404E-3</v>
      </c>
      <c r="E35" s="806">
        <v>0.24016456305980699</v>
      </c>
      <c r="F35" s="806">
        <v>3.0186763033270801E-2</v>
      </c>
    </row>
    <row r="36" spans="1:6" x14ac:dyDescent="0.2">
      <c r="A36" s="2" t="s">
        <v>53</v>
      </c>
      <c r="B36" s="809">
        <v>45</v>
      </c>
      <c r="C36" s="806">
        <v>0.74197304248809803</v>
      </c>
      <c r="D36" s="806">
        <v>4.9098387360572801E-2</v>
      </c>
      <c r="E36" s="806">
        <v>0.20892855525016801</v>
      </c>
      <c r="F36" s="806">
        <v>0</v>
      </c>
    </row>
    <row r="37" spans="1:6" x14ac:dyDescent="0.2">
      <c r="A37" s="2" t="s">
        <v>54</v>
      </c>
      <c r="B37" s="809">
        <v>28</v>
      </c>
      <c r="C37" s="806" t="s">
        <v>1</v>
      </c>
      <c r="D37" s="806" t="s">
        <v>1</v>
      </c>
      <c r="E37" s="806" t="s">
        <v>1</v>
      </c>
      <c r="F37" s="806" t="s">
        <v>1</v>
      </c>
    </row>
    <row r="38" spans="1:6" x14ac:dyDescent="0.2">
      <c r="A38" s="2" t="s">
        <v>55</v>
      </c>
      <c r="B38" s="809">
        <v>30</v>
      </c>
      <c r="C38" s="806">
        <v>0.61255669593811002</v>
      </c>
      <c r="D38" s="806">
        <v>2.0327864214777901E-2</v>
      </c>
      <c r="E38" s="806">
        <v>0.24034757912158999</v>
      </c>
      <c r="F38" s="806">
        <v>0.126767843961716</v>
      </c>
    </row>
    <row r="39" spans="1:6" x14ac:dyDescent="0.2">
      <c r="A39" s="5" t="s">
        <v>56</v>
      </c>
      <c r="B39" s="808" t="s">
        <v>1</v>
      </c>
      <c r="C39" s="805" t="s">
        <v>1</v>
      </c>
      <c r="D39" s="805" t="s">
        <v>1</v>
      </c>
      <c r="E39" s="805" t="s">
        <v>1</v>
      </c>
      <c r="F39" s="805" t="s">
        <v>1</v>
      </c>
    </row>
    <row r="40" spans="1:6" x14ac:dyDescent="0.2">
      <c r="A40" s="2" t="s">
        <v>57</v>
      </c>
      <c r="B40" s="809">
        <v>117</v>
      </c>
      <c r="C40" s="806">
        <v>0.74692946672439597</v>
      </c>
      <c r="D40" s="806">
        <v>2.03129053115845E-2</v>
      </c>
      <c r="E40" s="806">
        <v>0.195030853152275</v>
      </c>
      <c r="F40" s="806">
        <v>3.7726771086454398E-2</v>
      </c>
    </row>
    <row r="41" spans="1:6" x14ac:dyDescent="0.2">
      <c r="A41" s="2" t="s">
        <v>58</v>
      </c>
      <c r="B41" s="809">
        <v>27</v>
      </c>
      <c r="C41" s="806" t="s">
        <v>1</v>
      </c>
      <c r="D41" s="806" t="s">
        <v>1</v>
      </c>
      <c r="E41" s="806" t="s">
        <v>1</v>
      </c>
      <c r="F41" s="806" t="s">
        <v>1</v>
      </c>
    </row>
    <row r="42" spans="1:6" x14ac:dyDescent="0.2">
      <c r="A42" s="5" t="s">
        <v>59</v>
      </c>
      <c r="B42" s="808" t="s">
        <v>1</v>
      </c>
      <c r="C42" s="805" t="s">
        <v>1</v>
      </c>
      <c r="D42" s="805" t="s">
        <v>1</v>
      </c>
      <c r="E42" s="805" t="s">
        <v>1</v>
      </c>
      <c r="F42" s="805" t="s">
        <v>1</v>
      </c>
    </row>
    <row r="43" spans="1:6" x14ac:dyDescent="0.2">
      <c r="A43" s="2" t="s">
        <v>60</v>
      </c>
      <c r="B43" s="809">
        <v>94</v>
      </c>
      <c r="C43" s="806">
        <v>0.72438931465148904</v>
      </c>
      <c r="D43" s="806">
        <v>2.4939717724919298E-2</v>
      </c>
      <c r="E43" s="806">
        <v>0.20435088872909499</v>
      </c>
      <c r="F43" s="806">
        <v>4.63200621306896E-2</v>
      </c>
    </row>
    <row r="44" spans="1:6" x14ac:dyDescent="0.2">
      <c r="A44" s="2" t="s">
        <v>61</v>
      </c>
      <c r="B44" s="809">
        <v>26</v>
      </c>
      <c r="C44" s="806" t="s">
        <v>1</v>
      </c>
      <c r="D44" s="806" t="s">
        <v>1</v>
      </c>
      <c r="E44" s="806" t="s">
        <v>1</v>
      </c>
      <c r="F44" s="806" t="s">
        <v>1</v>
      </c>
    </row>
    <row r="45" spans="1:6" x14ac:dyDescent="0.2">
      <c r="A45" s="2" t="s">
        <v>62</v>
      </c>
      <c r="B45" s="809">
        <v>25</v>
      </c>
      <c r="C45" s="806" t="s">
        <v>1</v>
      </c>
      <c r="D45" s="806" t="s">
        <v>1</v>
      </c>
      <c r="E45" s="806" t="s">
        <v>1</v>
      </c>
      <c r="F45" s="806" t="s">
        <v>1</v>
      </c>
    </row>
    <row r="46" spans="1:6" x14ac:dyDescent="0.2">
      <c r="A46" s="5" t="s">
        <v>63</v>
      </c>
      <c r="B46" s="808" t="s">
        <v>1</v>
      </c>
      <c r="C46" s="805" t="s">
        <v>1</v>
      </c>
      <c r="D46" s="805" t="s">
        <v>1</v>
      </c>
      <c r="E46" s="805" t="s">
        <v>1</v>
      </c>
      <c r="F46" s="805" t="s">
        <v>1</v>
      </c>
    </row>
    <row r="47" spans="1:6" x14ac:dyDescent="0.2">
      <c r="A47" s="2" t="s">
        <v>64</v>
      </c>
      <c r="B47" s="809">
        <v>15</v>
      </c>
      <c r="C47" s="806" t="s">
        <v>1</v>
      </c>
      <c r="D47" s="806" t="s">
        <v>1</v>
      </c>
      <c r="E47" s="806" t="s">
        <v>1</v>
      </c>
      <c r="F47" s="806" t="s">
        <v>1</v>
      </c>
    </row>
    <row r="48" spans="1:6" x14ac:dyDescent="0.2">
      <c r="A48" s="2" t="s">
        <v>65</v>
      </c>
      <c r="B48" s="809">
        <v>9</v>
      </c>
      <c r="C48" s="806" t="s">
        <v>1</v>
      </c>
      <c r="D48" s="806" t="s">
        <v>1</v>
      </c>
      <c r="E48" s="806" t="s">
        <v>1</v>
      </c>
      <c r="F48" s="806" t="s">
        <v>1</v>
      </c>
    </row>
    <row r="49" spans="1:6" x14ac:dyDescent="0.2">
      <c r="A49" s="2" t="s">
        <v>66</v>
      </c>
      <c r="B49" s="809">
        <v>8</v>
      </c>
      <c r="C49" s="806" t="s">
        <v>1</v>
      </c>
      <c r="D49" s="806" t="s">
        <v>1</v>
      </c>
      <c r="E49" s="806" t="s">
        <v>1</v>
      </c>
      <c r="F49" s="806" t="s">
        <v>1</v>
      </c>
    </row>
    <row r="50" spans="1:6" x14ac:dyDescent="0.2">
      <c r="A50" s="2" t="s">
        <v>67</v>
      </c>
      <c r="B50" s="809">
        <v>13</v>
      </c>
      <c r="C50" s="806" t="s">
        <v>1</v>
      </c>
      <c r="D50" s="806" t="s">
        <v>1</v>
      </c>
      <c r="E50" s="806" t="s">
        <v>1</v>
      </c>
      <c r="F50" s="806" t="s">
        <v>1</v>
      </c>
    </row>
    <row r="51" spans="1:6" x14ac:dyDescent="0.2">
      <c r="A51" s="2" t="s">
        <v>68</v>
      </c>
      <c r="B51" s="809">
        <v>23</v>
      </c>
      <c r="C51" s="806" t="s">
        <v>1</v>
      </c>
      <c r="D51" s="806" t="s">
        <v>1</v>
      </c>
      <c r="E51" s="806" t="s">
        <v>1</v>
      </c>
      <c r="F51" s="806" t="s">
        <v>1</v>
      </c>
    </row>
    <row r="52" spans="1:6" x14ac:dyDescent="0.2">
      <c r="A52" s="2" t="s">
        <v>69</v>
      </c>
      <c r="B52" s="809">
        <v>16</v>
      </c>
      <c r="C52" s="806" t="s">
        <v>1</v>
      </c>
      <c r="D52" s="806" t="s">
        <v>1</v>
      </c>
      <c r="E52" s="806" t="s">
        <v>1</v>
      </c>
      <c r="F52" s="806" t="s">
        <v>1</v>
      </c>
    </row>
    <row r="53" spans="1:6" x14ac:dyDescent="0.2">
      <c r="A53" s="2" t="s">
        <v>70</v>
      </c>
      <c r="B53" s="809">
        <v>8</v>
      </c>
      <c r="C53" s="806" t="s">
        <v>1</v>
      </c>
      <c r="D53" s="806" t="s">
        <v>1</v>
      </c>
      <c r="E53" s="806" t="s">
        <v>1</v>
      </c>
      <c r="F53" s="806" t="s">
        <v>1</v>
      </c>
    </row>
    <row r="54" spans="1:6" x14ac:dyDescent="0.2">
      <c r="A54" s="2" t="s">
        <v>71</v>
      </c>
      <c r="B54" s="809">
        <v>22</v>
      </c>
      <c r="C54" s="806" t="s">
        <v>1</v>
      </c>
      <c r="D54" s="806" t="s">
        <v>1</v>
      </c>
      <c r="E54" s="806" t="s">
        <v>1</v>
      </c>
      <c r="F54" s="806" t="s">
        <v>1</v>
      </c>
    </row>
    <row r="55" spans="1:6" x14ac:dyDescent="0.2">
      <c r="A55" s="2" t="s">
        <v>72</v>
      </c>
      <c r="B55" s="809">
        <v>8</v>
      </c>
      <c r="C55" s="806" t="s">
        <v>1</v>
      </c>
      <c r="D55" s="806" t="s">
        <v>1</v>
      </c>
      <c r="E55" s="806" t="s">
        <v>1</v>
      </c>
      <c r="F55" s="806" t="s">
        <v>1</v>
      </c>
    </row>
    <row r="56" spans="1:6" x14ac:dyDescent="0.2">
      <c r="A56" s="2" t="s">
        <v>73</v>
      </c>
      <c r="B56" s="809">
        <v>24</v>
      </c>
      <c r="C56" s="806" t="s">
        <v>1</v>
      </c>
      <c r="D56" s="806" t="s">
        <v>1</v>
      </c>
      <c r="E56" s="806" t="s">
        <v>1</v>
      </c>
      <c r="F56" s="806" t="s">
        <v>1</v>
      </c>
    </row>
    <row r="57" spans="1:6" x14ac:dyDescent="0.2">
      <c r="A57" s="5" t="s">
        <v>74</v>
      </c>
      <c r="B57" s="808" t="s">
        <v>1</v>
      </c>
      <c r="C57" s="805" t="s">
        <v>1</v>
      </c>
      <c r="D57" s="805" t="s">
        <v>1</v>
      </c>
      <c r="E57" s="805" t="s">
        <v>1</v>
      </c>
      <c r="F57" s="805" t="s">
        <v>1</v>
      </c>
    </row>
    <row r="58" spans="1:6" x14ac:dyDescent="0.2">
      <c r="A58" s="2" t="s">
        <v>75</v>
      </c>
      <c r="B58" s="809">
        <v>15</v>
      </c>
      <c r="C58" s="806" t="s">
        <v>1</v>
      </c>
      <c r="D58" s="806" t="s">
        <v>1</v>
      </c>
      <c r="E58" s="806" t="s">
        <v>1</v>
      </c>
      <c r="F58" s="806" t="s">
        <v>1</v>
      </c>
    </row>
    <row r="59" spans="1:6" x14ac:dyDescent="0.2">
      <c r="A59" s="2" t="s">
        <v>76</v>
      </c>
      <c r="B59" s="809">
        <v>107</v>
      </c>
      <c r="C59" s="806">
        <v>0.71005594730377197</v>
      </c>
      <c r="D59" s="806">
        <v>3.0209943652153001E-2</v>
      </c>
      <c r="E59" s="806">
        <v>0.22344499826431299</v>
      </c>
      <c r="F59" s="806">
        <v>3.6289095878601102E-2</v>
      </c>
    </row>
    <row r="60" spans="1:6" x14ac:dyDescent="0.2">
      <c r="A60" s="2" t="s">
        <v>77</v>
      </c>
      <c r="B60" s="809">
        <v>21</v>
      </c>
      <c r="C60" s="806" t="s">
        <v>1</v>
      </c>
      <c r="D60" s="806" t="s">
        <v>1</v>
      </c>
      <c r="E60" s="806" t="s">
        <v>1</v>
      </c>
      <c r="F60" s="806" t="s">
        <v>1</v>
      </c>
    </row>
    <row r="61" spans="1:6" x14ac:dyDescent="0.2">
      <c r="A61" s="2" t="s">
        <v>78</v>
      </c>
      <c r="B61" s="809">
        <v>3</v>
      </c>
      <c r="C61" s="806" t="s">
        <v>1</v>
      </c>
      <c r="D61" s="806" t="s">
        <v>1</v>
      </c>
      <c r="E61" s="806" t="s">
        <v>1</v>
      </c>
      <c r="F61" s="806" t="s">
        <v>1</v>
      </c>
    </row>
    <row r="62" spans="1:6" x14ac:dyDescent="0.2">
      <c r="A62" s="5" t="s">
        <v>79</v>
      </c>
      <c r="B62" s="808" t="s">
        <v>1</v>
      </c>
      <c r="C62" s="805" t="s">
        <v>1</v>
      </c>
      <c r="D62" s="805" t="s">
        <v>1</v>
      </c>
      <c r="E62" s="805" t="s">
        <v>1</v>
      </c>
      <c r="F62" s="805" t="s">
        <v>1</v>
      </c>
    </row>
    <row r="63" spans="1:6" x14ac:dyDescent="0.2">
      <c r="A63" s="2" t="s">
        <v>80</v>
      </c>
      <c r="B63" s="809">
        <v>99</v>
      </c>
      <c r="C63" s="806">
        <v>0.745774626731873</v>
      </c>
      <c r="D63" s="806">
        <v>2.0149104297161099E-2</v>
      </c>
      <c r="E63" s="806">
        <v>0.21370615065097801</v>
      </c>
      <c r="F63" s="806">
        <v>2.0370138809084899E-2</v>
      </c>
    </row>
    <row r="64" spans="1:6" x14ac:dyDescent="0.2">
      <c r="A64" s="2" t="s">
        <v>81</v>
      </c>
      <c r="B64" s="809">
        <v>7</v>
      </c>
      <c r="C64" s="806" t="s">
        <v>1</v>
      </c>
      <c r="D64" s="806" t="s">
        <v>1</v>
      </c>
      <c r="E64" s="806" t="s">
        <v>1</v>
      </c>
      <c r="F64" s="806" t="s">
        <v>1</v>
      </c>
    </row>
    <row r="65" spans="1:6" x14ac:dyDescent="0.2">
      <c r="A65" s="2" t="s">
        <v>82</v>
      </c>
      <c r="B65" s="809">
        <v>22</v>
      </c>
      <c r="C65" s="806" t="s">
        <v>1</v>
      </c>
      <c r="D65" s="806" t="s">
        <v>1</v>
      </c>
      <c r="E65" s="806" t="s">
        <v>1</v>
      </c>
      <c r="F65" s="806" t="s">
        <v>1</v>
      </c>
    </row>
    <row r="66" spans="1:6" x14ac:dyDescent="0.2">
      <c r="A66" s="2" t="s">
        <v>83</v>
      </c>
      <c r="B66" s="809">
        <v>15</v>
      </c>
      <c r="C66" s="806" t="s">
        <v>1</v>
      </c>
      <c r="D66" s="806" t="s">
        <v>1</v>
      </c>
      <c r="E66" s="806" t="s">
        <v>1</v>
      </c>
      <c r="F66" s="806" t="s">
        <v>1</v>
      </c>
    </row>
    <row r="67" spans="1:6" x14ac:dyDescent="0.2">
      <c r="A67" s="5" t="s">
        <v>84</v>
      </c>
      <c r="B67" s="808" t="s">
        <v>1</v>
      </c>
      <c r="C67" s="805" t="s">
        <v>1</v>
      </c>
      <c r="D67" s="805" t="s">
        <v>1</v>
      </c>
      <c r="E67" s="805" t="s">
        <v>1</v>
      </c>
      <c r="F67" s="805" t="s">
        <v>1</v>
      </c>
    </row>
    <row r="68" spans="1:6" x14ac:dyDescent="0.2">
      <c r="A68" s="2" t="s">
        <v>85</v>
      </c>
      <c r="B68" s="809">
        <v>119</v>
      </c>
      <c r="C68" s="806">
        <v>0.70255023241043102</v>
      </c>
      <c r="D68" s="806">
        <v>2.7611820027232201E-2</v>
      </c>
      <c r="E68" s="806">
        <v>0.22521169483661699</v>
      </c>
      <c r="F68" s="806">
        <v>4.46262285113335E-2</v>
      </c>
    </row>
    <row r="69" spans="1:6" x14ac:dyDescent="0.2">
      <c r="A69" s="2" t="s">
        <v>86</v>
      </c>
      <c r="B69" s="809">
        <v>5</v>
      </c>
      <c r="C69" s="806" t="s">
        <v>1</v>
      </c>
      <c r="D69" s="806" t="s">
        <v>1</v>
      </c>
      <c r="E69" s="806" t="s">
        <v>1</v>
      </c>
      <c r="F69" s="806" t="s">
        <v>1</v>
      </c>
    </row>
    <row r="70" spans="1:6" x14ac:dyDescent="0.2">
      <c r="A70" s="2" t="s">
        <v>87</v>
      </c>
      <c r="B70" s="809">
        <v>20</v>
      </c>
      <c r="C70" s="806" t="s">
        <v>1</v>
      </c>
      <c r="D70" s="806" t="s">
        <v>1</v>
      </c>
      <c r="E70" s="806" t="s">
        <v>1</v>
      </c>
      <c r="F70" s="806" t="s">
        <v>1</v>
      </c>
    </row>
    <row r="71" spans="1:6" x14ac:dyDescent="0.2">
      <c r="A71" s="2" t="s">
        <v>88</v>
      </c>
      <c r="B71" s="809">
        <v>2</v>
      </c>
      <c r="C71" s="806" t="s">
        <v>1</v>
      </c>
      <c r="D71" s="806" t="s">
        <v>1</v>
      </c>
      <c r="E71" s="806" t="s">
        <v>1</v>
      </c>
      <c r="F71" s="806" t="s">
        <v>1</v>
      </c>
    </row>
    <row r="72" spans="1:6" x14ac:dyDescent="0.2">
      <c r="A72" s="5" t="s">
        <v>89</v>
      </c>
      <c r="B72" s="808" t="s">
        <v>1</v>
      </c>
      <c r="C72" s="805" t="s">
        <v>1</v>
      </c>
      <c r="D72" s="805" t="s">
        <v>1</v>
      </c>
      <c r="E72" s="805" t="s">
        <v>1</v>
      </c>
      <c r="F72" s="805" t="s">
        <v>1</v>
      </c>
    </row>
    <row r="73" spans="1:6" x14ac:dyDescent="0.2">
      <c r="A73" s="2" t="s">
        <v>89</v>
      </c>
      <c r="B73" s="809">
        <v>140</v>
      </c>
      <c r="C73" s="806">
        <v>0.726751148700714</v>
      </c>
      <c r="D73" s="806">
        <v>2.3184014484286301E-2</v>
      </c>
      <c r="E73" s="806">
        <v>0.19967761635780301</v>
      </c>
      <c r="F73" s="806">
        <v>5.0387229770422003E-2</v>
      </c>
    </row>
    <row r="74" spans="1:6" x14ac:dyDescent="0.2">
      <c r="A74" s="2" t="s">
        <v>90</v>
      </c>
      <c r="B74" s="809">
        <v>6</v>
      </c>
      <c r="C74" s="806" t="s">
        <v>1</v>
      </c>
      <c r="D74" s="806" t="s">
        <v>1</v>
      </c>
      <c r="E74" s="806" t="s">
        <v>1</v>
      </c>
      <c r="F74" s="806" t="s">
        <v>1</v>
      </c>
    </row>
    <row r="75" spans="1:6" x14ac:dyDescent="0.2">
      <c r="A75" s="5" t="s">
        <v>91</v>
      </c>
      <c r="B75" s="808" t="s">
        <v>1</v>
      </c>
      <c r="C75" s="805" t="s">
        <v>1</v>
      </c>
      <c r="D75" s="805" t="s">
        <v>1</v>
      </c>
      <c r="E75" s="805" t="s">
        <v>1</v>
      </c>
      <c r="F75" s="805" t="s">
        <v>1</v>
      </c>
    </row>
    <row r="76" spans="1:6" x14ac:dyDescent="0.2">
      <c r="A76" s="2" t="s">
        <v>92</v>
      </c>
      <c r="B76" s="809">
        <v>84</v>
      </c>
      <c r="C76" s="806">
        <v>0.68709754943847701</v>
      </c>
      <c r="D76" s="806">
        <v>7.7436896972358201E-3</v>
      </c>
      <c r="E76" s="806">
        <v>0.28295695781707803</v>
      </c>
      <c r="F76" s="806">
        <v>2.22017876803875E-2</v>
      </c>
    </row>
    <row r="77" spans="1:6" x14ac:dyDescent="0.2">
      <c r="A77" s="2" t="s">
        <v>93</v>
      </c>
      <c r="B77" s="809">
        <v>35</v>
      </c>
      <c r="C77" s="806">
        <v>0.64717364311218295</v>
      </c>
      <c r="D77" s="806">
        <v>5.8897696435451501E-2</v>
      </c>
      <c r="E77" s="806">
        <v>0.153537973761559</v>
      </c>
      <c r="F77" s="806">
        <v>0.140390664339066</v>
      </c>
    </row>
    <row r="78" spans="1:6" x14ac:dyDescent="0.2">
      <c r="A78" s="2" t="s">
        <v>94</v>
      </c>
      <c r="B78" s="809">
        <v>26</v>
      </c>
      <c r="C78" s="806" t="s">
        <v>1</v>
      </c>
      <c r="D78" s="806" t="s">
        <v>1</v>
      </c>
      <c r="E78" s="806" t="s">
        <v>1</v>
      </c>
      <c r="F78" s="806" t="s">
        <v>1</v>
      </c>
    </row>
    <row r="79" spans="1:6" x14ac:dyDescent="0.2">
      <c r="A79" s="5" t="s">
        <v>95</v>
      </c>
      <c r="B79" s="808" t="s">
        <v>1</v>
      </c>
      <c r="C79" s="805" t="s">
        <v>1</v>
      </c>
      <c r="D79" s="805" t="s">
        <v>1</v>
      </c>
      <c r="E79" s="805" t="s">
        <v>1</v>
      </c>
      <c r="F79" s="805" t="s">
        <v>1</v>
      </c>
    </row>
    <row r="80" spans="1:6" x14ac:dyDescent="0.2">
      <c r="A80" s="2" t="s">
        <v>96</v>
      </c>
      <c r="B80" s="809">
        <v>40</v>
      </c>
      <c r="C80" s="806">
        <v>0.84500861167907704</v>
      </c>
      <c r="D80" s="806">
        <v>2.54668239504099E-2</v>
      </c>
      <c r="E80" s="806">
        <v>0.12952457368373901</v>
      </c>
      <c r="F80" s="806">
        <v>0</v>
      </c>
    </row>
    <row r="81" spans="1:6" x14ac:dyDescent="0.2">
      <c r="A81" s="2" t="s">
        <v>97</v>
      </c>
      <c r="B81" s="809">
        <v>27</v>
      </c>
      <c r="C81" s="806" t="s">
        <v>1</v>
      </c>
      <c r="D81" s="806" t="s">
        <v>1</v>
      </c>
      <c r="E81" s="806" t="s">
        <v>1</v>
      </c>
      <c r="F81" s="806" t="s">
        <v>1</v>
      </c>
    </row>
    <row r="82" spans="1:6" x14ac:dyDescent="0.2">
      <c r="A82" s="2" t="s">
        <v>98</v>
      </c>
      <c r="B82" s="809">
        <v>4</v>
      </c>
      <c r="C82" s="806" t="s">
        <v>1</v>
      </c>
      <c r="D82" s="806" t="s">
        <v>1</v>
      </c>
      <c r="E82" s="806" t="s">
        <v>1</v>
      </c>
      <c r="F82" s="806" t="s">
        <v>1</v>
      </c>
    </row>
    <row r="83" spans="1:6" x14ac:dyDescent="0.2">
      <c r="A83" s="2" t="s">
        <v>99</v>
      </c>
      <c r="B83" s="809">
        <v>11</v>
      </c>
      <c r="C83" s="806" t="s">
        <v>1</v>
      </c>
      <c r="D83" s="806" t="s">
        <v>1</v>
      </c>
      <c r="E83" s="806" t="s">
        <v>1</v>
      </c>
      <c r="F83" s="806" t="s">
        <v>1</v>
      </c>
    </row>
    <row r="84" spans="1:6" x14ac:dyDescent="0.2">
      <c r="A84" s="2" t="s">
        <v>100</v>
      </c>
      <c r="B84" s="809">
        <v>3</v>
      </c>
      <c r="C84" s="806" t="s">
        <v>1</v>
      </c>
      <c r="D84" s="806" t="s">
        <v>1</v>
      </c>
      <c r="E84" s="806" t="s">
        <v>1</v>
      </c>
      <c r="F84" s="806" t="s">
        <v>1</v>
      </c>
    </row>
    <row r="85" spans="1:6" x14ac:dyDescent="0.2">
      <c r="A85" s="2" t="s">
        <v>101</v>
      </c>
      <c r="B85" s="809">
        <v>11</v>
      </c>
      <c r="C85" s="806" t="s">
        <v>1</v>
      </c>
      <c r="D85" s="806" t="s">
        <v>1</v>
      </c>
      <c r="E85" s="806" t="s">
        <v>1</v>
      </c>
      <c r="F85" s="806" t="s">
        <v>1</v>
      </c>
    </row>
    <row r="86" spans="1:6" x14ac:dyDescent="0.2">
      <c r="A86" s="2" t="s">
        <v>102</v>
      </c>
      <c r="B86" s="809">
        <v>3</v>
      </c>
      <c r="C86" s="806" t="s">
        <v>1</v>
      </c>
      <c r="D86" s="806" t="s">
        <v>1</v>
      </c>
      <c r="E86" s="806" t="s">
        <v>1</v>
      </c>
      <c r="F86" s="806" t="s">
        <v>1</v>
      </c>
    </row>
    <row r="87" spans="1:6" x14ac:dyDescent="0.2">
      <c r="A87" s="2" t="s">
        <v>103</v>
      </c>
      <c r="B87" s="809">
        <v>10</v>
      </c>
      <c r="C87" s="806" t="s">
        <v>1</v>
      </c>
      <c r="D87" s="806" t="s">
        <v>1</v>
      </c>
      <c r="E87" s="806" t="s">
        <v>1</v>
      </c>
      <c r="F87" s="806" t="s">
        <v>1</v>
      </c>
    </row>
    <row r="88" spans="1:6" x14ac:dyDescent="0.2">
      <c r="A88" s="2" t="s">
        <v>104</v>
      </c>
      <c r="B88" s="809">
        <v>35</v>
      </c>
      <c r="C88" s="806">
        <v>0.68912750482559204</v>
      </c>
      <c r="D88" s="806">
        <v>8.8110091164708103E-3</v>
      </c>
      <c r="E88" s="806">
        <v>0.22826075553894001</v>
      </c>
      <c r="F88" s="806">
        <v>7.3800735175609603E-2</v>
      </c>
    </row>
    <row r="89" spans="1:6" x14ac:dyDescent="0.2">
      <c r="A89" s="5" t="s">
        <v>105</v>
      </c>
      <c r="B89" s="808" t="s">
        <v>1</v>
      </c>
      <c r="C89" s="805" t="s">
        <v>1</v>
      </c>
      <c r="D89" s="805" t="s">
        <v>1</v>
      </c>
      <c r="E89" s="805" t="s">
        <v>1</v>
      </c>
      <c r="F89" s="805" t="s">
        <v>1</v>
      </c>
    </row>
    <row r="90" spans="1:6" x14ac:dyDescent="0.2">
      <c r="A90" s="2" t="s">
        <v>106</v>
      </c>
      <c r="B90" s="809">
        <v>17</v>
      </c>
      <c r="C90" s="806" t="s">
        <v>1</v>
      </c>
      <c r="D90" s="806" t="s">
        <v>1</v>
      </c>
      <c r="E90" s="806" t="s">
        <v>1</v>
      </c>
      <c r="F90" s="806" t="s">
        <v>1</v>
      </c>
    </row>
    <row r="91" spans="1:6" x14ac:dyDescent="0.2">
      <c r="A91" s="2" t="s">
        <v>107</v>
      </c>
      <c r="B91" s="809">
        <v>25</v>
      </c>
      <c r="C91" s="806" t="s">
        <v>1</v>
      </c>
      <c r="D91" s="806" t="s">
        <v>1</v>
      </c>
      <c r="E91" s="806" t="s">
        <v>1</v>
      </c>
      <c r="F91" s="806" t="s">
        <v>1</v>
      </c>
    </row>
    <row r="92" spans="1:6" x14ac:dyDescent="0.2">
      <c r="A92" s="2" t="s">
        <v>108</v>
      </c>
      <c r="B92" s="809">
        <v>75</v>
      </c>
      <c r="C92" s="806">
        <v>0.60518765449523904</v>
      </c>
      <c r="D92" s="806">
        <v>4.7888323664665201E-2</v>
      </c>
      <c r="E92" s="806">
        <v>0.32072067260742199</v>
      </c>
      <c r="F92" s="806">
        <v>2.6203358545899402E-2</v>
      </c>
    </row>
    <row r="93" spans="1:6" x14ac:dyDescent="0.2">
      <c r="A93" s="2" t="s">
        <v>109</v>
      </c>
      <c r="B93" s="809">
        <v>13</v>
      </c>
      <c r="C93" s="806" t="s">
        <v>1</v>
      </c>
      <c r="D93" s="806" t="s">
        <v>1</v>
      </c>
      <c r="E93" s="806" t="s">
        <v>1</v>
      </c>
      <c r="F93" s="806" t="s">
        <v>1</v>
      </c>
    </row>
    <row r="94" spans="1:6" x14ac:dyDescent="0.2">
      <c r="A94" s="5" t="s">
        <v>110</v>
      </c>
      <c r="B94" s="808" t="s">
        <v>1</v>
      </c>
      <c r="C94" s="805" t="s">
        <v>1</v>
      </c>
      <c r="D94" s="805" t="s">
        <v>1</v>
      </c>
      <c r="E94" s="805" t="s">
        <v>1</v>
      </c>
      <c r="F94" s="805" t="s">
        <v>1</v>
      </c>
    </row>
    <row r="95" spans="1:6" x14ac:dyDescent="0.2">
      <c r="A95" s="2" t="s">
        <v>106</v>
      </c>
      <c r="B95" s="809">
        <v>26</v>
      </c>
      <c r="C95" s="806" t="s">
        <v>1</v>
      </c>
      <c r="D95" s="806" t="s">
        <v>1</v>
      </c>
      <c r="E95" s="806" t="s">
        <v>1</v>
      </c>
      <c r="F95" s="806" t="s">
        <v>1</v>
      </c>
    </row>
    <row r="96" spans="1:6" x14ac:dyDescent="0.2">
      <c r="A96" s="2" t="s">
        <v>107</v>
      </c>
      <c r="B96" s="809">
        <v>37</v>
      </c>
      <c r="C96" s="806">
        <v>0.765469670295715</v>
      </c>
      <c r="D96" s="806">
        <v>9.1589912772178598E-3</v>
      </c>
      <c r="E96" s="806">
        <v>0.22537133097648601</v>
      </c>
      <c r="F96" s="806">
        <v>0</v>
      </c>
    </row>
    <row r="97" spans="1:6" x14ac:dyDescent="0.2">
      <c r="A97" s="2" t="s">
        <v>108</v>
      </c>
      <c r="B97" s="809">
        <v>62</v>
      </c>
      <c r="C97" s="806">
        <v>0.54838740825653098</v>
      </c>
      <c r="D97" s="806">
        <v>5.9701930731535E-2</v>
      </c>
      <c r="E97" s="806">
        <v>0.35446387529373202</v>
      </c>
      <c r="F97" s="806">
        <v>3.7446815520524999E-2</v>
      </c>
    </row>
    <row r="98" spans="1:6" x14ac:dyDescent="0.2">
      <c r="A98" s="2" t="s">
        <v>109</v>
      </c>
      <c r="B98" s="809">
        <v>5</v>
      </c>
      <c r="C98" s="806" t="s">
        <v>1</v>
      </c>
      <c r="D98" s="806" t="s">
        <v>1</v>
      </c>
      <c r="E98" s="806" t="s">
        <v>1</v>
      </c>
      <c r="F98" s="806" t="s">
        <v>1</v>
      </c>
    </row>
    <row r="99" spans="1:6" x14ac:dyDescent="0.2">
      <c r="A99" s="5" t="s">
        <v>111</v>
      </c>
      <c r="B99" s="808" t="s">
        <v>1</v>
      </c>
      <c r="C99" s="805" t="s">
        <v>1</v>
      </c>
      <c r="D99" s="805" t="s">
        <v>1</v>
      </c>
      <c r="E99" s="805" t="s">
        <v>1</v>
      </c>
      <c r="F99" s="805" t="s">
        <v>1</v>
      </c>
    </row>
    <row r="100" spans="1:6" x14ac:dyDescent="0.2">
      <c r="A100" s="2" t="s">
        <v>112</v>
      </c>
      <c r="B100" s="809">
        <v>12</v>
      </c>
      <c r="C100" s="806" t="s">
        <v>1</v>
      </c>
      <c r="D100" s="806" t="s">
        <v>1</v>
      </c>
      <c r="E100" s="806" t="s">
        <v>1</v>
      </c>
      <c r="F100" s="806" t="s">
        <v>1</v>
      </c>
    </row>
    <row r="101" spans="1:6" x14ac:dyDescent="0.2">
      <c r="A101" s="2" t="s">
        <v>113</v>
      </c>
      <c r="B101" s="809">
        <v>43</v>
      </c>
      <c r="C101" s="806">
        <v>0.71755075454711903</v>
      </c>
      <c r="D101" s="806">
        <v>1.9292591139674201E-2</v>
      </c>
      <c r="E101" s="806">
        <v>0.20919044315815</v>
      </c>
      <c r="F101" s="806">
        <v>5.3966242820024497E-2</v>
      </c>
    </row>
    <row r="102" spans="1:6" x14ac:dyDescent="0.2">
      <c r="A102" s="2" t="s">
        <v>114</v>
      </c>
      <c r="B102" s="809">
        <v>56</v>
      </c>
      <c r="C102" s="806">
        <v>0.62959587574005105</v>
      </c>
      <c r="D102" s="806">
        <v>5.0840187817812001E-2</v>
      </c>
      <c r="E102" s="806">
        <v>0.28222891688346902</v>
      </c>
      <c r="F102" s="806">
        <v>3.7335053086280802E-2</v>
      </c>
    </row>
    <row r="103" spans="1:6" x14ac:dyDescent="0.2">
      <c r="A103" s="2" t="s">
        <v>115</v>
      </c>
      <c r="B103" s="809">
        <v>19</v>
      </c>
      <c r="C103" s="806" t="s">
        <v>1</v>
      </c>
      <c r="D103" s="806" t="s">
        <v>1</v>
      </c>
      <c r="E103" s="806" t="s">
        <v>1</v>
      </c>
      <c r="F103" s="806" t="s">
        <v>1</v>
      </c>
    </row>
    <row r="104" spans="1:6" x14ac:dyDescent="0.2">
      <c r="A104" s="2" t="s">
        <v>116</v>
      </c>
      <c r="B104" s="809">
        <v>7</v>
      </c>
      <c r="C104" s="806" t="s">
        <v>1</v>
      </c>
      <c r="D104" s="806" t="s">
        <v>1</v>
      </c>
      <c r="E104" s="806" t="s">
        <v>1</v>
      </c>
      <c r="F104" s="806" t="s">
        <v>1</v>
      </c>
    </row>
    <row r="105" spans="1:6" x14ac:dyDescent="0.2">
      <c r="A105" s="2" t="s">
        <v>117</v>
      </c>
      <c r="B105" s="809">
        <v>5</v>
      </c>
      <c r="C105" s="806" t="s">
        <v>1</v>
      </c>
      <c r="D105" s="806" t="s">
        <v>1</v>
      </c>
      <c r="E105" s="806" t="s">
        <v>1</v>
      </c>
      <c r="F105" s="806" t="s">
        <v>1</v>
      </c>
    </row>
    <row r="106" spans="1:6" x14ac:dyDescent="0.2">
      <c r="A106" s="2" t="s">
        <v>118</v>
      </c>
      <c r="B106" s="809">
        <v>2</v>
      </c>
      <c r="C106" s="806" t="s">
        <v>1</v>
      </c>
      <c r="D106" s="806" t="s">
        <v>1</v>
      </c>
      <c r="E106" s="806" t="s">
        <v>1</v>
      </c>
      <c r="F106" s="806" t="s">
        <v>1</v>
      </c>
    </row>
    <row r="107" spans="1:6" x14ac:dyDescent="0.2">
      <c r="A107" s="5" t="s">
        <v>111</v>
      </c>
      <c r="B107" s="808" t="s">
        <v>1</v>
      </c>
      <c r="C107" s="805" t="s">
        <v>1</v>
      </c>
      <c r="D107" s="805" t="s">
        <v>1</v>
      </c>
      <c r="E107" s="805" t="s">
        <v>1</v>
      </c>
      <c r="F107" s="805" t="s">
        <v>1</v>
      </c>
    </row>
    <row r="108" spans="1:6" x14ac:dyDescent="0.2">
      <c r="A108" s="2" t="s">
        <v>119</v>
      </c>
      <c r="B108" s="809">
        <v>55</v>
      </c>
      <c r="C108" s="806">
        <v>0.769758641719818</v>
      </c>
      <c r="D108" s="806">
        <v>1.39345629140735E-2</v>
      </c>
      <c r="E108" s="806">
        <v>0.17732833325862901</v>
      </c>
      <c r="F108" s="806">
        <v>3.8978487253189101E-2</v>
      </c>
    </row>
    <row r="109" spans="1:6" x14ac:dyDescent="0.2">
      <c r="A109" s="2" t="s">
        <v>120</v>
      </c>
      <c r="B109" s="809">
        <v>64</v>
      </c>
      <c r="C109" s="806">
        <v>0.63231396675109897</v>
      </c>
      <c r="D109" s="806">
        <v>4.2495593428611797E-2</v>
      </c>
      <c r="E109" s="806">
        <v>0.29398334026336698</v>
      </c>
      <c r="F109" s="806">
        <v>3.12071088701487E-2</v>
      </c>
    </row>
    <row r="110" spans="1:6" x14ac:dyDescent="0.2">
      <c r="A110" s="2" t="s">
        <v>121</v>
      </c>
      <c r="B110" s="809">
        <v>18</v>
      </c>
      <c r="C110" s="806" t="s">
        <v>1</v>
      </c>
      <c r="D110" s="806" t="s">
        <v>1</v>
      </c>
      <c r="E110" s="806" t="s">
        <v>1</v>
      </c>
      <c r="F110" s="806" t="s">
        <v>1</v>
      </c>
    </row>
    <row r="111" spans="1:6" x14ac:dyDescent="0.2">
      <c r="A111" s="2" t="s">
        <v>122</v>
      </c>
      <c r="B111" s="809">
        <v>7</v>
      </c>
      <c r="C111" s="806" t="s">
        <v>1</v>
      </c>
      <c r="D111" s="806" t="s">
        <v>1</v>
      </c>
      <c r="E111" s="806" t="s">
        <v>1</v>
      </c>
      <c r="F111" s="806" t="s">
        <v>1</v>
      </c>
    </row>
    <row r="112" spans="1:6" x14ac:dyDescent="0.2">
      <c r="A112" s="5" t="s">
        <v>111</v>
      </c>
      <c r="B112" s="808" t="s">
        <v>1</v>
      </c>
      <c r="C112" s="805" t="s">
        <v>1</v>
      </c>
      <c r="D112" s="805" t="s">
        <v>1</v>
      </c>
      <c r="E112" s="805" t="s">
        <v>1</v>
      </c>
      <c r="F112" s="805" t="s">
        <v>1</v>
      </c>
    </row>
    <row r="113" spans="1:6" x14ac:dyDescent="0.2">
      <c r="A113" s="2" t="s">
        <v>119</v>
      </c>
      <c r="B113" s="809">
        <v>55</v>
      </c>
      <c r="C113" s="806">
        <v>0.769758641719818</v>
      </c>
      <c r="D113" s="806">
        <v>1.39345629140735E-2</v>
      </c>
      <c r="E113" s="806">
        <v>0.17732833325862901</v>
      </c>
      <c r="F113" s="806">
        <v>3.8978487253189101E-2</v>
      </c>
    </row>
    <row r="114" spans="1:6" x14ac:dyDescent="0.2">
      <c r="A114" s="2" t="s">
        <v>123</v>
      </c>
      <c r="B114" s="809">
        <v>75</v>
      </c>
      <c r="C114" s="806">
        <v>0.65468215942382801</v>
      </c>
      <c r="D114" s="806">
        <v>3.6288246512412997E-2</v>
      </c>
      <c r="E114" s="806">
        <v>0.28238090872764599</v>
      </c>
      <c r="F114" s="806">
        <v>2.6648676022887199E-2</v>
      </c>
    </row>
    <row r="115" spans="1:6" x14ac:dyDescent="0.2">
      <c r="A115" s="2" t="s">
        <v>124</v>
      </c>
      <c r="B115" s="809">
        <v>14</v>
      </c>
      <c r="C115" s="806" t="s">
        <v>1</v>
      </c>
      <c r="D115" s="806" t="s">
        <v>1</v>
      </c>
      <c r="E115" s="806" t="s">
        <v>1</v>
      </c>
      <c r="F115" s="806" t="s">
        <v>1</v>
      </c>
    </row>
    <row r="116" spans="1:6" x14ac:dyDescent="0.2">
      <c r="A116" s="5" t="s">
        <v>125</v>
      </c>
      <c r="B116" s="808" t="s">
        <v>1</v>
      </c>
      <c r="C116" s="805" t="s">
        <v>1</v>
      </c>
      <c r="D116" s="805" t="s">
        <v>1</v>
      </c>
      <c r="E116" s="805" t="s">
        <v>1</v>
      </c>
      <c r="F116" s="805" t="s">
        <v>1</v>
      </c>
    </row>
    <row r="117" spans="1:6" x14ac:dyDescent="0.2">
      <c r="A117" s="2" t="s">
        <v>126</v>
      </c>
      <c r="B117" s="809">
        <v>20</v>
      </c>
      <c r="C117" s="806" t="s">
        <v>1</v>
      </c>
      <c r="D117" s="806" t="s">
        <v>1</v>
      </c>
      <c r="E117" s="806" t="s">
        <v>1</v>
      </c>
      <c r="F117" s="806" t="s">
        <v>1</v>
      </c>
    </row>
    <row r="118" spans="1:6" x14ac:dyDescent="0.2">
      <c r="A118" s="2" t="s">
        <v>127</v>
      </c>
      <c r="B118" s="809">
        <v>6</v>
      </c>
      <c r="C118" s="806" t="s">
        <v>1</v>
      </c>
      <c r="D118" s="806" t="s">
        <v>1</v>
      </c>
      <c r="E118" s="806" t="s">
        <v>1</v>
      </c>
      <c r="F118" s="806" t="s">
        <v>1</v>
      </c>
    </row>
    <row r="119" spans="1:6" x14ac:dyDescent="0.2">
      <c r="A119" s="2" t="s">
        <v>128</v>
      </c>
      <c r="B119" s="809">
        <v>5</v>
      </c>
      <c r="C119" s="806" t="s">
        <v>1</v>
      </c>
      <c r="D119" s="806" t="s">
        <v>1</v>
      </c>
      <c r="E119" s="806" t="s">
        <v>1</v>
      </c>
      <c r="F119" s="806" t="s">
        <v>1</v>
      </c>
    </row>
    <row r="120" spans="1:6" x14ac:dyDescent="0.2">
      <c r="A120" s="2" t="s">
        <v>129</v>
      </c>
      <c r="B120" s="809">
        <v>11</v>
      </c>
      <c r="C120" s="806" t="s">
        <v>1</v>
      </c>
      <c r="D120" s="806" t="s">
        <v>1</v>
      </c>
      <c r="E120" s="806" t="s">
        <v>1</v>
      </c>
      <c r="F120" s="806" t="s">
        <v>1</v>
      </c>
    </row>
    <row r="121" spans="1:6" x14ac:dyDescent="0.2">
      <c r="A121" s="2" t="s">
        <v>130</v>
      </c>
      <c r="B121" s="809">
        <v>21</v>
      </c>
      <c r="C121" s="806" t="s">
        <v>1</v>
      </c>
      <c r="D121" s="806" t="s">
        <v>1</v>
      </c>
      <c r="E121" s="806" t="s">
        <v>1</v>
      </c>
      <c r="F121" s="806" t="s">
        <v>1</v>
      </c>
    </row>
    <row r="122" spans="1:6" x14ac:dyDescent="0.2">
      <c r="A122" s="2" t="s">
        <v>131</v>
      </c>
      <c r="B122" s="809">
        <v>13</v>
      </c>
      <c r="C122" s="806" t="s">
        <v>1</v>
      </c>
      <c r="D122" s="806" t="s">
        <v>1</v>
      </c>
      <c r="E122" s="806" t="s">
        <v>1</v>
      </c>
      <c r="F122" s="806" t="s">
        <v>1</v>
      </c>
    </row>
    <row r="123" spans="1:6" x14ac:dyDescent="0.2">
      <c r="A123" s="2" t="s">
        <v>132</v>
      </c>
      <c r="B123" s="809">
        <v>6</v>
      </c>
      <c r="C123" s="806" t="s">
        <v>1</v>
      </c>
      <c r="D123" s="806" t="s">
        <v>1</v>
      </c>
      <c r="E123" s="806" t="s">
        <v>1</v>
      </c>
      <c r="F123" s="806" t="s">
        <v>1</v>
      </c>
    </row>
    <row r="124" spans="1:6" x14ac:dyDescent="0.2">
      <c r="A124" s="3" t="s">
        <v>133</v>
      </c>
      <c r="B124" s="810">
        <v>48</v>
      </c>
      <c r="C124" s="807">
        <v>0.53688305616378795</v>
      </c>
      <c r="D124" s="807">
        <v>4.5213535428047201E-2</v>
      </c>
      <c r="E124" s="807">
        <v>0.36492392420768699</v>
      </c>
      <c r="F124" s="807">
        <v>5.29794842004776E-2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442</v>
      </c>
    </row>
    <row r="4" spans="1:6" x14ac:dyDescent="0.2">
      <c r="A4" t="s">
        <v>444</v>
      </c>
    </row>
    <row r="5" spans="1:6" ht="25.5" x14ac:dyDescent="0.2">
      <c r="A5" s="4" t="s">
        <v>24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5" t="s">
        <v>26</v>
      </c>
      <c r="B6" s="814" t="s">
        <v>1</v>
      </c>
      <c r="C6" s="811" t="s">
        <v>1</v>
      </c>
      <c r="D6" s="811" t="s">
        <v>1</v>
      </c>
      <c r="E6" s="811" t="s">
        <v>1</v>
      </c>
      <c r="F6" s="811" t="s">
        <v>1</v>
      </c>
    </row>
    <row r="7" spans="1:6" x14ac:dyDescent="0.2">
      <c r="A7" s="2" t="s">
        <v>26</v>
      </c>
      <c r="B7" s="815">
        <v>146</v>
      </c>
      <c r="C7" s="812">
        <v>0.71829998493194602</v>
      </c>
      <c r="D7" s="812">
        <v>8.2204557955265004E-2</v>
      </c>
      <c r="E7" s="812">
        <v>9.5821484923362704E-2</v>
      </c>
      <c r="F7" s="812">
        <v>0.10367397218942601</v>
      </c>
    </row>
    <row r="8" spans="1:6" x14ac:dyDescent="0.2">
      <c r="A8" s="5" t="s">
        <v>27</v>
      </c>
      <c r="B8" s="814" t="s">
        <v>1</v>
      </c>
      <c r="C8" s="811" t="s">
        <v>1</v>
      </c>
      <c r="D8" s="811" t="s">
        <v>1</v>
      </c>
      <c r="E8" s="811" t="s">
        <v>1</v>
      </c>
      <c r="F8" s="811" t="s">
        <v>1</v>
      </c>
    </row>
    <row r="9" spans="1:6" x14ac:dyDescent="0.2">
      <c r="A9" s="2" t="s">
        <v>28</v>
      </c>
      <c r="B9" s="815">
        <v>57</v>
      </c>
      <c r="C9" s="812">
        <v>0.840198814868927</v>
      </c>
      <c r="D9" s="812">
        <v>1.3313221745192999E-2</v>
      </c>
      <c r="E9" s="812">
        <v>6.2848135828971904E-2</v>
      </c>
      <c r="F9" s="812">
        <v>8.3639837801456507E-2</v>
      </c>
    </row>
    <row r="10" spans="1:6" x14ac:dyDescent="0.2">
      <c r="A10" s="2" t="s">
        <v>29</v>
      </c>
      <c r="B10" s="815">
        <v>9</v>
      </c>
      <c r="C10" s="812" t="s">
        <v>1</v>
      </c>
      <c r="D10" s="812" t="s">
        <v>1</v>
      </c>
      <c r="E10" s="812" t="s">
        <v>1</v>
      </c>
      <c r="F10" s="812" t="s">
        <v>1</v>
      </c>
    </row>
    <row r="11" spans="1:6" x14ac:dyDescent="0.2">
      <c r="A11" s="2" t="s">
        <v>30</v>
      </c>
      <c r="B11" s="815">
        <v>38</v>
      </c>
      <c r="C11" s="812">
        <v>0.49034649133682301</v>
      </c>
      <c r="D11" s="812">
        <v>0.128483042120934</v>
      </c>
      <c r="E11" s="812">
        <v>0.19536615908145899</v>
      </c>
      <c r="F11" s="812">
        <v>0.185804307460785</v>
      </c>
    </row>
    <row r="12" spans="1:6" x14ac:dyDescent="0.2">
      <c r="A12" s="2" t="s">
        <v>31</v>
      </c>
      <c r="B12" s="815">
        <v>30</v>
      </c>
      <c r="C12" s="812">
        <v>0.61805135011672996</v>
      </c>
      <c r="D12" s="812">
        <v>0.18288615345954901</v>
      </c>
      <c r="E12" s="812">
        <v>0.115067809820175</v>
      </c>
      <c r="F12" s="812">
        <v>8.3994686603546101E-2</v>
      </c>
    </row>
    <row r="13" spans="1:6" x14ac:dyDescent="0.2">
      <c r="A13" s="2" t="s">
        <v>32</v>
      </c>
      <c r="B13" s="815">
        <v>4</v>
      </c>
      <c r="C13" s="812" t="s">
        <v>1</v>
      </c>
      <c r="D13" s="812" t="s">
        <v>1</v>
      </c>
      <c r="E13" s="812" t="s">
        <v>1</v>
      </c>
      <c r="F13" s="812" t="s">
        <v>1</v>
      </c>
    </row>
    <row r="14" spans="1:6" x14ac:dyDescent="0.2">
      <c r="A14" s="2" t="s">
        <v>33</v>
      </c>
      <c r="B14" s="815">
        <v>4</v>
      </c>
      <c r="C14" s="812" t="s">
        <v>1</v>
      </c>
      <c r="D14" s="812" t="s">
        <v>1</v>
      </c>
      <c r="E14" s="812" t="s">
        <v>1</v>
      </c>
      <c r="F14" s="812" t="s">
        <v>1</v>
      </c>
    </row>
    <row r="15" spans="1:6" x14ac:dyDescent="0.2">
      <c r="A15" s="5" t="s">
        <v>34</v>
      </c>
      <c r="B15" s="814" t="s">
        <v>1</v>
      </c>
      <c r="C15" s="811" t="s">
        <v>1</v>
      </c>
      <c r="D15" s="811" t="s">
        <v>1</v>
      </c>
      <c r="E15" s="811" t="s">
        <v>1</v>
      </c>
      <c r="F15" s="811" t="s">
        <v>1</v>
      </c>
    </row>
    <row r="16" spans="1:6" x14ac:dyDescent="0.2">
      <c r="A16" s="2" t="s">
        <v>35</v>
      </c>
      <c r="B16" s="815">
        <v>117</v>
      </c>
      <c r="C16" s="812">
        <v>0.68659186363220204</v>
      </c>
      <c r="D16" s="812">
        <v>0.10784887522459</v>
      </c>
      <c r="E16" s="812">
        <v>8.6740158498287201E-2</v>
      </c>
      <c r="F16" s="812">
        <v>0.11881909519434</v>
      </c>
    </row>
    <row r="17" spans="1:6" x14ac:dyDescent="0.2">
      <c r="A17" s="2" t="s">
        <v>36</v>
      </c>
      <c r="B17" s="815">
        <v>11</v>
      </c>
      <c r="C17" s="812" t="s">
        <v>1</v>
      </c>
      <c r="D17" s="812" t="s">
        <v>1</v>
      </c>
      <c r="E17" s="812" t="s">
        <v>1</v>
      </c>
      <c r="F17" s="812" t="s">
        <v>1</v>
      </c>
    </row>
    <row r="18" spans="1:6" x14ac:dyDescent="0.2">
      <c r="A18" s="2" t="s">
        <v>37</v>
      </c>
      <c r="B18" s="815">
        <v>9</v>
      </c>
      <c r="C18" s="812" t="s">
        <v>1</v>
      </c>
      <c r="D18" s="812" t="s">
        <v>1</v>
      </c>
      <c r="E18" s="812" t="s">
        <v>1</v>
      </c>
      <c r="F18" s="812" t="s">
        <v>1</v>
      </c>
    </row>
    <row r="19" spans="1:6" x14ac:dyDescent="0.2">
      <c r="A19" s="2" t="s">
        <v>38</v>
      </c>
      <c r="B19" s="815">
        <v>5</v>
      </c>
      <c r="C19" s="812" t="s">
        <v>1</v>
      </c>
      <c r="D19" s="812" t="s">
        <v>1</v>
      </c>
      <c r="E19" s="812" t="s">
        <v>1</v>
      </c>
      <c r="F19" s="812" t="s">
        <v>1</v>
      </c>
    </row>
    <row r="20" spans="1:6" x14ac:dyDescent="0.2">
      <c r="A20" s="5" t="s">
        <v>39</v>
      </c>
      <c r="B20" s="814" t="s">
        <v>1</v>
      </c>
      <c r="C20" s="811" t="s">
        <v>1</v>
      </c>
      <c r="D20" s="811" t="s">
        <v>1</v>
      </c>
      <c r="E20" s="811" t="s">
        <v>1</v>
      </c>
      <c r="F20" s="811" t="s">
        <v>1</v>
      </c>
    </row>
    <row r="21" spans="1:6" x14ac:dyDescent="0.2">
      <c r="A21" s="2" t="s">
        <v>35</v>
      </c>
      <c r="B21" s="815">
        <v>117</v>
      </c>
      <c r="C21" s="812">
        <v>0.68659186363220204</v>
      </c>
      <c r="D21" s="812">
        <v>0.10784887522459</v>
      </c>
      <c r="E21" s="812">
        <v>8.6740158498287201E-2</v>
      </c>
      <c r="F21" s="812">
        <v>0.11881909519434</v>
      </c>
    </row>
    <row r="22" spans="1:6" x14ac:dyDescent="0.2">
      <c r="A22" s="2" t="s">
        <v>40</v>
      </c>
      <c r="B22" s="815">
        <v>7</v>
      </c>
      <c r="C22" s="812" t="s">
        <v>1</v>
      </c>
      <c r="D22" s="812" t="s">
        <v>1</v>
      </c>
      <c r="E22" s="812" t="s">
        <v>1</v>
      </c>
      <c r="F22" s="812" t="s">
        <v>1</v>
      </c>
    </row>
    <row r="23" spans="1:6" x14ac:dyDescent="0.2">
      <c r="A23" s="2" t="s">
        <v>41</v>
      </c>
      <c r="B23" s="815">
        <v>4</v>
      </c>
      <c r="C23" s="812" t="s">
        <v>1</v>
      </c>
      <c r="D23" s="812" t="s">
        <v>1</v>
      </c>
      <c r="E23" s="812" t="s">
        <v>1</v>
      </c>
      <c r="F23" s="812" t="s">
        <v>1</v>
      </c>
    </row>
    <row r="24" spans="1:6" x14ac:dyDescent="0.2">
      <c r="A24" s="2" t="s">
        <v>42</v>
      </c>
      <c r="B24" s="815">
        <v>0</v>
      </c>
      <c r="C24" s="812" t="s">
        <v>1</v>
      </c>
      <c r="D24" s="812" t="s">
        <v>1</v>
      </c>
      <c r="E24" s="812" t="s">
        <v>1</v>
      </c>
      <c r="F24" s="812" t="s">
        <v>1</v>
      </c>
    </row>
    <row r="25" spans="1:6" x14ac:dyDescent="0.2">
      <c r="A25" s="2" t="s">
        <v>43</v>
      </c>
      <c r="B25" s="815">
        <v>0</v>
      </c>
      <c r="C25" s="812" t="s">
        <v>1</v>
      </c>
      <c r="D25" s="812" t="s">
        <v>1</v>
      </c>
      <c r="E25" s="812" t="s">
        <v>1</v>
      </c>
      <c r="F25" s="812" t="s">
        <v>1</v>
      </c>
    </row>
    <row r="26" spans="1:6" x14ac:dyDescent="0.2">
      <c r="A26" s="2" t="s">
        <v>37</v>
      </c>
      <c r="B26" s="815">
        <v>9</v>
      </c>
      <c r="C26" s="812" t="s">
        <v>1</v>
      </c>
      <c r="D26" s="812" t="s">
        <v>1</v>
      </c>
      <c r="E26" s="812" t="s">
        <v>1</v>
      </c>
      <c r="F26" s="812" t="s">
        <v>1</v>
      </c>
    </row>
    <row r="27" spans="1:6" x14ac:dyDescent="0.2">
      <c r="A27" s="2" t="s">
        <v>44</v>
      </c>
      <c r="B27" s="815">
        <v>1</v>
      </c>
      <c r="C27" s="812" t="s">
        <v>1</v>
      </c>
      <c r="D27" s="812" t="s">
        <v>1</v>
      </c>
      <c r="E27" s="812" t="s">
        <v>1</v>
      </c>
      <c r="F27" s="812" t="s">
        <v>1</v>
      </c>
    </row>
    <row r="28" spans="1:6" x14ac:dyDescent="0.2">
      <c r="A28" s="2" t="s">
        <v>45</v>
      </c>
      <c r="B28" s="815">
        <v>4</v>
      </c>
      <c r="C28" s="812" t="s">
        <v>1</v>
      </c>
      <c r="D28" s="812" t="s">
        <v>1</v>
      </c>
      <c r="E28" s="812" t="s">
        <v>1</v>
      </c>
      <c r="F28" s="812" t="s">
        <v>1</v>
      </c>
    </row>
    <row r="29" spans="1:6" x14ac:dyDescent="0.2">
      <c r="A29" s="5" t="s">
        <v>46</v>
      </c>
      <c r="B29" s="814" t="s">
        <v>1</v>
      </c>
      <c r="C29" s="811" t="s">
        <v>1</v>
      </c>
      <c r="D29" s="811" t="s">
        <v>1</v>
      </c>
      <c r="E29" s="811" t="s">
        <v>1</v>
      </c>
      <c r="F29" s="811" t="s">
        <v>1</v>
      </c>
    </row>
    <row r="30" spans="1:6" x14ac:dyDescent="0.2">
      <c r="A30" s="2" t="s">
        <v>47</v>
      </c>
      <c r="B30" s="815">
        <v>4</v>
      </c>
      <c r="C30" s="812" t="s">
        <v>1</v>
      </c>
      <c r="D30" s="812" t="s">
        <v>1</v>
      </c>
      <c r="E30" s="812" t="s">
        <v>1</v>
      </c>
      <c r="F30" s="812" t="s">
        <v>1</v>
      </c>
    </row>
    <row r="31" spans="1:6" x14ac:dyDescent="0.2">
      <c r="A31" s="2" t="s">
        <v>48</v>
      </c>
      <c r="B31" s="815">
        <v>32</v>
      </c>
      <c r="C31" s="812">
        <v>0.90395677089691195</v>
      </c>
      <c r="D31" s="812">
        <v>0</v>
      </c>
      <c r="E31" s="812">
        <v>4.6805433928966501E-2</v>
      </c>
      <c r="F31" s="812">
        <v>4.9237772822380101E-2</v>
      </c>
    </row>
    <row r="32" spans="1:6" x14ac:dyDescent="0.2">
      <c r="A32" s="2" t="s">
        <v>49</v>
      </c>
      <c r="B32" s="815">
        <v>19</v>
      </c>
      <c r="C32" s="812" t="s">
        <v>1</v>
      </c>
      <c r="D32" s="812" t="s">
        <v>1</v>
      </c>
      <c r="E32" s="812" t="s">
        <v>1</v>
      </c>
      <c r="F32" s="812" t="s">
        <v>1</v>
      </c>
    </row>
    <row r="33" spans="1:6" x14ac:dyDescent="0.2">
      <c r="A33" s="2" t="s">
        <v>50</v>
      </c>
      <c r="B33" s="815">
        <v>76</v>
      </c>
      <c r="C33" s="812">
        <v>0.63504236936569203</v>
      </c>
      <c r="D33" s="812">
        <v>0.151601001620293</v>
      </c>
      <c r="E33" s="812">
        <v>0.104833662509918</v>
      </c>
      <c r="F33" s="812">
        <v>0.108522966504097</v>
      </c>
    </row>
    <row r="34" spans="1:6" x14ac:dyDescent="0.2">
      <c r="A34" s="5" t="s">
        <v>51</v>
      </c>
      <c r="B34" s="814" t="s">
        <v>1</v>
      </c>
      <c r="C34" s="811" t="s">
        <v>1</v>
      </c>
      <c r="D34" s="811" t="s">
        <v>1</v>
      </c>
      <c r="E34" s="811" t="s">
        <v>1</v>
      </c>
      <c r="F34" s="811" t="s">
        <v>1</v>
      </c>
    </row>
    <row r="35" spans="1:6" x14ac:dyDescent="0.2">
      <c r="A35" s="2" t="s">
        <v>52</v>
      </c>
      <c r="B35" s="815">
        <v>41</v>
      </c>
      <c r="C35" s="812">
        <v>0.88368040323257402</v>
      </c>
      <c r="D35" s="812">
        <v>1.6355207189917599E-2</v>
      </c>
      <c r="E35" s="812">
        <v>5.1019486039876903E-2</v>
      </c>
      <c r="F35" s="812">
        <v>4.8944920301437399E-2</v>
      </c>
    </row>
    <row r="36" spans="1:6" x14ac:dyDescent="0.2">
      <c r="A36" s="2" t="s">
        <v>53</v>
      </c>
      <c r="B36" s="815">
        <v>45</v>
      </c>
      <c r="C36" s="812">
        <v>0.71802103519439697</v>
      </c>
      <c r="D36" s="812">
        <v>0.143728151917458</v>
      </c>
      <c r="E36" s="812">
        <v>7.9915679991245298E-2</v>
      </c>
      <c r="F36" s="812">
        <v>5.8335106819868102E-2</v>
      </c>
    </row>
    <row r="37" spans="1:6" x14ac:dyDescent="0.2">
      <c r="A37" s="2" t="s">
        <v>54</v>
      </c>
      <c r="B37" s="815">
        <v>28</v>
      </c>
      <c r="C37" s="812" t="s">
        <v>1</v>
      </c>
      <c r="D37" s="812" t="s">
        <v>1</v>
      </c>
      <c r="E37" s="812" t="s">
        <v>1</v>
      </c>
      <c r="F37" s="812" t="s">
        <v>1</v>
      </c>
    </row>
    <row r="38" spans="1:6" x14ac:dyDescent="0.2">
      <c r="A38" s="2" t="s">
        <v>55</v>
      </c>
      <c r="B38" s="815">
        <v>30</v>
      </c>
      <c r="C38" s="812">
        <v>0.45345160365104697</v>
      </c>
      <c r="D38" s="812">
        <v>0.112397357821465</v>
      </c>
      <c r="E38" s="812">
        <v>0.18703933060169201</v>
      </c>
      <c r="F38" s="812">
        <v>0.24711170792579701</v>
      </c>
    </row>
    <row r="39" spans="1:6" x14ac:dyDescent="0.2">
      <c r="A39" s="5" t="s">
        <v>56</v>
      </c>
      <c r="B39" s="814" t="s">
        <v>1</v>
      </c>
      <c r="C39" s="811" t="s">
        <v>1</v>
      </c>
      <c r="D39" s="811" t="s">
        <v>1</v>
      </c>
      <c r="E39" s="811" t="s">
        <v>1</v>
      </c>
      <c r="F39" s="811" t="s">
        <v>1</v>
      </c>
    </row>
    <row r="40" spans="1:6" x14ac:dyDescent="0.2">
      <c r="A40" s="2" t="s">
        <v>57</v>
      </c>
      <c r="B40" s="815">
        <v>117</v>
      </c>
      <c r="C40" s="812">
        <v>0.71454298496246305</v>
      </c>
      <c r="D40" s="812">
        <v>8.3652190864086207E-2</v>
      </c>
      <c r="E40" s="812">
        <v>9.1220550239086207E-2</v>
      </c>
      <c r="F40" s="812">
        <v>0.110584288835526</v>
      </c>
    </row>
    <row r="41" spans="1:6" x14ac:dyDescent="0.2">
      <c r="A41" s="2" t="s">
        <v>58</v>
      </c>
      <c r="B41" s="815">
        <v>27</v>
      </c>
      <c r="C41" s="812" t="s">
        <v>1</v>
      </c>
      <c r="D41" s="812" t="s">
        <v>1</v>
      </c>
      <c r="E41" s="812" t="s">
        <v>1</v>
      </c>
      <c r="F41" s="812" t="s">
        <v>1</v>
      </c>
    </row>
    <row r="42" spans="1:6" x14ac:dyDescent="0.2">
      <c r="A42" s="5" t="s">
        <v>59</v>
      </c>
      <c r="B42" s="814" t="s">
        <v>1</v>
      </c>
      <c r="C42" s="811" t="s">
        <v>1</v>
      </c>
      <c r="D42" s="811" t="s">
        <v>1</v>
      </c>
      <c r="E42" s="811" t="s">
        <v>1</v>
      </c>
      <c r="F42" s="811" t="s">
        <v>1</v>
      </c>
    </row>
    <row r="43" spans="1:6" x14ac:dyDescent="0.2">
      <c r="A43" s="2" t="s">
        <v>60</v>
      </c>
      <c r="B43" s="815">
        <v>94</v>
      </c>
      <c r="C43" s="812">
        <v>0.68796247243881203</v>
      </c>
      <c r="D43" s="812">
        <v>0.102706238627434</v>
      </c>
      <c r="E43" s="812">
        <v>6.6555835306644398E-2</v>
      </c>
      <c r="F43" s="812">
        <v>0.14277549088001301</v>
      </c>
    </row>
    <row r="44" spans="1:6" x14ac:dyDescent="0.2">
      <c r="A44" s="2" t="s">
        <v>61</v>
      </c>
      <c r="B44" s="815">
        <v>26</v>
      </c>
      <c r="C44" s="812" t="s">
        <v>1</v>
      </c>
      <c r="D44" s="812" t="s">
        <v>1</v>
      </c>
      <c r="E44" s="812" t="s">
        <v>1</v>
      </c>
      <c r="F44" s="812" t="s">
        <v>1</v>
      </c>
    </row>
    <row r="45" spans="1:6" x14ac:dyDescent="0.2">
      <c r="A45" s="2" t="s">
        <v>62</v>
      </c>
      <c r="B45" s="815">
        <v>25</v>
      </c>
      <c r="C45" s="812" t="s">
        <v>1</v>
      </c>
      <c r="D45" s="812" t="s">
        <v>1</v>
      </c>
      <c r="E45" s="812" t="s">
        <v>1</v>
      </c>
      <c r="F45" s="812" t="s">
        <v>1</v>
      </c>
    </row>
    <row r="46" spans="1:6" x14ac:dyDescent="0.2">
      <c r="A46" s="5" t="s">
        <v>63</v>
      </c>
      <c r="B46" s="814" t="s">
        <v>1</v>
      </c>
      <c r="C46" s="811" t="s">
        <v>1</v>
      </c>
      <c r="D46" s="811" t="s">
        <v>1</v>
      </c>
      <c r="E46" s="811" t="s">
        <v>1</v>
      </c>
      <c r="F46" s="811" t="s">
        <v>1</v>
      </c>
    </row>
    <row r="47" spans="1:6" x14ac:dyDescent="0.2">
      <c r="A47" s="2" t="s">
        <v>64</v>
      </c>
      <c r="B47" s="815">
        <v>15</v>
      </c>
      <c r="C47" s="812" t="s">
        <v>1</v>
      </c>
      <c r="D47" s="812" t="s">
        <v>1</v>
      </c>
      <c r="E47" s="812" t="s">
        <v>1</v>
      </c>
      <c r="F47" s="812" t="s">
        <v>1</v>
      </c>
    </row>
    <row r="48" spans="1:6" x14ac:dyDescent="0.2">
      <c r="A48" s="2" t="s">
        <v>65</v>
      </c>
      <c r="B48" s="815">
        <v>9</v>
      </c>
      <c r="C48" s="812" t="s">
        <v>1</v>
      </c>
      <c r="D48" s="812" t="s">
        <v>1</v>
      </c>
      <c r="E48" s="812" t="s">
        <v>1</v>
      </c>
      <c r="F48" s="812" t="s">
        <v>1</v>
      </c>
    </row>
    <row r="49" spans="1:6" x14ac:dyDescent="0.2">
      <c r="A49" s="2" t="s">
        <v>66</v>
      </c>
      <c r="B49" s="815">
        <v>8</v>
      </c>
      <c r="C49" s="812" t="s">
        <v>1</v>
      </c>
      <c r="D49" s="812" t="s">
        <v>1</v>
      </c>
      <c r="E49" s="812" t="s">
        <v>1</v>
      </c>
      <c r="F49" s="812" t="s">
        <v>1</v>
      </c>
    </row>
    <row r="50" spans="1:6" x14ac:dyDescent="0.2">
      <c r="A50" s="2" t="s">
        <v>67</v>
      </c>
      <c r="B50" s="815">
        <v>13</v>
      </c>
      <c r="C50" s="812" t="s">
        <v>1</v>
      </c>
      <c r="D50" s="812" t="s">
        <v>1</v>
      </c>
      <c r="E50" s="812" t="s">
        <v>1</v>
      </c>
      <c r="F50" s="812" t="s">
        <v>1</v>
      </c>
    </row>
    <row r="51" spans="1:6" x14ac:dyDescent="0.2">
      <c r="A51" s="2" t="s">
        <v>68</v>
      </c>
      <c r="B51" s="815">
        <v>23</v>
      </c>
      <c r="C51" s="812" t="s">
        <v>1</v>
      </c>
      <c r="D51" s="812" t="s">
        <v>1</v>
      </c>
      <c r="E51" s="812" t="s">
        <v>1</v>
      </c>
      <c r="F51" s="812" t="s">
        <v>1</v>
      </c>
    </row>
    <row r="52" spans="1:6" x14ac:dyDescent="0.2">
      <c r="A52" s="2" t="s">
        <v>69</v>
      </c>
      <c r="B52" s="815">
        <v>16</v>
      </c>
      <c r="C52" s="812" t="s">
        <v>1</v>
      </c>
      <c r="D52" s="812" t="s">
        <v>1</v>
      </c>
      <c r="E52" s="812" t="s">
        <v>1</v>
      </c>
      <c r="F52" s="812" t="s">
        <v>1</v>
      </c>
    </row>
    <row r="53" spans="1:6" x14ac:dyDescent="0.2">
      <c r="A53" s="2" t="s">
        <v>70</v>
      </c>
      <c r="B53" s="815">
        <v>8</v>
      </c>
      <c r="C53" s="812" t="s">
        <v>1</v>
      </c>
      <c r="D53" s="812" t="s">
        <v>1</v>
      </c>
      <c r="E53" s="812" t="s">
        <v>1</v>
      </c>
      <c r="F53" s="812" t="s">
        <v>1</v>
      </c>
    </row>
    <row r="54" spans="1:6" x14ac:dyDescent="0.2">
      <c r="A54" s="2" t="s">
        <v>71</v>
      </c>
      <c r="B54" s="815">
        <v>22</v>
      </c>
      <c r="C54" s="812" t="s">
        <v>1</v>
      </c>
      <c r="D54" s="812" t="s">
        <v>1</v>
      </c>
      <c r="E54" s="812" t="s">
        <v>1</v>
      </c>
      <c r="F54" s="812" t="s">
        <v>1</v>
      </c>
    </row>
    <row r="55" spans="1:6" x14ac:dyDescent="0.2">
      <c r="A55" s="2" t="s">
        <v>72</v>
      </c>
      <c r="B55" s="815">
        <v>8</v>
      </c>
      <c r="C55" s="812" t="s">
        <v>1</v>
      </c>
      <c r="D55" s="812" t="s">
        <v>1</v>
      </c>
      <c r="E55" s="812" t="s">
        <v>1</v>
      </c>
      <c r="F55" s="812" t="s">
        <v>1</v>
      </c>
    </row>
    <row r="56" spans="1:6" x14ac:dyDescent="0.2">
      <c r="A56" s="2" t="s">
        <v>73</v>
      </c>
      <c r="B56" s="815">
        <v>24</v>
      </c>
      <c r="C56" s="812" t="s">
        <v>1</v>
      </c>
      <c r="D56" s="812" t="s">
        <v>1</v>
      </c>
      <c r="E56" s="812" t="s">
        <v>1</v>
      </c>
      <c r="F56" s="812" t="s">
        <v>1</v>
      </c>
    </row>
    <row r="57" spans="1:6" x14ac:dyDescent="0.2">
      <c r="A57" s="5" t="s">
        <v>74</v>
      </c>
      <c r="B57" s="814" t="s">
        <v>1</v>
      </c>
      <c r="C57" s="811" t="s">
        <v>1</v>
      </c>
      <c r="D57" s="811" t="s">
        <v>1</v>
      </c>
      <c r="E57" s="811" t="s">
        <v>1</v>
      </c>
      <c r="F57" s="811" t="s">
        <v>1</v>
      </c>
    </row>
    <row r="58" spans="1:6" x14ac:dyDescent="0.2">
      <c r="A58" s="2" t="s">
        <v>75</v>
      </c>
      <c r="B58" s="815">
        <v>15</v>
      </c>
      <c r="C58" s="812" t="s">
        <v>1</v>
      </c>
      <c r="D58" s="812" t="s">
        <v>1</v>
      </c>
      <c r="E58" s="812" t="s">
        <v>1</v>
      </c>
      <c r="F58" s="812" t="s">
        <v>1</v>
      </c>
    </row>
    <row r="59" spans="1:6" x14ac:dyDescent="0.2">
      <c r="A59" s="2" t="s">
        <v>76</v>
      </c>
      <c r="B59" s="815">
        <v>107</v>
      </c>
      <c r="C59" s="812">
        <v>0.69121295213699296</v>
      </c>
      <c r="D59" s="812">
        <v>0.108696274459362</v>
      </c>
      <c r="E59" s="812">
        <v>7.9313516616821303E-2</v>
      </c>
      <c r="F59" s="812">
        <v>0.12077724933624299</v>
      </c>
    </row>
    <row r="60" spans="1:6" x14ac:dyDescent="0.2">
      <c r="A60" s="2" t="s">
        <v>77</v>
      </c>
      <c r="B60" s="815">
        <v>21</v>
      </c>
      <c r="C60" s="812" t="s">
        <v>1</v>
      </c>
      <c r="D60" s="812" t="s">
        <v>1</v>
      </c>
      <c r="E60" s="812" t="s">
        <v>1</v>
      </c>
      <c r="F60" s="812" t="s">
        <v>1</v>
      </c>
    </row>
    <row r="61" spans="1:6" x14ac:dyDescent="0.2">
      <c r="A61" s="2" t="s">
        <v>78</v>
      </c>
      <c r="B61" s="815">
        <v>3</v>
      </c>
      <c r="C61" s="812" t="s">
        <v>1</v>
      </c>
      <c r="D61" s="812" t="s">
        <v>1</v>
      </c>
      <c r="E61" s="812" t="s">
        <v>1</v>
      </c>
      <c r="F61" s="812" t="s">
        <v>1</v>
      </c>
    </row>
    <row r="62" spans="1:6" x14ac:dyDescent="0.2">
      <c r="A62" s="5" t="s">
        <v>79</v>
      </c>
      <c r="B62" s="814" t="s">
        <v>1</v>
      </c>
      <c r="C62" s="811" t="s">
        <v>1</v>
      </c>
      <c r="D62" s="811" t="s">
        <v>1</v>
      </c>
      <c r="E62" s="811" t="s">
        <v>1</v>
      </c>
      <c r="F62" s="811" t="s">
        <v>1</v>
      </c>
    </row>
    <row r="63" spans="1:6" x14ac:dyDescent="0.2">
      <c r="A63" s="2" t="s">
        <v>80</v>
      </c>
      <c r="B63" s="815">
        <v>99</v>
      </c>
      <c r="C63" s="812">
        <v>0.81454688310623202</v>
      </c>
      <c r="D63" s="812">
        <v>5.6265424937009798E-2</v>
      </c>
      <c r="E63" s="812">
        <v>5.86779527366161E-2</v>
      </c>
      <c r="F63" s="812">
        <v>7.0509731769561795E-2</v>
      </c>
    </row>
    <row r="64" spans="1:6" x14ac:dyDescent="0.2">
      <c r="A64" s="2" t="s">
        <v>81</v>
      </c>
      <c r="B64" s="815">
        <v>7</v>
      </c>
      <c r="C64" s="812" t="s">
        <v>1</v>
      </c>
      <c r="D64" s="812" t="s">
        <v>1</v>
      </c>
      <c r="E64" s="812" t="s">
        <v>1</v>
      </c>
      <c r="F64" s="812" t="s">
        <v>1</v>
      </c>
    </row>
    <row r="65" spans="1:6" x14ac:dyDescent="0.2">
      <c r="A65" s="2" t="s">
        <v>82</v>
      </c>
      <c r="B65" s="815">
        <v>22</v>
      </c>
      <c r="C65" s="812" t="s">
        <v>1</v>
      </c>
      <c r="D65" s="812" t="s">
        <v>1</v>
      </c>
      <c r="E65" s="812" t="s">
        <v>1</v>
      </c>
      <c r="F65" s="812" t="s">
        <v>1</v>
      </c>
    </row>
    <row r="66" spans="1:6" x14ac:dyDescent="0.2">
      <c r="A66" s="2" t="s">
        <v>83</v>
      </c>
      <c r="B66" s="815">
        <v>15</v>
      </c>
      <c r="C66" s="812" t="s">
        <v>1</v>
      </c>
      <c r="D66" s="812" t="s">
        <v>1</v>
      </c>
      <c r="E66" s="812" t="s">
        <v>1</v>
      </c>
      <c r="F66" s="812" t="s">
        <v>1</v>
      </c>
    </row>
    <row r="67" spans="1:6" x14ac:dyDescent="0.2">
      <c r="A67" s="5" t="s">
        <v>84</v>
      </c>
      <c r="B67" s="814" t="s">
        <v>1</v>
      </c>
      <c r="C67" s="811" t="s">
        <v>1</v>
      </c>
      <c r="D67" s="811" t="s">
        <v>1</v>
      </c>
      <c r="E67" s="811" t="s">
        <v>1</v>
      </c>
      <c r="F67" s="811" t="s">
        <v>1</v>
      </c>
    </row>
    <row r="68" spans="1:6" x14ac:dyDescent="0.2">
      <c r="A68" s="2" t="s">
        <v>85</v>
      </c>
      <c r="B68" s="815">
        <v>119</v>
      </c>
      <c r="C68" s="812">
        <v>0.71506434679031405</v>
      </c>
      <c r="D68" s="812">
        <v>9.8198927938938099E-2</v>
      </c>
      <c r="E68" s="812">
        <v>9.2562086880207103E-2</v>
      </c>
      <c r="F68" s="812">
        <v>9.41746160387993E-2</v>
      </c>
    </row>
    <row r="69" spans="1:6" x14ac:dyDescent="0.2">
      <c r="A69" s="2" t="s">
        <v>86</v>
      </c>
      <c r="B69" s="815">
        <v>5</v>
      </c>
      <c r="C69" s="812" t="s">
        <v>1</v>
      </c>
      <c r="D69" s="812" t="s">
        <v>1</v>
      </c>
      <c r="E69" s="812" t="s">
        <v>1</v>
      </c>
      <c r="F69" s="812" t="s">
        <v>1</v>
      </c>
    </row>
    <row r="70" spans="1:6" x14ac:dyDescent="0.2">
      <c r="A70" s="2" t="s">
        <v>87</v>
      </c>
      <c r="B70" s="815">
        <v>20</v>
      </c>
      <c r="C70" s="812" t="s">
        <v>1</v>
      </c>
      <c r="D70" s="812" t="s">
        <v>1</v>
      </c>
      <c r="E70" s="812" t="s">
        <v>1</v>
      </c>
      <c r="F70" s="812" t="s">
        <v>1</v>
      </c>
    </row>
    <row r="71" spans="1:6" x14ac:dyDescent="0.2">
      <c r="A71" s="2" t="s">
        <v>88</v>
      </c>
      <c r="B71" s="815">
        <v>2</v>
      </c>
      <c r="C71" s="812" t="s">
        <v>1</v>
      </c>
      <c r="D71" s="812" t="s">
        <v>1</v>
      </c>
      <c r="E71" s="812" t="s">
        <v>1</v>
      </c>
      <c r="F71" s="812" t="s">
        <v>1</v>
      </c>
    </row>
    <row r="72" spans="1:6" x14ac:dyDescent="0.2">
      <c r="A72" s="5" t="s">
        <v>89</v>
      </c>
      <c r="B72" s="814" t="s">
        <v>1</v>
      </c>
      <c r="C72" s="811" t="s">
        <v>1</v>
      </c>
      <c r="D72" s="811" t="s">
        <v>1</v>
      </c>
      <c r="E72" s="811" t="s">
        <v>1</v>
      </c>
      <c r="F72" s="811" t="s">
        <v>1</v>
      </c>
    </row>
    <row r="73" spans="1:6" x14ac:dyDescent="0.2">
      <c r="A73" s="2" t="s">
        <v>89</v>
      </c>
      <c r="B73" s="815">
        <v>140</v>
      </c>
      <c r="C73" s="812">
        <v>0.71905213594436601</v>
      </c>
      <c r="D73" s="812">
        <v>8.2451842725276905E-2</v>
      </c>
      <c r="E73" s="812">
        <v>9.5688983798026997E-2</v>
      </c>
      <c r="F73" s="812">
        <v>0.102807059884071</v>
      </c>
    </row>
    <row r="74" spans="1:6" x14ac:dyDescent="0.2">
      <c r="A74" s="2" t="s">
        <v>90</v>
      </c>
      <c r="B74" s="815">
        <v>6</v>
      </c>
      <c r="C74" s="812" t="s">
        <v>1</v>
      </c>
      <c r="D74" s="812" t="s">
        <v>1</v>
      </c>
      <c r="E74" s="812" t="s">
        <v>1</v>
      </c>
      <c r="F74" s="812" t="s">
        <v>1</v>
      </c>
    </row>
    <row r="75" spans="1:6" x14ac:dyDescent="0.2">
      <c r="A75" s="5" t="s">
        <v>91</v>
      </c>
      <c r="B75" s="814" t="s">
        <v>1</v>
      </c>
      <c r="C75" s="811" t="s">
        <v>1</v>
      </c>
      <c r="D75" s="811" t="s">
        <v>1</v>
      </c>
      <c r="E75" s="811" t="s">
        <v>1</v>
      </c>
      <c r="F75" s="811" t="s">
        <v>1</v>
      </c>
    </row>
    <row r="76" spans="1:6" x14ac:dyDescent="0.2">
      <c r="A76" s="2" t="s">
        <v>92</v>
      </c>
      <c r="B76" s="815">
        <v>84</v>
      </c>
      <c r="C76" s="812">
        <v>0.71004289388656605</v>
      </c>
      <c r="D76" s="812">
        <v>6.5722309052944197E-2</v>
      </c>
      <c r="E76" s="812">
        <v>0.107444353401661</v>
      </c>
      <c r="F76" s="812">
        <v>0.116790413856506</v>
      </c>
    </row>
    <row r="77" spans="1:6" x14ac:dyDescent="0.2">
      <c r="A77" s="2" t="s">
        <v>93</v>
      </c>
      <c r="B77" s="815">
        <v>35</v>
      </c>
      <c r="C77" s="812">
        <v>0.62743341922759999</v>
      </c>
      <c r="D77" s="812">
        <v>0.127926185727119</v>
      </c>
      <c r="E77" s="812">
        <v>0.11403916776180301</v>
      </c>
      <c r="F77" s="812">
        <v>0.13060122728347801</v>
      </c>
    </row>
    <row r="78" spans="1:6" x14ac:dyDescent="0.2">
      <c r="A78" s="2" t="s">
        <v>94</v>
      </c>
      <c r="B78" s="815">
        <v>26</v>
      </c>
      <c r="C78" s="812" t="s">
        <v>1</v>
      </c>
      <c r="D78" s="812" t="s">
        <v>1</v>
      </c>
      <c r="E78" s="812" t="s">
        <v>1</v>
      </c>
      <c r="F78" s="812" t="s">
        <v>1</v>
      </c>
    </row>
    <row r="79" spans="1:6" x14ac:dyDescent="0.2">
      <c r="A79" s="5" t="s">
        <v>95</v>
      </c>
      <c r="B79" s="814" t="s">
        <v>1</v>
      </c>
      <c r="C79" s="811" t="s">
        <v>1</v>
      </c>
      <c r="D79" s="811" t="s">
        <v>1</v>
      </c>
      <c r="E79" s="811" t="s">
        <v>1</v>
      </c>
      <c r="F79" s="811" t="s">
        <v>1</v>
      </c>
    </row>
    <row r="80" spans="1:6" x14ac:dyDescent="0.2">
      <c r="A80" s="2" t="s">
        <v>96</v>
      </c>
      <c r="B80" s="815">
        <v>40</v>
      </c>
      <c r="C80" s="812">
        <v>0.590207099914551</v>
      </c>
      <c r="D80" s="812">
        <v>0.120179563760757</v>
      </c>
      <c r="E80" s="812">
        <v>0.15098388493061099</v>
      </c>
      <c r="F80" s="812">
        <v>0.13862943649292001</v>
      </c>
    </row>
    <row r="81" spans="1:6" x14ac:dyDescent="0.2">
      <c r="A81" s="2" t="s">
        <v>97</v>
      </c>
      <c r="B81" s="815">
        <v>27</v>
      </c>
      <c r="C81" s="812" t="s">
        <v>1</v>
      </c>
      <c r="D81" s="812" t="s">
        <v>1</v>
      </c>
      <c r="E81" s="812" t="s">
        <v>1</v>
      </c>
      <c r="F81" s="812" t="s">
        <v>1</v>
      </c>
    </row>
    <row r="82" spans="1:6" x14ac:dyDescent="0.2">
      <c r="A82" s="2" t="s">
        <v>98</v>
      </c>
      <c r="B82" s="815">
        <v>4</v>
      </c>
      <c r="C82" s="812" t="s">
        <v>1</v>
      </c>
      <c r="D82" s="812" t="s">
        <v>1</v>
      </c>
      <c r="E82" s="812" t="s">
        <v>1</v>
      </c>
      <c r="F82" s="812" t="s">
        <v>1</v>
      </c>
    </row>
    <row r="83" spans="1:6" x14ac:dyDescent="0.2">
      <c r="A83" s="2" t="s">
        <v>99</v>
      </c>
      <c r="B83" s="815">
        <v>11</v>
      </c>
      <c r="C83" s="812" t="s">
        <v>1</v>
      </c>
      <c r="D83" s="812" t="s">
        <v>1</v>
      </c>
      <c r="E83" s="812" t="s">
        <v>1</v>
      </c>
      <c r="F83" s="812" t="s">
        <v>1</v>
      </c>
    </row>
    <row r="84" spans="1:6" x14ac:dyDescent="0.2">
      <c r="A84" s="2" t="s">
        <v>100</v>
      </c>
      <c r="B84" s="815">
        <v>3</v>
      </c>
      <c r="C84" s="812" t="s">
        <v>1</v>
      </c>
      <c r="D84" s="812" t="s">
        <v>1</v>
      </c>
      <c r="E84" s="812" t="s">
        <v>1</v>
      </c>
      <c r="F84" s="812" t="s">
        <v>1</v>
      </c>
    </row>
    <row r="85" spans="1:6" x14ac:dyDescent="0.2">
      <c r="A85" s="2" t="s">
        <v>101</v>
      </c>
      <c r="B85" s="815">
        <v>11</v>
      </c>
      <c r="C85" s="812" t="s">
        <v>1</v>
      </c>
      <c r="D85" s="812" t="s">
        <v>1</v>
      </c>
      <c r="E85" s="812" t="s">
        <v>1</v>
      </c>
      <c r="F85" s="812" t="s">
        <v>1</v>
      </c>
    </row>
    <row r="86" spans="1:6" x14ac:dyDescent="0.2">
      <c r="A86" s="2" t="s">
        <v>102</v>
      </c>
      <c r="B86" s="815">
        <v>3</v>
      </c>
      <c r="C86" s="812" t="s">
        <v>1</v>
      </c>
      <c r="D86" s="812" t="s">
        <v>1</v>
      </c>
      <c r="E86" s="812" t="s">
        <v>1</v>
      </c>
      <c r="F86" s="812" t="s">
        <v>1</v>
      </c>
    </row>
    <row r="87" spans="1:6" x14ac:dyDescent="0.2">
      <c r="A87" s="2" t="s">
        <v>103</v>
      </c>
      <c r="B87" s="815">
        <v>10</v>
      </c>
      <c r="C87" s="812" t="s">
        <v>1</v>
      </c>
      <c r="D87" s="812" t="s">
        <v>1</v>
      </c>
      <c r="E87" s="812" t="s">
        <v>1</v>
      </c>
      <c r="F87" s="812" t="s">
        <v>1</v>
      </c>
    </row>
    <row r="88" spans="1:6" x14ac:dyDescent="0.2">
      <c r="A88" s="2" t="s">
        <v>104</v>
      </c>
      <c r="B88" s="815">
        <v>35</v>
      </c>
      <c r="C88" s="812">
        <v>0.82233184576034501</v>
      </c>
      <c r="D88" s="812">
        <v>6.3759610056877095E-2</v>
      </c>
      <c r="E88" s="812">
        <v>6.1742816120386103E-2</v>
      </c>
      <c r="F88" s="812">
        <v>5.21657168865204E-2</v>
      </c>
    </row>
    <row r="89" spans="1:6" x14ac:dyDescent="0.2">
      <c r="A89" s="5" t="s">
        <v>105</v>
      </c>
      <c r="B89" s="814" t="s">
        <v>1</v>
      </c>
      <c r="C89" s="811" t="s">
        <v>1</v>
      </c>
      <c r="D89" s="811" t="s">
        <v>1</v>
      </c>
      <c r="E89" s="811" t="s">
        <v>1</v>
      </c>
      <c r="F89" s="811" t="s">
        <v>1</v>
      </c>
    </row>
    <row r="90" spans="1:6" x14ac:dyDescent="0.2">
      <c r="A90" s="2" t="s">
        <v>106</v>
      </c>
      <c r="B90" s="815">
        <v>17</v>
      </c>
      <c r="C90" s="812" t="s">
        <v>1</v>
      </c>
      <c r="D90" s="812" t="s">
        <v>1</v>
      </c>
      <c r="E90" s="812" t="s">
        <v>1</v>
      </c>
      <c r="F90" s="812" t="s">
        <v>1</v>
      </c>
    </row>
    <row r="91" spans="1:6" x14ac:dyDescent="0.2">
      <c r="A91" s="2" t="s">
        <v>107</v>
      </c>
      <c r="B91" s="815">
        <v>25</v>
      </c>
      <c r="C91" s="812" t="s">
        <v>1</v>
      </c>
      <c r="D91" s="812" t="s">
        <v>1</v>
      </c>
      <c r="E91" s="812" t="s">
        <v>1</v>
      </c>
      <c r="F91" s="812" t="s">
        <v>1</v>
      </c>
    </row>
    <row r="92" spans="1:6" x14ac:dyDescent="0.2">
      <c r="A92" s="2" t="s">
        <v>108</v>
      </c>
      <c r="B92" s="815">
        <v>75</v>
      </c>
      <c r="C92" s="812">
        <v>0.72660666704177901</v>
      </c>
      <c r="D92" s="812">
        <v>0.130820423364639</v>
      </c>
      <c r="E92" s="812">
        <v>7.2699993848800701E-2</v>
      </c>
      <c r="F92" s="812">
        <v>6.9872908294200897E-2</v>
      </c>
    </row>
    <row r="93" spans="1:6" x14ac:dyDescent="0.2">
      <c r="A93" s="2" t="s">
        <v>109</v>
      </c>
      <c r="B93" s="815">
        <v>13</v>
      </c>
      <c r="C93" s="812" t="s">
        <v>1</v>
      </c>
      <c r="D93" s="812" t="s">
        <v>1</v>
      </c>
      <c r="E93" s="812" t="s">
        <v>1</v>
      </c>
      <c r="F93" s="812" t="s">
        <v>1</v>
      </c>
    </row>
    <row r="94" spans="1:6" x14ac:dyDescent="0.2">
      <c r="A94" s="5" t="s">
        <v>110</v>
      </c>
      <c r="B94" s="814" t="s">
        <v>1</v>
      </c>
      <c r="C94" s="811" t="s">
        <v>1</v>
      </c>
      <c r="D94" s="811" t="s">
        <v>1</v>
      </c>
      <c r="E94" s="811" t="s">
        <v>1</v>
      </c>
      <c r="F94" s="811" t="s">
        <v>1</v>
      </c>
    </row>
    <row r="95" spans="1:6" x14ac:dyDescent="0.2">
      <c r="A95" s="2" t="s">
        <v>106</v>
      </c>
      <c r="B95" s="815">
        <v>26</v>
      </c>
      <c r="C95" s="812" t="s">
        <v>1</v>
      </c>
      <c r="D95" s="812" t="s">
        <v>1</v>
      </c>
      <c r="E95" s="812" t="s">
        <v>1</v>
      </c>
      <c r="F95" s="812" t="s">
        <v>1</v>
      </c>
    </row>
    <row r="96" spans="1:6" x14ac:dyDescent="0.2">
      <c r="A96" s="2" t="s">
        <v>107</v>
      </c>
      <c r="B96" s="815">
        <v>37</v>
      </c>
      <c r="C96" s="812">
        <v>0.70899420976638805</v>
      </c>
      <c r="D96" s="812">
        <v>0.148213461041451</v>
      </c>
      <c r="E96" s="812">
        <v>9.7591347992420197E-2</v>
      </c>
      <c r="F96" s="812">
        <v>4.52009774744511E-2</v>
      </c>
    </row>
    <row r="97" spans="1:6" x14ac:dyDescent="0.2">
      <c r="A97" s="2" t="s">
        <v>108</v>
      </c>
      <c r="B97" s="815">
        <v>62</v>
      </c>
      <c r="C97" s="812">
        <v>0.75243830680847201</v>
      </c>
      <c r="D97" s="812">
        <v>0.107563443481922</v>
      </c>
      <c r="E97" s="812">
        <v>4.5065257698297501E-2</v>
      </c>
      <c r="F97" s="812">
        <v>9.4932965934276595E-2</v>
      </c>
    </row>
    <row r="98" spans="1:6" x14ac:dyDescent="0.2">
      <c r="A98" s="2" t="s">
        <v>109</v>
      </c>
      <c r="B98" s="815">
        <v>5</v>
      </c>
      <c r="C98" s="812" t="s">
        <v>1</v>
      </c>
      <c r="D98" s="812" t="s">
        <v>1</v>
      </c>
      <c r="E98" s="812" t="s">
        <v>1</v>
      </c>
      <c r="F98" s="812" t="s">
        <v>1</v>
      </c>
    </row>
    <row r="99" spans="1:6" x14ac:dyDescent="0.2">
      <c r="A99" s="5" t="s">
        <v>111</v>
      </c>
      <c r="B99" s="814" t="s">
        <v>1</v>
      </c>
      <c r="C99" s="811" t="s">
        <v>1</v>
      </c>
      <c r="D99" s="811" t="s">
        <v>1</v>
      </c>
      <c r="E99" s="811" t="s">
        <v>1</v>
      </c>
      <c r="F99" s="811" t="s">
        <v>1</v>
      </c>
    </row>
    <row r="100" spans="1:6" x14ac:dyDescent="0.2">
      <c r="A100" s="2" t="s">
        <v>112</v>
      </c>
      <c r="B100" s="815">
        <v>12</v>
      </c>
      <c r="C100" s="812" t="s">
        <v>1</v>
      </c>
      <c r="D100" s="812" t="s">
        <v>1</v>
      </c>
      <c r="E100" s="812" t="s">
        <v>1</v>
      </c>
      <c r="F100" s="812" t="s">
        <v>1</v>
      </c>
    </row>
    <row r="101" spans="1:6" x14ac:dyDescent="0.2">
      <c r="A101" s="2" t="s">
        <v>113</v>
      </c>
      <c r="B101" s="815">
        <v>43</v>
      </c>
      <c r="C101" s="812">
        <v>0.62968546152114901</v>
      </c>
      <c r="D101" s="812">
        <v>0.118970222771168</v>
      </c>
      <c r="E101" s="812">
        <v>8.9895680546760601E-2</v>
      </c>
      <c r="F101" s="812">
        <v>0.16144861280918099</v>
      </c>
    </row>
    <row r="102" spans="1:6" x14ac:dyDescent="0.2">
      <c r="A102" s="2" t="s">
        <v>114</v>
      </c>
      <c r="B102" s="815">
        <v>56</v>
      </c>
      <c r="C102" s="812">
        <v>0.56771558523178101</v>
      </c>
      <c r="D102" s="812">
        <v>0.10949551314115499</v>
      </c>
      <c r="E102" s="812">
        <v>0.174422547221184</v>
      </c>
      <c r="F102" s="812">
        <v>0.14836636185646099</v>
      </c>
    </row>
    <row r="103" spans="1:6" x14ac:dyDescent="0.2">
      <c r="A103" s="2" t="s">
        <v>115</v>
      </c>
      <c r="B103" s="815">
        <v>19</v>
      </c>
      <c r="C103" s="812" t="s">
        <v>1</v>
      </c>
      <c r="D103" s="812" t="s">
        <v>1</v>
      </c>
      <c r="E103" s="812" t="s">
        <v>1</v>
      </c>
      <c r="F103" s="812" t="s">
        <v>1</v>
      </c>
    </row>
    <row r="104" spans="1:6" x14ac:dyDescent="0.2">
      <c r="A104" s="2" t="s">
        <v>116</v>
      </c>
      <c r="B104" s="815">
        <v>7</v>
      </c>
      <c r="C104" s="812" t="s">
        <v>1</v>
      </c>
      <c r="D104" s="812" t="s">
        <v>1</v>
      </c>
      <c r="E104" s="812" t="s">
        <v>1</v>
      </c>
      <c r="F104" s="812" t="s">
        <v>1</v>
      </c>
    </row>
    <row r="105" spans="1:6" x14ac:dyDescent="0.2">
      <c r="A105" s="2" t="s">
        <v>117</v>
      </c>
      <c r="B105" s="815">
        <v>5</v>
      </c>
      <c r="C105" s="812" t="s">
        <v>1</v>
      </c>
      <c r="D105" s="812" t="s">
        <v>1</v>
      </c>
      <c r="E105" s="812" t="s">
        <v>1</v>
      </c>
      <c r="F105" s="812" t="s">
        <v>1</v>
      </c>
    </row>
    <row r="106" spans="1:6" x14ac:dyDescent="0.2">
      <c r="A106" s="2" t="s">
        <v>118</v>
      </c>
      <c r="B106" s="815">
        <v>2</v>
      </c>
      <c r="C106" s="812" t="s">
        <v>1</v>
      </c>
      <c r="D106" s="812" t="s">
        <v>1</v>
      </c>
      <c r="E106" s="812" t="s">
        <v>1</v>
      </c>
      <c r="F106" s="812" t="s">
        <v>1</v>
      </c>
    </row>
    <row r="107" spans="1:6" x14ac:dyDescent="0.2">
      <c r="A107" s="5" t="s">
        <v>111</v>
      </c>
      <c r="B107" s="814" t="s">
        <v>1</v>
      </c>
      <c r="C107" s="811" t="s">
        <v>1</v>
      </c>
      <c r="D107" s="811" t="s">
        <v>1</v>
      </c>
      <c r="E107" s="811" t="s">
        <v>1</v>
      </c>
      <c r="F107" s="811" t="s">
        <v>1</v>
      </c>
    </row>
    <row r="108" spans="1:6" x14ac:dyDescent="0.2">
      <c r="A108" s="2" t="s">
        <v>119</v>
      </c>
      <c r="B108" s="815">
        <v>55</v>
      </c>
      <c r="C108" s="812">
        <v>0.72092384099960305</v>
      </c>
      <c r="D108" s="812">
        <v>8.5929259657859802E-2</v>
      </c>
      <c r="E108" s="812">
        <v>6.4929433166980702E-2</v>
      </c>
      <c r="F108" s="812">
        <v>0.128217458724976</v>
      </c>
    </row>
    <row r="109" spans="1:6" x14ac:dyDescent="0.2">
      <c r="A109" s="2" t="s">
        <v>120</v>
      </c>
      <c r="B109" s="815">
        <v>64</v>
      </c>
      <c r="C109" s="812">
        <v>0.63866806030273404</v>
      </c>
      <c r="D109" s="812">
        <v>9.1523595154285403E-2</v>
      </c>
      <c r="E109" s="812">
        <v>0.14579389989376099</v>
      </c>
      <c r="F109" s="812">
        <v>0.124014422297478</v>
      </c>
    </row>
    <row r="110" spans="1:6" x14ac:dyDescent="0.2">
      <c r="A110" s="2" t="s">
        <v>121</v>
      </c>
      <c r="B110" s="815">
        <v>18</v>
      </c>
      <c r="C110" s="812" t="s">
        <v>1</v>
      </c>
      <c r="D110" s="812" t="s">
        <v>1</v>
      </c>
      <c r="E110" s="812" t="s">
        <v>1</v>
      </c>
      <c r="F110" s="812" t="s">
        <v>1</v>
      </c>
    </row>
    <row r="111" spans="1:6" x14ac:dyDescent="0.2">
      <c r="A111" s="2" t="s">
        <v>122</v>
      </c>
      <c r="B111" s="815">
        <v>7</v>
      </c>
      <c r="C111" s="812" t="s">
        <v>1</v>
      </c>
      <c r="D111" s="812" t="s">
        <v>1</v>
      </c>
      <c r="E111" s="812" t="s">
        <v>1</v>
      </c>
      <c r="F111" s="812" t="s">
        <v>1</v>
      </c>
    </row>
    <row r="112" spans="1:6" x14ac:dyDescent="0.2">
      <c r="A112" s="5" t="s">
        <v>111</v>
      </c>
      <c r="B112" s="814" t="s">
        <v>1</v>
      </c>
      <c r="C112" s="811" t="s">
        <v>1</v>
      </c>
      <c r="D112" s="811" t="s">
        <v>1</v>
      </c>
      <c r="E112" s="811" t="s">
        <v>1</v>
      </c>
      <c r="F112" s="811" t="s">
        <v>1</v>
      </c>
    </row>
    <row r="113" spans="1:6" x14ac:dyDescent="0.2">
      <c r="A113" s="2" t="s">
        <v>119</v>
      </c>
      <c r="B113" s="815">
        <v>55</v>
      </c>
      <c r="C113" s="812">
        <v>0.72092384099960305</v>
      </c>
      <c r="D113" s="812">
        <v>8.5929259657859802E-2</v>
      </c>
      <c r="E113" s="812">
        <v>6.4929433166980702E-2</v>
      </c>
      <c r="F113" s="812">
        <v>0.128217458724976</v>
      </c>
    </row>
    <row r="114" spans="1:6" x14ac:dyDescent="0.2">
      <c r="A114" s="2" t="s">
        <v>123</v>
      </c>
      <c r="B114" s="815">
        <v>75</v>
      </c>
      <c r="C114" s="812">
        <v>0.65386372804641701</v>
      </c>
      <c r="D114" s="812">
        <v>0.102788873016834</v>
      </c>
      <c r="E114" s="812">
        <v>0.13015033304691301</v>
      </c>
      <c r="F114" s="812">
        <v>0.113197043538094</v>
      </c>
    </row>
    <row r="115" spans="1:6" x14ac:dyDescent="0.2">
      <c r="A115" s="2" t="s">
        <v>124</v>
      </c>
      <c r="B115" s="815">
        <v>14</v>
      </c>
      <c r="C115" s="812" t="s">
        <v>1</v>
      </c>
      <c r="D115" s="812" t="s">
        <v>1</v>
      </c>
      <c r="E115" s="812" t="s">
        <v>1</v>
      </c>
      <c r="F115" s="812" t="s">
        <v>1</v>
      </c>
    </row>
    <row r="116" spans="1:6" x14ac:dyDescent="0.2">
      <c r="A116" s="5" t="s">
        <v>125</v>
      </c>
      <c r="B116" s="814" t="s">
        <v>1</v>
      </c>
      <c r="C116" s="811" t="s">
        <v>1</v>
      </c>
      <c r="D116" s="811" t="s">
        <v>1</v>
      </c>
      <c r="E116" s="811" t="s">
        <v>1</v>
      </c>
      <c r="F116" s="811" t="s">
        <v>1</v>
      </c>
    </row>
    <row r="117" spans="1:6" x14ac:dyDescent="0.2">
      <c r="A117" s="2" t="s">
        <v>126</v>
      </c>
      <c r="B117" s="815">
        <v>20</v>
      </c>
      <c r="C117" s="812" t="s">
        <v>1</v>
      </c>
      <c r="D117" s="812" t="s">
        <v>1</v>
      </c>
      <c r="E117" s="812" t="s">
        <v>1</v>
      </c>
      <c r="F117" s="812" t="s">
        <v>1</v>
      </c>
    </row>
    <row r="118" spans="1:6" x14ac:dyDescent="0.2">
      <c r="A118" s="2" t="s">
        <v>127</v>
      </c>
      <c r="B118" s="815">
        <v>6</v>
      </c>
      <c r="C118" s="812" t="s">
        <v>1</v>
      </c>
      <c r="D118" s="812" t="s">
        <v>1</v>
      </c>
      <c r="E118" s="812" t="s">
        <v>1</v>
      </c>
      <c r="F118" s="812" t="s">
        <v>1</v>
      </c>
    </row>
    <row r="119" spans="1:6" x14ac:dyDescent="0.2">
      <c r="A119" s="2" t="s">
        <v>128</v>
      </c>
      <c r="B119" s="815">
        <v>5</v>
      </c>
      <c r="C119" s="812" t="s">
        <v>1</v>
      </c>
      <c r="D119" s="812" t="s">
        <v>1</v>
      </c>
      <c r="E119" s="812" t="s">
        <v>1</v>
      </c>
      <c r="F119" s="812" t="s">
        <v>1</v>
      </c>
    </row>
    <row r="120" spans="1:6" x14ac:dyDescent="0.2">
      <c r="A120" s="2" t="s">
        <v>129</v>
      </c>
      <c r="B120" s="815">
        <v>11</v>
      </c>
      <c r="C120" s="812" t="s">
        <v>1</v>
      </c>
      <c r="D120" s="812" t="s">
        <v>1</v>
      </c>
      <c r="E120" s="812" t="s">
        <v>1</v>
      </c>
      <c r="F120" s="812" t="s">
        <v>1</v>
      </c>
    </row>
    <row r="121" spans="1:6" x14ac:dyDescent="0.2">
      <c r="A121" s="2" t="s">
        <v>130</v>
      </c>
      <c r="B121" s="815">
        <v>21</v>
      </c>
      <c r="C121" s="812" t="s">
        <v>1</v>
      </c>
      <c r="D121" s="812" t="s">
        <v>1</v>
      </c>
      <c r="E121" s="812" t="s">
        <v>1</v>
      </c>
      <c r="F121" s="812" t="s">
        <v>1</v>
      </c>
    </row>
    <row r="122" spans="1:6" x14ac:dyDescent="0.2">
      <c r="A122" s="2" t="s">
        <v>131</v>
      </c>
      <c r="B122" s="815">
        <v>13</v>
      </c>
      <c r="C122" s="812" t="s">
        <v>1</v>
      </c>
      <c r="D122" s="812" t="s">
        <v>1</v>
      </c>
      <c r="E122" s="812" t="s">
        <v>1</v>
      </c>
      <c r="F122" s="812" t="s">
        <v>1</v>
      </c>
    </row>
    <row r="123" spans="1:6" x14ac:dyDescent="0.2">
      <c r="A123" s="2" t="s">
        <v>132</v>
      </c>
      <c r="B123" s="815">
        <v>6</v>
      </c>
      <c r="C123" s="812" t="s">
        <v>1</v>
      </c>
      <c r="D123" s="812" t="s">
        <v>1</v>
      </c>
      <c r="E123" s="812" t="s">
        <v>1</v>
      </c>
      <c r="F123" s="812" t="s">
        <v>1</v>
      </c>
    </row>
    <row r="124" spans="1:6" x14ac:dyDescent="0.2">
      <c r="A124" s="3" t="s">
        <v>133</v>
      </c>
      <c r="B124" s="816">
        <v>48</v>
      </c>
      <c r="C124" s="813">
        <v>0.791248738765717</v>
      </c>
      <c r="D124" s="813">
        <v>9.6667066216468797E-2</v>
      </c>
      <c r="E124" s="813">
        <v>5.2576847374439198E-2</v>
      </c>
      <c r="F124" s="813">
        <v>5.9507321566343301E-2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443</v>
      </c>
    </row>
    <row r="4" spans="1:6" x14ac:dyDescent="0.2">
      <c r="A4" t="s">
        <v>444</v>
      </c>
    </row>
    <row r="5" spans="1:6" ht="25.5" x14ac:dyDescent="0.2">
      <c r="A5" s="4" t="s">
        <v>24</v>
      </c>
      <c r="B5" s="4" t="s">
        <v>4</v>
      </c>
      <c r="C5" s="4" t="s">
        <v>204</v>
      </c>
      <c r="D5" s="4" t="s">
        <v>436</v>
      </c>
      <c r="E5" s="4" t="s">
        <v>437</v>
      </c>
      <c r="F5" s="4" t="s">
        <v>438</v>
      </c>
    </row>
    <row r="6" spans="1:6" x14ac:dyDescent="0.2">
      <c r="A6" s="5" t="s">
        <v>26</v>
      </c>
      <c r="B6" s="820" t="s">
        <v>1</v>
      </c>
      <c r="C6" s="817" t="s">
        <v>1</v>
      </c>
      <c r="D6" s="817" t="s">
        <v>1</v>
      </c>
      <c r="E6" s="817" t="s">
        <v>1</v>
      </c>
      <c r="F6" s="817" t="s">
        <v>1</v>
      </c>
    </row>
    <row r="7" spans="1:6" x14ac:dyDescent="0.2">
      <c r="A7" s="2" t="s">
        <v>26</v>
      </c>
      <c r="B7" s="821">
        <v>146</v>
      </c>
      <c r="C7" s="818">
        <v>0.87547397613525402</v>
      </c>
      <c r="D7" s="818">
        <v>4.1039083153009401E-2</v>
      </c>
      <c r="E7" s="818">
        <v>4.5813523232936901E-2</v>
      </c>
      <c r="F7" s="818">
        <v>3.7673428654670701E-2</v>
      </c>
    </row>
    <row r="8" spans="1:6" x14ac:dyDescent="0.2">
      <c r="A8" s="5" t="s">
        <v>27</v>
      </c>
      <c r="B8" s="820" t="s">
        <v>1</v>
      </c>
      <c r="C8" s="817" t="s">
        <v>1</v>
      </c>
      <c r="D8" s="817" t="s">
        <v>1</v>
      </c>
      <c r="E8" s="817" t="s">
        <v>1</v>
      </c>
      <c r="F8" s="817" t="s">
        <v>1</v>
      </c>
    </row>
    <row r="9" spans="1:6" x14ac:dyDescent="0.2">
      <c r="A9" s="2" t="s">
        <v>28</v>
      </c>
      <c r="B9" s="821">
        <v>57</v>
      </c>
      <c r="C9" s="818">
        <v>0.91800993680954002</v>
      </c>
      <c r="D9" s="818">
        <v>1.3313221745192999E-2</v>
      </c>
      <c r="E9" s="818">
        <v>2.1318018436431899E-2</v>
      </c>
      <c r="F9" s="818">
        <v>4.7358818352222401E-2</v>
      </c>
    </row>
    <row r="10" spans="1:6" x14ac:dyDescent="0.2">
      <c r="A10" s="2" t="s">
        <v>29</v>
      </c>
      <c r="B10" s="821">
        <v>9</v>
      </c>
      <c r="C10" s="818" t="s">
        <v>1</v>
      </c>
      <c r="D10" s="818" t="s">
        <v>1</v>
      </c>
      <c r="E10" s="818" t="s">
        <v>1</v>
      </c>
      <c r="F10" s="818" t="s">
        <v>1</v>
      </c>
    </row>
    <row r="11" spans="1:6" x14ac:dyDescent="0.2">
      <c r="A11" s="2" t="s">
        <v>30</v>
      </c>
      <c r="B11" s="821">
        <v>38</v>
      </c>
      <c r="C11" s="818">
        <v>0.80428576469421398</v>
      </c>
      <c r="D11" s="818">
        <v>7.2473831474780995E-2</v>
      </c>
      <c r="E11" s="818">
        <v>9.1745279729366302E-2</v>
      </c>
      <c r="F11" s="818">
        <v>3.1495124101638801E-2</v>
      </c>
    </row>
    <row r="12" spans="1:6" x14ac:dyDescent="0.2">
      <c r="A12" s="2" t="s">
        <v>31</v>
      </c>
      <c r="B12" s="821">
        <v>30</v>
      </c>
      <c r="C12" s="818">
        <v>0.82897633314132702</v>
      </c>
      <c r="D12" s="818">
        <v>7.3796637356281294E-2</v>
      </c>
      <c r="E12" s="818">
        <v>8.5354045033454895E-2</v>
      </c>
      <c r="F12" s="818">
        <v>1.18729714304209E-2</v>
      </c>
    </row>
    <row r="13" spans="1:6" x14ac:dyDescent="0.2">
      <c r="A13" s="2" t="s">
        <v>32</v>
      </c>
      <c r="B13" s="821">
        <v>4</v>
      </c>
      <c r="C13" s="818" t="s">
        <v>1</v>
      </c>
      <c r="D13" s="818" t="s">
        <v>1</v>
      </c>
      <c r="E13" s="818" t="s">
        <v>1</v>
      </c>
      <c r="F13" s="818" t="s">
        <v>1</v>
      </c>
    </row>
    <row r="14" spans="1:6" x14ac:dyDescent="0.2">
      <c r="A14" s="2" t="s">
        <v>33</v>
      </c>
      <c r="B14" s="821">
        <v>4</v>
      </c>
      <c r="C14" s="818" t="s">
        <v>1</v>
      </c>
      <c r="D14" s="818" t="s">
        <v>1</v>
      </c>
      <c r="E14" s="818" t="s">
        <v>1</v>
      </c>
      <c r="F14" s="818" t="s">
        <v>1</v>
      </c>
    </row>
    <row r="15" spans="1:6" x14ac:dyDescent="0.2">
      <c r="A15" s="5" t="s">
        <v>34</v>
      </c>
      <c r="B15" s="820" t="s">
        <v>1</v>
      </c>
      <c r="C15" s="817" t="s">
        <v>1</v>
      </c>
      <c r="D15" s="817" t="s">
        <v>1</v>
      </c>
      <c r="E15" s="817" t="s">
        <v>1</v>
      </c>
      <c r="F15" s="817" t="s">
        <v>1</v>
      </c>
    </row>
    <row r="16" spans="1:6" x14ac:dyDescent="0.2">
      <c r="A16" s="2" t="s">
        <v>35</v>
      </c>
      <c r="B16" s="821">
        <v>117</v>
      </c>
      <c r="C16" s="818">
        <v>0.85764241218566895</v>
      </c>
      <c r="D16" s="818">
        <v>5.3841527551412603E-2</v>
      </c>
      <c r="E16" s="818">
        <v>4.5050151646137203E-2</v>
      </c>
      <c r="F16" s="818">
        <v>4.3465897440910298E-2</v>
      </c>
    </row>
    <row r="17" spans="1:6" x14ac:dyDescent="0.2">
      <c r="A17" s="2" t="s">
        <v>36</v>
      </c>
      <c r="B17" s="821">
        <v>11</v>
      </c>
      <c r="C17" s="818" t="s">
        <v>1</v>
      </c>
      <c r="D17" s="818" t="s">
        <v>1</v>
      </c>
      <c r="E17" s="818" t="s">
        <v>1</v>
      </c>
      <c r="F17" s="818" t="s">
        <v>1</v>
      </c>
    </row>
    <row r="18" spans="1:6" x14ac:dyDescent="0.2">
      <c r="A18" s="2" t="s">
        <v>37</v>
      </c>
      <c r="B18" s="821">
        <v>9</v>
      </c>
      <c r="C18" s="818" t="s">
        <v>1</v>
      </c>
      <c r="D18" s="818" t="s">
        <v>1</v>
      </c>
      <c r="E18" s="818" t="s">
        <v>1</v>
      </c>
      <c r="F18" s="818" t="s">
        <v>1</v>
      </c>
    </row>
    <row r="19" spans="1:6" x14ac:dyDescent="0.2">
      <c r="A19" s="2" t="s">
        <v>38</v>
      </c>
      <c r="B19" s="821">
        <v>5</v>
      </c>
      <c r="C19" s="818" t="s">
        <v>1</v>
      </c>
      <c r="D19" s="818" t="s">
        <v>1</v>
      </c>
      <c r="E19" s="818" t="s">
        <v>1</v>
      </c>
      <c r="F19" s="818" t="s">
        <v>1</v>
      </c>
    </row>
    <row r="20" spans="1:6" x14ac:dyDescent="0.2">
      <c r="A20" s="5" t="s">
        <v>39</v>
      </c>
      <c r="B20" s="820" t="s">
        <v>1</v>
      </c>
      <c r="C20" s="817" t="s">
        <v>1</v>
      </c>
      <c r="D20" s="817" t="s">
        <v>1</v>
      </c>
      <c r="E20" s="817" t="s">
        <v>1</v>
      </c>
      <c r="F20" s="817" t="s">
        <v>1</v>
      </c>
    </row>
    <row r="21" spans="1:6" x14ac:dyDescent="0.2">
      <c r="A21" s="2" t="s">
        <v>35</v>
      </c>
      <c r="B21" s="821">
        <v>117</v>
      </c>
      <c r="C21" s="818">
        <v>0.85764241218566895</v>
      </c>
      <c r="D21" s="818">
        <v>5.3841527551412603E-2</v>
      </c>
      <c r="E21" s="818">
        <v>4.5050151646137203E-2</v>
      </c>
      <c r="F21" s="818">
        <v>4.3465897440910298E-2</v>
      </c>
    </row>
    <row r="22" spans="1:6" x14ac:dyDescent="0.2">
      <c r="A22" s="2" t="s">
        <v>40</v>
      </c>
      <c r="B22" s="821">
        <v>7</v>
      </c>
      <c r="C22" s="818" t="s">
        <v>1</v>
      </c>
      <c r="D22" s="818" t="s">
        <v>1</v>
      </c>
      <c r="E22" s="818" t="s">
        <v>1</v>
      </c>
      <c r="F22" s="818" t="s">
        <v>1</v>
      </c>
    </row>
    <row r="23" spans="1:6" x14ac:dyDescent="0.2">
      <c r="A23" s="2" t="s">
        <v>41</v>
      </c>
      <c r="B23" s="821">
        <v>4</v>
      </c>
      <c r="C23" s="818" t="s">
        <v>1</v>
      </c>
      <c r="D23" s="818" t="s">
        <v>1</v>
      </c>
      <c r="E23" s="818" t="s">
        <v>1</v>
      </c>
      <c r="F23" s="818" t="s">
        <v>1</v>
      </c>
    </row>
    <row r="24" spans="1:6" x14ac:dyDescent="0.2">
      <c r="A24" s="2" t="s">
        <v>42</v>
      </c>
      <c r="B24" s="821">
        <v>0</v>
      </c>
      <c r="C24" s="818" t="s">
        <v>1</v>
      </c>
      <c r="D24" s="818" t="s">
        <v>1</v>
      </c>
      <c r="E24" s="818" t="s">
        <v>1</v>
      </c>
      <c r="F24" s="818" t="s">
        <v>1</v>
      </c>
    </row>
    <row r="25" spans="1:6" x14ac:dyDescent="0.2">
      <c r="A25" s="2" t="s">
        <v>43</v>
      </c>
      <c r="B25" s="821">
        <v>0</v>
      </c>
      <c r="C25" s="818" t="s">
        <v>1</v>
      </c>
      <c r="D25" s="818" t="s">
        <v>1</v>
      </c>
      <c r="E25" s="818" t="s">
        <v>1</v>
      </c>
      <c r="F25" s="818" t="s">
        <v>1</v>
      </c>
    </row>
    <row r="26" spans="1:6" x14ac:dyDescent="0.2">
      <c r="A26" s="2" t="s">
        <v>37</v>
      </c>
      <c r="B26" s="821">
        <v>9</v>
      </c>
      <c r="C26" s="818" t="s">
        <v>1</v>
      </c>
      <c r="D26" s="818" t="s">
        <v>1</v>
      </c>
      <c r="E26" s="818" t="s">
        <v>1</v>
      </c>
      <c r="F26" s="818" t="s">
        <v>1</v>
      </c>
    </row>
    <row r="27" spans="1:6" x14ac:dyDescent="0.2">
      <c r="A27" s="2" t="s">
        <v>44</v>
      </c>
      <c r="B27" s="821">
        <v>1</v>
      </c>
      <c r="C27" s="818" t="s">
        <v>1</v>
      </c>
      <c r="D27" s="818" t="s">
        <v>1</v>
      </c>
      <c r="E27" s="818" t="s">
        <v>1</v>
      </c>
      <c r="F27" s="818" t="s">
        <v>1</v>
      </c>
    </row>
    <row r="28" spans="1:6" x14ac:dyDescent="0.2">
      <c r="A28" s="2" t="s">
        <v>45</v>
      </c>
      <c r="B28" s="821">
        <v>4</v>
      </c>
      <c r="C28" s="818" t="s">
        <v>1</v>
      </c>
      <c r="D28" s="818" t="s">
        <v>1</v>
      </c>
      <c r="E28" s="818" t="s">
        <v>1</v>
      </c>
      <c r="F28" s="818" t="s">
        <v>1</v>
      </c>
    </row>
    <row r="29" spans="1:6" x14ac:dyDescent="0.2">
      <c r="A29" s="5" t="s">
        <v>46</v>
      </c>
      <c r="B29" s="820" t="s">
        <v>1</v>
      </c>
      <c r="C29" s="817" t="s">
        <v>1</v>
      </c>
      <c r="D29" s="817" t="s">
        <v>1</v>
      </c>
      <c r="E29" s="817" t="s">
        <v>1</v>
      </c>
      <c r="F29" s="817" t="s">
        <v>1</v>
      </c>
    </row>
    <row r="30" spans="1:6" x14ac:dyDescent="0.2">
      <c r="A30" s="2" t="s">
        <v>47</v>
      </c>
      <c r="B30" s="821">
        <v>4</v>
      </c>
      <c r="C30" s="818" t="s">
        <v>1</v>
      </c>
      <c r="D30" s="818" t="s">
        <v>1</v>
      </c>
      <c r="E30" s="818" t="s">
        <v>1</v>
      </c>
      <c r="F30" s="818" t="s">
        <v>1</v>
      </c>
    </row>
    <row r="31" spans="1:6" x14ac:dyDescent="0.2">
      <c r="A31" s="2" t="s">
        <v>48</v>
      </c>
      <c r="B31" s="821">
        <v>32</v>
      </c>
      <c r="C31" s="818">
        <v>0.90098476409912098</v>
      </c>
      <c r="D31" s="818">
        <v>0</v>
      </c>
      <c r="E31" s="818">
        <v>4.6805433928966501E-2</v>
      </c>
      <c r="F31" s="818">
        <v>5.2209801971912398E-2</v>
      </c>
    </row>
    <row r="32" spans="1:6" x14ac:dyDescent="0.2">
      <c r="A32" s="2" t="s">
        <v>49</v>
      </c>
      <c r="B32" s="821">
        <v>19</v>
      </c>
      <c r="C32" s="818" t="s">
        <v>1</v>
      </c>
      <c r="D32" s="818" t="s">
        <v>1</v>
      </c>
      <c r="E32" s="818" t="s">
        <v>1</v>
      </c>
      <c r="F32" s="818" t="s">
        <v>1</v>
      </c>
    </row>
    <row r="33" spans="1:6" x14ac:dyDescent="0.2">
      <c r="A33" s="2" t="s">
        <v>50</v>
      </c>
      <c r="B33" s="821">
        <v>76</v>
      </c>
      <c r="C33" s="818">
        <v>0.86999106407165505</v>
      </c>
      <c r="D33" s="818">
        <v>8.0403432250022902E-2</v>
      </c>
      <c r="E33" s="818">
        <v>3.6682602018117898E-2</v>
      </c>
      <c r="F33" s="818">
        <v>1.2922891415655601E-2</v>
      </c>
    </row>
    <row r="34" spans="1:6" x14ac:dyDescent="0.2">
      <c r="A34" s="5" t="s">
        <v>51</v>
      </c>
      <c r="B34" s="820" t="s">
        <v>1</v>
      </c>
      <c r="C34" s="817" t="s">
        <v>1</v>
      </c>
      <c r="D34" s="817" t="s">
        <v>1</v>
      </c>
      <c r="E34" s="817" t="s">
        <v>1</v>
      </c>
      <c r="F34" s="817" t="s">
        <v>1</v>
      </c>
    </row>
    <row r="35" spans="1:6" x14ac:dyDescent="0.2">
      <c r="A35" s="2" t="s">
        <v>52</v>
      </c>
      <c r="B35" s="821">
        <v>41</v>
      </c>
      <c r="C35" s="818">
        <v>0.95620238780975297</v>
      </c>
      <c r="D35" s="818">
        <v>1.6355207189917599E-2</v>
      </c>
      <c r="E35" s="818">
        <v>0</v>
      </c>
      <c r="F35" s="818">
        <v>2.7442421764135399E-2</v>
      </c>
    </row>
    <row r="36" spans="1:6" x14ac:dyDescent="0.2">
      <c r="A36" s="2" t="s">
        <v>53</v>
      </c>
      <c r="B36" s="821">
        <v>45</v>
      </c>
      <c r="C36" s="818">
        <v>0.86451047658920299</v>
      </c>
      <c r="D36" s="818">
        <v>6.7964449524879497E-2</v>
      </c>
      <c r="E36" s="818">
        <v>5.9279192239046097E-2</v>
      </c>
      <c r="F36" s="818">
        <v>8.2458909600973095E-3</v>
      </c>
    </row>
    <row r="37" spans="1:6" x14ac:dyDescent="0.2">
      <c r="A37" s="2" t="s">
        <v>54</v>
      </c>
      <c r="B37" s="821">
        <v>28</v>
      </c>
      <c r="C37" s="818" t="s">
        <v>1</v>
      </c>
      <c r="D37" s="818" t="s">
        <v>1</v>
      </c>
      <c r="E37" s="818" t="s">
        <v>1</v>
      </c>
      <c r="F37" s="818" t="s">
        <v>1</v>
      </c>
    </row>
    <row r="38" spans="1:6" x14ac:dyDescent="0.2">
      <c r="A38" s="2" t="s">
        <v>55</v>
      </c>
      <c r="B38" s="821">
        <v>30</v>
      </c>
      <c r="C38" s="818">
        <v>0.783905029296875</v>
      </c>
      <c r="D38" s="818">
        <v>8.3189301192760495E-2</v>
      </c>
      <c r="E38" s="818">
        <v>8.0446936190128299E-2</v>
      </c>
      <c r="F38" s="818">
        <v>5.2458733320236199E-2</v>
      </c>
    </row>
    <row r="39" spans="1:6" x14ac:dyDescent="0.2">
      <c r="A39" s="5" t="s">
        <v>56</v>
      </c>
      <c r="B39" s="820" t="s">
        <v>1</v>
      </c>
      <c r="C39" s="817" t="s">
        <v>1</v>
      </c>
      <c r="D39" s="817" t="s">
        <v>1</v>
      </c>
      <c r="E39" s="817" t="s">
        <v>1</v>
      </c>
      <c r="F39" s="817" t="s">
        <v>1</v>
      </c>
    </row>
    <row r="40" spans="1:6" x14ac:dyDescent="0.2">
      <c r="A40" s="2" t="s">
        <v>57</v>
      </c>
      <c r="B40" s="821">
        <v>117</v>
      </c>
      <c r="C40" s="818">
        <v>0.85992932319641102</v>
      </c>
      <c r="D40" s="818">
        <v>4.4434901326894802E-2</v>
      </c>
      <c r="E40" s="818">
        <v>3.8692943751812002E-2</v>
      </c>
      <c r="F40" s="818">
        <v>5.6942820549011203E-2</v>
      </c>
    </row>
    <row r="41" spans="1:6" x14ac:dyDescent="0.2">
      <c r="A41" s="2" t="s">
        <v>58</v>
      </c>
      <c r="B41" s="821">
        <v>27</v>
      </c>
      <c r="C41" s="818" t="s">
        <v>1</v>
      </c>
      <c r="D41" s="818" t="s">
        <v>1</v>
      </c>
      <c r="E41" s="818" t="s">
        <v>1</v>
      </c>
      <c r="F41" s="818" t="s">
        <v>1</v>
      </c>
    </row>
    <row r="42" spans="1:6" x14ac:dyDescent="0.2">
      <c r="A42" s="5" t="s">
        <v>59</v>
      </c>
      <c r="B42" s="820" t="s">
        <v>1</v>
      </c>
      <c r="C42" s="817" t="s">
        <v>1</v>
      </c>
      <c r="D42" s="817" t="s">
        <v>1</v>
      </c>
      <c r="E42" s="817" t="s">
        <v>1</v>
      </c>
      <c r="F42" s="817" t="s">
        <v>1</v>
      </c>
    </row>
    <row r="43" spans="1:6" x14ac:dyDescent="0.2">
      <c r="A43" s="2" t="s">
        <v>60</v>
      </c>
      <c r="B43" s="821">
        <v>94</v>
      </c>
      <c r="C43" s="818">
        <v>0.83611255884170499</v>
      </c>
      <c r="D43" s="818">
        <v>5.4556153714656802E-2</v>
      </c>
      <c r="E43" s="818">
        <v>3.9418186992406803E-2</v>
      </c>
      <c r="F43" s="818">
        <v>6.9913089275360094E-2</v>
      </c>
    </row>
    <row r="44" spans="1:6" x14ac:dyDescent="0.2">
      <c r="A44" s="2" t="s">
        <v>61</v>
      </c>
      <c r="B44" s="821">
        <v>26</v>
      </c>
      <c r="C44" s="818" t="s">
        <v>1</v>
      </c>
      <c r="D44" s="818" t="s">
        <v>1</v>
      </c>
      <c r="E44" s="818" t="s">
        <v>1</v>
      </c>
      <c r="F44" s="818" t="s">
        <v>1</v>
      </c>
    </row>
    <row r="45" spans="1:6" x14ac:dyDescent="0.2">
      <c r="A45" s="2" t="s">
        <v>62</v>
      </c>
      <c r="B45" s="821">
        <v>25</v>
      </c>
      <c r="C45" s="818" t="s">
        <v>1</v>
      </c>
      <c r="D45" s="818" t="s">
        <v>1</v>
      </c>
      <c r="E45" s="818" t="s">
        <v>1</v>
      </c>
      <c r="F45" s="818" t="s">
        <v>1</v>
      </c>
    </row>
    <row r="46" spans="1:6" x14ac:dyDescent="0.2">
      <c r="A46" s="5" t="s">
        <v>63</v>
      </c>
      <c r="B46" s="820" t="s">
        <v>1</v>
      </c>
      <c r="C46" s="817" t="s">
        <v>1</v>
      </c>
      <c r="D46" s="817" t="s">
        <v>1</v>
      </c>
      <c r="E46" s="817" t="s">
        <v>1</v>
      </c>
      <c r="F46" s="817" t="s">
        <v>1</v>
      </c>
    </row>
    <row r="47" spans="1:6" x14ac:dyDescent="0.2">
      <c r="A47" s="2" t="s">
        <v>64</v>
      </c>
      <c r="B47" s="821">
        <v>15</v>
      </c>
      <c r="C47" s="818" t="s">
        <v>1</v>
      </c>
      <c r="D47" s="818" t="s">
        <v>1</v>
      </c>
      <c r="E47" s="818" t="s">
        <v>1</v>
      </c>
      <c r="F47" s="818" t="s">
        <v>1</v>
      </c>
    </row>
    <row r="48" spans="1:6" x14ac:dyDescent="0.2">
      <c r="A48" s="2" t="s">
        <v>65</v>
      </c>
      <c r="B48" s="821">
        <v>9</v>
      </c>
      <c r="C48" s="818" t="s">
        <v>1</v>
      </c>
      <c r="D48" s="818" t="s">
        <v>1</v>
      </c>
      <c r="E48" s="818" t="s">
        <v>1</v>
      </c>
      <c r="F48" s="818" t="s">
        <v>1</v>
      </c>
    </row>
    <row r="49" spans="1:6" x14ac:dyDescent="0.2">
      <c r="A49" s="2" t="s">
        <v>66</v>
      </c>
      <c r="B49" s="821">
        <v>8</v>
      </c>
      <c r="C49" s="818" t="s">
        <v>1</v>
      </c>
      <c r="D49" s="818" t="s">
        <v>1</v>
      </c>
      <c r="E49" s="818" t="s">
        <v>1</v>
      </c>
      <c r="F49" s="818" t="s">
        <v>1</v>
      </c>
    </row>
    <row r="50" spans="1:6" x14ac:dyDescent="0.2">
      <c r="A50" s="2" t="s">
        <v>67</v>
      </c>
      <c r="B50" s="821">
        <v>13</v>
      </c>
      <c r="C50" s="818" t="s">
        <v>1</v>
      </c>
      <c r="D50" s="818" t="s">
        <v>1</v>
      </c>
      <c r="E50" s="818" t="s">
        <v>1</v>
      </c>
      <c r="F50" s="818" t="s">
        <v>1</v>
      </c>
    </row>
    <row r="51" spans="1:6" x14ac:dyDescent="0.2">
      <c r="A51" s="2" t="s">
        <v>68</v>
      </c>
      <c r="B51" s="821">
        <v>23</v>
      </c>
      <c r="C51" s="818" t="s">
        <v>1</v>
      </c>
      <c r="D51" s="818" t="s">
        <v>1</v>
      </c>
      <c r="E51" s="818" t="s">
        <v>1</v>
      </c>
      <c r="F51" s="818" t="s">
        <v>1</v>
      </c>
    </row>
    <row r="52" spans="1:6" x14ac:dyDescent="0.2">
      <c r="A52" s="2" t="s">
        <v>69</v>
      </c>
      <c r="B52" s="821">
        <v>16</v>
      </c>
      <c r="C52" s="818" t="s">
        <v>1</v>
      </c>
      <c r="D52" s="818" t="s">
        <v>1</v>
      </c>
      <c r="E52" s="818" t="s">
        <v>1</v>
      </c>
      <c r="F52" s="818" t="s">
        <v>1</v>
      </c>
    </row>
    <row r="53" spans="1:6" x14ac:dyDescent="0.2">
      <c r="A53" s="2" t="s">
        <v>70</v>
      </c>
      <c r="B53" s="821">
        <v>8</v>
      </c>
      <c r="C53" s="818" t="s">
        <v>1</v>
      </c>
      <c r="D53" s="818" t="s">
        <v>1</v>
      </c>
      <c r="E53" s="818" t="s">
        <v>1</v>
      </c>
      <c r="F53" s="818" t="s">
        <v>1</v>
      </c>
    </row>
    <row r="54" spans="1:6" x14ac:dyDescent="0.2">
      <c r="A54" s="2" t="s">
        <v>71</v>
      </c>
      <c r="B54" s="821">
        <v>22</v>
      </c>
      <c r="C54" s="818" t="s">
        <v>1</v>
      </c>
      <c r="D54" s="818" t="s">
        <v>1</v>
      </c>
      <c r="E54" s="818" t="s">
        <v>1</v>
      </c>
      <c r="F54" s="818" t="s">
        <v>1</v>
      </c>
    </row>
    <row r="55" spans="1:6" x14ac:dyDescent="0.2">
      <c r="A55" s="2" t="s">
        <v>72</v>
      </c>
      <c r="B55" s="821">
        <v>8</v>
      </c>
      <c r="C55" s="818" t="s">
        <v>1</v>
      </c>
      <c r="D55" s="818" t="s">
        <v>1</v>
      </c>
      <c r="E55" s="818" t="s">
        <v>1</v>
      </c>
      <c r="F55" s="818" t="s">
        <v>1</v>
      </c>
    </row>
    <row r="56" spans="1:6" x14ac:dyDescent="0.2">
      <c r="A56" s="2" t="s">
        <v>73</v>
      </c>
      <c r="B56" s="821">
        <v>24</v>
      </c>
      <c r="C56" s="818" t="s">
        <v>1</v>
      </c>
      <c r="D56" s="818" t="s">
        <v>1</v>
      </c>
      <c r="E56" s="818" t="s">
        <v>1</v>
      </c>
      <c r="F56" s="818" t="s">
        <v>1</v>
      </c>
    </row>
    <row r="57" spans="1:6" x14ac:dyDescent="0.2">
      <c r="A57" s="5" t="s">
        <v>74</v>
      </c>
      <c r="B57" s="820" t="s">
        <v>1</v>
      </c>
      <c r="C57" s="817" t="s">
        <v>1</v>
      </c>
      <c r="D57" s="817" t="s">
        <v>1</v>
      </c>
      <c r="E57" s="817" t="s">
        <v>1</v>
      </c>
      <c r="F57" s="817" t="s">
        <v>1</v>
      </c>
    </row>
    <row r="58" spans="1:6" x14ac:dyDescent="0.2">
      <c r="A58" s="2" t="s">
        <v>75</v>
      </c>
      <c r="B58" s="821">
        <v>15</v>
      </c>
      <c r="C58" s="818" t="s">
        <v>1</v>
      </c>
      <c r="D58" s="818" t="s">
        <v>1</v>
      </c>
      <c r="E58" s="818" t="s">
        <v>1</v>
      </c>
      <c r="F58" s="818" t="s">
        <v>1</v>
      </c>
    </row>
    <row r="59" spans="1:6" x14ac:dyDescent="0.2">
      <c r="A59" s="2" t="s">
        <v>76</v>
      </c>
      <c r="B59" s="821">
        <v>107</v>
      </c>
      <c r="C59" s="818">
        <v>0.87982207536697399</v>
      </c>
      <c r="D59" s="818">
        <v>4.8846367746591603E-2</v>
      </c>
      <c r="E59" s="818">
        <v>1.65586899966002E-2</v>
      </c>
      <c r="F59" s="818">
        <v>5.47728724777699E-2</v>
      </c>
    </row>
    <row r="60" spans="1:6" x14ac:dyDescent="0.2">
      <c r="A60" s="2" t="s">
        <v>77</v>
      </c>
      <c r="B60" s="821">
        <v>21</v>
      </c>
      <c r="C60" s="818" t="s">
        <v>1</v>
      </c>
      <c r="D60" s="818" t="s">
        <v>1</v>
      </c>
      <c r="E60" s="818" t="s">
        <v>1</v>
      </c>
      <c r="F60" s="818" t="s">
        <v>1</v>
      </c>
    </row>
    <row r="61" spans="1:6" x14ac:dyDescent="0.2">
      <c r="A61" s="2" t="s">
        <v>78</v>
      </c>
      <c r="B61" s="821">
        <v>3</v>
      </c>
      <c r="C61" s="818" t="s">
        <v>1</v>
      </c>
      <c r="D61" s="818" t="s">
        <v>1</v>
      </c>
      <c r="E61" s="818" t="s">
        <v>1</v>
      </c>
      <c r="F61" s="818" t="s">
        <v>1</v>
      </c>
    </row>
    <row r="62" spans="1:6" x14ac:dyDescent="0.2">
      <c r="A62" s="5" t="s">
        <v>79</v>
      </c>
      <c r="B62" s="820" t="s">
        <v>1</v>
      </c>
      <c r="C62" s="817" t="s">
        <v>1</v>
      </c>
      <c r="D62" s="817" t="s">
        <v>1</v>
      </c>
      <c r="E62" s="817" t="s">
        <v>1</v>
      </c>
      <c r="F62" s="817" t="s">
        <v>1</v>
      </c>
    </row>
    <row r="63" spans="1:6" x14ac:dyDescent="0.2">
      <c r="A63" s="2" t="s">
        <v>80</v>
      </c>
      <c r="B63" s="821">
        <v>99</v>
      </c>
      <c r="C63" s="818">
        <v>0.92114329338073697</v>
      </c>
      <c r="D63" s="818">
        <v>2.8946174308657601E-2</v>
      </c>
      <c r="E63" s="818">
        <v>2.1944599226117099E-2</v>
      </c>
      <c r="F63" s="818">
        <v>2.7965942397713699E-2</v>
      </c>
    </row>
    <row r="64" spans="1:6" x14ac:dyDescent="0.2">
      <c r="A64" s="2" t="s">
        <v>81</v>
      </c>
      <c r="B64" s="821">
        <v>7</v>
      </c>
      <c r="C64" s="818" t="s">
        <v>1</v>
      </c>
      <c r="D64" s="818" t="s">
        <v>1</v>
      </c>
      <c r="E64" s="818" t="s">
        <v>1</v>
      </c>
      <c r="F64" s="818" t="s">
        <v>1</v>
      </c>
    </row>
    <row r="65" spans="1:6" x14ac:dyDescent="0.2">
      <c r="A65" s="2" t="s">
        <v>82</v>
      </c>
      <c r="B65" s="821">
        <v>22</v>
      </c>
      <c r="C65" s="818" t="s">
        <v>1</v>
      </c>
      <c r="D65" s="818" t="s">
        <v>1</v>
      </c>
      <c r="E65" s="818" t="s">
        <v>1</v>
      </c>
      <c r="F65" s="818" t="s">
        <v>1</v>
      </c>
    </row>
    <row r="66" spans="1:6" x14ac:dyDescent="0.2">
      <c r="A66" s="2" t="s">
        <v>83</v>
      </c>
      <c r="B66" s="821">
        <v>15</v>
      </c>
      <c r="C66" s="818" t="s">
        <v>1</v>
      </c>
      <c r="D66" s="818" t="s">
        <v>1</v>
      </c>
      <c r="E66" s="818" t="s">
        <v>1</v>
      </c>
      <c r="F66" s="818" t="s">
        <v>1</v>
      </c>
    </row>
    <row r="67" spans="1:6" x14ac:dyDescent="0.2">
      <c r="A67" s="5" t="s">
        <v>84</v>
      </c>
      <c r="B67" s="820" t="s">
        <v>1</v>
      </c>
      <c r="C67" s="817" t="s">
        <v>1</v>
      </c>
      <c r="D67" s="817" t="s">
        <v>1</v>
      </c>
      <c r="E67" s="817" t="s">
        <v>1</v>
      </c>
      <c r="F67" s="817" t="s">
        <v>1</v>
      </c>
    </row>
    <row r="68" spans="1:6" x14ac:dyDescent="0.2">
      <c r="A68" s="2" t="s">
        <v>85</v>
      </c>
      <c r="B68" s="821">
        <v>119</v>
      </c>
      <c r="C68" s="818">
        <v>0.87325984239578203</v>
      </c>
      <c r="D68" s="818">
        <v>4.79086562991142E-2</v>
      </c>
      <c r="E68" s="818">
        <v>5.3741406649351099E-2</v>
      </c>
      <c r="F68" s="818">
        <v>2.5090120732784299E-2</v>
      </c>
    </row>
    <row r="69" spans="1:6" x14ac:dyDescent="0.2">
      <c r="A69" s="2" t="s">
        <v>86</v>
      </c>
      <c r="B69" s="821">
        <v>5</v>
      </c>
      <c r="C69" s="818" t="s">
        <v>1</v>
      </c>
      <c r="D69" s="818" t="s">
        <v>1</v>
      </c>
      <c r="E69" s="818" t="s">
        <v>1</v>
      </c>
      <c r="F69" s="818" t="s">
        <v>1</v>
      </c>
    </row>
    <row r="70" spans="1:6" x14ac:dyDescent="0.2">
      <c r="A70" s="2" t="s">
        <v>87</v>
      </c>
      <c r="B70" s="821">
        <v>20</v>
      </c>
      <c r="C70" s="818" t="s">
        <v>1</v>
      </c>
      <c r="D70" s="818" t="s">
        <v>1</v>
      </c>
      <c r="E70" s="818" t="s">
        <v>1</v>
      </c>
      <c r="F70" s="818" t="s">
        <v>1</v>
      </c>
    </row>
    <row r="71" spans="1:6" x14ac:dyDescent="0.2">
      <c r="A71" s="2" t="s">
        <v>88</v>
      </c>
      <c r="B71" s="821">
        <v>2</v>
      </c>
      <c r="C71" s="818" t="s">
        <v>1</v>
      </c>
      <c r="D71" s="818" t="s">
        <v>1</v>
      </c>
      <c r="E71" s="818" t="s">
        <v>1</v>
      </c>
      <c r="F71" s="818" t="s">
        <v>1</v>
      </c>
    </row>
    <row r="72" spans="1:6" x14ac:dyDescent="0.2">
      <c r="A72" s="5" t="s">
        <v>89</v>
      </c>
      <c r="B72" s="820" t="s">
        <v>1</v>
      </c>
      <c r="C72" s="817" t="s">
        <v>1</v>
      </c>
      <c r="D72" s="817" t="s">
        <v>1</v>
      </c>
      <c r="E72" s="817" t="s">
        <v>1</v>
      </c>
      <c r="F72" s="817" t="s">
        <v>1</v>
      </c>
    </row>
    <row r="73" spans="1:6" x14ac:dyDescent="0.2">
      <c r="A73" s="2" t="s">
        <v>89</v>
      </c>
      <c r="B73" s="821">
        <v>140</v>
      </c>
      <c r="C73" s="818">
        <v>0.87673717737197898</v>
      </c>
      <c r="D73" s="818">
        <v>4.0226068347692497E-2</v>
      </c>
      <c r="E73" s="818">
        <v>4.4392969459295301E-2</v>
      </c>
      <c r="F73" s="818">
        <v>3.8643784821033499E-2</v>
      </c>
    </row>
    <row r="74" spans="1:6" x14ac:dyDescent="0.2">
      <c r="A74" s="2" t="s">
        <v>90</v>
      </c>
      <c r="B74" s="821">
        <v>6</v>
      </c>
      <c r="C74" s="818" t="s">
        <v>1</v>
      </c>
      <c r="D74" s="818" t="s">
        <v>1</v>
      </c>
      <c r="E74" s="818" t="s">
        <v>1</v>
      </c>
      <c r="F74" s="818" t="s">
        <v>1</v>
      </c>
    </row>
    <row r="75" spans="1:6" x14ac:dyDescent="0.2">
      <c r="A75" s="5" t="s">
        <v>91</v>
      </c>
      <c r="B75" s="820" t="s">
        <v>1</v>
      </c>
      <c r="C75" s="817" t="s">
        <v>1</v>
      </c>
      <c r="D75" s="817" t="s">
        <v>1</v>
      </c>
      <c r="E75" s="817" t="s">
        <v>1</v>
      </c>
      <c r="F75" s="817" t="s">
        <v>1</v>
      </c>
    </row>
    <row r="76" spans="1:6" x14ac:dyDescent="0.2">
      <c r="A76" s="2" t="s">
        <v>92</v>
      </c>
      <c r="B76" s="821">
        <v>84</v>
      </c>
      <c r="C76" s="818">
        <v>0.82780724763870195</v>
      </c>
      <c r="D76" s="818">
        <v>5.1830295473337201E-2</v>
      </c>
      <c r="E76" s="818">
        <v>6.05993159115314E-2</v>
      </c>
      <c r="F76" s="818">
        <v>5.9763118624687202E-2</v>
      </c>
    </row>
    <row r="77" spans="1:6" x14ac:dyDescent="0.2">
      <c r="A77" s="2" t="s">
        <v>93</v>
      </c>
      <c r="B77" s="821">
        <v>35</v>
      </c>
      <c r="C77" s="818">
        <v>0.94151604175567605</v>
      </c>
      <c r="D77" s="818">
        <v>0</v>
      </c>
      <c r="E77" s="818">
        <v>4.3972779065370601E-2</v>
      </c>
      <c r="F77" s="818">
        <v>1.4511157758534E-2</v>
      </c>
    </row>
    <row r="78" spans="1:6" x14ac:dyDescent="0.2">
      <c r="A78" s="2" t="s">
        <v>94</v>
      </c>
      <c r="B78" s="821">
        <v>26</v>
      </c>
      <c r="C78" s="818" t="s">
        <v>1</v>
      </c>
      <c r="D78" s="818" t="s">
        <v>1</v>
      </c>
      <c r="E78" s="818" t="s">
        <v>1</v>
      </c>
      <c r="F78" s="818" t="s">
        <v>1</v>
      </c>
    </row>
    <row r="79" spans="1:6" x14ac:dyDescent="0.2">
      <c r="A79" s="5" t="s">
        <v>95</v>
      </c>
      <c r="B79" s="820" t="s">
        <v>1</v>
      </c>
      <c r="C79" s="817" t="s">
        <v>1</v>
      </c>
      <c r="D79" s="817" t="s">
        <v>1</v>
      </c>
      <c r="E79" s="817" t="s">
        <v>1</v>
      </c>
      <c r="F79" s="817" t="s">
        <v>1</v>
      </c>
    </row>
    <row r="80" spans="1:6" x14ac:dyDescent="0.2">
      <c r="A80" s="2" t="s">
        <v>96</v>
      </c>
      <c r="B80" s="821">
        <v>40</v>
      </c>
      <c r="C80" s="818">
        <v>0.81650644540786699</v>
      </c>
      <c r="D80" s="818">
        <v>6.5041586756706196E-2</v>
      </c>
      <c r="E80" s="818">
        <v>2.4351676926016801E-2</v>
      </c>
      <c r="F80" s="818">
        <v>9.4100274145603194E-2</v>
      </c>
    </row>
    <row r="81" spans="1:6" x14ac:dyDescent="0.2">
      <c r="A81" s="2" t="s">
        <v>97</v>
      </c>
      <c r="B81" s="821">
        <v>27</v>
      </c>
      <c r="C81" s="818" t="s">
        <v>1</v>
      </c>
      <c r="D81" s="818" t="s">
        <v>1</v>
      </c>
      <c r="E81" s="818" t="s">
        <v>1</v>
      </c>
      <c r="F81" s="818" t="s">
        <v>1</v>
      </c>
    </row>
    <row r="82" spans="1:6" x14ac:dyDescent="0.2">
      <c r="A82" s="2" t="s">
        <v>98</v>
      </c>
      <c r="B82" s="821">
        <v>4</v>
      </c>
      <c r="C82" s="818" t="s">
        <v>1</v>
      </c>
      <c r="D82" s="818" t="s">
        <v>1</v>
      </c>
      <c r="E82" s="818" t="s">
        <v>1</v>
      </c>
      <c r="F82" s="818" t="s">
        <v>1</v>
      </c>
    </row>
    <row r="83" spans="1:6" x14ac:dyDescent="0.2">
      <c r="A83" s="2" t="s">
        <v>99</v>
      </c>
      <c r="B83" s="821">
        <v>11</v>
      </c>
      <c r="C83" s="818" t="s">
        <v>1</v>
      </c>
      <c r="D83" s="818" t="s">
        <v>1</v>
      </c>
      <c r="E83" s="818" t="s">
        <v>1</v>
      </c>
      <c r="F83" s="818" t="s">
        <v>1</v>
      </c>
    </row>
    <row r="84" spans="1:6" x14ac:dyDescent="0.2">
      <c r="A84" s="2" t="s">
        <v>100</v>
      </c>
      <c r="B84" s="821">
        <v>3</v>
      </c>
      <c r="C84" s="818" t="s">
        <v>1</v>
      </c>
      <c r="D84" s="818" t="s">
        <v>1</v>
      </c>
      <c r="E84" s="818" t="s">
        <v>1</v>
      </c>
      <c r="F84" s="818" t="s">
        <v>1</v>
      </c>
    </row>
    <row r="85" spans="1:6" x14ac:dyDescent="0.2">
      <c r="A85" s="2" t="s">
        <v>101</v>
      </c>
      <c r="B85" s="821">
        <v>11</v>
      </c>
      <c r="C85" s="818" t="s">
        <v>1</v>
      </c>
      <c r="D85" s="818" t="s">
        <v>1</v>
      </c>
      <c r="E85" s="818" t="s">
        <v>1</v>
      </c>
      <c r="F85" s="818" t="s">
        <v>1</v>
      </c>
    </row>
    <row r="86" spans="1:6" x14ac:dyDescent="0.2">
      <c r="A86" s="2" t="s">
        <v>102</v>
      </c>
      <c r="B86" s="821">
        <v>3</v>
      </c>
      <c r="C86" s="818" t="s">
        <v>1</v>
      </c>
      <c r="D86" s="818" t="s">
        <v>1</v>
      </c>
      <c r="E86" s="818" t="s">
        <v>1</v>
      </c>
      <c r="F86" s="818" t="s">
        <v>1</v>
      </c>
    </row>
    <row r="87" spans="1:6" x14ac:dyDescent="0.2">
      <c r="A87" s="2" t="s">
        <v>103</v>
      </c>
      <c r="B87" s="821">
        <v>10</v>
      </c>
      <c r="C87" s="818" t="s">
        <v>1</v>
      </c>
      <c r="D87" s="818" t="s">
        <v>1</v>
      </c>
      <c r="E87" s="818" t="s">
        <v>1</v>
      </c>
      <c r="F87" s="818" t="s">
        <v>1</v>
      </c>
    </row>
    <row r="88" spans="1:6" x14ac:dyDescent="0.2">
      <c r="A88" s="2" t="s">
        <v>104</v>
      </c>
      <c r="B88" s="821">
        <v>35</v>
      </c>
      <c r="C88" s="818">
        <v>0.87449759244918801</v>
      </c>
      <c r="D88" s="818">
        <v>6.3759610056877095E-2</v>
      </c>
      <c r="E88" s="818">
        <v>6.1742816120386103E-2</v>
      </c>
      <c r="F88" s="818">
        <v>0</v>
      </c>
    </row>
    <row r="89" spans="1:6" x14ac:dyDescent="0.2">
      <c r="A89" s="5" t="s">
        <v>105</v>
      </c>
      <c r="B89" s="820" t="s">
        <v>1</v>
      </c>
      <c r="C89" s="817" t="s">
        <v>1</v>
      </c>
      <c r="D89" s="817" t="s">
        <v>1</v>
      </c>
      <c r="E89" s="817" t="s">
        <v>1</v>
      </c>
      <c r="F89" s="817" t="s">
        <v>1</v>
      </c>
    </row>
    <row r="90" spans="1:6" x14ac:dyDescent="0.2">
      <c r="A90" s="2" t="s">
        <v>106</v>
      </c>
      <c r="B90" s="821">
        <v>17</v>
      </c>
      <c r="C90" s="818" t="s">
        <v>1</v>
      </c>
      <c r="D90" s="818" t="s">
        <v>1</v>
      </c>
      <c r="E90" s="818" t="s">
        <v>1</v>
      </c>
      <c r="F90" s="818" t="s">
        <v>1</v>
      </c>
    </row>
    <row r="91" spans="1:6" x14ac:dyDescent="0.2">
      <c r="A91" s="2" t="s">
        <v>107</v>
      </c>
      <c r="B91" s="821">
        <v>25</v>
      </c>
      <c r="C91" s="818" t="s">
        <v>1</v>
      </c>
      <c r="D91" s="818" t="s">
        <v>1</v>
      </c>
      <c r="E91" s="818" t="s">
        <v>1</v>
      </c>
      <c r="F91" s="818" t="s">
        <v>1</v>
      </c>
    </row>
    <row r="92" spans="1:6" x14ac:dyDescent="0.2">
      <c r="A92" s="2" t="s">
        <v>108</v>
      </c>
      <c r="B92" s="821">
        <v>75</v>
      </c>
      <c r="C92" s="818">
        <v>0.88385444879531905</v>
      </c>
      <c r="D92" s="818">
        <v>8.3089970052242307E-2</v>
      </c>
      <c r="E92" s="818">
        <v>5.3716814145445798E-3</v>
      </c>
      <c r="F92" s="818">
        <v>2.7683904394507401E-2</v>
      </c>
    </row>
    <row r="93" spans="1:6" x14ac:dyDescent="0.2">
      <c r="A93" s="2" t="s">
        <v>109</v>
      </c>
      <c r="B93" s="821">
        <v>13</v>
      </c>
      <c r="C93" s="818" t="s">
        <v>1</v>
      </c>
      <c r="D93" s="818" t="s">
        <v>1</v>
      </c>
      <c r="E93" s="818" t="s">
        <v>1</v>
      </c>
      <c r="F93" s="818" t="s">
        <v>1</v>
      </c>
    </row>
    <row r="94" spans="1:6" x14ac:dyDescent="0.2">
      <c r="A94" s="5" t="s">
        <v>110</v>
      </c>
      <c r="B94" s="820" t="s">
        <v>1</v>
      </c>
      <c r="C94" s="817" t="s">
        <v>1</v>
      </c>
      <c r="D94" s="817" t="s">
        <v>1</v>
      </c>
      <c r="E94" s="817" t="s">
        <v>1</v>
      </c>
      <c r="F94" s="817" t="s">
        <v>1</v>
      </c>
    </row>
    <row r="95" spans="1:6" x14ac:dyDescent="0.2">
      <c r="A95" s="2" t="s">
        <v>106</v>
      </c>
      <c r="B95" s="821">
        <v>26</v>
      </c>
      <c r="C95" s="818" t="s">
        <v>1</v>
      </c>
      <c r="D95" s="818" t="s">
        <v>1</v>
      </c>
      <c r="E95" s="818" t="s">
        <v>1</v>
      </c>
      <c r="F95" s="818" t="s">
        <v>1</v>
      </c>
    </row>
    <row r="96" spans="1:6" x14ac:dyDescent="0.2">
      <c r="A96" s="2" t="s">
        <v>107</v>
      </c>
      <c r="B96" s="821">
        <v>37</v>
      </c>
      <c r="C96" s="818">
        <v>0.84300190210342396</v>
      </c>
      <c r="D96" s="818">
        <v>8.5398010909557301E-2</v>
      </c>
      <c r="E96" s="818">
        <v>3.5903364419937099E-2</v>
      </c>
      <c r="F96" s="818">
        <v>3.5696733742952298E-2</v>
      </c>
    </row>
    <row r="97" spans="1:6" x14ac:dyDescent="0.2">
      <c r="A97" s="2" t="s">
        <v>108</v>
      </c>
      <c r="B97" s="821">
        <v>62</v>
      </c>
      <c r="C97" s="818">
        <v>0.93846064805984497</v>
      </c>
      <c r="D97" s="818">
        <v>4.2822364717721897E-2</v>
      </c>
      <c r="E97" s="818">
        <v>7.6765874400734901E-3</v>
      </c>
      <c r="F97" s="818">
        <v>1.1040384881198399E-2</v>
      </c>
    </row>
    <row r="98" spans="1:6" x14ac:dyDescent="0.2">
      <c r="A98" s="2" t="s">
        <v>109</v>
      </c>
      <c r="B98" s="821">
        <v>5</v>
      </c>
      <c r="C98" s="818" t="s">
        <v>1</v>
      </c>
      <c r="D98" s="818" t="s">
        <v>1</v>
      </c>
      <c r="E98" s="818" t="s">
        <v>1</v>
      </c>
      <c r="F98" s="818" t="s">
        <v>1</v>
      </c>
    </row>
    <row r="99" spans="1:6" x14ac:dyDescent="0.2">
      <c r="A99" s="5" t="s">
        <v>111</v>
      </c>
      <c r="B99" s="820" t="s">
        <v>1</v>
      </c>
      <c r="C99" s="817" t="s">
        <v>1</v>
      </c>
      <c r="D99" s="817" t="s">
        <v>1</v>
      </c>
      <c r="E99" s="817" t="s">
        <v>1</v>
      </c>
      <c r="F99" s="817" t="s">
        <v>1</v>
      </c>
    </row>
    <row r="100" spans="1:6" x14ac:dyDescent="0.2">
      <c r="A100" s="2" t="s">
        <v>112</v>
      </c>
      <c r="B100" s="821">
        <v>12</v>
      </c>
      <c r="C100" s="818" t="s">
        <v>1</v>
      </c>
      <c r="D100" s="818" t="s">
        <v>1</v>
      </c>
      <c r="E100" s="818" t="s">
        <v>1</v>
      </c>
      <c r="F100" s="818" t="s">
        <v>1</v>
      </c>
    </row>
    <row r="101" spans="1:6" x14ac:dyDescent="0.2">
      <c r="A101" s="2" t="s">
        <v>113</v>
      </c>
      <c r="B101" s="821">
        <v>43</v>
      </c>
      <c r="C101" s="818">
        <v>0.84069657325744596</v>
      </c>
      <c r="D101" s="818">
        <v>9.7545742988586398E-2</v>
      </c>
      <c r="E101" s="818">
        <v>1.5537326224148299E-2</v>
      </c>
      <c r="F101" s="818">
        <v>4.6220369637012503E-2</v>
      </c>
    </row>
    <row r="102" spans="1:6" x14ac:dyDescent="0.2">
      <c r="A102" s="2" t="s">
        <v>114</v>
      </c>
      <c r="B102" s="821">
        <v>56</v>
      </c>
      <c r="C102" s="818">
        <v>0.83870804309845004</v>
      </c>
      <c r="D102" s="818">
        <v>5.4050893522798998E-3</v>
      </c>
      <c r="E102" s="818">
        <v>9.6399798989296001E-2</v>
      </c>
      <c r="F102" s="818">
        <v>5.9487067162990598E-2</v>
      </c>
    </row>
    <row r="103" spans="1:6" x14ac:dyDescent="0.2">
      <c r="A103" s="2" t="s">
        <v>115</v>
      </c>
      <c r="B103" s="821">
        <v>19</v>
      </c>
      <c r="C103" s="818" t="s">
        <v>1</v>
      </c>
      <c r="D103" s="818" t="s">
        <v>1</v>
      </c>
      <c r="E103" s="818" t="s">
        <v>1</v>
      </c>
      <c r="F103" s="818" t="s">
        <v>1</v>
      </c>
    </row>
    <row r="104" spans="1:6" x14ac:dyDescent="0.2">
      <c r="A104" s="2" t="s">
        <v>116</v>
      </c>
      <c r="B104" s="821">
        <v>7</v>
      </c>
      <c r="C104" s="818" t="s">
        <v>1</v>
      </c>
      <c r="D104" s="818" t="s">
        <v>1</v>
      </c>
      <c r="E104" s="818" t="s">
        <v>1</v>
      </c>
      <c r="F104" s="818" t="s">
        <v>1</v>
      </c>
    </row>
    <row r="105" spans="1:6" x14ac:dyDescent="0.2">
      <c r="A105" s="2" t="s">
        <v>117</v>
      </c>
      <c r="B105" s="821">
        <v>5</v>
      </c>
      <c r="C105" s="818" t="s">
        <v>1</v>
      </c>
      <c r="D105" s="818" t="s">
        <v>1</v>
      </c>
      <c r="E105" s="818" t="s">
        <v>1</v>
      </c>
      <c r="F105" s="818" t="s">
        <v>1</v>
      </c>
    </row>
    <row r="106" spans="1:6" x14ac:dyDescent="0.2">
      <c r="A106" s="2" t="s">
        <v>118</v>
      </c>
      <c r="B106" s="821">
        <v>2</v>
      </c>
      <c r="C106" s="818" t="s">
        <v>1</v>
      </c>
      <c r="D106" s="818" t="s">
        <v>1</v>
      </c>
      <c r="E106" s="818" t="s">
        <v>1</v>
      </c>
      <c r="F106" s="818" t="s">
        <v>1</v>
      </c>
    </row>
    <row r="107" spans="1:6" x14ac:dyDescent="0.2">
      <c r="A107" s="5" t="s">
        <v>111</v>
      </c>
      <c r="B107" s="820" t="s">
        <v>1</v>
      </c>
      <c r="C107" s="817" t="s">
        <v>1</v>
      </c>
      <c r="D107" s="817" t="s">
        <v>1</v>
      </c>
      <c r="E107" s="817" t="s">
        <v>1</v>
      </c>
      <c r="F107" s="817" t="s">
        <v>1</v>
      </c>
    </row>
    <row r="108" spans="1:6" x14ac:dyDescent="0.2">
      <c r="A108" s="2" t="s">
        <v>119</v>
      </c>
      <c r="B108" s="821">
        <v>55</v>
      </c>
      <c r="C108" s="818">
        <v>0.87333196401596103</v>
      </c>
      <c r="D108" s="818">
        <v>7.0454888045787797E-2</v>
      </c>
      <c r="E108" s="818">
        <v>1.12222274765372E-2</v>
      </c>
      <c r="F108" s="818">
        <v>4.4990930706262602E-2</v>
      </c>
    </row>
    <row r="109" spans="1:6" x14ac:dyDescent="0.2">
      <c r="A109" s="2" t="s">
        <v>120</v>
      </c>
      <c r="B109" s="821">
        <v>64</v>
      </c>
      <c r="C109" s="818">
        <v>0.86518150568008401</v>
      </c>
      <c r="D109" s="818">
        <v>4.51793149113655E-3</v>
      </c>
      <c r="E109" s="818">
        <v>8.0577336251735701E-2</v>
      </c>
      <c r="F109" s="818">
        <v>4.9723226577043499E-2</v>
      </c>
    </row>
    <row r="110" spans="1:6" x14ac:dyDescent="0.2">
      <c r="A110" s="2" t="s">
        <v>121</v>
      </c>
      <c r="B110" s="821">
        <v>18</v>
      </c>
      <c r="C110" s="818" t="s">
        <v>1</v>
      </c>
      <c r="D110" s="818" t="s">
        <v>1</v>
      </c>
      <c r="E110" s="818" t="s">
        <v>1</v>
      </c>
      <c r="F110" s="818" t="s">
        <v>1</v>
      </c>
    </row>
    <row r="111" spans="1:6" x14ac:dyDescent="0.2">
      <c r="A111" s="2" t="s">
        <v>122</v>
      </c>
      <c r="B111" s="821">
        <v>7</v>
      </c>
      <c r="C111" s="818" t="s">
        <v>1</v>
      </c>
      <c r="D111" s="818" t="s">
        <v>1</v>
      </c>
      <c r="E111" s="818" t="s">
        <v>1</v>
      </c>
      <c r="F111" s="818" t="s">
        <v>1</v>
      </c>
    </row>
    <row r="112" spans="1:6" x14ac:dyDescent="0.2">
      <c r="A112" s="5" t="s">
        <v>111</v>
      </c>
      <c r="B112" s="820" t="s">
        <v>1</v>
      </c>
      <c r="C112" s="817" t="s">
        <v>1</v>
      </c>
      <c r="D112" s="817" t="s">
        <v>1</v>
      </c>
      <c r="E112" s="817" t="s">
        <v>1</v>
      </c>
      <c r="F112" s="817" t="s">
        <v>1</v>
      </c>
    </row>
    <row r="113" spans="1:6" x14ac:dyDescent="0.2">
      <c r="A113" s="2" t="s">
        <v>119</v>
      </c>
      <c r="B113" s="821">
        <v>55</v>
      </c>
      <c r="C113" s="818">
        <v>0.87333196401596103</v>
      </c>
      <c r="D113" s="818">
        <v>7.0454888045787797E-2</v>
      </c>
      <c r="E113" s="818">
        <v>1.12222274765372E-2</v>
      </c>
      <c r="F113" s="818">
        <v>4.4990930706262602E-2</v>
      </c>
    </row>
    <row r="114" spans="1:6" x14ac:dyDescent="0.2">
      <c r="A114" s="2" t="s">
        <v>123</v>
      </c>
      <c r="B114" s="821">
        <v>75</v>
      </c>
      <c r="C114" s="818">
        <v>0.86024034023284901</v>
      </c>
      <c r="D114" s="818">
        <v>2.84921545535326E-2</v>
      </c>
      <c r="E114" s="818">
        <v>6.8807378411293002E-2</v>
      </c>
      <c r="F114" s="818">
        <v>4.24601398408413E-2</v>
      </c>
    </row>
    <row r="115" spans="1:6" x14ac:dyDescent="0.2">
      <c r="A115" s="2" t="s">
        <v>124</v>
      </c>
      <c r="B115" s="821">
        <v>14</v>
      </c>
      <c r="C115" s="818" t="s">
        <v>1</v>
      </c>
      <c r="D115" s="818" t="s">
        <v>1</v>
      </c>
      <c r="E115" s="818" t="s">
        <v>1</v>
      </c>
      <c r="F115" s="818" t="s">
        <v>1</v>
      </c>
    </row>
    <row r="116" spans="1:6" x14ac:dyDescent="0.2">
      <c r="A116" s="5" t="s">
        <v>125</v>
      </c>
      <c r="B116" s="820" t="s">
        <v>1</v>
      </c>
      <c r="C116" s="817" t="s">
        <v>1</v>
      </c>
      <c r="D116" s="817" t="s">
        <v>1</v>
      </c>
      <c r="E116" s="817" t="s">
        <v>1</v>
      </c>
      <c r="F116" s="817" t="s">
        <v>1</v>
      </c>
    </row>
    <row r="117" spans="1:6" x14ac:dyDescent="0.2">
      <c r="A117" s="2" t="s">
        <v>126</v>
      </c>
      <c r="B117" s="821">
        <v>20</v>
      </c>
      <c r="C117" s="818" t="s">
        <v>1</v>
      </c>
      <c r="D117" s="818" t="s">
        <v>1</v>
      </c>
      <c r="E117" s="818" t="s">
        <v>1</v>
      </c>
      <c r="F117" s="818" t="s">
        <v>1</v>
      </c>
    </row>
    <row r="118" spans="1:6" x14ac:dyDescent="0.2">
      <c r="A118" s="2" t="s">
        <v>127</v>
      </c>
      <c r="B118" s="821">
        <v>6</v>
      </c>
      <c r="C118" s="818" t="s">
        <v>1</v>
      </c>
      <c r="D118" s="818" t="s">
        <v>1</v>
      </c>
      <c r="E118" s="818" t="s">
        <v>1</v>
      </c>
      <c r="F118" s="818" t="s">
        <v>1</v>
      </c>
    </row>
    <row r="119" spans="1:6" x14ac:dyDescent="0.2">
      <c r="A119" s="2" t="s">
        <v>128</v>
      </c>
      <c r="B119" s="821">
        <v>5</v>
      </c>
      <c r="C119" s="818" t="s">
        <v>1</v>
      </c>
      <c r="D119" s="818" t="s">
        <v>1</v>
      </c>
      <c r="E119" s="818" t="s">
        <v>1</v>
      </c>
      <c r="F119" s="818" t="s">
        <v>1</v>
      </c>
    </row>
    <row r="120" spans="1:6" x14ac:dyDescent="0.2">
      <c r="A120" s="2" t="s">
        <v>129</v>
      </c>
      <c r="B120" s="821">
        <v>11</v>
      </c>
      <c r="C120" s="818" t="s">
        <v>1</v>
      </c>
      <c r="D120" s="818" t="s">
        <v>1</v>
      </c>
      <c r="E120" s="818" t="s">
        <v>1</v>
      </c>
      <c r="F120" s="818" t="s">
        <v>1</v>
      </c>
    </row>
    <row r="121" spans="1:6" x14ac:dyDescent="0.2">
      <c r="A121" s="2" t="s">
        <v>130</v>
      </c>
      <c r="B121" s="821">
        <v>21</v>
      </c>
      <c r="C121" s="818" t="s">
        <v>1</v>
      </c>
      <c r="D121" s="818" t="s">
        <v>1</v>
      </c>
      <c r="E121" s="818" t="s">
        <v>1</v>
      </c>
      <c r="F121" s="818" t="s">
        <v>1</v>
      </c>
    </row>
    <row r="122" spans="1:6" x14ac:dyDescent="0.2">
      <c r="A122" s="2" t="s">
        <v>131</v>
      </c>
      <c r="B122" s="821">
        <v>13</v>
      </c>
      <c r="C122" s="818" t="s">
        <v>1</v>
      </c>
      <c r="D122" s="818" t="s">
        <v>1</v>
      </c>
      <c r="E122" s="818" t="s">
        <v>1</v>
      </c>
      <c r="F122" s="818" t="s">
        <v>1</v>
      </c>
    </row>
    <row r="123" spans="1:6" x14ac:dyDescent="0.2">
      <c r="A123" s="2" t="s">
        <v>132</v>
      </c>
      <c r="B123" s="821">
        <v>6</v>
      </c>
      <c r="C123" s="818" t="s">
        <v>1</v>
      </c>
      <c r="D123" s="818" t="s">
        <v>1</v>
      </c>
      <c r="E123" s="818" t="s">
        <v>1</v>
      </c>
      <c r="F123" s="818" t="s">
        <v>1</v>
      </c>
    </row>
    <row r="124" spans="1:6" x14ac:dyDescent="0.2">
      <c r="A124" s="3" t="s">
        <v>133</v>
      </c>
      <c r="B124" s="822">
        <v>48</v>
      </c>
      <c r="C124" s="819">
        <v>0.91336208581924405</v>
      </c>
      <c r="D124" s="819">
        <v>4.4324174523353597E-2</v>
      </c>
      <c r="E124" s="819">
        <v>1.8670707941055301E-2</v>
      </c>
      <c r="F124" s="819">
        <v>2.3643024265766099E-2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445</v>
      </c>
    </row>
    <row r="4" spans="1:5" x14ac:dyDescent="0.2">
      <c r="A4" t="s">
        <v>444</v>
      </c>
    </row>
    <row r="5" spans="1:5" ht="38.25" x14ac:dyDescent="0.2">
      <c r="A5" s="4" t="s">
        <v>24</v>
      </c>
      <c r="B5" s="4" t="s">
        <v>4</v>
      </c>
      <c r="C5" s="4" t="s">
        <v>446</v>
      </c>
      <c r="D5" s="4" t="s">
        <v>447</v>
      </c>
      <c r="E5" s="4" t="s">
        <v>448</v>
      </c>
    </row>
    <row r="6" spans="1:5" x14ac:dyDescent="0.2">
      <c r="A6" s="5" t="s">
        <v>26</v>
      </c>
      <c r="B6" s="828" t="s">
        <v>1</v>
      </c>
      <c r="C6" s="825" t="s">
        <v>1</v>
      </c>
      <c r="D6" s="825" t="s">
        <v>1</v>
      </c>
      <c r="E6" s="825" t="s">
        <v>1</v>
      </c>
    </row>
    <row r="7" spans="1:5" x14ac:dyDescent="0.2">
      <c r="A7" s="2" t="s">
        <v>26</v>
      </c>
      <c r="B7" s="829">
        <v>140</v>
      </c>
      <c r="C7" s="826">
        <v>0.17871978878974901</v>
      </c>
      <c r="D7" s="826">
        <v>0.35984057188034102</v>
      </c>
      <c r="E7" s="826">
        <v>0.46143963932991</v>
      </c>
    </row>
    <row r="8" spans="1:5" x14ac:dyDescent="0.2">
      <c r="A8" s="5" t="s">
        <v>27</v>
      </c>
      <c r="B8" s="828" t="s">
        <v>1</v>
      </c>
      <c r="C8" s="825" t="s">
        <v>1</v>
      </c>
      <c r="D8" s="825" t="s">
        <v>1</v>
      </c>
      <c r="E8" s="825" t="s">
        <v>1</v>
      </c>
    </row>
    <row r="9" spans="1:5" x14ac:dyDescent="0.2">
      <c r="A9" s="2" t="s">
        <v>28</v>
      </c>
      <c r="B9" s="829">
        <v>57</v>
      </c>
      <c r="C9" s="826">
        <v>0.264301627874374</v>
      </c>
      <c r="D9" s="826">
        <v>0.41093492507934598</v>
      </c>
      <c r="E9" s="826">
        <v>0.32476344704628002</v>
      </c>
    </row>
    <row r="10" spans="1:5" x14ac:dyDescent="0.2">
      <c r="A10" s="2" t="s">
        <v>29</v>
      </c>
      <c r="B10" s="829">
        <v>9</v>
      </c>
      <c r="C10" s="826" t="s">
        <v>1</v>
      </c>
      <c r="D10" s="826" t="s">
        <v>1</v>
      </c>
      <c r="E10" s="826" t="s">
        <v>1</v>
      </c>
    </row>
    <row r="11" spans="1:5" x14ac:dyDescent="0.2">
      <c r="A11" s="2" t="s">
        <v>30</v>
      </c>
      <c r="B11" s="829">
        <v>36</v>
      </c>
      <c r="C11" s="826">
        <v>0.14383801817894001</v>
      </c>
      <c r="D11" s="826">
        <v>0.25806850194931003</v>
      </c>
      <c r="E11" s="826">
        <v>0.59809345006942705</v>
      </c>
    </row>
    <row r="12" spans="1:5" x14ac:dyDescent="0.2">
      <c r="A12" s="2" t="s">
        <v>31</v>
      </c>
      <c r="B12" s="829">
        <v>27</v>
      </c>
      <c r="C12" s="826" t="s">
        <v>1</v>
      </c>
      <c r="D12" s="826" t="s">
        <v>1</v>
      </c>
      <c r="E12" s="826" t="s">
        <v>1</v>
      </c>
    </row>
    <row r="13" spans="1:5" x14ac:dyDescent="0.2">
      <c r="A13" s="2" t="s">
        <v>32</v>
      </c>
      <c r="B13" s="829">
        <v>4</v>
      </c>
      <c r="C13" s="826" t="s">
        <v>1</v>
      </c>
      <c r="D13" s="826" t="s">
        <v>1</v>
      </c>
      <c r="E13" s="826" t="s">
        <v>1</v>
      </c>
    </row>
    <row r="14" spans="1:5" x14ac:dyDescent="0.2">
      <c r="A14" s="2" t="s">
        <v>33</v>
      </c>
      <c r="B14" s="829">
        <v>4</v>
      </c>
      <c r="C14" s="826" t="s">
        <v>1</v>
      </c>
      <c r="D14" s="826" t="s">
        <v>1</v>
      </c>
      <c r="E14" s="826" t="s">
        <v>1</v>
      </c>
    </row>
    <row r="15" spans="1:5" x14ac:dyDescent="0.2">
      <c r="A15" s="5" t="s">
        <v>34</v>
      </c>
      <c r="B15" s="828" t="s">
        <v>1</v>
      </c>
      <c r="C15" s="825" t="s">
        <v>1</v>
      </c>
      <c r="D15" s="825" t="s">
        <v>1</v>
      </c>
      <c r="E15" s="825" t="s">
        <v>1</v>
      </c>
    </row>
    <row r="16" spans="1:5" x14ac:dyDescent="0.2">
      <c r="A16" s="2" t="s">
        <v>35</v>
      </c>
      <c r="B16" s="829">
        <v>111</v>
      </c>
      <c r="C16" s="826">
        <v>0.182640045881271</v>
      </c>
      <c r="D16" s="826">
        <v>0.41352534294128401</v>
      </c>
      <c r="E16" s="826">
        <v>0.40383461117744401</v>
      </c>
    </row>
    <row r="17" spans="1:5" x14ac:dyDescent="0.2">
      <c r="A17" s="2" t="s">
        <v>36</v>
      </c>
      <c r="B17" s="829">
        <v>11</v>
      </c>
      <c r="C17" s="826" t="s">
        <v>1</v>
      </c>
      <c r="D17" s="826" t="s">
        <v>1</v>
      </c>
      <c r="E17" s="826" t="s">
        <v>1</v>
      </c>
    </row>
    <row r="18" spans="1:5" x14ac:dyDescent="0.2">
      <c r="A18" s="2" t="s">
        <v>37</v>
      </c>
      <c r="B18" s="829">
        <v>9</v>
      </c>
      <c r="C18" s="826" t="s">
        <v>1</v>
      </c>
      <c r="D18" s="826" t="s">
        <v>1</v>
      </c>
      <c r="E18" s="826" t="s">
        <v>1</v>
      </c>
    </row>
    <row r="19" spans="1:5" x14ac:dyDescent="0.2">
      <c r="A19" s="2" t="s">
        <v>38</v>
      </c>
      <c r="B19" s="829">
        <v>5</v>
      </c>
      <c r="C19" s="826" t="s">
        <v>1</v>
      </c>
      <c r="D19" s="826" t="s">
        <v>1</v>
      </c>
      <c r="E19" s="826" t="s">
        <v>1</v>
      </c>
    </row>
    <row r="20" spans="1:5" x14ac:dyDescent="0.2">
      <c r="A20" s="5" t="s">
        <v>39</v>
      </c>
      <c r="B20" s="828" t="s">
        <v>1</v>
      </c>
      <c r="C20" s="825" t="s">
        <v>1</v>
      </c>
      <c r="D20" s="825" t="s">
        <v>1</v>
      </c>
      <c r="E20" s="825" t="s">
        <v>1</v>
      </c>
    </row>
    <row r="21" spans="1:5" x14ac:dyDescent="0.2">
      <c r="A21" s="2" t="s">
        <v>35</v>
      </c>
      <c r="B21" s="829">
        <v>111</v>
      </c>
      <c r="C21" s="826">
        <v>0.182640045881271</v>
      </c>
      <c r="D21" s="826">
        <v>0.41352534294128401</v>
      </c>
      <c r="E21" s="826">
        <v>0.40383461117744401</v>
      </c>
    </row>
    <row r="22" spans="1:5" x14ac:dyDescent="0.2">
      <c r="A22" s="2" t="s">
        <v>40</v>
      </c>
      <c r="B22" s="829">
        <v>7</v>
      </c>
      <c r="C22" s="826" t="s">
        <v>1</v>
      </c>
      <c r="D22" s="826" t="s">
        <v>1</v>
      </c>
      <c r="E22" s="826" t="s">
        <v>1</v>
      </c>
    </row>
    <row r="23" spans="1:5" x14ac:dyDescent="0.2">
      <c r="A23" s="2" t="s">
        <v>41</v>
      </c>
      <c r="B23" s="829">
        <v>4</v>
      </c>
      <c r="C23" s="826" t="s">
        <v>1</v>
      </c>
      <c r="D23" s="826" t="s">
        <v>1</v>
      </c>
      <c r="E23" s="826" t="s">
        <v>1</v>
      </c>
    </row>
    <row r="24" spans="1:5" x14ac:dyDescent="0.2">
      <c r="A24" s="2" t="s">
        <v>42</v>
      </c>
      <c r="B24" s="829">
        <v>0</v>
      </c>
      <c r="C24" s="826" t="s">
        <v>1</v>
      </c>
      <c r="D24" s="826" t="s">
        <v>1</v>
      </c>
      <c r="E24" s="826" t="s">
        <v>1</v>
      </c>
    </row>
    <row r="25" spans="1:5" x14ac:dyDescent="0.2">
      <c r="A25" s="2" t="s">
        <v>43</v>
      </c>
      <c r="B25" s="829">
        <v>0</v>
      </c>
      <c r="C25" s="826" t="s">
        <v>1</v>
      </c>
      <c r="D25" s="826" t="s">
        <v>1</v>
      </c>
      <c r="E25" s="826" t="s">
        <v>1</v>
      </c>
    </row>
    <row r="26" spans="1:5" x14ac:dyDescent="0.2">
      <c r="A26" s="2" t="s">
        <v>37</v>
      </c>
      <c r="B26" s="829">
        <v>9</v>
      </c>
      <c r="C26" s="826" t="s">
        <v>1</v>
      </c>
      <c r="D26" s="826" t="s">
        <v>1</v>
      </c>
      <c r="E26" s="826" t="s">
        <v>1</v>
      </c>
    </row>
    <row r="27" spans="1:5" x14ac:dyDescent="0.2">
      <c r="A27" s="2" t="s">
        <v>44</v>
      </c>
      <c r="B27" s="829">
        <v>1</v>
      </c>
      <c r="C27" s="826" t="s">
        <v>1</v>
      </c>
      <c r="D27" s="826" t="s">
        <v>1</v>
      </c>
      <c r="E27" s="826" t="s">
        <v>1</v>
      </c>
    </row>
    <row r="28" spans="1:5" x14ac:dyDescent="0.2">
      <c r="A28" s="2" t="s">
        <v>45</v>
      </c>
      <c r="B28" s="829">
        <v>4</v>
      </c>
      <c r="C28" s="826" t="s">
        <v>1</v>
      </c>
      <c r="D28" s="826" t="s">
        <v>1</v>
      </c>
      <c r="E28" s="826" t="s">
        <v>1</v>
      </c>
    </row>
    <row r="29" spans="1:5" x14ac:dyDescent="0.2">
      <c r="A29" s="5" t="s">
        <v>46</v>
      </c>
      <c r="B29" s="828" t="s">
        <v>1</v>
      </c>
      <c r="C29" s="825" t="s">
        <v>1</v>
      </c>
      <c r="D29" s="825" t="s">
        <v>1</v>
      </c>
      <c r="E29" s="825" t="s">
        <v>1</v>
      </c>
    </row>
    <row r="30" spans="1:5" x14ac:dyDescent="0.2">
      <c r="A30" s="2" t="s">
        <v>47</v>
      </c>
      <c r="B30" s="829">
        <v>4</v>
      </c>
      <c r="C30" s="826" t="s">
        <v>1</v>
      </c>
      <c r="D30" s="826" t="s">
        <v>1</v>
      </c>
      <c r="E30" s="826" t="s">
        <v>1</v>
      </c>
    </row>
    <row r="31" spans="1:5" x14ac:dyDescent="0.2">
      <c r="A31" s="2" t="s">
        <v>48</v>
      </c>
      <c r="B31" s="829">
        <v>32</v>
      </c>
      <c r="C31" s="826">
        <v>0.23561400175094599</v>
      </c>
      <c r="D31" s="826">
        <v>0.37058651447296098</v>
      </c>
      <c r="E31" s="826">
        <v>0.39379948377609297</v>
      </c>
    </row>
    <row r="32" spans="1:5" x14ac:dyDescent="0.2">
      <c r="A32" s="2" t="s">
        <v>49</v>
      </c>
      <c r="B32" s="829">
        <v>19</v>
      </c>
      <c r="C32" s="826" t="s">
        <v>1</v>
      </c>
      <c r="D32" s="826" t="s">
        <v>1</v>
      </c>
      <c r="E32" s="826" t="s">
        <v>1</v>
      </c>
    </row>
    <row r="33" spans="1:5" x14ac:dyDescent="0.2">
      <c r="A33" s="2" t="s">
        <v>50</v>
      </c>
      <c r="B33" s="829">
        <v>70</v>
      </c>
      <c r="C33" s="826">
        <v>0.130857944488525</v>
      </c>
      <c r="D33" s="826">
        <v>0.34630322456359902</v>
      </c>
      <c r="E33" s="826">
        <v>0.52283883094787598</v>
      </c>
    </row>
    <row r="34" spans="1:5" x14ac:dyDescent="0.2">
      <c r="A34" s="5" t="s">
        <v>51</v>
      </c>
      <c r="B34" s="828" t="s">
        <v>1</v>
      </c>
      <c r="C34" s="825" t="s">
        <v>1</v>
      </c>
      <c r="D34" s="825" t="s">
        <v>1</v>
      </c>
      <c r="E34" s="825" t="s">
        <v>1</v>
      </c>
    </row>
    <row r="35" spans="1:5" x14ac:dyDescent="0.2">
      <c r="A35" s="2" t="s">
        <v>52</v>
      </c>
      <c r="B35" s="829">
        <v>41</v>
      </c>
      <c r="C35" s="826">
        <v>0.18371044099330899</v>
      </c>
      <c r="D35" s="826">
        <v>0.43861582875251798</v>
      </c>
      <c r="E35" s="826">
        <v>0.37767374515533397</v>
      </c>
    </row>
    <row r="36" spans="1:5" x14ac:dyDescent="0.2">
      <c r="A36" s="2" t="s">
        <v>53</v>
      </c>
      <c r="B36" s="829">
        <v>42</v>
      </c>
      <c r="C36" s="826">
        <v>8.0387353897094699E-2</v>
      </c>
      <c r="D36" s="826">
        <v>0.434167921543121</v>
      </c>
      <c r="E36" s="826">
        <v>0.48544472455978399</v>
      </c>
    </row>
    <row r="37" spans="1:5" x14ac:dyDescent="0.2">
      <c r="A37" s="2" t="s">
        <v>54</v>
      </c>
      <c r="B37" s="829">
        <v>26</v>
      </c>
      <c r="C37" s="826" t="s">
        <v>1</v>
      </c>
      <c r="D37" s="826" t="s">
        <v>1</v>
      </c>
      <c r="E37" s="826" t="s">
        <v>1</v>
      </c>
    </row>
    <row r="38" spans="1:5" x14ac:dyDescent="0.2">
      <c r="A38" s="2" t="s">
        <v>55</v>
      </c>
      <c r="B38" s="829">
        <v>29</v>
      </c>
      <c r="C38" s="826" t="s">
        <v>1</v>
      </c>
      <c r="D38" s="826" t="s">
        <v>1</v>
      </c>
      <c r="E38" s="826" t="s">
        <v>1</v>
      </c>
    </row>
    <row r="39" spans="1:5" x14ac:dyDescent="0.2">
      <c r="A39" s="5" t="s">
        <v>56</v>
      </c>
      <c r="B39" s="828" t="s">
        <v>1</v>
      </c>
      <c r="C39" s="825" t="s">
        <v>1</v>
      </c>
      <c r="D39" s="825" t="s">
        <v>1</v>
      </c>
      <c r="E39" s="825" t="s">
        <v>1</v>
      </c>
    </row>
    <row r="40" spans="1:5" x14ac:dyDescent="0.2">
      <c r="A40" s="2" t="s">
        <v>57</v>
      </c>
      <c r="B40" s="829">
        <v>111</v>
      </c>
      <c r="C40" s="826">
        <v>0.203738734126091</v>
      </c>
      <c r="D40" s="826">
        <v>0.33247855305671697</v>
      </c>
      <c r="E40" s="826">
        <v>0.46378269791603099</v>
      </c>
    </row>
    <row r="41" spans="1:5" x14ac:dyDescent="0.2">
      <c r="A41" s="2" t="s">
        <v>58</v>
      </c>
      <c r="B41" s="829">
        <v>27</v>
      </c>
      <c r="C41" s="826" t="s">
        <v>1</v>
      </c>
      <c r="D41" s="826" t="s">
        <v>1</v>
      </c>
      <c r="E41" s="826" t="s">
        <v>1</v>
      </c>
    </row>
    <row r="42" spans="1:5" x14ac:dyDescent="0.2">
      <c r="A42" s="5" t="s">
        <v>59</v>
      </c>
      <c r="B42" s="828" t="s">
        <v>1</v>
      </c>
      <c r="C42" s="825" t="s">
        <v>1</v>
      </c>
      <c r="D42" s="825" t="s">
        <v>1</v>
      </c>
      <c r="E42" s="825" t="s">
        <v>1</v>
      </c>
    </row>
    <row r="43" spans="1:5" x14ac:dyDescent="0.2">
      <c r="A43" s="2" t="s">
        <v>60</v>
      </c>
      <c r="B43" s="829">
        <v>89</v>
      </c>
      <c r="C43" s="826">
        <v>0.17595978081226299</v>
      </c>
      <c r="D43" s="826">
        <v>0.31079730391502403</v>
      </c>
      <c r="E43" s="826">
        <v>0.51324290037155196</v>
      </c>
    </row>
    <row r="44" spans="1:5" x14ac:dyDescent="0.2">
      <c r="A44" s="2" t="s">
        <v>61</v>
      </c>
      <c r="B44" s="829">
        <v>25</v>
      </c>
      <c r="C44" s="826" t="s">
        <v>1</v>
      </c>
      <c r="D44" s="826" t="s">
        <v>1</v>
      </c>
      <c r="E44" s="826" t="s">
        <v>1</v>
      </c>
    </row>
    <row r="45" spans="1:5" x14ac:dyDescent="0.2">
      <c r="A45" s="2" t="s">
        <v>62</v>
      </c>
      <c r="B45" s="829">
        <v>25</v>
      </c>
      <c r="C45" s="826" t="s">
        <v>1</v>
      </c>
      <c r="D45" s="826" t="s">
        <v>1</v>
      </c>
      <c r="E45" s="826" t="s">
        <v>1</v>
      </c>
    </row>
    <row r="46" spans="1:5" x14ac:dyDescent="0.2">
      <c r="A46" s="5" t="s">
        <v>63</v>
      </c>
      <c r="B46" s="828" t="s">
        <v>1</v>
      </c>
      <c r="C46" s="825" t="s">
        <v>1</v>
      </c>
      <c r="D46" s="825" t="s">
        <v>1</v>
      </c>
      <c r="E46" s="825" t="s">
        <v>1</v>
      </c>
    </row>
    <row r="47" spans="1:5" x14ac:dyDescent="0.2">
      <c r="A47" s="2" t="s">
        <v>64</v>
      </c>
      <c r="B47" s="829">
        <v>14</v>
      </c>
      <c r="C47" s="826" t="s">
        <v>1</v>
      </c>
      <c r="D47" s="826" t="s">
        <v>1</v>
      </c>
      <c r="E47" s="826" t="s">
        <v>1</v>
      </c>
    </row>
    <row r="48" spans="1:5" x14ac:dyDescent="0.2">
      <c r="A48" s="2" t="s">
        <v>65</v>
      </c>
      <c r="B48" s="829">
        <v>8</v>
      </c>
      <c r="C48" s="826" t="s">
        <v>1</v>
      </c>
      <c r="D48" s="826" t="s">
        <v>1</v>
      </c>
      <c r="E48" s="826" t="s">
        <v>1</v>
      </c>
    </row>
    <row r="49" spans="1:5" x14ac:dyDescent="0.2">
      <c r="A49" s="2" t="s">
        <v>66</v>
      </c>
      <c r="B49" s="829">
        <v>7</v>
      </c>
      <c r="C49" s="826" t="s">
        <v>1</v>
      </c>
      <c r="D49" s="826" t="s">
        <v>1</v>
      </c>
      <c r="E49" s="826" t="s">
        <v>1</v>
      </c>
    </row>
    <row r="50" spans="1:5" x14ac:dyDescent="0.2">
      <c r="A50" s="2" t="s">
        <v>67</v>
      </c>
      <c r="B50" s="829">
        <v>12</v>
      </c>
      <c r="C50" s="826" t="s">
        <v>1</v>
      </c>
      <c r="D50" s="826" t="s">
        <v>1</v>
      </c>
      <c r="E50" s="826" t="s">
        <v>1</v>
      </c>
    </row>
    <row r="51" spans="1:5" x14ac:dyDescent="0.2">
      <c r="A51" s="2" t="s">
        <v>68</v>
      </c>
      <c r="B51" s="829">
        <v>23</v>
      </c>
      <c r="C51" s="826" t="s">
        <v>1</v>
      </c>
      <c r="D51" s="826" t="s">
        <v>1</v>
      </c>
      <c r="E51" s="826" t="s">
        <v>1</v>
      </c>
    </row>
    <row r="52" spans="1:5" x14ac:dyDescent="0.2">
      <c r="A52" s="2" t="s">
        <v>69</v>
      </c>
      <c r="B52" s="829">
        <v>16</v>
      </c>
      <c r="C52" s="826" t="s">
        <v>1</v>
      </c>
      <c r="D52" s="826" t="s">
        <v>1</v>
      </c>
      <c r="E52" s="826" t="s">
        <v>1</v>
      </c>
    </row>
    <row r="53" spans="1:5" x14ac:dyDescent="0.2">
      <c r="A53" s="2" t="s">
        <v>70</v>
      </c>
      <c r="B53" s="829">
        <v>8</v>
      </c>
      <c r="C53" s="826" t="s">
        <v>1</v>
      </c>
      <c r="D53" s="826" t="s">
        <v>1</v>
      </c>
      <c r="E53" s="826" t="s">
        <v>1</v>
      </c>
    </row>
    <row r="54" spans="1:5" x14ac:dyDescent="0.2">
      <c r="A54" s="2" t="s">
        <v>71</v>
      </c>
      <c r="B54" s="829">
        <v>21</v>
      </c>
      <c r="C54" s="826" t="s">
        <v>1</v>
      </c>
      <c r="D54" s="826" t="s">
        <v>1</v>
      </c>
      <c r="E54" s="826" t="s">
        <v>1</v>
      </c>
    </row>
    <row r="55" spans="1:5" x14ac:dyDescent="0.2">
      <c r="A55" s="2" t="s">
        <v>72</v>
      </c>
      <c r="B55" s="829">
        <v>8</v>
      </c>
      <c r="C55" s="826" t="s">
        <v>1</v>
      </c>
      <c r="D55" s="826" t="s">
        <v>1</v>
      </c>
      <c r="E55" s="826" t="s">
        <v>1</v>
      </c>
    </row>
    <row r="56" spans="1:5" x14ac:dyDescent="0.2">
      <c r="A56" s="2" t="s">
        <v>73</v>
      </c>
      <c r="B56" s="829">
        <v>23</v>
      </c>
      <c r="C56" s="826" t="s">
        <v>1</v>
      </c>
      <c r="D56" s="826" t="s">
        <v>1</v>
      </c>
      <c r="E56" s="826" t="s">
        <v>1</v>
      </c>
    </row>
    <row r="57" spans="1:5" x14ac:dyDescent="0.2">
      <c r="A57" s="5" t="s">
        <v>74</v>
      </c>
      <c r="B57" s="828" t="s">
        <v>1</v>
      </c>
      <c r="C57" s="825" t="s">
        <v>1</v>
      </c>
      <c r="D57" s="825" t="s">
        <v>1</v>
      </c>
      <c r="E57" s="825" t="s">
        <v>1</v>
      </c>
    </row>
    <row r="58" spans="1:5" x14ac:dyDescent="0.2">
      <c r="A58" s="2" t="s">
        <v>75</v>
      </c>
      <c r="B58" s="829">
        <v>14</v>
      </c>
      <c r="C58" s="826" t="s">
        <v>1</v>
      </c>
      <c r="D58" s="826" t="s">
        <v>1</v>
      </c>
      <c r="E58" s="826" t="s">
        <v>1</v>
      </c>
    </row>
    <row r="59" spans="1:5" x14ac:dyDescent="0.2">
      <c r="A59" s="2" t="s">
        <v>76</v>
      </c>
      <c r="B59" s="829">
        <v>104</v>
      </c>
      <c r="C59" s="826">
        <v>0.197836443781853</v>
      </c>
      <c r="D59" s="826">
        <v>0.313619494438171</v>
      </c>
      <c r="E59" s="826">
        <v>0.48854404687881497</v>
      </c>
    </row>
    <row r="60" spans="1:5" x14ac:dyDescent="0.2">
      <c r="A60" s="2" t="s">
        <v>77</v>
      </c>
      <c r="B60" s="829">
        <v>20</v>
      </c>
      <c r="C60" s="826" t="s">
        <v>1</v>
      </c>
      <c r="D60" s="826" t="s">
        <v>1</v>
      </c>
      <c r="E60" s="826" t="s">
        <v>1</v>
      </c>
    </row>
    <row r="61" spans="1:5" x14ac:dyDescent="0.2">
      <c r="A61" s="2" t="s">
        <v>78</v>
      </c>
      <c r="B61" s="829">
        <v>2</v>
      </c>
      <c r="C61" s="826" t="s">
        <v>1</v>
      </c>
      <c r="D61" s="826" t="s">
        <v>1</v>
      </c>
      <c r="E61" s="826" t="s">
        <v>1</v>
      </c>
    </row>
    <row r="62" spans="1:5" x14ac:dyDescent="0.2">
      <c r="A62" s="5" t="s">
        <v>79</v>
      </c>
      <c r="B62" s="828" t="s">
        <v>1</v>
      </c>
      <c r="C62" s="825" t="s">
        <v>1</v>
      </c>
      <c r="D62" s="825" t="s">
        <v>1</v>
      </c>
      <c r="E62" s="825" t="s">
        <v>1</v>
      </c>
    </row>
    <row r="63" spans="1:5" x14ac:dyDescent="0.2">
      <c r="A63" s="2" t="s">
        <v>80</v>
      </c>
      <c r="B63" s="829">
        <v>95</v>
      </c>
      <c r="C63" s="826">
        <v>0.192022755742073</v>
      </c>
      <c r="D63" s="826">
        <v>0.41682335734367398</v>
      </c>
      <c r="E63" s="826">
        <v>0.39115387201309199</v>
      </c>
    </row>
    <row r="64" spans="1:5" x14ac:dyDescent="0.2">
      <c r="A64" s="2" t="s">
        <v>81</v>
      </c>
      <c r="B64" s="829">
        <v>7</v>
      </c>
      <c r="C64" s="826" t="s">
        <v>1</v>
      </c>
      <c r="D64" s="826" t="s">
        <v>1</v>
      </c>
      <c r="E64" s="826" t="s">
        <v>1</v>
      </c>
    </row>
    <row r="65" spans="1:5" x14ac:dyDescent="0.2">
      <c r="A65" s="2" t="s">
        <v>82</v>
      </c>
      <c r="B65" s="829">
        <v>20</v>
      </c>
      <c r="C65" s="826" t="s">
        <v>1</v>
      </c>
      <c r="D65" s="826" t="s">
        <v>1</v>
      </c>
      <c r="E65" s="826" t="s">
        <v>1</v>
      </c>
    </row>
    <row r="66" spans="1:5" x14ac:dyDescent="0.2">
      <c r="A66" s="2" t="s">
        <v>83</v>
      </c>
      <c r="B66" s="829">
        <v>15</v>
      </c>
      <c r="C66" s="826" t="s">
        <v>1</v>
      </c>
      <c r="D66" s="826" t="s">
        <v>1</v>
      </c>
      <c r="E66" s="826" t="s">
        <v>1</v>
      </c>
    </row>
    <row r="67" spans="1:5" x14ac:dyDescent="0.2">
      <c r="A67" s="5" t="s">
        <v>84</v>
      </c>
      <c r="B67" s="828" t="s">
        <v>1</v>
      </c>
      <c r="C67" s="825" t="s">
        <v>1</v>
      </c>
      <c r="D67" s="825" t="s">
        <v>1</v>
      </c>
      <c r="E67" s="825" t="s">
        <v>1</v>
      </c>
    </row>
    <row r="68" spans="1:5" x14ac:dyDescent="0.2">
      <c r="A68" s="2" t="s">
        <v>85</v>
      </c>
      <c r="B68" s="829">
        <v>113</v>
      </c>
      <c r="C68" s="826">
        <v>0.15532857179641699</v>
      </c>
      <c r="D68" s="826">
        <v>0.366921037435532</v>
      </c>
      <c r="E68" s="826">
        <v>0.47775039076805098</v>
      </c>
    </row>
    <row r="69" spans="1:5" x14ac:dyDescent="0.2">
      <c r="A69" s="2" t="s">
        <v>86</v>
      </c>
      <c r="B69" s="829">
        <v>5</v>
      </c>
      <c r="C69" s="826" t="s">
        <v>1</v>
      </c>
      <c r="D69" s="826" t="s">
        <v>1</v>
      </c>
      <c r="E69" s="826" t="s">
        <v>1</v>
      </c>
    </row>
    <row r="70" spans="1:5" x14ac:dyDescent="0.2">
      <c r="A70" s="2" t="s">
        <v>87</v>
      </c>
      <c r="B70" s="829">
        <v>20</v>
      </c>
      <c r="C70" s="826" t="s">
        <v>1</v>
      </c>
      <c r="D70" s="826" t="s">
        <v>1</v>
      </c>
      <c r="E70" s="826" t="s">
        <v>1</v>
      </c>
    </row>
    <row r="71" spans="1:5" x14ac:dyDescent="0.2">
      <c r="A71" s="2" t="s">
        <v>88</v>
      </c>
      <c r="B71" s="829">
        <v>2</v>
      </c>
      <c r="C71" s="826" t="s">
        <v>1</v>
      </c>
      <c r="D71" s="826" t="s">
        <v>1</v>
      </c>
      <c r="E71" s="826" t="s">
        <v>1</v>
      </c>
    </row>
    <row r="72" spans="1:5" x14ac:dyDescent="0.2">
      <c r="A72" s="5" t="s">
        <v>89</v>
      </c>
      <c r="B72" s="828" t="s">
        <v>1</v>
      </c>
      <c r="C72" s="825" t="s">
        <v>1</v>
      </c>
      <c r="D72" s="825" t="s">
        <v>1</v>
      </c>
      <c r="E72" s="825" t="s">
        <v>1</v>
      </c>
    </row>
    <row r="73" spans="1:5" x14ac:dyDescent="0.2">
      <c r="A73" s="2" t="s">
        <v>89</v>
      </c>
      <c r="B73" s="829">
        <v>134</v>
      </c>
      <c r="C73" s="826">
        <v>0.18340259790420499</v>
      </c>
      <c r="D73" s="826">
        <v>0.35386490821838401</v>
      </c>
      <c r="E73" s="826">
        <v>0.462732464075089</v>
      </c>
    </row>
    <row r="74" spans="1:5" x14ac:dyDescent="0.2">
      <c r="A74" s="2" t="s">
        <v>90</v>
      </c>
      <c r="B74" s="829">
        <v>6</v>
      </c>
      <c r="C74" s="826" t="s">
        <v>1</v>
      </c>
      <c r="D74" s="826" t="s">
        <v>1</v>
      </c>
      <c r="E74" s="826" t="s">
        <v>1</v>
      </c>
    </row>
    <row r="75" spans="1:5" x14ac:dyDescent="0.2">
      <c r="A75" s="5" t="s">
        <v>91</v>
      </c>
      <c r="B75" s="828" t="s">
        <v>1</v>
      </c>
      <c r="C75" s="825" t="s">
        <v>1</v>
      </c>
      <c r="D75" s="825" t="s">
        <v>1</v>
      </c>
      <c r="E75" s="825" t="s">
        <v>1</v>
      </c>
    </row>
    <row r="76" spans="1:5" x14ac:dyDescent="0.2">
      <c r="A76" s="2" t="s">
        <v>92</v>
      </c>
      <c r="B76" s="829">
        <v>79</v>
      </c>
      <c r="C76" s="826">
        <v>0.24734954535961201</v>
      </c>
      <c r="D76" s="826">
        <v>0.44259464740753202</v>
      </c>
      <c r="E76" s="826">
        <v>0.310055822134018</v>
      </c>
    </row>
    <row r="77" spans="1:5" x14ac:dyDescent="0.2">
      <c r="A77" s="2" t="s">
        <v>93</v>
      </c>
      <c r="B77" s="829">
        <v>35</v>
      </c>
      <c r="C77" s="826">
        <v>0.134613826870918</v>
      </c>
      <c r="D77" s="826">
        <v>0.28641781210899397</v>
      </c>
      <c r="E77" s="826">
        <v>0.578968346118927</v>
      </c>
    </row>
    <row r="78" spans="1:5" x14ac:dyDescent="0.2">
      <c r="A78" s="2" t="s">
        <v>94</v>
      </c>
      <c r="B78" s="829">
        <v>25</v>
      </c>
      <c r="C78" s="826" t="s">
        <v>1</v>
      </c>
      <c r="D78" s="826" t="s">
        <v>1</v>
      </c>
      <c r="E78" s="826" t="s">
        <v>1</v>
      </c>
    </row>
    <row r="79" spans="1:5" x14ac:dyDescent="0.2">
      <c r="A79" s="5" t="s">
        <v>95</v>
      </c>
      <c r="B79" s="828" t="s">
        <v>1</v>
      </c>
      <c r="C79" s="825" t="s">
        <v>1</v>
      </c>
      <c r="D79" s="825" t="s">
        <v>1</v>
      </c>
      <c r="E79" s="825" t="s">
        <v>1</v>
      </c>
    </row>
    <row r="80" spans="1:5" x14ac:dyDescent="0.2">
      <c r="A80" s="2" t="s">
        <v>96</v>
      </c>
      <c r="B80" s="829">
        <v>38</v>
      </c>
      <c r="C80" s="826">
        <v>0.25664636492729198</v>
      </c>
      <c r="D80" s="826">
        <v>0.207058951258659</v>
      </c>
      <c r="E80" s="826">
        <v>0.53629469871520996</v>
      </c>
    </row>
    <row r="81" spans="1:5" x14ac:dyDescent="0.2">
      <c r="A81" s="2" t="s">
        <v>97</v>
      </c>
      <c r="B81" s="829">
        <v>26</v>
      </c>
      <c r="C81" s="826" t="s">
        <v>1</v>
      </c>
      <c r="D81" s="826" t="s">
        <v>1</v>
      </c>
      <c r="E81" s="826" t="s">
        <v>1</v>
      </c>
    </row>
    <row r="82" spans="1:5" x14ac:dyDescent="0.2">
      <c r="A82" s="2" t="s">
        <v>98</v>
      </c>
      <c r="B82" s="829">
        <v>4</v>
      </c>
      <c r="C82" s="826" t="s">
        <v>1</v>
      </c>
      <c r="D82" s="826" t="s">
        <v>1</v>
      </c>
      <c r="E82" s="826" t="s">
        <v>1</v>
      </c>
    </row>
    <row r="83" spans="1:5" x14ac:dyDescent="0.2">
      <c r="A83" s="2" t="s">
        <v>99</v>
      </c>
      <c r="B83" s="829">
        <v>11</v>
      </c>
      <c r="C83" s="826" t="s">
        <v>1</v>
      </c>
      <c r="D83" s="826" t="s">
        <v>1</v>
      </c>
      <c r="E83" s="826" t="s">
        <v>1</v>
      </c>
    </row>
    <row r="84" spans="1:5" x14ac:dyDescent="0.2">
      <c r="A84" s="2" t="s">
        <v>100</v>
      </c>
      <c r="B84" s="829">
        <v>2</v>
      </c>
      <c r="C84" s="826" t="s">
        <v>1</v>
      </c>
      <c r="D84" s="826" t="s">
        <v>1</v>
      </c>
      <c r="E84" s="826" t="s">
        <v>1</v>
      </c>
    </row>
    <row r="85" spans="1:5" x14ac:dyDescent="0.2">
      <c r="A85" s="2" t="s">
        <v>101</v>
      </c>
      <c r="B85" s="829">
        <v>10</v>
      </c>
      <c r="C85" s="826" t="s">
        <v>1</v>
      </c>
      <c r="D85" s="826" t="s">
        <v>1</v>
      </c>
      <c r="E85" s="826" t="s">
        <v>1</v>
      </c>
    </row>
    <row r="86" spans="1:5" x14ac:dyDescent="0.2">
      <c r="A86" s="2" t="s">
        <v>102</v>
      </c>
      <c r="B86" s="829">
        <v>3</v>
      </c>
      <c r="C86" s="826" t="s">
        <v>1</v>
      </c>
      <c r="D86" s="826" t="s">
        <v>1</v>
      </c>
      <c r="E86" s="826" t="s">
        <v>1</v>
      </c>
    </row>
    <row r="87" spans="1:5" x14ac:dyDescent="0.2">
      <c r="A87" s="2" t="s">
        <v>103</v>
      </c>
      <c r="B87" s="829">
        <v>9</v>
      </c>
      <c r="C87" s="826" t="s">
        <v>1</v>
      </c>
      <c r="D87" s="826" t="s">
        <v>1</v>
      </c>
      <c r="E87" s="826" t="s">
        <v>1</v>
      </c>
    </row>
    <row r="88" spans="1:5" x14ac:dyDescent="0.2">
      <c r="A88" s="2" t="s">
        <v>104</v>
      </c>
      <c r="B88" s="829">
        <v>35</v>
      </c>
      <c r="C88" s="826">
        <v>0.26017984747886702</v>
      </c>
      <c r="D88" s="826">
        <v>0.408713638782501</v>
      </c>
      <c r="E88" s="826">
        <v>0.33110651373863198</v>
      </c>
    </row>
    <row r="89" spans="1:5" x14ac:dyDescent="0.2">
      <c r="A89" s="5" t="s">
        <v>105</v>
      </c>
      <c r="B89" s="828" t="s">
        <v>1</v>
      </c>
      <c r="C89" s="825" t="s">
        <v>1</v>
      </c>
      <c r="D89" s="825" t="s">
        <v>1</v>
      </c>
      <c r="E89" s="825" t="s">
        <v>1</v>
      </c>
    </row>
    <row r="90" spans="1:5" x14ac:dyDescent="0.2">
      <c r="A90" s="2" t="s">
        <v>106</v>
      </c>
      <c r="B90" s="829">
        <v>17</v>
      </c>
      <c r="C90" s="826" t="s">
        <v>1</v>
      </c>
      <c r="D90" s="826" t="s">
        <v>1</v>
      </c>
      <c r="E90" s="826" t="s">
        <v>1</v>
      </c>
    </row>
    <row r="91" spans="1:5" x14ac:dyDescent="0.2">
      <c r="A91" s="2" t="s">
        <v>107</v>
      </c>
      <c r="B91" s="829">
        <v>25</v>
      </c>
      <c r="C91" s="826" t="s">
        <v>1</v>
      </c>
      <c r="D91" s="826" t="s">
        <v>1</v>
      </c>
      <c r="E91" s="826" t="s">
        <v>1</v>
      </c>
    </row>
    <row r="92" spans="1:5" x14ac:dyDescent="0.2">
      <c r="A92" s="2" t="s">
        <v>108</v>
      </c>
      <c r="B92" s="829">
        <v>70</v>
      </c>
      <c r="C92" s="826">
        <v>0.17957948148250599</v>
      </c>
      <c r="D92" s="826">
        <v>0.45374202728271501</v>
      </c>
      <c r="E92" s="826">
        <v>0.366678476333618</v>
      </c>
    </row>
    <row r="93" spans="1:5" x14ac:dyDescent="0.2">
      <c r="A93" s="2" t="s">
        <v>109</v>
      </c>
      <c r="B93" s="829">
        <v>12</v>
      </c>
      <c r="C93" s="826" t="s">
        <v>1</v>
      </c>
      <c r="D93" s="826" t="s">
        <v>1</v>
      </c>
      <c r="E93" s="826" t="s">
        <v>1</v>
      </c>
    </row>
    <row r="94" spans="1:5" x14ac:dyDescent="0.2">
      <c r="A94" s="5" t="s">
        <v>110</v>
      </c>
      <c r="B94" s="828" t="s">
        <v>1</v>
      </c>
      <c r="C94" s="825" t="s">
        <v>1</v>
      </c>
      <c r="D94" s="825" t="s">
        <v>1</v>
      </c>
      <c r="E94" s="825" t="s">
        <v>1</v>
      </c>
    </row>
    <row r="95" spans="1:5" x14ac:dyDescent="0.2">
      <c r="A95" s="2" t="s">
        <v>106</v>
      </c>
      <c r="B95" s="829">
        <v>26</v>
      </c>
      <c r="C95" s="826" t="s">
        <v>1</v>
      </c>
      <c r="D95" s="826" t="s">
        <v>1</v>
      </c>
      <c r="E95" s="826" t="s">
        <v>1</v>
      </c>
    </row>
    <row r="96" spans="1:5" x14ac:dyDescent="0.2">
      <c r="A96" s="2" t="s">
        <v>107</v>
      </c>
      <c r="B96" s="829">
        <v>36</v>
      </c>
      <c r="C96" s="826">
        <v>0.29022303223609902</v>
      </c>
      <c r="D96" s="826">
        <v>0.287282854318619</v>
      </c>
      <c r="E96" s="826">
        <v>0.42249411344528198</v>
      </c>
    </row>
    <row r="97" spans="1:5" x14ac:dyDescent="0.2">
      <c r="A97" s="2" t="s">
        <v>108</v>
      </c>
      <c r="B97" s="829">
        <v>58</v>
      </c>
      <c r="C97" s="826">
        <v>9.7910113632678999E-2</v>
      </c>
      <c r="D97" s="826">
        <v>0.42832550406455999</v>
      </c>
      <c r="E97" s="826">
        <v>0.47376438975334201</v>
      </c>
    </row>
    <row r="98" spans="1:5" x14ac:dyDescent="0.2">
      <c r="A98" s="2" t="s">
        <v>109</v>
      </c>
      <c r="B98" s="829">
        <v>4</v>
      </c>
      <c r="C98" s="826" t="s">
        <v>1</v>
      </c>
      <c r="D98" s="826" t="s">
        <v>1</v>
      </c>
      <c r="E98" s="826" t="s">
        <v>1</v>
      </c>
    </row>
    <row r="99" spans="1:5" x14ac:dyDescent="0.2">
      <c r="A99" s="5" t="s">
        <v>111</v>
      </c>
      <c r="B99" s="828" t="s">
        <v>1</v>
      </c>
      <c r="C99" s="825" t="s">
        <v>1</v>
      </c>
      <c r="D99" s="825" t="s">
        <v>1</v>
      </c>
      <c r="E99" s="825" t="s">
        <v>1</v>
      </c>
    </row>
    <row r="100" spans="1:5" x14ac:dyDescent="0.2">
      <c r="A100" s="2" t="s">
        <v>112</v>
      </c>
      <c r="B100" s="829">
        <v>12</v>
      </c>
      <c r="C100" s="826" t="s">
        <v>1</v>
      </c>
      <c r="D100" s="826" t="s">
        <v>1</v>
      </c>
      <c r="E100" s="826" t="s">
        <v>1</v>
      </c>
    </row>
    <row r="101" spans="1:5" x14ac:dyDescent="0.2">
      <c r="A101" s="2" t="s">
        <v>113</v>
      </c>
      <c r="B101" s="829">
        <v>42</v>
      </c>
      <c r="C101" s="826">
        <v>0.19136728346347801</v>
      </c>
      <c r="D101" s="826">
        <v>0.52899241447448697</v>
      </c>
      <c r="E101" s="826">
        <v>0.27964031696319602</v>
      </c>
    </row>
    <row r="102" spans="1:5" x14ac:dyDescent="0.2">
      <c r="A102" s="2" t="s">
        <v>114</v>
      </c>
      <c r="B102" s="829">
        <v>51</v>
      </c>
      <c r="C102" s="826">
        <v>0.13446968793868999</v>
      </c>
      <c r="D102" s="826">
        <v>0.23160435259342199</v>
      </c>
      <c r="E102" s="826">
        <v>0.63392597436904896</v>
      </c>
    </row>
    <row r="103" spans="1:5" x14ac:dyDescent="0.2">
      <c r="A103" s="2" t="s">
        <v>115</v>
      </c>
      <c r="B103" s="829">
        <v>19</v>
      </c>
      <c r="C103" s="826" t="s">
        <v>1</v>
      </c>
      <c r="D103" s="826" t="s">
        <v>1</v>
      </c>
      <c r="E103" s="826" t="s">
        <v>1</v>
      </c>
    </row>
    <row r="104" spans="1:5" x14ac:dyDescent="0.2">
      <c r="A104" s="2" t="s">
        <v>116</v>
      </c>
      <c r="B104" s="829">
        <v>7</v>
      </c>
      <c r="C104" s="826" t="s">
        <v>1</v>
      </c>
      <c r="D104" s="826" t="s">
        <v>1</v>
      </c>
      <c r="E104" s="826" t="s">
        <v>1</v>
      </c>
    </row>
    <row r="105" spans="1:5" x14ac:dyDescent="0.2">
      <c r="A105" s="2" t="s">
        <v>117</v>
      </c>
      <c r="B105" s="829">
        <v>5</v>
      </c>
      <c r="C105" s="826" t="s">
        <v>1</v>
      </c>
      <c r="D105" s="826" t="s">
        <v>1</v>
      </c>
      <c r="E105" s="826" t="s">
        <v>1</v>
      </c>
    </row>
    <row r="106" spans="1:5" x14ac:dyDescent="0.2">
      <c r="A106" s="2" t="s">
        <v>118</v>
      </c>
      <c r="B106" s="829">
        <v>2</v>
      </c>
      <c r="C106" s="826" t="s">
        <v>1</v>
      </c>
      <c r="D106" s="826" t="s">
        <v>1</v>
      </c>
      <c r="E106" s="826" t="s">
        <v>1</v>
      </c>
    </row>
    <row r="107" spans="1:5" x14ac:dyDescent="0.2">
      <c r="A107" s="5" t="s">
        <v>111</v>
      </c>
      <c r="B107" s="828" t="s">
        <v>1</v>
      </c>
      <c r="C107" s="825" t="s">
        <v>1</v>
      </c>
      <c r="D107" s="825" t="s">
        <v>1</v>
      </c>
      <c r="E107" s="825" t="s">
        <v>1</v>
      </c>
    </row>
    <row r="108" spans="1:5" x14ac:dyDescent="0.2">
      <c r="A108" s="2" t="s">
        <v>119</v>
      </c>
      <c r="B108" s="829">
        <v>54</v>
      </c>
      <c r="C108" s="826">
        <v>0.26566404104232799</v>
      </c>
      <c r="D108" s="826">
        <v>0.498217403888702</v>
      </c>
      <c r="E108" s="826">
        <v>0.23611852526664701</v>
      </c>
    </row>
    <row r="109" spans="1:5" x14ac:dyDescent="0.2">
      <c r="A109" s="2" t="s">
        <v>120</v>
      </c>
      <c r="B109" s="829">
        <v>59</v>
      </c>
      <c r="C109" s="826">
        <v>0.111592344939709</v>
      </c>
      <c r="D109" s="826">
        <v>0.20701372623443601</v>
      </c>
      <c r="E109" s="826">
        <v>0.68139392137527499</v>
      </c>
    </row>
    <row r="110" spans="1:5" x14ac:dyDescent="0.2">
      <c r="A110" s="2" t="s">
        <v>121</v>
      </c>
      <c r="B110" s="829">
        <v>18</v>
      </c>
      <c r="C110" s="826" t="s">
        <v>1</v>
      </c>
      <c r="D110" s="826" t="s">
        <v>1</v>
      </c>
      <c r="E110" s="826" t="s">
        <v>1</v>
      </c>
    </row>
    <row r="111" spans="1:5" x14ac:dyDescent="0.2">
      <c r="A111" s="2" t="s">
        <v>122</v>
      </c>
      <c r="B111" s="829">
        <v>7</v>
      </c>
      <c r="C111" s="826" t="s">
        <v>1</v>
      </c>
      <c r="D111" s="826" t="s">
        <v>1</v>
      </c>
      <c r="E111" s="826" t="s">
        <v>1</v>
      </c>
    </row>
    <row r="112" spans="1:5" x14ac:dyDescent="0.2">
      <c r="A112" s="5" t="s">
        <v>111</v>
      </c>
      <c r="B112" s="828" t="s">
        <v>1</v>
      </c>
      <c r="C112" s="825" t="s">
        <v>1</v>
      </c>
      <c r="D112" s="825" t="s">
        <v>1</v>
      </c>
      <c r="E112" s="825" t="s">
        <v>1</v>
      </c>
    </row>
    <row r="113" spans="1:5" x14ac:dyDescent="0.2">
      <c r="A113" s="2" t="s">
        <v>119</v>
      </c>
      <c r="B113" s="829">
        <v>54</v>
      </c>
      <c r="C113" s="826">
        <v>0.26566404104232799</v>
      </c>
      <c r="D113" s="826">
        <v>0.498217403888702</v>
      </c>
      <c r="E113" s="826">
        <v>0.23611852526664701</v>
      </c>
    </row>
    <row r="114" spans="1:5" x14ac:dyDescent="0.2">
      <c r="A114" s="2" t="s">
        <v>123</v>
      </c>
      <c r="B114" s="829">
        <v>70</v>
      </c>
      <c r="C114" s="826">
        <v>9.4786189496517195E-2</v>
      </c>
      <c r="D114" s="826">
        <v>0.22291855514049499</v>
      </c>
      <c r="E114" s="826">
        <v>0.682295262813568</v>
      </c>
    </row>
    <row r="115" spans="1:5" x14ac:dyDescent="0.2">
      <c r="A115" s="2" t="s">
        <v>124</v>
      </c>
      <c r="B115" s="829">
        <v>14</v>
      </c>
      <c r="C115" s="826" t="s">
        <v>1</v>
      </c>
      <c r="D115" s="826" t="s">
        <v>1</v>
      </c>
      <c r="E115" s="826" t="s">
        <v>1</v>
      </c>
    </row>
    <row r="116" spans="1:5" x14ac:dyDescent="0.2">
      <c r="A116" s="5" t="s">
        <v>125</v>
      </c>
      <c r="B116" s="828" t="s">
        <v>1</v>
      </c>
      <c r="C116" s="825" t="s">
        <v>1</v>
      </c>
      <c r="D116" s="825" t="s">
        <v>1</v>
      </c>
      <c r="E116" s="825" t="s">
        <v>1</v>
      </c>
    </row>
    <row r="117" spans="1:5" x14ac:dyDescent="0.2">
      <c r="A117" s="2" t="s">
        <v>126</v>
      </c>
      <c r="B117" s="829">
        <v>20</v>
      </c>
      <c r="C117" s="826" t="s">
        <v>1</v>
      </c>
      <c r="D117" s="826" t="s">
        <v>1</v>
      </c>
      <c r="E117" s="826" t="s">
        <v>1</v>
      </c>
    </row>
    <row r="118" spans="1:5" x14ac:dyDescent="0.2">
      <c r="A118" s="2" t="s">
        <v>127</v>
      </c>
      <c r="B118" s="829">
        <v>6</v>
      </c>
      <c r="C118" s="826" t="s">
        <v>1</v>
      </c>
      <c r="D118" s="826" t="s">
        <v>1</v>
      </c>
      <c r="E118" s="826" t="s">
        <v>1</v>
      </c>
    </row>
    <row r="119" spans="1:5" x14ac:dyDescent="0.2">
      <c r="A119" s="2" t="s">
        <v>128</v>
      </c>
      <c r="B119" s="829">
        <v>5</v>
      </c>
      <c r="C119" s="826" t="s">
        <v>1</v>
      </c>
      <c r="D119" s="826" t="s">
        <v>1</v>
      </c>
      <c r="E119" s="826" t="s">
        <v>1</v>
      </c>
    </row>
    <row r="120" spans="1:5" x14ac:dyDescent="0.2">
      <c r="A120" s="2" t="s">
        <v>129</v>
      </c>
      <c r="B120" s="829">
        <v>11</v>
      </c>
      <c r="C120" s="826" t="s">
        <v>1</v>
      </c>
      <c r="D120" s="826" t="s">
        <v>1</v>
      </c>
      <c r="E120" s="826" t="s">
        <v>1</v>
      </c>
    </row>
    <row r="121" spans="1:5" x14ac:dyDescent="0.2">
      <c r="A121" s="2" t="s">
        <v>130</v>
      </c>
      <c r="B121" s="829">
        <v>20</v>
      </c>
      <c r="C121" s="826" t="s">
        <v>1</v>
      </c>
      <c r="D121" s="826" t="s">
        <v>1</v>
      </c>
      <c r="E121" s="826" t="s">
        <v>1</v>
      </c>
    </row>
    <row r="122" spans="1:5" x14ac:dyDescent="0.2">
      <c r="A122" s="2" t="s">
        <v>131</v>
      </c>
      <c r="B122" s="829">
        <v>12</v>
      </c>
      <c r="C122" s="826" t="s">
        <v>1</v>
      </c>
      <c r="D122" s="826" t="s">
        <v>1</v>
      </c>
      <c r="E122" s="826" t="s">
        <v>1</v>
      </c>
    </row>
    <row r="123" spans="1:5" x14ac:dyDescent="0.2">
      <c r="A123" s="2" t="s">
        <v>132</v>
      </c>
      <c r="B123" s="829">
        <v>5</v>
      </c>
      <c r="C123" s="826" t="s">
        <v>1</v>
      </c>
      <c r="D123" s="826" t="s">
        <v>1</v>
      </c>
      <c r="E123" s="826" t="s">
        <v>1</v>
      </c>
    </row>
    <row r="124" spans="1:5" x14ac:dyDescent="0.2">
      <c r="A124" s="3" t="s">
        <v>133</v>
      </c>
      <c r="B124" s="830">
        <v>45</v>
      </c>
      <c r="C124" s="827">
        <v>8.2904130220413194E-2</v>
      </c>
      <c r="D124" s="827">
        <v>0.42004463076591497</v>
      </c>
      <c r="E124" s="827">
        <v>0.49705123901367199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449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450</v>
      </c>
      <c r="D5" s="4" t="s">
        <v>451</v>
      </c>
      <c r="E5" s="4" t="s">
        <v>452</v>
      </c>
      <c r="F5" s="4" t="s">
        <v>453</v>
      </c>
      <c r="G5" s="4" t="s">
        <v>454</v>
      </c>
      <c r="H5" s="4" t="s">
        <v>25</v>
      </c>
      <c r="I5" s="4" t="s">
        <v>152</v>
      </c>
    </row>
    <row r="6" spans="1:9" x14ac:dyDescent="0.2">
      <c r="A6" s="5" t="s">
        <v>26</v>
      </c>
      <c r="B6" s="834" t="s">
        <v>1</v>
      </c>
      <c r="C6" s="831" t="s">
        <v>1</v>
      </c>
      <c r="D6" s="831" t="s">
        <v>1</v>
      </c>
      <c r="E6" s="831" t="s">
        <v>1</v>
      </c>
      <c r="F6" s="831" t="s">
        <v>1</v>
      </c>
      <c r="G6" s="831" t="s">
        <v>1</v>
      </c>
      <c r="H6" s="837" t="s">
        <v>1</v>
      </c>
      <c r="I6" s="831" t="s">
        <v>1</v>
      </c>
    </row>
    <row r="7" spans="1:9" x14ac:dyDescent="0.2">
      <c r="A7" s="2" t="s">
        <v>26</v>
      </c>
      <c r="B7" s="835">
        <v>9351</v>
      </c>
      <c r="C7" s="832">
        <v>0.69579869508743297</v>
      </c>
      <c r="D7" s="832">
        <v>0.120134562253952</v>
      </c>
      <c r="E7" s="832">
        <v>9.9998377263546004E-2</v>
      </c>
      <c r="F7" s="832">
        <v>5.2534177899360698E-2</v>
      </c>
      <c r="G7" s="832">
        <v>3.1534194946289097E-2</v>
      </c>
      <c r="H7" s="838">
        <v>1.60387063026428</v>
      </c>
      <c r="I7" s="832">
        <v>8.4068372219291504E-2</v>
      </c>
    </row>
    <row r="8" spans="1:9" x14ac:dyDescent="0.2">
      <c r="A8" s="5" t="s">
        <v>27</v>
      </c>
      <c r="B8" s="834" t="s">
        <v>1</v>
      </c>
      <c r="C8" s="831" t="s">
        <v>1</v>
      </c>
      <c r="D8" s="831" t="s">
        <v>1</v>
      </c>
      <c r="E8" s="831" t="s">
        <v>1</v>
      </c>
      <c r="F8" s="831" t="s">
        <v>1</v>
      </c>
      <c r="G8" s="831" t="s">
        <v>1</v>
      </c>
      <c r="H8" s="837" t="s">
        <v>1</v>
      </c>
      <c r="I8" s="831" t="s">
        <v>1</v>
      </c>
    </row>
    <row r="9" spans="1:9" x14ac:dyDescent="0.2">
      <c r="A9" s="2" t="s">
        <v>28</v>
      </c>
      <c r="B9" s="835">
        <v>2564</v>
      </c>
      <c r="C9" s="832">
        <v>0.60956823825836204</v>
      </c>
      <c r="D9" s="832">
        <v>0.15972796082496599</v>
      </c>
      <c r="E9" s="832">
        <v>0.149611085653305</v>
      </c>
      <c r="F9" s="832">
        <v>5.8638125658035299E-2</v>
      </c>
      <c r="G9" s="832">
        <v>2.2454600781202299E-2</v>
      </c>
      <c r="H9" s="838">
        <v>1.7246829271316499</v>
      </c>
      <c r="I9" s="832">
        <v>8.1092725532955795E-2</v>
      </c>
    </row>
    <row r="10" spans="1:9" x14ac:dyDescent="0.2">
      <c r="A10" s="2" t="s">
        <v>29</v>
      </c>
      <c r="B10" s="835">
        <v>405</v>
      </c>
      <c r="C10" s="832">
        <v>0.69562304019928001</v>
      </c>
      <c r="D10" s="832">
        <v>0.20256130397319799</v>
      </c>
      <c r="E10" s="832">
        <v>6.5503500401973697E-2</v>
      </c>
      <c r="F10" s="832">
        <v>3.3675577491521801E-2</v>
      </c>
      <c r="G10" s="832">
        <v>2.6365823578089502E-3</v>
      </c>
      <c r="H10" s="838">
        <v>1.44514131546021</v>
      </c>
      <c r="I10" s="832">
        <v>3.6312159688693703E-2</v>
      </c>
    </row>
    <row r="11" spans="1:9" x14ac:dyDescent="0.2">
      <c r="A11" s="2" t="s">
        <v>30</v>
      </c>
      <c r="B11" s="835">
        <v>1534</v>
      </c>
      <c r="C11" s="832">
        <v>0.62424480915069602</v>
      </c>
      <c r="D11" s="832">
        <v>0.14365208148956299</v>
      </c>
      <c r="E11" s="832">
        <v>0.10392985492944699</v>
      </c>
      <c r="F11" s="832">
        <v>7.8618034720420796E-2</v>
      </c>
      <c r="G11" s="832">
        <v>4.9555242061614997E-2</v>
      </c>
      <c r="H11" s="838">
        <v>1.7855868339538601</v>
      </c>
      <c r="I11" s="832">
        <v>0.12817327391714001</v>
      </c>
    </row>
    <row r="12" spans="1:9" x14ac:dyDescent="0.2">
      <c r="A12" s="2" t="s">
        <v>31</v>
      </c>
      <c r="B12" s="835">
        <v>1768</v>
      </c>
      <c r="C12" s="832">
        <v>0.52993309497833296</v>
      </c>
      <c r="D12" s="832">
        <v>0.129085958003998</v>
      </c>
      <c r="E12" s="832">
        <v>0.12699279189109799</v>
      </c>
      <c r="F12" s="832">
        <v>0.109839975833893</v>
      </c>
      <c r="G12" s="832">
        <v>0.104148149490356</v>
      </c>
      <c r="H12" s="838">
        <v>2.1291840076446502</v>
      </c>
      <c r="I12" s="832">
        <v>0.213988131701593</v>
      </c>
    </row>
    <row r="13" spans="1:9" x14ac:dyDescent="0.2">
      <c r="A13" s="2" t="s">
        <v>32</v>
      </c>
      <c r="B13" s="835">
        <v>931</v>
      </c>
      <c r="C13" s="832">
        <v>0.98116630315780595</v>
      </c>
      <c r="D13" s="832">
        <v>1.4798138290643701E-2</v>
      </c>
      <c r="E13" s="832">
        <v>1.52995344251394E-4</v>
      </c>
      <c r="F13" s="832">
        <v>0</v>
      </c>
      <c r="G13" s="832">
        <v>3.8825373630970699E-3</v>
      </c>
      <c r="H13" s="838">
        <v>1.03063428401947</v>
      </c>
      <c r="I13" s="832">
        <v>3.88253746343815E-3</v>
      </c>
    </row>
    <row r="14" spans="1:9" x14ac:dyDescent="0.2">
      <c r="A14" s="2" t="s">
        <v>33</v>
      </c>
      <c r="B14" s="835">
        <v>1650</v>
      </c>
      <c r="C14" s="832">
        <v>0.98183506727218595</v>
      </c>
      <c r="D14" s="832">
        <v>1.1253857053816299E-2</v>
      </c>
      <c r="E14" s="832">
        <v>4.0513081476092304E-3</v>
      </c>
      <c r="F14" s="832">
        <v>1.3507757103070599E-3</v>
      </c>
      <c r="G14" s="832">
        <v>1.50897551793605E-3</v>
      </c>
      <c r="H14" s="838">
        <v>1.0294446945190401</v>
      </c>
      <c r="I14" s="832">
        <v>2.8597512748517501E-3</v>
      </c>
    </row>
    <row r="15" spans="1:9" x14ac:dyDescent="0.2">
      <c r="A15" s="5" t="s">
        <v>34</v>
      </c>
      <c r="B15" s="834" t="s">
        <v>1</v>
      </c>
      <c r="C15" s="831" t="s">
        <v>1</v>
      </c>
      <c r="D15" s="831" t="s">
        <v>1</v>
      </c>
      <c r="E15" s="831" t="s">
        <v>1</v>
      </c>
      <c r="F15" s="831" t="s">
        <v>1</v>
      </c>
      <c r="G15" s="831" t="s">
        <v>1</v>
      </c>
      <c r="H15" s="837" t="s">
        <v>1</v>
      </c>
      <c r="I15" s="831" t="s">
        <v>1</v>
      </c>
    </row>
    <row r="16" spans="1:9" x14ac:dyDescent="0.2">
      <c r="A16" s="2" t="s">
        <v>35</v>
      </c>
      <c r="B16" s="835">
        <v>6032</v>
      </c>
      <c r="C16" s="832">
        <v>0.59851485490798995</v>
      </c>
      <c r="D16" s="832">
        <v>0.15034179389476801</v>
      </c>
      <c r="E16" s="832">
        <v>0.133219748735428</v>
      </c>
      <c r="F16" s="832">
        <v>7.3462873697280898E-2</v>
      </c>
      <c r="G16" s="832">
        <v>4.4460706412792199E-2</v>
      </c>
      <c r="H16" s="838">
        <v>1.81501269340515</v>
      </c>
      <c r="I16" s="832">
        <v>0.117923582745871</v>
      </c>
    </row>
    <row r="17" spans="1:9" x14ac:dyDescent="0.2">
      <c r="A17" s="2" t="s">
        <v>36</v>
      </c>
      <c r="B17" s="835">
        <v>336</v>
      </c>
      <c r="C17" s="832">
        <v>0.67376869916915905</v>
      </c>
      <c r="D17" s="832">
        <v>0.15685120224952701</v>
      </c>
      <c r="E17" s="832">
        <v>0.120242483913898</v>
      </c>
      <c r="F17" s="832">
        <v>3.2535236328840297E-2</v>
      </c>
      <c r="G17" s="832">
        <v>1.66023895144463E-2</v>
      </c>
      <c r="H17" s="838">
        <v>1.56135141849518</v>
      </c>
      <c r="I17" s="832">
        <v>4.91376252941308E-2</v>
      </c>
    </row>
    <row r="18" spans="1:9" x14ac:dyDescent="0.2">
      <c r="A18" s="2" t="s">
        <v>37</v>
      </c>
      <c r="B18" s="835">
        <v>2422</v>
      </c>
      <c r="C18" s="832">
        <v>0.98112666606903098</v>
      </c>
      <c r="D18" s="832">
        <v>1.15741519257426E-2</v>
      </c>
      <c r="E18" s="832">
        <v>3.8624706212431201E-3</v>
      </c>
      <c r="F18" s="832">
        <v>4.4934541801922002E-4</v>
      </c>
      <c r="G18" s="832">
        <v>2.9873906169086699E-3</v>
      </c>
      <c r="H18" s="838">
        <v>1.0325967073440601</v>
      </c>
      <c r="I18" s="832">
        <v>3.4367359502091E-3</v>
      </c>
    </row>
    <row r="19" spans="1:9" x14ac:dyDescent="0.2">
      <c r="A19" s="2" t="s">
        <v>38</v>
      </c>
      <c r="B19" s="835">
        <v>336</v>
      </c>
      <c r="C19" s="832">
        <v>0.68061780929565396</v>
      </c>
      <c r="D19" s="832">
        <v>0.18180692195892301</v>
      </c>
      <c r="E19" s="832">
        <v>9.0163581073284094E-2</v>
      </c>
      <c r="F19" s="832">
        <v>3.4797374159097699E-2</v>
      </c>
      <c r="G19" s="832">
        <v>1.26142902299762E-2</v>
      </c>
      <c r="H19" s="838">
        <v>1.51698338985443</v>
      </c>
      <c r="I19" s="832">
        <v>4.7411665492962697E-2</v>
      </c>
    </row>
    <row r="20" spans="1:9" x14ac:dyDescent="0.2">
      <c r="A20" s="5" t="s">
        <v>39</v>
      </c>
      <c r="B20" s="834" t="s">
        <v>1</v>
      </c>
      <c r="C20" s="831" t="s">
        <v>1</v>
      </c>
      <c r="D20" s="831" t="s">
        <v>1</v>
      </c>
      <c r="E20" s="831" t="s">
        <v>1</v>
      </c>
      <c r="F20" s="831" t="s">
        <v>1</v>
      </c>
      <c r="G20" s="831" t="s">
        <v>1</v>
      </c>
      <c r="H20" s="837" t="s">
        <v>1</v>
      </c>
      <c r="I20" s="831" t="s">
        <v>1</v>
      </c>
    </row>
    <row r="21" spans="1:9" x14ac:dyDescent="0.2">
      <c r="A21" s="2" t="s">
        <v>35</v>
      </c>
      <c r="B21" s="835">
        <v>6032</v>
      </c>
      <c r="C21" s="832">
        <v>0.59851485490798995</v>
      </c>
      <c r="D21" s="832">
        <v>0.15034179389476801</v>
      </c>
      <c r="E21" s="832">
        <v>0.133219748735428</v>
      </c>
      <c r="F21" s="832">
        <v>7.3462873697280898E-2</v>
      </c>
      <c r="G21" s="832">
        <v>4.4460706412792199E-2</v>
      </c>
      <c r="H21" s="838">
        <v>1.81501269340515</v>
      </c>
      <c r="I21" s="832">
        <v>0.117923582745871</v>
      </c>
    </row>
    <row r="22" spans="1:9" x14ac:dyDescent="0.2">
      <c r="A22" s="2" t="s">
        <v>40</v>
      </c>
      <c r="B22" s="835">
        <v>115</v>
      </c>
      <c r="C22" s="832">
        <v>0.60561472177505504</v>
      </c>
      <c r="D22" s="832">
        <v>0.151356190443039</v>
      </c>
      <c r="E22" s="832">
        <v>0.175143733620644</v>
      </c>
      <c r="F22" s="832">
        <v>4.5628227293491398E-2</v>
      </c>
      <c r="G22" s="832">
        <v>2.2257151082158099E-2</v>
      </c>
      <c r="H22" s="838">
        <v>1.72755694389343</v>
      </c>
      <c r="I22" s="832">
        <v>6.7885376731846706E-2</v>
      </c>
    </row>
    <row r="23" spans="1:9" x14ac:dyDescent="0.2">
      <c r="A23" s="2" t="s">
        <v>41</v>
      </c>
      <c r="B23" s="835">
        <v>184</v>
      </c>
      <c r="C23" s="832">
        <v>0.68152469396591198</v>
      </c>
      <c r="D23" s="832">
        <v>0.16439668834209401</v>
      </c>
      <c r="E23" s="832">
        <v>0.105909585952759</v>
      </c>
      <c r="F23" s="832">
        <v>3.1495671719312703E-2</v>
      </c>
      <c r="G23" s="832">
        <v>1.66733302175999E-2</v>
      </c>
      <c r="H23" s="838">
        <v>1.5373961925506601</v>
      </c>
      <c r="I23" s="832">
        <v>4.8169003372460703E-2</v>
      </c>
    </row>
    <row r="24" spans="1:9" x14ac:dyDescent="0.2">
      <c r="A24" s="2" t="s">
        <v>42</v>
      </c>
      <c r="B24" s="835">
        <v>37</v>
      </c>
      <c r="C24" s="832">
        <v>0.83162420988082897</v>
      </c>
      <c r="D24" s="832">
        <v>0.13562928140163399</v>
      </c>
      <c r="E24" s="832">
        <v>3.2746512442827197E-2</v>
      </c>
      <c r="F24" s="832">
        <v>0</v>
      </c>
      <c r="G24" s="832">
        <v>0</v>
      </c>
      <c r="H24" s="838">
        <v>1.20112228393555</v>
      </c>
      <c r="I24" s="832">
        <v>0</v>
      </c>
    </row>
    <row r="25" spans="1:9" x14ac:dyDescent="0.2">
      <c r="A25" s="2" t="s">
        <v>43</v>
      </c>
      <c r="B25" s="835">
        <v>12</v>
      </c>
      <c r="C25" s="832" t="s">
        <v>1</v>
      </c>
      <c r="D25" s="832" t="s">
        <v>1</v>
      </c>
      <c r="E25" s="832" t="s">
        <v>1</v>
      </c>
      <c r="F25" s="832" t="s">
        <v>1</v>
      </c>
      <c r="G25" s="832" t="s">
        <v>1</v>
      </c>
      <c r="H25" s="838" t="s">
        <v>1</v>
      </c>
      <c r="I25" s="832" t="s">
        <v>1</v>
      </c>
    </row>
    <row r="26" spans="1:9" x14ac:dyDescent="0.2">
      <c r="A26" s="2" t="s">
        <v>37</v>
      </c>
      <c r="B26" s="835">
        <v>2422</v>
      </c>
      <c r="C26" s="832">
        <v>0.98112666606903098</v>
      </c>
      <c r="D26" s="832">
        <v>1.15741519257426E-2</v>
      </c>
      <c r="E26" s="832">
        <v>3.8624706212431201E-3</v>
      </c>
      <c r="F26" s="832">
        <v>4.4934541801922002E-4</v>
      </c>
      <c r="G26" s="832">
        <v>2.9873906169086699E-3</v>
      </c>
      <c r="H26" s="838">
        <v>1.0325967073440601</v>
      </c>
      <c r="I26" s="832">
        <v>3.4367359502091E-3</v>
      </c>
    </row>
    <row r="27" spans="1:9" x14ac:dyDescent="0.2">
      <c r="A27" s="2" t="s">
        <v>44</v>
      </c>
      <c r="B27" s="835">
        <v>37</v>
      </c>
      <c r="C27" s="832">
        <v>0.81603276729583696</v>
      </c>
      <c r="D27" s="832">
        <v>2.6942590251565E-2</v>
      </c>
      <c r="E27" s="832">
        <v>5.2260734140872997E-2</v>
      </c>
      <c r="F27" s="832">
        <v>0.10476390272378901</v>
      </c>
      <c r="G27" s="832">
        <v>0</v>
      </c>
      <c r="H27" s="838">
        <v>1.44575572013855</v>
      </c>
      <c r="I27" s="832">
        <v>0.104763903309203</v>
      </c>
    </row>
    <row r="28" spans="1:9" x14ac:dyDescent="0.2">
      <c r="A28" s="2" t="s">
        <v>45</v>
      </c>
      <c r="B28" s="835">
        <v>287</v>
      </c>
      <c r="C28" s="832">
        <v>0.64822143316268899</v>
      </c>
      <c r="D28" s="832">
        <v>0.21230857074260701</v>
      </c>
      <c r="E28" s="832">
        <v>9.8076283931732205E-2</v>
      </c>
      <c r="F28" s="832">
        <v>2.6395911350846301E-2</v>
      </c>
      <c r="G28" s="832">
        <v>1.4997816644609E-2</v>
      </c>
      <c r="H28" s="838">
        <v>1.54764008522034</v>
      </c>
      <c r="I28" s="832">
        <v>4.1393727340089698E-2</v>
      </c>
    </row>
    <row r="29" spans="1:9" x14ac:dyDescent="0.2">
      <c r="A29" s="5" t="s">
        <v>46</v>
      </c>
      <c r="B29" s="834" t="s">
        <v>1</v>
      </c>
      <c r="C29" s="831" t="s">
        <v>1</v>
      </c>
      <c r="D29" s="831" t="s">
        <v>1</v>
      </c>
      <c r="E29" s="831" t="s">
        <v>1</v>
      </c>
      <c r="F29" s="831" t="s">
        <v>1</v>
      </c>
      <c r="G29" s="831" t="s">
        <v>1</v>
      </c>
      <c r="H29" s="837" t="s">
        <v>1</v>
      </c>
      <c r="I29" s="831" t="s">
        <v>1</v>
      </c>
    </row>
    <row r="30" spans="1:9" x14ac:dyDescent="0.2">
      <c r="A30" s="2" t="s">
        <v>47</v>
      </c>
      <c r="B30" s="835">
        <v>496</v>
      </c>
      <c r="C30" s="832">
        <v>0.73171204328536998</v>
      </c>
      <c r="D30" s="832">
        <v>0.13037365674972501</v>
      </c>
      <c r="E30" s="832">
        <v>8.5575684905052199E-2</v>
      </c>
      <c r="F30" s="832">
        <v>3.0891701579093898E-2</v>
      </c>
      <c r="G30" s="832">
        <v>2.1446887403726599E-2</v>
      </c>
      <c r="H30" s="838">
        <v>1.4799876213073699</v>
      </c>
      <c r="I30" s="832">
        <v>5.2338590347655603E-2</v>
      </c>
    </row>
    <row r="31" spans="1:9" x14ac:dyDescent="0.2">
      <c r="A31" s="2" t="s">
        <v>48</v>
      </c>
      <c r="B31" s="835">
        <v>2122</v>
      </c>
      <c r="C31" s="832">
        <v>0.74149328470230103</v>
      </c>
      <c r="D31" s="832">
        <v>0.117684744298458</v>
      </c>
      <c r="E31" s="832">
        <v>8.5994914174079895E-2</v>
      </c>
      <c r="F31" s="832">
        <v>3.7907846271991702E-2</v>
      </c>
      <c r="G31" s="832">
        <v>1.6919210553169299E-2</v>
      </c>
      <c r="H31" s="838">
        <v>1.47107493877411</v>
      </c>
      <c r="I31" s="832">
        <v>5.4827056825161001E-2</v>
      </c>
    </row>
    <row r="32" spans="1:9" x14ac:dyDescent="0.2">
      <c r="A32" s="2" t="s">
        <v>49</v>
      </c>
      <c r="B32" s="835">
        <v>1805</v>
      </c>
      <c r="C32" s="832">
        <v>0.65794348716735795</v>
      </c>
      <c r="D32" s="832">
        <v>0.131343469023705</v>
      </c>
      <c r="E32" s="832">
        <v>0.13145570456981701</v>
      </c>
      <c r="F32" s="832">
        <v>5.0762556493282297E-2</v>
      </c>
      <c r="G32" s="832">
        <v>2.8494767844676999E-2</v>
      </c>
      <c r="H32" s="838">
        <v>1.66052162647247</v>
      </c>
      <c r="I32" s="832">
        <v>7.9257325518985497E-2</v>
      </c>
    </row>
    <row r="33" spans="1:9" x14ac:dyDescent="0.2">
      <c r="A33" s="2" t="s">
        <v>50</v>
      </c>
      <c r="B33" s="835">
        <v>4254</v>
      </c>
      <c r="C33" s="832">
        <v>0.64278137683868397</v>
      </c>
      <c r="D33" s="832">
        <v>0.122821353375912</v>
      </c>
      <c r="E33" s="832">
        <v>9.5857620239257799E-2</v>
      </c>
      <c r="F33" s="832">
        <v>8.0895058810710893E-2</v>
      </c>
      <c r="G33" s="832">
        <v>5.7644572108984E-2</v>
      </c>
      <c r="H33" s="838">
        <v>1.7878000736236599</v>
      </c>
      <c r="I33" s="832">
        <v>0.13853963350019699</v>
      </c>
    </row>
    <row r="34" spans="1:9" x14ac:dyDescent="0.2">
      <c r="A34" s="5" t="s">
        <v>51</v>
      </c>
      <c r="B34" s="834" t="s">
        <v>1</v>
      </c>
      <c r="C34" s="831" t="s">
        <v>1</v>
      </c>
      <c r="D34" s="831" t="s">
        <v>1</v>
      </c>
      <c r="E34" s="831" t="s">
        <v>1</v>
      </c>
      <c r="F34" s="831" t="s">
        <v>1</v>
      </c>
      <c r="G34" s="831" t="s">
        <v>1</v>
      </c>
      <c r="H34" s="837" t="s">
        <v>1</v>
      </c>
      <c r="I34" s="831" t="s">
        <v>1</v>
      </c>
    </row>
    <row r="35" spans="1:9" x14ac:dyDescent="0.2">
      <c r="A35" s="2" t="s">
        <v>52</v>
      </c>
      <c r="B35" s="835">
        <v>2755</v>
      </c>
      <c r="C35" s="832">
        <v>0.71840190887451205</v>
      </c>
      <c r="D35" s="832">
        <v>0.115057863295078</v>
      </c>
      <c r="E35" s="832">
        <v>0.103272885084152</v>
      </c>
      <c r="F35" s="832">
        <v>4.3861038982868202E-2</v>
      </c>
      <c r="G35" s="832">
        <v>1.9406286999583199E-2</v>
      </c>
      <c r="H35" s="838">
        <v>1.5308119058609</v>
      </c>
      <c r="I35" s="832">
        <v>6.3267327043052698E-2</v>
      </c>
    </row>
    <row r="36" spans="1:9" x14ac:dyDescent="0.2">
      <c r="A36" s="2" t="s">
        <v>53</v>
      </c>
      <c r="B36" s="835">
        <v>4023</v>
      </c>
      <c r="C36" s="832">
        <v>0.68565863370895397</v>
      </c>
      <c r="D36" s="832">
        <v>0.111252419650555</v>
      </c>
      <c r="E36" s="832">
        <v>8.6886644363403306E-2</v>
      </c>
      <c r="F36" s="832">
        <v>6.3836015760898604E-2</v>
      </c>
      <c r="G36" s="832">
        <v>5.2366290241479901E-2</v>
      </c>
      <c r="H36" s="838">
        <v>1.6859989166259799</v>
      </c>
      <c r="I36" s="832">
        <v>0.116202305569491</v>
      </c>
    </row>
    <row r="37" spans="1:9" x14ac:dyDescent="0.2">
      <c r="A37" s="2" t="s">
        <v>54</v>
      </c>
      <c r="B37" s="835">
        <v>1297</v>
      </c>
      <c r="C37" s="832">
        <v>0.60123604536056496</v>
      </c>
      <c r="D37" s="832">
        <v>0.148274481296539</v>
      </c>
      <c r="E37" s="832">
        <v>0.13505510985851299</v>
      </c>
      <c r="F37" s="832">
        <v>7.4668660759925801E-2</v>
      </c>
      <c r="G37" s="832">
        <v>4.0765739977359799E-2</v>
      </c>
      <c r="H37" s="838">
        <v>1.80545365810394</v>
      </c>
      <c r="I37" s="832">
        <v>0.115434396437019</v>
      </c>
    </row>
    <row r="38" spans="1:9" x14ac:dyDescent="0.2">
      <c r="A38" s="2" t="s">
        <v>55</v>
      </c>
      <c r="B38" s="835">
        <v>1228</v>
      </c>
      <c r="C38" s="832">
        <v>0.70559304952621504</v>
      </c>
      <c r="D38" s="832">
        <v>0.15184344351291701</v>
      </c>
      <c r="E38" s="832">
        <v>8.0021440982818604E-2</v>
      </c>
      <c r="F38" s="832">
        <v>4.0491577237844502E-2</v>
      </c>
      <c r="G38" s="832">
        <v>2.2050516679883E-2</v>
      </c>
      <c r="H38" s="838">
        <v>1.52156317234039</v>
      </c>
      <c r="I38" s="832">
        <v>6.2542092170321598E-2</v>
      </c>
    </row>
    <row r="39" spans="1:9" x14ac:dyDescent="0.2">
      <c r="A39" s="5" t="s">
        <v>56</v>
      </c>
      <c r="B39" s="834" t="s">
        <v>1</v>
      </c>
      <c r="C39" s="831" t="s">
        <v>1</v>
      </c>
      <c r="D39" s="831" t="s">
        <v>1</v>
      </c>
      <c r="E39" s="831" t="s">
        <v>1</v>
      </c>
      <c r="F39" s="831" t="s">
        <v>1</v>
      </c>
      <c r="G39" s="831" t="s">
        <v>1</v>
      </c>
      <c r="H39" s="837" t="s">
        <v>1</v>
      </c>
      <c r="I39" s="831" t="s">
        <v>1</v>
      </c>
    </row>
    <row r="40" spans="1:9" x14ac:dyDescent="0.2">
      <c r="A40" s="2" t="s">
        <v>57</v>
      </c>
      <c r="B40" s="835">
        <v>8202</v>
      </c>
      <c r="C40" s="832">
        <v>0.72921603918075595</v>
      </c>
      <c r="D40" s="832">
        <v>0.11290621012449301</v>
      </c>
      <c r="E40" s="832">
        <v>8.97480472922325E-2</v>
      </c>
      <c r="F40" s="832">
        <v>4.3021053075790398E-2</v>
      </c>
      <c r="G40" s="832">
        <v>2.5108648464083699E-2</v>
      </c>
      <c r="H40" s="838">
        <v>1.52190005779266</v>
      </c>
      <c r="I40" s="832">
        <v>6.8129701666775497E-2</v>
      </c>
    </row>
    <row r="41" spans="1:9" x14ac:dyDescent="0.2">
      <c r="A41" s="2" t="s">
        <v>58</v>
      </c>
      <c r="B41" s="835">
        <v>872</v>
      </c>
      <c r="C41" s="832">
        <v>0.52713876962661699</v>
      </c>
      <c r="D41" s="832">
        <v>0.15962621569633501</v>
      </c>
      <c r="E41" s="832">
        <v>0.15176689624786399</v>
      </c>
      <c r="F41" s="832">
        <v>9.9615685641765594E-2</v>
      </c>
      <c r="G41" s="832">
        <v>6.1852458864450503E-2</v>
      </c>
      <c r="H41" s="838">
        <v>2.00941681861877</v>
      </c>
      <c r="I41" s="832">
        <v>0.16146814029560599</v>
      </c>
    </row>
    <row r="42" spans="1:9" x14ac:dyDescent="0.2">
      <c r="A42" s="5" t="s">
        <v>59</v>
      </c>
      <c r="B42" s="834" t="s">
        <v>1</v>
      </c>
      <c r="C42" s="831" t="s">
        <v>1</v>
      </c>
      <c r="D42" s="831" t="s">
        <v>1</v>
      </c>
      <c r="E42" s="831" t="s">
        <v>1</v>
      </c>
      <c r="F42" s="831" t="s">
        <v>1</v>
      </c>
      <c r="G42" s="831" t="s">
        <v>1</v>
      </c>
      <c r="H42" s="837" t="s">
        <v>1</v>
      </c>
      <c r="I42" s="831" t="s">
        <v>1</v>
      </c>
    </row>
    <row r="43" spans="1:9" x14ac:dyDescent="0.2">
      <c r="A43" s="2" t="s">
        <v>60</v>
      </c>
      <c r="B43" s="835">
        <v>7436</v>
      </c>
      <c r="C43" s="832">
        <v>0.756550192832947</v>
      </c>
      <c r="D43" s="832">
        <v>0.10159628093242599</v>
      </c>
      <c r="E43" s="832">
        <v>8.0617718398571001E-2</v>
      </c>
      <c r="F43" s="832">
        <v>3.8313098251819597E-2</v>
      </c>
      <c r="G43" s="832">
        <v>2.2922720760106999E-2</v>
      </c>
      <c r="H43" s="838">
        <v>1.4694619178771999</v>
      </c>
      <c r="I43" s="832">
        <v>6.1235818327563099E-2</v>
      </c>
    </row>
    <row r="44" spans="1:9" x14ac:dyDescent="0.2">
      <c r="A44" s="2" t="s">
        <v>61</v>
      </c>
      <c r="B44" s="835">
        <v>1021</v>
      </c>
      <c r="C44" s="832">
        <v>0.52609628438949596</v>
      </c>
      <c r="D44" s="832">
        <v>0.19498534500598899</v>
      </c>
      <c r="E44" s="832">
        <v>0.15005341172218301</v>
      </c>
      <c r="F44" s="832">
        <v>8.34331214427948E-2</v>
      </c>
      <c r="G44" s="832">
        <v>4.5431822538375903E-2</v>
      </c>
      <c r="H44" s="838">
        <v>1.92711877822876</v>
      </c>
      <c r="I44" s="832">
        <v>0.12886494590140801</v>
      </c>
    </row>
    <row r="45" spans="1:9" x14ac:dyDescent="0.2">
      <c r="A45" s="2" t="s">
        <v>62</v>
      </c>
      <c r="B45" s="835">
        <v>740</v>
      </c>
      <c r="C45" s="832">
        <v>0.50935560464858998</v>
      </c>
      <c r="D45" s="832">
        <v>0.16332271695136999</v>
      </c>
      <c r="E45" s="832">
        <v>0.16129215061664601</v>
      </c>
      <c r="F45" s="832">
        <v>0.10137576609849901</v>
      </c>
      <c r="G45" s="832">
        <v>6.4653754234314006E-2</v>
      </c>
      <c r="H45" s="838">
        <v>2.0486493110656698</v>
      </c>
      <c r="I45" s="832">
        <v>0.16602952156983</v>
      </c>
    </row>
    <row r="46" spans="1:9" x14ac:dyDescent="0.2">
      <c r="A46" s="5" t="s">
        <v>63</v>
      </c>
      <c r="B46" s="834" t="s">
        <v>1</v>
      </c>
      <c r="C46" s="831" t="s">
        <v>1</v>
      </c>
      <c r="D46" s="831" t="s">
        <v>1</v>
      </c>
      <c r="E46" s="831" t="s">
        <v>1</v>
      </c>
      <c r="F46" s="831" t="s">
        <v>1</v>
      </c>
      <c r="G46" s="831" t="s">
        <v>1</v>
      </c>
      <c r="H46" s="837" t="s">
        <v>1</v>
      </c>
      <c r="I46" s="831" t="s">
        <v>1</v>
      </c>
    </row>
    <row r="47" spans="1:9" x14ac:dyDescent="0.2">
      <c r="A47" s="2" t="s">
        <v>64</v>
      </c>
      <c r="B47" s="835">
        <v>1143</v>
      </c>
      <c r="C47" s="832">
        <v>0.59501159191131603</v>
      </c>
      <c r="D47" s="832">
        <v>0.15973006188869501</v>
      </c>
      <c r="E47" s="832">
        <v>0.116303950548172</v>
      </c>
      <c r="F47" s="832">
        <v>8.1993415951728807E-2</v>
      </c>
      <c r="G47" s="832">
        <v>4.6960957348346703E-2</v>
      </c>
      <c r="H47" s="838">
        <v>1.8261619806289699</v>
      </c>
      <c r="I47" s="832">
        <v>0.12895437618243</v>
      </c>
    </row>
    <row r="48" spans="1:9" x14ac:dyDescent="0.2">
      <c r="A48" s="2" t="s">
        <v>65</v>
      </c>
      <c r="B48" s="835">
        <v>777</v>
      </c>
      <c r="C48" s="832">
        <v>0.75670588016509999</v>
      </c>
      <c r="D48" s="832">
        <v>0.107335977256298</v>
      </c>
      <c r="E48" s="832">
        <v>7.84247070550919E-2</v>
      </c>
      <c r="F48" s="832">
        <v>3.4342449158430099E-2</v>
      </c>
      <c r="G48" s="832">
        <v>2.31909994035959E-2</v>
      </c>
      <c r="H48" s="838">
        <v>1.45997667312622</v>
      </c>
      <c r="I48" s="832">
        <v>5.75334478118752E-2</v>
      </c>
    </row>
    <row r="49" spans="1:9" x14ac:dyDescent="0.2">
      <c r="A49" s="2" t="s">
        <v>66</v>
      </c>
      <c r="B49" s="835">
        <v>1379</v>
      </c>
      <c r="C49" s="832">
        <v>0.64501023292541504</v>
      </c>
      <c r="D49" s="832">
        <v>0.13012851774692499</v>
      </c>
      <c r="E49" s="832">
        <v>0.12735654413700101</v>
      </c>
      <c r="F49" s="832">
        <v>6.0734499245882E-2</v>
      </c>
      <c r="G49" s="832">
        <v>3.6770209670066799E-2</v>
      </c>
      <c r="H49" s="838">
        <v>1.7141259908676101</v>
      </c>
      <c r="I49" s="832">
        <v>9.7504708552715494E-2</v>
      </c>
    </row>
    <row r="50" spans="1:9" x14ac:dyDescent="0.2">
      <c r="A50" s="2" t="s">
        <v>67</v>
      </c>
      <c r="B50" s="835">
        <v>944</v>
      </c>
      <c r="C50" s="832">
        <v>0.69874781370162997</v>
      </c>
      <c r="D50" s="832">
        <v>0.10090927034616499</v>
      </c>
      <c r="E50" s="832">
        <v>0.114156514406204</v>
      </c>
      <c r="F50" s="832">
        <v>5.6932277977466597E-2</v>
      </c>
      <c r="G50" s="832">
        <v>2.9254129156470299E-2</v>
      </c>
      <c r="H50" s="838">
        <v>1.6170356273651101</v>
      </c>
      <c r="I50" s="832">
        <v>8.6186406652332806E-2</v>
      </c>
    </row>
    <row r="51" spans="1:9" x14ac:dyDescent="0.2">
      <c r="A51" s="2" t="s">
        <v>68</v>
      </c>
      <c r="B51" s="835">
        <v>914</v>
      </c>
      <c r="C51" s="832">
        <v>0.73139369487762496</v>
      </c>
      <c r="D51" s="832">
        <v>0.127956792712212</v>
      </c>
      <c r="E51" s="832">
        <v>7.60828852653503E-2</v>
      </c>
      <c r="F51" s="832">
        <v>3.6394860595464699E-2</v>
      </c>
      <c r="G51" s="832">
        <v>2.81717665493488E-2</v>
      </c>
      <c r="H51" s="838">
        <v>1.5019942522048999</v>
      </c>
      <c r="I51" s="832">
        <v>6.4566627144813496E-2</v>
      </c>
    </row>
    <row r="52" spans="1:9" x14ac:dyDescent="0.2">
      <c r="A52" s="2" t="s">
        <v>69</v>
      </c>
      <c r="B52" s="835">
        <v>900</v>
      </c>
      <c r="C52" s="832">
        <v>0.69488424062728904</v>
      </c>
      <c r="D52" s="832">
        <v>0.14026693999767301</v>
      </c>
      <c r="E52" s="832">
        <v>0.10267720371484799</v>
      </c>
      <c r="F52" s="832">
        <v>3.9608012884855298E-2</v>
      </c>
      <c r="G52" s="832">
        <v>2.2563587874174101E-2</v>
      </c>
      <c r="H52" s="838">
        <v>1.55469977855682</v>
      </c>
      <c r="I52" s="832">
        <v>6.2171601685458398E-2</v>
      </c>
    </row>
    <row r="53" spans="1:9" x14ac:dyDescent="0.2">
      <c r="A53" s="2" t="s">
        <v>70</v>
      </c>
      <c r="B53" s="835">
        <v>830</v>
      </c>
      <c r="C53" s="832">
        <v>0.82074880599975597</v>
      </c>
      <c r="D53" s="832">
        <v>6.7063719034194905E-2</v>
      </c>
      <c r="E53" s="832">
        <v>5.8658432215452201E-2</v>
      </c>
      <c r="F53" s="832">
        <v>3.3030856400728198E-2</v>
      </c>
      <c r="G53" s="832">
        <v>2.04981751739979E-2</v>
      </c>
      <c r="H53" s="838">
        <v>1.3654658794403101</v>
      </c>
      <c r="I53" s="832">
        <v>5.3529032172959699E-2</v>
      </c>
    </row>
    <row r="54" spans="1:9" x14ac:dyDescent="0.2">
      <c r="A54" s="2" t="s">
        <v>71</v>
      </c>
      <c r="B54" s="835">
        <v>924</v>
      </c>
      <c r="C54" s="832">
        <v>0.665751934051514</v>
      </c>
      <c r="D54" s="832">
        <v>0.138035118579865</v>
      </c>
      <c r="E54" s="832">
        <v>0.10737592726945901</v>
      </c>
      <c r="F54" s="832">
        <v>5.3991541266441297E-2</v>
      </c>
      <c r="G54" s="832">
        <v>3.4845478832721703E-2</v>
      </c>
      <c r="H54" s="838">
        <v>1.6541435718536399</v>
      </c>
      <c r="I54" s="832">
        <v>8.8837020099163097E-2</v>
      </c>
    </row>
    <row r="55" spans="1:9" x14ac:dyDescent="0.2">
      <c r="A55" s="2" t="s">
        <v>72</v>
      </c>
      <c r="B55" s="835">
        <v>564</v>
      </c>
      <c r="C55" s="832">
        <v>0.71427822113037098</v>
      </c>
      <c r="D55" s="832">
        <v>8.9742220938205705E-2</v>
      </c>
      <c r="E55" s="832">
        <v>0.13212086260318801</v>
      </c>
      <c r="F55" s="832">
        <v>4.2235594242811203E-2</v>
      </c>
      <c r="G55" s="832">
        <v>2.1623088046908399E-2</v>
      </c>
      <c r="H55" s="838">
        <v>1.56718313694</v>
      </c>
      <c r="I55" s="832">
        <v>6.3858683122342094E-2</v>
      </c>
    </row>
    <row r="56" spans="1:9" x14ac:dyDescent="0.2">
      <c r="A56" s="2" t="s">
        <v>73</v>
      </c>
      <c r="B56" s="835">
        <v>976</v>
      </c>
      <c r="C56" s="832">
        <v>0.70891159772872903</v>
      </c>
      <c r="D56" s="832">
        <v>0.10854111611843099</v>
      </c>
      <c r="E56" s="832">
        <v>8.2273408770561204E-2</v>
      </c>
      <c r="F56" s="832">
        <v>6.3412576913833604E-2</v>
      </c>
      <c r="G56" s="832">
        <v>3.6861285567283603E-2</v>
      </c>
      <c r="H56" s="838">
        <v>1.6107708215713501</v>
      </c>
      <c r="I56" s="832">
        <v>0.100273863975314</v>
      </c>
    </row>
    <row r="57" spans="1:9" x14ac:dyDescent="0.2">
      <c r="A57" s="5" t="s">
        <v>74</v>
      </c>
      <c r="B57" s="834" t="s">
        <v>1</v>
      </c>
      <c r="C57" s="831" t="s">
        <v>1</v>
      </c>
      <c r="D57" s="831" t="s">
        <v>1</v>
      </c>
      <c r="E57" s="831" t="s">
        <v>1</v>
      </c>
      <c r="F57" s="831" t="s">
        <v>1</v>
      </c>
      <c r="G57" s="831" t="s">
        <v>1</v>
      </c>
      <c r="H57" s="837" t="s">
        <v>1</v>
      </c>
      <c r="I57" s="831" t="s">
        <v>1</v>
      </c>
    </row>
    <row r="58" spans="1:9" x14ac:dyDescent="0.2">
      <c r="A58" s="2" t="s">
        <v>75</v>
      </c>
      <c r="B58" s="835">
        <v>1143</v>
      </c>
      <c r="C58" s="832">
        <v>0.59501159191131603</v>
      </c>
      <c r="D58" s="832">
        <v>0.15973006188869501</v>
      </c>
      <c r="E58" s="832">
        <v>0.116303950548172</v>
      </c>
      <c r="F58" s="832">
        <v>8.1993415951728807E-2</v>
      </c>
      <c r="G58" s="832">
        <v>4.6960957348346703E-2</v>
      </c>
      <c r="H58" s="838">
        <v>1.8261619806289699</v>
      </c>
      <c r="I58" s="832">
        <v>0.12895437618243</v>
      </c>
    </row>
    <row r="59" spans="1:9" x14ac:dyDescent="0.2">
      <c r="A59" s="2" t="s">
        <v>76</v>
      </c>
      <c r="B59" s="835">
        <v>4219</v>
      </c>
      <c r="C59" s="832">
        <v>0.66825097799301103</v>
      </c>
      <c r="D59" s="832">
        <v>0.132412418723106</v>
      </c>
      <c r="E59" s="832">
        <v>0.10864761471748401</v>
      </c>
      <c r="F59" s="832">
        <v>5.9725929051637601E-2</v>
      </c>
      <c r="G59" s="832">
        <v>3.0963033437728899E-2</v>
      </c>
      <c r="H59" s="838">
        <v>1.65273761749268</v>
      </c>
      <c r="I59" s="832">
        <v>9.06889648542656E-2</v>
      </c>
    </row>
    <row r="60" spans="1:9" x14ac:dyDescent="0.2">
      <c r="A60" s="2" t="s">
        <v>77</v>
      </c>
      <c r="B60" s="835">
        <v>2277</v>
      </c>
      <c r="C60" s="832">
        <v>0.77825123071670499</v>
      </c>
      <c r="D60" s="832">
        <v>8.4313794970512404E-2</v>
      </c>
      <c r="E60" s="832">
        <v>7.2963371872901903E-2</v>
      </c>
      <c r="F60" s="832">
        <v>3.4758649766445202E-2</v>
      </c>
      <c r="G60" s="832">
        <v>2.9712954536080399E-2</v>
      </c>
      <c r="H60" s="838">
        <v>1.45336830615997</v>
      </c>
      <c r="I60" s="832">
        <v>6.4471604182437803E-2</v>
      </c>
    </row>
    <row r="61" spans="1:9" x14ac:dyDescent="0.2">
      <c r="A61" s="2" t="s">
        <v>78</v>
      </c>
      <c r="B61" s="835">
        <v>1712</v>
      </c>
      <c r="C61" s="832">
        <v>0.76419937610626198</v>
      </c>
      <c r="D61" s="832">
        <v>9.4037331640720395E-2</v>
      </c>
      <c r="E61" s="832">
        <v>0.10041518509388001</v>
      </c>
      <c r="F61" s="832">
        <v>2.1674254909157802E-2</v>
      </c>
      <c r="G61" s="832">
        <v>1.9673863425850899E-2</v>
      </c>
      <c r="H61" s="838">
        <v>1.4385858774185201</v>
      </c>
      <c r="I61" s="832">
        <v>4.1348117872907403E-2</v>
      </c>
    </row>
    <row r="62" spans="1:9" x14ac:dyDescent="0.2">
      <c r="A62" s="5" t="s">
        <v>79</v>
      </c>
      <c r="B62" s="834" t="s">
        <v>1</v>
      </c>
      <c r="C62" s="831" t="s">
        <v>1</v>
      </c>
      <c r="D62" s="831" t="s">
        <v>1</v>
      </c>
      <c r="E62" s="831" t="s">
        <v>1</v>
      </c>
      <c r="F62" s="831" t="s">
        <v>1</v>
      </c>
      <c r="G62" s="831" t="s">
        <v>1</v>
      </c>
      <c r="H62" s="837" t="s">
        <v>1</v>
      </c>
      <c r="I62" s="831" t="s">
        <v>1</v>
      </c>
    </row>
    <row r="63" spans="1:9" x14ac:dyDescent="0.2">
      <c r="A63" s="2" t="s">
        <v>80</v>
      </c>
      <c r="B63" s="835">
        <v>7495</v>
      </c>
      <c r="C63" s="832">
        <v>0.70847028493881203</v>
      </c>
      <c r="D63" s="832">
        <v>0.11221890151500701</v>
      </c>
      <c r="E63" s="832">
        <v>9.9052995443344102E-2</v>
      </c>
      <c r="F63" s="832">
        <v>4.9701135605573703E-2</v>
      </c>
      <c r="G63" s="832">
        <v>3.0556714162230499E-2</v>
      </c>
      <c r="H63" s="838">
        <v>1.5816551446914699</v>
      </c>
      <c r="I63" s="832">
        <v>8.0257847226441997E-2</v>
      </c>
    </row>
    <row r="64" spans="1:9" x14ac:dyDescent="0.2">
      <c r="A64" s="2" t="s">
        <v>81</v>
      </c>
      <c r="B64" s="835">
        <v>307</v>
      </c>
      <c r="C64" s="832">
        <v>0.66497480869293202</v>
      </c>
      <c r="D64" s="832">
        <v>0.198423981666565</v>
      </c>
      <c r="E64" s="832">
        <v>5.7790648192167303E-2</v>
      </c>
      <c r="F64" s="832">
        <v>4.62322272360325E-2</v>
      </c>
      <c r="G64" s="832">
        <v>3.2578337937593502E-2</v>
      </c>
      <c r="H64" s="838">
        <v>1.5830153226852399</v>
      </c>
      <c r="I64" s="832">
        <v>7.8810564880033698E-2</v>
      </c>
    </row>
    <row r="65" spans="1:9" x14ac:dyDescent="0.2">
      <c r="A65" s="2" t="s">
        <v>82</v>
      </c>
      <c r="B65" s="835">
        <v>625</v>
      </c>
      <c r="C65" s="832">
        <v>0.40861546993255599</v>
      </c>
      <c r="D65" s="832">
        <v>0.19652813673019401</v>
      </c>
      <c r="E65" s="832">
        <v>0.178974404931068</v>
      </c>
      <c r="F65" s="832">
        <v>0.14101597666740401</v>
      </c>
      <c r="G65" s="832">
        <v>7.4866011738777202E-2</v>
      </c>
      <c r="H65" s="838">
        <v>2.2769889831543</v>
      </c>
      <c r="I65" s="832">
        <v>0.215881988406181</v>
      </c>
    </row>
    <row r="66" spans="1:9" x14ac:dyDescent="0.2">
      <c r="A66" s="2" t="s">
        <v>83</v>
      </c>
      <c r="B66" s="835">
        <v>850</v>
      </c>
      <c r="C66" s="832">
        <v>0.76587420701980602</v>
      </c>
      <c r="D66" s="832">
        <v>0.131624296307564</v>
      </c>
      <c r="E66" s="832">
        <v>6.7956872284412398E-2</v>
      </c>
      <c r="F66" s="832">
        <v>2.2399282082915299E-2</v>
      </c>
      <c r="G66" s="832">
        <v>1.21453236788511E-2</v>
      </c>
      <c r="H66" s="838">
        <v>1.38331723213196</v>
      </c>
      <c r="I66" s="832">
        <v>3.4544606405209899E-2</v>
      </c>
    </row>
    <row r="67" spans="1:9" x14ac:dyDescent="0.2">
      <c r="A67" s="5" t="s">
        <v>84</v>
      </c>
      <c r="B67" s="834" t="s">
        <v>1</v>
      </c>
      <c r="C67" s="831" t="s">
        <v>1</v>
      </c>
      <c r="D67" s="831" t="s">
        <v>1</v>
      </c>
      <c r="E67" s="831" t="s">
        <v>1</v>
      </c>
      <c r="F67" s="831" t="s">
        <v>1</v>
      </c>
      <c r="G67" s="831" t="s">
        <v>1</v>
      </c>
      <c r="H67" s="837" t="s">
        <v>1</v>
      </c>
      <c r="I67" s="831" t="s">
        <v>1</v>
      </c>
    </row>
    <row r="68" spans="1:9" x14ac:dyDescent="0.2">
      <c r="A68" s="2" t="s">
        <v>85</v>
      </c>
      <c r="B68" s="835">
        <v>8505</v>
      </c>
      <c r="C68" s="832">
        <v>0.71295821666717496</v>
      </c>
      <c r="D68" s="832">
        <v>0.112162135541439</v>
      </c>
      <c r="E68" s="832">
        <v>9.1386139392852797E-2</v>
      </c>
      <c r="F68" s="832">
        <v>5.1912389695644399E-2</v>
      </c>
      <c r="G68" s="832">
        <v>3.1581088900566101E-2</v>
      </c>
      <c r="H68" s="838">
        <v>1.5769959688186601</v>
      </c>
      <c r="I68" s="832">
        <v>8.3493481084510102E-2</v>
      </c>
    </row>
    <row r="69" spans="1:9" x14ac:dyDescent="0.2">
      <c r="A69" s="2" t="s">
        <v>86</v>
      </c>
      <c r="B69" s="835">
        <v>223</v>
      </c>
      <c r="C69" s="832">
        <v>0.61359047889709495</v>
      </c>
      <c r="D69" s="832">
        <v>0.125479936599731</v>
      </c>
      <c r="E69" s="832">
        <v>0.23451982438564301</v>
      </c>
      <c r="F69" s="832">
        <v>1.91194042563438E-2</v>
      </c>
      <c r="G69" s="832">
        <v>7.2903465479612403E-3</v>
      </c>
      <c r="H69" s="838">
        <v>1.6810392141342201</v>
      </c>
      <c r="I69" s="832">
        <v>2.64097510502651E-2</v>
      </c>
    </row>
    <row r="70" spans="1:9" x14ac:dyDescent="0.2">
      <c r="A70" s="2" t="s">
        <v>87</v>
      </c>
      <c r="B70" s="835">
        <v>551</v>
      </c>
      <c r="C70" s="832">
        <v>0.51534920930862405</v>
      </c>
      <c r="D70" s="832">
        <v>0.241234600543976</v>
      </c>
      <c r="E70" s="832">
        <v>0.15178655087947801</v>
      </c>
      <c r="F70" s="832">
        <v>6.5509699285030407E-2</v>
      </c>
      <c r="G70" s="832">
        <v>2.61199530214071E-2</v>
      </c>
      <c r="H70" s="838">
        <v>1.8458166122436499</v>
      </c>
      <c r="I70" s="832">
        <v>9.1629651111722804E-2</v>
      </c>
    </row>
    <row r="71" spans="1:9" x14ac:dyDescent="0.2">
      <c r="A71" s="2" t="s">
        <v>88</v>
      </c>
      <c r="B71" s="835">
        <v>66</v>
      </c>
      <c r="C71" s="832">
        <v>0.47538733482360801</v>
      </c>
      <c r="D71" s="832">
        <v>0.11586775630712499</v>
      </c>
      <c r="E71" s="832">
        <v>0.22767524421215099</v>
      </c>
      <c r="F71" s="832">
        <v>9.1233603656292003E-2</v>
      </c>
      <c r="G71" s="832">
        <v>8.9836068451404599E-2</v>
      </c>
      <c r="H71" s="838">
        <v>2.20426344871521</v>
      </c>
      <c r="I71" s="832">
        <v>0.18106967075862199</v>
      </c>
    </row>
    <row r="72" spans="1:9" x14ac:dyDescent="0.2">
      <c r="A72" s="5" t="s">
        <v>89</v>
      </c>
      <c r="B72" s="834" t="s">
        <v>1</v>
      </c>
      <c r="C72" s="831" t="s">
        <v>1</v>
      </c>
      <c r="D72" s="831" t="s">
        <v>1</v>
      </c>
      <c r="E72" s="831" t="s">
        <v>1</v>
      </c>
      <c r="F72" s="831" t="s">
        <v>1</v>
      </c>
      <c r="G72" s="831" t="s">
        <v>1</v>
      </c>
      <c r="H72" s="837" t="s">
        <v>1</v>
      </c>
      <c r="I72" s="831" t="s">
        <v>1</v>
      </c>
    </row>
    <row r="73" spans="1:9" x14ac:dyDescent="0.2">
      <c r="A73" s="2" t="s">
        <v>89</v>
      </c>
      <c r="B73" s="835">
        <v>4940</v>
      </c>
      <c r="C73" s="832">
        <v>0.68321603536605802</v>
      </c>
      <c r="D73" s="832">
        <v>0.122274674475193</v>
      </c>
      <c r="E73" s="832">
        <v>0.10461582243442499</v>
      </c>
      <c r="F73" s="832">
        <v>5.9127945452928501E-2</v>
      </c>
      <c r="G73" s="832">
        <v>3.0765525996685E-2</v>
      </c>
      <c r="H73" s="838">
        <v>1.6319522857666</v>
      </c>
      <c r="I73" s="832">
        <v>8.9893471114734294E-2</v>
      </c>
    </row>
    <row r="74" spans="1:9" x14ac:dyDescent="0.2">
      <c r="A74" s="2" t="s">
        <v>90</v>
      </c>
      <c r="B74" s="835">
        <v>2113</v>
      </c>
      <c r="C74" s="832">
        <v>0.82585096359252896</v>
      </c>
      <c r="D74" s="832">
        <v>7.2156123816966997E-2</v>
      </c>
      <c r="E74" s="832">
        <v>5.6856337934732402E-2</v>
      </c>
      <c r="F74" s="832">
        <v>2.4808863177895501E-2</v>
      </c>
      <c r="G74" s="832">
        <v>2.0327715203166001E-2</v>
      </c>
      <c r="H74" s="838">
        <v>1.3416062593460101</v>
      </c>
      <c r="I74" s="832">
        <v>4.5136578212914703E-2</v>
      </c>
    </row>
    <row r="75" spans="1:9" x14ac:dyDescent="0.2">
      <c r="A75" s="5" t="s">
        <v>91</v>
      </c>
      <c r="B75" s="834" t="s">
        <v>1</v>
      </c>
      <c r="C75" s="831" t="s">
        <v>1</v>
      </c>
      <c r="D75" s="831" t="s">
        <v>1</v>
      </c>
      <c r="E75" s="831" t="s">
        <v>1</v>
      </c>
      <c r="F75" s="831" t="s">
        <v>1</v>
      </c>
      <c r="G75" s="831" t="s">
        <v>1</v>
      </c>
      <c r="H75" s="837" t="s">
        <v>1</v>
      </c>
      <c r="I75" s="831" t="s">
        <v>1</v>
      </c>
    </row>
    <row r="76" spans="1:9" x14ac:dyDescent="0.2">
      <c r="A76" s="2" t="s">
        <v>92</v>
      </c>
      <c r="B76" s="835">
        <v>2490</v>
      </c>
      <c r="C76" s="832">
        <v>0.52672588825225797</v>
      </c>
      <c r="D76" s="832">
        <v>0.16303624212741899</v>
      </c>
      <c r="E76" s="832">
        <v>0.15905642509460399</v>
      </c>
      <c r="F76" s="832">
        <v>0.100135922431946</v>
      </c>
      <c r="G76" s="832">
        <v>5.1045522093772902E-2</v>
      </c>
      <c r="H76" s="838">
        <v>1.98573899269104</v>
      </c>
      <c r="I76" s="832">
        <v>0.15118144452571899</v>
      </c>
    </row>
    <row r="77" spans="1:9" x14ac:dyDescent="0.2">
      <c r="A77" s="2" t="s">
        <v>93</v>
      </c>
      <c r="B77" s="835">
        <v>1224</v>
      </c>
      <c r="C77" s="832">
        <v>0.70156091451644897</v>
      </c>
      <c r="D77" s="832">
        <v>0.13791415095329301</v>
      </c>
      <c r="E77" s="832">
        <v>8.85293483734131E-2</v>
      </c>
      <c r="F77" s="832">
        <v>4.4765368103980997E-2</v>
      </c>
      <c r="G77" s="832">
        <v>2.72302348166704E-2</v>
      </c>
      <c r="H77" s="838">
        <v>1.558189868927</v>
      </c>
      <c r="I77" s="832">
        <v>7.1995601713731094E-2</v>
      </c>
    </row>
    <row r="78" spans="1:9" x14ac:dyDescent="0.2">
      <c r="A78" s="2" t="s">
        <v>94</v>
      </c>
      <c r="B78" s="835">
        <v>3293</v>
      </c>
      <c r="C78" s="832">
        <v>0.900362849235535</v>
      </c>
      <c r="D78" s="832">
        <v>5.1231358200311702E-2</v>
      </c>
      <c r="E78" s="832">
        <v>3.4832339733839E-2</v>
      </c>
      <c r="F78" s="832">
        <v>8.3465399220585806E-3</v>
      </c>
      <c r="G78" s="832">
        <v>5.2269343286752701E-3</v>
      </c>
      <c r="H78" s="838">
        <v>1.16684341430664</v>
      </c>
      <c r="I78" s="832">
        <v>1.3573473959984299E-2</v>
      </c>
    </row>
    <row r="79" spans="1:9" x14ac:dyDescent="0.2">
      <c r="A79" s="5" t="s">
        <v>95</v>
      </c>
      <c r="B79" s="834" t="s">
        <v>1</v>
      </c>
      <c r="C79" s="831" t="s">
        <v>1</v>
      </c>
      <c r="D79" s="831" t="s">
        <v>1</v>
      </c>
      <c r="E79" s="831" t="s">
        <v>1</v>
      </c>
      <c r="F79" s="831" t="s">
        <v>1</v>
      </c>
      <c r="G79" s="831" t="s">
        <v>1</v>
      </c>
      <c r="H79" s="837" t="s">
        <v>1</v>
      </c>
      <c r="I79" s="831" t="s">
        <v>1</v>
      </c>
    </row>
    <row r="80" spans="1:9" x14ac:dyDescent="0.2">
      <c r="A80" s="2" t="s">
        <v>96</v>
      </c>
      <c r="B80" s="835">
        <v>1271</v>
      </c>
      <c r="C80" s="832">
        <v>0.62286180257797197</v>
      </c>
      <c r="D80" s="832">
        <v>0.167501181364059</v>
      </c>
      <c r="E80" s="832">
        <v>0.11922350525856</v>
      </c>
      <c r="F80" s="832">
        <v>5.1223117858171498E-2</v>
      </c>
      <c r="G80" s="832">
        <v>3.9190407842397697E-2</v>
      </c>
      <c r="H80" s="838">
        <v>1.7163791656494101</v>
      </c>
      <c r="I80" s="832">
        <v>9.0413524353302605E-2</v>
      </c>
    </row>
    <row r="81" spans="1:9" x14ac:dyDescent="0.2">
      <c r="A81" s="2" t="s">
        <v>97</v>
      </c>
      <c r="B81" s="835">
        <v>1329</v>
      </c>
      <c r="C81" s="832">
        <v>0.75192719697952304</v>
      </c>
      <c r="D81" s="832">
        <v>9.0284489095211001E-2</v>
      </c>
      <c r="E81" s="832">
        <v>8.8254086673259693E-2</v>
      </c>
      <c r="F81" s="832">
        <v>4.8121754080057103E-2</v>
      </c>
      <c r="G81" s="832">
        <v>2.1412493661046E-2</v>
      </c>
      <c r="H81" s="838">
        <v>1.4968079328537001</v>
      </c>
      <c r="I81" s="832">
        <v>6.9534246316409296E-2</v>
      </c>
    </row>
    <row r="82" spans="1:9" x14ac:dyDescent="0.2">
      <c r="A82" s="2" t="s">
        <v>98</v>
      </c>
      <c r="B82" s="835">
        <v>277</v>
      </c>
      <c r="C82" s="832">
        <v>0.70778566598892201</v>
      </c>
      <c r="D82" s="832">
        <v>0.134848117828369</v>
      </c>
      <c r="E82" s="832">
        <v>9.4701558351516696E-2</v>
      </c>
      <c r="F82" s="832">
        <v>5.8417398482561098E-2</v>
      </c>
      <c r="G82" s="832">
        <v>4.2472896166145802E-3</v>
      </c>
      <c r="H82" s="838">
        <v>1.5164926052093499</v>
      </c>
      <c r="I82" s="832">
        <v>6.2664686202442005E-2</v>
      </c>
    </row>
    <row r="83" spans="1:9" x14ac:dyDescent="0.2">
      <c r="A83" s="2" t="s">
        <v>99</v>
      </c>
      <c r="B83" s="835">
        <v>803</v>
      </c>
      <c r="C83" s="832">
        <v>0.82759636640548695</v>
      </c>
      <c r="D83" s="832">
        <v>7.1551844477653503E-2</v>
      </c>
      <c r="E83" s="832">
        <v>4.89802956581116E-2</v>
      </c>
      <c r="F83" s="832">
        <v>3.1926110386848401E-2</v>
      </c>
      <c r="G83" s="832">
        <v>1.9945386797189699E-2</v>
      </c>
      <c r="H83" s="838">
        <v>1.3450722694396999</v>
      </c>
      <c r="I83" s="832">
        <v>5.1871496990801798E-2</v>
      </c>
    </row>
    <row r="84" spans="1:9" x14ac:dyDescent="0.2">
      <c r="A84" s="2" t="s">
        <v>100</v>
      </c>
      <c r="B84" s="835">
        <v>405</v>
      </c>
      <c r="C84" s="832">
        <v>0.71116077899932895</v>
      </c>
      <c r="D84" s="832">
        <v>0.12354259938001599</v>
      </c>
      <c r="E84" s="832">
        <v>0.100184589624405</v>
      </c>
      <c r="F84" s="832">
        <v>5.7676635682582897E-2</v>
      </c>
      <c r="G84" s="832">
        <v>7.4354223906993901E-3</v>
      </c>
      <c r="H84" s="838">
        <v>1.52668333053589</v>
      </c>
      <c r="I84" s="832">
        <v>6.5112056375353097E-2</v>
      </c>
    </row>
    <row r="85" spans="1:9" x14ac:dyDescent="0.2">
      <c r="A85" s="2" t="s">
        <v>101</v>
      </c>
      <c r="B85" s="835">
        <v>1073</v>
      </c>
      <c r="C85" s="832">
        <v>0.81611990928649902</v>
      </c>
      <c r="D85" s="832">
        <v>7.4425712227821406E-2</v>
      </c>
      <c r="E85" s="832">
        <v>6.1217550188303001E-2</v>
      </c>
      <c r="F85" s="832">
        <v>3.76419462263584E-2</v>
      </c>
      <c r="G85" s="832">
        <v>1.0594891384244E-2</v>
      </c>
      <c r="H85" s="838">
        <v>1.35216617584229</v>
      </c>
      <c r="I85" s="832">
        <v>4.8236837161361797E-2</v>
      </c>
    </row>
    <row r="86" spans="1:9" x14ac:dyDescent="0.2">
      <c r="A86" s="2" t="s">
        <v>102</v>
      </c>
      <c r="B86" s="835">
        <v>331</v>
      </c>
      <c r="C86" s="832">
        <v>0.798533976078033</v>
      </c>
      <c r="D86" s="832">
        <v>6.3436947762966198E-2</v>
      </c>
      <c r="E86" s="832">
        <v>2.1529138088226301E-2</v>
      </c>
      <c r="F86" s="832">
        <v>3.2618209719657898E-2</v>
      </c>
      <c r="G86" s="832">
        <v>8.3881728351116194E-2</v>
      </c>
      <c r="H86" s="838">
        <v>1.5398768186569201</v>
      </c>
      <c r="I86" s="832">
        <v>0.116499938070774</v>
      </c>
    </row>
    <row r="87" spans="1:9" x14ac:dyDescent="0.2">
      <c r="A87" s="2" t="s">
        <v>103</v>
      </c>
      <c r="B87" s="835">
        <v>397</v>
      </c>
      <c r="C87" s="832">
        <v>0.56086713075637795</v>
      </c>
      <c r="D87" s="832">
        <v>0.12902225553989399</v>
      </c>
      <c r="E87" s="832">
        <v>0.19234560430049899</v>
      </c>
      <c r="F87" s="832">
        <v>6.7008771002292605E-2</v>
      </c>
      <c r="G87" s="832">
        <v>5.07562346756458E-2</v>
      </c>
      <c r="H87" s="838">
        <v>1.91776466369629</v>
      </c>
      <c r="I87" s="832">
        <v>0.117765006116647</v>
      </c>
    </row>
    <row r="88" spans="1:9" x14ac:dyDescent="0.2">
      <c r="A88" s="2" t="s">
        <v>104</v>
      </c>
      <c r="B88" s="835">
        <v>1081</v>
      </c>
      <c r="C88" s="832">
        <v>0.59863775968551602</v>
      </c>
      <c r="D88" s="832">
        <v>0.14158193767070801</v>
      </c>
      <c r="E88" s="832">
        <v>0.12723074853420299</v>
      </c>
      <c r="F88" s="832">
        <v>8.7423324584960896E-2</v>
      </c>
      <c r="G88" s="832">
        <v>4.5126218348741497E-2</v>
      </c>
      <c r="H88" s="838">
        <v>1.83881831169128</v>
      </c>
      <c r="I88" s="832">
        <v>0.13254954441505901</v>
      </c>
    </row>
    <row r="89" spans="1:9" x14ac:dyDescent="0.2">
      <c r="A89" s="5" t="s">
        <v>105</v>
      </c>
      <c r="B89" s="834" t="s">
        <v>1</v>
      </c>
      <c r="C89" s="831" t="s">
        <v>1</v>
      </c>
      <c r="D89" s="831" t="s">
        <v>1</v>
      </c>
      <c r="E89" s="831" t="s">
        <v>1</v>
      </c>
      <c r="F89" s="831" t="s">
        <v>1</v>
      </c>
      <c r="G89" s="831" t="s">
        <v>1</v>
      </c>
      <c r="H89" s="837" t="s">
        <v>1</v>
      </c>
      <c r="I89" s="831" t="s">
        <v>1</v>
      </c>
    </row>
    <row r="90" spans="1:9" x14ac:dyDescent="0.2">
      <c r="A90" s="2" t="s">
        <v>106</v>
      </c>
      <c r="B90" s="835">
        <v>1057</v>
      </c>
      <c r="C90" s="832">
        <v>0.72166150808334395</v>
      </c>
      <c r="D90" s="832">
        <v>0.13473248481750499</v>
      </c>
      <c r="E90" s="832">
        <v>8.7391331791877705E-2</v>
      </c>
      <c r="F90" s="832">
        <v>3.3171769231557797E-2</v>
      </c>
      <c r="G90" s="832">
        <v>2.3042893037199998E-2</v>
      </c>
      <c r="H90" s="838">
        <v>1.5012019872665401</v>
      </c>
      <c r="I90" s="832">
        <v>5.62146630017136E-2</v>
      </c>
    </row>
    <row r="91" spans="1:9" x14ac:dyDescent="0.2">
      <c r="A91" s="2" t="s">
        <v>107</v>
      </c>
      <c r="B91" s="835">
        <v>2433</v>
      </c>
      <c r="C91" s="832">
        <v>0.74080795049667403</v>
      </c>
      <c r="D91" s="832">
        <v>0.113952696323395</v>
      </c>
      <c r="E91" s="832">
        <v>8.1100389361381503E-2</v>
      </c>
      <c r="F91" s="832">
        <v>4.9137331545352901E-2</v>
      </c>
      <c r="G91" s="832">
        <v>1.50016257539392E-2</v>
      </c>
      <c r="H91" s="838">
        <v>1.4835720062255899</v>
      </c>
      <c r="I91" s="832">
        <v>6.41389577174305E-2</v>
      </c>
    </row>
    <row r="92" spans="1:9" x14ac:dyDescent="0.2">
      <c r="A92" s="2" t="s">
        <v>108</v>
      </c>
      <c r="B92" s="835">
        <v>4384</v>
      </c>
      <c r="C92" s="832">
        <v>0.65299749374389604</v>
      </c>
      <c r="D92" s="832">
        <v>0.12916535139083901</v>
      </c>
      <c r="E92" s="832">
        <v>0.114064559340477</v>
      </c>
      <c r="F92" s="832">
        <v>6.1279427260160398E-2</v>
      </c>
      <c r="G92" s="832">
        <v>4.2493183165788699E-2</v>
      </c>
      <c r="H92" s="838">
        <v>1.7111054658889799</v>
      </c>
      <c r="I92" s="832">
        <v>0.10377260887961701</v>
      </c>
    </row>
    <row r="93" spans="1:9" x14ac:dyDescent="0.2">
      <c r="A93" s="2" t="s">
        <v>109</v>
      </c>
      <c r="B93" s="835">
        <v>768</v>
      </c>
      <c r="C93" s="832">
        <v>0.59461170434951804</v>
      </c>
      <c r="D93" s="832">
        <v>0.106300957500935</v>
      </c>
      <c r="E93" s="832">
        <v>0.114746108651161</v>
      </c>
      <c r="F93" s="832">
        <v>9.2668548226356506E-2</v>
      </c>
      <c r="G93" s="832">
        <v>9.1672681272029904E-2</v>
      </c>
      <c r="H93" s="838">
        <v>1.9804894924163801</v>
      </c>
      <c r="I93" s="832">
        <v>0.18434122949838599</v>
      </c>
    </row>
    <row r="94" spans="1:9" x14ac:dyDescent="0.2">
      <c r="A94" s="5" t="s">
        <v>110</v>
      </c>
      <c r="B94" s="834" t="s">
        <v>1</v>
      </c>
      <c r="C94" s="831" t="s">
        <v>1</v>
      </c>
      <c r="D94" s="831" t="s">
        <v>1</v>
      </c>
      <c r="E94" s="831" t="s">
        <v>1</v>
      </c>
      <c r="F94" s="831" t="s">
        <v>1</v>
      </c>
      <c r="G94" s="831" t="s">
        <v>1</v>
      </c>
      <c r="H94" s="837" t="s">
        <v>1</v>
      </c>
      <c r="I94" s="831" t="s">
        <v>1</v>
      </c>
    </row>
    <row r="95" spans="1:9" x14ac:dyDescent="0.2">
      <c r="A95" s="2" t="s">
        <v>106</v>
      </c>
      <c r="B95" s="835">
        <v>1687</v>
      </c>
      <c r="C95" s="832">
        <v>0.721660375595093</v>
      </c>
      <c r="D95" s="832">
        <v>0.13334721326828</v>
      </c>
      <c r="E95" s="832">
        <v>8.44436585903168E-2</v>
      </c>
      <c r="F95" s="832">
        <v>3.8569517433643299E-2</v>
      </c>
      <c r="G95" s="832">
        <v>2.1979257464408899E-2</v>
      </c>
      <c r="H95" s="838">
        <v>1.50586009025574</v>
      </c>
      <c r="I95" s="832">
        <v>6.0548773544681703E-2</v>
      </c>
    </row>
    <row r="96" spans="1:9" x14ac:dyDescent="0.2">
      <c r="A96" s="2" t="s">
        <v>107</v>
      </c>
      <c r="B96" s="835">
        <v>3222</v>
      </c>
      <c r="C96" s="832">
        <v>0.73176932334899902</v>
      </c>
      <c r="D96" s="832">
        <v>0.11328387260437001</v>
      </c>
      <c r="E96" s="832">
        <v>9.26986634731293E-2</v>
      </c>
      <c r="F96" s="832">
        <v>4.3217744678258903E-2</v>
      </c>
      <c r="G96" s="832">
        <v>1.9030410796403899E-2</v>
      </c>
      <c r="H96" s="838">
        <v>1.50445604324341</v>
      </c>
      <c r="I96" s="832">
        <v>6.2248154547093003E-2</v>
      </c>
    </row>
    <row r="97" spans="1:9" x14ac:dyDescent="0.2">
      <c r="A97" s="2" t="s">
        <v>108</v>
      </c>
      <c r="B97" s="835">
        <v>3327</v>
      </c>
      <c r="C97" s="832">
        <v>0.61342149972915605</v>
      </c>
      <c r="D97" s="832">
        <v>0.13116329908370999</v>
      </c>
      <c r="E97" s="832">
        <v>0.117240130901337</v>
      </c>
      <c r="F97" s="832">
        <v>8.2193709909915896E-2</v>
      </c>
      <c r="G97" s="832">
        <v>5.5981386452913298E-2</v>
      </c>
      <c r="H97" s="838">
        <v>1.8361502885818499</v>
      </c>
      <c r="I97" s="832">
        <v>0.13817509275963299</v>
      </c>
    </row>
    <row r="98" spans="1:9" x14ac:dyDescent="0.2">
      <c r="A98" s="2" t="s">
        <v>109</v>
      </c>
      <c r="B98" s="835">
        <v>406</v>
      </c>
      <c r="C98" s="832">
        <v>0.63905537128448497</v>
      </c>
      <c r="D98" s="832">
        <v>0.10446178913116499</v>
      </c>
      <c r="E98" s="832">
        <v>0.121786400675774</v>
      </c>
      <c r="F98" s="832">
        <v>4.9871291965246201E-2</v>
      </c>
      <c r="G98" s="832">
        <v>8.4825120866298703E-2</v>
      </c>
      <c r="H98" s="838">
        <v>1.8369489908218399</v>
      </c>
      <c r="I98" s="832">
        <v>0.13469641634402801</v>
      </c>
    </row>
    <row r="99" spans="1:9" x14ac:dyDescent="0.2">
      <c r="A99" s="5" t="s">
        <v>111</v>
      </c>
      <c r="B99" s="834" t="s">
        <v>1</v>
      </c>
      <c r="C99" s="831" t="s">
        <v>1</v>
      </c>
      <c r="D99" s="831" t="s">
        <v>1</v>
      </c>
      <c r="E99" s="831" t="s">
        <v>1</v>
      </c>
      <c r="F99" s="831" t="s">
        <v>1</v>
      </c>
      <c r="G99" s="831" t="s">
        <v>1</v>
      </c>
      <c r="H99" s="837" t="s">
        <v>1</v>
      </c>
      <c r="I99" s="831" t="s">
        <v>1</v>
      </c>
    </row>
    <row r="100" spans="1:9" x14ac:dyDescent="0.2">
      <c r="A100" s="2" t="s">
        <v>112</v>
      </c>
      <c r="B100" s="835">
        <v>576</v>
      </c>
      <c r="C100" s="832">
        <v>0.55606448650360096</v>
      </c>
      <c r="D100" s="832">
        <v>0.20107036828994801</v>
      </c>
      <c r="E100" s="832">
        <v>0.1386878490448</v>
      </c>
      <c r="F100" s="832">
        <v>6.8336717784404796E-2</v>
      </c>
      <c r="G100" s="832">
        <v>3.5840544849634198E-2</v>
      </c>
      <c r="H100" s="838">
        <v>1.8268184661865201</v>
      </c>
      <c r="I100" s="832">
        <v>0.104177266126854</v>
      </c>
    </row>
    <row r="101" spans="1:9" x14ac:dyDescent="0.2">
      <c r="A101" s="2" t="s">
        <v>113</v>
      </c>
      <c r="B101" s="835">
        <v>1432</v>
      </c>
      <c r="C101" s="832">
        <v>0.30740991234779402</v>
      </c>
      <c r="D101" s="832">
        <v>0.211690738797188</v>
      </c>
      <c r="E101" s="832">
        <v>0.24103444814682001</v>
      </c>
      <c r="F101" s="832">
        <v>0.15025590360164601</v>
      </c>
      <c r="G101" s="832">
        <v>8.9609004557132693E-2</v>
      </c>
      <c r="H101" s="838">
        <v>2.5029633045196502</v>
      </c>
      <c r="I101" s="832">
        <v>0.23986490637164601</v>
      </c>
    </row>
    <row r="102" spans="1:9" x14ac:dyDescent="0.2">
      <c r="A102" s="2" t="s">
        <v>114</v>
      </c>
      <c r="B102" s="835">
        <v>1994</v>
      </c>
      <c r="C102" s="832">
        <v>0.54018521308898904</v>
      </c>
      <c r="D102" s="832">
        <v>0.18799500167369801</v>
      </c>
      <c r="E102" s="832">
        <v>0.14801280200481401</v>
      </c>
      <c r="F102" s="832">
        <v>7.9231016337871593E-2</v>
      </c>
      <c r="G102" s="832">
        <v>4.4575966894626597E-2</v>
      </c>
      <c r="H102" s="838">
        <v>1.9000174999237101</v>
      </c>
      <c r="I102" s="832">
        <v>0.123806983232498</v>
      </c>
    </row>
    <row r="103" spans="1:9" x14ac:dyDescent="0.2">
      <c r="A103" s="2" t="s">
        <v>115</v>
      </c>
      <c r="B103" s="835">
        <v>1360</v>
      </c>
      <c r="C103" s="832">
        <v>0.81344079971313499</v>
      </c>
      <c r="D103" s="832">
        <v>0.112290196120739</v>
      </c>
      <c r="E103" s="832">
        <v>6.0749314725399003E-2</v>
      </c>
      <c r="F103" s="832">
        <v>7.6268520206212997E-3</v>
      </c>
      <c r="G103" s="832">
        <v>5.8928448706865302E-3</v>
      </c>
      <c r="H103" s="838">
        <v>1.28024077415466</v>
      </c>
      <c r="I103" s="832">
        <v>1.35196967905782E-2</v>
      </c>
    </row>
    <row r="104" spans="1:9" x14ac:dyDescent="0.2">
      <c r="A104" s="2" t="s">
        <v>116</v>
      </c>
      <c r="B104" s="835">
        <v>1502</v>
      </c>
      <c r="C104" s="832">
        <v>0.95601189136505105</v>
      </c>
      <c r="D104" s="832">
        <v>2.8120527043938599E-2</v>
      </c>
      <c r="E104" s="832">
        <v>1.25149264931679E-2</v>
      </c>
      <c r="F104" s="832">
        <v>7.9127214848995198E-4</v>
      </c>
      <c r="G104" s="832">
        <v>2.5613941252231598E-3</v>
      </c>
      <c r="H104" s="838">
        <v>1.0657697916030899</v>
      </c>
      <c r="I104" s="832">
        <v>3.3526662362441499E-3</v>
      </c>
    </row>
    <row r="105" spans="1:9" x14ac:dyDescent="0.2">
      <c r="A105" s="2" t="s">
        <v>117</v>
      </c>
      <c r="B105" s="835">
        <v>1398</v>
      </c>
      <c r="C105" s="832">
        <v>0.97591167688369795</v>
      </c>
      <c r="D105" s="832">
        <v>1.5633478760719299E-2</v>
      </c>
      <c r="E105" s="832">
        <v>4.2172209359705396E-3</v>
      </c>
      <c r="F105" s="832">
        <v>0</v>
      </c>
      <c r="G105" s="832">
        <v>4.2376243509352199E-3</v>
      </c>
      <c r="H105" s="838">
        <v>1.0410183668136599</v>
      </c>
      <c r="I105" s="832">
        <v>4.2376243469886303E-3</v>
      </c>
    </row>
    <row r="106" spans="1:9" x14ac:dyDescent="0.2">
      <c r="A106" s="2" t="s">
        <v>118</v>
      </c>
      <c r="B106" s="835">
        <v>1043</v>
      </c>
      <c r="C106" s="832">
        <v>0.98596936464309703</v>
      </c>
      <c r="D106" s="832">
        <v>1.0623983107507199E-2</v>
      </c>
      <c r="E106" s="832">
        <v>1.4858159702271199E-3</v>
      </c>
      <c r="F106" s="832">
        <v>0</v>
      </c>
      <c r="G106" s="832">
        <v>1.92085758317262E-3</v>
      </c>
      <c r="H106" s="838">
        <v>1.02127909660339</v>
      </c>
      <c r="I106" s="832">
        <v>1.9208575422506599E-3</v>
      </c>
    </row>
    <row r="107" spans="1:9" x14ac:dyDescent="0.2">
      <c r="A107" s="5" t="s">
        <v>111</v>
      </c>
      <c r="B107" s="834" t="s">
        <v>1</v>
      </c>
      <c r="C107" s="831" t="s">
        <v>1</v>
      </c>
      <c r="D107" s="831" t="s">
        <v>1</v>
      </c>
      <c r="E107" s="831" t="s">
        <v>1</v>
      </c>
      <c r="F107" s="831" t="s">
        <v>1</v>
      </c>
      <c r="G107" s="831" t="s">
        <v>1</v>
      </c>
      <c r="H107" s="837" t="s">
        <v>1</v>
      </c>
      <c r="I107" s="831" t="s">
        <v>1</v>
      </c>
    </row>
    <row r="108" spans="1:9" x14ac:dyDescent="0.2">
      <c r="A108" s="2" t="s">
        <v>119</v>
      </c>
      <c r="B108" s="835">
        <v>2008</v>
      </c>
      <c r="C108" s="832">
        <v>0.389049291610718</v>
      </c>
      <c r="D108" s="832">
        <v>0.20820380747318301</v>
      </c>
      <c r="E108" s="832">
        <v>0.207431554794312</v>
      </c>
      <c r="F108" s="832">
        <v>0.12335982918739299</v>
      </c>
      <c r="G108" s="832">
        <v>7.1955509483814198E-2</v>
      </c>
      <c r="H108" s="838">
        <v>2.2809684276580802</v>
      </c>
      <c r="I108" s="832">
        <v>0.19531534012641999</v>
      </c>
    </row>
    <row r="109" spans="1:9" x14ac:dyDescent="0.2">
      <c r="A109" s="2" t="s">
        <v>120</v>
      </c>
      <c r="B109" s="835">
        <v>2774</v>
      </c>
      <c r="C109" s="832">
        <v>0.60545116662979104</v>
      </c>
      <c r="D109" s="832">
        <v>0.17391668260097501</v>
      </c>
      <c r="E109" s="832">
        <v>0.12512877583503701</v>
      </c>
      <c r="F109" s="832">
        <v>6.08284398913383E-2</v>
      </c>
      <c r="G109" s="832">
        <v>3.4674912691116298E-2</v>
      </c>
      <c r="H109" s="838">
        <v>1.7453591823577901</v>
      </c>
      <c r="I109" s="832">
        <v>9.5503354717121E-2</v>
      </c>
    </row>
    <row r="110" spans="1:9" x14ac:dyDescent="0.2">
      <c r="A110" s="2" t="s">
        <v>121</v>
      </c>
      <c r="B110" s="835">
        <v>2082</v>
      </c>
      <c r="C110" s="832">
        <v>0.93406146764755205</v>
      </c>
      <c r="D110" s="832">
        <v>3.8816165179014199E-2</v>
      </c>
      <c r="E110" s="832">
        <v>2.30299513787031E-2</v>
      </c>
      <c r="F110" s="832">
        <v>1.3627732405439E-3</v>
      </c>
      <c r="G110" s="832">
        <v>2.7296193875372401E-3</v>
      </c>
      <c r="H110" s="838">
        <v>1.0998828411102299</v>
      </c>
      <c r="I110" s="832">
        <v>4.0923927228881697E-3</v>
      </c>
    </row>
    <row r="111" spans="1:9" x14ac:dyDescent="0.2">
      <c r="A111" s="2" t="s">
        <v>122</v>
      </c>
      <c r="B111" s="835">
        <v>2441</v>
      </c>
      <c r="C111" s="832">
        <v>0.98033416271209695</v>
      </c>
      <c r="D111" s="832">
        <v>1.34307304397225E-2</v>
      </c>
      <c r="E111" s="832">
        <v>3.0161822214722599E-3</v>
      </c>
      <c r="F111" s="832">
        <v>0</v>
      </c>
      <c r="G111" s="832">
        <v>3.21890809573233E-3</v>
      </c>
      <c r="H111" s="838">
        <v>1.0323387384414699</v>
      </c>
      <c r="I111" s="832">
        <v>3.2189081489440198E-3</v>
      </c>
    </row>
    <row r="112" spans="1:9" x14ac:dyDescent="0.2">
      <c r="A112" s="5" t="s">
        <v>111</v>
      </c>
      <c r="B112" s="834" t="s">
        <v>1</v>
      </c>
      <c r="C112" s="831" t="s">
        <v>1</v>
      </c>
      <c r="D112" s="831" t="s">
        <v>1</v>
      </c>
      <c r="E112" s="831" t="s">
        <v>1</v>
      </c>
      <c r="F112" s="831" t="s">
        <v>1</v>
      </c>
      <c r="G112" s="831" t="s">
        <v>1</v>
      </c>
      <c r="H112" s="837" t="s">
        <v>1</v>
      </c>
      <c r="I112" s="831" t="s">
        <v>1</v>
      </c>
    </row>
    <row r="113" spans="1:9" x14ac:dyDescent="0.2">
      <c r="A113" s="2" t="s">
        <v>119</v>
      </c>
      <c r="B113" s="835">
        <v>2008</v>
      </c>
      <c r="C113" s="832">
        <v>0.389049291610718</v>
      </c>
      <c r="D113" s="832">
        <v>0.20820380747318301</v>
      </c>
      <c r="E113" s="832">
        <v>0.207431554794312</v>
      </c>
      <c r="F113" s="832">
        <v>0.12335982918739299</v>
      </c>
      <c r="G113" s="832">
        <v>7.1955509483814198E-2</v>
      </c>
      <c r="H113" s="838">
        <v>2.2809684276580802</v>
      </c>
      <c r="I113" s="832">
        <v>0.19531534012641999</v>
      </c>
    </row>
    <row r="114" spans="1:9" x14ac:dyDescent="0.2">
      <c r="A114" s="2" t="s">
        <v>123</v>
      </c>
      <c r="B114" s="835">
        <v>3354</v>
      </c>
      <c r="C114" s="832">
        <v>0.64115512371063199</v>
      </c>
      <c r="D114" s="832">
        <v>0.16002151370048501</v>
      </c>
      <c r="E114" s="832">
        <v>0.11576830595731701</v>
      </c>
      <c r="F114" s="832">
        <v>5.2772752940654803E-2</v>
      </c>
      <c r="G114" s="832">
        <v>3.0282270163297698E-2</v>
      </c>
      <c r="H114" s="838">
        <v>1.6710054874420199</v>
      </c>
      <c r="I114" s="832">
        <v>8.3055025888589207E-2</v>
      </c>
    </row>
    <row r="115" spans="1:9" x14ac:dyDescent="0.2">
      <c r="A115" s="2" t="s">
        <v>124</v>
      </c>
      <c r="B115" s="835">
        <v>3943</v>
      </c>
      <c r="C115" s="832">
        <v>0.96999406814575195</v>
      </c>
      <c r="D115" s="832">
        <v>1.96758024394512E-2</v>
      </c>
      <c r="E115" s="832">
        <v>7.0543829351663598E-3</v>
      </c>
      <c r="F115" s="832">
        <v>3.3639348112046702E-4</v>
      </c>
      <c r="G115" s="832">
        <v>2.9393793083727399E-3</v>
      </c>
      <c r="H115" s="838">
        <v>1.0465512275695801</v>
      </c>
      <c r="I115" s="832">
        <v>3.2757727033080699E-3</v>
      </c>
    </row>
    <row r="116" spans="1:9" x14ac:dyDescent="0.2">
      <c r="A116" s="5" t="s">
        <v>125</v>
      </c>
      <c r="B116" s="834" t="s">
        <v>1</v>
      </c>
      <c r="C116" s="831" t="s">
        <v>1</v>
      </c>
      <c r="D116" s="831" t="s">
        <v>1</v>
      </c>
      <c r="E116" s="831" t="s">
        <v>1</v>
      </c>
      <c r="F116" s="831" t="s">
        <v>1</v>
      </c>
      <c r="G116" s="831" t="s">
        <v>1</v>
      </c>
      <c r="H116" s="837" t="s">
        <v>1</v>
      </c>
      <c r="I116" s="831" t="s">
        <v>1</v>
      </c>
    </row>
    <row r="117" spans="1:9" x14ac:dyDescent="0.2">
      <c r="A117" s="2" t="s">
        <v>126</v>
      </c>
      <c r="B117" s="835">
        <v>1183</v>
      </c>
      <c r="C117" s="832">
        <v>0.71794861555099498</v>
      </c>
      <c r="D117" s="832">
        <v>0.13621918857097601</v>
      </c>
      <c r="E117" s="832">
        <v>8.6709968745708493E-2</v>
      </c>
      <c r="F117" s="832">
        <v>3.6182262003421797E-2</v>
      </c>
      <c r="G117" s="832">
        <v>2.2939974442124401E-2</v>
      </c>
      <c r="H117" s="838">
        <v>1.5099458694457999</v>
      </c>
      <c r="I117" s="832">
        <v>5.9122235894927398E-2</v>
      </c>
    </row>
    <row r="118" spans="1:9" x14ac:dyDescent="0.2">
      <c r="A118" s="2" t="s">
        <v>127</v>
      </c>
      <c r="B118" s="835">
        <v>322</v>
      </c>
      <c r="C118" s="832">
        <v>0.73054844141006503</v>
      </c>
      <c r="D118" s="832">
        <v>0.119040675461292</v>
      </c>
      <c r="E118" s="832">
        <v>8.4842994809150696E-2</v>
      </c>
      <c r="F118" s="832">
        <v>4.5258659869432401E-2</v>
      </c>
      <c r="G118" s="832">
        <v>2.0309222862124401E-2</v>
      </c>
      <c r="H118" s="838">
        <v>1.5057395696639999</v>
      </c>
      <c r="I118" s="832">
        <v>6.5567883097946006E-2</v>
      </c>
    </row>
    <row r="119" spans="1:9" x14ac:dyDescent="0.2">
      <c r="A119" s="2" t="s">
        <v>128</v>
      </c>
      <c r="B119" s="835">
        <v>615</v>
      </c>
      <c r="C119" s="832">
        <v>0.76287215948104903</v>
      </c>
      <c r="D119" s="832">
        <v>0.101975634694099</v>
      </c>
      <c r="E119" s="832">
        <v>8.0274857580661801E-2</v>
      </c>
      <c r="F119" s="832">
        <v>4.4143568724393803E-2</v>
      </c>
      <c r="G119" s="832">
        <v>1.0733780451118899E-2</v>
      </c>
      <c r="H119" s="838">
        <v>1.4378911256790201</v>
      </c>
      <c r="I119" s="832">
        <v>5.4877349124404298E-2</v>
      </c>
    </row>
    <row r="120" spans="1:9" x14ac:dyDescent="0.2">
      <c r="A120" s="2" t="s">
        <v>129</v>
      </c>
      <c r="B120" s="835">
        <v>1370</v>
      </c>
      <c r="C120" s="832">
        <v>0.73944491147994995</v>
      </c>
      <c r="D120" s="832">
        <v>0.11437765508890201</v>
      </c>
      <c r="E120" s="832">
        <v>8.0536179244518294E-2</v>
      </c>
      <c r="F120" s="832">
        <v>5.0849411636590999E-2</v>
      </c>
      <c r="G120" s="832">
        <v>1.47918164730072E-2</v>
      </c>
      <c r="H120" s="838">
        <v>1.4871654510498</v>
      </c>
      <c r="I120" s="832">
        <v>6.5641229821326599E-2</v>
      </c>
    </row>
    <row r="121" spans="1:9" x14ac:dyDescent="0.2">
      <c r="A121" s="2" t="s">
        <v>130</v>
      </c>
      <c r="B121" s="835">
        <v>1433</v>
      </c>
      <c r="C121" s="832">
        <v>0.70785319805145297</v>
      </c>
      <c r="D121" s="832">
        <v>0.120643645524979</v>
      </c>
      <c r="E121" s="832">
        <v>0.10834226757288</v>
      </c>
      <c r="F121" s="832">
        <v>3.5748083144426297E-2</v>
      </c>
      <c r="G121" s="832">
        <v>2.7412831783294699E-2</v>
      </c>
      <c r="H121" s="838">
        <v>1.5542237758636499</v>
      </c>
      <c r="I121" s="832">
        <v>6.3160913280671901E-2</v>
      </c>
    </row>
    <row r="122" spans="1:9" x14ac:dyDescent="0.2">
      <c r="A122" s="2" t="s">
        <v>131</v>
      </c>
      <c r="B122" s="835">
        <v>842</v>
      </c>
      <c r="C122" s="832">
        <v>0.62181389331817605</v>
      </c>
      <c r="D122" s="832">
        <v>0.14989103376865401</v>
      </c>
      <c r="E122" s="832">
        <v>0.115329444408417</v>
      </c>
      <c r="F122" s="832">
        <v>6.4874015748500796E-2</v>
      </c>
      <c r="G122" s="832">
        <v>4.8091631382703802E-2</v>
      </c>
      <c r="H122" s="838">
        <v>1.76753854751587</v>
      </c>
      <c r="I122" s="832">
        <v>0.112965645027056</v>
      </c>
    </row>
    <row r="123" spans="1:9" x14ac:dyDescent="0.2">
      <c r="A123" s="2" t="s">
        <v>132</v>
      </c>
      <c r="B123" s="835">
        <v>495</v>
      </c>
      <c r="C123" s="832">
        <v>0.61319994926452603</v>
      </c>
      <c r="D123" s="832">
        <v>0.14323255419731101</v>
      </c>
      <c r="E123" s="832">
        <v>0.107940353453159</v>
      </c>
      <c r="F123" s="832">
        <v>8.8867649435996995E-2</v>
      </c>
      <c r="G123" s="832">
        <v>4.6759475022554398E-2</v>
      </c>
      <c r="H123" s="838">
        <v>1.81275415420532</v>
      </c>
      <c r="I123" s="832">
        <v>0.135627126984804</v>
      </c>
    </row>
    <row r="124" spans="1:9" x14ac:dyDescent="0.2">
      <c r="A124" s="3" t="s">
        <v>133</v>
      </c>
      <c r="B124" s="836">
        <v>2382</v>
      </c>
      <c r="C124" s="833">
        <v>0.61387550830841098</v>
      </c>
      <c r="D124" s="833">
        <v>0.117413237690926</v>
      </c>
      <c r="E124" s="833">
        <v>0.119915120303631</v>
      </c>
      <c r="F124" s="833">
        <v>8.3029136061668396E-2</v>
      </c>
      <c r="G124" s="833">
        <v>6.5766997635364505E-2</v>
      </c>
      <c r="H124" s="839">
        <v>1.8693988323211701</v>
      </c>
      <c r="I124" s="833">
        <v>0.14879613369703301</v>
      </c>
    </row>
    <row r="126" spans="1:9" x14ac:dyDescent="0.2">
      <c r="A126" t="s">
        <v>455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456</v>
      </c>
    </row>
    <row r="4" spans="1:4" x14ac:dyDescent="0.2">
      <c r="A4" t="s">
        <v>457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843" t="s">
        <v>1</v>
      </c>
      <c r="C6" s="840" t="s">
        <v>1</v>
      </c>
      <c r="D6" s="840" t="s">
        <v>1</v>
      </c>
    </row>
    <row r="7" spans="1:4" x14ac:dyDescent="0.2">
      <c r="A7" s="2" t="s">
        <v>26</v>
      </c>
      <c r="B7" s="844">
        <v>1023</v>
      </c>
      <c r="C7" s="841">
        <v>0.27907931804656999</v>
      </c>
      <c r="D7" s="841">
        <v>0.72092068195342995</v>
      </c>
    </row>
    <row r="8" spans="1:4" x14ac:dyDescent="0.2">
      <c r="A8" s="5" t="s">
        <v>27</v>
      </c>
      <c r="B8" s="843" t="s">
        <v>1</v>
      </c>
      <c r="C8" s="840" t="s">
        <v>1</v>
      </c>
      <c r="D8" s="840" t="s">
        <v>1</v>
      </c>
    </row>
    <row r="9" spans="1:4" x14ac:dyDescent="0.2">
      <c r="A9" s="2" t="s">
        <v>28</v>
      </c>
      <c r="B9" s="844">
        <v>381</v>
      </c>
      <c r="C9" s="841">
        <v>0.19812943041324599</v>
      </c>
      <c r="D9" s="841">
        <v>0.80187058448791504</v>
      </c>
    </row>
    <row r="10" spans="1:4" x14ac:dyDescent="0.2">
      <c r="A10" s="2" t="s">
        <v>29</v>
      </c>
      <c r="B10" s="844">
        <v>34</v>
      </c>
      <c r="C10" s="841">
        <v>0.13164423406124101</v>
      </c>
      <c r="D10" s="841">
        <v>0.86835575103759799</v>
      </c>
    </row>
    <row r="11" spans="1:4" x14ac:dyDescent="0.2">
      <c r="A11" s="2" t="s">
        <v>30</v>
      </c>
      <c r="B11" s="844">
        <v>225</v>
      </c>
      <c r="C11" s="841">
        <v>0.34742829203605702</v>
      </c>
      <c r="D11" s="841">
        <v>0.65257167816162098</v>
      </c>
    </row>
    <row r="12" spans="1:4" x14ac:dyDescent="0.2">
      <c r="A12" s="2" t="s">
        <v>31</v>
      </c>
      <c r="B12" s="844">
        <v>352</v>
      </c>
      <c r="C12" s="841">
        <v>0.41730147600174</v>
      </c>
      <c r="D12" s="841">
        <v>0.58269852399826005</v>
      </c>
    </row>
    <row r="13" spans="1:4" x14ac:dyDescent="0.2">
      <c r="A13" s="2" t="s">
        <v>32</v>
      </c>
      <c r="B13" s="844">
        <v>0</v>
      </c>
      <c r="C13" s="841" t="s">
        <v>1</v>
      </c>
      <c r="D13" s="841" t="s">
        <v>1</v>
      </c>
    </row>
    <row r="14" spans="1:4" x14ac:dyDescent="0.2">
      <c r="A14" s="2" t="s">
        <v>33</v>
      </c>
      <c r="B14" s="844">
        <v>9</v>
      </c>
      <c r="C14" s="841" t="s">
        <v>1</v>
      </c>
      <c r="D14" s="841" t="s">
        <v>1</v>
      </c>
    </row>
    <row r="15" spans="1:4" x14ac:dyDescent="0.2">
      <c r="A15" s="5" t="s">
        <v>34</v>
      </c>
      <c r="B15" s="843" t="s">
        <v>1</v>
      </c>
      <c r="C15" s="840" t="s">
        <v>1</v>
      </c>
      <c r="D15" s="840" t="s">
        <v>1</v>
      </c>
    </row>
    <row r="16" spans="1:4" x14ac:dyDescent="0.2">
      <c r="A16" s="2" t="s">
        <v>35</v>
      </c>
      <c r="B16" s="844">
        <v>911</v>
      </c>
      <c r="C16" s="841">
        <v>0.29057115316391002</v>
      </c>
      <c r="D16" s="841">
        <v>0.70942884683608998</v>
      </c>
    </row>
    <row r="17" spans="1:4" x14ac:dyDescent="0.2">
      <c r="A17" s="2" t="s">
        <v>36</v>
      </c>
      <c r="B17" s="844">
        <v>48</v>
      </c>
      <c r="C17" s="841">
        <v>0.19824378192424799</v>
      </c>
      <c r="D17" s="841">
        <v>0.80175620317459095</v>
      </c>
    </row>
    <row r="18" spans="1:4" x14ac:dyDescent="0.2">
      <c r="A18" s="2" t="s">
        <v>37</v>
      </c>
      <c r="B18" s="844">
        <v>9</v>
      </c>
      <c r="C18" s="841" t="s">
        <v>1</v>
      </c>
      <c r="D18" s="841" t="s">
        <v>1</v>
      </c>
    </row>
    <row r="19" spans="1:4" x14ac:dyDescent="0.2">
      <c r="A19" s="2" t="s">
        <v>38</v>
      </c>
      <c r="B19" s="844">
        <v>33</v>
      </c>
      <c r="C19" s="841">
        <v>0.23084586858749401</v>
      </c>
      <c r="D19" s="841">
        <v>0.76915413141250599</v>
      </c>
    </row>
    <row r="20" spans="1:4" x14ac:dyDescent="0.2">
      <c r="A20" s="5" t="s">
        <v>39</v>
      </c>
      <c r="B20" s="843" t="s">
        <v>1</v>
      </c>
      <c r="C20" s="840" t="s">
        <v>1</v>
      </c>
      <c r="D20" s="840" t="s">
        <v>1</v>
      </c>
    </row>
    <row r="21" spans="1:4" x14ac:dyDescent="0.2">
      <c r="A21" s="2" t="s">
        <v>35</v>
      </c>
      <c r="B21" s="844">
        <v>911</v>
      </c>
      <c r="C21" s="841">
        <v>0.29057115316391002</v>
      </c>
      <c r="D21" s="841">
        <v>0.70942884683608998</v>
      </c>
    </row>
    <row r="22" spans="1:4" x14ac:dyDescent="0.2">
      <c r="A22" s="2" t="s">
        <v>40</v>
      </c>
      <c r="B22" s="844">
        <v>20</v>
      </c>
      <c r="C22" s="841" t="s">
        <v>1</v>
      </c>
      <c r="D22" s="841" t="s">
        <v>1</v>
      </c>
    </row>
    <row r="23" spans="1:4" x14ac:dyDescent="0.2">
      <c r="A23" s="2" t="s">
        <v>41</v>
      </c>
      <c r="B23" s="844">
        <v>28</v>
      </c>
      <c r="C23" s="841" t="s">
        <v>1</v>
      </c>
      <c r="D23" s="841" t="s">
        <v>1</v>
      </c>
    </row>
    <row r="24" spans="1:4" x14ac:dyDescent="0.2">
      <c r="A24" s="2" t="s">
        <v>42</v>
      </c>
      <c r="B24" s="844">
        <v>0</v>
      </c>
      <c r="C24" s="841" t="s">
        <v>1</v>
      </c>
      <c r="D24" s="841" t="s">
        <v>1</v>
      </c>
    </row>
    <row r="25" spans="1:4" x14ac:dyDescent="0.2">
      <c r="A25" s="2" t="s">
        <v>43</v>
      </c>
      <c r="B25" s="844">
        <v>1</v>
      </c>
      <c r="C25" s="841" t="s">
        <v>1</v>
      </c>
      <c r="D25" s="841" t="s">
        <v>1</v>
      </c>
    </row>
    <row r="26" spans="1:4" x14ac:dyDescent="0.2">
      <c r="A26" s="2" t="s">
        <v>37</v>
      </c>
      <c r="B26" s="844">
        <v>9</v>
      </c>
      <c r="C26" s="841" t="s">
        <v>1</v>
      </c>
      <c r="D26" s="841" t="s">
        <v>1</v>
      </c>
    </row>
    <row r="27" spans="1:4" x14ac:dyDescent="0.2">
      <c r="A27" s="2" t="s">
        <v>44</v>
      </c>
      <c r="B27" s="844">
        <v>4</v>
      </c>
      <c r="C27" s="841" t="s">
        <v>1</v>
      </c>
      <c r="D27" s="841" t="s">
        <v>1</v>
      </c>
    </row>
    <row r="28" spans="1:4" x14ac:dyDescent="0.2">
      <c r="A28" s="2" t="s">
        <v>45</v>
      </c>
      <c r="B28" s="844">
        <v>28</v>
      </c>
      <c r="C28" s="841" t="s">
        <v>1</v>
      </c>
      <c r="D28" s="841" t="s">
        <v>1</v>
      </c>
    </row>
    <row r="29" spans="1:4" x14ac:dyDescent="0.2">
      <c r="A29" s="5" t="s">
        <v>46</v>
      </c>
      <c r="B29" s="843" t="s">
        <v>1</v>
      </c>
      <c r="C29" s="840" t="s">
        <v>1</v>
      </c>
      <c r="D29" s="840" t="s">
        <v>1</v>
      </c>
    </row>
    <row r="30" spans="1:4" x14ac:dyDescent="0.2">
      <c r="A30" s="2" t="s">
        <v>47</v>
      </c>
      <c r="B30" s="844">
        <v>46</v>
      </c>
      <c r="C30" s="841">
        <v>0.166658461093903</v>
      </c>
      <c r="D30" s="841">
        <v>0.83334153890609697</v>
      </c>
    </row>
    <row r="31" spans="1:4" x14ac:dyDescent="0.2">
      <c r="A31" s="2" t="s">
        <v>48</v>
      </c>
      <c r="B31" s="844">
        <v>189</v>
      </c>
      <c r="C31" s="841">
        <v>0.18449486792087599</v>
      </c>
      <c r="D31" s="841">
        <v>0.81550514698028598</v>
      </c>
    </row>
    <row r="32" spans="1:4" x14ac:dyDescent="0.2">
      <c r="A32" s="2" t="s">
        <v>49</v>
      </c>
      <c r="B32" s="844">
        <v>172</v>
      </c>
      <c r="C32" s="841">
        <v>0.24492235481739</v>
      </c>
      <c r="D32" s="841">
        <v>0.75507766008377097</v>
      </c>
    </row>
    <row r="33" spans="1:4" x14ac:dyDescent="0.2">
      <c r="A33" s="2" t="s">
        <v>50</v>
      </c>
      <c r="B33" s="844">
        <v>566</v>
      </c>
      <c r="C33" s="841">
        <v>0.37585526704788202</v>
      </c>
      <c r="D33" s="841">
        <v>0.62414473295211803</v>
      </c>
    </row>
    <row r="34" spans="1:4" x14ac:dyDescent="0.2">
      <c r="A34" s="5" t="s">
        <v>51</v>
      </c>
      <c r="B34" s="843" t="s">
        <v>1</v>
      </c>
      <c r="C34" s="840" t="s">
        <v>1</v>
      </c>
      <c r="D34" s="840" t="s">
        <v>1</v>
      </c>
    </row>
    <row r="35" spans="1:4" x14ac:dyDescent="0.2">
      <c r="A35" s="2" t="s">
        <v>52</v>
      </c>
      <c r="B35" s="844">
        <v>276</v>
      </c>
      <c r="C35" s="841">
        <v>0.17683038115501401</v>
      </c>
      <c r="D35" s="841">
        <v>0.82316964864730802</v>
      </c>
    </row>
    <row r="36" spans="1:4" x14ac:dyDescent="0.2">
      <c r="A36" s="2" t="s">
        <v>53</v>
      </c>
      <c r="B36" s="844">
        <v>421</v>
      </c>
      <c r="C36" s="841">
        <v>0.39746990799903897</v>
      </c>
      <c r="D36" s="841">
        <v>0.60253006219863903</v>
      </c>
    </row>
    <row r="37" spans="1:4" x14ac:dyDescent="0.2">
      <c r="A37" s="2" t="s">
        <v>54</v>
      </c>
      <c r="B37" s="844">
        <v>215</v>
      </c>
      <c r="C37" s="841">
        <v>0.31747117638588002</v>
      </c>
      <c r="D37" s="841">
        <v>0.68252885341644298</v>
      </c>
    </row>
    <row r="38" spans="1:4" x14ac:dyDescent="0.2">
      <c r="A38" s="2" t="s">
        <v>55</v>
      </c>
      <c r="B38" s="844">
        <v>108</v>
      </c>
      <c r="C38" s="841">
        <v>0.29129213094711298</v>
      </c>
      <c r="D38" s="841">
        <v>0.70870786905288696</v>
      </c>
    </row>
    <row r="39" spans="1:4" x14ac:dyDescent="0.2">
      <c r="A39" s="5" t="s">
        <v>56</v>
      </c>
      <c r="B39" s="843" t="s">
        <v>1</v>
      </c>
      <c r="C39" s="840" t="s">
        <v>1</v>
      </c>
      <c r="D39" s="840" t="s">
        <v>1</v>
      </c>
    </row>
    <row r="40" spans="1:4" x14ac:dyDescent="0.2">
      <c r="A40" s="2" t="s">
        <v>57</v>
      </c>
      <c r="B40" s="844">
        <v>835</v>
      </c>
      <c r="C40" s="841">
        <v>0.248212561011314</v>
      </c>
      <c r="D40" s="841">
        <v>0.75178742408752397</v>
      </c>
    </row>
    <row r="41" spans="1:4" x14ac:dyDescent="0.2">
      <c r="A41" s="2" t="s">
        <v>58</v>
      </c>
      <c r="B41" s="844">
        <v>180</v>
      </c>
      <c r="C41" s="841">
        <v>0.35475662350654602</v>
      </c>
      <c r="D41" s="841">
        <v>0.64524334669113204</v>
      </c>
    </row>
    <row r="42" spans="1:4" x14ac:dyDescent="0.2">
      <c r="A42" s="5" t="s">
        <v>59</v>
      </c>
      <c r="B42" s="843" t="s">
        <v>1</v>
      </c>
      <c r="C42" s="840" t="s">
        <v>1</v>
      </c>
      <c r="D42" s="840" t="s">
        <v>1</v>
      </c>
    </row>
    <row r="43" spans="1:4" x14ac:dyDescent="0.2">
      <c r="A43" s="2" t="s">
        <v>60</v>
      </c>
      <c r="B43" s="844">
        <v>651</v>
      </c>
      <c r="C43" s="841">
        <v>0.23085971176624301</v>
      </c>
      <c r="D43" s="841">
        <v>0.76914030313491799</v>
      </c>
    </row>
    <row r="44" spans="1:4" x14ac:dyDescent="0.2">
      <c r="A44" s="2" t="s">
        <v>61</v>
      </c>
      <c r="B44" s="844">
        <v>200</v>
      </c>
      <c r="C44" s="841">
        <v>0.334586381912231</v>
      </c>
      <c r="D44" s="841">
        <v>0.665413618087769</v>
      </c>
    </row>
    <row r="45" spans="1:4" x14ac:dyDescent="0.2">
      <c r="A45" s="2" t="s">
        <v>62</v>
      </c>
      <c r="B45" s="844">
        <v>165</v>
      </c>
      <c r="C45" s="841">
        <v>0.35171553492546098</v>
      </c>
      <c r="D45" s="841">
        <v>0.64828449487686202</v>
      </c>
    </row>
    <row r="46" spans="1:4" x14ac:dyDescent="0.2">
      <c r="A46" s="5" t="s">
        <v>63</v>
      </c>
      <c r="B46" s="843" t="s">
        <v>1</v>
      </c>
      <c r="C46" s="840" t="s">
        <v>1</v>
      </c>
      <c r="D46" s="840" t="s">
        <v>1</v>
      </c>
    </row>
    <row r="47" spans="1:4" x14ac:dyDescent="0.2">
      <c r="A47" s="2" t="s">
        <v>64</v>
      </c>
      <c r="B47" s="844">
        <v>194</v>
      </c>
      <c r="C47" s="841">
        <v>0.30876195430755599</v>
      </c>
      <c r="D47" s="841">
        <v>0.69123804569244396</v>
      </c>
    </row>
    <row r="48" spans="1:4" x14ac:dyDescent="0.2">
      <c r="A48" s="2" t="s">
        <v>65</v>
      </c>
      <c r="B48" s="844">
        <v>58</v>
      </c>
      <c r="C48" s="841">
        <v>0.24383988976478599</v>
      </c>
      <c r="D48" s="841">
        <v>0.75616014003753695</v>
      </c>
    </row>
    <row r="49" spans="1:4" x14ac:dyDescent="0.2">
      <c r="A49" s="2" t="s">
        <v>66</v>
      </c>
      <c r="B49" s="844">
        <v>184</v>
      </c>
      <c r="C49" s="841">
        <v>0.24707771837711301</v>
      </c>
      <c r="D49" s="841">
        <v>0.75292229652404796</v>
      </c>
    </row>
    <row r="50" spans="1:4" x14ac:dyDescent="0.2">
      <c r="A50" s="2" t="s">
        <v>67</v>
      </c>
      <c r="B50" s="844">
        <v>102</v>
      </c>
      <c r="C50" s="841">
        <v>0.243756487965584</v>
      </c>
      <c r="D50" s="841">
        <v>0.75624352693557695</v>
      </c>
    </row>
    <row r="51" spans="1:4" x14ac:dyDescent="0.2">
      <c r="A51" s="2" t="s">
        <v>68</v>
      </c>
      <c r="B51" s="844">
        <v>74</v>
      </c>
      <c r="C51" s="841">
        <v>0.35347571969032299</v>
      </c>
      <c r="D51" s="841">
        <v>0.64652425050735496</v>
      </c>
    </row>
    <row r="52" spans="1:4" x14ac:dyDescent="0.2">
      <c r="A52" s="2" t="s">
        <v>69</v>
      </c>
      <c r="B52" s="844">
        <v>80</v>
      </c>
      <c r="C52" s="841">
        <v>0.21923112869262701</v>
      </c>
      <c r="D52" s="841">
        <v>0.78076887130737305</v>
      </c>
    </row>
    <row r="53" spans="1:4" x14ac:dyDescent="0.2">
      <c r="A53" s="2" t="s">
        <v>70</v>
      </c>
      <c r="B53" s="844">
        <v>49</v>
      </c>
      <c r="C53" s="841">
        <v>0.30808290839195301</v>
      </c>
      <c r="D53" s="841">
        <v>0.69191706180572499</v>
      </c>
    </row>
    <row r="54" spans="1:4" x14ac:dyDescent="0.2">
      <c r="A54" s="2" t="s">
        <v>71</v>
      </c>
      <c r="B54" s="844">
        <v>100</v>
      </c>
      <c r="C54" s="841">
        <v>0.22372476756572701</v>
      </c>
      <c r="D54" s="841">
        <v>0.77627521753311202</v>
      </c>
    </row>
    <row r="55" spans="1:4" x14ac:dyDescent="0.2">
      <c r="A55" s="2" t="s">
        <v>72</v>
      </c>
      <c r="B55" s="844">
        <v>65</v>
      </c>
      <c r="C55" s="841">
        <v>0.217353940010071</v>
      </c>
      <c r="D55" s="841">
        <v>0.78264605998992898</v>
      </c>
    </row>
    <row r="56" spans="1:4" x14ac:dyDescent="0.2">
      <c r="A56" s="2" t="s">
        <v>73</v>
      </c>
      <c r="B56" s="844">
        <v>117</v>
      </c>
      <c r="C56" s="841">
        <v>0.38439565896987898</v>
      </c>
      <c r="D56" s="841">
        <v>0.61560434103012096</v>
      </c>
    </row>
    <row r="57" spans="1:4" x14ac:dyDescent="0.2">
      <c r="A57" s="5" t="s">
        <v>74</v>
      </c>
      <c r="B57" s="843" t="s">
        <v>1</v>
      </c>
      <c r="C57" s="840" t="s">
        <v>1</v>
      </c>
      <c r="D57" s="840" t="s">
        <v>1</v>
      </c>
    </row>
    <row r="58" spans="1:4" x14ac:dyDescent="0.2">
      <c r="A58" s="2" t="s">
        <v>75</v>
      </c>
      <c r="B58" s="844">
        <v>194</v>
      </c>
      <c r="C58" s="841">
        <v>0.30876195430755599</v>
      </c>
      <c r="D58" s="841">
        <v>0.69123804569244396</v>
      </c>
    </row>
    <row r="59" spans="1:4" x14ac:dyDescent="0.2">
      <c r="A59" s="2" t="s">
        <v>76</v>
      </c>
      <c r="B59" s="844">
        <v>542</v>
      </c>
      <c r="C59" s="841">
        <v>0.27109831571579002</v>
      </c>
      <c r="D59" s="841">
        <v>0.72890168428420998</v>
      </c>
    </row>
    <row r="60" spans="1:4" x14ac:dyDescent="0.2">
      <c r="A60" s="2" t="s">
        <v>77</v>
      </c>
      <c r="B60" s="844">
        <v>163</v>
      </c>
      <c r="C60" s="841">
        <v>0.27558287978172302</v>
      </c>
      <c r="D60" s="841">
        <v>0.72441715002059903</v>
      </c>
    </row>
    <row r="61" spans="1:4" x14ac:dyDescent="0.2">
      <c r="A61" s="2" t="s">
        <v>78</v>
      </c>
      <c r="B61" s="844">
        <v>124</v>
      </c>
      <c r="C61" s="841">
        <v>0.27658128738403298</v>
      </c>
      <c r="D61" s="841">
        <v>0.72341871261596702</v>
      </c>
    </row>
    <row r="62" spans="1:4" x14ac:dyDescent="0.2">
      <c r="A62" s="5" t="s">
        <v>79</v>
      </c>
      <c r="B62" s="843" t="s">
        <v>1</v>
      </c>
      <c r="C62" s="840" t="s">
        <v>1</v>
      </c>
      <c r="D62" s="840" t="s">
        <v>1</v>
      </c>
    </row>
    <row r="63" spans="1:4" x14ac:dyDescent="0.2">
      <c r="A63" s="2" t="s">
        <v>80</v>
      </c>
      <c r="B63" s="844">
        <v>752</v>
      </c>
      <c r="C63" s="841">
        <v>0.27147948741912797</v>
      </c>
      <c r="D63" s="841">
        <v>0.72852051258087203</v>
      </c>
    </row>
    <row r="64" spans="1:4" x14ac:dyDescent="0.2">
      <c r="A64" s="2" t="s">
        <v>81</v>
      </c>
      <c r="B64" s="844">
        <v>33</v>
      </c>
      <c r="C64" s="841">
        <v>0.27879819273948703</v>
      </c>
      <c r="D64" s="841">
        <v>0.72120177745819103</v>
      </c>
    </row>
    <row r="65" spans="1:4" x14ac:dyDescent="0.2">
      <c r="A65" s="2" t="s">
        <v>82</v>
      </c>
      <c r="B65" s="844">
        <v>184</v>
      </c>
      <c r="C65" s="841">
        <v>0.31391254067420998</v>
      </c>
      <c r="D65" s="841">
        <v>0.68608742952346802</v>
      </c>
    </row>
    <row r="66" spans="1:4" x14ac:dyDescent="0.2">
      <c r="A66" s="2" t="s">
        <v>83</v>
      </c>
      <c r="B66" s="844">
        <v>50</v>
      </c>
      <c r="C66" s="841">
        <v>0.25797083973884599</v>
      </c>
      <c r="D66" s="841">
        <v>0.74202913045883201</v>
      </c>
    </row>
    <row r="67" spans="1:4" x14ac:dyDescent="0.2">
      <c r="A67" s="5" t="s">
        <v>84</v>
      </c>
      <c r="B67" s="843" t="s">
        <v>1</v>
      </c>
      <c r="C67" s="840" t="s">
        <v>1</v>
      </c>
      <c r="D67" s="840" t="s">
        <v>1</v>
      </c>
    </row>
    <row r="68" spans="1:4" x14ac:dyDescent="0.2">
      <c r="A68" s="2" t="s">
        <v>85</v>
      </c>
      <c r="B68" s="844">
        <v>876</v>
      </c>
      <c r="C68" s="841">
        <v>0.27796399593353299</v>
      </c>
      <c r="D68" s="841">
        <v>0.72203600406646695</v>
      </c>
    </row>
    <row r="69" spans="1:4" x14ac:dyDescent="0.2">
      <c r="A69" s="2" t="s">
        <v>86</v>
      </c>
      <c r="B69" s="844">
        <v>39</v>
      </c>
      <c r="C69" s="841">
        <v>0.179905295372009</v>
      </c>
      <c r="D69" s="841">
        <v>0.82009470462799094</v>
      </c>
    </row>
    <row r="70" spans="1:4" x14ac:dyDescent="0.2">
      <c r="A70" s="2" t="s">
        <v>87</v>
      </c>
      <c r="B70" s="844">
        <v>90</v>
      </c>
      <c r="C70" s="841">
        <v>0.31573745608329801</v>
      </c>
      <c r="D70" s="841">
        <v>0.68426251411437999</v>
      </c>
    </row>
    <row r="71" spans="1:4" x14ac:dyDescent="0.2">
      <c r="A71" s="2" t="s">
        <v>88</v>
      </c>
      <c r="B71" s="844">
        <v>18</v>
      </c>
      <c r="C71" s="841" t="s">
        <v>1</v>
      </c>
      <c r="D71" s="841" t="s">
        <v>1</v>
      </c>
    </row>
    <row r="72" spans="1:4" x14ac:dyDescent="0.2">
      <c r="A72" s="5" t="s">
        <v>89</v>
      </c>
      <c r="B72" s="843" t="s">
        <v>1</v>
      </c>
      <c r="C72" s="840" t="s">
        <v>1</v>
      </c>
      <c r="D72" s="840" t="s">
        <v>1</v>
      </c>
    </row>
    <row r="73" spans="1:4" x14ac:dyDescent="0.2">
      <c r="A73" s="2" t="s">
        <v>89</v>
      </c>
      <c r="B73" s="844">
        <v>884</v>
      </c>
      <c r="C73" s="841">
        <v>0.25163653492927601</v>
      </c>
      <c r="D73" s="841">
        <v>0.74836343526840199</v>
      </c>
    </row>
    <row r="74" spans="1:4" x14ac:dyDescent="0.2">
      <c r="A74" s="2" t="s">
        <v>90</v>
      </c>
      <c r="B74" s="844">
        <v>137</v>
      </c>
      <c r="C74" s="841">
        <v>0.68301963806152299</v>
      </c>
      <c r="D74" s="841">
        <v>0.31698033213615401</v>
      </c>
    </row>
    <row r="75" spans="1:4" x14ac:dyDescent="0.2">
      <c r="A75" s="5" t="s">
        <v>91</v>
      </c>
      <c r="B75" s="843" t="s">
        <v>1</v>
      </c>
      <c r="C75" s="840" t="s">
        <v>1</v>
      </c>
      <c r="D75" s="840" t="s">
        <v>1</v>
      </c>
    </row>
    <row r="76" spans="1:4" x14ac:dyDescent="0.2">
      <c r="A76" s="2" t="s">
        <v>92</v>
      </c>
      <c r="B76" s="844">
        <v>732</v>
      </c>
      <c r="C76" s="841">
        <v>0.287227272987366</v>
      </c>
      <c r="D76" s="841">
        <v>0.71277272701263406</v>
      </c>
    </row>
    <row r="77" spans="1:4" x14ac:dyDescent="0.2">
      <c r="A77" s="2" t="s">
        <v>93</v>
      </c>
      <c r="B77" s="844">
        <v>178</v>
      </c>
      <c r="C77" s="841">
        <v>0.26313489675521901</v>
      </c>
      <c r="D77" s="841">
        <v>0.73686510324478105</v>
      </c>
    </row>
    <row r="78" spans="1:4" x14ac:dyDescent="0.2">
      <c r="A78" s="2" t="s">
        <v>94</v>
      </c>
      <c r="B78" s="844">
        <v>107</v>
      </c>
      <c r="C78" s="841">
        <v>0.24798247218132</v>
      </c>
      <c r="D78" s="841">
        <v>0.75201749801635698</v>
      </c>
    </row>
    <row r="79" spans="1:4" x14ac:dyDescent="0.2">
      <c r="A79" s="5" t="s">
        <v>95</v>
      </c>
      <c r="B79" s="843" t="s">
        <v>1</v>
      </c>
      <c r="C79" s="840" t="s">
        <v>1</v>
      </c>
      <c r="D79" s="840" t="s">
        <v>1</v>
      </c>
    </row>
    <row r="80" spans="1:4" x14ac:dyDescent="0.2">
      <c r="A80" s="2" t="s">
        <v>96</v>
      </c>
      <c r="B80" s="844">
        <v>246</v>
      </c>
      <c r="C80" s="841">
        <v>0.292116910219193</v>
      </c>
      <c r="D80" s="841">
        <v>0.70788311958312999</v>
      </c>
    </row>
    <row r="81" spans="1:4" x14ac:dyDescent="0.2">
      <c r="A81" s="2" t="s">
        <v>97</v>
      </c>
      <c r="B81" s="844">
        <v>160</v>
      </c>
      <c r="C81" s="841">
        <v>0.25637853145599399</v>
      </c>
      <c r="D81" s="841">
        <v>0.74362146854400601</v>
      </c>
    </row>
    <row r="82" spans="1:4" x14ac:dyDescent="0.2">
      <c r="A82" s="2" t="s">
        <v>98</v>
      </c>
      <c r="B82" s="844">
        <v>33</v>
      </c>
      <c r="C82" s="841">
        <v>0.24959652125835399</v>
      </c>
      <c r="D82" s="841">
        <v>0.75040346384048495</v>
      </c>
    </row>
    <row r="83" spans="1:4" x14ac:dyDescent="0.2">
      <c r="A83" s="2" t="s">
        <v>99</v>
      </c>
      <c r="B83" s="844">
        <v>63</v>
      </c>
      <c r="C83" s="841">
        <v>0.275827527046204</v>
      </c>
      <c r="D83" s="841">
        <v>0.72417247295379605</v>
      </c>
    </row>
    <row r="84" spans="1:4" x14ac:dyDescent="0.2">
      <c r="A84" s="2" t="s">
        <v>100</v>
      </c>
      <c r="B84" s="844">
        <v>50</v>
      </c>
      <c r="C84" s="841">
        <v>0.30433636903762801</v>
      </c>
      <c r="D84" s="841">
        <v>0.69566363096237205</v>
      </c>
    </row>
    <row r="85" spans="1:4" x14ac:dyDescent="0.2">
      <c r="A85" s="2" t="s">
        <v>101</v>
      </c>
      <c r="B85" s="844">
        <v>73</v>
      </c>
      <c r="C85" s="841">
        <v>0.33538490533828702</v>
      </c>
      <c r="D85" s="841">
        <v>0.66461509466171298</v>
      </c>
    </row>
    <row r="86" spans="1:4" x14ac:dyDescent="0.2">
      <c r="A86" s="2" t="s">
        <v>102</v>
      </c>
      <c r="B86" s="844">
        <v>23</v>
      </c>
      <c r="C86" s="841" t="s">
        <v>1</v>
      </c>
      <c r="D86" s="841" t="s">
        <v>1</v>
      </c>
    </row>
    <row r="87" spans="1:4" x14ac:dyDescent="0.2">
      <c r="A87" s="2" t="s">
        <v>103</v>
      </c>
      <c r="B87" s="844">
        <v>84</v>
      </c>
      <c r="C87" s="841">
        <v>0.38807475566864003</v>
      </c>
      <c r="D87" s="841">
        <v>0.61192524433135997</v>
      </c>
    </row>
    <row r="88" spans="1:4" x14ac:dyDescent="0.2">
      <c r="A88" s="2" t="s">
        <v>104</v>
      </c>
      <c r="B88" s="844">
        <v>276</v>
      </c>
      <c r="C88" s="841">
        <v>0.249565780162811</v>
      </c>
      <c r="D88" s="841">
        <v>0.75043421983718905</v>
      </c>
    </row>
    <row r="89" spans="1:4" x14ac:dyDescent="0.2">
      <c r="A89" s="5" t="s">
        <v>105</v>
      </c>
      <c r="B89" s="843" t="s">
        <v>1</v>
      </c>
      <c r="C89" s="840" t="s">
        <v>1</v>
      </c>
      <c r="D89" s="840" t="s">
        <v>1</v>
      </c>
    </row>
    <row r="90" spans="1:4" x14ac:dyDescent="0.2">
      <c r="A90" s="2" t="s">
        <v>106</v>
      </c>
      <c r="B90" s="844">
        <v>106</v>
      </c>
      <c r="C90" s="841">
        <v>0.19923098385334001</v>
      </c>
      <c r="D90" s="841">
        <v>0.80076903104782104</v>
      </c>
    </row>
    <row r="91" spans="1:4" x14ac:dyDescent="0.2">
      <c r="A91" s="2" t="s">
        <v>107</v>
      </c>
      <c r="B91" s="844">
        <v>209</v>
      </c>
      <c r="C91" s="841">
        <v>0.222248330712318</v>
      </c>
      <c r="D91" s="841">
        <v>0.777751684188843</v>
      </c>
    </row>
    <row r="92" spans="1:4" x14ac:dyDescent="0.2">
      <c r="A92" s="2" t="s">
        <v>108</v>
      </c>
      <c r="B92" s="844">
        <v>519</v>
      </c>
      <c r="C92" s="841">
        <v>0.29811850190162698</v>
      </c>
      <c r="D92" s="841">
        <v>0.70188152790069602</v>
      </c>
    </row>
    <row r="93" spans="1:4" x14ac:dyDescent="0.2">
      <c r="A93" s="2" t="s">
        <v>109</v>
      </c>
      <c r="B93" s="844">
        <v>137</v>
      </c>
      <c r="C93" s="841">
        <v>0.41653749346733099</v>
      </c>
      <c r="D93" s="841">
        <v>0.58346247673034701</v>
      </c>
    </row>
    <row r="94" spans="1:4" x14ac:dyDescent="0.2">
      <c r="A94" s="5" t="s">
        <v>110</v>
      </c>
      <c r="B94" s="843" t="s">
        <v>1</v>
      </c>
      <c r="C94" s="840" t="s">
        <v>1</v>
      </c>
      <c r="D94" s="840" t="s">
        <v>1</v>
      </c>
    </row>
    <row r="95" spans="1:4" x14ac:dyDescent="0.2">
      <c r="A95" s="2" t="s">
        <v>106</v>
      </c>
      <c r="B95" s="844">
        <v>171</v>
      </c>
      <c r="C95" s="841">
        <v>0.221585392951965</v>
      </c>
      <c r="D95" s="841">
        <v>0.778414607048035</v>
      </c>
    </row>
    <row r="96" spans="1:4" x14ac:dyDescent="0.2">
      <c r="A96" s="2" t="s">
        <v>107</v>
      </c>
      <c r="B96" s="844">
        <v>267</v>
      </c>
      <c r="C96" s="841">
        <v>0.20045006275176999</v>
      </c>
      <c r="D96" s="841">
        <v>0.79954993724822998</v>
      </c>
    </row>
    <row r="97" spans="1:4" x14ac:dyDescent="0.2">
      <c r="A97" s="2" t="s">
        <v>108</v>
      </c>
      <c r="B97" s="844">
        <v>474</v>
      </c>
      <c r="C97" s="841">
        <v>0.34462463855743403</v>
      </c>
      <c r="D97" s="841">
        <v>0.65537536144256603</v>
      </c>
    </row>
    <row r="98" spans="1:4" x14ac:dyDescent="0.2">
      <c r="A98" s="2" t="s">
        <v>109</v>
      </c>
      <c r="B98" s="844">
        <v>59</v>
      </c>
      <c r="C98" s="841">
        <v>0.46994328498840299</v>
      </c>
      <c r="D98" s="841">
        <v>0.53005671501159701</v>
      </c>
    </row>
    <row r="99" spans="1:4" x14ac:dyDescent="0.2">
      <c r="A99" s="5" t="s">
        <v>111</v>
      </c>
      <c r="B99" s="843" t="s">
        <v>1</v>
      </c>
      <c r="C99" s="840" t="s">
        <v>1</v>
      </c>
      <c r="D99" s="840" t="s">
        <v>1</v>
      </c>
    </row>
    <row r="100" spans="1:4" x14ac:dyDescent="0.2">
      <c r="A100" s="2" t="s">
        <v>112</v>
      </c>
      <c r="B100" s="844">
        <v>84</v>
      </c>
      <c r="C100" s="841">
        <v>0.199184060096741</v>
      </c>
      <c r="D100" s="841">
        <v>0.80081593990325906</v>
      </c>
    </row>
    <row r="101" spans="1:4" x14ac:dyDescent="0.2">
      <c r="A101" s="2" t="s">
        <v>113</v>
      </c>
      <c r="B101" s="844">
        <v>510</v>
      </c>
      <c r="C101" s="841">
        <v>0.24402290582656899</v>
      </c>
      <c r="D101" s="841">
        <v>0.75597709417343095</v>
      </c>
    </row>
    <row r="102" spans="1:4" x14ac:dyDescent="0.2">
      <c r="A102" s="2" t="s">
        <v>114</v>
      </c>
      <c r="B102" s="844">
        <v>355</v>
      </c>
      <c r="C102" s="841">
        <v>0.33313661813736001</v>
      </c>
      <c r="D102" s="841">
        <v>0.66686338186264005</v>
      </c>
    </row>
    <row r="103" spans="1:4" x14ac:dyDescent="0.2">
      <c r="A103" s="2" t="s">
        <v>115</v>
      </c>
      <c r="B103" s="844">
        <v>51</v>
      </c>
      <c r="C103" s="841">
        <v>0.45512849092483498</v>
      </c>
      <c r="D103" s="841">
        <v>0.54487150907516502</v>
      </c>
    </row>
    <row r="104" spans="1:4" x14ac:dyDescent="0.2">
      <c r="A104" s="2" t="s">
        <v>116</v>
      </c>
      <c r="B104" s="844">
        <v>15</v>
      </c>
      <c r="C104" s="841" t="s">
        <v>1</v>
      </c>
      <c r="D104" s="841" t="s">
        <v>1</v>
      </c>
    </row>
    <row r="105" spans="1:4" x14ac:dyDescent="0.2">
      <c r="A105" s="2" t="s">
        <v>117</v>
      </c>
      <c r="B105" s="844">
        <v>3</v>
      </c>
      <c r="C105" s="841" t="s">
        <v>1</v>
      </c>
      <c r="D105" s="841" t="s">
        <v>1</v>
      </c>
    </row>
    <row r="106" spans="1:4" x14ac:dyDescent="0.2">
      <c r="A106" s="2" t="s">
        <v>118</v>
      </c>
      <c r="B106" s="844">
        <v>4</v>
      </c>
      <c r="C106" s="841" t="s">
        <v>1</v>
      </c>
      <c r="D106" s="841" t="s">
        <v>1</v>
      </c>
    </row>
    <row r="107" spans="1:4" x14ac:dyDescent="0.2">
      <c r="A107" s="5" t="s">
        <v>111</v>
      </c>
      <c r="B107" s="843" t="s">
        <v>1</v>
      </c>
      <c r="C107" s="840" t="s">
        <v>1</v>
      </c>
      <c r="D107" s="840" t="s">
        <v>1</v>
      </c>
    </row>
    <row r="108" spans="1:4" x14ac:dyDescent="0.2">
      <c r="A108" s="2" t="s">
        <v>119</v>
      </c>
      <c r="B108" s="844">
        <v>594</v>
      </c>
      <c r="C108" s="841">
        <v>0.23534120619297</v>
      </c>
      <c r="D108" s="841">
        <v>0.76465880870819103</v>
      </c>
    </row>
    <row r="109" spans="1:4" x14ac:dyDescent="0.2">
      <c r="A109" s="2" t="s">
        <v>120</v>
      </c>
      <c r="B109" s="844">
        <v>390</v>
      </c>
      <c r="C109" s="841">
        <v>0.34145173430442799</v>
      </c>
      <c r="D109" s="841">
        <v>0.65854829549789395</v>
      </c>
    </row>
    <row r="110" spans="1:4" x14ac:dyDescent="0.2">
      <c r="A110" s="2" t="s">
        <v>121</v>
      </c>
      <c r="B110" s="844">
        <v>31</v>
      </c>
      <c r="C110" s="841">
        <v>0.431010961532593</v>
      </c>
      <c r="D110" s="841">
        <v>0.568989038467407</v>
      </c>
    </row>
    <row r="111" spans="1:4" x14ac:dyDescent="0.2">
      <c r="A111" s="2" t="s">
        <v>122</v>
      </c>
      <c r="B111" s="844">
        <v>7</v>
      </c>
      <c r="C111" s="841" t="s">
        <v>1</v>
      </c>
      <c r="D111" s="841" t="s">
        <v>1</v>
      </c>
    </row>
    <row r="112" spans="1:4" x14ac:dyDescent="0.2">
      <c r="A112" s="5" t="s">
        <v>111</v>
      </c>
      <c r="B112" s="843" t="s">
        <v>1</v>
      </c>
      <c r="C112" s="840" t="s">
        <v>1</v>
      </c>
      <c r="D112" s="840" t="s">
        <v>1</v>
      </c>
    </row>
    <row r="113" spans="1:4" x14ac:dyDescent="0.2">
      <c r="A113" s="2" t="s">
        <v>119</v>
      </c>
      <c r="B113" s="844">
        <v>594</v>
      </c>
      <c r="C113" s="841">
        <v>0.23534120619297</v>
      </c>
      <c r="D113" s="841">
        <v>0.76465880870819103</v>
      </c>
    </row>
    <row r="114" spans="1:4" x14ac:dyDescent="0.2">
      <c r="A114" s="2" t="s">
        <v>123</v>
      </c>
      <c r="B114" s="844">
        <v>406</v>
      </c>
      <c r="C114" s="841">
        <v>0.35131263732910201</v>
      </c>
      <c r="D114" s="841">
        <v>0.64868736267089799</v>
      </c>
    </row>
    <row r="115" spans="1:4" x14ac:dyDescent="0.2">
      <c r="A115" s="2" t="s">
        <v>124</v>
      </c>
      <c r="B115" s="844">
        <v>22</v>
      </c>
      <c r="C115" s="841" t="s">
        <v>1</v>
      </c>
      <c r="D115" s="841" t="s">
        <v>1</v>
      </c>
    </row>
    <row r="116" spans="1:4" x14ac:dyDescent="0.2">
      <c r="A116" s="5" t="s">
        <v>125</v>
      </c>
      <c r="B116" s="843" t="s">
        <v>1</v>
      </c>
      <c r="C116" s="840" t="s">
        <v>1</v>
      </c>
      <c r="D116" s="840" t="s">
        <v>1</v>
      </c>
    </row>
    <row r="117" spans="1:4" x14ac:dyDescent="0.2">
      <c r="A117" s="2" t="s">
        <v>126</v>
      </c>
      <c r="B117" s="844">
        <v>117</v>
      </c>
      <c r="C117" s="841">
        <v>0.231484264135361</v>
      </c>
      <c r="D117" s="841">
        <v>0.768515765666962</v>
      </c>
    </row>
    <row r="118" spans="1:4" x14ac:dyDescent="0.2">
      <c r="A118" s="2" t="s">
        <v>127</v>
      </c>
      <c r="B118" s="844">
        <v>40</v>
      </c>
      <c r="C118" s="841">
        <v>0.17263887822627999</v>
      </c>
      <c r="D118" s="841">
        <v>0.82736110687255904</v>
      </c>
    </row>
    <row r="119" spans="1:4" x14ac:dyDescent="0.2">
      <c r="A119" s="2" t="s">
        <v>128</v>
      </c>
      <c r="B119" s="844">
        <v>46</v>
      </c>
      <c r="C119" s="841">
        <v>0.20501461625099199</v>
      </c>
      <c r="D119" s="841">
        <v>0.79498541355133101</v>
      </c>
    </row>
    <row r="120" spans="1:4" x14ac:dyDescent="0.2">
      <c r="A120" s="2" t="s">
        <v>129</v>
      </c>
      <c r="B120" s="844">
        <v>112</v>
      </c>
      <c r="C120" s="841">
        <v>0.21023520827293399</v>
      </c>
      <c r="D120" s="841">
        <v>0.78976476192474399</v>
      </c>
    </row>
    <row r="121" spans="1:4" x14ac:dyDescent="0.2">
      <c r="A121" s="2" t="s">
        <v>130</v>
      </c>
      <c r="B121" s="844">
        <v>126</v>
      </c>
      <c r="C121" s="841">
        <v>0.19794093072414401</v>
      </c>
      <c r="D121" s="841">
        <v>0.80205905437469505</v>
      </c>
    </row>
    <row r="122" spans="1:4" x14ac:dyDescent="0.2">
      <c r="A122" s="2" t="s">
        <v>131</v>
      </c>
      <c r="B122" s="844">
        <v>99</v>
      </c>
      <c r="C122" s="841">
        <v>0.28322932124137901</v>
      </c>
      <c r="D122" s="841">
        <v>0.71677064895629905</v>
      </c>
    </row>
    <row r="123" spans="1:4" x14ac:dyDescent="0.2">
      <c r="A123" s="2" t="s">
        <v>132</v>
      </c>
      <c r="B123" s="844">
        <v>62</v>
      </c>
      <c r="C123" s="841">
        <v>0.48918130993843101</v>
      </c>
      <c r="D123" s="841">
        <v>0.51081866025924705</v>
      </c>
    </row>
    <row r="124" spans="1:4" x14ac:dyDescent="0.2">
      <c r="A124" s="3" t="s">
        <v>133</v>
      </c>
      <c r="B124" s="845">
        <v>369</v>
      </c>
      <c r="C124" s="842">
        <v>0.35098937153816201</v>
      </c>
      <c r="D124" s="842">
        <v>0.64901065826416005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458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849" t="s">
        <v>1</v>
      </c>
      <c r="C6" s="846" t="s">
        <v>1</v>
      </c>
      <c r="D6" s="846" t="s">
        <v>1</v>
      </c>
    </row>
    <row r="7" spans="1:4" x14ac:dyDescent="0.2">
      <c r="A7" s="2" t="s">
        <v>26</v>
      </c>
      <c r="B7" s="850">
        <v>6134</v>
      </c>
      <c r="C7" s="847">
        <v>4.6377386897802401E-2</v>
      </c>
      <c r="D7" s="847">
        <v>0.95362263917922996</v>
      </c>
    </row>
    <row r="8" spans="1:4" x14ac:dyDescent="0.2">
      <c r="A8" s="5" t="s">
        <v>27</v>
      </c>
      <c r="B8" s="849" t="s">
        <v>1</v>
      </c>
      <c r="C8" s="846" t="s">
        <v>1</v>
      </c>
      <c r="D8" s="846" t="s">
        <v>1</v>
      </c>
    </row>
    <row r="9" spans="1:4" x14ac:dyDescent="0.2">
      <c r="A9" s="2" t="s">
        <v>28</v>
      </c>
      <c r="B9" s="850">
        <v>1486</v>
      </c>
      <c r="C9" s="847">
        <v>1.9141159951686901E-2</v>
      </c>
      <c r="D9" s="847">
        <v>0.98085886240005504</v>
      </c>
    </row>
    <row r="10" spans="1:4" x14ac:dyDescent="0.2">
      <c r="A10" s="2" t="s">
        <v>29</v>
      </c>
      <c r="B10" s="850">
        <v>257</v>
      </c>
      <c r="C10" s="847">
        <v>2.2188406437635401E-2</v>
      </c>
      <c r="D10" s="847">
        <v>0.97781157493591297</v>
      </c>
    </row>
    <row r="11" spans="1:4" x14ac:dyDescent="0.2">
      <c r="A11" s="2" t="s">
        <v>30</v>
      </c>
      <c r="B11" s="850">
        <v>1060</v>
      </c>
      <c r="C11" s="847">
        <v>3.51989790797234E-2</v>
      </c>
      <c r="D11" s="847">
        <v>0.96480101346969604</v>
      </c>
    </row>
    <row r="12" spans="1:4" x14ac:dyDescent="0.2">
      <c r="A12" s="2" t="s">
        <v>31</v>
      </c>
      <c r="B12" s="850">
        <v>1125</v>
      </c>
      <c r="C12" s="847">
        <v>2.7940556406974799E-2</v>
      </c>
      <c r="D12" s="847">
        <v>0.97205942869186401</v>
      </c>
    </row>
    <row r="13" spans="1:4" x14ac:dyDescent="0.2">
      <c r="A13" s="2" t="s">
        <v>32</v>
      </c>
      <c r="B13" s="850">
        <v>618</v>
      </c>
      <c r="C13" s="847">
        <v>0.115407720208168</v>
      </c>
      <c r="D13" s="847">
        <v>0.88459229469299305</v>
      </c>
    </row>
    <row r="14" spans="1:4" x14ac:dyDescent="0.2">
      <c r="A14" s="2" t="s">
        <v>33</v>
      </c>
      <c r="B14" s="850">
        <v>1190</v>
      </c>
      <c r="C14" s="847">
        <v>0.105981230735779</v>
      </c>
      <c r="D14" s="847">
        <v>0.89401876926422097</v>
      </c>
    </row>
    <row r="15" spans="1:4" x14ac:dyDescent="0.2">
      <c r="A15" s="5" t="s">
        <v>34</v>
      </c>
      <c r="B15" s="849" t="s">
        <v>1</v>
      </c>
      <c r="C15" s="846" t="s">
        <v>1</v>
      </c>
      <c r="D15" s="846" t="s">
        <v>1</v>
      </c>
    </row>
    <row r="16" spans="1:4" x14ac:dyDescent="0.2">
      <c r="A16" s="2" t="s">
        <v>35</v>
      </c>
      <c r="B16" s="850">
        <v>3893</v>
      </c>
      <c r="C16" s="847">
        <v>1.52489766478539E-2</v>
      </c>
      <c r="D16" s="847">
        <v>0.98475104570388805</v>
      </c>
    </row>
    <row r="17" spans="1:4" x14ac:dyDescent="0.2">
      <c r="A17" s="2" t="s">
        <v>36</v>
      </c>
      <c r="B17" s="850">
        <v>202</v>
      </c>
      <c r="C17" s="847">
        <v>8.5423126816749601E-2</v>
      </c>
      <c r="D17" s="847">
        <v>0.91457688808441195</v>
      </c>
    </row>
    <row r="18" spans="1:4" x14ac:dyDescent="0.2">
      <c r="A18" s="2" t="s">
        <v>37</v>
      </c>
      <c r="B18" s="850">
        <v>1691</v>
      </c>
      <c r="C18" s="847">
        <v>0.11644932627677899</v>
      </c>
      <c r="D18" s="847">
        <v>0.88355070352554299</v>
      </c>
    </row>
    <row r="19" spans="1:4" x14ac:dyDescent="0.2">
      <c r="A19" s="2" t="s">
        <v>38</v>
      </c>
      <c r="B19" s="850">
        <v>178</v>
      </c>
      <c r="C19" s="847">
        <v>7.6787811703980004E-3</v>
      </c>
      <c r="D19" s="847">
        <v>0.99232119321823098</v>
      </c>
    </row>
    <row r="20" spans="1:4" x14ac:dyDescent="0.2">
      <c r="A20" s="5" t="s">
        <v>39</v>
      </c>
      <c r="B20" s="849" t="s">
        <v>1</v>
      </c>
      <c r="C20" s="846" t="s">
        <v>1</v>
      </c>
      <c r="D20" s="846" t="s">
        <v>1</v>
      </c>
    </row>
    <row r="21" spans="1:4" x14ac:dyDescent="0.2">
      <c r="A21" s="2" t="s">
        <v>35</v>
      </c>
      <c r="B21" s="850">
        <v>3893</v>
      </c>
      <c r="C21" s="847">
        <v>1.52489766478539E-2</v>
      </c>
      <c r="D21" s="847">
        <v>0.98475104570388805</v>
      </c>
    </row>
    <row r="22" spans="1:4" x14ac:dyDescent="0.2">
      <c r="A22" s="2" t="s">
        <v>40</v>
      </c>
      <c r="B22" s="850">
        <v>65</v>
      </c>
      <c r="C22" s="847">
        <v>3.4502524882555001E-2</v>
      </c>
      <c r="D22" s="847">
        <v>0.96549749374389604</v>
      </c>
    </row>
    <row r="23" spans="1:4" x14ac:dyDescent="0.2">
      <c r="A23" s="2" t="s">
        <v>41</v>
      </c>
      <c r="B23" s="850">
        <v>113</v>
      </c>
      <c r="C23" s="847">
        <v>7.4437305331230205E-2</v>
      </c>
      <c r="D23" s="847">
        <v>0.92556267976760898</v>
      </c>
    </row>
    <row r="24" spans="1:4" x14ac:dyDescent="0.2">
      <c r="A24" s="2" t="s">
        <v>42</v>
      </c>
      <c r="B24" s="850">
        <v>24</v>
      </c>
      <c r="C24" s="847" t="s">
        <v>1</v>
      </c>
      <c r="D24" s="847" t="s">
        <v>1</v>
      </c>
    </row>
    <row r="25" spans="1:4" x14ac:dyDescent="0.2">
      <c r="A25" s="2" t="s">
        <v>43</v>
      </c>
      <c r="B25" s="850">
        <v>9</v>
      </c>
      <c r="C25" s="847" t="s">
        <v>1</v>
      </c>
      <c r="D25" s="847" t="s">
        <v>1</v>
      </c>
    </row>
    <row r="26" spans="1:4" x14ac:dyDescent="0.2">
      <c r="A26" s="2" t="s">
        <v>37</v>
      </c>
      <c r="B26" s="850">
        <v>1691</v>
      </c>
      <c r="C26" s="847">
        <v>0.11644932627677899</v>
      </c>
      <c r="D26" s="847">
        <v>0.88355070352554299</v>
      </c>
    </row>
    <row r="27" spans="1:4" x14ac:dyDescent="0.2">
      <c r="A27" s="2" t="s">
        <v>44</v>
      </c>
      <c r="B27" s="850">
        <v>16</v>
      </c>
      <c r="C27" s="847" t="s">
        <v>1</v>
      </c>
      <c r="D27" s="847" t="s">
        <v>1</v>
      </c>
    </row>
    <row r="28" spans="1:4" x14ac:dyDescent="0.2">
      <c r="A28" s="2" t="s">
        <v>45</v>
      </c>
      <c r="B28" s="850">
        <v>153</v>
      </c>
      <c r="C28" s="847">
        <v>0</v>
      </c>
      <c r="D28" s="847">
        <v>1</v>
      </c>
    </row>
    <row r="29" spans="1:4" x14ac:dyDescent="0.2">
      <c r="A29" s="5" t="s">
        <v>46</v>
      </c>
      <c r="B29" s="849" t="s">
        <v>1</v>
      </c>
      <c r="C29" s="846" t="s">
        <v>1</v>
      </c>
      <c r="D29" s="846" t="s">
        <v>1</v>
      </c>
    </row>
    <row r="30" spans="1:4" x14ac:dyDescent="0.2">
      <c r="A30" s="2" t="s">
        <v>47</v>
      </c>
      <c r="B30" s="850">
        <v>287</v>
      </c>
      <c r="C30" s="847">
        <v>5.1577951759100002E-2</v>
      </c>
      <c r="D30" s="847">
        <v>0.94842207431793202</v>
      </c>
    </row>
    <row r="31" spans="1:4" x14ac:dyDescent="0.2">
      <c r="A31" s="2" t="s">
        <v>48</v>
      </c>
      <c r="B31" s="850">
        <v>1352</v>
      </c>
      <c r="C31" s="847">
        <v>6.4489826560020405E-2</v>
      </c>
      <c r="D31" s="847">
        <v>0.93551015853881803</v>
      </c>
    </row>
    <row r="32" spans="1:4" x14ac:dyDescent="0.2">
      <c r="A32" s="2" t="s">
        <v>49</v>
      </c>
      <c r="B32" s="850">
        <v>1184</v>
      </c>
      <c r="C32" s="847">
        <v>3.3733680844306897E-2</v>
      </c>
      <c r="D32" s="847">
        <v>0.96626633405685403</v>
      </c>
    </row>
    <row r="33" spans="1:4" x14ac:dyDescent="0.2">
      <c r="A33" s="2" t="s">
        <v>50</v>
      </c>
      <c r="B33" s="850">
        <v>2838</v>
      </c>
      <c r="C33" s="847">
        <v>2.4790456518530801E-2</v>
      </c>
      <c r="D33" s="847">
        <v>0.97520953416824296</v>
      </c>
    </row>
    <row r="34" spans="1:4" x14ac:dyDescent="0.2">
      <c r="A34" s="5" t="s">
        <v>51</v>
      </c>
      <c r="B34" s="849" t="s">
        <v>1</v>
      </c>
      <c r="C34" s="846" t="s">
        <v>1</v>
      </c>
      <c r="D34" s="846" t="s">
        <v>1</v>
      </c>
    </row>
    <row r="35" spans="1:4" x14ac:dyDescent="0.2">
      <c r="A35" s="2" t="s">
        <v>52</v>
      </c>
      <c r="B35" s="850">
        <v>1657</v>
      </c>
      <c r="C35" s="847">
        <v>4.7788660973310498E-2</v>
      </c>
      <c r="D35" s="847">
        <v>0.95221132040023804</v>
      </c>
    </row>
    <row r="36" spans="1:4" x14ac:dyDescent="0.2">
      <c r="A36" s="2" t="s">
        <v>53</v>
      </c>
      <c r="B36" s="850">
        <v>2719</v>
      </c>
      <c r="C36" s="847">
        <v>5.0856258720159503E-2</v>
      </c>
      <c r="D36" s="847">
        <v>0.949143767356873</v>
      </c>
    </row>
    <row r="37" spans="1:4" x14ac:dyDescent="0.2">
      <c r="A37" s="2" t="s">
        <v>54</v>
      </c>
      <c r="B37" s="850">
        <v>852</v>
      </c>
      <c r="C37" s="847">
        <v>3.9798405021429097E-2</v>
      </c>
      <c r="D37" s="847">
        <v>0.96020162105560303</v>
      </c>
    </row>
    <row r="38" spans="1:4" x14ac:dyDescent="0.2">
      <c r="A38" s="2" t="s">
        <v>55</v>
      </c>
      <c r="B38" s="850">
        <v>853</v>
      </c>
      <c r="C38" s="847">
        <v>2.73131523281336E-2</v>
      </c>
      <c r="D38" s="847">
        <v>0.97268682718277</v>
      </c>
    </row>
    <row r="39" spans="1:4" x14ac:dyDescent="0.2">
      <c r="A39" s="5" t="s">
        <v>56</v>
      </c>
      <c r="B39" s="849" t="s">
        <v>1</v>
      </c>
      <c r="C39" s="846" t="s">
        <v>1</v>
      </c>
      <c r="D39" s="846" t="s">
        <v>1</v>
      </c>
    </row>
    <row r="40" spans="1:4" x14ac:dyDescent="0.2">
      <c r="A40" s="2" t="s">
        <v>57</v>
      </c>
      <c r="B40" s="850">
        <v>5334</v>
      </c>
      <c r="C40" s="847">
        <v>3.91476713120937E-2</v>
      </c>
      <c r="D40" s="847">
        <v>0.96085232496261597</v>
      </c>
    </row>
    <row r="41" spans="1:4" x14ac:dyDescent="0.2">
      <c r="A41" s="2" t="s">
        <v>58</v>
      </c>
      <c r="B41" s="850">
        <v>584</v>
      </c>
      <c r="C41" s="847">
        <v>7.7996134757995605E-2</v>
      </c>
      <c r="D41" s="847">
        <v>0.92200386524200395</v>
      </c>
    </row>
    <row r="42" spans="1:4" x14ac:dyDescent="0.2">
      <c r="A42" s="5" t="s">
        <v>59</v>
      </c>
      <c r="B42" s="849" t="s">
        <v>1</v>
      </c>
      <c r="C42" s="846" t="s">
        <v>1</v>
      </c>
      <c r="D42" s="846" t="s">
        <v>1</v>
      </c>
    </row>
    <row r="43" spans="1:4" x14ac:dyDescent="0.2">
      <c r="A43" s="2" t="s">
        <v>60</v>
      </c>
      <c r="B43" s="850">
        <v>4922</v>
      </c>
      <c r="C43" s="847">
        <v>4.3221917003393201E-2</v>
      </c>
      <c r="D43" s="847">
        <v>0.95677810907363903</v>
      </c>
    </row>
    <row r="44" spans="1:4" x14ac:dyDescent="0.2">
      <c r="A44" s="2" t="s">
        <v>61</v>
      </c>
      <c r="B44" s="850">
        <v>596</v>
      </c>
      <c r="C44" s="847">
        <v>1.7895726487040499E-2</v>
      </c>
      <c r="D44" s="847">
        <v>0.98210430145263705</v>
      </c>
    </row>
    <row r="45" spans="1:4" x14ac:dyDescent="0.2">
      <c r="A45" s="2" t="s">
        <v>62</v>
      </c>
      <c r="B45" s="850">
        <v>489</v>
      </c>
      <c r="C45" s="847">
        <v>7.9408839344978305E-2</v>
      </c>
      <c r="D45" s="847">
        <v>0.92059117555618297</v>
      </c>
    </row>
    <row r="46" spans="1:4" x14ac:dyDescent="0.2">
      <c r="A46" s="5" t="s">
        <v>63</v>
      </c>
      <c r="B46" s="849" t="s">
        <v>1</v>
      </c>
      <c r="C46" s="846" t="s">
        <v>1</v>
      </c>
      <c r="D46" s="846" t="s">
        <v>1</v>
      </c>
    </row>
    <row r="47" spans="1:4" x14ac:dyDescent="0.2">
      <c r="A47" s="2" t="s">
        <v>64</v>
      </c>
      <c r="B47" s="850">
        <v>749</v>
      </c>
      <c r="C47" s="847">
        <v>3.77419926226139E-2</v>
      </c>
      <c r="D47" s="847">
        <v>0.962257981300354</v>
      </c>
    </row>
    <row r="48" spans="1:4" x14ac:dyDescent="0.2">
      <c r="A48" s="2" t="s">
        <v>65</v>
      </c>
      <c r="B48" s="850">
        <v>544</v>
      </c>
      <c r="C48" s="847">
        <v>6.5378360450267806E-2</v>
      </c>
      <c r="D48" s="847">
        <v>0.93462163209915206</v>
      </c>
    </row>
    <row r="49" spans="1:4" x14ac:dyDescent="0.2">
      <c r="A49" s="2" t="s">
        <v>66</v>
      </c>
      <c r="B49" s="850">
        <v>972</v>
      </c>
      <c r="C49" s="847">
        <v>3.6801982671022401E-2</v>
      </c>
      <c r="D49" s="847">
        <v>0.96319800615310702</v>
      </c>
    </row>
    <row r="50" spans="1:4" x14ac:dyDescent="0.2">
      <c r="A50" s="2" t="s">
        <v>67</v>
      </c>
      <c r="B50" s="850">
        <v>585</v>
      </c>
      <c r="C50" s="847">
        <v>4.93997745215893E-2</v>
      </c>
      <c r="D50" s="847">
        <v>0.95060020685195901</v>
      </c>
    </row>
    <row r="51" spans="1:4" x14ac:dyDescent="0.2">
      <c r="A51" s="2" t="s">
        <v>68</v>
      </c>
      <c r="B51" s="850">
        <v>512</v>
      </c>
      <c r="C51" s="847">
        <v>3.1044939532876001E-2</v>
      </c>
      <c r="D51" s="847">
        <v>0.96895503997802701</v>
      </c>
    </row>
    <row r="52" spans="1:4" x14ac:dyDescent="0.2">
      <c r="A52" s="2" t="s">
        <v>69</v>
      </c>
      <c r="B52" s="850">
        <v>585</v>
      </c>
      <c r="C52" s="847">
        <v>3.10150589793921E-2</v>
      </c>
      <c r="D52" s="847">
        <v>0.96898496150970503</v>
      </c>
    </row>
    <row r="53" spans="1:4" x14ac:dyDescent="0.2">
      <c r="A53" s="2" t="s">
        <v>70</v>
      </c>
      <c r="B53" s="850">
        <v>641</v>
      </c>
      <c r="C53" s="847">
        <v>7.8129574656486497E-2</v>
      </c>
      <c r="D53" s="847">
        <v>0.92187041044235196</v>
      </c>
    </row>
    <row r="54" spans="1:4" x14ac:dyDescent="0.2">
      <c r="A54" s="2" t="s">
        <v>71</v>
      </c>
      <c r="B54" s="850">
        <v>577</v>
      </c>
      <c r="C54" s="847">
        <v>3.3451754599809598E-2</v>
      </c>
      <c r="D54" s="847">
        <v>0.96654826402664196</v>
      </c>
    </row>
    <row r="55" spans="1:4" x14ac:dyDescent="0.2">
      <c r="A55" s="2" t="s">
        <v>72</v>
      </c>
      <c r="B55" s="850">
        <v>393</v>
      </c>
      <c r="C55" s="847">
        <v>5.0474923104047803E-2</v>
      </c>
      <c r="D55" s="847">
        <v>0.94952505826950095</v>
      </c>
    </row>
    <row r="56" spans="1:4" x14ac:dyDescent="0.2">
      <c r="A56" s="2" t="s">
        <v>73</v>
      </c>
      <c r="B56" s="850">
        <v>576</v>
      </c>
      <c r="C56" s="847">
        <v>5.5911246687173802E-2</v>
      </c>
      <c r="D56" s="847">
        <v>0.94408875703811601</v>
      </c>
    </row>
    <row r="57" spans="1:4" x14ac:dyDescent="0.2">
      <c r="A57" s="5" t="s">
        <v>74</v>
      </c>
      <c r="B57" s="849" t="s">
        <v>1</v>
      </c>
      <c r="C57" s="846" t="s">
        <v>1</v>
      </c>
      <c r="D57" s="846" t="s">
        <v>1</v>
      </c>
    </row>
    <row r="58" spans="1:4" x14ac:dyDescent="0.2">
      <c r="A58" s="2" t="s">
        <v>75</v>
      </c>
      <c r="B58" s="850">
        <v>749</v>
      </c>
      <c r="C58" s="847">
        <v>3.77419926226139E-2</v>
      </c>
      <c r="D58" s="847">
        <v>0.962257981300354</v>
      </c>
    </row>
    <row r="59" spans="1:4" x14ac:dyDescent="0.2">
      <c r="A59" s="2" t="s">
        <v>76</v>
      </c>
      <c r="B59" s="850">
        <v>2362</v>
      </c>
      <c r="C59" s="847">
        <v>3.8305778056383098E-2</v>
      </c>
      <c r="D59" s="847">
        <v>0.96169424057006803</v>
      </c>
    </row>
    <row r="60" spans="1:4" x14ac:dyDescent="0.2">
      <c r="A60" s="2" t="s">
        <v>77</v>
      </c>
      <c r="B60" s="850">
        <v>1660</v>
      </c>
      <c r="C60" s="847">
        <v>6.5583094954490703E-2</v>
      </c>
      <c r="D60" s="847">
        <v>0.93441689014434803</v>
      </c>
    </row>
    <row r="61" spans="1:4" x14ac:dyDescent="0.2">
      <c r="A61" s="2" t="s">
        <v>78</v>
      </c>
      <c r="B61" s="850">
        <v>1363</v>
      </c>
      <c r="C61" s="847">
        <v>4.8336859792470897E-2</v>
      </c>
      <c r="D61" s="847">
        <v>0.95166313648223899</v>
      </c>
    </row>
    <row r="62" spans="1:4" x14ac:dyDescent="0.2">
      <c r="A62" s="5" t="s">
        <v>79</v>
      </c>
      <c r="B62" s="849" t="s">
        <v>1</v>
      </c>
      <c r="C62" s="846" t="s">
        <v>1</v>
      </c>
      <c r="D62" s="846" t="s">
        <v>1</v>
      </c>
    </row>
    <row r="63" spans="1:4" x14ac:dyDescent="0.2">
      <c r="A63" s="2" t="s">
        <v>80</v>
      </c>
      <c r="B63" s="850">
        <v>4841</v>
      </c>
      <c r="C63" s="847">
        <v>4.9222722649574301E-2</v>
      </c>
      <c r="D63" s="847">
        <v>0.95077729225158703</v>
      </c>
    </row>
    <row r="64" spans="1:4" x14ac:dyDescent="0.2">
      <c r="A64" s="2" t="s">
        <v>81</v>
      </c>
      <c r="B64" s="850">
        <v>219</v>
      </c>
      <c r="C64" s="847">
        <v>4.3483670800924301E-2</v>
      </c>
      <c r="D64" s="847">
        <v>0.95651632547378496</v>
      </c>
    </row>
    <row r="65" spans="1:4" x14ac:dyDescent="0.2">
      <c r="A65" s="2" t="s">
        <v>82</v>
      </c>
      <c r="B65" s="850">
        <v>425</v>
      </c>
      <c r="C65" s="847">
        <v>2.6220498606562601E-2</v>
      </c>
      <c r="D65" s="847">
        <v>0.97377949953079201</v>
      </c>
    </row>
    <row r="66" spans="1:4" x14ac:dyDescent="0.2">
      <c r="A66" s="2" t="s">
        <v>83</v>
      </c>
      <c r="B66" s="850">
        <v>572</v>
      </c>
      <c r="C66" s="847">
        <v>2.6494080200791401E-2</v>
      </c>
      <c r="D66" s="847">
        <v>0.97350591421127297</v>
      </c>
    </row>
    <row r="67" spans="1:4" x14ac:dyDescent="0.2">
      <c r="A67" s="5" t="s">
        <v>84</v>
      </c>
      <c r="B67" s="849" t="s">
        <v>1</v>
      </c>
      <c r="C67" s="846" t="s">
        <v>1</v>
      </c>
      <c r="D67" s="846" t="s">
        <v>1</v>
      </c>
    </row>
    <row r="68" spans="1:4" x14ac:dyDescent="0.2">
      <c r="A68" s="2" t="s">
        <v>85</v>
      </c>
      <c r="B68" s="850">
        <v>5617</v>
      </c>
      <c r="C68" s="847">
        <v>4.6109400689601898E-2</v>
      </c>
      <c r="D68" s="847">
        <v>0.95389062166214</v>
      </c>
    </row>
    <row r="69" spans="1:4" x14ac:dyDescent="0.2">
      <c r="A69" s="2" t="s">
        <v>86</v>
      </c>
      <c r="B69" s="850">
        <v>151</v>
      </c>
      <c r="C69" s="847">
        <v>2.5741606950759902E-2</v>
      </c>
      <c r="D69" s="847">
        <v>0.97425836324691795</v>
      </c>
    </row>
    <row r="70" spans="1:4" x14ac:dyDescent="0.2">
      <c r="A70" s="2" t="s">
        <v>87</v>
      </c>
      <c r="B70" s="850">
        <v>307</v>
      </c>
      <c r="C70" s="847">
        <v>4.6486224979162202E-2</v>
      </c>
      <c r="D70" s="847">
        <v>0.95351380109786998</v>
      </c>
    </row>
    <row r="71" spans="1:4" x14ac:dyDescent="0.2">
      <c r="A71" s="2" t="s">
        <v>88</v>
      </c>
      <c r="B71" s="850">
        <v>39</v>
      </c>
      <c r="C71" s="847">
        <v>8.9040726423263494E-2</v>
      </c>
      <c r="D71" s="847">
        <v>0.91095930337905895</v>
      </c>
    </row>
    <row r="72" spans="1:4" x14ac:dyDescent="0.2">
      <c r="A72" s="5" t="s">
        <v>89</v>
      </c>
      <c r="B72" s="849" t="s">
        <v>1</v>
      </c>
      <c r="C72" s="846" t="s">
        <v>1</v>
      </c>
      <c r="D72" s="846" t="s">
        <v>1</v>
      </c>
    </row>
    <row r="73" spans="1:4" x14ac:dyDescent="0.2">
      <c r="A73" s="2" t="s">
        <v>89</v>
      </c>
      <c r="B73" s="850">
        <v>4145</v>
      </c>
      <c r="C73" s="847">
        <v>4.7017369419336298E-2</v>
      </c>
      <c r="D73" s="847">
        <v>0.95298260450363204</v>
      </c>
    </row>
    <row r="74" spans="1:4" x14ac:dyDescent="0.2">
      <c r="A74" s="2" t="s">
        <v>90</v>
      </c>
      <c r="B74" s="850">
        <v>1964</v>
      </c>
      <c r="C74" s="847">
        <v>3.68976891040802E-2</v>
      </c>
      <c r="D74" s="847">
        <v>0.96310234069824197</v>
      </c>
    </row>
    <row r="75" spans="1:4" x14ac:dyDescent="0.2">
      <c r="A75" s="5" t="s">
        <v>91</v>
      </c>
      <c r="B75" s="849" t="s">
        <v>1</v>
      </c>
      <c r="C75" s="846" t="s">
        <v>1</v>
      </c>
      <c r="D75" s="846" t="s">
        <v>1</v>
      </c>
    </row>
    <row r="76" spans="1:4" x14ac:dyDescent="0.2">
      <c r="A76" s="2" t="s">
        <v>92</v>
      </c>
      <c r="B76" s="850">
        <v>2054</v>
      </c>
      <c r="C76" s="847">
        <v>3.1776994466781602E-2</v>
      </c>
      <c r="D76" s="847">
        <v>0.96822303533554099</v>
      </c>
    </row>
    <row r="77" spans="1:4" x14ac:dyDescent="0.2">
      <c r="A77" s="2" t="s">
        <v>93</v>
      </c>
      <c r="B77" s="850">
        <v>1049</v>
      </c>
      <c r="C77" s="847">
        <v>4.0512546896934502E-2</v>
      </c>
      <c r="D77" s="847">
        <v>0.95948743820190396</v>
      </c>
    </row>
    <row r="78" spans="1:4" x14ac:dyDescent="0.2">
      <c r="A78" s="2" t="s">
        <v>94</v>
      </c>
      <c r="B78" s="850">
        <v>2971</v>
      </c>
      <c r="C78" s="847">
        <v>6.4305342733860002E-2</v>
      </c>
      <c r="D78" s="847">
        <v>0.93569463491439797</v>
      </c>
    </row>
    <row r="79" spans="1:4" x14ac:dyDescent="0.2">
      <c r="A79" s="5" t="s">
        <v>95</v>
      </c>
      <c r="B79" s="849" t="s">
        <v>1</v>
      </c>
      <c r="C79" s="846" t="s">
        <v>1</v>
      </c>
      <c r="D79" s="846" t="s">
        <v>1</v>
      </c>
    </row>
    <row r="80" spans="1:4" x14ac:dyDescent="0.2">
      <c r="A80" s="2" t="s">
        <v>96</v>
      </c>
      <c r="B80" s="850">
        <v>1057</v>
      </c>
      <c r="C80" s="847">
        <v>3.0270643532276199E-2</v>
      </c>
      <c r="D80" s="847">
        <v>0.969729363918304</v>
      </c>
    </row>
    <row r="81" spans="1:4" x14ac:dyDescent="0.2">
      <c r="A81" s="2" t="s">
        <v>97</v>
      </c>
      <c r="B81" s="850">
        <v>1170</v>
      </c>
      <c r="C81" s="847">
        <v>3.2939143478870399E-2</v>
      </c>
      <c r="D81" s="847">
        <v>0.96706086397170998</v>
      </c>
    </row>
    <row r="82" spans="1:4" x14ac:dyDescent="0.2">
      <c r="A82" s="2" t="s">
        <v>98</v>
      </c>
      <c r="B82" s="850">
        <v>244</v>
      </c>
      <c r="C82" s="847">
        <v>3.7876244634389898E-2</v>
      </c>
      <c r="D82" s="847">
        <v>0.96212375164032005</v>
      </c>
    </row>
    <row r="83" spans="1:4" x14ac:dyDescent="0.2">
      <c r="A83" s="2" t="s">
        <v>99</v>
      </c>
      <c r="B83" s="850">
        <v>693</v>
      </c>
      <c r="C83" s="847">
        <v>6.3964381814003005E-2</v>
      </c>
      <c r="D83" s="847">
        <v>0.93603563308715798</v>
      </c>
    </row>
    <row r="84" spans="1:4" x14ac:dyDescent="0.2">
      <c r="A84" s="2" t="s">
        <v>100</v>
      </c>
      <c r="B84" s="850">
        <v>366</v>
      </c>
      <c r="C84" s="847">
        <v>3.6195151507854503E-2</v>
      </c>
      <c r="D84" s="847">
        <v>0.96380484104156505</v>
      </c>
    </row>
    <row r="85" spans="1:4" x14ac:dyDescent="0.2">
      <c r="A85" s="2" t="s">
        <v>101</v>
      </c>
      <c r="B85" s="850">
        <v>973</v>
      </c>
      <c r="C85" s="847">
        <v>6.2504254281520802E-2</v>
      </c>
      <c r="D85" s="847">
        <v>0.93749576807022095</v>
      </c>
    </row>
    <row r="86" spans="1:4" x14ac:dyDescent="0.2">
      <c r="A86" s="2" t="s">
        <v>102</v>
      </c>
      <c r="B86" s="850">
        <v>297</v>
      </c>
      <c r="C86" s="847">
        <v>5.0870284438133198E-2</v>
      </c>
      <c r="D86" s="847">
        <v>0.94912970066070601</v>
      </c>
    </row>
    <row r="87" spans="1:4" x14ac:dyDescent="0.2">
      <c r="A87" s="2" t="s">
        <v>103</v>
      </c>
      <c r="B87" s="850">
        <v>342</v>
      </c>
      <c r="C87" s="847">
        <v>7.2695158421993297E-2</v>
      </c>
      <c r="D87" s="847">
        <v>0.92730486392974898</v>
      </c>
    </row>
    <row r="88" spans="1:4" x14ac:dyDescent="0.2">
      <c r="A88" s="2" t="s">
        <v>104</v>
      </c>
      <c r="B88" s="850">
        <v>884</v>
      </c>
      <c r="C88" s="847">
        <v>4.6831753104925197E-2</v>
      </c>
      <c r="D88" s="847">
        <v>0.95316827297210704</v>
      </c>
    </row>
    <row r="89" spans="1:4" x14ac:dyDescent="0.2">
      <c r="A89" s="5" t="s">
        <v>105</v>
      </c>
      <c r="B89" s="849" t="s">
        <v>1</v>
      </c>
      <c r="C89" s="846" t="s">
        <v>1</v>
      </c>
      <c r="D89" s="846" t="s">
        <v>1</v>
      </c>
    </row>
    <row r="90" spans="1:4" x14ac:dyDescent="0.2">
      <c r="A90" s="2" t="s">
        <v>106</v>
      </c>
      <c r="B90" s="850">
        <v>655</v>
      </c>
      <c r="C90" s="847">
        <v>6.9909110665321406E-2</v>
      </c>
      <c r="D90" s="847">
        <v>0.93009090423583995</v>
      </c>
    </row>
    <row r="91" spans="1:4" x14ac:dyDescent="0.2">
      <c r="A91" s="2" t="s">
        <v>107</v>
      </c>
      <c r="B91" s="850">
        <v>1604</v>
      </c>
      <c r="C91" s="847">
        <v>5.5652737617492697E-2</v>
      </c>
      <c r="D91" s="847">
        <v>0.94434726238250699</v>
      </c>
    </row>
    <row r="92" spans="1:4" x14ac:dyDescent="0.2">
      <c r="A92" s="2" t="s">
        <v>108</v>
      </c>
      <c r="B92" s="850">
        <v>2852</v>
      </c>
      <c r="C92" s="847">
        <v>2.5328690186142901E-2</v>
      </c>
      <c r="D92" s="847">
        <v>0.97467130422592196</v>
      </c>
    </row>
    <row r="93" spans="1:4" x14ac:dyDescent="0.2">
      <c r="A93" s="2" t="s">
        <v>109</v>
      </c>
      <c r="B93" s="850">
        <v>516</v>
      </c>
      <c r="C93" s="847">
        <v>3.4387566149234799E-2</v>
      </c>
      <c r="D93" s="847">
        <v>0.96561241149902299</v>
      </c>
    </row>
    <row r="94" spans="1:4" x14ac:dyDescent="0.2">
      <c r="A94" s="5" t="s">
        <v>110</v>
      </c>
      <c r="B94" s="849" t="s">
        <v>1</v>
      </c>
      <c r="C94" s="846" t="s">
        <v>1</v>
      </c>
      <c r="D94" s="846" t="s">
        <v>1</v>
      </c>
    </row>
    <row r="95" spans="1:4" x14ac:dyDescent="0.2">
      <c r="A95" s="2" t="s">
        <v>106</v>
      </c>
      <c r="B95" s="850">
        <v>1069</v>
      </c>
      <c r="C95" s="847">
        <v>6.5048582851886694E-2</v>
      </c>
      <c r="D95" s="847">
        <v>0.93495142459869396</v>
      </c>
    </row>
    <row r="96" spans="1:4" x14ac:dyDescent="0.2">
      <c r="A96" s="2" t="s">
        <v>107</v>
      </c>
      <c r="B96" s="850">
        <v>2129</v>
      </c>
      <c r="C96" s="847">
        <v>5.1176924258470501E-2</v>
      </c>
      <c r="D96" s="847">
        <v>0.94882309436798096</v>
      </c>
    </row>
    <row r="97" spans="1:4" x14ac:dyDescent="0.2">
      <c r="A97" s="2" t="s">
        <v>108</v>
      </c>
      <c r="B97" s="850">
        <v>2162</v>
      </c>
      <c r="C97" s="847">
        <v>1.6995470970869099E-2</v>
      </c>
      <c r="D97" s="847">
        <v>0.983004510402679</v>
      </c>
    </row>
    <row r="98" spans="1:4" x14ac:dyDescent="0.2">
      <c r="A98" s="2" t="s">
        <v>109</v>
      </c>
      <c r="B98" s="850">
        <v>267</v>
      </c>
      <c r="C98" s="847">
        <v>2.06063725054264E-2</v>
      </c>
      <c r="D98" s="847">
        <v>0.97939360141754195</v>
      </c>
    </row>
    <row r="99" spans="1:4" x14ac:dyDescent="0.2">
      <c r="A99" s="5" t="s">
        <v>111</v>
      </c>
      <c r="B99" s="849" t="s">
        <v>1</v>
      </c>
      <c r="C99" s="846" t="s">
        <v>1</v>
      </c>
      <c r="D99" s="846" t="s">
        <v>1</v>
      </c>
    </row>
    <row r="100" spans="1:4" x14ac:dyDescent="0.2">
      <c r="A100" s="2" t="s">
        <v>112</v>
      </c>
      <c r="B100" s="850">
        <v>327</v>
      </c>
      <c r="C100" s="847">
        <v>1.3030076399445501E-2</v>
      </c>
      <c r="D100" s="847">
        <v>0.98696994781494096</v>
      </c>
    </row>
    <row r="101" spans="1:4" x14ac:dyDescent="0.2">
      <c r="A101" s="2" t="s">
        <v>113</v>
      </c>
      <c r="B101" s="850">
        <v>835</v>
      </c>
      <c r="C101" s="847">
        <v>2.4109110236167901E-2</v>
      </c>
      <c r="D101" s="847">
        <v>0.97589087486267101</v>
      </c>
    </row>
    <row r="102" spans="1:4" x14ac:dyDescent="0.2">
      <c r="A102" s="2" t="s">
        <v>114</v>
      </c>
      <c r="B102" s="850">
        <v>1215</v>
      </c>
      <c r="C102" s="847">
        <v>1.5785727649927101E-2</v>
      </c>
      <c r="D102" s="847">
        <v>0.98421424627304099</v>
      </c>
    </row>
    <row r="103" spans="1:4" x14ac:dyDescent="0.2">
      <c r="A103" s="2" t="s">
        <v>115</v>
      </c>
      <c r="B103" s="850">
        <v>920</v>
      </c>
      <c r="C103" s="847">
        <v>4.66726012527943E-2</v>
      </c>
      <c r="D103" s="847">
        <v>0.953327417373657</v>
      </c>
    </row>
    <row r="104" spans="1:4" x14ac:dyDescent="0.2">
      <c r="A104" s="2" t="s">
        <v>116</v>
      </c>
      <c r="B104" s="850">
        <v>1055</v>
      </c>
      <c r="C104" s="847">
        <v>3.5039328038692502E-2</v>
      </c>
      <c r="D104" s="847">
        <v>0.96496069431304898</v>
      </c>
    </row>
    <row r="105" spans="1:4" x14ac:dyDescent="0.2">
      <c r="A105" s="2" t="s">
        <v>117</v>
      </c>
      <c r="B105" s="850">
        <v>990</v>
      </c>
      <c r="C105" s="847">
        <v>6.5607182681560502E-2</v>
      </c>
      <c r="D105" s="847">
        <v>0.934392809867859</v>
      </c>
    </row>
    <row r="106" spans="1:4" x14ac:dyDescent="0.2">
      <c r="A106" s="2" t="s">
        <v>118</v>
      </c>
      <c r="B106" s="850">
        <v>738</v>
      </c>
      <c r="C106" s="847">
        <v>0.164518281817436</v>
      </c>
      <c r="D106" s="847">
        <v>0.83548170328140303</v>
      </c>
    </row>
    <row r="107" spans="1:4" x14ac:dyDescent="0.2">
      <c r="A107" s="5" t="s">
        <v>111</v>
      </c>
      <c r="B107" s="849" t="s">
        <v>1</v>
      </c>
      <c r="C107" s="846" t="s">
        <v>1</v>
      </c>
      <c r="D107" s="846" t="s">
        <v>1</v>
      </c>
    </row>
    <row r="108" spans="1:4" x14ac:dyDescent="0.2">
      <c r="A108" s="2" t="s">
        <v>119</v>
      </c>
      <c r="B108" s="850">
        <v>1162</v>
      </c>
      <c r="C108" s="847">
        <v>2.05877851694822E-2</v>
      </c>
      <c r="D108" s="847">
        <v>0.97941219806671098</v>
      </c>
    </row>
    <row r="109" spans="1:4" x14ac:dyDescent="0.2">
      <c r="A109" s="2" t="s">
        <v>120</v>
      </c>
      <c r="B109" s="850">
        <v>1743</v>
      </c>
      <c r="C109" s="847">
        <v>2.1171912550926202E-2</v>
      </c>
      <c r="D109" s="847">
        <v>0.97882807254791304</v>
      </c>
    </row>
    <row r="110" spans="1:4" x14ac:dyDescent="0.2">
      <c r="A110" s="2" t="s">
        <v>121</v>
      </c>
      <c r="B110" s="850">
        <v>1447</v>
      </c>
      <c r="C110" s="847">
        <v>4.1556391865015002E-2</v>
      </c>
      <c r="D110" s="847">
        <v>0.95844358205795299</v>
      </c>
    </row>
    <row r="111" spans="1:4" x14ac:dyDescent="0.2">
      <c r="A111" s="2" t="s">
        <v>122</v>
      </c>
      <c r="B111" s="850">
        <v>1728</v>
      </c>
      <c r="C111" s="847">
        <v>0.110279560089111</v>
      </c>
      <c r="D111" s="847">
        <v>0.889720439910889</v>
      </c>
    </row>
    <row r="112" spans="1:4" x14ac:dyDescent="0.2">
      <c r="A112" s="5" t="s">
        <v>111</v>
      </c>
      <c r="B112" s="849" t="s">
        <v>1</v>
      </c>
      <c r="C112" s="846" t="s">
        <v>1</v>
      </c>
      <c r="D112" s="846" t="s">
        <v>1</v>
      </c>
    </row>
    <row r="113" spans="1:4" x14ac:dyDescent="0.2">
      <c r="A113" s="2" t="s">
        <v>119</v>
      </c>
      <c r="B113" s="850">
        <v>1162</v>
      </c>
      <c r="C113" s="847">
        <v>2.05877851694822E-2</v>
      </c>
      <c r="D113" s="847">
        <v>0.97941219806671098</v>
      </c>
    </row>
    <row r="114" spans="1:4" x14ac:dyDescent="0.2">
      <c r="A114" s="2" t="s">
        <v>123</v>
      </c>
      <c r="B114" s="850">
        <v>2135</v>
      </c>
      <c r="C114" s="847">
        <v>2.70831193774939E-2</v>
      </c>
      <c r="D114" s="847">
        <v>0.97291690111160301</v>
      </c>
    </row>
    <row r="115" spans="1:4" x14ac:dyDescent="0.2">
      <c r="A115" s="2" t="s">
        <v>124</v>
      </c>
      <c r="B115" s="850">
        <v>2783</v>
      </c>
      <c r="C115" s="847">
        <v>7.9827122390270205E-2</v>
      </c>
      <c r="D115" s="847">
        <v>0.92017287015914895</v>
      </c>
    </row>
    <row r="116" spans="1:4" x14ac:dyDescent="0.2">
      <c r="A116" s="5" t="s">
        <v>125</v>
      </c>
      <c r="B116" s="849" t="s">
        <v>1</v>
      </c>
      <c r="C116" s="846" t="s">
        <v>1</v>
      </c>
      <c r="D116" s="846" t="s">
        <v>1</v>
      </c>
    </row>
    <row r="117" spans="1:4" x14ac:dyDescent="0.2">
      <c r="A117" s="2" t="s">
        <v>126</v>
      </c>
      <c r="B117" s="850">
        <v>731</v>
      </c>
      <c r="C117" s="847">
        <v>6.5574631094932598E-2</v>
      </c>
      <c r="D117" s="847">
        <v>0.93442535400390603</v>
      </c>
    </row>
    <row r="118" spans="1:4" x14ac:dyDescent="0.2">
      <c r="A118" s="2" t="s">
        <v>127</v>
      </c>
      <c r="B118" s="850">
        <v>220</v>
      </c>
      <c r="C118" s="847">
        <v>7.52901881933212E-2</v>
      </c>
      <c r="D118" s="847">
        <v>0.92470979690551802</v>
      </c>
    </row>
    <row r="119" spans="1:4" x14ac:dyDescent="0.2">
      <c r="A119" s="2" t="s">
        <v>128</v>
      </c>
      <c r="B119" s="850">
        <v>395</v>
      </c>
      <c r="C119" s="847">
        <v>5.4962512105703402E-2</v>
      </c>
      <c r="D119" s="847">
        <v>0.94503748416900601</v>
      </c>
    </row>
    <row r="120" spans="1:4" x14ac:dyDescent="0.2">
      <c r="A120" s="2" t="s">
        <v>129</v>
      </c>
      <c r="B120" s="850">
        <v>913</v>
      </c>
      <c r="C120" s="847">
        <v>5.3390190005302401E-2</v>
      </c>
      <c r="D120" s="847">
        <v>0.94660979509353604</v>
      </c>
    </row>
    <row r="121" spans="1:4" x14ac:dyDescent="0.2">
      <c r="A121" s="2" t="s">
        <v>130</v>
      </c>
      <c r="B121" s="850">
        <v>948</v>
      </c>
      <c r="C121" s="847">
        <v>4.4852372258901603E-2</v>
      </c>
      <c r="D121" s="847">
        <v>0.95514762401580799</v>
      </c>
    </row>
    <row r="122" spans="1:4" x14ac:dyDescent="0.2">
      <c r="A122" s="2" t="s">
        <v>131</v>
      </c>
      <c r="B122" s="850">
        <v>546</v>
      </c>
      <c r="C122" s="847">
        <v>1.4948911033570799E-2</v>
      </c>
      <c r="D122" s="847">
        <v>0.98505109548568703</v>
      </c>
    </row>
    <row r="123" spans="1:4" x14ac:dyDescent="0.2">
      <c r="A123" s="2" t="s">
        <v>132</v>
      </c>
      <c r="B123" s="850">
        <v>324</v>
      </c>
      <c r="C123" s="847">
        <v>1.0971440933644799E-2</v>
      </c>
      <c r="D123" s="847">
        <v>0.98902857303619396</v>
      </c>
    </row>
    <row r="124" spans="1:4" x14ac:dyDescent="0.2">
      <c r="A124" s="3" t="s">
        <v>133</v>
      </c>
      <c r="B124" s="851">
        <v>1550</v>
      </c>
      <c r="C124" s="848">
        <v>1.9971042871475199E-2</v>
      </c>
      <c r="D124" s="848">
        <v>0.98002892732620195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I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459</v>
      </c>
    </row>
    <row r="4" spans="1:9" x14ac:dyDescent="0.2">
      <c r="A4" t="s">
        <v>460</v>
      </c>
    </row>
    <row r="5" spans="1:9" ht="38.25" x14ac:dyDescent="0.2">
      <c r="A5" s="4" t="s">
        <v>24</v>
      </c>
      <c r="B5" s="4" t="s">
        <v>4</v>
      </c>
      <c r="C5" s="4" t="s">
        <v>461</v>
      </c>
      <c r="D5" s="4" t="s">
        <v>462</v>
      </c>
      <c r="E5" s="4" t="s">
        <v>463</v>
      </c>
      <c r="F5" s="4" t="s">
        <v>464</v>
      </c>
      <c r="G5" s="4" t="s">
        <v>465</v>
      </c>
      <c r="H5" s="4" t="s">
        <v>466</v>
      </c>
      <c r="I5" s="4" t="s">
        <v>25</v>
      </c>
    </row>
    <row r="6" spans="1:9" x14ac:dyDescent="0.2">
      <c r="A6" s="5" t="s">
        <v>26</v>
      </c>
      <c r="B6" s="855" t="s">
        <v>1</v>
      </c>
      <c r="C6" s="852" t="s">
        <v>1</v>
      </c>
      <c r="D6" s="852" t="s">
        <v>1</v>
      </c>
      <c r="E6" s="852" t="s">
        <v>1</v>
      </c>
      <c r="F6" s="852" t="s">
        <v>1</v>
      </c>
      <c r="G6" s="852" t="s">
        <v>1</v>
      </c>
      <c r="H6" s="852" t="s">
        <v>1</v>
      </c>
      <c r="I6" s="858" t="s">
        <v>1</v>
      </c>
    </row>
    <row r="7" spans="1:9" x14ac:dyDescent="0.2">
      <c r="A7" s="2" t="s">
        <v>26</v>
      </c>
      <c r="B7" s="856">
        <v>257</v>
      </c>
      <c r="C7" s="853">
        <v>0.37424442172050498</v>
      </c>
      <c r="D7" s="853">
        <v>0.43623098731040999</v>
      </c>
      <c r="E7" s="853">
        <v>2.2038722410798101E-2</v>
      </c>
      <c r="F7" s="853">
        <v>2.1308865398168599E-2</v>
      </c>
      <c r="G7" s="853">
        <v>1.8869420513510701E-2</v>
      </c>
      <c r="H7" s="853">
        <v>0.127307593822479</v>
      </c>
      <c r="I7" s="859">
        <v>23.995094299316399</v>
      </c>
    </row>
    <row r="8" spans="1:9" x14ac:dyDescent="0.2">
      <c r="A8" s="5" t="s">
        <v>27</v>
      </c>
      <c r="B8" s="855" t="s">
        <v>1</v>
      </c>
      <c r="C8" s="852" t="s">
        <v>1</v>
      </c>
      <c r="D8" s="852" t="s">
        <v>1</v>
      </c>
      <c r="E8" s="852" t="s">
        <v>1</v>
      </c>
      <c r="F8" s="852" t="s">
        <v>1</v>
      </c>
      <c r="G8" s="852" t="s">
        <v>1</v>
      </c>
      <c r="H8" s="852" t="s">
        <v>1</v>
      </c>
      <c r="I8" s="858" t="s">
        <v>1</v>
      </c>
    </row>
    <row r="9" spans="1:9" x14ac:dyDescent="0.2">
      <c r="A9" s="2" t="s">
        <v>28</v>
      </c>
      <c r="B9" s="856">
        <v>26</v>
      </c>
      <c r="C9" s="853" t="s">
        <v>1</v>
      </c>
      <c r="D9" s="853" t="s">
        <v>1</v>
      </c>
      <c r="E9" s="853" t="s">
        <v>1</v>
      </c>
      <c r="F9" s="853" t="s">
        <v>1</v>
      </c>
      <c r="G9" s="853" t="s">
        <v>1</v>
      </c>
      <c r="H9" s="853" t="s">
        <v>1</v>
      </c>
      <c r="I9" s="859" t="s">
        <v>1</v>
      </c>
    </row>
    <row r="10" spans="1:9" x14ac:dyDescent="0.2">
      <c r="A10" s="2" t="s">
        <v>29</v>
      </c>
      <c r="B10" s="856">
        <v>3</v>
      </c>
      <c r="C10" s="853" t="s">
        <v>1</v>
      </c>
      <c r="D10" s="853" t="s">
        <v>1</v>
      </c>
      <c r="E10" s="853" t="s">
        <v>1</v>
      </c>
      <c r="F10" s="853" t="s">
        <v>1</v>
      </c>
      <c r="G10" s="853" t="s">
        <v>1</v>
      </c>
      <c r="H10" s="853" t="s">
        <v>1</v>
      </c>
      <c r="I10" s="859" t="s">
        <v>1</v>
      </c>
    </row>
    <row r="11" spans="1:9" x14ac:dyDescent="0.2">
      <c r="A11" s="2" t="s">
        <v>30</v>
      </c>
      <c r="B11" s="856">
        <v>16</v>
      </c>
      <c r="C11" s="853" t="s">
        <v>1</v>
      </c>
      <c r="D11" s="853" t="s">
        <v>1</v>
      </c>
      <c r="E11" s="853" t="s">
        <v>1</v>
      </c>
      <c r="F11" s="853" t="s">
        <v>1</v>
      </c>
      <c r="G11" s="853" t="s">
        <v>1</v>
      </c>
      <c r="H11" s="853" t="s">
        <v>1</v>
      </c>
      <c r="I11" s="859" t="s">
        <v>1</v>
      </c>
    </row>
    <row r="12" spans="1:9" x14ac:dyDescent="0.2">
      <c r="A12" s="2" t="s">
        <v>31</v>
      </c>
      <c r="B12" s="856">
        <v>24</v>
      </c>
      <c r="C12" s="853" t="s">
        <v>1</v>
      </c>
      <c r="D12" s="853" t="s">
        <v>1</v>
      </c>
      <c r="E12" s="853" t="s">
        <v>1</v>
      </c>
      <c r="F12" s="853" t="s">
        <v>1</v>
      </c>
      <c r="G12" s="853" t="s">
        <v>1</v>
      </c>
      <c r="H12" s="853" t="s">
        <v>1</v>
      </c>
      <c r="I12" s="859" t="s">
        <v>1</v>
      </c>
    </row>
    <row r="13" spans="1:9" x14ac:dyDescent="0.2">
      <c r="A13" s="2" t="s">
        <v>32</v>
      </c>
      <c r="B13" s="856">
        <v>70</v>
      </c>
      <c r="C13" s="853">
        <v>0.34181278944015497</v>
      </c>
      <c r="D13" s="853">
        <v>0.54803067445755005</v>
      </c>
      <c r="E13" s="853">
        <v>0</v>
      </c>
      <c r="F13" s="853">
        <v>0</v>
      </c>
      <c r="G13" s="853">
        <v>1.4157905243337199E-2</v>
      </c>
      <c r="H13" s="853">
        <v>9.5998607575893402E-2</v>
      </c>
      <c r="I13" s="859" t="s">
        <v>1</v>
      </c>
    </row>
    <row r="14" spans="1:9" x14ac:dyDescent="0.2">
      <c r="A14" s="2" t="s">
        <v>33</v>
      </c>
      <c r="B14" s="856">
        <v>99</v>
      </c>
      <c r="C14" s="853">
        <v>0.44429507851600603</v>
      </c>
      <c r="D14" s="853">
        <v>0.493747979402542</v>
      </c>
      <c r="E14" s="853">
        <v>0</v>
      </c>
      <c r="F14" s="853">
        <v>0</v>
      </c>
      <c r="G14" s="853">
        <v>1.0727438144385801E-2</v>
      </c>
      <c r="H14" s="853">
        <v>5.1229506731033297E-2</v>
      </c>
      <c r="I14" s="859" t="s">
        <v>1</v>
      </c>
    </row>
    <row r="15" spans="1:9" x14ac:dyDescent="0.2">
      <c r="A15" s="5" t="s">
        <v>34</v>
      </c>
      <c r="B15" s="855" t="s">
        <v>1</v>
      </c>
      <c r="C15" s="852" t="s">
        <v>1</v>
      </c>
      <c r="D15" s="852" t="s">
        <v>1</v>
      </c>
      <c r="E15" s="852" t="s">
        <v>1</v>
      </c>
      <c r="F15" s="852" t="s">
        <v>1</v>
      </c>
      <c r="G15" s="852" t="s">
        <v>1</v>
      </c>
      <c r="H15" s="852" t="s">
        <v>1</v>
      </c>
      <c r="I15" s="858" t="s">
        <v>1</v>
      </c>
    </row>
    <row r="16" spans="1:9" x14ac:dyDescent="0.2">
      <c r="A16" s="2" t="s">
        <v>35</v>
      </c>
      <c r="B16" s="856">
        <v>53</v>
      </c>
      <c r="C16" s="853">
        <v>0.44354167580604598</v>
      </c>
      <c r="D16" s="853">
        <v>0.36248582601547202</v>
      </c>
      <c r="E16" s="853">
        <v>8.59370827674866E-2</v>
      </c>
      <c r="F16" s="853">
        <v>0</v>
      </c>
      <c r="G16" s="853">
        <v>0</v>
      </c>
      <c r="H16" s="853">
        <v>0.108035422861576</v>
      </c>
      <c r="I16" s="859" t="s">
        <v>1</v>
      </c>
    </row>
    <row r="17" spans="1:9" x14ac:dyDescent="0.2">
      <c r="A17" s="2" t="s">
        <v>36</v>
      </c>
      <c r="B17" s="856">
        <v>15</v>
      </c>
      <c r="C17" s="853" t="s">
        <v>1</v>
      </c>
      <c r="D17" s="853" t="s">
        <v>1</v>
      </c>
      <c r="E17" s="853" t="s">
        <v>1</v>
      </c>
      <c r="F17" s="853" t="s">
        <v>1</v>
      </c>
      <c r="G17" s="853" t="s">
        <v>1</v>
      </c>
      <c r="H17" s="853" t="s">
        <v>1</v>
      </c>
      <c r="I17" s="859" t="s">
        <v>1</v>
      </c>
    </row>
    <row r="18" spans="1:9" x14ac:dyDescent="0.2">
      <c r="A18" s="2" t="s">
        <v>37</v>
      </c>
      <c r="B18" s="856">
        <v>165</v>
      </c>
      <c r="C18" s="853">
        <v>0.33807069063186601</v>
      </c>
      <c r="D18" s="853">
        <v>0.54379981756210305</v>
      </c>
      <c r="E18" s="853">
        <v>4.4351345859468001E-3</v>
      </c>
      <c r="F18" s="853">
        <v>0</v>
      </c>
      <c r="G18" s="853">
        <v>1.35604068636894E-2</v>
      </c>
      <c r="H18" s="853">
        <v>0.10013391822576501</v>
      </c>
      <c r="I18" s="859" t="s">
        <v>1</v>
      </c>
    </row>
    <row r="19" spans="1:9" x14ac:dyDescent="0.2">
      <c r="A19" s="2" t="s">
        <v>38</v>
      </c>
      <c r="B19" s="856">
        <v>1</v>
      </c>
      <c r="C19" s="853" t="s">
        <v>1</v>
      </c>
      <c r="D19" s="853" t="s">
        <v>1</v>
      </c>
      <c r="E19" s="853" t="s">
        <v>1</v>
      </c>
      <c r="F19" s="853" t="s">
        <v>1</v>
      </c>
      <c r="G19" s="853" t="s">
        <v>1</v>
      </c>
      <c r="H19" s="853" t="s">
        <v>1</v>
      </c>
      <c r="I19" s="859" t="s">
        <v>1</v>
      </c>
    </row>
    <row r="20" spans="1:9" x14ac:dyDescent="0.2">
      <c r="A20" s="5" t="s">
        <v>39</v>
      </c>
      <c r="B20" s="855" t="s">
        <v>1</v>
      </c>
      <c r="C20" s="852" t="s">
        <v>1</v>
      </c>
      <c r="D20" s="852" t="s">
        <v>1</v>
      </c>
      <c r="E20" s="852" t="s">
        <v>1</v>
      </c>
      <c r="F20" s="852" t="s">
        <v>1</v>
      </c>
      <c r="G20" s="852" t="s">
        <v>1</v>
      </c>
      <c r="H20" s="852" t="s">
        <v>1</v>
      </c>
      <c r="I20" s="858" t="s">
        <v>1</v>
      </c>
    </row>
    <row r="21" spans="1:9" x14ac:dyDescent="0.2">
      <c r="A21" s="2" t="s">
        <v>35</v>
      </c>
      <c r="B21" s="856">
        <v>53</v>
      </c>
      <c r="C21" s="853">
        <v>0.44354167580604598</v>
      </c>
      <c r="D21" s="853">
        <v>0.36248582601547202</v>
      </c>
      <c r="E21" s="853">
        <v>8.59370827674866E-2</v>
      </c>
      <c r="F21" s="853">
        <v>0</v>
      </c>
      <c r="G21" s="853">
        <v>0</v>
      </c>
      <c r="H21" s="853">
        <v>0.108035422861576</v>
      </c>
      <c r="I21" s="859" t="s">
        <v>1</v>
      </c>
    </row>
    <row r="22" spans="1:9" x14ac:dyDescent="0.2">
      <c r="A22" s="2" t="s">
        <v>40</v>
      </c>
      <c r="B22" s="856">
        <v>2</v>
      </c>
      <c r="C22" s="853" t="s">
        <v>1</v>
      </c>
      <c r="D22" s="853" t="s">
        <v>1</v>
      </c>
      <c r="E22" s="853" t="s">
        <v>1</v>
      </c>
      <c r="F22" s="853" t="s">
        <v>1</v>
      </c>
      <c r="G22" s="853" t="s">
        <v>1</v>
      </c>
      <c r="H22" s="853" t="s">
        <v>1</v>
      </c>
      <c r="I22" s="859" t="s">
        <v>1</v>
      </c>
    </row>
    <row r="23" spans="1:9" x14ac:dyDescent="0.2">
      <c r="A23" s="2" t="s">
        <v>41</v>
      </c>
      <c r="B23" s="856">
        <v>7</v>
      </c>
      <c r="C23" s="853" t="s">
        <v>1</v>
      </c>
      <c r="D23" s="853" t="s">
        <v>1</v>
      </c>
      <c r="E23" s="853" t="s">
        <v>1</v>
      </c>
      <c r="F23" s="853" t="s">
        <v>1</v>
      </c>
      <c r="G23" s="853" t="s">
        <v>1</v>
      </c>
      <c r="H23" s="853" t="s">
        <v>1</v>
      </c>
      <c r="I23" s="859" t="s">
        <v>1</v>
      </c>
    </row>
    <row r="24" spans="1:9" x14ac:dyDescent="0.2">
      <c r="A24" s="2" t="s">
        <v>42</v>
      </c>
      <c r="B24" s="856">
        <v>6</v>
      </c>
      <c r="C24" s="853" t="s">
        <v>1</v>
      </c>
      <c r="D24" s="853" t="s">
        <v>1</v>
      </c>
      <c r="E24" s="853" t="s">
        <v>1</v>
      </c>
      <c r="F24" s="853" t="s">
        <v>1</v>
      </c>
      <c r="G24" s="853" t="s">
        <v>1</v>
      </c>
      <c r="H24" s="853" t="s">
        <v>1</v>
      </c>
      <c r="I24" s="859" t="s">
        <v>1</v>
      </c>
    </row>
    <row r="25" spans="1:9" x14ac:dyDescent="0.2">
      <c r="A25" s="2" t="s">
        <v>43</v>
      </c>
      <c r="B25" s="856">
        <v>0</v>
      </c>
      <c r="C25" s="853" t="s">
        <v>1</v>
      </c>
      <c r="D25" s="853" t="s">
        <v>1</v>
      </c>
      <c r="E25" s="853" t="s">
        <v>1</v>
      </c>
      <c r="F25" s="853" t="s">
        <v>1</v>
      </c>
      <c r="G25" s="853" t="s">
        <v>1</v>
      </c>
      <c r="H25" s="853" t="s">
        <v>1</v>
      </c>
      <c r="I25" s="859" t="s">
        <v>1</v>
      </c>
    </row>
    <row r="26" spans="1:9" x14ac:dyDescent="0.2">
      <c r="A26" s="2" t="s">
        <v>37</v>
      </c>
      <c r="B26" s="856">
        <v>165</v>
      </c>
      <c r="C26" s="853">
        <v>0.33807069063186601</v>
      </c>
      <c r="D26" s="853">
        <v>0.54379981756210305</v>
      </c>
      <c r="E26" s="853">
        <v>4.4351345859468001E-3</v>
      </c>
      <c r="F26" s="853">
        <v>0</v>
      </c>
      <c r="G26" s="853">
        <v>1.35604068636894E-2</v>
      </c>
      <c r="H26" s="853">
        <v>0.10013391822576501</v>
      </c>
      <c r="I26" s="859" t="s">
        <v>1</v>
      </c>
    </row>
    <row r="27" spans="1:9" x14ac:dyDescent="0.2">
      <c r="A27" s="2" t="s">
        <v>44</v>
      </c>
      <c r="B27" s="856">
        <v>1</v>
      </c>
      <c r="C27" s="853" t="s">
        <v>1</v>
      </c>
      <c r="D27" s="853" t="s">
        <v>1</v>
      </c>
      <c r="E27" s="853" t="s">
        <v>1</v>
      </c>
      <c r="F27" s="853" t="s">
        <v>1</v>
      </c>
      <c r="G27" s="853" t="s">
        <v>1</v>
      </c>
      <c r="H27" s="853" t="s">
        <v>1</v>
      </c>
      <c r="I27" s="859" t="s">
        <v>1</v>
      </c>
    </row>
    <row r="28" spans="1:9" x14ac:dyDescent="0.2">
      <c r="A28" s="2" t="s">
        <v>45</v>
      </c>
      <c r="B28" s="856">
        <v>0</v>
      </c>
      <c r="C28" s="853" t="s">
        <v>1</v>
      </c>
      <c r="D28" s="853" t="s">
        <v>1</v>
      </c>
      <c r="E28" s="853" t="s">
        <v>1</v>
      </c>
      <c r="F28" s="853" t="s">
        <v>1</v>
      </c>
      <c r="G28" s="853" t="s">
        <v>1</v>
      </c>
      <c r="H28" s="853" t="s">
        <v>1</v>
      </c>
      <c r="I28" s="859" t="s">
        <v>1</v>
      </c>
    </row>
    <row r="29" spans="1:9" x14ac:dyDescent="0.2">
      <c r="A29" s="5" t="s">
        <v>46</v>
      </c>
      <c r="B29" s="855" t="s">
        <v>1</v>
      </c>
      <c r="C29" s="852" t="s">
        <v>1</v>
      </c>
      <c r="D29" s="852" t="s">
        <v>1</v>
      </c>
      <c r="E29" s="852" t="s">
        <v>1</v>
      </c>
      <c r="F29" s="852" t="s">
        <v>1</v>
      </c>
      <c r="G29" s="852" t="s">
        <v>1</v>
      </c>
      <c r="H29" s="852" t="s">
        <v>1</v>
      </c>
      <c r="I29" s="858" t="s">
        <v>1</v>
      </c>
    </row>
    <row r="30" spans="1:9" x14ac:dyDescent="0.2">
      <c r="A30" s="2" t="s">
        <v>47</v>
      </c>
      <c r="B30" s="856">
        <v>13</v>
      </c>
      <c r="C30" s="853" t="s">
        <v>1</v>
      </c>
      <c r="D30" s="853" t="s">
        <v>1</v>
      </c>
      <c r="E30" s="853" t="s">
        <v>1</v>
      </c>
      <c r="F30" s="853" t="s">
        <v>1</v>
      </c>
      <c r="G30" s="853" t="s">
        <v>1</v>
      </c>
      <c r="H30" s="853" t="s">
        <v>1</v>
      </c>
      <c r="I30" s="859" t="s">
        <v>1</v>
      </c>
    </row>
    <row r="31" spans="1:9" x14ac:dyDescent="0.2">
      <c r="A31" s="2" t="s">
        <v>48</v>
      </c>
      <c r="B31" s="856">
        <v>97</v>
      </c>
      <c r="C31" s="853">
        <v>0.38266068696975702</v>
      </c>
      <c r="D31" s="853">
        <v>0.44157630205154402</v>
      </c>
      <c r="E31" s="853">
        <v>2.9788849875330901E-2</v>
      </c>
      <c r="F31" s="853">
        <v>2.9545243829488799E-2</v>
      </c>
      <c r="G31" s="853">
        <v>1.1861981824040401E-2</v>
      </c>
      <c r="H31" s="853">
        <v>0.10456693917512901</v>
      </c>
      <c r="I31" s="859" t="s">
        <v>1</v>
      </c>
    </row>
    <row r="32" spans="1:9" x14ac:dyDescent="0.2">
      <c r="A32" s="2" t="s">
        <v>49</v>
      </c>
      <c r="B32" s="856">
        <v>59</v>
      </c>
      <c r="C32" s="853">
        <v>0.35373538732528698</v>
      </c>
      <c r="D32" s="853">
        <v>0.52896523475646995</v>
      </c>
      <c r="E32" s="853">
        <v>0</v>
      </c>
      <c r="F32" s="853">
        <v>0</v>
      </c>
      <c r="G32" s="853">
        <v>1.149823050946E-2</v>
      </c>
      <c r="H32" s="853">
        <v>0.10580114275217101</v>
      </c>
      <c r="I32" s="859" t="s">
        <v>1</v>
      </c>
    </row>
    <row r="33" spans="1:9" x14ac:dyDescent="0.2">
      <c r="A33" s="2" t="s">
        <v>50</v>
      </c>
      <c r="B33" s="856">
        <v>52</v>
      </c>
      <c r="C33" s="853">
        <v>0.31999939680099498</v>
      </c>
      <c r="D33" s="853">
        <v>0.56098461151123002</v>
      </c>
      <c r="E33" s="853">
        <v>5.3296413272619199E-2</v>
      </c>
      <c r="F33" s="853">
        <v>0</v>
      </c>
      <c r="G33" s="853">
        <v>0</v>
      </c>
      <c r="H33" s="853">
        <v>6.57196044921875E-2</v>
      </c>
      <c r="I33" s="859" t="s">
        <v>1</v>
      </c>
    </row>
    <row r="34" spans="1:9" x14ac:dyDescent="0.2">
      <c r="A34" s="5" t="s">
        <v>51</v>
      </c>
      <c r="B34" s="855" t="s">
        <v>1</v>
      </c>
      <c r="C34" s="852" t="s">
        <v>1</v>
      </c>
      <c r="D34" s="852" t="s">
        <v>1</v>
      </c>
      <c r="E34" s="852" t="s">
        <v>1</v>
      </c>
      <c r="F34" s="852" t="s">
        <v>1</v>
      </c>
      <c r="G34" s="852" t="s">
        <v>1</v>
      </c>
      <c r="H34" s="852" t="s">
        <v>1</v>
      </c>
      <c r="I34" s="858" t="s">
        <v>1</v>
      </c>
    </row>
    <row r="35" spans="1:9" x14ac:dyDescent="0.2">
      <c r="A35" s="2" t="s">
        <v>52</v>
      </c>
      <c r="B35" s="856">
        <v>86</v>
      </c>
      <c r="C35" s="853">
        <v>0.36390113830566401</v>
      </c>
      <c r="D35" s="853">
        <v>0.45123320817947399</v>
      </c>
      <c r="E35" s="853">
        <v>2.6237949728965801E-2</v>
      </c>
      <c r="F35" s="853">
        <v>0</v>
      </c>
      <c r="G35" s="853">
        <v>3.2156657427549397E-2</v>
      </c>
      <c r="H35" s="853">
        <v>0.126471057534218</v>
      </c>
      <c r="I35" s="859" t="s">
        <v>1</v>
      </c>
    </row>
    <row r="36" spans="1:9" x14ac:dyDescent="0.2">
      <c r="A36" s="2" t="s">
        <v>53</v>
      </c>
      <c r="B36" s="856">
        <v>139</v>
      </c>
      <c r="C36" s="853">
        <v>0.371317178010941</v>
      </c>
      <c r="D36" s="853">
        <v>0.475232183933258</v>
      </c>
      <c r="E36" s="853">
        <v>0</v>
      </c>
      <c r="F36" s="853">
        <v>5.8098528534174E-2</v>
      </c>
      <c r="G36" s="853">
        <v>5.5555175058543699E-3</v>
      </c>
      <c r="H36" s="853">
        <v>8.97965878248215E-2</v>
      </c>
      <c r="I36" s="859" t="s">
        <v>1</v>
      </c>
    </row>
    <row r="37" spans="1:9" x14ac:dyDescent="0.2">
      <c r="A37" s="2" t="s">
        <v>54</v>
      </c>
      <c r="B37" s="856">
        <v>17</v>
      </c>
      <c r="C37" s="853" t="s">
        <v>1</v>
      </c>
      <c r="D37" s="853" t="s">
        <v>1</v>
      </c>
      <c r="E37" s="853" t="s">
        <v>1</v>
      </c>
      <c r="F37" s="853" t="s">
        <v>1</v>
      </c>
      <c r="G37" s="853" t="s">
        <v>1</v>
      </c>
      <c r="H37" s="853" t="s">
        <v>1</v>
      </c>
      <c r="I37" s="859" t="s">
        <v>1</v>
      </c>
    </row>
    <row r="38" spans="1:9" x14ac:dyDescent="0.2">
      <c r="A38" s="2" t="s">
        <v>55</v>
      </c>
      <c r="B38" s="856">
        <v>11</v>
      </c>
      <c r="C38" s="853" t="s">
        <v>1</v>
      </c>
      <c r="D38" s="853" t="s">
        <v>1</v>
      </c>
      <c r="E38" s="853" t="s">
        <v>1</v>
      </c>
      <c r="F38" s="853" t="s">
        <v>1</v>
      </c>
      <c r="G38" s="853" t="s">
        <v>1</v>
      </c>
      <c r="H38" s="853" t="s">
        <v>1</v>
      </c>
      <c r="I38" s="859" t="s">
        <v>1</v>
      </c>
    </row>
    <row r="39" spans="1:9" x14ac:dyDescent="0.2">
      <c r="A39" s="5" t="s">
        <v>56</v>
      </c>
      <c r="B39" s="855" t="s">
        <v>1</v>
      </c>
      <c r="C39" s="852" t="s">
        <v>1</v>
      </c>
      <c r="D39" s="852" t="s">
        <v>1</v>
      </c>
      <c r="E39" s="852" t="s">
        <v>1</v>
      </c>
      <c r="F39" s="852" t="s">
        <v>1</v>
      </c>
      <c r="G39" s="852" t="s">
        <v>1</v>
      </c>
      <c r="H39" s="852" t="s">
        <v>1</v>
      </c>
      <c r="I39" s="858" t="s">
        <v>1</v>
      </c>
    </row>
    <row r="40" spans="1:9" x14ac:dyDescent="0.2">
      <c r="A40" s="2" t="s">
        <v>57</v>
      </c>
      <c r="B40" s="856">
        <v>187</v>
      </c>
      <c r="C40" s="853">
        <v>0.36251100897789001</v>
      </c>
      <c r="D40" s="853">
        <v>0.48039370775222801</v>
      </c>
      <c r="E40" s="853">
        <v>3.4627874847501499E-3</v>
      </c>
      <c r="F40" s="853">
        <v>0</v>
      </c>
      <c r="G40" s="853">
        <v>1.0587459430098501E-2</v>
      </c>
      <c r="H40" s="853">
        <v>0.143045023083687</v>
      </c>
      <c r="I40" s="859" t="s">
        <v>1</v>
      </c>
    </row>
    <row r="41" spans="1:9" x14ac:dyDescent="0.2">
      <c r="A41" s="2" t="s">
        <v>58</v>
      </c>
      <c r="B41" s="856">
        <v>46</v>
      </c>
      <c r="C41" s="853">
        <v>0.39730945229530301</v>
      </c>
      <c r="D41" s="853">
        <v>0.31927242875099199</v>
      </c>
      <c r="E41" s="853">
        <v>6.9364704191684695E-2</v>
      </c>
      <c r="F41" s="853">
        <v>7.5270168483257294E-2</v>
      </c>
      <c r="G41" s="853">
        <v>4.0661226958036402E-2</v>
      </c>
      <c r="H41" s="853">
        <v>9.8122008144855499E-2</v>
      </c>
      <c r="I41" s="859" t="s">
        <v>1</v>
      </c>
    </row>
    <row r="42" spans="1:9" x14ac:dyDescent="0.2">
      <c r="A42" s="5" t="s">
        <v>59</v>
      </c>
      <c r="B42" s="855" t="s">
        <v>1</v>
      </c>
      <c r="C42" s="852" t="s">
        <v>1</v>
      </c>
      <c r="D42" s="852" t="s">
        <v>1</v>
      </c>
      <c r="E42" s="852" t="s">
        <v>1</v>
      </c>
      <c r="F42" s="852" t="s">
        <v>1</v>
      </c>
      <c r="G42" s="852" t="s">
        <v>1</v>
      </c>
      <c r="H42" s="852" t="s">
        <v>1</v>
      </c>
      <c r="I42" s="858" t="s">
        <v>1</v>
      </c>
    </row>
    <row r="43" spans="1:9" x14ac:dyDescent="0.2">
      <c r="A43" s="2" t="s">
        <v>60</v>
      </c>
      <c r="B43" s="856">
        <v>190</v>
      </c>
      <c r="C43" s="853">
        <v>0.37679970264434798</v>
      </c>
      <c r="D43" s="853">
        <v>0.47958210110664401</v>
      </c>
      <c r="E43" s="853">
        <v>3.4746599849313502E-3</v>
      </c>
      <c r="F43" s="853">
        <v>0</v>
      </c>
      <c r="G43" s="853">
        <v>1.06237595900893E-2</v>
      </c>
      <c r="H43" s="853">
        <v>0.12951976060867301</v>
      </c>
      <c r="I43" s="859" t="s">
        <v>1</v>
      </c>
    </row>
    <row r="44" spans="1:9" x14ac:dyDescent="0.2">
      <c r="A44" s="2" t="s">
        <v>61</v>
      </c>
      <c r="B44" s="856">
        <v>13</v>
      </c>
      <c r="C44" s="853" t="s">
        <v>1</v>
      </c>
      <c r="D44" s="853" t="s">
        <v>1</v>
      </c>
      <c r="E44" s="853" t="s">
        <v>1</v>
      </c>
      <c r="F44" s="853" t="s">
        <v>1</v>
      </c>
      <c r="G44" s="853" t="s">
        <v>1</v>
      </c>
      <c r="H44" s="853" t="s">
        <v>1</v>
      </c>
      <c r="I44" s="859" t="s">
        <v>1</v>
      </c>
    </row>
    <row r="45" spans="1:9" x14ac:dyDescent="0.2">
      <c r="A45" s="2" t="s">
        <v>62</v>
      </c>
      <c r="B45" s="856">
        <v>37</v>
      </c>
      <c r="C45" s="853">
        <v>0.40691402554512002</v>
      </c>
      <c r="D45" s="853">
        <v>0.275353223085403</v>
      </c>
      <c r="E45" s="853">
        <v>7.7762991189956707E-2</v>
      </c>
      <c r="F45" s="853">
        <v>8.43834578990936E-2</v>
      </c>
      <c r="G45" s="853">
        <v>4.5584257692098597E-2</v>
      </c>
      <c r="H45" s="853">
        <v>0.110002070665359</v>
      </c>
      <c r="I45" s="859" t="s">
        <v>1</v>
      </c>
    </row>
    <row r="46" spans="1:9" x14ac:dyDescent="0.2">
      <c r="A46" s="5" t="s">
        <v>63</v>
      </c>
      <c r="B46" s="855" t="s">
        <v>1</v>
      </c>
      <c r="C46" s="852" t="s">
        <v>1</v>
      </c>
      <c r="D46" s="852" t="s">
        <v>1</v>
      </c>
      <c r="E46" s="852" t="s">
        <v>1</v>
      </c>
      <c r="F46" s="852" t="s">
        <v>1</v>
      </c>
      <c r="G46" s="852" t="s">
        <v>1</v>
      </c>
      <c r="H46" s="852" t="s">
        <v>1</v>
      </c>
      <c r="I46" s="858" t="s">
        <v>1</v>
      </c>
    </row>
    <row r="47" spans="1:9" x14ac:dyDescent="0.2">
      <c r="A47" s="2" t="s">
        <v>64</v>
      </c>
      <c r="B47" s="856">
        <v>27</v>
      </c>
      <c r="C47" s="853" t="s">
        <v>1</v>
      </c>
      <c r="D47" s="853" t="s">
        <v>1</v>
      </c>
      <c r="E47" s="853" t="s">
        <v>1</v>
      </c>
      <c r="F47" s="853" t="s">
        <v>1</v>
      </c>
      <c r="G47" s="853" t="s">
        <v>1</v>
      </c>
      <c r="H47" s="853" t="s">
        <v>1</v>
      </c>
      <c r="I47" s="859" t="s">
        <v>1</v>
      </c>
    </row>
    <row r="48" spans="1:9" x14ac:dyDescent="0.2">
      <c r="A48" s="2" t="s">
        <v>65</v>
      </c>
      <c r="B48" s="856">
        <v>35</v>
      </c>
      <c r="C48" s="853">
        <v>0.41710934042930597</v>
      </c>
      <c r="D48" s="853">
        <v>0.43878957629203802</v>
      </c>
      <c r="E48" s="853">
        <v>6.3120484352111803E-2</v>
      </c>
      <c r="F48" s="853">
        <v>1.7824675887823101E-2</v>
      </c>
      <c r="G48" s="853">
        <v>0</v>
      </c>
      <c r="H48" s="853">
        <v>6.31559193134308E-2</v>
      </c>
      <c r="I48" s="859" t="s">
        <v>1</v>
      </c>
    </row>
    <row r="49" spans="1:9" x14ac:dyDescent="0.2">
      <c r="A49" s="2" t="s">
        <v>66</v>
      </c>
      <c r="B49" s="856">
        <v>39</v>
      </c>
      <c r="C49" s="853">
        <v>0.44831043481826799</v>
      </c>
      <c r="D49" s="853">
        <v>0.42325004935264599</v>
      </c>
      <c r="E49" s="853">
        <v>0</v>
      </c>
      <c r="F49" s="853">
        <v>0</v>
      </c>
      <c r="G49" s="853">
        <v>0</v>
      </c>
      <c r="H49" s="853">
        <v>0.128439515829086</v>
      </c>
      <c r="I49" s="859" t="s">
        <v>1</v>
      </c>
    </row>
    <row r="50" spans="1:9" x14ac:dyDescent="0.2">
      <c r="A50" s="2" t="s">
        <v>67</v>
      </c>
      <c r="B50" s="856">
        <v>28</v>
      </c>
      <c r="C50" s="853" t="s">
        <v>1</v>
      </c>
      <c r="D50" s="853" t="s">
        <v>1</v>
      </c>
      <c r="E50" s="853" t="s">
        <v>1</v>
      </c>
      <c r="F50" s="853" t="s">
        <v>1</v>
      </c>
      <c r="G50" s="853" t="s">
        <v>1</v>
      </c>
      <c r="H50" s="853" t="s">
        <v>1</v>
      </c>
      <c r="I50" s="859" t="s">
        <v>1</v>
      </c>
    </row>
    <row r="51" spans="1:9" x14ac:dyDescent="0.2">
      <c r="A51" s="2" t="s">
        <v>68</v>
      </c>
      <c r="B51" s="856">
        <v>15</v>
      </c>
      <c r="C51" s="853" t="s">
        <v>1</v>
      </c>
      <c r="D51" s="853" t="s">
        <v>1</v>
      </c>
      <c r="E51" s="853" t="s">
        <v>1</v>
      </c>
      <c r="F51" s="853" t="s">
        <v>1</v>
      </c>
      <c r="G51" s="853" t="s">
        <v>1</v>
      </c>
      <c r="H51" s="853" t="s">
        <v>1</v>
      </c>
      <c r="I51" s="859" t="s">
        <v>1</v>
      </c>
    </row>
    <row r="52" spans="1:9" x14ac:dyDescent="0.2">
      <c r="A52" s="2" t="s">
        <v>69</v>
      </c>
      <c r="B52" s="856">
        <v>17</v>
      </c>
      <c r="C52" s="853" t="s">
        <v>1</v>
      </c>
      <c r="D52" s="853" t="s">
        <v>1</v>
      </c>
      <c r="E52" s="853" t="s">
        <v>1</v>
      </c>
      <c r="F52" s="853" t="s">
        <v>1</v>
      </c>
      <c r="G52" s="853" t="s">
        <v>1</v>
      </c>
      <c r="H52" s="853" t="s">
        <v>1</v>
      </c>
      <c r="I52" s="859" t="s">
        <v>1</v>
      </c>
    </row>
    <row r="53" spans="1:9" x14ac:dyDescent="0.2">
      <c r="A53" s="2" t="s">
        <v>70</v>
      </c>
      <c r="B53" s="856">
        <v>35</v>
      </c>
      <c r="C53" s="853">
        <v>0.49975416064262401</v>
      </c>
      <c r="D53" s="853">
        <v>0.226672768592834</v>
      </c>
      <c r="E53" s="853">
        <v>1.3704051263630401E-2</v>
      </c>
      <c r="F53" s="853">
        <v>0</v>
      </c>
      <c r="G53" s="853">
        <v>9.7294628620147705E-2</v>
      </c>
      <c r="H53" s="853">
        <v>0.16257439553737599</v>
      </c>
      <c r="I53" s="859" t="s">
        <v>1</v>
      </c>
    </row>
    <row r="54" spans="1:9" x14ac:dyDescent="0.2">
      <c r="A54" s="2" t="s">
        <v>71</v>
      </c>
      <c r="B54" s="856">
        <v>17</v>
      </c>
      <c r="C54" s="853" t="s">
        <v>1</v>
      </c>
      <c r="D54" s="853" t="s">
        <v>1</v>
      </c>
      <c r="E54" s="853" t="s">
        <v>1</v>
      </c>
      <c r="F54" s="853" t="s">
        <v>1</v>
      </c>
      <c r="G54" s="853" t="s">
        <v>1</v>
      </c>
      <c r="H54" s="853" t="s">
        <v>1</v>
      </c>
      <c r="I54" s="859" t="s">
        <v>1</v>
      </c>
    </row>
    <row r="55" spans="1:9" x14ac:dyDescent="0.2">
      <c r="A55" s="2" t="s">
        <v>72</v>
      </c>
      <c r="B55" s="856">
        <v>22</v>
      </c>
      <c r="C55" s="853" t="s">
        <v>1</v>
      </c>
      <c r="D55" s="853" t="s">
        <v>1</v>
      </c>
      <c r="E55" s="853" t="s">
        <v>1</v>
      </c>
      <c r="F55" s="853" t="s">
        <v>1</v>
      </c>
      <c r="G55" s="853" t="s">
        <v>1</v>
      </c>
      <c r="H55" s="853" t="s">
        <v>1</v>
      </c>
      <c r="I55" s="859" t="s">
        <v>1</v>
      </c>
    </row>
    <row r="56" spans="1:9" x14ac:dyDescent="0.2">
      <c r="A56" s="2" t="s">
        <v>73</v>
      </c>
      <c r="B56" s="856">
        <v>22</v>
      </c>
      <c r="C56" s="853" t="s">
        <v>1</v>
      </c>
      <c r="D56" s="853" t="s">
        <v>1</v>
      </c>
      <c r="E56" s="853" t="s">
        <v>1</v>
      </c>
      <c r="F56" s="853" t="s">
        <v>1</v>
      </c>
      <c r="G56" s="853" t="s">
        <v>1</v>
      </c>
      <c r="H56" s="853" t="s">
        <v>1</v>
      </c>
      <c r="I56" s="859" t="s">
        <v>1</v>
      </c>
    </row>
    <row r="57" spans="1:9" x14ac:dyDescent="0.2">
      <c r="A57" s="5" t="s">
        <v>74</v>
      </c>
      <c r="B57" s="855" t="s">
        <v>1</v>
      </c>
      <c r="C57" s="852" t="s">
        <v>1</v>
      </c>
      <c r="D57" s="852" t="s">
        <v>1</v>
      </c>
      <c r="E57" s="852" t="s">
        <v>1</v>
      </c>
      <c r="F57" s="852" t="s">
        <v>1</v>
      </c>
      <c r="G57" s="852" t="s">
        <v>1</v>
      </c>
      <c r="H57" s="852" t="s">
        <v>1</v>
      </c>
      <c r="I57" s="858" t="s">
        <v>1</v>
      </c>
    </row>
    <row r="58" spans="1:9" x14ac:dyDescent="0.2">
      <c r="A58" s="2" t="s">
        <v>75</v>
      </c>
      <c r="B58" s="856">
        <v>27</v>
      </c>
      <c r="C58" s="853" t="s">
        <v>1</v>
      </c>
      <c r="D58" s="853" t="s">
        <v>1</v>
      </c>
      <c r="E58" s="853" t="s">
        <v>1</v>
      </c>
      <c r="F58" s="853" t="s">
        <v>1</v>
      </c>
      <c r="G58" s="853" t="s">
        <v>1</v>
      </c>
      <c r="H58" s="853" t="s">
        <v>1</v>
      </c>
      <c r="I58" s="859" t="s">
        <v>1</v>
      </c>
    </row>
    <row r="59" spans="1:9" x14ac:dyDescent="0.2">
      <c r="A59" s="2" t="s">
        <v>76</v>
      </c>
      <c r="B59" s="856">
        <v>82</v>
      </c>
      <c r="C59" s="853">
        <v>0.32395488023757901</v>
      </c>
      <c r="D59" s="853">
        <v>0.50759977102279696</v>
      </c>
      <c r="E59" s="853">
        <v>1.8929520621895801E-2</v>
      </c>
      <c r="F59" s="853">
        <v>5.3455317392945298E-3</v>
      </c>
      <c r="G59" s="853">
        <v>4.2355000041425202E-3</v>
      </c>
      <c r="H59" s="853">
        <v>0.139934808015823</v>
      </c>
      <c r="I59" s="859" t="s">
        <v>1</v>
      </c>
    </row>
    <row r="60" spans="1:9" x14ac:dyDescent="0.2">
      <c r="A60" s="2" t="s">
        <v>77</v>
      </c>
      <c r="B60" s="856">
        <v>90</v>
      </c>
      <c r="C60" s="853">
        <v>0.522080898284912</v>
      </c>
      <c r="D60" s="853">
        <v>0.32077765464782698</v>
      </c>
      <c r="E60" s="853">
        <v>0</v>
      </c>
      <c r="F60" s="853">
        <v>2.16824300587177E-2</v>
      </c>
      <c r="G60" s="853">
        <v>4.9230471253395101E-2</v>
      </c>
      <c r="H60" s="853">
        <v>8.6228549480438205E-2</v>
      </c>
      <c r="I60" s="859" t="s">
        <v>1</v>
      </c>
    </row>
    <row r="61" spans="1:9" x14ac:dyDescent="0.2">
      <c r="A61" s="2" t="s">
        <v>78</v>
      </c>
      <c r="B61" s="856">
        <v>58</v>
      </c>
      <c r="C61" s="853">
        <v>0.40974488854408297</v>
      </c>
      <c r="D61" s="853">
        <v>0.33103612065315202</v>
      </c>
      <c r="E61" s="853">
        <v>2.16003656387329E-2</v>
      </c>
      <c r="F61" s="853">
        <v>0</v>
      </c>
      <c r="G61" s="853">
        <v>0</v>
      </c>
      <c r="H61" s="853">
        <v>0.23761864006519301</v>
      </c>
      <c r="I61" s="859" t="s">
        <v>1</v>
      </c>
    </row>
    <row r="62" spans="1:9" x14ac:dyDescent="0.2">
      <c r="A62" s="5" t="s">
        <v>79</v>
      </c>
      <c r="B62" s="855" t="s">
        <v>1</v>
      </c>
      <c r="C62" s="852" t="s">
        <v>1</v>
      </c>
      <c r="D62" s="852" t="s">
        <v>1</v>
      </c>
      <c r="E62" s="852" t="s">
        <v>1</v>
      </c>
      <c r="F62" s="852" t="s">
        <v>1</v>
      </c>
      <c r="G62" s="852" t="s">
        <v>1</v>
      </c>
      <c r="H62" s="852" t="s">
        <v>1</v>
      </c>
      <c r="I62" s="858" t="s">
        <v>1</v>
      </c>
    </row>
    <row r="63" spans="1:9" x14ac:dyDescent="0.2">
      <c r="A63" s="2" t="s">
        <v>80</v>
      </c>
      <c r="B63" s="856">
        <v>233</v>
      </c>
      <c r="C63" s="853">
        <v>0.37802460789680498</v>
      </c>
      <c r="D63" s="853">
        <v>0.46086689829826399</v>
      </c>
      <c r="E63" s="853">
        <v>1.58320739865303E-2</v>
      </c>
      <c r="F63" s="853">
        <v>8.5458019748330099E-3</v>
      </c>
      <c r="G63" s="853">
        <v>2.1472441032528902E-2</v>
      </c>
      <c r="H63" s="853">
        <v>0.11525817960500701</v>
      </c>
      <c r="I63" s="859" t="s">
        <v>1</v>
      </c>
    </row>
    <row r="64" spans="1:9" x14ac:dyDescent="0.2">
      <c r="A64" s="2" t="s">
        <v>81</v>
      </c>
      <c r="B64" s="856">
        <v>5</v>
      </c>
      <c r="C64" s="853" t="s">
        <v>1</v>
      </c>
      <c r="D64" s="853" t="s">
        <v>1</v>
      </c>
      <c r="E64" s="853" t="s">
        <v>1</v>
      </c>
      <c r="F64" s="853" t="s">
        <v>1</v>
      </c>
      <c r="G64" s="853" t="s">
        <v>1</v>
      </c>
      <c r="H64" s="853" t="s">
        <v>1</v>
      </c>
      <c r="I64" s="859" t="s">
        <v>1</v>
      </c>
    </row>
    <row r="65" spans="1:9" x14ac:dyDescent="0.2">
      <c r="A65" s="2" t="s">
        <v>82</v>
      </c>
      <c r="B65" s="856">
        <v>6</v>
      </c>
      <c r="C65" s="853" t="s">
        <v>1</v>
      </c>
      <c r="D65" s="853" t="s">
        <v>1</v>
      </c>
      <c r="E65" s="853" t="s">
        <v>1</v>
      </c>
      <c r="F65" s="853" t="s">
        <v>1</v>
      </c>
      <c r="G65" s="853" t="s">
        <v>1</v>
      </c>
      <c r="H65" s="853" t="s">
        <v>1</v>
      </c>
      <c r="I65" s="859" t="s">
        <v>1</v>
      </c>
    </row>
    <row r="66" spans="1:9" x14ac:dyDescent="0.2">
      <c r="A66" s="2" t="s">
        <v>83</v>
      </c>
      <c r="B66" s="856">
        <v>6</v>
      </c>
      <c r="C66" s="853" t="s">
        <v>1</v>
      </c>
      <c r="D66" s="853" t="s">
        <v>1</v>
      </c>
      <c r="E66" s="853" t="s">
        <v>1</v>
      </c>
      <c r="F66" s="853" t="s">
        <v>1</v>
      </c>
      <c r="G66" s="853" t="s">
        <v>1</v>
      </c>
      <c r="H66" s="853" t="s">
        <v>1</v>
      </c>
      <c r="I66" s="859" t="s">
        <v>1</v>
      </c>
    </row>
    <row r="67" spans="1:9" x14ac:dyDescent="0.2">
      <c r="A67" s="5" t="s">
        <v>84</v>
      </c>
      <c r="B67" s="855" t="s">
        <v>1</v>
      </c>
      <c r="C67" s="852" t="s">
        <v>1</v>
      </c>
      <c r="D67" s="852" t="s">
        <v>1</v>
      </c>
      <c r="E67" s="852" t="s">
        <v>1</v>
      </c>
      <c r="F67" s="852" t="s">
        <v>1</v>
      </c>
      <c r="G67" s="852" t="s">
        <v>1</v>
      </c>
      <c r="H67" s="852" t="s">
        <v>1</v>
      </c>
      <c r="I67" s="858" t="s">
        <v>1</v>
      </c>
    </row>
    <row r="68" spans="1:9" x14ac:dyDescent="0.2">
      <c r="A68" s="2" t="s">
        <v>85</v>
      </c>
      <c r="B68" s="856">
        <v>234</v>
      </c>
      <c r="C68" s="853">
        <v>0.36416506767272899</v>
      </c>
      <c r="D68" s="853">
        <v>0.44782519340515098</v>
      </c>
      <c r="E68" s="853">
        <v>2.4513117969036099E-2</v>
      </c>
      <c r="F68" s="853">
        <v>2.5523214135318999E-3</v>
      </c>
      <c r="G68" s="853">
        <v>2.0971134305000302E-2</v>
      </c>
      <c r="H68" s="853">
        <v>0.13997317850589799</v>
      </c>
      <c r="I68" s="859" t="s">
        <v>1</v>
      </c>
    </row>
    <row r="69" spans="1:9" x14ac:dyDescent="0.2">
      <c r="A69" s="2" t="s">
        <v>86</v>
      </c>
      <c r="B69" s="856">
        <v>3</v>
      </c>
      <c r="C69" s="853" t="s">
        <v>1</v>
      </c>
      <c r="D69" s="853" t="s">
        <v>1</v>
      </c>
      <c r="E69" s="853" t="s">
        <v>1</v>
      </c>
      <c r="F69" s="853" t="s">
        <v>1</v>
      </c>
      <c r="G69" s="853" t="s">
        <v>1</v>
      </c>
      <c r="H69" s="853" t="s">
        <v>1</v>
      </c>
      <c r="I69" s="859" t="s">
        <v>1</v>
      </c>
    </row>
    <row r="70" spans="1:9" x14ac:dyDescent="0.2">
      <c r="A70" s="2" t="s">
        <v>87</v>
      </c>
      <c r="B70" s="856">
        <v>10</v>
      </c>
      <c r="C70" s="853" t="s">
        <v>1</v>
      </c>
      <c r="D70" s="853" t="s">
        <v>1</v>
      </c>
      <c r="E70" s="853" t="s">
        <v>1</v>
      </c>
      <c r="F70" s="853" t="s">
        <v>1</v>
      </c>
      <c r="G70" s="853" t="s">
        <v>1</v>
      </c>
      <c r="H70" s="853" t="s">
        <v>1</v>
      </c>
      <c r="I70" s="859" t="s">
        <v>1</v>
      </c>
    </row>
    <row r="71" spans="1:9" x14ac:dyDescent="0.2">
      <c r="A71" s="2" t="s">
        <v>88</v>
      </c>
      <c r="B71" s="856">
        <v>6</v>
      </c>
      <c r="C71" s="853" t="s">
        <v>1</v>
      </c>
      <c r="D71" s="853" t="s">
        <v>1</v>
      </c>
      <c r="E71" s="853" t="s">
        <v>1</v>
      </c>
      <c r="F71" s="853" t="s">
        <v>1</v>
      </c>
      <c r="G71" s="853" t="s">
        <v>1</v>
      </c>
      <c r="H71" s="853" t="s">
        <v>1</v>
      </c>
      <c r="I71" s="859" t="s">
        <v>1</v>
      </c>
    </row>
    <row r="72" spans="1:9" x14ac:dyDescent="0.2">
      <c r="A72" s="5" t="s">
        <v>89</v>
      </c>
      <c r="B72" s="855" t="s">
        <v>1</v>
      </c>
      <c r="C72" s="852" t="s">
        <v>1</v>
      </c>
      <c r="D72" s="852" t="s">
        <v>1</v>
      </c>
      <c r="E72" s="852" t="s">
        <v>1</v>
      </c>
      <c r="F72" s="852" t="s">
        <v>1</v>
      </c>
      <c r="G72" s="852" t="s">
        <v>1</v>
      </c>
      <c r="H72" s="852" t="s">
        <v>1</v>
      </c>
      <c r="I72" s="858" t="s">
        <v>1</v>
      </c>
    </row>
    <row r="73" spans="1:9" x14ac:dyDescent="0.2">
      <c r="A73" s="2" t="s">
        <v>89</v>
      </c>
      <c r="B73" s="856">
        <v>183</v>
      </c>
      <c r="C73" s="853">
        <v>0.36810469627380399</v>
      </c>
      <c r="D73" s="853">
        <v>0.42050430178642301</v>
      </c>
      <c r="E73" s="853">
        <v>2.4914430454373401E-2</v>
      </c>
      <c r="F73" s="853">
        <v>2.40893382579088E-2</v>
      </c>
      <c r="G73" s="853">
        <v>2.1331584081053699E-2</v>
      </c>
      <c r="H73" s="853">
        <v>0.141055658459663</v>
      </c>
      <c r="I73" s="859">
        <v>23.750789642333999</v>
      </c>
    </row>
    <row r="74" spans="1:9" x14ac:dyDescent="0.2">
      <c r="A74" s="2" t="s">
        <v>90</v>
      </c>
      <c r="B74" s="856">
        <v>68</v>
      </c>
      <c r="C74" s="853">
        <v>0.41361555457115201</v>
      </c>
      <c r="D74" s="853">
        <v>0.56106817722320601</v>
      </c>
      <c r="E74" s="853">
        <v>0</v>
      </c>
      <c r="F74" s="853">
        <v>0</v>
      </c>
      <c r="G74" s="853">
        <v>0</v>
      </c>
      <c r="H74" s="853">
        <v>2.5316257029771801E-2</v>
      </c>
      <c r="I74" s="859" t="s">
        <v>1</v>
      </c>
    </row>
    <row r="75" spans="1:9" x14ac:dyDescent="0.2">
      <c r="A75" s="5" t="s">
        <v>91</v>
      </c>
      <c r="B75" s="855" t="s">
        <v>1</v>
      </c>
      <c r="C75" s="852" t="s">
        <v>1</v>
      </c>
      <c r="D75" s="852" t="s">
        <v>1</v>
      </c>
      <c r="E75" s="852" t="s">
        <v>1</v>
      </c>
      <c r="F75" s="852" t="s">
        <v>1</v>
      </c>
      <c r="G75" s="852" t="s">
        <v>1</v>
      </c>
      <c r="H75" s="852" t="s">
        <v>1</v>
      </c>
      <c r="I75" s="858" t="s">
        <v>1</v>
      </c>
    </row>
    <row r="76" spans="1:9" x14ac:dyDescent="0.2">
      <c r="A76" s="2" t="s">
        <v>92</v>
      </c>
      <c r="B76" s="856">
        <v>64</v>
      </c>
      <c r="C76" s="853">
        <v>0.242193043231964</v>
      </c>
      <c r="D76" s="853">
        <v>0.56971806287765503</v>
      </c>
      <c r="E76" s="853">
        <v>6.3352815806865706E-2</v>
      </c>
      <c r="F76" s="853">
        <v>3.1631220132112503E-2</v>
      </c>
      <c r="G76" s="853">
        <v>3.7185959517955801E-2</v>
      </c>
      <c r="H76" s="853">
        <v>5.5918905884027502E-2</v>
      </c>
      <c r="I76" s="859" t="s">
        <v>1</v>
      </c>
    </row>
    <row r="77" spans="1:9" x14ac:dyDescent="0.2">
      <c r="A77" s="2" t="s">
        <v>93</v>
      </c>
      <c r="B77" s="856">
        <v>38</v>
      </c>
      <c r="C77" s="853">
        <v>0.214718252420425</v>
      </c>
      <c r="D77" s="853">
        <v>0.470660209655762</v>
      </c>
      <c r="E77" s="853">
        <v>0</v>
      </c>
      <c r="F77" s="853">
        <v>7.4071139097213703E-2</v>
      </c>
      <c r="G77" s="853">
        <v>3.5670183598995202E-2</v>
      </c>
      <c r="H77" s="853">
        <v>0.20488020777702301</v>
      </c>
      <c r="I77" s="859" t="s">
        <v>1</v>
      </c>
    </row>
    <row r="78" spans="1:9" x14ac:dyDescent="0.2">
      <c r="A78" s="2" t="s">
        <v>94</v>
      </c>
      <c r="B78" s="856">
        <v>149</v>
      </c>
      <c r="C78" s="853">
        <v>0.50143963098526001</v>
      </c>
      <c r="D78" s="853">
        <v>0.34534204006195102</v>
      </c>
      <c r="E78" s="853">
        <v>4.6187094412744002E-3</v>
      </c>
      <c r="F78" s="853">
        <v>0</v>
      </c>
      <c r="G78" s="853">
        <v>3.4674317575991201E-3</v>
      </c>
      <c r="H78" s="853">
        <v>0.14513219892978699</v>
      </c>
      <c r="I78" s="859" t="s">
        <v>1</v>
      </c>
    </row>
    <row r="79" spans="1:9" x14ac:dyDescent="0.2">
      <c r="A79" s="5" t="s">
        <v>95</v>
      </c>
      <c r="B79" s="855" t="s">
        <v>1</v>
      </c>
      <c r="C79" s="852" t="s">
        <v>1</v>
      </c>
      <c r="D79" s="852" t="s">
        <v>1</v>
      </c>
      <c r="E79" s="852" t="s">
        <v>1</v>
      </c>
      <c r="F79" s="852" t="s">
        <v>1</v>
      </c>
      <c r="G79" s="852" t="s">
        <v>1</v>
      </c>
      <c r="H79" s="852" t="s">
        <v>1</v>
      </c>
      <c r="I79" s="858" t="s">
        <v>1</v>
      </c>
    </row>
    <row r="80" spans="1:9" x14ac:dyDescent="0.2">
      <c r="A80" s="2" t="s">
        <v>96</v>
      </c>
      <c r="B80" s="856">
        <v>27</v>
      </c>
      <c r="C80" s="853" t="s">
        <v>1</v>
      </c>
      <c r="D80" s="853" t="s">
        <v>1</v>
      </c>
      <c r="E80" s="853" t="s">
        <v>1</v>
      </c>
      <c r="F80" s="853" t="s">
        <v>1</v>
      </c>
      <c r="G80" s="853" t="s">
        <v>1</v>
      </c>
      <c r="H80" s="853" t="s">
        <v>1</v>
      </c>
      <c r="I80" s="859" t="s">
        <v>1</v>
      </c>
    </row>
    <row r="81" spans="1:9" x14ac:dyDescent="0.2">
      <c r="A81" s="2" t="s">
        <v>97</v>
      </c>
      <c r="B81" s="856">
        <v>43</v>
      </c>
      <c r="C81" s="853">
        <v>0.56906068325042702</v>
      </c>
      <c r="D81" s="853">
        <v>0.35993367433548001</v>
      </c>
      <c r="E81" s="853">
        <v>2.1735941991210001E-2</v>
      </c>
      <c r="F81" s="853">
        <v>0</v>
      </c>
      <c r="G81" s="853">
        <v>0</v>
      </c>
      <c r="H81" s="853">
        <v>4.9269683659076698E-2</v>
      </c>
      <c r="I81" s="859" t="s">
        <v>1</v>
      </c>
    </row>
    <row r="82" spans="1:9" x14ac:dyDescent="0.2">
      <c r="A82" s="2" t="s">
        <v>98</v>
      </c>
      <c r="B82" s="856">
        <v>10</v>
      </c>
      <c r="C82" s="853" t="s">
        <v>1</v>
      </c>
      <c r="D82" s="853" t="s">
        <v>1</v>
      </c>
      <c r="E82" s="853" t="s">
        <v>1</v>
      </c>
      <c r="F82" s="853" t="s">
        <v>1</v>
      </c>
      <c r="G82" s="853" t="s">
        <v>1</v>
      </c>
      <c r="H82" s="853" t="s">
        <v>1</v>
      </c>
      <c r="I82" s="859" t="s">
        <v>1</v>
      </c>
    </row>
    <row r="83" spans="1:9" x14ac:dyDescent="0.2">
      <c r="A83" s="2" t="s">
        <v>99</v>
      </c>
      <c r="B83" s="856">
        <v>42</v>
      </c>
      <c r="C83" s="853">
        <v>0.54545825719833396</v>
      </c>
      <c r="D83" s="853">
        <v>0.28819364309310902</v>
      </c>
      <c r="E83" s="853">
        <v>0</v>
      </c>
      <c r="F83" s="853">
        <v>0</v>
      </c>
      <c r="G83" s="853">
        <v>2.6289489120245001E-2</v>
      </c>
      <c r="H83" s="853">
        <v>0.14005862176418299</v>
      </c>
      <c r="I83" s="859" t="s">
        <v>1</v>
      </c>
    </row>
    <row r="84" spans="1:9" x14ac:dyDescent="0.2">
      <c r="A84" s="2" t="s">
        <v>100</v>
      </c>
      <c r="B84" s="856">
        <v>10</v>
      </c>
      <c r="C84" s="853" t="s">
        <v>1</v>
      </c>
      <c r="D84" s="853" t="s">
        <v>1</v>
      </c>
      <c r="E84" s="853" t="s">
        <v>1</v>
      </c>
      <c r="F84" s="853" t="s">
        <v>1</v>
      </c>
      <c r="G84" s="853" t="s">
        <v>1</v>
      </c>
      <c r="H84" s="853" t="s">
        <v>1</v>
      </c>
      <c r="I84" s="859" t="s">
        <v>1</v>
      </c>
    </row>
    <row r="85" spans="1:9" x14ac:dyDescent="0.2">
      <c r="A85" s="2" t="s">
        <v>101</v>
      </c>
      <c r="B85" s="856">
        <v>43</v>
      </c>
      <c r="C85" s="853">
        <v>0.10203122347593301</v>
      </c>
      <c r="D85" s="853">
        <v>0.81959909200668302</v>
      </c>
      <c r="E85" s="853">
        <v>0</v>
      </c>
      <c r="F85" s="853">
        <v>0</v>
      </c>
      <c r="G85" s="853">
        <v>0</v>
      </c>
      <c r="H85" s="853">
        <v>7.8369662165641799E-2</v>
      </c>
      <c r="I85" s="859" t="s">
        <v>1</v>
      </c>
    </row>
    <row r="86" spans="1:9" x14ac:dyDescent="0.2">
      <c r="A86" s="2" t="s">
        <v>102</v>
      </c>
      <c r="B86" s="856">
        <v>10</v>
      </c>
      <c r="C86" s="853" t="s">
        <v>1</v>
      </c>
      <c r="D86" s="853" t="s">
        <v>1</v>
      </c>
      <c r="E86" s="853" t="s">
        <v>1</v>
      </c>
      <c r="F86" s="853" t="s">
        <v>1</v>
      </c>
      <c r="G86" s="853" t="s">
        <v>1</v>
      </c>
      <c r="H86" s="853" t="s">
        <v>1</v>
      </c>
      <c r="I86" s="859" t="s">
        <v>1</v>
      </c>
    </row>
    <row r="87" spans="1:9" x14ac:dyDescent="0.2">
      <c r="A87" s="2" t="s">
        <v>103</v>
      </c>
      <c r="B87" s="856">
        <v>20</v>
      </c>
      <c r="C87" s="853" t="s">
        <v>1</v>
      </c>
      <c r="D87" s="853" t="s">
        <v>1</v>
      </c>
      <c r="E87" s="853" t="s">
        <v>1</v>
      </c>
      <c r="F87" s="853" t="s">
        <v>1</v>
      </c>
      <c r="G87" s="853" t="s">
        <v>1</v>
      </c>
      <c r="H87" s="853" t="s">
        <v>1</v>
      </c>
      <c r="I87" s="859" t="s">
        <v>1</v>
      </c>
    </row>
    <row r="88" spans="1:9" x14ac:dyDescent="0.2">
      <c r="A88" s="2" t="s">
        <v>104</v>
      </c>
      <c r="B88" s="856">
        <v>41</v>
      </c>
      <c r="C88" s="853">
        <v>0.32180771231651301</v>
      </c>
      <c r="D88" s="853">
        <v>0.26722767949104298</v>
      </c>
      <c r="E88" s="853">
        <v>8.5710883140564006E-2</v>
      </c>
      <c r="F88" s="853">
        <v>9.3008004128932995E-2</v>
      </c>
      <c r="G88" s="853">
        <v>5.0243269652128199E-2</v>
      </c>
      <c r="H88" s="853">
        <v>0.18200244009494801</v>
      </c>
      <c r="I88" s="859" t="s">
        <v>1</v>
      </c>
    </row>
    <row r="89" spans="1:9" x14ac:dyDescent="0.2">
      <c r="A89" s="5" t="s">
        <v>105</v>
      </c>
      <c r="B89" s="855" t="s">
        <v>1</v>
      </c>
      <c r="C89" s="852" t="s">
        <v>1</v>
      </c>
      <c r="D89" s="852" t="s">
        <v>1</v>
      </c>
      <c r="E89" s="852" t="s">
        <v>1</v>
      </c>
      <c r="F89" s="852" t="s">
        <v>1</v>
      </c>
      <c r="G89" s="852" t="s">
        <v>1</v>
      </c>
      <c r="H89" s="852" t="s">
        <v>1</v>
      </c>
      <c r="I89" s="858" t="s">
        <v>1</v>
      </c>
    </row>
    <row r="90" spans="1:9" x14ac:dyDescent="0.2">
      <c r="A90" s="2" t="s">
        <v>106</v>
      </c>
      <c r="B90" s="856">
        <v>42</v>
      </c>
      <c r="C90" s="853">
        <v>0.44676145911216703</v>
      </c>
      <c r="D90" s="853">
        <v>0.27570503950119002</v>
      </c>
      <c r="E90" s="853">
        <v>0</v>
      </c>
      <c r="F90" s="853">
        <v>5.5554572492837899E-2</v>
      </c>
      <c r="G90" s="853">
        <v>4.6343509107828099E-2</v>
      </c>
      <c r="H90" s="853">
        <v>0.17563542723655701</v>
      </c>
      <c r="I90" s="859" t="s">
        <v>1</v>
      </c>
    </row>
    <row r="91" spans="1:9" x14ac:dyDescent="0.2">
      <c r="A91" s="2" t="s">
        <v>107</v>
      </c>
      <c r="B91" s="856">
        <v>91</v>
      </c>
      <c r="C91" s="853">
        <v>0.349458277225494</v>
      </c>
      <c r="D91" s="853">
        <v>0.47399544715881298</v>
      </c>
      <c r="E91" s="853">
        <v>2.91062369942665E-2</v>
      </c>
      <c r="F91" s="853">
        <v>0</v>
      </c>
      <c r="G91" s="853">
        <v>4.9849441275000598E-3</v>
      </c>
      <c r="H91" s="853">
        <v>0.14245508611202201</v>
      </c>
      <c r="I91" s="859" t="s">
        <v>1</v>
      </c>
    </row>
    <row r="92" spans="1:9" x14ac:dyDescent="0.2">
      <c r="A92" s="2" t="s">
        <v>108</v>
      </c>
      <c r="B92" s="856">
        <v>75</v>
      </c>
      <c r="C92" s="853">
        <v>0.25611302256584201</v>
      </c>
      <c r="D92" s="853">
        <v>0.59983235597610496</v>
      </c>
      <c r="E92" s="853">
        <v>5.3380984812974902E-2</v>
      </c>
      <c r="F92" s="853">
        <v>0</v>
      </c>
      <c r="G92" s="853">
        <v>2.5691363960504501E-2</v>
      </c>
      <c r="H92" s="853">
        <v>6.4982265233993503E-2</v>
      </c>
      <c r="I92" s="859" t="s">
        <v>1</v>
      </c>
    </row>
    <row r="93" spans="1:9" x14ac:dyDescent="0.2">
      <c r="A93" s="2" t="s">
        <v>109</v>
      </c>
      <c r="B93" s="856">
        <v>10</v>
      </c>
      <c r="C93" s="853" t="s">
        <v>1</v>
      </c>
      <c r="D93" s="853" t="s">
        <v>1</v>
      </c>
      <c r="E93" s="853" t="s">
        <v>1</v>
      </c>
      <c r="F93" s="853" t="s">
        <v>1</v>
      </c>
      <c r="G93" s="853" t="s">
        <v>1</v>
      </c>
      <c r="H93" s="853" t="s">
        <v>1</v>
      </c>
      <c r="I93" s="859" t="s">
        <v>1</v>
      </c>
    </row>
    <row r="94" spans="1:9" x14ac:dyDescent="0.2">
      <c r="A94" s="5" t="s">
        <v>110</v>
      </c>
      <c r="B94" s="855" t="s">
        <v>1</v>
      </c>
      <c r="C94" s="852" t="s">
        <v>1</v>
      </c>
      <c r="D94" s="852" t="s">
        <v>1</v>
      </c>
      <c r="E94" s="852" t="s">
        <v>1</v>
      </c>
      <c r="F94" s="852" t="s">
        <v>1</v>
      </c>
      <c r="G94" s="852" t="s">
        <v>1</v>
      </c>
      <c r="H94" s="852" t="s">
        <v>1</v>
      </c>
      <c r="I94" s="858" t="s">
        <v>1</v>
      </c>
    </row>
    <row r="95" spans="1:9" x14ac:dyDescent="0.2">
      <c r="A95" s="2" t="s">
        <v>106</v>
      </c>
      <c r="B95" s="856">
        <v>68</v>
      </c>
      <c r="C95" s="853">
        <v>0.388603806495667</v>
      </c>
      <c r="D95" s="853">
        <v>0.342287987470627</v>
      </c>
      <c r="E95" s="853">
        <v>6.9317240267992002E-3</v>
      </c>
      <c r="F95" s="853">
        <v>3.9826668798923499E-2</v>
      </c>
      <c r="G95" s="853">
        <v>3.3223323523998302E-2</v>
      </c>
      <c r="H95" s="853">
        <v>0.189126491546631</v>
      </c>
      <c r="I95" s="859" t="s">
        <v>1</v>
      </c>
    </row>
    <row r="96" spans="1:9" x14ac:dyDescent="0.2">
      <c r="A96" s="2" t="s">
        <v>107</v>
      </c>
      <c r="B96" s="856">
        <v>109</v>
      </c>
      <c r="C96" s="853">
        <v>0.34675645828247098</v>
      </c>
      <c r="D96" s="853">
        <v>0.48371773958206199</v>
      </c>
      <c r="E96" s="853">
        <v>4.7454658895731E-2</v>
      </c>
      <c r="F96" s="853">
        <v>0</v>
      </c>
      <c r="G96" s="853">
        <v>1.7745362594723701E-2</v>
      </c>
      <c r="H96" s="853">
        <v>0.104325778782368</v>
      </c>
      <c r="I96" s="859" t="s">
        <v>1</v>
      </c>
    </row>
    <row r="97" spans="1:9" x14ac:dyDescent="0.2">
      <c r="A97" s="2" t="s">
        <v>108</v>
      </c>
      <c r="B97" s="856">
        <v>36</v>
      </c>
      <c r="C97" s="853">
        <v>0.26543450355529802</v>
      </c>
      <c r="D97" s="853">
        <v>0.72980356216430697</v>
      </c>
      <c r="E97" s="853">
        <v>0</v>
      </c>
      <c r="F97" s="853">
        <v>0</v>
      </c>
      <c r="G97" s="853">
        <v>0</v>
      </c>
      <c r="H97" s="853">
        <v>4.7619724646210696E-3</v>
      </c>
      <c r="I97" s="859" t="s">
        <v>1</v>
      </c>
    </row>
    <row r="98" spans="1:9" x14ac:dyDescent="0.2">
      <c r="A98" s="2" t="s">
        <v>109</v>
      </c>
      <c r="B98" s="856">
        <v>5</v>
      </c>
      <c r="C98" s="853" t="s">
        <v>1</v>
      </c>
      <c r="D98" s="853" t="s">
        <v>1</v>
      </c>
      <c r="E98" s="853" t="s">
        <v>1</v>
      </c>
      <c r="F98" s="853" t="s">
        <v>1</v>
      </c>
      <c r="G98" s="853" t="s">
        <v>1</v>
      </c>
      <c r="H98" s="853" t="s">
        <v>1</v>
      </c>
      <c r="I98" s="859" t="s">
        <v>1</v>
      </c>
    </row>
    <row r="99" spans="1:9" x14ac:dyDescent="0.2">
      <c r="A99" s="5" t="s">
        <v>111</v>
      </c>
      <c r="B99" s="855" t="s">
        <v>1</v>
      </c>
      <c r="C99" s="852" t="s">
        <v>1</v>
      </c>
      <c r="D99" s="852" t="s">
        <v>1</v>
      </c>
      <c r="E99" s="852" t="s">
        <v>1</v>
      </c>
      <c r="F99" s="852" t="s">
        <v>1</v>
      </c>
      <c r="G99" s="852" t="s">
        <v>1</v>
      </c>
      <c r="H99" s="852" t="s">
        <v>1</v>
      </c>
      <c r="I99" s="858" t="s">
        <v>1</v>
      </c>
    </row>
    <row r="100" spans="1:9" x14ac:dyDescent="0.2">
      <c r="A100" s="2" t="s">
        <v>112</v>
      </c>
      <c r="B100" s="856">
        <v>4</v>
      </c>
      <c r="C100" s="853" t="s">
        <v>1</v>
      </c>
      <c r="D100" s="853" t="s">
        <v>1</v>
      </c>
      <c r="E100" s="853" t="s">
        <v>1</v>
      </c>
      <c r="F100" s="853" t="s">
        <v>1</v>
      </c>
      <c r="G100" s="853" t="s">
        <v>1</v>
      </c>
      <c r="H100" s="853" t="s">
        <v>1</v>
      </c>
      <c r="I100" s="859" t="s">
        <v>1</v>
      </c>
    </row>
    <row r="101" spans="1:9" x14ac:dyDescent="0.2">
      <c r="A101" s="2" t="s">
        <v>113</v>
      </c>
      <c r="B101" s="856">
        <v>14</v>
      </c>
      <c r="C101" s="853" t="s">
        <v>1</v>
      </c>
      <c r="D101" s="853" t="s">
        <v>1</v>
      </c>
      <c r="E101" s="853" t="s">
        <v>1</v>
      </c>
      <c r="F101" s="853" t="s">
        <v>1</v>
      </c>
      <c r="G101" s="853" t="s">
        <v>1</v>
      </c>
      <c r="H101" s="853" t="s">
        <v>1</v>
      </c>
      <c r="I101" s="859" t="s">
        <v>1</v>
      </c>
    </row>
    <row r="102" spans="1:9" x14ac:dyDescent="0.2">
      <c r="A102" s="2" t="s">
        <v>114</v>
      </c>
      <c r="B102" s="856">
        <v>15</v>
      </c>
      <c r="C102" s="853" t="s">
        <v>1</v>
      </c>
      <c r="D102" s="853" t="s">
        <v>1</v>
      </c>
      <c r="E102" s="853" t="s">
        <v>1</v>
      </c>
      <c r="F102" s="853" t="s">
        <v>1</v>
      </c>
      <c r="G102" s="853" t="s">
        <v>1</v>
      </c>
      <c r="H102" s="853" t="s">
        <v>1</v>
      </c>
      <c r="I102" s="859" t="s">
        <v>1</v>
      </c>
    </row>
    <row r="103" spans="1:9" x14ac:dyDescent="0.2">
      <c r="A103" s="2" t="s">
        <v>115</v>
      </c>
      <c r="B103" s="856">
        <v>20</v>
      </c>
      <c r="C103" s="853" t="s">
        <v>1</v>
      </c>
      <c r="D103" s="853" t="s">
        <v>1</v>
      </c>
      <c r="E103" s="853" t="s">
        <v>1</v>
      </c>
      <c r="F103" s="853" t="s">
        <v>1</v>
      </c>
      <c r="G103" s="853" t="s">
        <v>1</v>
      </c>
      <c r="H103" s="853" t="s">
        <v>1</v>
      </c>
      <c r="I103" s="859" t="s">
        <v>1</v>
      </c>
    </row>
    <row r="104" spans="1:9" x14ac:dyDescent="0.2">
      <c r="A104" s="2" t="s">
        <v>116</v>
      </c>
      <c r="B104" s="856">
        <v>35</v>
      </c>
      <c r="C104" s="853">
        <v>0.485254436731339</v>
      </c>
      <c r="D104" s="853">
        <v>0.38184842467308</v>
      </c>
      <c r="E104" s="853">
        <v>1.93030014634132E-2</v>
      </c>
      <c r="F104" s="853">
        <v>0</v>
      </c>
      <c r="G104" s="853">
        <v>0</v>
      </c>
      <c r="H104" s="853">
        <v>0.113594144582748</v>
      </c>
      <c r="I104" s="859" t="s">
        <v>1</v>
      </c>
    </row>
    <row r="105" spans="1:9" x14ac:dyDescent="0.2">
      <c r="A105" s="2" t="s">
        <v>117</v>
      </c>
      <c r="B105" s="856">
        <v>55</v>
      </c>
      <c r="C105" s="853">
        <v>0.23992399871349299</v>
      </c>
      <c r="D105" s="853">
        <v>0.58388930559158303</v>
      </c>
      <c r="E105" s="853">
        <v>0</v>
      </c>
      <c r="F105" s="853">
        <v>0</v>
      </c>
      <c r="G105" s="853">
        <v>4.0088869631290401E-2</v>
      </c>
      <c r="H105" s="853">
        <v>0.13609780371189101</v>
      </c>
      <c r="I105" s="859" t="s">
        <v>1</v>
      </c>
    </row>
    <row r="106" spans="1:9" x14ac:dyDescent="0.2">
      <c r="A106" s="2" t="s">
        <v>118</v>
      </c>
      <c r="B106" s="856">
        <v>109</v>
      </c>
      <c r="C106" s="853">
        <v>0.46566718816757202</v>
      </c>
      <c r="D106" s="853">
        <v>0.47693651914596602</v>
      </c>
      <c r="E106" s="853">
        <v>0</v>
      </c>
      <c r="F106" s="853">
        <v>0</v>
      </c>
      <c r="G106" s="853">
        <v>0</v>
      </c>
      <c r="H106" s="853">
        <v>5.73962815105915E-2</v>
      </c>
      <c r="I106" s="859" t="s">
        <v>1</v>
      </c>
    </row>
    <row r="107" spans="1:9" x14ac:dyDescent="0.2">
      <c r="A107" s="5" t="s">
        <v>111</v>
      </c>
      <c r="B107" s="855" t="s">
        <v>1</v>
      </c>
      <c r="C107" s="852" t="s">
        <v>1</v>
      </c>
      <c r="D107" s="852" t="s">
        <v>1</v>
      </c>
      <c r="E107" s="852" t="s">
        <v>1</v>
      </c>
      <c r="F107" s="852" t="s">
        <v>1</v>
      </c>
      <c r="G107" s="852" t="s">
        <v>1</v>
      </c>
      <c r="H107" s="852" t="s">
        <v>1</v>
      </c>
      <c r="I107" s="858" t="s">
        <v>1</v>
      </c>
    </row>
    <row r="108" spans="1:9" x14ac:dyDescent="0.2">
      <c r="A108" s="2" t="s">
        <v>119</v>
      </c>
      <c r="B108" s="856">
        <v>18</v>
      </c>
      <c r="C108" s="853" t="s">
        <v>1</v>
      </c>
      <c r="D108" s="853" t="s">
        <v>1</v>
      </c>
      <c r="E108" s="853" t="s">
        <v>1</v>
      </c>
      <c r="F108" s="853" t="s">
        <v>1</v>
      </c>
      <c r="G108" s="853" t="s">
        <v>1</v>
      </c>
      <c r="H108" s="853" t="s">
        <v>1</v>
      </c>
      <c r="I108" s="859" t="s">
        <v>1</v>
      </c>
    </row>
    <row r="109" spans="1:9" x14ac:dyDescent="0.2">
      <c r="A109" s="2" t="s">
        <v>120</v>
      </c>
      <c r="B109" s="856">
        <v>24</v>
      </c>
      <c r="C109" s="853" t="s">
        <v>1</v>
      </c>
      <c r="D109" s="853" t="s">
        <v>1</v>
      </c>
      <c r="E109" s="853" t="s">
        <v>1</v>
      </c>
      <c r="F109" s="853" t="s">
        <v>1</v>
      </c>
      <c r="G109" s="853" t="s">
        <v>1</v>
      </c>
      <c r="H109" s="853" t="s">
        <v>1</v>
      </c>
      <c r="I109" s="859" t="s">
        <v>1</v>
      </c>
    </row>
    <row r="110" spans="1:9" x14ac:dyDescent="0.2">
      <c r="A110" s="2" t="s">
        <v>121</v>
      </c>
      <c r="B110" s="856">
        <v>46</v>
      </c>
      <c r="C110" s="853">
        <v>0.44374379515647899</v>
      </c>
      <c r="D110" s="853">
        <v>0.37225544452667197</v>
      </c>
      <c r="E110" s="853">
        <v>1.2428594753146199E-2</v>
      </c>
      <c r="F110" s="853">
        <v>0</v>
      </c>
      <c r="G110" s="853">
        <v>0</v>
      </c>
      <c r="H110" s="853">
        <v>0.17157214879989599</v>
      </c>
      <c r="I110" s="859" t="s">
        <v>1</v>
      </c>
    </row>
    <row r="111" spans="1:9" x14ac:dyDescent="0.2">
      <c r="A111" s="2" t="s">
        <v>122</v>
      </c>
      <c r="B111" s="856">
        <v>164</v>
      </c>
      <c r="C111" s="853">
        <v>0.38785517215728799</v>
      </c>
      <c r="D111" s="853">
        <v>0.513802349567413</v>
      </c>
      <c r="E111" s="853">
        <v>0</v>
      </c>
      <c r="F111" s="853">
        <v>0</v>
      </c>
      <c r="G111" s="853">
        <v>1.3818341307342099E-2</v>
      </c>
      <c r="H111" s="853">
        <v>8.4524117410182995E-2</v>
      </c>
      <c r="I111" s="859" t="s">
        <v>1</v>
      </c>
    </row>
    <row r="112" spans="1:9" x14ac:dyDescent="0.2">
      <c r="A112" s="5" t="s">
        <v>111</v>
      </c>
      <c r="B112" s="855" t="s">
        <v>1</v>
      </c>
      <c r="C112" s="852" t="s">
        <v>1</v>
      </c>
      <c r="D112" s="852" t="s">
        <v>1</v>
      </c>
      <c r="E112" s="852" t="s">
        <v>1</v>
      </c>
      <c r="F112" s="852" t="s">
        <v>1</v>
      </c>
      <c r="G112" s="852" t="s">
        <v>1</v>
      </c>
      <c r="H112" s="852" t="s">
        <v>1</v>
      </c>
      <c r="I112" s="858" t="s">
        <v>1</v>
      </c>
    </row>
    <row r="113" spans="1:9" x14ac:dyDescent="0.2">
      <c r="A113" s="2" t="s">
        <v>119</v>
      </c>
      <c r="B113" s="856">
        <v>18</v>
      </c>
      <c r="C113" s="853" t="s">
        <v>1</v>
      </c>
      <c r="D113" s="853" t="s">
        <v>1</v>
      </c>
      <c r="E113" s="853" t="s">
        <v>1</v>
      </c>
      <c r="F113" s="853" t="s">
        <v>1</v>
      </c>
      <c r="G113" s="853" t="s">
        <v>1</v>
      </c>
      <c r="H113" s="853" t="s">
        <v>1</v>
      </c>
      <c r="I113" s="859" t="s">
        <v>1</v>
      </c>
    </row>
    <row r="114" spans="1:9" x14ac:dyDescent="0.2">
      <c r="A114" s="2" t="s">
        <v>123</v>
      </c>
      <c r="B114" s="856">
        <v>35</v>
      </c>
      <c r="C114" s="853">
        <v>0.24059048295021099</v>
      </c>
      <c r="D114" s="853">
        <v>0.35314688086509699</v>
      </c>
      <c r="E114" s="853">
        <v>0</v>
      </c>
      <c r="F114" s="853">
        <v>0</v>
      </c>
      <c r="G114" s="853">
        <v>5.8626249432563803E-2</v>
      </c>
      <c r="H114" s="853">
        <v>0.34763637185096702</v>
      </c>
      <c r="I114" s="859" t="s">
        <v>1</v>
      </c>
    </row>
    <row r="115" spans="1:9" x14ac:dyDescent="0.2">
      <c r="A115" s="2" t="s">
        <v>124</v>
      </c>
      <c r="B115" s="856">
        <v>199</v>
      </c>
      <c r="C115" s="853">
        <v>0.406333297491074</v>
      </c>
      <c r="D115" s="853">
        <v>0.48876866698265098</v>
      </c>
      <c r="E115" s="853">
        <v>3.66207771003246E-3</v>
      </c>
      <c r="F115" s="853">
        <v>0</v>
      </c>
      <c r="G115" s="853">
        <v>1.1196788400411601E-2</v>
      </c>
      <c r="H115" s="853">
        <v>9.0039148926734897E-2</v>
      </c>
      <c r="I115" s="859" t="s">
        <v>1</v>
      </c>
    </row>
    <row r="116" spans="1:9" x14ac:dyDescent="0.2">
      <c r="A116" s="5" t="s">
        <v>125</v>
      </c>
      <c r="B116" s="855" t="s">
        <v>1</v>
      </c>
      <c r="C116" s="852" t="s">
        <v>1</v>
      </c>
      <c r="D116" s="852" t="s">
        <v>1</v>
      </c>
      <c r="E116" s="852" t="s">
        <v>1</v>
      </c>
      <c r="F116" s="852" t="s">
        <v>1</v>
      </c>
      <c r="G116" s="852" t="s">
        <v>1</v>
      </c>
      <c r="H116" s="852" t="s">
        <v>1</v>
      </c>
      <c r="I116" s="858" t="s">
        <v>1</v>
      </c>
    </row>
    <row r="117" spans="1:9" x14ac:dyDescent="0.2">
      <c r="A117" s="2" t="s">
        <v>126</v>
      </c>
      <c r="B117" s="856">
        <v>45</v>
      </c>
      <c r="C117" s="853">
        <v>0.42963084578514099</v>
      </c>
      <c r="D117" s="853">
        <v>0.29417899250984197</v>
      </c>
      <c r="E117" s="853">
        <v>9.2983702197670902E-3</v>
      </c>
      <c r="F117" s="853">
        <v>5.3424391895532601E-2</v>
      </c>
      <c r="G117" s="853">
        <v>4.4566515833139399E-2</v>
      </c>
      <c r="H117" s="853">
        <v>0.168900862336159</v>
      </c>
      <c r="I117" s="859" t="s">
        <v>1</v>
      </c>
    </row>
    <row r="118" spans="1:9" x14ac:dyDescent="0.2">
      <c r="A118" s="2" t="s">
        <v>127</v>
      </c>
      <c r="B118" s="856">
        <v>16</v>
      </c>
      <c r="C118" s="853" t="s">
        <v>1</v>
      </c>
      <c r="D118" s="853" t="s">
        <v>1</v>
      </c>
      <c r="E118" s="853" t="s">
        <v>1</v>
      </c>
      <c r="F118" s="853" t="s">
        <v>1</v>
      </c>
      <c r="G118" s="853" t="s">
        <v>1</v>
      </c>
      <c r="H118" s="853" t="s">
        <v>1</v>
      </c>
      <c r="I118" s="859" t="s">
        <v>1</v>
      </c>
    </row>
    <row r="119" spans="1:9" x14ac:dyDescent="0.2">
      <c r="A119" s="2" t="s">
        <v>128</v>
      </c>
      <c r="B119" s="856">
        <v>25</v>
      </c>
      <c r="C119" s="853" t="s">
        <v>1</v>
      </c>
      <c r="D119" s="853" t="s">
        <v>1</v>
      </c>
      <c r="E119" s="853" t="s">
        <v>1</v>
      </c>
      <c r="F119" s="853" t="s">
        <v>1</v>
      </c>
      <c r="G119" s="853" t="s">
        <v>1</v>
      </c>
      <c r="H119" s="853" t="s">
        <v>1</v>
      </c>
      <c r="I119" s="859" t="s">
        <v>1</v>
      </c>
    </row>
    <row r="120" spans="1:9" x14ac:dyDescent="0.2">
      <c r="A120" s="2" t="s">
        <v>129</v>
      </c>
      <c r="B120" s="856">
        <v>47</v>
      </c>
      <c r="C120" s="853">
        <v>0.35667061805725098</v>
      </c>
      <c r="D120" s="853">
        <v>0.53820455074310303</v>
      </c>
      <c r="E120" s="853">
        <v>4.3770205229520798E-2</v>
      </c>
      <c r="F120" s="853">
        <v>0</v>
      </c>
      <c r="G120" s="853">
        <v>9.7120301797985996E-3</v>
      </c>
      <c r="H120" s="853">
        <v>5.16426078975201E-2</v>
      </c>
      <c r="I120" s="859" t="s">
        <v>1</v>
      </c>
    </row>
    <row r="121" spans="1:9" x14ac:dyDescent="0.2">
      <c r="A121" s="2" t="s">
        <v>130</v>
      </c>
      <c r="B121" s="856">
        <v>45</v>
      </c>
      <c r="C121" s="853">
        <v>0.27348604798317</v>
      </c>
      <c r="D121" s="853">
        <v>0.52337580919265703</v>
      </c>
      <c r="E121" s="853">
        <v>7.6419107615947696E-2</v>
      </c>
      <c r="F121" s="853">
        <v>0</v>
      </c>
      <c r="G121" s="853">
        <v>3.6779221147298799E-2</v>
      </c>
      <c r="H121" s="853">
        <v>8.9939840137958499E-2</v>
      </c>
      <c r="I121" s="859" t="s">
        <v>1</v>
      </c>
    </row>
    <row r="122" spans="1:9" x14ac:dyDescent="0.2">
      <c r="A122" s="2" t="s">
        <v>131</v>
      </c>
      <c r="B122" s="856">
        <v>10</v>
      </c>
      <c r="C122" s="853" t="s">
        <v>1</v>
      </c>
      <c r="D122" s="853" t="s">
        <v>1</v>
      </c>
      <c r="E122" s="853" t="s">
        <v>1</v>
      </c>
      <c r="F122" s="853" t="s">
        <v>1</v>
      </c>
      <c r="G122" s="853" t="s">
        <v>1</v>
      </c>
      <c r="H122" s="853" t="s">
        <v>1</v>
      </c>
      <c r="I122" s="859" t="s">
        <v>1</v>
      </c>
    </row>
    <row r="123" spans="1:9" x14ac:dyDescent="0.2">
      <c r="A123" s="2" t="s">
        <v>132</v>
      </c>
      <c r="B123" s="856">
        <v>9</v>
      </c>
      <c r="C123" s="853" t="s">
        <v>1</v>
      </c>
      <c r="D123" s="853" t="s">
        <v>1</v>
      </c>
      <c r="E123" s="853" t="s">
        <v>1</v>
      </c>
      <c r="F123" s="853" t="s">
        <v>1</v>
      </c>
      <c r="G123" s="853" t="s">
        <v>1</v>
      </c>
      <c r="H123" s="853" t="s">
        <v>1</v>
      </c>
      <c r="I123" s="859" t="s">
        <v>1</v>
      </c>
    </row>
    <row r="124" spans="1:9" x14ac:dyDescent="0.2">
      <c r="A124" s="3" t="s">
        <v>133</v>
      </c>
      <c r="B124" s="857">
        <v>21</v>
      </c>
      <c r="C124" s="854" t="s">
        <v>1</v>
      </c>
      <c r="D124" s="854" t="s">
        <v>1</v>
      </c>
      <c r="E124" s="854" t="s">
        <v>1</v>
      </c>
      <c r="F124" s="854" t="s">
        <v>1</v>
      </c>
      <c r="G124" s="854" t="s">
        <v>1</v>
      </c>
      <c r="H124" s="854" t="s">
        <v>1</v>
      </c>
      <c r="I124" s="860" t="s">
        <v>1</v>
      </c>
    </row>
    <row r="126" spans="1:9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467</v>
      </c>
    </row>
    <row r="4" spans="1:8" x14ac:dyDescent="0.2">
      <c r="A4" t="s">
        <v>23</v>
      </c>
    </row>
    <row r="5" spans="1:8" ht="89.25" x14ac:dyDescent="0.2">
      <c r="A5" s="4" t="s">
        <v>24</v>
      </c>
      <c r="B5" s="4" t="s">
        <v>4</v>
      </c>
      <c r="C5" s="4" t="s">
        <v>468</v>
      </c>
      <c r="D5" s="4" t="s">
        <v>469</v>
      </c>
      <c r="E5" s="4" t="s">
        <v>470</v>
      </c>
      <c r="F5" s="4" t="s">
        <v>471</v>
      </c>
      <c r="G5" s="4" t="s">
        <v>472</v>
      </c>
      <c r="H5" s="4" t="s">
        <v>473</v>
      </c>
    </row>
    <row r="6" spans="1:8" x14ac:dyDescent="0.2">
      <c r="A6" s="5" t="s">
        <v>26</v>
      </c>
      <c r="B6" s="864" t="s">
        <v>1</v>
      </c>
      <c r="C6" s="861" t="s">
        <v>1</v>
      </c>
      <c r="D6" s="861" t="s">
        <v>1</v>
      </c>
      <c r="E6" s="861" t="s">
        <v>1</v>
      </c>
      <c r="F6" s="861" t="s">
        <v>1</v>
      </c>
      <c r="G6" s="861" t="s">
        <v>1</v>
      </c>
      <c r="H6" s="861" t="s">
        <v>1</v>
      </c>
    </row>
    <row r="7" spans="1:8" x14ac:dyDescent="0.2">
      <c r="A7" s="2" t="s">
        <v>26</v>
      </c>
      <c r="B7" s="865">
        <v>4427</v>
      </c>
      <c r="C7" s="862">
        <v>0.28545671701431302</v>
      </c>
      <c r="D7" s="862">
        <v>0.20968781411647799</v>
      </c>
      <c r="E7" s="862">
        <v>0.52735620737075795</v>
      </c>
      <c r="F7" s="862">
        <v>0.211239099502563</v>
      </c>
      <c r="G7" s="862">
        <v>0.55435442924499501</v>
      </c>
      <c r="H7" s="862">
        <v>0.345056742429733</v>
      </c>
    </row>
    <row r="8" spans="1:8" x14ac:dyDescent="0.2">
      <c r="A8" s="5" t="s">
        <v>27</v>
      </c>
      <c r="B8" s="864" t="s">
        <v>1</v>
      </c>
      <c r="C8" s="861" t="s">
        <v>1</v>
      </c>
      <c r="D8" s="861" t="s">
        <v>1</v>
      </c>
      <c r="E8" s="861" t="s">
        <v>1</v>
      </c>
      <c r="F8" s="861" t="s">
        <v>1</v>
      </c>
      <c r="G8" s="861" t="s">
        <v>1</v>
      </c>
      <c r="H8" s="861" t="s">
        <v>1</v>
      </c>
    </row>
    <row r="9" spans="1:8" x14ac:dyDescent="0.2">
      <c r="A9" s="2" t="s">
        <v>28</v>
      </c>
      <c r="B9" s="865">
        <v>991</v>
      </c>
      <c r="C9" s="862">
        <v>0.26732891798019398</v>
      </c>
      <c r="D9" s="862">
        <v>0.16800938546657601</v>
      </c>
      <c r="E9" s="862">
        <v>0.51521682739257801</v>
      </c>
      <c r="F9" s="862">
        <v>0.170761168003082</v>
      </c>
      <c r="G9" s="862">
        <v>0.55147242546081499</v>
      </c>
      <c r="H9" s="862">
        <v>0.28570908308029203</v>
      </c>
    </row>
    <row r="10" spans="1:8" x14ac:dyDescent="0.2">
      <c r="A10" s="2" t="s">
        <v>29</v>
      </c>
      <c r="B10" s="865">
        <v>172</v>
      </c>
      <c r="C10" s="862">
        <v>0.28319650888442999</v>
      </c>
      <c r="D10" s="862">
        <v>0.18927162885665899</v>
      </c>
      <c r="E10" s="862">
        <v>0.39385735988616899</v>
      </c>
      <c r="F10" s="862">
        <v>0.22772896289825401</v>
      </c>
      <c r="G10" s="862">
        <v>0.526822209358215</v>
      </c>
      <c r="H10" s="862">
        <v>0.32601994276046797</v>
      </c>
    </row>
    <row r="11" spans="1:8" x14ac:dyDescent="0.2">
      <c r="A11" s="2" t="s">
        <v>30</v>
      </c>
      <c r="B11" s="865">
        <v>800</v>
      </c>
      <c r="C11" s="862">
        <v>0.27921560406684898</v>
      </c>
      <c r="D11" s="862">
        <v>0.220965281128883</v>
      </c>
      <c r="E11" s="862">
        <v>0.47322809696197499</v>
      </c>
      <c r="F11" s="862">
        <v>0.36087134480476402</v>
      </c>
      <c r="G11" s="862">
        <v>0.58435380458831798</v>
      </c>
      <c r="H11" s="862">
        <v>0.41133090853691101</v>
      </c>
    </row>
    <row r="12" spans="1:8" x14ac:dyDescent="0.2">
      <c r="A12" s="2" t="s">
        <v>31</v>
      </c>
      <c r="B12" s="865">
        <v>801</v>
      </c>
      <c r="C12" s="862">
        <v>0.296990096569061</v>
      </c>
      <c r="D12" s="862">
        <v>0.250918328762054</v>
      </c>
      <c r="E12" s="862">
        <v>0.48686522245407099</v>
      </c>
      <c r="F12" s="862">
        <v>0.22562357783317599</v>
      </c>
      <c r="G12" s="862">
        <v>0.60690647363662698</v>
      </c>
      <c r="H12" s="862">
        <v>0.35631579160690302</v>
      </c>
    </row>
    <row r="13" spans="1:8" x14ac:dyDescent="0.2">
      <c r="A13" s="2" t="s">
        <v>32</v>
      </c>
      <c r="B13" s="865">
        <v>449</v>
      </c>
      <c r="C13" s="862">
        <v>0.32236799597740201</v>
      </c>
      <c r="D13" s="862">
        <v>0.25026291608810403</v>
      </c>
      <c r="E13" s="862">
        <v>0.66105079650878895</v>
      </c>
      <c r="F13" s="862">
        <v>0.16058720648288699</v>
      </c>
      <c r="G13" s="862">
        <v>0.495397329330444</v>
      </c>
      <c r="H13" s="862">
        <v>0.40207061171531699</v>
      </c>
    </row>
    <row r="14" spans="1:8" x14ac:dyDescent="0.2">
      <c r="A14" s="2" t="s">
        <v>33</v>
      </c>
      <c r="B14" s="865">
        <v>934</v>
      </c>
      <c r="C14" s="862">
        <v>0.304066151380539</v>
      </c>
      <c r="D14" s="862">
        <v>0.25769644975662198</v>
      </c>
      <c r="E14" s="862">
        <v>0.61191689968109098</v>
      </c>
      <c r="F14" s="862">
        <v>0.23964799940586101</v>
      </c>
      <c r="G14" s="862">
        <v>0.58652067184448198</v>
      </c>
      <c r="H14" s="862">
        <v>0.412698954343796</v>
      </c>
    </row>
    <row r="15" spans="1:8" x14ac:dyDescent="0.2">
      <c r="A15" s="5" t="s">
        <v>34</v>
      </c>
      <c r="B15" s="864" t="s">
        <v>1</v>
      </c>
      <c r="C15" s="861" t="s">
        <v>1</v>
      </c>
      <c r="D15" s="861" t="s">
        <v>1</v>
      </c>
      <c r="E15" s="861" t="s">
        <v>1</v>
      </c>
      <c r="F15" s="861" t="s">
        <v>1</v>
      </c>
      <c r="G15" s="861" t="s">
        <v>1</v>
      </c>
      <c r="H15" s="861" t="s">
        <v>1</v>
      </c>
    </row>
    <row r="16" spans="1:8" x14ac:dyDescent="0.2">
      <c r="A16" s="2" t="s">
        <v>35</v>
      </c>
      <c r="B16" s="865">
        <v>2754</v>
      </c>
      <c r="C16" s="862">
        <v>0.27458381652831998</v>
      </c>
      <c r="D16" s="862">
        <v>0.19765709340572399</v>
      </c>
      <c r="E16" s="862">
        <v>0.493248760700226</v>
      </c>
      <c r="F16" s="862">
        <v>0.22764253616332999</v>
      </c>
      <c r="G16" s="862">
        <v>0.57572132349014304</v>
      </c>
      <c r="H16" s="862">
        <v>0.33643496036529502</v>
      </c>
    </row>
    <row r="17" spans="1:8" x14ac:dyDescent="0.2">
      <c r="A17" s="2" t="s">
        <v>36</v>
      </c>
      <c r="B17" s="865">
        <v>138</v>
      </c>
      <c r="C17" s="862">
        <v>0.27378052473068198</v>
      </c>
      <c r="D17" s="862">
        <v>0.176850765943527</v>
      </c>
      <c r="E17" s="862">
        <v>0.353908181190491</v>
      </c>
      <c r="F17" s="862">
        <v>0.16509844362735701</v>
      </c>
      <c r="G17" s="862">
        <v>0.48495432734489402</v>
      </c>
      <c r="H17" s="862">
        <v>0.25511825084686302</v>
      </c>
    </row>
    <row r="18" spans="1:8" x14ac:dyDescent="0.2">
      <c r="A18" s="2" t="s">
        <v>37</v>
      </c>
      <c r="B18" s="865">
        <v>1295</v>
      </c>
      <c r="C18" s="862">
        <v>0.31132417917251598</v>
      </c>
      <c r="D18" s="862">
        <v>0.24988462030887601</v>
      </c>
      <c r="E18" s="862">
        <v>0.65883725881576505</v>
      </c>
      <c r="F18" s="862">
        <v>0.18270765244960799</v>
      </c>
      <c r="G18" s="862">
        <v>0.51514673233032204</v>
      </c>
      <c r="H18" s="862">
        <v>0.41270816326141402</v>
      </c>
    </row>
    <row r="19" spans="1:8" x14ac:dyDescent="0.2">
      <c r="A19" s="2" t="s">
        <v>38</v>
      </c>
      <c r="B19" s="865">
        <v>119</v>
      </c>
      <c r="C19" s="862">
        <v>0.29245927929878202</v>
      </c>
      <c r="D19" s="862">
        <v>0.16699667274951899</v>
      </c>
      <c r="E19" s="862">
        <v>0.57074791193008401</v>
      </c>
      <c r="F19" s="862">
        <v>0.20291736721992501</v>
      </c>
      <c r="G19" s="862">
        <v>0.59666389226913497</v>
      </c>
      <c r="H19" s="862">
        <v>0.24760313332080799</v>
      </c>
    </row>
    <row r="20" spans="1:8" x14ac:dyDescent="0.2">
      <c r="A20" s="5" t="s">
        <v>39</v>
      </c>
      <c r="B20" s="864" t="s">
        <v>1</v>
      </c>
      <c r="C20" s="861" t="s">
        <v>1</v>
      </c>
      <c r="D20" s="861" t="s">
        <v>1</v>
      </c>
      <c r="E20" s="861" t="s">
        <v>1</v>
      </c>
      <c r="F20" s="861" t="s">
        <v>1</v>
      </c>
      <c r="G20" s="861" t="s">
        <v>1</v>
      </c>
      <c r="H20" s="861" t="s">
        <v>1</v>
      </c>
    </row>
    <row r="21" spans="1:8" x14ac:dyDescent="0.2">
      <c r="A21" s="2" t="s">
        <v>35</v>
      </c>
      <c r="B21" s="865">
        <v>2754</v>
      </c>
      <c r="C21" s="862">
        <v>0.27458381652831998</v>
      </c>
      <c r="D21" s="862">
        <v>0.19765709340572399</v>
      </c>
      <c r="E21" s="862">
        <v>0.493248760700226</v>
      </c>
      <c r="F21" s="862">
        <v>0.22764253616332999</v>
      </c>
      <c r="G21" s="862">
        <v>0.57572132349014304</v>
      </c>
      <c r="H21" s="862">
        <v>0.33643496036529502</v>
      </c>
    </row>
    <row r="22" spans="1:8" x14ac:dyDescent="0.2">
      <c r="A22" s="2" t="s">
        <v>40</v>
      </c>
      <c r="B22" s="865">
        <v>42</v>
      </c>
      <c r="C22" s="862">
        <v>0.271965831518173</v>
      </c>
      <c r="D22" s="862">
        <v>0.16253222525119801</v>
      </c>
      <c r="E22" s="862">
        <v>0.32587289810180697</v>
      </c>
      <c r="F22" s="862">
        <v>0.16632165014743799</v>
      </c>
      <c r="G22" s="862">
        <v>0.42144438624382002</v>
      </c>
      <c r="H22" s="862">
        <v>0.21343667805194899</v>
      </c>
    </row>
    <row r="23" spans="1:8" x14ac:dyDescent="0.2">
      <c r="A23" s="2" t="s">
        <v>41</v>
      </c>
      <c r="B23" s="865">
        <v>81</v>
      </c>
      <c r="C23" s="862">
        <v>0.27869153022766102</v>
      </c>
      <c r="D23" s="862">
        <v>0.171562165021896</v>
      </c>
      <c r="E23" s="862">
        <v>0.37938189506530801</v>
      </c>
      <c r="F23" s="862">
        <v>0.129186436533928</v>
      </c>
      <c r="G23" s="862">
        <v>0.51263660192489602</v>
      </c>
      <c r="H23" s="862">
        <v>0.26838141679763799</v>
      </c>
    </row>
    <row r="24" spans="1:8" x14ac:dyDescent="0.2">
      <c r="A24" s="2" t="s">
        <v>42</v>
      </c>
      <c r="B24" s="865">
        <v>15</v>
      </c>
      <c r="C24" s="862" t="s">
        <v>1</v>
      </c>
      <c r="D24" s="862" t="s">
        <v>1</v>
      </c>
      <c r="E24" s="862" t="s">
        <v>1</v>
      </c>
      <c r="F24" s="862" t="s">
        <v>1</v>
      </c>
      <c r="G24" s="862" t="s">
        <v>1</v>
      </c>
      <c r="H24" s="862" t="s">
        <v>1</v>
      </c>
    </row>
    <row r="25" spans="1:8" x14ac:dyDescent="0.2">
      <c r="A25" s="2" t="s">
        <v>43</v>
      </c>
      <c r="B25" s="865">
        <v>5</v>
      </c>
      <c r="C25" s="862" t="s">
        <v>1</v>
      </c>
      <c r="D25" s="862" t="s">
        <v>1</v>
      </c>
      <c r="E25" s="862" t="s">
        <v>1</v>
      </c>
      <c r="F25" s="862" t="s">
        <v>1</v>
      </c>
      <c r="G25" s="862" t="s">
        <v>1</v>
      </c>
      <c r="H25" s="862" t="s">
        <v>1</v>
      </c>
    </row>
    <row r="26" spans="1:8" x14ac:dyDescent="0.2">
      <c r="A26" s="2" t="s">
        <v>37</v>
      </c>
      <c r="B26" s="865">
        <v>1295</v>
      </c>
      <c r="C26" s="862">
        <v>0.31132417917251598</v>
      </c>
      <c r="D26" s="862">
        <v>0.24988462030887601</v>
      </c>
      <c r="E26" s="862">
        <v>0.65883725881576505</v>
      </c>
      <c r="F26" s="862">
        <v>0.18270765244960799</v>
      </c>
      <c r="G26" s="862">
        <v>0.51514673233032204</v>
      </c>
      <c r="H26" s="862">
        <v>0.41270816326141402</v>
      </c>
    </row>
    <row r="27" spans="1:8" x14ac:dyDescent="0.2">
      <c r="A27" s="2" t="s">
        <v>44</v>
      </c>
      <c r="B27" s="865">
        <v>13</v>
      </c>
      <c r="C27" s="862" t="s">
        <v>1</v>
      </c>
      <c r="D27" s="862" t="s">
        <v>1</v>
      </c>
      <c r="E27" s="862" t="s">
        <v>1</v>
      </c>
      <c r="F27" s="862" t="s">
        <v>1</v>
      </c>
      <c r="G27" s="862" t="s">
        <v>1</v>
      </c>
      <c r="H27" s="862" t="s">
        <v>1</v>
      </c>
    </row>
    <row r="28" spans="1:8" x14ac:dyDescent="0.2">
      <c r="A28" s="2" t="s">
        <v>45</v>
      </c>
      <c r="B28" s="865">
        <v>101</v>
      </c>
      <c r="C28" s="862">
        <v>0.269245505332947</v>
      </c>
      <c r="D28" s="862">
        <v>0.13655674457549999</v>
      </c>
      <c r="E28" s="862">
        <v>0.57733058929443404</v>
      </c>
      <c r="F28" s="862">
        <v>0.19889874756336201</v>
      </c>
      <c r="G28" s="862">
        <v>0.66058576107025102</v>
      </c>
      <c r="H28" s="862">
        <v>0.220814138650894</v>
      </c>
    </row>
    <row r="29" spans="1:8" x14ac:dyDescent="0.2">
      <c r="A29" s="5" t="s">
        <v>46</v>
      </c>
      <c r="B29" s="864" t="s">
        <v>1</v>
      </c>
      <c r="C29" s="861" t="s">
        <v>1</v>
      </c>
      <c r="D29" s="861" t="s">
        <v>1</v>
      </c>
      <c r="E29" s="861" t="s">
        <v>1</v>
      </c>
      <c r="F29" s="861" t="s">
        <v>1</v>
      </c>
      <c r="G29" s="861" t="s">
        <v>1</v>
      </c>
      <c r="H29" s="861" t="s">
        <v>1</v>
      </c>
    </row>
    <row r="30" spans="1:8" x14ac:dyDescent="0.2">
      <c r="A30" s="2" t="s">
        <v>47</v>
      </c>
      <c r="B30" s="865">
        <v>195</v>
      </c>
      <c r="C30" s="862">
        <v>0.29046532511711098</v>
      </c>
      <c r="D30" s="862">
        <v>0.22319187223911299</v>
      </c>
      <c r="E30" s="862">
        <v>0.46992942690849299</v>
      </c>
      <c r="F30" s="862">
        <v>0.12759985029697399</v>
      </c>
      <c r="G30" s="862">
        <v>0.54162961244583097</v>
      </c>
      <c r="H30" s="862">
        <v>0.28954681754112199</v>
      </c>
    </row>
    <row r="31" spans="1:8" x14ac:dyDescent="0.2">
      <c r="A31" s="2" t="s">
        <v>48</v>
      </c>
      <c r="B31" s="865">
        <v>916</v>
      </c>
      <c r="C31" s="862">
        <v>0.261363565921783</v>
      </c>
      <c r="D31" s="862">
        <v>0.18645784258842499</v>
      </c>
      <c r="E31" s="862">
        <v>0.55690234899520896</v>
      </c>
      <c r="F31" s="862">
        <v>0.140057772397995</v>
      </c>
      <c r="G31" s="862">
        <v>0.530309498310089</v>
      </c>
      <c r="H31" s="862">
        <v>0.30333462357521102</v>
      </c>
    </row>
    <row r="32" spans="1:8" x14ac:dyDescent="0.2">
      <c r="A32" s="2" t="s">
        <v>49</v>
      </c>
      <c r="B32" s="865">
        <v>853</v>
      </c>
      <c r="C32" s="862">
        <v>0.28726011514663702</v>
      </c>
      <c r="D32" s="862">
        <v>0.20513115823268899</v>
      </c>
      <c r="E32" s="862">
        <v>0.55148303508758501</v>
      </c>
      <c r="F32" s="862">
        <v>0.19004228711128199</v>
      </c>
      <c r="G32" s="862">
        <v>0.55252927541732799</v>
      </c>
      <c r="H32" s="862">
        <v>0.33218634128570601</v>
      </c>
    </row>
    <row r="33" spans="1:8" x14ac:dyDescent="0.2">
      <c r="A33" s="2" t="s">
        <v>50</v>
      </c>
      <c r="B33" s="865">
        <v>2146</v>
      </c>
      <c r="C33" s="862">
        <v>0.307178914546967</v>
      </c>
      <c r="D33" s="862">
        <v>0.21275229752063801</v>
      </c>
      <c r="E33" s="862">
        <v>0.50315225124359098</v>
      </c>
      <c r="F33" s="862">
        <v>0.31746572256088301</v>
      </c>
      <c r="G33" s="862">
        <v>0.59175199270248402</v>
      </c>
      <c r="H33" s="862">
        <v>0.42619279026985202</v>
      </c>
    </row>
    <row r="34" spans="1:8" x14ac:dyDescent="0.2">
      <c r="A34" s="5" t="s">
        <v>51</v>
      </c>
      <c r="B34" s="864" t="s">
        <v>1</v>
      </c>
      <c r="C34" s="861" t="s">
        <v>1</v>
      </c>
      <c r="D34" s="861" t="s">
        <v>1</v>
      </c>
      <c r="E34" s="861" t="s">
        <v>1</v>
      </c>
      <c r="F34" s="861" t="s">
        <v>1</v>
      </c>
      <c r="G34" s="861" t="s">
        <v>1</v>
      </c>
      <c r="H34" s="861" t="s">
        <v>1</v>
      </c>
    </row>
    <row r="35" spans="1:8" x14ac:dyDescent="0.2">
      <c r="A35" s="2" t="s">
        <v>52</v>
      </c>
      <c r="B35" s="865">
        <v>1154</v>
      </c>
      <c r="C35" s="862">
        <v>0.28409561514854398</v>
      </c>
      <c r="D35" s="862">
        <v>0.19376467168331099</v>
      </c>
      <c r="E35" s="862">
        <v>0.57341372966766402</v>
      </c>
      <c r="F35" s="862">
        <v>0.16375291347503701</v>
      </c>
      <c r="G35" s="862">
        <v>0.52350860834121704</v>
      </c>
      <c r="H35" s="862">
        <v>0.31836840510368303</v>
      </c>
    </row>
    <row r="36" spans="1:8" x14ac:dyDescent="0.2">
      <c r="A36" s="2" t="s">
        <v>53</v>
      </c>
      <c r="B36" s="865">
        <v>1984</v>
      </c>
      <c r="C36" s="862">
        <v>0.29495194554328902</v>
      </c>
      <c r="D36" s="862">
        <v>0.22965538501739499</v>
      </c>
      <c r="E36" s="862">
        <v>0.50241386890411399</v>
      </c>
      <c r="F36" s="862">
        <v>0.21750973165035201</v>
      </c>
      <c r="G36" s="862">
        <v>0.59024363756179798</v>
      </c>
      <c r="H36" s="862">
        <v>0.35979220271110501</v>
      </c>
    </row>
    <row r="37" spans="1:8" x14ac:dyDescent="0.2">
      <c r="A37" s="2" t="s">
        <v>54</v>
      </c>
      <c r="B37" s="865">
        <v>610</v>
      </c>
      <c r="C37" s="862">
        <v>0.27936860918998702</v>
      </c>
      <c r="D37" s="862">
        <v>0.218853920698166</v>
      </c>
      <c r="E37" s="862">
        <v>0.46950426697731001</v>
      </c>
      <c r="F37" s="862">
        <v>0.285335302352905</v>
      </c>
      <c r="G37" s="862">
        <v>0.59900051355361905</v>
      </c>
      <c r="H37" s="862">
        <v>0.371146440505981</v>
      </c>
    </row>
    <row r="38" spans="1:8" x14ac:dyDescent="0.2">
      <c r="A38" s="2" t="s">
        <v>55</v>
      </c>
      <c r="B38" s="865">
        <v>644</v>
      </c>
      <c r="C38" s="862">
        <v>0.27220275998115501</v>
      </c>
      <c r="D38" s="862">
        <v>0.226947352290154</v>
      </c>
      <c r="E38" s="862">
        <v>0.40478712320327798</v>
      </c>
      <c r="F38" s="862">
        <v>0.382093995809555</v>
      </c>
      <c r="G38" s="862">
        <v>0.57031989097595204</v>
      </c>
      <c r="H38" s="862">
        <v>0.42389136552810702</v>
      </c>
    </row>
    <row r="39" spans="1:8" x14ac:dyDescent="0.2">
      <c r="A39" s="5" t="s">
        <v>56</v>
      </c>
      <c r="B39" s="864" t="s">
        <v>1</v>
      </c>
      <c r="C39" s="861" t="s">
        <v>1</v>
      </c>
      <c r="D39" s="861" t="s">
        <v>1</v>
      </c>
      <c r="E39" s="861" t="s">
        <v>1</v>
      </c>
      <c r="F39" s="861" t="s">
        <v>1</v>
      </c>
      <c r="G39" s="861" t="s">
        <v>1</v>
      </c>
      <c r="H39" s="861" t="s">
        <v>1</v>
      </c>
    </row>
    <row r="40" spans="1:8" x14ac:dyDescent="0.2">
      <c r="A40" s="2" t="s">
        <v>57</v>
      </c>
      <c r="B40" s="865">
        <v>3819</v>
      </c>
      <c r="C40" s="862">
        <v>0.27426576614379899</v>
      </c>
      <c r="D40" s="862">
        <v>0.18672646582126601</v>
      </c>
      <c r="E40" s="862">
        <v>0.54522097110748302</v>
      </c>
      <c r="F40" s="862">
        <v>0.185020476579666</v>
      </c>
      <c r="G40" s="862">
        <v>0.55134463310241699</v>
      </c>
      <c r="H40" s="862">
        <v>0.343198031187057</v>
      </c>
    </row>
    <row r="41" spans="1:8" x14ac:dyDescent="0.2">
      <c r="A41" s="2" t="s">
        <v>58</v>
      </c>
      <c r="B41" s="865">
        <v>444</v>
      </c>
      <c r="C41" s="862">
        <v>0.33535966277122498</v>
      </c>
      <c r="D41" s="862">
        <v>0.308310806751251</v>
      </c>
      <c r="E41" s="862">
        <v>0.447796851396561</v>
      </c>
      <c r="F41" s="862">
        <v>0.32578873634338401</v>
      </c>
      <c r="G41" s="862">
        <v>0.56987732648849498</v>
      </c>
      <c r="H41" s="862">
        <v>0.34859710931777999</v>
      </c>
    </row>
    <row r="42" spans="1:8" x14ac:dyDescent="0.2">
      <c r="A42" s="5" t="s">
        <v>59</v>
      </c>
      <c r="B42" s="864" t="s">
        <v>1</v>
      </c>
      <c r="C42" s="861" t="s">
        <v>1</v>
      </c>
      <c r="D42" s="861" t="s">
        <v>1</v>
      </c>
      <c r="E42" s="861" t="s">
        <v>1</v>
      </c>
      <c r="F42" s="861" t="s">
        <v>1</v>
      </c>
      <c r="G42" s="861" t="s">
        <v>1</v>
      </c>
      <c r="H42" s="861" t="s">
        <v>1</v>
      </c>
    </row>
    <row r="43" spans="1:8" x14ac:dyDescent="0.2">
      <c r="A43" s="2" t="s">
        <v>60</v>
      </c>
      <c r="B43" s="865">
        <v>3557</v>
      </c>
      <c r="C43" s="862">
        <v>0.279690831899643</v>
      </c>
      <c r="D43" s="862">
        <v>0.19221602380275701</v>
      </c>
      <c r="E43" s="862">
        <v>0.54794532060623202</v>
      </c>
      <c r="F43" s="862">
        <v>0.18009410798549699</v>
      </c>
      <c r="G43" s="862">
        <v>0.54743307828903198</v>
      </c>
      <c r="H43" s="862">
        <v>0.34249299764633201</v>
      </c>
    </row>
    <row r="44" spans="1:8" x14ac:dyDescent="0.2">
      <c r="A44" s="2" t="s">
        <v>61</v>
      </c>
      <c r="B44" s="865">
        <v>407</v>
      </c>
      <c r="C44" s="862">
        <v>0.25943458080291698</v>
      </c>
      <c r="D44" s="862">
        <v>0.144664287567139</v>
      </c>
      <c r="E44" s="862">
        <v>0.49566307663917503</v>
      </c>
      <c r="F44" s="862">
        <v>0.24624523520469699</v>
      </c>
      <c r="G44" s="862">
        <v>0.61518949270248402</v>
      </c>
      <c r="H44" s="862">
        <v>0.339864462614059</v>
      </c>
    </row>
    <row r="45" spans="1:8" x14ac:dyDescent="0.2">
      <c r="A45" s="2" t="s">
        <v>62</v>
      </c>
      <c r="B45" s="865">
        <v>373</v>
      </c>
      <c r="C45" s="862">
        <v>0.33020141720771801</v>
      </c>
      <c r="D45" s="862">
        <v>0.32529073953628501</v>
      </c>
      <c r="E45" s="862">
        <v>0.45683211088180498</v>
      </c>
      <c r="F45" s="862">
        <v>0.33169659972190901</v>
      </c>
      <c r="G45" s="862">
        <v>0.55109870433807395</v>
      </c>
      <c r="H45" s="862">
        <v>0.35603508353233299</v>
      </c>
    </row>
    <row r="46" spans="1:8" x14ac:dyDescent="0.2">
      <c r="A46" s="5" t="s">
        <v>63</v>
      </c>
      <c r="B46" s="864" t="s">
        <v>1</v>
      </c>
      <c r="C46" s="861" t="s">
        <v>1</v>
      </c>
      <c r="D46" s="861" t="s">
        <v>1</v>
      </c>
      <c r="E46" s="861" t="s">
        <v>1</v>
      </c>
      <c r="F46" s="861" t="s">
        <v>1</v>
      </c>
      <c r="G46" s="861" t="s">
        <v>1</v>
      </c>
      <c r="H46" s="861" t="s">
        <v>1</v>
      </c>
    </row>
    <row r="47" spans="1:8" x14ac:dyDescent="0.2">
      <c r="A47" s="2" t="s">
        <v>64</v>
      </c>
      <c r="B47" s="865">
        <v>593</v>
      </c>
      <c r="C47" s="862">
        <v>0.40529087185859702</v>
      </c>
      <c r="D47" s="862">
        <v>0.31364178657531699</v>
      </c>
      <c r="E47" s="862">
        <v>0.58043354749679599</v>
      </c>
      <c r="F47" s="862">
        <v>0.29846847057342502</v>
      </c>
      <c r="G47" s="862">
        <v>0.56914931535720803</v>
      </c>
      <c r="H47" s="862">
        <v>0.41468042135238598</v>
      </c>
    </row>
    <row r="48" spans="1:8" x14ac:dyDescent="0.2">
      <c r="A48" s="2" t="s">
        <v>65</v>
      </c>
      <c r="B48" s="865">
        <v>381</v>
      </c>
      <c r="C48" s="862">
        <v>0.21100984513759599</v>
      </c>
      <c r="D48" s="862">
        <v>0.201710730791092</v>
      </c>
      <c r="E48" s="862">
        <v>0.515064597129822</v>
      </c>
      <c r="F48" s="862">
        <v>0.166730582714081</v>
      </c>
      <c r="G48" s="862">
        <v>0.55855375528335605</v>
      </c>
      <c r="H48" s="862">
        <v>0.25575348734855702</v>
      </c>
    </row>
    <row r="49" spans="1:8" x14ac:dyDescent="0.2">
      <c r="A49" s="2" t="s">
        <v>66</v>
      </c>
      <c r="B49" s="865">
        <v>680</v>
      </c>
      <c r="C49" s="862">
        <v>0.232897058129311</v>
      </c>
      <c r="D49" s="862">
        <v>0.181217595934868</v>
      </c>
      <c r="E49" s="862">
        <v>0.518329977989197</v>
      </c>
      <c r="F49" s="862">
        <v>0.213220834732056</v>
      </c>
      <c r="G49" s="862">
        <v>0.56392240524292003</v>
      </c>
      <c r="H49" s="862">
        <v>0.29136911034584001</v>
      </c>
    </row>
    <row r="50" spans="1:8" x14ac:dyDescent="0.2">
      <c r="A50" s="2" t="s">
        <v>67</v>
      </c>
      <c r="B50" s="865">
        <v>441</v>
      </c>
      <c r="C50" s="862">
        <v>0.29440176486969</v>
      </c>
      <c r="D50" s="862">
        <v>0.20978988707065599</v>
      </c>
      <c r="E50" s="862">
        <v>0.51267611980438199</v>
      </c>
      <c r="F50" s="862">
        <v>0.24695461988449099</v>
      </c>
      <c r="G50" s="862">
        <v>0.46294492483138999</v>
      </c>
      <c r="H50" s="862">
        <v>0.32465639710426297</v>
      </c>
    </row>
    <row r="51" spans="1:8" x14ac:dyDescent="0.2">
      <c r="A51" s="2" t="s">
        <v>68</v>
      </c>
      <c r="B51" s="865">
        <v>338</v>
      </c>
      <c r="C51" s="862">
        <v>0.26760625839233398</v>
      </c>
      <c r="D51" s="862">
        <v>0.16757978498935699</v>
      </c>
      <c r="E51" s="862">
        <v>0.56638848781585704</v>
      </c>
      <c r="F51" s="862">
        <v>0.14612118899822199</v>
      </c>
      <c r="G51" s="862">
        <v>0.63512462377548196</v>
      </c>
      <c r="H51" s="862">
        <v>0.3432976603508</v>
      </c>
    </row>
    <row r="52" spans="1:8" x14ac:dyDescent="0.2">
      <c r="A52" s="2" t="s">
        <v>69</v>
      </c>
      <c r="B52" s="865">
        <v>408</v>
      </c>
      <c r="C52" s="862">
        <v>0.29987224936485302</v>
      </c>
      <c r="D52" s="862">
        <v>0.150233805179596</v>
      </c>
      <c r="E52" s="862">
        <v>0.50604188442230202</v>
      </c>
      <c r="F52" s="862">
        <v>0.179688856005669</v>
      </c>
      <c r="G52" s="862">
        <v>0.52052068710327104</v>
      </c>
      <c r="H52" s="862">
        <v>0.38956335186958302</v>
      </c>
    </row>
    <row r="53" spans="1:8" x14ac:dyDescent="0.2">
      <c r="A53" s="2" t="s">
        <v>70</v>
      </c>
      <c r="B53" s="865">
        <v>450</v>
      </c>
      <c r="C53" s="862">
        <v>0.37752136588096602</v>
      </c>
      <c r="D53" s="862">
        <v>0.29609328508377097</v>
      </c>
      <c r="E53" s="862">
        <v>0.469655752182007</v>
      </c>
      <c r="F53" s="862">
        <v>0.190516978502274</v>
      </c>
      <c r="G53" s="862">
        <v>0.461040079593658</v>
      </c>
      <c r="H53" s="862">
        <v>0.35462230443954501</v>
      </c>
    </row>
    <row r="54" spans="1:8" x14ac:dyDescent="0.2">
      <c r="A54" s="2" t="s">
        <v>71</v>
      </c>
      <c r="B54" s="865">
        <v>415</v>
      </c>
      <c r="C54" s="862">
        <v>0.23984165489673601</v>
      </c>
      <c r="D54" s="862">
        <v>0.147515684366226</v>
      </c>
      <c r="E54" s="862">
        <v>0.499313473701477</v>
      </c>
      <c r="F54" s="862">
        <v>0.18350340425968201</v>
      </c>
      <c r="G54" s="862">
        <v>0.53635263442993197</v>
      </c>
      <c r="H54" s="862">
        <v>0.32862871885299699</v>
      </c>
    </row>
    <row r="55" spans="1:8" x14ac:dyDescent="0.2">
      <c r="A55" s="2" t="s">
        <v>72</v>
      </c>
      <c r="B55" s="865">
        <v>284</v>
      </c>
      <c r="C55" s="862">
        <v>0.25312468409538302</v>
      </c>
      <c r="D55" s="862">
        <v>0.25565078854560902</v>
      </c>
      <c r="E55" s="862">
        <v>0.51709961891174305</v>
      </c>
      <c r="F55" s="862">
        <v>0.26138901710510298</v>
      </c>
      <c r="G55" s="862">
        <v>0.58156502246856701</v>
      </c>
      <c r="H55" s="862">
        <v>0.34920001029968301</v>
      </c>
    </row>
    <row r="56" spans="1:8" x14ac:dyDescent="0.2">
      <c r="A56" s="2" t="s">
        <v>73</v>
      </c>
      <c r="B56" s="865">
        <v>437</v>
      </c>
      <c r="C56" s="862">
        <v>0.22841599583625799</v>
      </c>
      <c r="D56" s="862">
        <v>0.14737042784690901</v>
      </c>
      <c r="E56" s="862">
        <v>0.55296164751052901</v>
      </c>
      <c r="F56" s="862">
        <v>0.19380168616771701</v>
      </c>
      <c r="G56" s="862">
        <v>0.62769132852554299</v>
      </c>
      <c r="H56" s="862">
        <v>0.37774869799614003</v>
      </c>
    </row>
    <row r="57" spans="1:8" x14ac:dyDescent="0.2">
      <c r="A57" s="5" t="s">
        <v>74</v>
      </c>
      <c r="B57" s="864" t="s">
        <v>1</v>
      </c>
      <c r="C57" s="861" t="s">
        <v>1</v>
      </c>
      <c r="D57" s="861" t="s">
        <v>1</v>
      </c>
      <c r="E57" s="861" t="s">
        <v>1</v>
      </c>
      <c r="F57" s="861" t="s">
        <v>1</v>
      </c>
      <c r="G57" s="861" t="s">
        <v>1</v>
      </c>
      <c r="H57" s="861" t="s">
        <v>1</v>
      </c>
    </row>
    <row r="58" spans="1:8" x14ac:dyDescent="0.2">
      <c r="A58" s="2" t="s">
        <v>75</v>
      </c>
      <c r="B58" s="865">
        <v>593</v>
      </c>
      <c r="C58" s="862">
        <v>0.40529087185859702</v>
      </c>
      <c r="D58" s="862">
        <v>0.31364178657531699</v>
      </c>
      <c r="E58" s="862">
        <v>0.58043354749679599</v>
      </c>
      <c r="F58" s="862">
        <v>0.29846847057342502</v>
      </c>
      <c r="G58" s="862">
        <v>0.56914931535720803</v>
      </c>
      <c r="H58" s="862">
        <v>0.41468042135238598</v>
      </c>
    </row>
    <row r="59" spans="1:8" x14ac:dyDescent="0.2">
      <c r="A59" s="2" t="s">
        <v>76</v>
      </c>
      <c r="B59" s="865">
        <v>1653</v>
      </c>
      <c r="C59" s="862">
        <v>0.24955090880394001</v>
      </c>
      <c r="D59" s="862">
        <v>0.15781365334987599</v>
      </c>
      <c r="E59" s="862">
        <v>0.52699667215347301</v>
      </c>
      <c r="F59" s="862">
        <v>0.17779445648193401</v>
      </c>
      <c r="G59" s="862">
        <v>0.58148223161697399</v>
      </c>
      <c r="H59" s="862">
        <v>0.33152261376380898</v>
      </c>
    </row>
    <row r="60" spans="1:8" x14ac:dyDescent="0.2">
      <c r="A60" s="2" t="s">
        <v>77</v>
      </c>
      <c r="B60" s="865">
        <v>1127</v>
      </c>
      <c r="C60" s="862">
        <v>0.31088766455650302</v>
      </c>
      <c r="D60" s="862">
        <v>0.24425625801086401</v>
      </c>
      <c r="E60" s="862">
        <v>0.51485121250152599</v>
      </c>
      <c r="F60" s="862">
        <v>0.197794184088707</v>
      </c>
      <c r="G60" s="862">
        <v>0.49896883964538602</v>
      </c>
      <c r="H60" s="862">
        <v>0.31245025992393499</v>
      </c>
    </row>
    <row r="61" spans="1:8" x14ac:dyDescent="0.2">
      <c r="A61" s="2" t="s">
        <v>78</v>
      </c>
      <c r="B61" s="865">
        <v>1054</v>
      </c>
      <c r="C61" s="862">
        <v>0.23492042720317799</v>
      </c>
      <c r="D61" s="862">
        <v>0.23437179625034299</v>
      </c>
      <c r="E61" s="862">
        <v>0.48542267084121699</v>
      </c>
      <c r="F61" s="862">
        <v>0.27908650040626498</v>
      </c>
      <c r="G61" s="862">
        <v>0.531133532524109</v>
      </c>
      <c r="H61" s="862">
        <v>0.38653361797332803</v>
      </c>
    </row>
    <row r="62" spans="1:8" x14ac:dyDescent="0.2">
      <c r="A62" s="5" t="s">
        <v>79</v>
      </c>
      <c r="B62" s="864" t="s">
        <v>1</v>
      </c>
      <c r="C62" s="861" t="s">
        <v>1</v>
      </c>
      <c r="D62" s="861" t="s">
        <v>1</v>
      </c>
      <c r="E62" s="861" t="s">
        <v>1</v>
      </c>
      <c r="F62" s="861" t="s">
        <v>1</v>
      </c>
      <c r="G62" s="861" t="s">
        <v>1</v>
      </c>
      <c r="H62" s="861" t="s">
        <v>1</v>
      </c>
    </row>
    <row r="63" spans="1:8" x14ac:dyDescent="0.2">
      <c r="A63" s="2" t="s">
        <v>80</v>
      </c>
      <c r="B63" s="865">
        <v>3479</v>
      </c>
      <c r="C63" s="862">
        <v>0.28698107600212103</v>
      </c>
      <c r="D63" s="862">
        <v>0.21150240302085899</v>
      </c>
      <c r="E63" s="862">
        <v>0.54712623357772805</v>
      </c>
      <c r="F63" s="862">
        <v>0.18732552230358099</v>
      </c>
      <c r="G63" s="862">
        <v>0.54886811971664395</v>
      </c>
      <c r="H63" s="862">
        <v>0.33902934193611101</v>
      </c>
    </row>
    <row r="64" spans="1:8" x14ac:dyDescent="0.2">
      <c r="A64" s="2" t="s">
        <v>81</v>
      </c>
      <c r="B64" s="865">
        <v>164</v>
      </c>
      <c r="C64" s="862">
        <v>0.22942186892032601</v>
      </c>
      <c r="D64" s="862">
        <v>0.25371009111404402</v>
      </c>
      <c r="E64" s="862">
        <v>0.43332031369209301</v>
      </c>
      <c r="F64" s="862">
        <v>0.32171005010604897</v>
      </c>
      <c r="G64" s="862">
        <v>0.52538871765136697</v>
      </c>
      <c r="H64" s="862">
        <v>0.40011775493621798</v>
      </c>
    </row>
    <row r="65" spans="1:8" x14ac:dyDescent="0.2">
      <c r="A65" s="2" t="s">
        <v>82</v>
      </c>
      <c r="B65" s="865">
        <v>304</v>
      </c>
      <c r="C65" s="862">
        <v>0.30009475350379899</v>
      </c>
      <c r="D65" s="862">
        <v>0.20628443360328699</v>
      </c>
      <c r="E65" s="862">
        <v>0.53045541048049905</v>
      </c>
      <c r="F65" s="862">
        <v>0.35580062866210899</v>
      </c>
      <c r="G65" s="862">
        <v>0.60499453544616699</v>
      </c>
      <c r="H65" s="862">
        <v>0.36689797043800398</v>
      </c>
    </row>
    <row r="66" spans="1:8" x14ac:dyDescent="0.2">
      <c r="A66" s="2" t="s">
        <v>83</v>
      </c>
      <c r="B66" s="865">
        <v>430</v>
      </c>
      <c r="C66" s="862">
        <v>0.28694823384285001</v>
      </c>
      <c r="D66" s="862">
        <v>0.18262454867363001</v>
      </c>
      <c r="E66" s="862">
        <v>0.35788404941558799</v>
      </c>
      <c r="F66" s="862">
        <v>0.30213388800620999</v>
      </c>
      <c r="G66" s="862">
        <v>0.59182745218277</v>
      </c>
      <c r="H66" s="862">
        <v>0.37547594308853099</v>
      </c>
    </row>
    <row r="67" spans="1:8" x14ac:dyDescent="0.2">
      <c r="A67" s="5" t="s">
        <v>84</v>
      </c>
      <c r="B67" s="864" t="s">
        <v>1</v>
      </c>
      <c r="C67" s="861" t="s">
        <v>1</v>
      </c>
      <c r="D67" s="861" t="s">
        <v>1</v>
      </c>
      <c r="E67" s="861" t="s">
        <v>1</v>
      </c>
      <c r="F67" s="861" t="s">
        <v>1</v>
      </c>
      <c r="G67" s="861" t="s">
        <v>1</v>
      </c>
      <c r="H67" s="861" t="s">
        <v>1</v>
      </c>
    </row>
    <row r="68" spans="1:8" x14ac:dyDescent="0.2">
      <c r="A68" s="2" t="s">
        <v>85</v>
      </c>
      <c r="B68" s="865">
        <v>4096</v>
      </c>
      <c r="C68" s="862">
        <v>0.28531777858734098</v>
      </c>
      <c r="D68" s="862">
        <v>0.208177849650383</v>
      </c>
      <c r="E68" s="862">
        <v>0.53599286079406705</v>
      </c>
      <c r="F68" s="862">
        <v>0.20804063975810999</v>
      </c>
      <c r="G68" s="862">
        <v>0.54894644021987904</v>
      </c>
      <c r="H68" s="862">
        <v>0.347083330154419</v>
      </c>
    </row>
    <row r="69" spans="1:8" x14ac:dyDescent="0.2">
      <c r="A69" s="2" t="s">
        <v>86</v>
      </c>
      <c r="B69" s="865">
        <v>110</v>
      </c>
      <c r="C69" s="862">
        <v>0.21501046419143699</v>
      </c>
      <c r="D69" s="862">
        <v>0.20616820454597501</v>
      </c>
      <c r="E69" s="862">
        <v>0.33420708775520303</v>
      </c>
      <c r="F69" s="862">
        <v>0.21627788245677901</v>
      </c>
      <c r="G69" s="862">
        <v>0.65592676401138295</v>
      </c>
      <c r="H69" s="862">
        <v>0.37272763252258301</v>
      </c>
    </row>
    <row r="70" spans="1:8" x14ac:dyDescent="0.2">
      <c r="A70" s="2" t="s">
        <v>87</v>
      </c>
      <c r="B70" s="865">
        <v>176</v>
      </c>
      <c r="C70" s="862">
        <v>0.27486813068389898</v>
      </c>
      <c r="D70" s="862">
        <v>0.18326210975647</v>
      </c>
      <c r="E70" s="862">
        <v>0.43362939357757602</v>
      </c>
      <c r="F70" s="862">
        <v>0.24539546668529499</v>
      </c>
      <c r="G70" s="862">
        <v>0.62448549270629905</v>
      </c>
      <c r="H70" s="862">
        <v>0.28291136026382402</v>
      </c>
    </row>
    <row r="71" spans="1:8" x14ac:dyDescent="0.2">
      <c r="A71" s="2" t="s">
        <v>88</v>
      </c>
      <c r="B71" s="865">
        <v>28</v>
      </c>
      <c r="C71" s="862" t="s">
        <v>1</v>
      </c>
      <c r="D71" s="862" t="s">
        <v>1</v>
      </c>
      <c r="E71" s="862" t="s">
        <v>1</v>
      </c>
      <c r="F71" s="862" t="s">
        <v>1</v>
      </c>
      <c r="G71" s="862" t="s">
        <v>1</v>
      </c>
      <c r="H71" s="862" t="s">
        <v>1</v>
      </c>
    </row>
    <row r="72" spans="1:8" x14ac:dyDescent="0.2">
      <c r="A72" s="5" t="s">
        <v>89</v>
      </c>
      <c r="B72" s="864" t="s">
        <v>1</v>
      </c>
      <c r="C72" s="861" t="s">
        <v>1</v>
      </c>
      <c r="D72" s="861" t="s">
        <v>1</v>
      </c>
      <c r="E72" s="861" t="s">
        <v>1</v>
      </c>
      <c r="F72" s="861" t="s">
        <v>1</v>
      </c>
      <c r="G72" s="861" t="s">
        <v>1</v>
      </c>
      <c r="H72" s="861" t="s">
        <v>1</v>
      </c>
    </row>
    <row r="73" spans="1:8" x14ac:dyDescent="0.2">
      <c r="A73" s="2" t="s">
        <v>89</v>
      </c>
      <c r="B73" s="865">
        <v>2892</v>
      </c>
      <c r="C73" s="862">
        <v>0.28877696394920299</v>
      </c>
      <c r="D73" s="862">
        <v>0.19464141130447399</v>
      </c>
      <c r="E73" s="862">
        <v>0.541390180587769</v>
      </c>
      <c r="F73" s="862">
        <v>0.17700240015983601</v>
      </c>
      <c r="G73" s="862">
        <v>0.55805635452270497</v>
      </c>
      <c r="H73" s="862">
        <v>0.32747066020965598</v>
      </c>
    </row>
    <row r="74" spans="1:8" x14ac:dyDescent="0.2">
      <c r="A74" s="2" t="s">
        <v>90</v>
      </c>
      <c r="B74" s="865">
        <v>1517</v>
      </c>
      <c r="C74" s="862">
        <v>0.26168477535247803</v>
      </c>
      <c r="D74" s="862">
        <v>0.31342488527298001</v>
      </c>
      <c r="E74" s="862">
        <v>0.42931237816810602</v>
      </c>
      <c r="F74" s="862">
        <v>0.441666960716248</v>
      </c>
      <c r="G74" s="862">
        <v>0.52888011932373002</v>
      </c>
      <c r="H74" s="862">
        <v>0.46479332447052002</v>
      </c>
    </row>
    <row r="75" spans="1:8" x14ac:dyDescent="0.2">
      <c r="A75" s="5" t="s">
        <v>91</v>
      </c>
      <c r="B75" s="864" t="s">
        <v>1</v>
      </c>
      <c r="C75" s="861" t="s">
        <v>1</v>
      </c>
      <c r="D75" s="861" t="s">
        <v>1</v>
      </c>
      <c r="E75" s="861" t="s">
        <v>1</v>
      </c>
      <c r="F75" s="861" t="s">
        <v>1</v>
      </c>
      <c r="G75" s="861" t="s">
        <v>1</v>
      </c>
      <c r="H75" s="861" t="s">
        <v>1</v>
      </c>
    </row>
    <row r="76" spans="1:8" x14ac:dyDescent="0.2">
      <c r="A76" s="2" t="s">
        <v>92</v>
      </c>
      <c r="B76" s="865">
        <v>1496</v>
      </c>
      <c r="C76" s="862">
        <v>0.29997545480728099</v>
      </c>
      <c r="D76" s="862">
        <v>0.22583256661891901</v>
      </c>
      <c r="E76" s="862">
        <v>0.52810478210449197</v>
      </c>
      <c r="F76" s="862">
        <v>0.26544377207755998</v>
      </c>
      <c r="G76" s="862">
        <v>0.58139050006866499</v>
      </c>
      <c r="H76" s="862">
        <v>0.34125334024429299</v>
      </c>
    </row>
    <row r="77" spans="1:8" x14ac:dyDescent="0.2">
      <c r="A77" s="2" t="s">
        <v>93</v>
      </c>
      <c r="B77" s="865">
        <v>783</v>
      </c>
      <c r="C77" s="862">
        <v>0.29499995708465598</v>
      </c>
      <c r="D77" s="862">
        <v>0.21385912597179399</v>
      </c>
      <c r="E77" s="862">
        <v>0.51237154006957997</v>
      </c>
      <c r="F77" s="862">
        <v>0.22589142620563499</v>
      </c>
      <c r="G77" s="862">
        <v>0.59179782867431596</v>
      </c>
      <c r="H77" s="862">
        <v>0.34027001261711098</v>
      </c>
    </row>
    <row r="78" spans="1:8" x14ac:dyDescent="0.2">
      <c r="A78" s="2" t="s">
        <v>94</v>
      </c>
      <c r="B78" s="865">
        <v>2112</v>
      </c>
      <c r="C78" s="862">
        <v>0.26485466957092302</v>
      </c>
      <c r="D78" s="862">
        <v>0.18996962904930101</v>
      </c>
      <c r="E78" s="862">
        <v>0.53396189212799094</v>
      </c>
      <c r="F78" s="862">
        <v>0.13499975204467801</v>
      </c>
      <c r="G78" s="862">
        <v>0.50581336021423295</v>
      </c>
      <c r="H78" s="862">
        <v>0.354006588459015</v>
      </c>
    </row>
    <row r="79" spans="1:8" x14ac:dyDescent="0.2">
      <c r="A79" s="5" t="s">
        <v>95</v>
      </c>
      <c r="B79" s="864" t="s">
        <v>1</v>
      </c>
      <c r="C79" s="861" t="s">
        <v>1</v>
      </c>
      <c r="D79" s="861" t="s">
        <v>1</v>
      </c>
      <c r="E79" s="861" t="s">
        <v>1</v>
      </c>
      <c r="F79" s="861" t="s">
        <v>1</v>
      </c>
      <c r="G79" s="861" t="s">
        <v>1</v>
      </c>
      <c r="H79" s="861" t="s">
        <v>1</v>
      </c>
    </row>
    <row r="80" spans="1:8" x14ac:dyDescent="0.2">
      <c r="A80" s="2" t="s">
        <v>96</v>
      </c>
      <c r="B80" s="865">
        <v>736</v>
      </c>
      <c r="C80" s="862">
        <v>0.21156083047390001</v>
      </c>
      <c r="D80" s="862">
        <v>9.5085553824901595E-2</v>
      </c>
      <c r="E80" s="862">
        <v>0.46295121312141402</v>
      </c>
      <c r="F80" s="862">
        <v>0.16495420038700101</v>
      </c>
      <c r="G80" s="862">
        <v>0.63467144966125499</v>
      </c>
      <c r="H80" s="862">
        <v>0.41956582665443398</v>
      </c>
    </row>
    <row r="81" spans="1:8" x14ac:dyDescent="0.2">
      <c r="A81" s="2" t="s">
        <v>97</v>
      </c>
      <c r="B81" s="865">
        <v>760</v>
      </c>
      <c r="C81" s="862">
        <v>0.18213224411010701</v>
      </c>
      <c r="D81" s="862">
        <v>0.105183653533459</v>
      </c>
      <c r="E81" s="862">
        <v>0.46720209717750499</v>
      </c>
      <c r="F81" s="862">
        <v>0.17012971639633201</v>
      </c>
      <c r="G81" s="862">
        <v>0.54369354248046897</v>
      </c>
      <c r="H81" s="862">
        <v>0.30594345927238498</v>
      </c>
    </row>
    <row r="82" spans="1:8" x14ac:dyDescent="0.2">
      <c r="A82" s="2" t="s">
        <v>98</v>
      </c>
      <c r="B82" s="865">
        <v>164</v>
      </c>
      <c r="C82" s="862">
        <v>0.19538143277168299</v>
      </c>
      <c r="D82" s="862">
        <v>0.15314570069312999</v>
      </c>
      <c r="E82" s="862">
        <v>0.51844739913940396</v>
      </c>
      <c r="F82" s="862">
        <v>0.14105619490146601</v>
      </c>
      <c r="G82" s="862">
        <v>0.55150187015533403</v>
      </c>
      <c r="H82" s="862">
        <v>0.34490567445754999</v>
      </c>
    </row>
    <row r="83" spans="1:8" x14ac:dyDescent="0.2">
      <c r="A83" s="2" t="s">
        <v>99</v>
      </c>
      <c r="B83" s="865">
        <v>431</v>
      </c>
      <c r="C83" s="862">
        <v>0.32862386107444802</v>
      </c>
      <c r="D83" s="862">
        <v>0.192971006035805</v>
      </c>
      <c r="E83" s="862">
        <v>0.53385901451110795</v>
      </c>
      <c r="F83" s="862">
        <v>9.6156895160674993E-2</v>
      </c>
      <c r="G83" s="862">
        <v>0.470655888319016</v>
      </c>
      <c r="H83" s="862">
        <v>0.26260137557983398</v>
      </c>
    </row>
    <row r="84" spans="1:8" x14ac:dyDescent="0.2">
      <c r="A84" s="2" t="s">
        <v>100</v>
      </c>
      <c r="B84" s="865">
        <v>272</v>
      </c>
      <c r="C84" s="862">
        <v>0.29015713930129999</v>
      </c>
      <c r="D84" s="862">
        <v>0.18961860239505801</v>
      </c>
      <c r="E84" s="862">
        <v>0.63114696741104104</v>
      </c>
      <c r="F84" s="862">
        <v>0.14307084679603599</v>
      </c>
      <c r="G84" s="862">
        <v>0.489597648382187</v>
      </c>
      <c r="H84" s="862">
        <v>0.20173700153827701</v>
      </c>
    </row>
    <row r="85" spans="1:8" x14ac:dyDescent="0.2">
      <c r="A85" s="2" t="s">
        <v>101</v>
      </c>
      <c r="B85" s="865">
        <v>789</v>
      </c>
      <c r="C85" s="862">
        <v>0.395514816045761</v>
      </c>
      <c r="D85" s="862">
        <v>0.35075825452804599</v>
      </c>
      <c r="E85" s="862">
        <v>0.65545183420181297</v>
      </c>
      <c r="F85" s="862">
        <v>0.16295625269413</v>
      </c>
      <c r="G85" s="862">
        <v>0.50830149650573697</v>
      </c>
      <c r="H85" s="862">
        <v>0.40323355793952897</v>
      </c>
    </row>
    <row r="86" spans="1:8" x14ac:dyDescent="0.2">
      <c r="A86" s="2" t="s">
        <v>102</v>
      </c>
      <c r="B86" s="865">
        <v>267</v>
      </c>
      <c r="C86" s="862">
        <v>0.46296194195747398</v>
      </c>
      <c r="D86" s="862">
        <v>0.49258193373680098</v>
      </c>
      <c r="E86" s="862">
        <v>0.51480215787887595</v>
      </c>
      <c r="F86" s="862">
        <v>0.595525443553925</v>
      </c>
      <c r="G86" s="862">
        <v>0.55887621641159102</v>
      </c>
      <c r="H86" s="862">
        <v>0.46694904565811202</v>
      </c>
    </row>
    <row r="87" spans="1:8" x14ac:dyDescent="0.2">
      <c r="A87" s="2" t="s">
        <v>103</v>
      </c>
      <c r="B87" s="865">
        <v>334</v>
      </c>
      <c r="C87" s="862">
        <v>0.69567060470581099</v>
      </c>
      <c r="D87" s="862">
        <v>0.65348351001739502</v>
      </c>
      <c r="E87" s="862">
        <v>0.76337015628814697</v>
      </c>
      <c r="F87" s="862">
        <v>0.78832876682281505</v>
      </c>
      <c r="G87" s="862">
        <v>0.72522664070129395</v>
      </c>
      <c r="H87" s="862">
        <v>0.57794827222824097</v>
      </c>
    </row>
    <row r="88" spans="1:8" x14ac:dyDescent="0.2">
      <c r="A88" s="2" t="s">
        <v>104</v>
      </c>
      <c r="B88" s="865">
        <v>610</v>
      </c>
      <c r="C88" s="862">
        <v>0.22072303295135501</v>
      </c>
      <c r="D88" s="862">
        <v>0.172940284013748</v>
      </c>
      <c r="E88" s="862">
        <v>0.46104097366333002</v>
      </c>
      <c r="F88" s="862">
        <v>0.205975517630577</v>
      </c>
      <c r="G88" s="862">
        <v>0.540419220924377</v>
      </c>
      <c r="H88" s="862">
        <v>0.293104767799377</v>
      </c>
    </row>
    <row r="89" spans="1:8" x14ac:dyDescent="0.2">
      <c r="A89" s="5" t="s">
        <v>105</v>
      </c>
      <c r="B89" s="864" t="s">
        <v>1</v>
      </c>
      <c r="C89" s="861" t="s">
        <v>1</v>
      </c>
      <c r="D89" s="861" t="s">
        <v>1</v>
      </c>
      <c r="E89" s="861" t="s">
        <v>1</v>
      </c>
      <c r="F89" s="861" t="s">
        <v>1</v>
      </c>
      <c r="G89" s="861" t="s">
        <v>1</v>
      </c>
      <c r="H89" s="861" t="s">
        <v>1</v>
      </c>
    </row>
    <row r="90" spans="1:8" x14ac:dyDescent="0.2">
      <c r="A90" s="2" t="s">
        <v>106</v>
      </c>
      <c r="B90" s="865">
        <v>440</v>
      </c>
      <c r="C90" s="862">
        <v>0.26808542013168302</v>
      </c>
      <c r="D90" s="862">
        <v>0.21099813282489799</v>
      </c>
      <c r="E90" s="862">
        <v>0.49692717194557201</v>
      </c>
      <c r="F90" s="862">
        <v>0.14555373787879899</v>
      </c>
      <c r="G90" s="862">
        <v>0.54294538497924805</v>
      </c>
      <c r="H90" s="862">
        <v>0.313881695270538</v>
      </c>
    </row>
    <row r="91" spans="1:8" x14ac:dyDescent="0.2">
      <c r="A91" s="2" t="s">
        <v>107</v>
      </c>
      <c r="B91" s="865">
        <v>1099</v>
      </c>
      <c r="C91" s="862">
        <v>0.26124134659767201</v>
      </c>
      <c r="D91" s="862">
        <v>0.18723063170909901</v>
      </c>
      <c r="E91" s="862">
        <v>0.54553616046905495</v>
      </c>
      <c r="F91" s="862">
        <v>0.15546640753745999</v>
      </c>
      <c r="G91" s="862">
        <v>0.53671658039092995</v>
      </c>
      <c r="H91" s="862">
        <v>0.29800108075141901</v>
      </c>
    </row>
    <row r="92" spans="1:8" x14ac:dyDescent="0.2">
      <c r="A92" s="2" t="s">
        <v>108</v>
      </c>
      <c r="B92" s="865">
        <v>2143</v>
      </c>
      <c r="C92" s="862">
        <v>0.298952966928482</v>
      </c>
      <c r="D92" s="862">
        <v>0.21444591879844699</v>
      </c>
      <c r="E92" s="862">
        <v>0.53315484523773204</v>
      </c>
      <c r="F92" s="862">
        <v>0.234168350696564</v>
      </c>
      <c r="G92" s="862">
        <v>0.57089573144912698</v>
      </c>
      <c r="H92" s="862">
        <v>0.37385305762290999</v>
      </c>
    </row>
    <row r="93" spans="1:8" x14ac:dyDescent="0.2">
      <c r="A93" s="2" t="s">
        <v>109</v>
      </c>
      <c r="B93" s="865">
        <v>408</v>
      </c>
      <c r="C93" s="862">
        <v>0.34773096442222601</v>
      </c>
      <c r="D93" s="862">
        <v>0.17640644311904899</v>
      </c>
      <c r="E93" s="862">
        <v>0.50870007276535001</v>
      </c>
      <c r="F93" s="862">
        <v>0.45075675845146201</v>
      </c>
      <c r="G93" s="862">
        <v>0.59994077682495095</v>
      </c>
      <c r="H93" s="862">
        <v>0.511394202709198</v>
      </c>
    </row>
    <row r="94" spans="1:8" x14ac:dyDescent="0.2">
      <c r="A94" s="5" t="s">
        <v>110</v>
      </c>
      <c r="B94" s="864" t="s">
        <v>1</v>
      </c>
      <c r="C94" s="861" t="s">
        <v>1</v>
      </c>
      <c r="D94" s="861" t="s">
        <v>1</v>
      </c>
      <c r="E94" s="861" t="s">
        <v>1</v>
      </c>
      <c r="F94" s="861" t="s">
        <v>1</v>
      </c>
      <c r="G94" s="861" t="s">
        <v>1</v>
      </c>
      <c r="H94" s="861" t="s">
        <v>1</v>
      </c>
    </row>
    <row r="95" spans="1:8" x14ac:dyDescent="0.2">
      <c r="A95" s="2" t="s">
        <v>106</v>
      </c>
      <c r="B95" s="865">
        <v>715</v>
      </c>
      <c r="C95" s="862">
        <v>0.255656719207764</v>
      </c>
      <c r="D95" s="862">
        <v>0.19916449487209301</v>
      </c>
      <c r="E95" s="862">
        <v>0.484646826982498</v>
      </c>
      <c r="F95" s="862">
        <v>0.14401328563690199</v>
      </c>
      <c r="G95" s="862">
        <v>0.55249333381652799</v>
      </c>
      <c r="H95" s="862">
        <v>0.29475322365760798</v>
      </c>
    </row>
    <row r="96" spans="1:8" x14ac:dyDescent="0.2">
      <c r="A96" s="2" t="s">
        <v>107</v>
      </c>
      <c r="B96" s="865">
        <v>1519</v>
      </c>
      <c r="C96" s="862">
        <v>0.28006023168563798</v>
      </c>
      <c r="D96" s="862">
        <v>0.198339357972145</v>
      </c>
      <c r="E96" s="862">
        <v>0.55808717012405396</v>
      </c>
      <c r="F96" s="862">
        <v>0.15987890958786</v>
      </c>
      <c r="G96" s="862">
        <v>0.53945899009704601</v>
      </c>
      <c r="H96" s="862">
        <v>0.32040590047836298</v>
      </c>
    </row>
    <row r="97" spans="1:8" x14ac:dyDescent="0.2">
      <c r="A97" s="2" t="s">
        <v>108</v>
      </c>
      <c r="B97" s="865">
        <v>1636</v>
      </c>
      <c r="C97" s="862">
        <v>0.310541361570358</v>
      </c>
      <c r="D97" s="862">
        <v>0.21281184256076799</v>
      </c>
      <c r="E97" s="862">
        <v>0.53416782617569003</v>
      </c>
      <c r="F97" s="862">
        <v>0.29211050271987898</v>
      </c>
      <c r="G97" s="862">
        <v>0.56693679094314597</v>
      </c>
      <c r="H97" s="862">
        <v>0.40064659714698803</v>
      </c>
    </row>
    <row r="98" spans="1:8" x14ac:dyDescent="0.2">
      <c r="A98" s="2" t="s">
        <v>109</v>
      </c>
      <c r="B98" s="865">
        <v>220</v>
      </c>
      <c r="C98" s="862">
        <v>0.33152121305465698</v>
      </c>
      <c r="D98" s="862">
        <v>0.19727270305156699</v>
      </c>
      <c r="E98" s="862">
        <v>0.49566355347633401</v>
      </c>
      <c r="F98" s="862">
        <v>0.48385828733444203</v>
      </c>
      <c r="G98" s="862">
        <v>0.72528755664825395</v>
      </c>
      <c r="H98" s="862">
        <v>0.62381565570831299</v>
      </c>
    </row>
    <row r="99" spans="1:8" x14ac:dyDescent="0.2">
      <c r="A99" s="5" t="s">
        <v>111</v>
      </c>
      <c r="B99" s="864" t="s">
        <v>1</v>
      </c>
      <c r="C99" s="861" t="s">
        <v>1</v>
      </c>
      <c r="D99" s="861" t="s">
        <v>1</v>
      </c>
      <c r="E99" s="861" t="s">
        <v>1</v>
      </c>
      <c r="F99" s="861" t="s">
        <v>1</v>
      </c>
      <c r="G99" s="861" t="s">
        <v>1</v>
      </c>
      <c r="H99" s="861" t="s">
        <v>1</v>
      </c>
    </row>
    <row r="100" spans="1:8" x14ac:dyDescent="0.2">
      <c r="A100" s="2" t="s">
        <v>112</v>
      </c>
      <c r="B100" s="865">
        <v>230</v>
      </c>
      <c r="C100" s="862">
        <v>0.28501826524734503</v>
      </c>
      <c r="D100" s="862">
        <v>0.213457316160202</v>
      </c>
      <c r="E100" s="862">
        <v>0.47141918540000899</v>
      </c>
      <c r="F100" s="862">
        <v>0.15498189628124201</v>
      </c>
      <c r="G100" s="862">
        <v>0.60626286268234297</v>
      </c>
      <c r="H100" s="862">
        <v>0.31990560889244102</v>
      </c>
    </row>
    <row r="101" spans="1:8" x14ac:dyDescent="0.2">
      <c r="A101" s="2" t="s">
        <v>113</v>
      </c>
      <c r="B101" s="865">
        <v>576</v>
      </c>
      <c r="C101" s="862">
        <v>0.259550720453262</v>
      </c>
      <c r="D101" s="862">
        <v>0.214501053094864</v>
      </c>
      <c r="E101" s="862">
        <v>0.50158727169036899</v>
      </c>
      <c r="F101" s="862">
        <v>0.236220508813858</v>
      </c>
      <c r="G101" s="862">
        <v>0.58920270204544101</v>
      </c>
      <c r="H101" s="862">
        <v>0.28875362873077398</v>
      </c>
    </row>
    <row r="102" spans="1:8" x14ac:dyDescent="0.2">
      <c r="A102" s="2" t="s">
        <v>114</v>
      </c>
      <c r="B102" s="865">
        <v>854</v>
      </c>
      <c r="C102" s="862">
        <v>0.27386611700058</v>
      </c>
      <c r="D102" s="862">
        <v>0.173047259449959</v>
      </c>
      <c r="E102" s="862">
        <v>0.44730392098426802</v>
      </c>
      <c r="F102" s="862">
        <v>0.24958696961402899</v>
      </c>
      <c r="G102" s="862">
        <v>0.56556898355483998</v>
      </c>
      <c r="H102" s="862">
        <v>0.367176413536072</v>
      </c>
    </row>
    <row r="103" spans="1:8" x14ac:dyDescent="0.2">
      <c r="A103" s="2" t="s">
        <v>115</v>
      </c>
      <c r="B103" s="865">
        <v>664</v>
      </c>
      <c r="C103" s="862">
        <v>0.28733116388320901</v>
      </c>
      <c r="D103" s="862">
        <v>0.21138186752796201</v>
      </c>
      <c r="E103" s="862">
        <v>0.45223820209503202</v>
      </c>
      <c r="F103" s="862">
        <v>0.25398281216621399</v>
      </c>
      <c r="G103" s="862">
        <v>0.57450640201568604</v>
      </c>
      <c r="H103" s="862">
        <v>0.37475809454917902</v>
      </c>
    </row>
    <row r="104" spans="1:8" x14ac:dyDescent="0.2">
      <c r="A104" s="2" t="s">
        <v>116</v>
      </c>
      <c r="B104" s="865">
        <v>754</v>
      </c>
      <c r="C104" s="862">
        <v>0.29824429750442499</v>
      </c>
      <c r="D104" s="862">
        <v>0.18408082425594299</v>
      </c>
      <c r="E104" s="862">
        <v>0.57435649633407604</v>
      </c>
      <c r="F104" s="862">
        <v>0.16910947859287301</v>
      </c>
      <c r="G104" s="862">
        <v>0.51013541221618697</v>
      </c>
      <c r="H104" s="862">
        <v>0.30038920044898998</v>
      </c>
    </row>
    <row r="105" spans="1:8" x14ac:dyDescent="0.2">
      <c r="A105" s="2" t="s">
        <v>117</v>
      </c>
      <c r="B105" s="865">
        <v>747</v>
      </c>
      <c r="C105" s="862">
        <v>0.30619183182716397</v>
      </c>
      <c r="D105" s="862">
        <v>0.25921249389648399</v>
      </c>
      <c r="E105" s="862">
        <v>0.62986868619918801</v>
      </c>
      <c r="F105" s="862">
        <v>0.19331592321395899</v>
      </c>
      <c r="G105" s="862">
        <v>0.52305310964584395</v>
      </c>
      <c r="H105" s="862">
        <v>0.37393623590469399</v>
      </c>
    </row>
    <row r="106" spans="1:8" x14ac:dyDescent="0.2">
      <c r="A106" s="2" t="s">
        <v>118</v>
      </c>
      <c r="B106" s="865">
        <v>570</v>
      </c>
      <c r="C106" s="862">
        <v>0.30864188075065602</v>
      </c>
      <c r="D106" s="862">
        <v>0.24590608477592499</v>
      </c>
      <c r="E106" s="862">
        <v>0.65827214717865001</v>
      </c>
      <c r="F106" s="862">
        <v>0.17465366423129999</v>
      </c>
      <c r="G106" s="862">
        <v>0.51500469446182295</v>
      </c>
      <c r="H106" s="862">
        <v>0.42165064811706499</v>
      </c>
    </row>
    <row r="107" spans="1:8" x14ac:dyDescent="0.2">
      <c r="A107" s="5" t="s">
        <v>111</v>
      </c>
      <c r="B107" s="864" t="s">
        <v>1</v>
      </c>
      <c r="C107" s="861" t="s">
        <v>1</v>
      </c>
      <c r="D107" s="861" t="s">
        <v>1</v>
      </c>
      <c r="E107" s="861" t="s">
        <v>1</v>
      </c>
      <c r="F107" s="861" t="s">
        <v>1</v>
      </c>
      <c r="G107" s="861" t="s">
        <v>1</v>
      </c>
      <c r="H107" s="861" t="s">
        <v>1</v>
      </c>
    </row>
    <row r="108" spans="1:8" x14ac:dyDescent="0.2">
      <c r="A108" s="2" t="s">
        <v>119</v>
      </c>
      <c r="B108" s="865">
        <v>806</v>
      </c>
      <c r="C108" s="862">
        <v>0.26777824759483299</v>
      </c>
      <c r="D108" s="862">
        <v>0.21416385471820801</v>
      </c>
      <c r="E108" s="862">
        <v>0.49184119701385498</v>
      </c>
      <c r="F108" s="862">
        <v>0.209975630044937</v>
      </c>
      <c r="G108" s="862">
        <v>0.59471410512924205</v>
      </c>
      <c r="H108" s="862">
        <v>0.29881757497787498</v>
      </c>
    </row>
    <row r="109" spans="1:8" x14ac:dyDescent="0.2">
      <c r="A109" s="2" t="s">
        <v>120</v>
      </c>
      <c r="B109" s="865">
        <v>1237</v>
      </c>
      <c r="C109" s="862">
        <v>0.27827838063240101</v>
      </c>
      <c r="D109" s="862">
        <v>0.182896792888641</v>
      </c>
      <c r="E109" s="862">
        <v>0.45619666576385498</v>
      </c>
      <c r="F109" s="862">
        <v>0.25061225891113298</v>
      </c>
      <c r="G109" s="862">
        <v>0.57433849573135398</v>
      </c>
      <c r="H109" s="862">
        <v>0.36772432923317</v>
      </c>
    </row>
    <row r="110" spans="1:8" x14ac:dyDescent="0.2">
      <c r="A110" s="2" t="s">
        <v>121</v>
      </c>
      <c r="B110" s="865">
        <v>1035</v>
      </c>
      <c r="C110" s="862">
        <v>0.294709593057632</v>
      </c>
      <c r="D110" s="862">
        <v>0.19087606668472301</v>
      </c>
      <c r="E110" s="862">
        <v>0.53655260801315297</v>
      </c>
      <c r="F110" s="862">
        <v>0.188551411032677</v>
      </c>
      <c r="G110" s="862">
        <v>0.516196548938751</v>
      </c>
      <c r="H110" s="862">
        <v>0.31923663616180398</v>
      </c>
    </row>
    <row r="111" spans="1:8" x14ac:dyDescent="0.2">
      <c r="A111" s="2" t="s">
        <v>122</v>
      </c>
      <c r="B111" s="865">
        <v>1317</v>
      </c>
      <c r="C111" s="862">
        <v>0.30732339620590199</v>
      </c>
      <c r="D111" s="862">
        <v>0.25306677818298301</v>
      </c>
      <c r="E111" s="862">
        <v>0.64298713207244895</v>
      </c>
      <c r="F111" s="862">
        <v>0.184696555137634</v>
      </c>
      <c r="G111" s="862">
        <v>0.51933586597442605</v>
      </c>
      <c r="H111" s="862">
        <v>0.39597365260124201</v>
      </c>
    </row>
    <row r="112" spans="1:8" x14ac:dyDescent="0.2">
      <c r="A112" s="5" t="s">
        <v>111</v>
      </c>
      <c r="B112" s="864" t="s">
        <v>1</v>
      </c>
      <c r="C112" s="861" t="s">
        <v>1</v>
      </c>
      <c r="D112" s="861" t="s">
        <v>1</v>
      </c>
      <c r="E112" s="861" t="s">
        <v>1</v>
      </c>
      <c r="F112" s="861" t="s">
        <v>1</v>
      </c>
      <c r="G112" s="861" t="s">
        <v>1</v>
      </c>
      <c r="H112" s="861" t="s">
        <v>1</v>
      </c>
    </row>
    <row r="113" spans="1:8" x14ac:dyDescent="0.2">
      <c r="A113" s="2" t="s">
        <v>119</v>
      </c>
      <c r="B113" s="865">
        <v>806</v>
      </c>
      <c r="C113" s="862">
        <v>0.26777824759483299</v>
      </c>
      <c r="D113" s="862">
        <v>0.21416385471820801</v>
      </c>
      <c r="E113" s="862">
        <v>0.49184119701385498</v>
      </c>
      <c r="F113" s="862">
        <v>0.209975630044937</v>
      </c>
      <c r="G113" s="862">
        <v>0.59471410512924205</v>
      </c>
      <c r="H113" s="862">
        <v>0.29881757497787498</v>
      </c>
    </row>
    <row r="114" spans="1:8" x14ac:dyDescent="0.2">
      <c r="A114" s="2" t="s">
        <v>123</v>
      </c>
      <c r="B114" s="865">
        <v>1518</v>
      </c>
      <c r="C114" s="862">
        <v>0.27891051769256597</v>
      </c>
      <c r="D114" s="862">
        <v>0.187408521771431</v>
      </c>
      <c r="E114" s="862">
        <v>0.44915243983268699</v>
      </c>
      <c r="F114" s="862">
        <v>0.25123378634452798</v>
      </c>
      <c r="G114" s="862">
        <v>0.56891721487045299</v>
      </c>
      <c r="H114" s="862">
        <v>0.37001672387123102</v>
      </c>
    </row>
    <row r="115" spans="1:8" x14ac:dyDescent="0.2">
      <c r="A115" s="2" t="s">
        <v>124</v>
      </c>
      <c r="B115" s="865">
        <v>2071</v>
      </c>
      <c r="C115" s="862">
        <v>0.30373015999794001</v>
      </c>
      <c r="D115" s="862">
        <v>0.225764155387878</v>
      </c>
      <c r="E115" s="862">
        <v>0.61582511663436901</v>
      </c>
      <c r="F115" s="862">
        <v>0.17852765321731601</v>
      </c>
      <c r="G115" s="862">
        <v>0.51569461822509799</v>
      </c>
      <c r="H115" s="862">
        <v>0.35814410448074302</v>
      </c>
    </row>
    <row r="116" spans="1:8" x14ac:dyDescent="0.2">
      <c r="A116" s="5" t="s">
        <v>125</v>
      </c>
      <c r="B116" s="864" t="s">
        <v>1</v>
      </c>
      <c r="C116" s="861" t="s">
        <v>1</v>
      </c>
      <c r="D116" s="861" t="s">
        <v>1</v>
      </c>
      <c r="E116" s="861" t="s">
        <v>1</v>
      </c>
      <c r="F116" s="861" t="s">
        <v>1</v>
      </c>
      <c r="G116" s="861" t="s">
        <v>1</v>
      </c>
      <c r="H116" s="861" t="s">
        <v>1</v>
      </c>
    </row>
    <row r="117" spans="1:8" x14ac:dyDescent="0.2">
      <c r="A117" s="2" t="s">
        <v>126</v>
      </c>
      <c r="B117" s="865">
        <v>490</v>
      </c>
      <c r="C117" s="862">
        <v>0.277933239936829</v>
      </c>
      <c r="D117" s="862">
        <v>0.21267431974411</v>
      </c>
      <c r="E117" s="862">
        <v>0.48929056525230402</v>
      </c>
      <c r="F117" s="862">
        <v>0.15159997344017001</v>
      </c>
      <c r="G117" s="862">
        <v>0.54369753599166903</v>
      </c>
      <c r="H117" s="862">
        <v>0.30715739727020303</v>
      </c>
    </row>
    <row r="118" spans="1:8" x14ac:dyDescent="0.2">
      <c r="A118" s="2" t="s">
        <v>127</v>
      </c>
      <c r="B118" s="865">
        <v>141</v>
      </c>
      <c r="C118" s="862">
        <v>0.194837406277657</v>
      </c>
      <c r="D118" s="862">
        <v>0.157963842153549</v>
      </c>
      <c r="E118" s="862">
        <v>0.45109653472900402</v>
      </c>
      <c r="F118" s="862">
        <v>0.113385714590549</v>
      </c>
      <c r="G118" s="862">
        <v>0.56366944313049305</v>
      </c>
      <c r="H118" s="862">
        <v>0.25635555386543302</v>
      </c>
    </row>
    <row r="119" spans="1:8" x14ac:dyDescent="0.2">
      <c r="A119" s="2" t="s">
        <v>128</v>
      </c>
      <c r="B119" s="865">
        <v>278</v>
      </c>
      <c r="C119" s="862">
        <v>0.25171118974685702</v>
      </c>
      <c r="D119" s="862">
        <v>0.17537656426429701</v>
      </c>
      <c r="E119" s="862">
        <v>0.57251960039138805</v>
      </c>
      <c r="F119" s="862">
        <v>0.14178025722503701</v>
      </c>
      <c r="G119" s="862">
        <v>0.52072107791900601</v>
      </c>
      <c r="H119" s="862">
        <v>0.28251963853836098</v>
      </c>
    </row>
    <row r="120" spans="1:8" x14ac:dyDescent="0.2">
      <c r="A120" s="2" t="s">
        <v>129</v>
      </c>
      <c r="B120" s="865">
        <v>630</v>
      </c>
      <c r="C120" s="862">
        <v>0.274190723896027</v>
      </c>
      <c r="D120" s="862">
        <v>0.197903797030449</v>
      </c>
      <c r="E120" s="862">
        <v>0.57463741302490201</v>
      </c>
      <c r="F120" s="862">
        <v>0.16924050450325001</v>
      </c>
      <c r="G120" s="862">
        <v>0.53510004281997703</v>
      </c>
      <c r="H120" s="862">
        <v>0.32502824068069502</v>
      </c>
    </row>
    <row r="121" spans="1:8" x14ac:dyDescent="0.2">
      <c r="A121" s="2" t="s">
        <v>130</v>
      </c>
      <c r="B121" s="865">
        <v>701</v>
      </c>
      <c r="C121" s="862">
        <v>0.29188075661659202</v>
      </c>
      <c r="D121" s="862">
        <v>0.21056279540062001</v>
      </c>
      <c r="E121" s="862">
        <v>0.52969044446945202</v>
      </c>
      <c r="F121" s="862">
        <v>0.161720842123032</v>
      </c>
      <c r="G121" s="862">
        <v>0.56135499477386497</v>
      </c>
      <c r="H121" s="862">
        <v>0.33424824476242099</v>
      </c>
    </row>
    <row r="122" spans="1:8" x14ac:dyDescent="0.2">
      <c r="A122" s="2" t="s">
        <v>131</v>
      </c>
      <c r="B122" s="865">
        <v>413</v>
      </c>
      <c r="C122" s="862">
        <v>0.29069972038268999</v>
      </c>
      <c r="D122" s="862">
        <v>0.209477543830872</v>
      </c>
      <c r="E122" s="862">
        <v>0.56203585863113403</v>
      </c>
      <c r="F122" s="862">
        <v>0.24489954113960299</v>
      </c>
      <c r="G122" s="862">
        <v>0.59517204761505105</v>
      </c>
      <c r="H122" s="862">
        <v>0.35677909851074202</v>
      </c>
    </row>
    <row r="123" spans="1:8" x14ac:dyDescent="0.2">
      <c r="A123" s="2" t="s">
        <v>132</v>
      </c>
      <c r="B123" s="865">
        <v>232</v>
      </c>
      <c r="C123" s="862">
        <v>0.28803935647010798</v>
      </c>
      <c r="D123" s="862">
        <v>0.289611756801605</v>
      </c>
      <c r="E123" s="862">
        <v>0.60527503490447998</v>
      </c>
      <c r="F123" s="862">
        <v>0.258715450763702</v>
      </c>
      <c r="G123" s="862">
        <v>0.573455810546875</v>
      </c>
      <c r="H123" s="862">
        <v>0.363912314176559</v>
      </c>
    </row>
    <row r="124" spans="1:8" x14ac:dyDescent="0.2">
      <c r="A124" s="3" t="s">
        <v>133</v>
      </c>
      <c r="B124" s="866">
        <v>1205</v>
      </c>
      <c r="C124" s="863">
        <v>0.32504788041114802</v>
      </c>
      <c r="D124" s="863">
        <v>0.19035769999027299</v>
      </c>
      <c r="E124" s="863">
        <v>0.49911263585090598</v>
      </c>
      <c r="F124" s="863">
        <v>0.34585788846015902</v>
      </c>
      <c r="G124" s="863">
        <v>0.57626438140869096</v>
      </c>
      <c r="H124" s="863">
        <v>0.45584842562675498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21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83" t="s">
        <v>1</v>
      </c>
      <c r="C6" s="80" t="s">
        <v>1</v>
      </c>
      <c r="D6" s="80" t="s">
        <v>1</v>
      </c>
      <c r="E6" s="80" t="s">
        <v>1</v>
      </c>
      <c r="F6" s="80" t="s">
        <v>1</v>
      </c>
      <c r="G6" s="80" t="s">
        <v>1</v>
      </c>
      <c r="H6" s="80" t="s">
        <v>1</v>
      </c>
      <c r="I6" s="80" t="s">
        <v>1</v>
      </c>
      <c r="J6" s="86" t="s">
        <v>1</v>
      </c>
    </row>
    <row r="7" spans="1:10" x14ac:dyDescent="0.2">
      <c r="A7" s="2" t="s">
        <v>26</v>
      </c>
      <c r="B7" s="84">
        <v>8345</v>
      </c>
      <c r="C7" s="81">
        <v>0.27805763483047502</v>
      </c>
      <c r="D7" s="81">
        <v>0.31343469023704501</v>
      </c>
      <c r="E7" s="81">
        <v>0.22049193084240001</v>
      </c>
      <c r="F7" s="81">
        <v>9.0333886444568606E-2</v>
      </c>
      <c r="G7" s="81">
        <v>5.4075129330158199E-2</v>
      </c>
      <c r="H7" s="81">
        <v>2.3446600884199101E-2</v>
      </c>
      <c r="I7" s="81">
        <v>2.0160123705864001E-2</v>
      </c>
      <c r="J7" s="87">
        <v>1.50061047077179</v>
      </c>
    </row>
    <row r="8" spans="1:10" x14ac:dyDescent="0.2">
      <c r="A8" s="5" t="s">
        <v>27</v>
      </c>
      <c r="B8" s="83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6" t="s">
        <v>1</v>
      </c>
    </row>
    <row r="9" spans="1:10" x14ac:dyDescent="0.2">
      <c r="A9" s="2" t="s">
        <v>28</v>
      </c>
      <c r="B9" s="84">
        <v>2160</v>
      </c>
      <c r="C9" s="81">
        <v>0.25990757346153298</v>
      </c>
      <c r="D9" s="81">
        <v>0.47584435343742398</v>
      </c>
      <c r="E9" s="81">
        <v>0.15979889035224901</v>
      </c>
      <c r="F9" s="81">
        <v>5.1461510360240902E-2</v>
      </c>
      <c r="G9" s="81">
        <v>2.4482768028974498E-2</v>
      </c>
      <c r="H9" s="81">
        <v>1.5511674806475599E-2</v>
      </c>
      <c r="I9" s="81">
        <v>1.2993239797651801E-2</v>
      </c>
      <c r="J9" s="87">
        <v>1.2217874526977499</v>
      </c>
    </row>
    <row r="10" spans="1:10" x14ac:dyDescent="0.2">
      <c r="A10" s="2" t="s">
        <v>29</v>
      </c>
      <c r="B10" s="84">
        <v>352</v>
      </c>
      <c r="C10" s="81">
        <v>0.18581756949424699</v>
      </c>
      <c r="D10" s="81">
        <v>0.205567196011543</v>
      </c>
      <c r="E10" s="81">
        <v>0.323679149150848</v>
      </c>
      <c r="F10" s="81">
        <v>0.19289660453796401</v>
      </c>
      <c r="G10" s="81">
        <v>5.9982292354106903E-2</v>
      </c>
      <c r="H10" s="81">
        <v>1.26074552536011E-2</v>
      </c>
      <c r="I10" s="81">
        <v>1.9449738785624501E-2</v>
      </c>
      <c r="J10" s="87">
        <v>1.8580838441848799</v>
      </c>
    </row>
    <row r="11" spans="1:10" x14ac:dyDescent="0.2">
      <c r="A11" s="2" t="s">
        <v>30</v>
      </c>
      <c r="B11" s="84">
        <v>1378</v>
      </c>
      <c r="C11" s="81">
        <v>0.13463279604911799</v>
      </c>
      <c r="D11" s="81">
        <v>6.9620288908481598E-2</v>
      </c>
      <c r="E11" s="81">
        <v>0.196380540728569</v>
      </c>
      <c r="F11" s="81">
        <v>0.241173475980759</v>
      </c>
      <c r="G11" s="81">
        <v>0.19769287109375</v>
      </c>
      <c r="H11" s="81">
        <v>9.6083782613277394E-2</v>
      </c>
      <c r="I11" s="81">
        <v>6.4416229724884005E-2</v>
      </c>
      <c r="J11" s="87">
        <v>2.90259885787964</v>
      </c>
    </row>
    <row r="12" spans="1:10" x14ac:dyDescent="0.2">
      <c r="A12" s="2" t="s">
        <v>31</v>
      </c>
      <c r="B12" s="84">
        <v>1581</v>
      </c>
      <c r="C12" s="81">
        <v>0.160905942320824</v>
      </c>
      <c r="D12" s="81">
        <v>0.16037771105766299</v>
      </c>
      <c r="E12" s="81">
        <v>0.433500707149506</v>
      </c>
      <c r="F12" s="81">
        <v>0.130660340189934</v>
      </c>
      <c r="G12" s="81">
        <v>7.0312760770320906E-2</v>
      </c>
      <c r="H12" s="81">
        <v>2.0894475281238601E-2</v>
      </c>
      <c r="I12" s="81">
        <v>2.3348063230514499E-2</v>
      </c>
      <c r="J12" s="87">
        <v>1.96639657020569</v>
      </c>
    </row>
    <row r="13" spans="1:10" x14ac:dyDescent="0.2">
      <c r="A13" s="2" t="s">
        <v>32</v>
      </c>
      <c r="B13" s="84">
        <v>864</v>
      </c>
      <c r="C13" s="81">
        <v>0.55381989479064897</v>
      </c>
      <c r="D13" s="81">
        <v>0.33810269832611101</v>
      </c>
      <c r="E13" s="81">
        <v>8.4079504013061496E-2</v>
      </c>
      <c r="F13" s="81">
        <v>1.4314948581159099E-2</v>
      </c>
      <c r="G13" s="81">
        <v>6.7131416872143702E-3</v>
      </c>
      <c r="H13" s="81">
        <v>0</v>
      </c>
      <c r="I13" s="81">
        <v>2.9697990976274001E-3</v>
      </c>
      <c r="J13" s="87">
        <v>0.60128211975097701</v>
      </c>
    </row>
    <row r="14" spans="1:10" x14ac:dyDescent="0.2">
      <c r="A14" s="2" t="s">
        <v>33</v>
      </c>
      <c r="B14" s="84">
        <v>1527</v>
      </c>
      <c r="C14" s="81">
        <v>0.34081250429153398</v>
      </c>
      <c r="D14" s="81">
        <v>0.15730331838131001</v>
      </c>
      <c r="E14" s="81">
        <v>0.39029803872108498</v>
      </c>
      <c r="F14" s="81">
        <v>6.1638914048671702E-2</v>
      </c>
      <c r="G14" s="81">
        <v>4.19056043028831E-2</v>
      </c>
      <c r="H14" s="81">
        <v>3.6985652986913902E-3</v>
      </c>
      <c r="I14" s="81">
        <v>4.3430561199784296E-3</v>
      </c>
      <c r="J14" s="87">
        <v>1.33634698390961</v>
      </c>
    </row>
    <row r="15" spans="1:10" x14ac:dyDescent="0.2">
      <c r="A15" s="5" t="s">
        <v>34</v>
      </c>
      <c r="B15" s="83" t="s">
        <v>1</v>
      </c>
      <c r="C15" s="80" t="s">
        <v>1</v>
      </c>
      <c r="D15" s="80" t="s">
        <v>1</v>
      </c>
      <c r="E15" s="80" t="s">
        <v>1</v>
      </c>
      <c r="F15" s="80" t="s">
        <v>1</v>
      </c>
      <c r="G15" s="80" t="s">
        <v>1</v>
      </c>
      <c r="H15" s="80" t="s">
        <v>1</v>
      </c>
      <c r="I15" s="80" t="s">
        <v>1</v>
      </c>
      <c r="J15" s="86" t="s">
        <v>1</v>
      </c>
    </row>
    <row r="16" spans="1:10" x14ac:dyDescent="0.2">
      <c r="A16" s="2" t="s">
        <v>35</v>
      </c>
      <c r="B16" s="84">
        <v>5349</v>
      </c>
      <c r="C16" s="81">
        <v>0.19399356842040999</v>
      </c>
      <c r="D16" s="81">
        <v>0.31220519542694097</v>
      </c>
      <c r="E16" s="81">
        <v>0.24139289557933799</v>
      </c>
      <c r="F16" s="81">
        <v>0.116870984435081</v>
      </c>
      <c r="G16" s="81">
        <v>7.5243227183818803E-2</v>
      </c>
      <c r="H16" s="81">
        <v>3.2155919820070301E-2</v>
      </c>
      <c r="I16" s="81">
        <v>2.81382016837597E-2</v>
      </c>
      <c r="J16" s="87">
        <v>1.80477166175842</v>
      </c>
    </row>
    <row r="17" spans="1:10" x14ac:dyDescent="0.2">
      <c r="A17" s="2" t="s">
        <v>36</v>
      </c>
      <c r="B17" s="84">
        <v>276</v>
      </c>
      <c r="C17" s="81">
        <v>0.33496573567390397</v>
      </c>
      <c r="D17" s="81">
        <v>0.40061464905738797</v>
      </c>
      <c r="E17" s="81">
        <v>0.18093276023864699</v>
      </c>
      <c r="F17" s="81">
        <v>4.73615862429142E-2</v>
      </c>
      <c r="G17" s="81">
        <v>1.6028273850679401E-2</v>
      </c>
      <c r="H17" s="81">
        <v>1.0296900756657099E-2</v>
      </c>
      <c r="I17" s="81">
        <v>9.8000932484865206E-3</v>
      </c>
      <c r="J17" s="87">
        <v>1.0856693983078001</v>
      </c>
    </row>
    <row r="18" spans="1:10" x14ac:dyDescent="0.2">
      <c r="A18" s="2" t="s">
        <v>37</v>
      </c>
      <c r="B18" s="84">
        <v>2249</v>
      </c>
      <c r="C18" s="81">
        <v>0.47702947258949302</v>
      </c>
      <c r="D18" s="81">
        <v>0.2888003885746</v>
      </c>
      <c r="E18" s="81">
        <v>0.179833054542542</v>
      </c>
      <c r="F18" s="81">
        <v>3.10418978333473E-2</v>
      </c>
      <c r="G18" s="81">
        <v>1.67967807501554E-2</v>
      </c>
      <c r="H18" s="81">
        <v>2.6649183128029099E-3</v>
      </c>
      <c r="I18" s="81">
        <v>3.8334988057613399E-3</v>
      </c>
      <c r="J18" s="87">
        <v>0.85036480426788297</v>
      </c>
    </row>
    <row r="19" spans="1:10" x14ac:dyDescent="0.2">
      <c r="A19" s="2" t="s">
        <v>38</v>
      </c>
      <c r="B19" s="84">
        <v>272</v>
      </c>
      <c r="C19" s="81">
        <v>0.26412659883499101</v>
      </c>
      <c r="D19" s="81">
        <v>0.36820513010025002</v>
      </c>
      <c r="E19" s="81">
        <v>0.20755760371685</v>
      </c>
      <c r="F19" s="81">
        <v>9.6989504992961897E-2</v>
      </c>
      <c r="G19" s="81">
        <v>1.9041443243622801E-2</v>
      </c>
      <c r="H19" s="81">
        <v>3.1535390764474903E-2</v>
      </c>
      <c r="I19" s="81">
        <v>1.25443181023002E-2</v>
      </c>
      <c r="J19" s="87">
        <v>1.3946942090988199</v>
      </c>
    </row>
    <row r="20" spans="1:10" x14ac:dyDescent="0.2">
      <c r="A20" s="5" t="s">
        <v>39</v>
      </c>
      <c r="B20" s="83" t="s">
        <v>1</v>
      </c>
      <c r="C20" s="80" t="s">
        <v>1</v>
      </c>
      <c r="D20" s="80" t="s">
        <v>1</v>
      </c>
      <c r="E20" s="80" t="s">
        <v>1</v>
      </c>
      <c r="F20" s="80" t="s">
        <v>1</v>
      </c>
      <c r="G20" s="80" t="s">
        <v>1</v>
      </c>
      <c r="H20" s="80" t="s">
        <v>1</v>
      </c>
      <c r="I20" s="80" t="s">
        <v>1</v>
      </c>
      <c r="J20" s="86" t="s">
        <v>1</v>
      </c>
    </row>
    <row r="21" spans="1:10" x14ac:dyDescent="0.2">
      <c r="A21" s="2" t="s">
        <v>35</v>
      </c>
      <c r="B21" s="84">
        <v>5349</v>
      </c>
      <c r="C21" s="81">
        <v>0.19399356842040999</v>
      </c>
      <c r="D21" s="81">
        <v>0.31220519542694097</v>
      </c>
      <c r="E21" s="81">
        <v>0.24139289557933799</v>
      </c>
      <c r="F21" s="81">
        <v>0.116870984435081</v>
      </c>
      <c r="G21" s="81">
        <v>7.5243227183818803E-2</v>
      </c>
      <c r="H21" s="81">
        <v>3.2155919820070301E-2</v>
      </c>
      <c r="I21" s="81">
        <v>2.81382016837597E-2</v>
      </c>
      <c r="J21" s="87">
        <v>1.80477166175842</v>
      </c>
    </row>
    <row r="22" spans="1:10" x14ac:dyDescent="0.2">
      <c r="A22" s="2" t="s">
        <v>40</v>
      </c>
      <c r="B22" s="84">
        <v>91</v>
      </c>
      <c r="C22" s="81">
        <v>0.27984389662742598</v>
      </c>
      <c r="D22" s="81">
        <v>0.34483104944229098</v>
      </c>
      <c r="E22" s="81">
        <v>0.264400243759155</v>
      </c>
      <c r="F22" s="81">
        <v>6.4581461250781999E-2</v>
      </c>
      <c r="G22" s="81">
        <v>2.5840060785412799E-2</v>
      </c>
      <c r="H22" s="81">
        <v>1.4788262546062501E-2</v>
      </c>
      <c r="I22" s="81">
        <v>5.7150111533701402E-3</v>
      </c>
      <c r="J22" s="87">
        <v>1.2961125373840301</v>
      </c>
    </row>
    <row r="23" spans="1:10" x14ac:dyDescent="0.2">
      <c r="A23" s="2" t="s">
        <v>41</v>
      </c>
      <c r="B23" s="84">
        <v>155</v>
      </c>
      <c r="C23" s="81">
        <v>0.32064902782440202</v>
      </c>
      <c r="D23" s="81">
        <v>0.43474701046943698</v>
      </c>
      <c r="E23" s="81">
        <v>0.16011936962604501</v>
      </c>
      <c r="F23" s="81">
        <v>4.7009419649839401E-2</v>
      </c>
      <c r="G23" s="81">
        <v>1.36980628594756E-2</v>
      </c>
      <c r="H23" s="81">
        <v>9.8054623231291806E-3</v>
      </c>
      <c r="I23" s="81">
        <v>1.39716304838657E-2</v>
      </c>
      <c r="J23" s="87">
        <v>1.0858799219131501</v>
      </c>
    </row>
    <row r="24" spans="1:10" x14ac:dyDescent="0.2">
      <c r="A24" s="2" t="s">
        <v>42</v>
      </c>
      <c r="B24" s="84">
        <v>30</v>
      </c>
      <c r="C24" s="81">
        <v>0.56604361534118697</v>
      </c>
      <c r="D24" s="81">
        <v>0.38427650928497298</v>
      </c>
      <c r="E24" s="81">
        <v>4.9679860472679097E-2</v>
      </c>
      <c r="F24" s="81">
        <v>0</v>
      </c>
      <c r="G24" s="81">
        <v>0</v>
      </c>
      <c r="H24" s="81">
        <v>0</v>
      </c>
      <c r="I24" s="81">
        <v>0</v>
      </c>
      <c r="J24" s="87">
        <v>0.48363623023033098</v>
      </c>
    </row>
    <row r="25" spans="1:10" x14ac:dyDescent="0.2">
      <c r="A25" s="2" t="s">
        <v>43</v>
      </c>
      <c r="B25" s="84">
        <v>10</v>
      </c>
      <c r="C25" s="81" t="s">
        <v>1</v>
      </c>
      <c r="D25" s="81" t="s">
        <v>1</v>
      </c>
      <c r="E25" s="81" t="s">
        <v>1</v>
      </c>
      <c r="F25" s="81" t="s">
        <v>1</v>
      </c>
      <c r="G25" s="81" t="s">
        <v>1</v>
      </c>
      <c r="H25" s="81" t="s">
        <v>1</v>
      </c>
      <c r="I25" s="81" t="s">
        <v>1</v>
      </c>
      <c r="J25" s="87" t="s">
        <v>1</v>
      </c>
    </row>
    <row r="26" spans="1:10" x14ac:dyDescent="0.2">
      <c r="A26" s="2" t="s">
        <v>37</v>
      </c>
      <c r="B26" s="84">
        <v>2249</v>
      </c>
      <c r="C26" s="81">
        <v>0.47702947258949302</v>
      </c>
      <c r="D26" s="81">
        <v>0.2888003885746</v>
      </c>
      <c r="E26" s="81">
        <v>0.179833054542542</v>
      </c>
      <c r="F26" s="81">
        <v>3.10418978333473E-2</v>
      </c>
      <c r="G26" s="81">
        <v>1.67967807501554E-2</v>
      </c>
      <c r="H26" s="81">
        <v>2.6649183128029099E-3</v>
      </c>
      <c r="I26" s="81">
        <v>3.8334988057613399E-3</v>
      </c>
      <c r="J26" s="87">
        <v>0.85036480426788297</v>
      </c>
    </row>
    <row r="27" spans="1:10" x14ac:dyDescent="0.2">
      <c r="A27" s="2" t="s">
        <v>44</v>
      </c>
      <c r="B27" s="84">
        <v>26</v>
      </c>
      <c r="C27" s="81" t="s">
        <v>1</v>
      </c>
      <c r="D27" s="81" t="s">
        <v>1</v>
      </c>
      <c r="E27" s="81" t="s">
        <v>1</v>
      </c>
      <c r="F27" s="81" t="s">
        <v>1</v>
      </c>
      <c r="G27" s="81" t="s">
        <v>1</v>
      </c>
      <c r="H27" s="81" t="s">
        <v>1</v>
      </c>
      <c r="I27" s="81" t="s">
        <v>1</v>
      </c>
      <c r="J27" s="87" t="s">
        <v>1</v>
      </c>
    </row>
    <row r="28" spans="1:10" x14ac:dyDescent="0.2">
      <c r="A28" s="2" t="s">
        <v>45</v>
      </c>
      <c r="B28" s="84">
        <v>236</v>
      </c>
      <c r="C28" s="81">
        <v>0.227010607719421</v>
      </c>
      <c r="D28" s="81">
        <v>0.38587203621864302</v>
      </c>
      <c r="E28" s="81">
        <v>0.22706264257431</v>
      </c>
      <c r="F28" s="81">
        <v>8.8373236358165699E-2</v>
      </c>
      <c r="G28" s="81">
        <v>1.98770370334387E-2</v>
      </c>
      <c r="H28" s="81">
        <v>3.7061791867017697E-2</v>
      </c>
      <c r="I28" s="81">
        <v>1.4742640778422401E-2</v>
      </c>
      <c r="J28" s="87">
        <v>1.4716663360595701</v>
      </c>
    </row>
    <row r="29" spans="1:10" x14ac:dyDescent="0.2">
      <c r="A29" s="5" t="s">
        <v>46</v>
      </c>
      <c r="B29" s="83" t="s">
        <v>1</v>
      </c>
      <c r="C29" s="80" t="s">
        <v>1</v>
      </c>
      <c r="D29" s="80" t="s">
        <v>1</v>
      </c>
      <c r="E29" s="80" t="s">
        <v>1</v>
      </c>
      <c r="F29" s="80" t="s">
        <v>1</v>
      </c>
      <c r="G29" s="80" t="s">
        <v>1</v>
      </c>
      <c r="H29" s="80" t="s">
        <v>1</v>
      </c>
      <c r="I29" s="80" t="s">
        <v>1</v>
      </c>
      <c r="J29" s="86" t="s">
        <v>1</v>
      </c>
    </row>
    <row r="30" spans="1:10" x14ac:dyDescent="0.2">
      <c r="A30" s="2" t="s">
        <v>47</v>
      </c>
      <c r="B30" s="84">
        <v>419</v>
      </c>
      <c r="C30" s="81">
        <v>0.40336215496063199</v>
      </c>
      <c r="D30" s="81">
        <v>0.40020266175270103</v>
      </c>
      <c r="E30" s="81">
        <v>0.13039860129356401</v>
      </c>
      <c r="F30" s="81">
        <v>3.1948532909154899E-2</v>
      </c>
      <c r="G30" s="81">
        <v>1.6271762549877201E-2</v>
      </c>
      <c r="H30" s="81">
        <v>5.5287964642047899E-3</v>
      </c>
      <c r="I30" s="81">
        <v>1.22874677181244E-2</v>
      </c>
      <c r="J30" s="87">
        <v>0.93857830762863204</v>
      </c>
    </row>
    <row r="31" spans="1:10" x14ac:dyDescent="0.2">
      <c r="A31" s="2" t="s">
        <v>48</v>
      </c>
      <c r="B31" s="84">
        <v>1876</v>
      </c>
      <c r="C31" s="81">
        <v>0.37009373307228099</v>
      </c>
      <c r="D31" s="81">
        <v>0.40076982975006098</v>
      </c>
      <c r="E31" s="81">
        <v>0.15755288302898399</v>
      </c>
      <c r="F31" s="81">
        <v>4.3646611273288699E-2</v>
      </c>
      <c r="G31" s="81">
        <v>1.5766711905598599E-2</v>
      </c>
      <c r="H31" s="81">
        <v>5.4464130662381597E-3</v>
      </c>
      <c r="I31" s="81">
        <v>6.72381976619363E-3</v>
      </c>
      <c r="J31" s="87">
        <v>0.98597043752670299</v>
      </c>
    </row>
    <row r="32" spans="1:10" x14ac:dyDescent="0.2">
      <c r="A32" s="2" t="s">
        <v>49</v>
      </c>
      <c r="B32" s="84">
        <v>1643</v>
      </c>
      <c r="C32" s="81">
        <v>0.25044009089469899</v>
      </c>
      <c r="D32" s="81">
        <v>0.34652879834175099</v>
      </c>
      <c r="E32" s="81">
        <v>0.26779899001121499</v>
      </c>
      <c r="F32" s="81">
        <v>8.2962669432163197E-2</v>
      </c>
      <c r="G32" s="81">
        <v>3.06149609386921E-2</v>
      </c>
      <c r="H32" s="81">
        <v>1.48678915575147E-2</v>
      </c>
      <c r="I32" s="81">
        <v>6.7865815944969697E-3</v>
      </c>
      <c r="J32" s="87">
        <v>1.38269662857056</v>
      </c>
    </row>
    <row r="33" spans="1:10" x14ac:dyDescent="0.2">
      <c r="A33" s="2" t="s">
        <v>50</v>
      </c>
      <c r="B33" s="84">
        <v>3813</v>
      </c>
      <c r="C33" s="81">
        <v>0.14357022941112499</v>
      </c>
      <c r="D33" s="81">
        <v>0.17259064316749601</v>
      </c>
      <c r="E33" s="81">
        <v>0.29316458106040999</v>
      </c>
      <c r="F33" s="81">
        <v>0.16434451937675501</v>
      </c>
      <c r="G33" s="81">
        <v>0.12546025216579401</v>
      </c>
      <c r="H33" s="81">
        <v>5.35714291036129E-2</v>
      </c>
      <c r="I33" s="81">
        <v>4.7298341989517198E-2</v>
      </c>
      <c r="J33" s="87">
        <v>2.3451349735260001</v>
      </c>
    </row>
    <row r="34" spans="1:10" x14ac:dyDescent="0.2">
      <c r="A34" s="5" t="s">
        <v>51</v>
      </c>
      <c r="B34" s="83" t="s">
        <v>1</v>
      </c>
      <c r="C34" s="80" t="s">
        <v>1</v>
      </c>
      <c r="D34" s="80" t="s">
        <v>1</v>
      </c>
      <c r="E34" s="80" t="s">
        <v>1</v>
      </c>
      <c r="F34" s="80" t="s">
        <v>1</v>
      </c>
      <c r="G34" s="80" t="s">
        <v>1</v>
      </c>
      <c r="H34" s="80" t="s">
        <v>1</v>
      </c>
      <c r="I34" s="80" t="s">
        <v>1</v>
      </c>
      <c r="J34" s="86" t="s">
        <v>1</v>
      </c>
    </row>
    <row r="35" spans="1:10" x14ac:dyDescent="0.2">
      <c r="A35" s="2" t="s">
        <v>52</v>
      </c>
      <c r="B35" s="84">
        <v>2393</v>
      </c>
      <c r="C35" s="81">
        <v>0.356556326150894</v>
      </c>
      <c r="D35" s="81">
        <v>0.47084417939186102</v>
      </c>
      <c r="E35" s="81">
        <v>0.12994711101055101</v>
      </c>
      <c r="F35" s="81">
        <v>2.45770458132029E-2</v>
      </c>
      <c r="G35" s="81">
        <v>1.08729535713792E-2</v>
      </c>
      <c r="H35" s="81">
        <v>3.8256791885942199E-3</v>
      </c>
      <c r="I35" s="81">
        <v>3.3767058048397298E-3</v>
      </c>
      <c r="J35" s="87">
        <v>0.89281821250915505</v>
      </c>
    </row>
    <row r="36" spans="1:10" x14ac:dyDescent="0.2">
      <c r="A36" s="2" t="s">
        <v>53</v>
      </c>
      <c r="B36" s="84">
        <v>3631</v>
      </c>
      <c r="C36" s="81">
        <v>0.23027178645134</v>
      </c>
      <c r="D36" s="81">
        <v>0.17613723874092099</v>
      </c>
      <c r="E36" s="81">
        <v>0.40327492356300398</v>
      </c>
      <c r="F36" s="81">
        <v>0.111552074551582</v>
      </c>
      <c r="G36" s="81">
        <v>5.10630495846272E-2</v>
      </c>
      <c r="H36" s="81">
        <v>1.2890733778476699E-2</v>
      </c>
      <c r="I36" s="81">
        <v>1.4810186810791499E-2</v>
      </c>
      <c r="J36" s="87">
        <v>1.68615174293518</v>
      </c>
    </row>
    <row r="37" spans="1:10" x14ac:dyDescent="0.2">
      <c r="A37" s="2" t="s">
        <v>54</v>
      </c>
      <c r="B37" s="84">
        <v>1157</v>
      </c>
      <c r="C37" s="81">
        <v>0.138423502445221</v>
      </c>
      <c r="D37" s="81">
        <v>0.11743459850549701</v>
      </c>
      <c r="E37" s="81">
        <v>0.24001194536685899</v>
      </c>
      <c r="F37" s="81">
        <v>0.31259536743164101</v>
      </c>
      <c r="G37" s="81">
        <v>0.112628512084484</v>
      </c>
      <c r="H37" s="81">
        <v>4.6343304216861697E-2</v>
      </c>
      <c r="I37" s="81">
        <v>3.2562766224145903E-2</v>
      </c>
      <c r="J37" s="87">
        <v>2.4482059478759801</v>
      </c>
    </row>
    <row r="38" spans="1:10" x14ac:dyDescent="0.2">
      <c r="A38" s="2" t="s">
        <v>55</v>
      </c>
      <c r="B38" s="84">
        <v>1104</v>
      </c>
      <c r="C38" s="81">
        <v>0.13479867577552801</v>
      </c>
      <c r="D38" s="81">
        <v>7.12434276938438E-2</v>
      </c>
      <c r="E38" s="81">
        <v>0.110299475491047</v>
      </c>
      <c r="F38" s="81">
        <v>0.137283340096474</v>
      </c>
      <c r="G38" s="81">
        <v>0.26261249184608498</v>
      </c>
      <c r="H38" s="81">
        <v>0.154461205005646</v>
      </c>
      <c r="I38" s="81">
        <v>0.12930138409137701</v>
      </c>
      <c r="J38" s="87">
        <v>3.4352154731750502</v>
      </c>
    </row>
    <row r="39" spans="1:10" x14ac:dyDescent="0.2">
      <c r="A39" s="5" t="s">
        <v>56</v>
      </c>
      <c r="B39" s="83" t="s">
        <v>1</v>
      </c>
      <c r="C39" s="80" t="s">
        <v>1</v>
      </c>
      <c r="D39" s="80" t="s">
        <v>1</v>
      </c>
      <c r="E39" s="80" t="s">
        <v>1</v>
      </c>
      <c r="F39" s="80" t="s">
        <v>1</v>
      </c>
      <c r="G39" s="80" t="s">
        <v>1</v>
      </c>
      <c r="H39" s="80" t="s">
        <v>1</v>
      </c>
      <c r="I39" s="80" t="s">
        <v>1</v>
      </c>
      <c r="J39" s="86" t="s">
        <v>1</v>
      </c>
    </row>
    <row r="40" spans="1:10" x14ac:dyDescent="0.2">
      <c r="A40" s="2" t="s">
        <v>57</v>
      </c>
      <c r="B40" s="84">
        <v>7333</v>
      </c>
      <c r="C40" s="81">
        <v>0.26363274455070501</v>
      </c>
      <c r="D40" s="81">
        <v>0.32292646169662498</v>
      </c>
      <c r="E40" s="81">
        <v>0.22463941574096699</v>
      </c>
      <c r="F40" s="81">
        <v>9.0265199542045593E-2</v>
      </c>
      <c r="G40" s="81">
        <v>5.6134864687919603E-2</v>
      </c>
      <c r="H40" s="81">
        <v>2.29626279324293E-2</v>
      </c>
      <c r="I40" s="81">
        <v>1.9438678398728398E-2</v>
      </c>
      <c r="J40" s="87">
        <v>1.52017450332642</v>
      </c>
    </row>
    <row r="41" spans="1:10" x14ac:dyDescent="0.2">
      <c r="A41" s="2" t="s">
        <v>58</v>
      </c>
      <c r="B41" s="84">
        <v>729</v>
      </c>
      <c r="C41" s="81">
        <v>0.34762740135192899</v>
      </c>
      <c r="D41" s="81">
        <v>0.26290926337242099</v>
      </c>
      <c r="E41" s="81">
        <v>0.199852034449577</v>
      </c>
      <c r="F41" s="81">
        <v>9.2990435659885406E-2</v>
      </c>
      <c r="G41" s="81">
        <v>4.8246711492538501E-2</v>
      </c>
      <c r="H41" s="81">
        <v>2.62526422739029E-2</v>
      </c>
      <c r="I41" s="81">
        <v>2.2121513262391101E-2</v>
      </c>
      <c r="J41" s="87">
        <v>1.41714286804199</v>
      </c>
    </row>
    <row r="42" spans="1:10" x14ac:dyDescent="0.2">
      <c r="A42" s="5" t="s">
        <v>59</v>
      </c>
      <c r="B42" s="83" t="s">
        <v>1</v>
      </c>
      <c r="C42" s="80" t="s">
        <v>1</v>
      </c>
      <c r="D42" s="80" t="s">
        <v>1</v>
      </c>
      <c r="E42" s="80" t="s">
        <v>1</v>
      </c>
      <c r="F42" s="80" t="s">
        <v>1</v>
      </c>
      <c r="G42" s="80" t="s">
        <v>1</v>
      </c>
      <c r="H42" s="80" t="s">
        <v>1</v>
      </c>
      <c r="I42" s="80" t="s">
        <v>1</v>
      </c>
      <c r="J42" s="86" t="s">
        <v>1</v>
      </c>
    </row>
    <row r="43" spans="1:10" x14ac:dyDescent="0.2">
      <c r="A43" s="2" t="s">
        <v>60</v>
      </c>
      <c r="B43" s="84">
        <v>6695</v>
      </c>
      <c r="C43" s="81">
        <v>0.27336320281028698</v>
      </c>
      <c r="D43" s="81">
        <v>0.328749120235443</v>
      </c>
      <c r="E43" s="81">
        <v>0.221104025840759</v>
      </c>
      <c r="F43" s="81">
        <v>8.6086153984069796E-2</v>
      </c>
      <c r="G43" s="81">
        <v>5.4093148559331901E-2</v>
      </c>
      <c r="H43" s="81">
        <v>2.0840501412749301E-2</v>
      </c>
      <c r="I43" s="81">
        <v>1.5763837844133401E-2</v>
      </c>
      <c r="J43" s="87">
        <v>1.45986700057983</v>
      </c>
    </row>
    <row r="44" spans="1:10" x14ac:dyDescent="0.2">
      <c r="A44" s="2" t="s">
        <v>61</v>
      </c>
      <c r="B44" s="84">
        <v>876</v>
      </c>
      <c r="C44" s="81">
        <v>0.189430847764015</v>
      </c>
      <c r="D44" s="81">
        <v>0.29367116093635598</v>
      </c>
      <c r="E44" s="81">
        <v>0.23773512244224501</v>
      </c>
      <c r="F44" s="81">
        <v>0.117742761969566</v>
      </c>
      <c r="G44" s="81">
        <v>6.7606404423713698E-2</v>
      </c>
      <c r="H44" s="81">
        <v>4.3188046663999599E-2</v>
      </c>
      <c r="I44" s="81">
        <v>5.06256558001041E-2</v>
      </c>
      <c r="J44" s="87">
        <v>1.97745013237</v>
      </c>
    </row>
    <row r="45" spans="1:10" x14ac:dyDescent="0.2">
      <c r="A45" s="2" t="s">
        <v>62</v>
      </c>
      <c r="B45" s="84">
        <v>611</v>
      </c>
      <c r="C45" s="81">
        <v>0.360963195562363</v>
      </c>
      <c r="D45" s="81">
        <v>0.247056499123573</v>
      </c>
      <c r="E45" s="81">
        <v>0.20532113313674899</v>
      </c>
      <c r="F45" s="81">
        <v>9.3923844397067996E-2</v>
      </c>
      <c r="G45" s="81">
        <v>4.8278823494911201E-2</v>
      </c>
      <c r="H45" s="81">
        <v>2.3288398981094399E-2</v>
      </c>
      <c r="I45" s="81">
        <v>2.1168112754821802E-2</v>
      </c>
      <c r="J45" s="87">
        <v>1.39477503299713</v>
      </c>
    </row>
    <row r="46" spans="1:10" x14ac:dyDescent="0.2">
      <c r="A46" s="5" t="s">
        <v>63</v>
      </c>
      <c r="B46" s="83" t="s">
        <v>1</v>
      </c>
      <c r="C46" s="80" t="s">
        <v>1</v>
      </c>
      <c r="D46" s="80" t="s">
        <v>1</v>
      </c>
      <c r="E46" s="80" t="s">
        <v>1</v>
      </c>
      <c r="F46" s="80" t="s">
        <v>1</v>
      </c>
      <c r="G46" s="80" t="s">
        <v>1</v>
      </c>
      <c r="H46" s="80" t="s">
        <v>1</v>
      </c>
      <c r="I46" s="80" t="s">
        <v>1</v>
      </c>
      <c r="J46" s="86" t="s">
        <v>1</v>
      </c>
    </row>
    <row r="47" spans="1:10" x14ac:dyDescent="0.2">
      <c r="A47" s="2" t="s">
        <v>64</v>
      </c>
      <c r="B47" s="84">
        <v>1020</v>
      </c>
      <c r="C47" s="81">
        <v>0.26440954208374001</v>
      </c>
      <c r="D47" s="81">
        <v>0.307833611965179</v>
      </c>
      <c r="E47" s="81">
        <v>0.20663990080356601</v>
      </c>
      <c r="F47" s="81">
        <v>0.101001419126987</v>
      </c>
      <c r="G47" s="81">
        <v>6.6705398261547103E-2</v>
      </c>
      <c r="H47" s="81">
        <v>2.6553472504019699E-2</v>
      </c>
      <c r="I47" s="81">
        <v>2.6856642216444002E-2</v>
      </c>
      <c r="J47" s="87">
        <v>1.6162368059158301</v>
      </c>
    </row>
    <row r="48" spans="1:10" x14ac:dyDescent="0.2">
      <c r="A48" s="2" t="s">
        <v>65</v>
      </c>
      <c r="B48" s="84">
        <v>705</v>
      </c>
      <c r="C48" s="81">
        <v>0.38139334321022</v>
      </c>
      <c r="D48" s="81">
        <v>0.28670120239257801</v>
      </c>
      <c r="E48" s="81">
        <v>0.23200328648090399</v>
      </c>
      <c r="F48" s="81">
        <v>5.9218771755695301E-2</v>
      </c>
      <c r="G48" s="81">
        <v>2.59928591549397E-2</v>
      </c>
      <c r="H48" s="81">
        <v>5.6347660720348402E-3</v>
      </c>
      <c r="I48" s="81">
        <v>9.0557727962732298E-3</v>
      </c>
      <c r="J48" s="87">
        <v>1.1211470365524301</v>
      </c>
    </row>
    <row r="49" spans="1:10" x14ac:dyDescent="0.2">
      <c r="A49" s="2" t="s">
        <v>66</v>
      </c>
      <c r="B49" s="84">
        <v>1255</v>
      </c>
      <c r="C49" s="81">
        <v>0.31198903918266302</v>
      </c>
      <c r="D49" s="81">
        <v>0.29765528440475503</v>
      </c>
      <c r="E49" s="81">
        <v>0.223663955926895</v>
      </c>
      <c r="F49" s="81">
        <v>8.0772720277309404E-2</v>
      </c>
      <c r="G49" s="81">
        <v>4.8293236643075901E-2</v>
      </c>
      <c r="H49" s="81">
        <v>1.7776487395167399E-2</v>
      </c>
      <c r="I49" s="81">
        <v>1.9849281758069999E-2</v>
      </c>
      <c r="J49" s="87">
        <v>1.4077293872833301</v>
      </c>
    </row>
    <row r="50" spans="1:10" x14ac:dyDescent="0.2">
      <c r="A50" s="2" t="s">
        <v>67</v>
      </c>
      <c r="B50" s="84">
        <v>816</v>
      </c>
      <c r="C50" s="81">
        <v>0.22824460268020599</v>
      </c>
      <c r="D50" s="81">
        <v>0.31058084964752197</v>
      </c>
      <c r="E50" s="81">
        <v>0.23073185980319999</v>
      </c>
      <c r="F50" s="81">
        <v>0.13086505234241499</v>
      </c>
      <c r="G50" s="81">
        <v>5.6712459772825199E-2</v>
      </c>
      <c r="H50" s="81">
        <v>2.1189372986555099E-2</v>
      </c>
      <c r="I50" s="81">
        <v>2.1675797179341299E-2</v>
      </c>
      <c r="J50" s="87">
        <v>1.6478247642517101</v>
      </c>
    </row>
    <row r="51" spans="1:10" x14ac:dyDescent="0.2">
      <c r="A51" s="2" t="s">
        <v>68</v>
      </c>
      <c r="B51" s="84">
        <v>781</v>
      </c>
      <c r="C51" s="81">
        <v>0.21601499617099801</v>
      </c>
      <c r="D51" s="81">
        <v>0.307336896657944</v>
      </c>
      <c r="E51" s="81">
        <v>0.22975355386734</v>
      </c>
      <c r="F51" s="81">
        <v>0.11936201155185699</v>
      </c>
      <c r="G51" s="81">
        <v>6.0104422271251699E-2</v>
      </c>
      <c r="H51" s="81">
        <v>3.89933474361897E-2</v>
      </c>
      <c r="I51" s="81">
        <v>2.8434757143259E-2</v>
      </c>
      <c r="J51" s="87">
        <v>1.7655820846557599</v>
      </c>
    </row>
    <row r="52" spans="1:10" x14ac:dyDescent="0.2">
      <c r="A52" s="2" t="s">
        <v>69</v>
      </c>
      <c r="B52" s="84">
        <v>810</v>
      </c>
      <c r="C52" s="81">
        <v>0.16433805227279699</v>
      </c>
      <c r="D52" s="81">
        <v>0.33055436611175498</v>
      </c>
      <c r="E52" s="81">
        <v>0.230259895324707</v>
      </c>
      <c r="F52" s="81">
        <v>0.116750292479992</v>
      </c>
      <c r="G52" s="81">
        <v>8.6727201938629206E-2</v>
      </c>
      <c r="H52" s="81">
        <v>4.05310094356537E-2</v>
      </c>
      <c r="I52" s="81">
        <v>3.0839154496788999E-2</v>
      </c>
      <c r="J52" s="87">
        <v>1.90271496772766</v>
      </c>
    </row>
    <row r="53" spans="1:10" x14ac:dyDescent="0.2">
      <c r="A53" s="2" t="s">
        <v>70</v>
      </c>
      <c r="B53" s="84">
        <v>774</v>
      </c>
      <c r="C53" s="81">
        <v>0.40977433323860202</v>
      </c>
      <c r="D53" s="81">
        <v>0.34736391901969899</v>
      </c>
      <c r="E53" s="81">
        <v>0.15221112966537501</v>
      </c>
      <c r="F53" s="81">
        <v>5.1020842045545599E-2</v>
      </c>
      <c r="G53" s="81">
        <v>2.38127764314413E-2</v>
      </c>
      <c r="H53" s="81">
        <v>1.0839463211596E-2</v>
      </c>
      <c r="I53" s="81">
        <v>4.9775536172092004E-3</v>
      </c>
      <c r="J53" s="87">
        <v>0.98792177438735995</v>
      </c>
    </row>
    <row r="54" spans="1:10" x14ac:dyDescent="0.2">
      <c r="A54" s="2" t="s">
        <v>71</v>
      </c>
      <c r="B54" s="84">
        <v>836</v>
      </c>
      <c r="C54" s="81">
        <v>0.24373884499073001</v>
      </c>
      <c r="D54" s="81">
        <v>0.31102159619331399</v>
      </c>
      <c r="E54" s="81">
        <v>0.23430337011814101</v>
      </c>
      <c r="F54" s="81">
        <v>0.107793621718884</v>
      </c>
      <c r="G54" s="81">
        <v>5.4448682814836502E-2</v>
      </c>
      <c r="H54" s="81">
        <v>2.7046943083405502E-2</v>
      </c>
      <c r="I54" s="81">
        <v>2.1646944805979701E-2</v>
      </c>
      <c r="J54" s="87">
        <v>1.6074130535125699</v>
      </c>
    </row>
    <row r="55" spans="1:10" x14ac:dyDescent="0.2">
      <c r="A55" s="2" t="s">
        <v>72</v>
      </c>
      <c r="B55" s="84">
        <v>508</v>
      </c>
      <c r="C55" s="81">
        <v>0.304047971963882</v>
      </c>
      <c r="D55" s="81">
        <v>0.32346853613853499</v>
      </c>
      <c r="E55" s="81">
        <v>0.24318066239357</v>
      </c>
      <c r="F55" s="81">
        <v>4.4768892228603398E-2</v>
      </c>
      <c r="G55" s="81">
        <v>5.1195360720157602E-2</v>
      </c>
      <c r="H55" s="81">
        <v>2.0032169297337501E-2</v>
      </c>
      <c r="I55" s="81">
        <v>1.33064137771726E-2</v>
      </c>
      <c r="J55" s="87">
        <v>1.3366713523864699</v>
      </c>
    </row>
    <row r="56" spans="1:10" x14ac:dyDescent="0.2">
      <c r="A56" s="2" t="s">
        <v>73</v>
      </c>
      <c r="B56" s="84">
        <v>840</v>
      </c>
      <c r="C56" s="81">
        <v>0.26528277993202198</v>
      </c>
      <c r="D56" s="81">
        <v>0.32377827167510997</v>
      </c>
      <c r="E56" s="81">
        <v>0.23142625391483301</v>
      </c>
      <c r="F56" s="81">
        <v>7.4691541492938995E-2</v>
      </c>
      <c r="G56" s="81">
        <v>6.1289876699447597E-2</v>
      </c>
      <c r="H56" s="81">
        <v>2.4385709315538399E-2</v>
      </c>
      <c r="I56" s="81">
        <v>1.91455781459808E-2</v>
      </c>
      <c r="J56" s="87">
        <v>1.5170396566391</v>
      </c>
    </row>
    <row r="57" spans="1:10" x14ac:dyDescent="0.2">
      <c r="A57" s="5" t="s">
        <v>74</v>
      </c>
      <c r="B57" s="83" t="s">
        <v>1</v>
      </c>
      <c r="C57" s="80" t="s">
        <v>1</v>
      </c>
      <c r="D57" s="80" t="s">
        <v>1</v>
      </c>
      <c r="E57" s="80" t="s">
        <v>1</v>
      </c>
      <c r="F57" s="80" t="s">
        <v>1</v>
      </c>
      <c r="G57" s="80" t="s">
        <v>1</v>
      </c>
      <c r="H57" s="80" t="s">
        <v>1</v>
      </c>
      <c r="I57" s="80" t="s">
        <v>1</v>
      </c>
      <c r="J57" s="86" t="s">
        <v>1</v>
      </c>
    </row>
    <row r="58" spans="1:10" x14ac:dyDescent="0.2">
      <c r="A58" s="2" t="s">
        <v>75</v>
      </c>
      <c r="B58" s="84">
        <v>1020</v>
      </c>
      <c r="C58" s="81">
        <v>0.26440954208374001</v>
      </c>
      <c r="D58" s="81">
        <v>0.307833611965179</v>
      </c>
      <c r="E58" s="81">
        <v>0.20663990080356601</v>
      </c>
      <c r="F58" s="81">
        <v>0.101001419126987</v>
      </c>
      <c r="G58" s="81">
        <v>6.6705398261547103E-2</v>
      </c>
      <c r="H58" s="81">
        <v>2.6553472504019699E-2</v>
      </c>
      <c r="I58" s="81">
        <v>2.6856642216444002E-2</v>
      </c>
      <c r="J58" s="87">
        <v>1.6162368059158301</v>
      </c>
    </row>
    <row r="59" spans="1:10" x14ac:dyDescent="0.2">
      <c r="A59" s="2" t="s">
        <v>76</v>
      </c>
      <c r="B59" s="84">
        <v>3601</v>
      </c>
      <c r="C59" s="81">
        <v>0.25346451997757002</v>
      </c>
      <c r="D59" s="81">
        <v>0.30429968237876898</v>
      </c>
      <c r="E59" s="81">
        <v>0.24060656130313901</v>
      </c>
      <c r="F59" s="81">
        <v>9.6831738948821994E-2</v>
      </c>
      <c r="G59" s="81">
        <v>5.6987039744854001E-2</v>
      </c>
      <c r="H59" s="81">
        <v>2.5221319869160701E-2</v>
      </c>
      <c r="I59" s="81">
        <v>2.2589117288589498E-2</v>
      </c>
      <c r="J59" s="87">
        <v>1.58866751194</v>
      </c>
    </row>
    <row r="60" spans="1:10" x14ac:dyDescent="0.2">
      <c r="A60" s="2" t="s">
        <v>77</v>
      </c>
      <c r="B60" s="84">
        <v>2073</v>
      </c>
      <c r="C60" s="81">
        <v>0.35207954049110401</v>
      </c>
      <c r="D60" s="81">
        <v>0.32577857375144997</v>
      </c>
      <c r="E60" s="81">
        <v>0.185526102781296</v>
      </c>
      <c r="F60" s="81">
        <v>7.3758929967880194E-2</v>
      </c>
      <c r="G60" s="81">
        <v>3.8399670273065602E-2</v>
      </c>
      <c r="H60" s="81">
        <v>1.6924584284424799E-2</v>
      </c>
      <c r="I60" s="81">
        <v>7.5325802899897099E-3</v>
      </c>
      <c r="J60" s="87">
        <v>1.2104507684707599</v>
      </c>
    </row>
    <row r="61" spans="1:10" x14ac:dyDescent="0.2">
      <c r="A61" s="2" t="s">
        <v>78</v>
      </c>
      <c r="B61" s="84">
        <v>1651</v>
      </c>
      <c r="C61" s="81">
        <v>0.24317353963851901</v>
      </c>
      <c r="D61" s="81">
        <v>0.33595857024192799</v>
      </c>
      <c r="E61" s="81">
        <v>0.22073327004909499</v>
      </c>
      <c r="F61" s="81">
        <v>8.40804278850555E-2</v>
      </c>
      <c r="G61" s="81">
        <v>6.0659874230623197E-2</v>
      </c>
      <c r="H61" s="81">
        <v>2.6089427992701499E-2</v>
      </c>
      <c r="I61" s="81">
        <v>2.9304895550012599E-2</v>
      </c>
      <c r="J61" s="87">
        <v>1.60184025764465</v>
      </c>
    </row>
    <row r="62" spans="1:10" x14ac:dyDescent="0.2">
      <c r="A62" s="5" t="s">
        <v>79</v>
      </c>
      <c r="B62" s="83" t="s">
        <v>1</v>
      </c>
      <c r="C62" s="80" t="s">
        <v>1</v>
      </c>
      <c r="D62" s="80" t="s">
        <v>1</v>
      </c>
      <c r="E62" s="80" t="s">
        <v>1</v>
      </c>
      <c r="F62" s="80" t="s">
        <v>1</v>
      </c>
      <c r="G62" s="80" t="s">
        <v>1</v>
      </c>
      <c r="H62" s="80" t="s">
        <v>1</v>
      </c>
      <c r="I62" s="80" t="s">
        <v>1</v>
      </c>
      <c r="J62" s="86" t="s">
        <v>1</v>
      </c>
    </row>
    <row r="63" spans="1:10" x14ac:dyDescent="0.2">
      <c r="A63" s="2" t="s">
        <v>80</v>
      </c>
      <c r="B63" s="84">
        <v>6667</v>
      </c>
      <c r="C63" s="81">
        <v>0.30101951956749001</v>
      </c>
      <c r="D63" s="81">
        <v>0.35127153992652899</v>
      </c>
      <c r="E63" s="81">
        <v>0.21975615620613101</v>
      </c>
      <c r="F63" s="81">
        <v>6.7494310438633007E-2</v>
      </c>
      <c r="G63" s="81">
        <v>3.4616921097040197E-2</v>
      </c>
      <c r="H63" s="81">
        <v>1.22885443270206E-2</v>
      </c>
      <c r="I63" s="81">
        <v>1.3552989810705201E-2</v>
      </c>
      <c r="J63" s="87">
        <v>1.2903035879135101</v>
      </c>
    </row>
    <row r="64" spans="1:10" x14ac:dyDescent="0.2">
      <c r="A64" s="2" t="s">
        <v>81</v>
      </c>
      <c r="B64" s="84">
        <v>272</v>
      </c>
      <c r="C64" s="81">
        <v>0.169997438788414</v>
      </c>
      <c r="D64" s="81">
        <v>5.8361936360597597E-2</v>
      </c>
      <c r="E64" s="81">
        <v>0.127958118915558</v>
      </c>
      <c r="F64" s="81">
        <v>0.215321034193039</v>
      </c>
      <c r="G64" s="81">
        <v>0.22870302200317399</v>
      </c>
      <c r="H64" s="81">
        <v>0.12096386402845399</v>
      </c>
      <c r="I64" s="81">
        <v>7.8694581985473605E-2</v>
      </c>
      <c r="J64" s="87">
        <v>3.0243360996246298</v>
      </c>
    </row>
    <row r="65" spans="1:10" x14ac:dyDescent="0.2">
      <c r="A65" s="2" t="s">
        <v>82</v>
      </c>
      <c r="B65" s="84">
        <v>568</v>
      </c>
      <c r="C65" s="81">
        <v>0.21571229398250599</v>
      </c>
      <c r="D65" s="81">
        <v>0.13213460147380801</v>
      </c>
      <c r="E65" s="81">
        <v>0.29787132143974299</v>
      </c>
      <c r="F65" s="81">
        <v>0.16613517701625799</v>
      </c>
      <c r="G65" s="81">
        <v>0.11105464398860899</v>
      </c>
      <c r="H65" s="81">
        <v>3.8827951997518498E-2</v>
      </c>
      <c r="I65" s="81">
        <v>3.8264010101556799E-2</v>
      </c>
      <c r="J65" s="87">
        <v>2.12659740447998</v>
      </c>
    </row>
    <row r="66" spans="1:10" x14ac:dyDescent="0.2">
      <c r="A66" s="2" t="s">
        <v>83</v>
      </c>
      <c r="B66" s="84">
        <v>755</v>
      </c>
      <c r="C66" s="81">
        <v>0.104379586875439</v>
      </c>
      <c r="D66" s="81">
        <v>0.119157202541828</v>
      </c>
      <c r="E66" s="81">
        <v>0.20015472173690799</v>
      </c>
      <c r="F66" s="81">
        <v>0.248852893710136</v>
      </c>
      <c r="G66" s="81">
        <v>0.16561076045036299</v>
      </c>
      <c r="H66" s="81">
        <v>0.102026723325253</v>
      </c>
      <c r="I66" s="81">
        <v>5.98181188106537E-2</v>
      </c>
      <c r="J66" s="87">
        <v>2.8491253852844198</v>
      </c>
    </row>
    <row r="67" spans="1:10" x14ac:dyDescent="0.2">
      <c r="A67" s="5" t="s">
        <v>84</v>
      </c>
      <c r="B67" s="83" t="s">
        <v>1</v>
      </c>
      <c r="C67" s="80" t="s">
        <v>1</v>
      </c>
      <c r="D67" s="80" t="s">
        <v>1</v>
      </c>
      <c r="E67" s="80" t="s">
        <v>1</v>
      </c>
      <c r="F67" s="80" t="s">
        <v>1</v>
      </c>
      <c r="G67" s="80" t="s">
        <v>1</v>
      </c>
      <c r="H67" s="80" t="s">
        <v>1</v>
      </c>
      <c r="I67" s="80" t="s">
        <v>1</v>
      </c>
      <c r="J67" s="86" t="s">
        <v>1</v>
      </c>
    </row>
    <row r="68" spans="1:10" x14ac:dyDescent="0.2">
      <c r="A68" s="2" t="s">
        <v>85</v>
      </c>
      <c r="B68" s="84">
        <v>7612</v>
      </c>
      <c r="C68" s="81">
        <v>0.27744454145431502</v>
      </c>
      <c r="D68" s="81">
        <v>0.323550254106522</v>
      </c>
      <c r="E68" s="81">
        <v>0.224111512303352</v>
      </c>
      <c r="F68" s="81">
        <v>8.6078628897666903E-2</v>
      </c>
      <c r="G68" s="81">
        <v>5.2608516067266499E-2</v>
      </c>
      <c r="H68" s="81">
        <v>1.9441999495029401E-2</v>
      </c>
      <c r="I68" s="81">
        <v>1.6764562577009201E-2</v>
      </c>
      <c r="J68" s="87">
        <v>1.4528616666793801</v>
      </c>
    </row>
    <row r="69" spans="1:10" x14ac:dyDescent="0.2">
      <c r="A69" s="2" t="s">
        <v>86</v>
      </c>
      <c r="B69" s="84">
        <v>200</v>
      </c>
      <c r="C69" s="81">
        <v>0.23240192234516099</v>
      </c>
      <c r="D69" s="81">
        <v>0.18959830701351199</v>
      </c>
      <c r="E69" s="81">
        <v>0.119063228368759</v>
      </c>
      <c r="F69" s="81">
        <v>0.14399246871471399</v>
      </c>
      <c r="G69" s="81">
        <v>0.149759471416473</v>
      </c>
      <c r="H69" s="81">
        <v>0.100965932011604</v>
      </c>
      <c r="I69" s="81">
        <v>6.4218662679195404E-2</v>
      </c>
      <c r="J69" s="87">
        <v>2.4250524044036901</v>
      </c>
    </row>
    <row r="70" spans="1:10" x14ac:dyDescent="0.2">
      <c r="A70" s="2" t="s">
        <v>87</v>
      </c>
      <c r="B70" s="84">
        <v>461</v>
      </c>
      <c r="C70" s="81">
        <v>0.23538166284561199</v>
      </c>
      <c r="D70" s="81">
        <v>0.21163488924503299</v>
      </c>
      <c r="E70" s="81">
        <v>0.235235616564751</v>
      </c>
      <c r="F70" s="81">
        <v>0.16065736114978801</v>
      </c>
      <c r="G70" s="81">
        <v>5.3142700344324098E-2</v>
      </c>
      <c r="H70" s="81">
        <v>4.6690471470356001E-2</v>
      </c>
      <c r="I70" s="81">
        <v>5.7257302105426802E-2</v>
      </c>
      <c r="J70" s="87">
        <v>2.0507462024688698</v>
      </c>
    </row>
    <row r="71" spans="1:10" x14ac:dyDescent="0.2">
      <c r="A71" s="2" t="s">
        <v>88</v>
      </c>
      <c r="B71" s="84">
        <v>54</v>
      </c>
      <c r="C71" s="81">
        <v>0.55947130918502797</v>
      </c>
      <c r="D71" s="81">
        <v>0.26814430952072099</v>
      </c>
      <c r="E71" s="81">
        <v>8.0673642456531497E-2</v>
      </c>
      <c r="F71" s="81">
        <v>0</v>
      </c>
      <c r="G71" s="81">
        <v>0</v>
      </c>
      <c r="H71" s="81">
        <v>6.9242753088474301E-2</v>
      </c>
      <c r="I71" s="81">
        <v>2.2467987611889801E-2</v>
      </c>
      <c r="J71" s="87">
        <v>0.93030470609664895</v>
      </c>
    </row>
    <row r="72" spans="1:10" x14ac:dyDescent="0.2">
      <c r="A72" s="5" t="s">
        <v>89</v>
      </c>
      <c r="B72" s="83" t="s">
        <v>1</v>
      </c>
      <c r="C72" s="80" t="s">
        <v>1</v>
      </c>
      <c r="D72" s="80" t="s">
        <v>1</v>
      </c>
      <c r="E72" s="80" t="s">
        <v>1</v>
      </c>
      <c r="F72" s="80" t="s">
        <v>1</v>
      </c>
      <c r="G72" s="80" t="s">
        <v>1</v>
      </c>
      <c r="H72" s="80" t="s">
        <v>1</v>
      </c>
      <c r="I72" s="80" t="s">
        <v>1</v>
      </c>
      <c r="J72" s="86" t="s">
        <v>1</v>
      </c>
    </row>
    <row r="73" spans="1:10" x14ac:dyDescent="0.2">
      <c r="A73" s="2" t="s">
        <v>89</v>
      </c>
      <c r="B73" s="84">
        <v>4085</v>
      </c>
      <c r="C73" s="81">
        <v>0.29234746098518399</v>
      </c>
      <c r="D73" s="81">
        <v>0.32769709825515703</v>
      </c>
      <c r="E73" s="81">
        <v>0.21699567139148701</v>
      </c>
      <c r="F73" s="81">
        <v>8.6409077048301697E-2</v>
      </c>
      <c r="G73" s="81">
        <v>4.4697694480419201E-2</v>
      </c>
      <c r="H73" s="81">
        <v>1.7484519630670499E-2</v>
      </c>
      <c r="I73" s="81">
        <v>1.43684707581997E-2</v>
      </c>
      <c r="J73" s="87">
        <v>1.3879417181014999</v>
      </c>
    </row>
    <row r="74" spans="1:10" x14ac:dyDescent="0.2">
      <c r="A74" s="2" t="s">
        <v>90</v>
      </c>
      <c r="B74" s="84">
        <v>1984</v>
      </c>
      <c r="C74" s="81">
        <v>0.15964272618293801</v>
      </c>
      <c r="D74" s="81">
        <v>0.21974581480026201</v>
      </c>
      <c r="E74" s="81">
        <v>0.26091670989990201</v>
      </c>
      <c r="F74" s="81">
        <v>0.12745854258537301</v>
      </c>
      <c r="G74" s="81">
        <v>0.11880636960268</v>
      </c>
      <c r="H74" s="81">
        <v>6.2573775649070698E-2</v>
      </c>
      <c r="I74" s="81">
        <v>5.0856050103902803E-2</v>
      </c>
      <c r="J74" s="87">
        <v>2.2486708164215101</v>
      </c>
    </row>
    <row r="75" spans="1:10" x14ac:dyDescent="0.2">
      <c r="A75" s="5" t="s">
        <v>91</v>
      </c>
      <c r="B75" s="83" t="s">
        <v>1</v>
      </c>
      <c r="C75" s="80" t="s">
        <v>1</v>
      </c>
      <c r="D75" s="80" t="s">
        <v>1</v>
      </c>
      <c r="E75" s="80" t="s">
        <v>1</v>
      </c>
      <c r="F75" s="80" t="s">
        <v>1</v>
      </c>
      <c r="G75" s="80" t="s">
        <v>1</v>
      </c>
      <c r="H75" s="80" t="s">
        <v>1</v>
      </c>
      <c r="I75" s="80" t="s">
        <v>1</v>
      </c>
      <c r="J75" s="86" t="s">
        <v>1</v>
      </c>
    </row>
    <row r="76" spans="1:10" x14ac:dyDescent="0.2">
      <c r="A76" s="2" t="s">
        <v>92</v>
      </c>
      <c r="B76" s="84">
        <v>2025</v>
      </c>
      <c r="C76" s="81">
        <v>0.236682564020157</v>
      </c>
      <c r="D76" s="81">
        <v>0.33498853445053101</v>
      </c>
      <c r="E76" s="81">
        <v>0.23385016620159099</v>
      </c>
      <c r="F76" s="81">
        <v>0.1030148640275</v>
      </c>
      <c r="G76" s="81">
        <v>4.9400422722101198E-2</v>
      </c>
      <c r="H76" s="81">
        <v>2.41359211504459E-2</v>
      </c>
      <c r="I76" s="81">
        <v>1.7927510663867E-2</v>
      </c>
      <c r="J76" s="87">
        <v>1.55523788928986</v>
      </c>
    </row>
    <row r="77" spans="1:10" x14ac:dyDescent="0.2">
      <c r="A77" s="2" t="s">
        <v>93</v>
      </c>
      <c r="B77" s="84">
        <v>1042</v>
      </c>
      <c r="C77" s="81">
        <v>0.258528172969818</v>
      </c>
      <c r="D77" s="81">
        <v>0.29885959625244102</v>
      </c>
      <c r="E77" s="81">
        <v>0.20323014259338401</v>
      </c>
      <c r="F77" s="81">
        <v>0.108376517891884</v>
      </c>
      <c r="G77" s="81">
        <v>7.6221905648708302E-2</v>
      </c>
      <c r="H77" s="81">
        <v>3.1426463276147801E-2</v>
      </c>
      <c r="I77" s="81">
        <v>2.3357229307293899E-2</v>
      </c>
      <c r="J77" s="87">
        <v>1.6561089754104601</v>
      </c>
    </row>
    <row r="78" spans="1:10" x14ac:dyDescent="0.2">
      <c r="A78" s="2" t="s">
        <v>94</v>
      </c>
      <c r="B78" s="84">
        <v>2969</v>
      </c>
      <c r="C78" s="81">
        <v>0.32724192738532998</v>
      </c>
      <c r="D78" s="81">
        <v>0.29715341329574602</v>
      </c>
      <c r="E78" s="81">
        <v>0.22092080116272</v>
      </c>
      <c r="F78" s="81">
        <v>7.0943497121334104E-2</v>
      </c>
      <c r="G78" s="81">
        <v>4.8062432557344402E-2</v>
      </c>
      <c r="H78" s="81">
        <v>1.7956092953681901E-2</v>
      </c>
      <c r="I78" s="81">
        <v>1.77218280732632E-2</v>
      </c>
      <c r="J78" s="87">
        <v>1.35266220569611</v>
      </c>
    </row>
    <row r="79" spans="1:10" x14ac:dyDescent="0.2">
      <c r="A79" s="5" t="s">
        <v>95</v>
      </c>
      <c r="B79" s="83" t="s">
        <v>1</v>
      </c>
      <c r="C79" s="80" t="s">
        <v>1</v>
      </c>
      <c r="D79" s="80" t="s">
        <v>1</v>
      </c>
      <c r="E79" s="80" t="s">
        <v>1</v>
      </c>
      <c r="F79" s="80" t="s">
        <v>1</v>
      </c>
      <c r="G79" s="80" t="s">
        <v>1</v>
      </c>
      <c r="H79" s="80" t="s">
        <v>1</v>
      </c>
      <c r="I79" s="80" t="s">
        <v>1</v>
      </c>
      <c r="J79" s="86" t="s">
        <v>1</v>
      </c>
    </row>
    <row r="80" spans="1:10" x14ac:dyDescent="0.2">
      <c r="A80" s="2" t="s">
        <v>96</v>
      </c>
      <c r="B80" s="84">
        <v>1058</v>
      </c>
      <c r="C80" s="81">
        <v>0.18559505045413999</v>
      </c>
      <c r="D80" s="81">
        <v>0.29949510097503701</v>
      </c>
      <c r="E80" s="81">
        <v>0.26168251037597701</v>
      </c>
      <c r="F80" s="81">
        <v>0.117488205432892</v>
      </c>
      <c r="G80" s="81">
        <v>7.19014927744865E-2</v>
      </c>
      <c r="H80" s="81">
        <v>3.0350213870406199E-2</v>
      </c>
      <c r="I80" s="81">
        <v>3.3487405627965899E-2</v>
      </c>
      <c r="J80" s="87">
        <v>1.8438740968704199</v>
      </c>
    </row>
    <row r="81" spans="1:10" x14ac:dyDescent="0.2">
      <c r="A81" s="2" t="s">
        <v>97</v>
      </c>
      <c r="B81" s="84">
        <v>1171</v>
      </c>
      <c r="C81" s="81">
        <v>0.21039114892482799</v>
      </c>
      <c r="D81" s="81">
        <v>0.30610468983650202</v>
      </c>
      <c r="E81" s="81">
        <v>0.23418946564197499</v>
      </c>
      <c r="F81" s="81">
        <v>0.117123283445835</v>
      </c>
      <c r="G81" s="81">
        <v>7.2890020906925201E-2</v>
      </c>
      <c r="H81" s="81">
        <v>3.0891075730323798E-2</v>
      </c>
      <c r="I81" s="81">
        <v>2.8410304337739899E-2</v>
      </c>
      <c r="J81" s="87">
        <v>1.76707434654236</v>
      </c>
    </row>
    <row r="82" spans="1:10" x14ac:dyDescent="0.2">
      <c r="A82" s="2" t="s">
        <v>98</v>
      </c>
      <c r="B82" s="84">
        <v>246</v>
      </c>
      <c r="C82" s="81">
        <v>0.31080684065818798</v>
      </c>
      <c r="D82" s="81">
        <v>0.32763043045997597</v>
      </c>
      <c r="E82" s="81">
        <v>0.22417432069778401</v>
      </c>
      <c r="F82" s="81">
        <v>7.8616388142108903E-2</v>
      </c>
      <c r="G82" s="81">
        <v>3.4208271652460098E-2</v>
      </c>
      <c r="H82" s="81">
        <v>1.6597948968410499E-2</v>
      </c>
      <c r="I82" s="81">
        <v>7.9658105969428999E-3</v>
      </c>
      <c r="J82" s="87">
        <v>1.2882719039917001</v>
      </c>
    </row>
    <row r="83" spans="1:10" x14ac:dyDescent="0.2">
      <c r="A83" s="2" t="s">
        <v>99</v>
      </c>
      <c r="B83" s="84">
        <v>677</v>
      </c>
      <c r="C83" s="81">
        <v>0.381020188331604</v>
      </c>
      <c r="D83" s="81">
        <v>0.37885591387748702</v>
      </c>
      <c r="E83" s="81">
        <v>0.16518351435661299</v>
      </c>
      <c r="F83" s="81">
        <v>5.0996482372283901E-2</v>
      </c>
      <c r="G83" s="81">
        <v>1.9272010773420299E-2</v>
      </c>
      <c r="H83" s="81">
        <v>2.83732824027538E-3</v>
      </c>
      <c r="I83" s="81">
        <v>1.8345778807997699E-3</v>
      </c>
      <c r="J83" s="87">
        <v>0.96498644351959195</v>
      </c>
    </row>
    <row r="84" spans="1:10" x14ac:dyDescent="0.2">
      <c r="A84" s="2" t="s">
        <v>100</v>
      </c>
      <c r="B84" s="84">
        <v>361</v>
      </c>
      <c r="C84" s="81">
        <v>0.311700969934464</v>
      </c>
      <c r="D84" s="81">
        <v>0.336511760950089</v>
      </c>
      <c r="E84" s="81">
        <v>0.222131207585335</v>
      </c>
      <c r="F84" s="81">
        <v>8.8111981749534607E-2</v>
      </c>
      <c r="G84" s="81">
        <v>2.4407524615526199E-2</v>
      </c>
      <c r="H84" s="81">
        <v>1.06859942898154E-2</v>
      </c>
      <c r="I84" s="81">
        <v>6.4505557529628303E-3</v>
      </c>
      <c r="J84" s="87">
        <v>1.24705410003662</v>
      </c>
    </row>
    <row r="85" spans="1:10" x14ac:dyDescent="0.2">
      <c r="A85" s="2" t="s">
        <v>101</v>
      </c>
      <c r="B85" s="84">
        <v>973</v>
      </c>
      <c r="C85" s="81">
        <v>0.28711605072021501</v>
      </c>
      <c r="D85" s="81">
        <v>0.31235650181770303</v>
      </c>
      <c r="E85" s="81">
        <v>0.24920944869518299</v>
      </c>
      <c r="F85" s="81">
        <v>6.9521158933639499E-2</v>
      </c>
      <c r="G85" s="81">
        <v>5.11803664267063E-2</v>
      </c>
      <c r="H85" s="81">
        <v>1.54977152124047E-2</v>
      </c>
      <c r="I85" s="81">
        <v>1.51187470182776E-2</v>
      </c>
      <c r="J85" s="87">
        <v>1.4019533395767201</v>
      </c>
    </row>
    <row r="86" spans="1:10" x14ac:dyDescent="0.2">
      <c r="A86" s="2" t="s">
        <v>102</v>
      </c>
      <c r="B86" s="84">
        <v>299</v>
      </c>
      <c r="C86" s="81">
        <v>0.21249927580356601</v>
      </c>
      <c r="D86" s="81">
        <v>0.24378049373626701</v>
      </c>
      <c r="E86" s="81">
        <v>0.17647455632686601</v>
      </c>
      <c r="F86" s="81">
        <v>0.10989814996719401</v>
      </c>
      <c r="G86" s="81">
        <v>0.128215432167053</v>
      </c>
      <c r="H86" s="81">
        <v>9.5310263335704803E-2</v>
      </c>
      <c r="I86" s="81">
        <v>3.3821832388639499E-2</v>
      </c>
      <c r="J86" s="87">
        <v>2.16881275177002</v>
      </c>
    </row>
    <row r="87" spans="1:10" x14ac:dyDescent="0.2">
      <c r="A87" s="2" t="s">
        <v>103</v>
      </c>
      <c r="B87" s="84">
        <v>341</v>
      </c>
      <c r="C87" s="81">
        <v>0.28206530213356001</v>
      </c>
      <c r="D87" s="81">
        <v>0.208594456315041</v>
      </c>
      <c r="E87" s="81">
        <v>0.20776326954364799</v>
      </c>
      <c r="F87" s="81">
        <v>0.110725097358227</v>
      </c>
      <c r="G87" s="81">
        <v>0.11269982159137699</v>
      </c>
      <c r="H87" s="81">
        <v>4.2368233203887898E-2</v>
      </c>
      <c r="I87" s="81">
        <v>3.5783812403678901E-2</v>
      </c>
      <c r="J87" s="87">
        <v>1.84160363674164</v>
      </c>
    </row>
    <row r="88" spans="1:10" x14ac:dyDescent="0.2">
      <c r="A88" s="2" t="s">
        <v>104</v>
      </c>
      <c r="B88" s="84">
        <v>859</v>
      </c>
      <c r="C88" s="81">
        <v>0.31413659453392001</v>
      </c>
      <c r="D88" s="81">
        <v>0.31267684698104897</v>
      </c>
      <c r="E88" s="81">
        <v>0.216076210141182</v>
      </c>
      <c r="F88" s="81">
        <v>8.2963161170482594E-2</v>
      </c>
      <c r="G88" s="81">
        <v>4.0021453052759198E-2</v>
      </c>
      <c r="H88" s="81">
        <v>2.0028218626975999E-2</v>
      </c>
      <c r="I88" s="81">
        <v>1.4097525738179699E-2</v>
      </c>
      <c r="J88" s="87">
        <v>1.35514748096466</v>
      </c>
    </row>
    <row r="89" spans="1:10" x14ac:dyDescent="0.2">
      <c r="A89" s="5" t="s">
        <v>105</v>
      </c>
      <c r="B89" s="83" t="s">
        <v>1</v>
      </c>
      <c r="C89" s="80" t="s">
        <v>1</v>
      </c>
      <c r="D89" s="80" t="s">
        <v>1</v>
      </c>
      <c r="E89" s="80" t="s">
        <v>1</v>
      </c>
      <c r="F89" s="80" t="s">
        <v>1</v>
      </c>
      <c r="G89" s="80" t="s">
        <v>1</v>
      </c>
      <c r="H89" s="80" t="s">
        <v>1</v>
      </c>
      <c r="I89" s="80" t="s">
        <v>1</v>
      </c>
      <c r="J89" s="86" t="s">
        <v>1</v>
      </c>
    </row>
    <row r="90" spans="1:10" x14ac:dyDescent="0.2">
      <c r="A90" s="2" t="s">
        <v>106</v>
      </c>
      <c r="B90" s="84">
        <v>922</v>
      </c>
      <c r="C90" s="81">
        <v>0.380429416894913</v>
      </c>
      <c r="D90" s="81">
        <v>0.32245829701423601</v>
      </c>
      <c r="E90" s="81">
        <v>0.182089477777481</v>
      </c>
      <c r="F90" s="81">
        <v>6.2978148460388197E-2</v>
      </c>
      <c r="G90" s="81">
        <v>2.4140261113643601E-2</v>
      </c>
      <c r="H90" s="81">
        <v>9.2734992504119908E-3</v>
      </c>
      <c r="I90" s="81">
        <v>1.86309143900871E-2</v>
      </c>
      <c r="J90" s="87">
        <v>1.1538460254669201</v>
      </c>
    </row>
    <row r="91" spans="1:10" x14ac:dyDescent="0.2">
      <c r="A91" s="2" t="s">
        <v>107</v>
      </c>
      <c r="B91" s="84">
        <v>2171</v>
      </c>
      <c r="C91" s="81">
        <v>0.31944078207016002</v>
      </c>
      <c r="D91" s="81">
        <v>0.33036169409751898</v>
      </c>
      <c r="E91" s="81">
        <v>0.202462717890739</v>
      </c>
      <c r="F91" s="81">
        <v>7.8396730124950395E-2</v>
      </c>
      <c r="G91" s="81">
        <v>3.8408789783716202E-2</v>
      </c>
      <c r="H91" s="81">
        <v>2.0907273516058901E-2</v>
      </c>
      <c r="I91" s="81">
        <v>1.0022009722888499E-2</v>
      </c>
      <c r="J91" s="87">
        <v>1.3004969358444201</v>
      </c>
    </row>
    <row r="92" spans="1:10" x14ac:dyDescent="0.2">
      <c r="A92" s="2" t="s">
        <v>108</v>
      </c>
      <c r="B92" s="84">
        <v>3925</v>
      </c>
      <c r="C92" s="81">
        <v>0.21868656575679801</v>
      </c>
      <c r="D92" s="81">
        <v>0.30741310119628901</v>
      </c>
      <c r="E92" s="81">
        <v>0.247757062315941</v>
      </c>
      <c r="F92" s="81">
        <v>0.105393901467323</v>
      </c>
      <c r="G92" s="81">
        <v>7.0434875786304502E-2</v>
      </c>
      <c r="H92" s="81">
        <v>2.7263268828392001E-2</v>
      </c>
      <c r="I92" s="81">
        <v>2.3051209747791301E-2</v>
      </c>
      <c r="J92" s="87">
        <v>1.69781017303467</v>
      </c>
    </row>
    <row r="93" spans="1:10" x14ac:dyDescent="0.2">
      <c r="A93" s="2" t="s">
        <v>109</v>
      </c>
      <c r="B93" s="84">
        <v>689</v>
      </c>
      <c r="C93" s="81">
        <v>0.11996065825223901</v>
      </c>
      <c r="D93" s="81">
        <v>0.25942549109458901</v>
      </c>
      <c r="E93" s="81">
        <v>0.280467629432678</v>
      </c>
      <c r="F93" s="81">
        <v>0.12114975601434699</v>
      </c>
      <c r="G93" s="81">
        <v>0.115359522402287</v>
      </c>
      <c r="H93" s="81">
        <v>4.3262392282485997E-2</v>
      </c>
      <c r="I93" s="81">
        <v>6.03745505213737E-2</v>
      </c>
      <c r="J93" s="87">
        <v>2.2696297168731698</v>
      </c>
    </row>
    <row r="94" spans="1:10" x14ac:dyDescent="0.2">
      <c r="A94" s="5" t="s">
        <v>110</v>
      </c>
      <c r="B94" s="83" t="s">
        <v>1</v>
      </c>
      <c r="C94" s="80" t="s">
        <v>1</v>
      </c>
      <c r="D94" s="80" t="s">
        <v>1</v>
      </c>
      <c r="E94" s="80" t="s">
        <v>1</v>
      </c>
      <c r="F94" s="80" t="s">
        <v>1</v>
      </c>
      <c r="G94" s="80" t="s">
        <v>1</v>
      </c>
      <c r="H94" s="80" t="s">
        <v>1</v>
      </c>
      <c r="I94" s="80" t="s">
        <v>1</v>
      </c>
      <c r="J94" s="86" t="s">
        <v>1</v>
      </c>
    </row>
    <row r="95" spans="1:10" x14ac:dyDescent="0.2">
      <c r="A95" s="2" t="s">
        <v>106</v>
      </c>
      <c r="B95" s="84">
        <v>1471</v>
      </c>
      <c r="C95" s="81">
        <v>0.36658877134323098</v>
      </c>
      <c r="D95" s="81">
        <v>0.32496073842048601</v>
      </c>
      <c r="E95" s="81">
        <v>0.18482862412929499</v>
      </c>
      <c r="F95" s="81">
        <v>6.8124324083328205E-2</v>
      </c>
      <c r="G95" s="81">
        <v>3.11205256730318E-2</v>
      </c>
      <c r="H95" s="81">
        <v>9.7688976675272005E-3</v>
      </c>
      <c r="I95" s="81">
        <v>1.4608102850616001E-2</v>
      </c>
      <c r="J95" s="87">
        <v>1.17995822429657</v>
      </c>
    </row>
    <row r="96" spans="1:10" x14ac:dyDescent="0.2">
      <c r="A96" s="2" t="s">
        <v>107</v>
      </c>
      <c r="B96" s="84">
        <v>2913</v>
      </c>
      <c r="C96" s="81">
        <v>0.29490330815315202</v>
      </c>
      <c r="D96" s="81">
        <v>0.33992904424667397</v>
      </c>
      <c r="E96" s="81">
        <v>0.212259352207184</v>
      </c>
      <c r="F96" s="81">
        <v>7.5861059129238101E-2</v>
      </c>
      <c r="G96" s="81">
        <v>4.0926713496446603E-2</v>
      </c>
      <c r="H96" s="81">
        <v>2.20218356698751E-2</v>
      </c>
      <c r="I96" s="81">
        <v>1.40986982733011E-2</v>
      </c>
      <c r="J96" s="87">
        <v>1.3597989082336399</v>
      </c>
    </row>
    <row r="97" spans="1:10" x14ac:dyDescent="0.2">
      <c r="A97" s="2" t="s">
        <v>108</v>
      </c>
      <c r="B97" s="84">
        <v>2959</v>
      </c>
      <c r="C97" s="81">
        <v>0.17655991017818501</v>
      </c>
      <c r="D97" s="81">
        <v>0.28384566307067899</v>
      </c>
      <c r="E97" s="81">
        <v>0.26736566424369801</v>
      </c>
      <c r="F97" s="81">
        <v>0.123407520353794</v>
      </c>
      <c r="G97" s="81">
        <v>8.6381755769252805E-2</v>
      </c>
      <c r="H97" s="81">
        <v>3.3771526068449E-2</v>
      </c>
      <c r="I97" s="81">
        <v>2.8667975217104E-2</v>
      </c>
      <c r="J97" s="87">
        <v>1.90771567821503</v>
      </c>
    </row>
    <row r="98" spans="1:10" x14ac:dyDescent="0.2">
      <c r="A98" s="2" t="s">
        <v>109</v>
      </c>
      <c r="B98" s="84">
        <v>364</v>
      </c>
      <c r="C98" s="81">
        <v>0.15076355636119801</v>
      </c>
      <c r="D98" s="81">
        <v>0.203113779425621</v>
      </c>
      <c r="E98" s="81">
        <v>0.274108856916428</v>
      </c>
      <c r="F98" s="81">
        <v>0.136308267712593</v>
      </c>
      <c r="G98" s="81">
        <v>0.123071230947971</v>
      </c>
      <c r="H98" s="81">
        <v>4.3614469468593597E-2</v>
      </c>
      <c r="I98" s="81">
        <v>6.9019824266433702E-2</v>
      </c>
      <c r="J98" s="87">
        <v>2.3351562023162802</v>
      </c>
    </row>
    <row r="99" spans="1:10" x14ac:dyDescent="0.2">
      <c r="A99" s="5" t="s">
        <v>111</v>
      </c>
      <c r="B99" s="83" t="s">
        <v>1</v>
      </c>
      <c r="C99" s="80" t="s">
        <v>1</v>
      </c>
      <c r="D99" s="80" t="s">
        <v>1</v>
      </c>
      <c r="E99" s="80" t="s">
        <v>1</v>
      </c>
      <c r="F99" s="80" t="s">
        <v>1</v>
      </c>
      <c r="G99" s="80" t="s">
        <v>1</v>
      </c>
      <c r="H99" s="80" t="s">
        <v>1</v>
      </c>
      <c r="I99" s="80" t="s">
        <v>1</v>
      </c>
      <c r="J99" s="86" t="s">
        <v>1</v>
      </c>
    </row>
    <row r="100" spans="1:10" x14ac:dyDescent="0.2">
      <c r="A100" s="2" t="s">
        <v>112</v>
      </c>
      <c r="B100" s="84">
        <v>497</v>
      </c>
      <c r="C100" s="81">
        <v>0.25565096735954301</v>
      </c>
      <c r="D100" s="81">
        <v>0.32157412171363797</v>
      </c>
      <c r="E100" s="81">
        <v>0.22865529358386999</v>
      </c>
      <c r="F100" s="81">
        <v>9.1438300907611805E-2</v>
      </c>
      <c r="G100" s="81">
        <v>4.2699906975030899E-2</v>
      </c>
      <c r="H100" s="81">
        <v>3.7621092051267603E-2</v>
      </c>
      <c r="I100" s="81">
        <v>2.2360328584909401E-2</v>
      </c>
      <c r="J100" s="87">
        <v>1.57628834247589</v>
      </c>
    </row>
    <row r="101" spans="1:10" x14ac:dyDescent="0.2">
      <c r="A101" s="2" t="s">
        <v>113</v>
      </c>
      <c r="B101" s="84">
        <v>1211</v>
      </c>
      <c r="C101" s="81">
        <v>0.22818635404109999</v>
      </c>
      <c r="D101" s="81">
        <v>0.33077064156532299</v>
      </c>
      <c r="E101" s="81">
        <v>0.255697101354599</v>
      </c>
      <c r="F101" s="81">
        <v>9.41910520195961E-2</v>
      </c>
      <c r="G101" s="81">
        <v>4.9610365182161303E-2</v>
      </c>
      <c r="H101" s="81">
        <v>1.6815297305583999E-2</v>
      </c>
      <c r="I101" s="81">
        <v>2.4729181081056598E-2</v>
      </c>
      <c r="J101" s="87">
        <v>1.5768953561782799</v>
      </c>
    </row>
    <row r="102" spans="1:10" x14ac:dyDescent="0.2">
      <c r="A102" s="2" t="s">
        <v>114</v>
      </c>
      <c r="B102" s="84">
        <v>1735</v>
      </c>
      <c r="C102" s="81">
        <v>0.165542632341385</v>
      </c>
      <c r="D102" s="81">
        <v>0.295485138893127</v>
      </c>
      <c r="E102" s="81">
        <v>0.22528681159019501</v>
      </c>
      <c r="F102" s="81">
        <v>0.143698289990425</v>
      </c>
      <c r="G102" s="81">
        <v>9.4536006450653104E-2</v>
      </c>
      <c r="H102" s="81">
        <v>4.7068748623132699E-2</v>
      </c>
      <c r="I102" s="81">
        <v>2.8382360935211199E-2</v>
      </c>
      <c r="J102" s="87">
        <v>1.9916687011718801</v>
      </c>
    </row>
    <row r="103" spans="1:10" x14ac:dyDescent="0.2">
      <c r="A103" s="2" t="s">
        <v>115</v>
      </c>
      <c r="B103" s="84">
        <v>1201</v>
      </c>
      <c r="C103" s="81">
        <v>0.18441322445869399</v>
      </c>
      <c r="D103" s="81">
        <v>0.31143793463706998</v>
      </c>
      <c r="E103" s="81">
        <v>0.19469271600246399</v>
      </c>
      <c r="F103" s="81">
        <v>0.14604923129081701</v>
      </c>
      <c r="G103" s="81">
        <v>9.1266319155693096E-2</v>
      </c>
      <c r="H103" s="81">
        <v>3.5162396728992497E-2</v>
      </c>
      <c r="I103" s="81">
        <v>3.6978166550397901E-2</v>
      </c>
      <c r="J103" s="87">
        <v>1.9288288354873699</v>
      </c>
    </row>
    <row r="104" spans="1:10" x14ac:dyDescent="0.2">
      <c r="A104" s="2" t="s">
        <v>116</v>
      </c>
      <c r="B104" s="84">
        <v>1368</v>
      </c>
      <c r="C104" s="81">
        <v>0.265927314758301</v>
      </c>
      <c r="D104" s="81">
        <v>0.36417126655578602</v>
      </c>
      <c r="E104" s="81">
        <v>0.244549795985222</v>
      </c>
      <c r="F104" s="81">
        <v>5.8094948530197102E-2</v>
      </c>
      <c r="G104" s="81">
        <v>4.0497392416000401E-2</v>
      </c>
      <c r="H104" s="81">
        <v>1.38453291729093E-2</v>
      </c>
      <c r="I104" s="81">
        <v>1.2913934886455499E-2</v>
      </c>
      <c r="J104" s="87">
        <v>1.35510349273682</v>
      </c>
    </row>
    <row r="105" spans="1:10" x14ac:dyDescent="0.2">
      <c r="A105" s="2" t="s">
        <v>117</v>
      </c>
      <c r="B105" s="84">
        <v>1287</v>
      </c>
      <c r="C105" s="81">
        <v>0.42368310689926098</v>
      </c>
      <c r="D105" s="81">
        <v>0.295668214559555</v>
      </c>
      <c r="E105" s="81">
        <v>0.21249406039714799</v>
      </c>
      <c r="F105" s="81">
        <v>4.1439298540353803E-2</v>
      </c>
      <c r="G105" s="81">
        <v>1.82318724691868E-2</v>
      </c>
      <c r="H105" s="81">
        <v>2.4819967802614E-3</v>
      </c>
      <c r="I105" s="81">
        <v>6.0014487244188803E-3</v>
      </c>
      <c r="J105" s="87">
        <v>0.97647577524185203</v>
      </c>
    </row>
    <row r="106" spans="1:10" x14ac:dyDescent="0.2">
      <c r="A106" s="2" t="s">
        <v>118</v>
      </c>
      <c r="B106" s="84">
        <v>990</v>
      </c>
      <c r="C106" s="81">
        <v>0.57669079303741499</v>
      </c>
      <c r="D106" s="81">
        <v>0.25295108556747398</v>
      </c>
      <c r="E106" s="81">
        <v>0.14215005934238401</v>
      </c>
      <c r="F106" s="81">
        <v>1.8212035298347501E-2</v>
      </c>
      <c r="G106" s="81">
        <v>9.5444135367870296E-3</v>
      </c>
      <c r="H106" s="81">
        <v>2.7222404605709E-4</v>
      </c>
      <c r="I106" s="81">
        <v>1.7937154916580799E-4</v>
      </c>
      <c r="J106" s="87">
        <v>0.63250231742858898</v>
      </c>
    </row>
    <row r="107" spans="1:10" x14ac:dyDescent="0.2">
      <c r="A107" s="5" t="s">
        <v>111</v>
      </c>
      <c r="B107" s="83" t="s">
        <v>1</v>
      </c>
      <c r="C107" s="80" t="s">
        <v>1</v>
      </c>
      <c r="D107" s="80" t="s">
        <v>1</v>
      </c>
      <c r="E107" s="80" t="s">
        <v>1</v>
      </c>
      <c r="F107" s="80" t="s">
        <v>1</v>
      </c>
      <c r="G107" s="80" t="s">
        <v>1</v>
      </c>
      <c r="H107" s="80" t="s">
        <v>1</v>
      </c>
      <c r="I107" s="80" t="s">
        <v>1</v>
      </c>
      <c r="J107" s="86" t="s">
        <v>1</v>
      </c>
    </row>
    <row r="108" spans="1:10" x14ac:dyDescent="0.2">
      <c r="A108" s="2" t="s">
        <v>119</v>
      </c>
      <c r="B108" s="84">
        <v>1708</v>
      </c>
      <c r="C108" s="81">
        <v>0.23715014755725899</v>
      </c>
      <c r="D108" s="81">
        <v>0.32776910066604598</v>
      </c>
      <c r="E108" s="81">
        <v>0.246871307492256</v>
      </c>
      <c r="F108" s="81">
        <v>9.3292623758315998E-2</v>
      </c>
      <c r="G108" s="81">
        <v>4.7354955226182903E-2</v>
      </c>
      <c r="H108" s="81">
        <v>2.3605814203619999E-2</v>
      </c>
      <c r="I108" s="81">
        <v>2.39560436457396E-2</v>
      </c>
      <c r="J108" s="87">
        <v>1.5766972303390501</v>
      </c>
    </row>
    <row r="109" spans="1:10" x14ac:dyDescent="0.2">
      <c r="A109" s="2" t="s">
        <v>120</v>
      </c>
      <c r="B109" s="84">
        <v>2424</v>
      </c>
      <c r="C109" s="81">
        <v>0.16478757560253099</v>
      </c>
      <c r="D109" s="81">
        <v>0.30266961455345198</v>
      </c>
      <c r="E109" s="81">
        <v>0.216149717569351</v>
      </c>
      <c r="F109" s="81">
        <v>0.14605610072612801</v>
      </c>
      <c r="G109" s="81">
        <v>9.3254566192626995E-2</v>
      </c>
      <c r="H109" s="81">
        <v>4.52319122850895E-2</v>
      </c>
      <c r="I109" s="81">
        <v>3.1850531697273303E-2</v>
      </c>
      <c r="J109" s="87">
        <v>1.9920189380645801</v>
      </c>
    </row>
    <row r="110" spans="1:10" x14ac:dyDescent="0.2">
      <c r="A110" s="2" t="s">
        <v>121</v>
      </c>
      <c r="B110" s="84">
        <v>1880</v>
      </c>
      <c r="C110" s="81">
        <v>0.25653231143951399</v>
      </c>
      <c r="D110" s="81">
        <v>0.34860607981681802</v>
      </c>
      <c r="E110" s="81">
        <v>0.23505711555480999</v>
      </c>
      <c r="F110" s="81">
        <v>7.4709527194499997E-2</v>
      </c>
      <c r="G110" s="81">
        <v>5.2080675959587097E-2</v>
      </c>
      <c r="H110" s="81">
        <v>1.6534652560949301E-2</v>
      </c>
      <c r="I110" s="81">
        <v>1.6479615122079801E-2</v>
      </c>
      <c r="J110" s="87">
        <v>1.4550136327743499</v>
      </c>
    </row>
    <row r="111" spans="1:10" x14ac:dyDescent="0.2">
      <c r="A111" s="2" t="s">
        <v>122</v>
      </c>
      <c r="B111" s="84">
        <v>2277</v>
      </c>
      <c r="C111" s="81">
        <v>0.49195986986160301</v>
      </c>
      <c r="D111" s="81">
        <v>0.27660650014877303</v>
      </c>
      <c r="E111" s="81">
        <v>0.181104391813278</v>
      </c>
      <c r="F111" s="81">
        <v>3.1074576079845401E-2</v>
      </c>
      <c r="G111" s="81">
        <v>1.4355259947478801E-2</v>
      </c>
      <c r="H111" s="81">
        <v>1.49592803791165E-3</v>
      </c>
      <c r="I111" s="81">
        <v>3.4034585114568498E-3</v>
      </c>
      <c r="J111" s="87">
        <v>0.822984218597412</v>
      </c>
    </row>
    <row r="112" spans="1:10" x14ac:dyDescent="0.2">
      <c r="A112" s="5" t="s">
        <v>111</v>
      </c>
      <c r="B112" s="83" t="s">
        <v>1</v>
      </c>
      <c r="C112" s="80" t="s">
        <v>1</v>
      </c>
      <c r="D112" s="80" t="s">
        <v>1</v>
      </c>
      <c r="E112" s="80" t="s">
        <v>1</v>
      </c>
      <c r="F112" s="80" t="s">
        <v>1</v>
      </c>
      <c r="G112" s="80" t="s">
        <v>1</v>
      </c>
      <c r="H112" s="80" t="s">
        <v>1</v>
      </c>
      <c r="I112" s="80" t="s">
        <v>1</v>
      </c>
      <c r="J112" s="86" t="s">
        <v>1</v>
      </c>
    </row>
    <row r="113" spans="1:10" x14ac:dyDescent="0.2">
      <c r="A113" s="2" t="s">
        <v>119</v>
      </c>
      <c r="B113" s="84">
        <v>1708</v>
      </c>
      <c r="C113" s="81">
        <v>0.23715014755725899</v>
      </c>
      <c r="D113" s="81">
        <v>0.32776910066604598</v>
      </c>
      <c r="E113" s="81">
        <v>0.246871307492256</v>
      </c>
      <c r="F113" s="81">
        <v>9.3292623758315998E-2</v>
      </c>
      <c r="G113" s="81">
        <v>4.7354955226182903E-2</v>
      </c>
      <c r="H113" s="81">
        <v>2.3605814203619999E-2</v>
      </c>
      <c r="I113" s="81">
        <v>2.39560436457396E-2</v>
      </c>
      <c r="J113" s="87">
        <v>1.5766972303390501</v>
      </c>
    </row>
    <row r="114" spans="1:10" x14ac:dyDescent="0.2">
      <c r="A114" s="2" t="s">
        <v>123</v>
      </c>
      <c r="B114" s="84">
        <v>2936</v>
      </c>
      <c r="C114" s="81">
        <v>0.17243279516696899</v>
      </c>
      <c r="D114" s="81">
        <v>0.30130994319915799</v>
      </c>
      <c r="E114" s="81">
        <v>0.214116081595421</v>
      </c>
      <c r="F114" s="81">
        <v>0.14455668628215801</v>
      </c>
      <c r="G114" s="81">
        <v>9.3342155218124404E-2</v>
      </c>
      <c r="H114" s="81">
        <v>4.2721416801214197E-2</v>
      </c>
      <c r="I114" s="81">
        <v>3.1520921736955601E-2</v>
      </c>
      <c r="J114" s="87">
        <v>1.9687241315841699</v>
      </c>
    </row>
    <row r="115" spans="1:10" x14ac:dyDescent="0.2">
      <c r="A115" s="2" t="s">
        <v>124</v>
      </c>
      <c r="B115" s="84">
        <v>3645</v>
      </c>
      <c r="C115" s="81">
        <v>0.398699760437012</v>
      </c>
      <c r="D115" s="81">
        <v>0.31273537874221802</v>
      </c>
      <c r="E115" s="81">
        <v>0.207281708717346</v>
      </c>
      <c r="F115" s="81">
        <v>4.2223069816827802E-2</v>
      </c>
      <c r="G115" s="81">
        <v>2.5141397491097499E-2</v>
      </c>
      <c r="H115" s="81">
        <v>6.5912404097616699E-3</v>
      </c>
      <c r="I115" s="81">
        <v>7.3274420574307398E-3</v>
      </c>
      <c r="J115" s="87">
        <v>1.0425344705581701</v>
      </c>
    </row>
    <row r="116" spans="1:10" x14ac:dyDescent="0.2">
      <c r="A116" s="5" t="s">
        <v>125</v>
      </c>
      <c r="B116" s="83" t="s">
        <v>1</v>
      </c>
      <c r="C116" s="80" t="s">
        <v>1</v>
      </c>
      <c r="D116" s="80" t="s">
        <v>1</v>
      </c>
      <c r="E116" s="80" t="s">
        <v>1</v>
      </c>
      <c r="F116" s="80" t="s">
        <v>1</v>
      </c>
      <c r="G116" s="80" t="s">
        <v>1</v>
      </c>
      <c r="H116" s="80" t="s">
        <v>1</v>
      </c>
      <c r="I116" s="80" t="s">
        <v>1</v>
      </c>
      <c r="J116" s="86" t="s">
        <v>1</v>
      </c>
    </row>
    <row r="117" spans="1:10" x14ac:dyDescent="0.2">
      <c r="A117" s="2" t="s">
        <v>126</v>
      </c>
      <c r="B117" s="84">
        <v>1027</v>
      </c>
      <c r="C117" s="81">
        <v>0.380957812070847</v>
      </c>
      <c r="D117" s="81">
        <v>0.32078751921653698</v>
      </c>
      <c r="E117" s="81">
        <v>0.18242816627025599</v>
      </c>
      <c r="F117" s="81">
        <v>6.1063379049301099E-2</v>
      </c>
      <c r="G117" s="81">
        <v>2.66846902668476E-2</v>
      </c>
      <c r="H117" s="81">
        <v>1.08369300141931E-2</v>
      </c>
      <c r="I117" s="81">
        <v>1.7241502180695499E-2</v>
      </c>
      <c r="J117" s="87">
        <v>1.1546813249587999</v>
      </c>
    </row>
    <row r="118" spans="1:10" x14ac:dyDescent="0.2">
      <c r="A118" s="2" t="s">
        <v>127</v>
      </c>
      <c r="B118" s="84">
        <v>277</v>
      </c>
      <c r="C118" s="81">
        <v>0.361161589622498</v>
      </c>
      <c r="D118" s="81">
        <v>0.30788692831993097</v>
      </c>
      <c r="E118" s="81">
        <v>0.190101638436317</v>
      </c>
      <c r="F118" s="81">
        <v>8.4787458181381198E-2</v>
      </c>
      <c r="G118" s="81">
        <v>4.2040657252073302E-2</v>
      </c>
      <c r="H118" s="81">
        <v>9.5797106623649597E-3</v>
      </c>
      <c r="I118" s="81">
        <v>4.4420044869184503E-3</v>
      </c>
      <c r="J118" s="87">
        <v>1.18920922279358</v>
      </c>
    </row>
    <row r="119" spans="1:10" x14ac:dyDescent="0.2">
      <c r="A119" s="2" t="s">
        <v>128</v>
      </c>
      <c r="B119" s="84">
        <v>568</v>
      </c>
      <c r="C119" s="81">
        <v>0.31358250975608798</v>
      </c>
      <c r="D119" s="81">
        <v>0.31954699754714999</v>
      </c>
      <c r="E119" s="81">
        <v>0.221740081906319</v>
      </c>
      <c r="F119" s="81">
        <v>7.6140336692333194E-2</v>
      </c>
      <c r="G119" s="81">
        <v>3.8965087383985499E-2</v>
      </c>
      <c r="H119" s="81">
        <v>2.06297691911459E-2</v>
      </c>
      <c r="I119" s="81">
        <v>9.39521566033363E-3</v>
      </c>
      <c r="J119" s="87">
        <v>1.33059883117676</v>
      </c>
    </row>
    <row r="120" spans="1:10" x14ac:dyDescent="0.2">
      <c r="A120" s="2" t="s">
        <v>129</v>
      </c>
      <c r="B120" s="84">
        <v>1221</v>
      </c>
      <c r="C120" s="81">
        <v>0.30329582095146201</v>
      </c>
      <c r="D120" s="81">
        <v>0.34524205327034002</v>
      </c>
      <c r="E120" s="81">
        <v>0.19787144660949699</v>
      </c>
      <c r="F120" s="81">
        <v>8.1615641713142395E-2</v>
      </c>
      <c r="G120" s="81">
        <v>3.5578712821006803E-2</v>
      </c>
      <c r="H120" s="81">
        <v>2.3710064589977299E-2</v>
      </c>
      <c r="I120" s="81">
        <v>1.2686263769865E-2</v>
      </c>
      <c r="J120" s="87">
        <v>1.33174896240234</v>
      </c>
    </row>
    <row r="121" spans="1:10" x14ac:dyDescent="0.2">
      <c r="A121" s="2" t="s">
        <v>130</v>
      </c>
      <c r="B121" s="84">
        <v>1303</v>
      </c>
      <c r="C121" s="81">
        <v>0.27128118276596103</v>
      </c>
      <c r="D121" s="81">
        <v>0.35224190354347201</v>
      </c>
      <c r="E121" s="81">
        <v>0.22040610015392301</v>
      </c>
      <c r="F121" s="81">
        <v>7.1799516677856404E-2</v>
      </c>
      <c r="G121" s="81">
        <v>4.8145666718482999E-2</v>
      </c>
      <c r="H121" s="81">
        <v>1.8545635044574699E-2</v>
      </c>
      <c r="I121" s="81">
        <v>1.7579996958375001E-2</v>
      </c>
      <c r="J121" s="87">
        <v>1.4061239957809399</v>
      </c>
    </row>
    <row r="122" spans="1:10" x14ac:dyDescent="0.2">
      <c r="A122" s="2" t="s">
        <v>131</v>
      </c>
      <c r="B122" s="84">
        <v>742</v>
      </c>
      <c r="C122" s="81">
        <v>0.22910760343074801</v>
      </c>
      <c r="D122" s="81">
        <v>0.29256871342659002</v>
      </c>
      <c r="E122" s="81">
        <v>0.24879230558872201</v>
      </c>
      <c r="F122" s="81">
        <v>0.115755945444107</v>
      </c>
      <c r="G122" s="81">
        <v>5.7318814098834998E-2</v>
      </c>
      <c r="H122" s="81">
        <v>2.6458287611603699E-2</v>
      </c>
      <c r="I122" s="81">
        <v>2.99983229488134E-2</v>
      </c>
      <c r="J122" s="87">
        <v>1.7115898132324201</v>
      </c>
    </row>
    <row r="123" spans="1:10" x14ac:dyDescent="0.2">
      <c r="A123" s="2" t="s">
        <v>132</v>
      </c>
      <c r="B123" s="84">
        <v>451</v>
      </c>
      <c r="C123" s="81">
        <v>0.19874826073646501</v>
      </c>
      <c r="D123" s="81">
        <v>0.24751664698123901</v>
      </c>
      <c r="E123" s="81">
        <v>0.26863476634025601</v>
      </c>
      <c r="F123" s="81">
        <v>0.13548719882965099</v>
      </c>
      <c r="G123" s="81">
        <v>9.9574834108352703E-2</v>
      </c>
      <c r="H123" s="81">
        <v>2.55068633705378E-2</v>
      </c>
      <c r="I123" s="81">
        <v>2.4531420320272401E-2</v>
      </c>
      <c r="J123" s="87">
        <v>1.8843258619308501</v>
      </c>
    </row>
    <row r="124" spans="1:10" x14ac:dyDescent="0.2">
      <c r="A124" s="3" t="s">
        <v>133</v>
      </c>
      <c r="B124" s="85">
        <v>2118</v>
      </c>
      <c r="C124" s="82">
        <v>0.146308183670044</v>
      </c>
      <c r="D124" s="82">
        <v>0.27701443433761602</v>
      </c>
      <c r="E124" s="82">
        <v>0.27459514141082803</v>
      </c>
      <c r="F124" s="82">
        <v>0.12629751861095401</v>
      </c>
      <c r="G124" s="82">
        <v>0.100383728742599</v>
      </c>
      <c r="H124" s="82">
        <v>4.0051065385341603E-2</v>
      </c>
      <c r="I124" s="82">
        <v>3.5349946469068499E-2</v>
      </c>
      <c r="J124" s="88">
        <v>2.0575103759765598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474</v>
      </c>
    </row>
    <row r="5" spans="1:9" ht="38.25" x14ac:dyDescent="0.2">
      <c r="A5" s="4" t="s">
        <v>3</v>
      </c>
      <c r="B5" s="4" t="s">
        <v>4</v>
      </c>
      <c r="C5" s="4" t="s">
        <v>475</v>
      </c>
      <c r="D5" s="4" t="s">
        <v>476</v>
      </c>
      <c r="E5" s="4" t="s">
        <v>477</v>
      </c>
      <c r="F5" s="4" t="s">
        <v>478</v>
      </c>
      <c r="G5" s="4" t="s">
        <v>479</v>
      </c>
      <c r="H5" s="4" t="s">
        <v>480</v>
      </c>
      <c r="I5" s="4" t="s">
        <v>12</v>
      </c>
    </row>
    <row r="6" spans="1:9" x14ac:dyDescent="0.2">
      <c r="A6" s="98" t="s">
        <v>481</v>
      </c>
      <c r="B6" s="886">
        <v>4267</v>
      </c>
      <c r="C6" s="885">
        <v>0.11299142986536</v>
      </c>
      <c r="D6" s="885">
        <v>0.25373584032058699</v>
      </c>
      <c r="E6" s="885">
        <v>0.16340304911136599</v>
      </c>
      <c r="F6" s="885">
        <v>4.7338567674159997E-2</v>
      </c>
      <c r="G6" s="885">
        <v>1.86795685440302E-2</v>
      </c>
      <c r="H6" s="885">
        <v>0.403851538896561</v>
      </c>
      <c r="I6" s="887">
        <v>2.3373780250549299</v>
      </c>
    </row>
    <row r="7" spans="1:9" x14ac:dyDescent="0.2">
      <c r="A7" s="98" t="s">
        <v>482</v>
      </c>
      <c r="B7" s="886">
        <v>4732</v>
      </c>
      <c r="C7" s="885">
        <v>0.25787118077278098</v>
      </c>
      <c r="D7" s="885">
        <v>5.64819648861885E-2</v>
      </c>
      <c r="E7" s="885">
        <v>3.02796307951212E-2</v>
      </c>
      <c r="F7" s="885">
        <v>1.4780854806304001E-2</v>
      </c>
      <c r="G7" s="885">
        <v>1.36679206043482E-2</v>
      </c>
      <c r="H7" s="885">
        <v>0.62691843509674094</v>
      </c>
      <c r="I7" s="887">
        <v>1.5791106224060101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J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481</v>
      </c>
    </row>
    <row r="4" spans="1:10" x14ac:dyDescent="0.2">
      <c r="A4" t="s">
        <v>483</v>
      </c>
    </row>
    <row r="5" spans="1:10" ht="38.25" x14ac:dyDescent="0.2">
      <c r="A5" s="4" t="s">
        <v>24</v>
      </c>
      <c r="B5" s="4" t="s">
        <v>4</v>
      </c>
      <c r="C5" s="4" t="s">
        <v>475</v>
      </c>
      <c r="D5" s="4" t="s">
        <v>476</v>
      </c>
      <c r="E5" s="4" t="s">
        <v>477</v>
      </c>
      <c r="F5" s="4" t="s">
        <v>478</v>
      </c>
      <c r="G5" s="4" t="s">
        <v>479</v>
      </c>
      <c r="H5" s="4" t="s">
        <v>480</v>
      </c>
      <c r="I5" s="4" t="s">
        <v>25</v>
      </c>
      <c r="J5" s="4" t="s">
        <v>152</v>
      </c>
    </row>
    <row r="6" spans="1:10" x14ac:dyDescent="0.2">
      <c r="A6" s="5" t="s">
        <v>26</v>
      </c>
      <c r="B6" s="870" t="s">
        <v>1</v>
      </c>
      <c r="C6" s="867" t="s">
        <v>1</v>
      </c>
      <c r="D6" s="867" t="s">
        <v>1</v>
      </c>
      <c r="E6" s="867" t="s">
        <v>1</v>
      </c>
      <c r="F6" s="867" t="s">
        <v>1</v>
      </c>
      <c r="G6" s="867" t="s">
        <v>1</v>
      </c>
      <c r="H6" s="867" t="s">
        <v>1</v>
      </c>
      <c r="I6" s="873" t="s">
        <v>1</v>
      </c>
      <c r="J6" s="867" t="s">
        <v>1</v>
      </c>
    </row>
    <row r="7" spans="1:10" x14ac:dyDescent="0.2">
      <c r="A7" s="2" t="s">
        <v>26</v>
      </c>
      <c r="B7" s="871">
        <v>4267</v>
      </c>
      <c r="C7" s="868">
        <v>0.11299142986536</v>
      </c>
      <c r="D7" s="868">
        <v>0.25373584032058699</v>
      </c>
      <c r="E7" s="868">
        <v>0.16340304911136599</v>
      </c>
      <c r="F7" s="868">
        <v>4.7338567674159997E-2</v>
      </c>
      <c r="G7" s="868">
        <v>1.86795685440302E-2</v>
      </c>
      <c r="H7" s="868">
        <v>0.403851538896561</v>
      </c>
      <c r="I7" s="874">
        <v>2.3373780250549299</v>
      </c>
      <c r="J7" s="868">
        <v>0.61516098346481396</v>
      </c>
    </row>
    <row r="8" spans="1:10" x14ac:dyDescent="0.2">
      <c r="A8" s="5" t="s">
        <v>27</v>
      </c>
      <c r="B8" s="870" t="s">
        <v>1</v>
      </c>
      <c r="C8" s="867" t="s">
        <v>1</v>
      </c>
      <c r="D8" s="867" t="s">
        <v>1</v>
      </c>
      <c r="E8" s="867" t="s">
        <v>1</v>
      </c>
      <c r="F8" s="867" t="s">
        <v>1</v>
      </c>
      <c r="G8" s="867" t="s">
        <v>1</v>
      </c>
      <c r="H8" s="867" t="s">
        <v>1</v>
      </c>
      <c r="I8" s="873" t="s">
        <v>1</v>
      </c>
      <c r="J8" s="867" t="s">
        <v>1</v>
      </c>
    </row>
    <row r="9" spans="1:10" x14ac:dyDescent="0.2">
      <c r="A9" s="2" t="s">
        <v>28</v>
      </c>
      <c r="B9" s="871">
        <v>1169</v>
      </c>
      <c r="C9" s="868">
        <v>7.7047787606716198E-2</v>
      </c>
      <c r="D9" s="868">
        <v>0.232256919145584</v>
      </c>
      <c r="E9" s="868">
        <v>0.165227726101875</v>
      </c>
      <c r="F9" s="868">
        <v>3.6793395876884502E-2</v>
      </c>
      <c r="G9" s="868">
        <v>1.9933192059397701E-2</v>
      </c>
      <c r="H9" s="868">
        <v>0.46874096989631697</v>
      </c>
      <c r="I9" s="874">
        <v>2.4170589447021502</v>
      </c>
      <c r="J9" s="868">
        <v>0.58221073835525095</v>
      </c>
    </row>
    <row r="10" spans="1:10" x14ac:dyDescent="0.2">
      <c r="A10" s="2" t="s">
        <v>29</v>
      </c>
      <c r="B10" s="871">
        <v>190</v>
      </c>
      <c r="C10" s="868">
        <v>0.10116221010685</v>
      </c>
      <c r="D10" s="868">
        <v>0.299313694238663</v>
      </c>
      <c r="E10" s="868">
        <v>0.183432891964912</v>
      </c>
      <c r="F10" s="868">
        <v>7.3905341327190399E-2</v>
      </c>
      <c r="G10" s="868">
        <v>4.1163515299558598E-2</v>
      </c>
      <c r="H10" s="868">
        <v>0.30102235078811601</v>
      </c>
      <c r="I10" s="874">
        <v>2.50584149360657</v>
      </c>
      <c r="J10" s="868">
        <v>0.57294521886740302</v>
      </c>
    </row>
    <row r="11" spans="1:10" x14ac:dyDescent="0.2">
      <c r="A11" s="2" t="s">
        <v>30</v>
      </c>
      <c r="B11" s="871">
        <v>870</v>
      </c>
      <c r="C11" s="868">
        <v>0.16854165494442</v>
      </c>
      <c r="D11" s="868">
        <v>0.27270135283470198</v>
      </c>
      <c r="E11" s="868">
        <v>0.18112215399742099</v>
      </c>
      <c r="F11" s="868">
        <v>5.1831789314746898E-2</v>
      </c>
      <c r="G11" s="868">
        <v>1.2939189560711399E-2</v>
      </c>
      <c r="H11" s="868">
        <v>0.31286385655403098</v>
      </c>
      <c r="I11" s="874">
        <v>2.2256636619567902</v>
      </c>
      <c r="J11" s="868">
        <v>0.64214786804903101</v>
      </c>
    </row>
    <row r="12" spans="1:10" x14ac:dyDescent="0.2">
      <c r="A12" s="2" t="s">
        <v>31</v>
      </c>
      <c r="B12" s="871">
        <v>871</v>
      </c>
      <c r="C12" s="868">
        <v>0.127289593219757</v>
      </c>
      <c r="D12" s="868">
        <v>0.248605832457542</v>
      </c>
      <c r="E12" s="868">
        <v>0.19072639942169201</v>
      </c>
      <c r="F12" s="868">
        <v>7.2564318776130704E-2</v>
      </c>
      <c r="G12" s="868">
        <v>2.8877653181552901E-2</v>
      </c>
      <c r="H12" s="868">
        <v>0.33193621039390597</v>
      </c>
      <c r="I12" s="874">
        <v>2.4418716430664098</v>
      </c>
      <c r="J12" s="868">
        <v>0.56266396612629299</v>
      </c>
    </row>
    <row r="13" spans="1:10" x14ac:dyDescent="0.2">
      <c r="A13" s="2" t="s">
        <v>32</v>
      </c>
      <c r="B13" s="871">
        <v>323</v>
      </c>
      <c r="C13" s="868">
        <v>0.106731124222279</v>
      </c>
      <c r="D13" s="868">
        <v>0.26692351698875399</v>
      </c>
      <c r="E13" s="868">
        <v>9.7957819700241103E-2</v>
      </c>
      <c r="F13" s="868">
        <v>3.2354392111301401E-2</v>
      </c>
      <c r="G13" s="868">
        <v>5.7365917600691301E-3</v>
      </c>
      <c r="H13" s="868">
        <v>0.49029654264450101</v>
      </c>
      <c r="I13" s="874">
        <v>2.14350557327271</v>
      </c>
      <c r="J13" s="868">
        <v>0.73308243261014705</v>
      </c>
    </row>
    <row r="14" spans="1:10" x14ac:dyDescent="0.2">
      <c r="A14" s="2" t="s">
        <v>33</v>
      </c>
      <c r="B14" s="871">
        <v>583</v>
      </c>
      <c r="C14" s="868">
        <v>0.19904100894928001</v>
      </c>
      <c r="D14" s="868">
        <v>0.31624302268028298</v>
      </c>
      <c r="E14" s="868">
        <v>0.157885447144508</v>
      </c>
      <c r="F14" s="868">
        <v>2.7234729379415502E-2</v>
      </c>
      <c r="G14" s="868">
        <v>5.3206589072942699E-3</v>
      </c>
      <c r="H14" s="868">
        <v>0.29427510499954201</v>
      </c>
      <c r="I14" s="874">
        <v>2.0414834022521999</v>
      </c>
      <c r="J14" s="868">
        <v>0.73014861127910902</v>
      </c>
    </row>
    <row r="15" spans="1:10" x14ac:dyDescent="0.2">
      <c r="A15" s="5" t="s">
        <v>34</v>
      </c>
      <c r="B15" s="870" t="s">
        <v>1</v>
      </c>
      <c r="C15" s="867" t="s">
        <v>1</v>
      </c>
      <c r="D15" s="867" t="s">
        <v>1</v>
      </c>
      <c r="E15" s="867" t="s">
        <v>1</v>
      </c>
      <c r="F15" s="867" t="s">
        <v>1</v>
      </c>
      <c r="G15" s="867" t="s">
        <v>1</v>
      </c>
      <c r="H15" s="867" t="s">
        <v>1</v>
      </c>
      <c r="I15" s="873" t="s">
        <v>1</v>
      </c>
      <c r="J15" s="867" t="s">
        <v>1</v>
      </c>
    </row>
    <row r="16" spans="1:10" x14ac:dyDescent="0.2">
      <c r="A16" s="2" t="s">
        <v>35</v>
      </c>
      <c r="B16" s="871">
        <v>3048</v>
      </c>
      <c r="C16" s="868">
        <v>0.10800847411155701</v>
      </c>
      <c r="D16" s="868">
        <v>0.26141357421875</v>
      </c>
      <c r="E16" s="868">
        <v>0.193373933434486</v>
      </c>
      <c r="F16" s="868">
        <v>5.6034643203020103E-2</v>
      </c>
      <c r="G16" s="868">
        <v>2.2625027224421501E-2</v>
      </c>
      <c r="H16" s="868">
        <v>0.35854434967040999</v>
      </c>
      <c r="I16" s="874">
        <v>2.4136059284210201</v>
      </c>
      <c r="J16" s="868">
        <v>0.57591206355072599</v>
      </c>
    </row>
    <row r="17" spans="1:10" x14ac:dyDescent="0.2">
      <c r="A17" s="2" t="s">
        <v>36</v>
      </c>
      <c r="B17" s="871">
        <v>133</v>
      </c>
      <c r="C17" s="868">
        <v>6.7331895232200595E-2</v>
      </c>
      <c r="D17" s="868">
        <v>0.15265254676341999</v>
      </c>
      <c r="E17" s="868">
        <v>0.105162836611271</v>
      </c>
      <c r="F17" s="868">
        <v>1.6480179503560101E-2</v>
      </c>
      <c r="G17" s="868">
        <v>1.5385773032903701E-2</v>
      </c>
      <c r="H17" s="868">
        <v>0.64298677444457997</v>
      </c>
      <c r="I17" s="874">
        <v>2.32757496833801</v>
      </c>
      <c r="J17" s="868">
        <v>0.61618008187289797</v>
      </c>
    </row>
    <row r="18" spans="1:10" x14ac:dyDescent="0.2">
      <c r="A18" s="2" t="s">
        <v>37</v>
      </c>
      <c r="B18" s="871">
        <v>840</v>
      </c>
      <c r="C18" s="868">
        <v>0.142078787088394</v>
      </c>
      <c r="D18" s="868">
        <v>0.28295657038688699</v>
      </c>
      <c r="E18" s="868">
        <v>0.104834116995335</v>
      </c>
      <c r="F18" s="868">
        <v>3.4356851130724002E-2</v>
      </c>
      <c r="G18" s="868">
        <v>6.5295035019516902E-3</v>
      </c>
      <c r="H18" s="868">
        <v>0.42924419045448298</v>
      </c>
      <c r="I18" s="874">
        <v>2.08945608139038</v>
      </c>
      <c r="J18" s="868">
        <v>0.744688596773597</v>
      </c>
    </row>
    <row r="19" spans="1:10" x14ac:dyDescent="0.2">
      <c r="A19" s="2" t="s">
        <v>38</v>
      </c>
      <c r="B19" s="871">
        <v>144</v>
      </c>
      <c r="C19" s="868">
        <v>8.6298145353794098E-2</v>
      </c>
      <c r="D19" s="868">
        <v>0.19469502568244901</v>
      </c>
      <c r="E19" s="868">
        <v>7.1017153561115307E-2</v>
      </c>
      <c r="F19" s="868">
        <v>2.4436790496110899E-2</v>
      </c>
      <c r="G19" s="868">
        <v>1.88440605998039E-2</v>
      </c>
      <c r="H19" s="868">
        <v>0.60470885038375899</v>
      </c>
      <c r="I19" s="874">
        <v>2.2279958724975599</v>
      </c>
      <c r="J19" s="868">
        <v>0.710851110054327</v>
      </c>
    </row>
    <row r="20" spans="1:10" x14ac:dyDescent="0.2">
      <c r="A20" s="5" t="s">
        <v>39</v>
      </c>
      <c r="B20" s="870" t="s">
        <v>1</v>
      </c>
      <c r="C20" s="867" t="s">
        <v>1</v>
      </c>
      <c r="D20" s="867" t="s">
        <v>1</v>
      </c>
      <c r="E20" s="867" t="s">
        <v>1</v>
      </c>
      <c r="F20" s="867" t="s">
        <v>1</v>
      </c>
      <c r="G20" s="867" t="s">
        <v>1</v>
      </c>
      <c r="H20" s="867" t="s">
        <v>1</v>
      </c>
      <c r="I20" s="873" t="s">
        <v>1</v>
      </c>
      <c r="J20" s="867" t="s">
        <v>1</v>
      </c>
    </row>
    <row r="21" spans="1:10" x14ac:dyDescent="0.2">
      <c r="A21" s="2" t="s">
        <v>35</v>
      </c>
      <c r="B21" s="871">
        <v>3048</v>
      </c>
      <c r="C21" s="868">
        <v>0.10800847411155701</v>
      </c>
      <c r="D21" s="868">
        <v>0.26141357421875</v>
      </c>
      <c r="E21" s="868">
        <v>0.193373933434486</v>
      </c>
      <c r="F21" s="868">
        <v>5.6034643203020103E-2</v>
      </c>
      <c r="G21" s="868">
        <v>2.2625027224421501E-2</v>
      </c>
      <c r="H21" s="868">
        <v>0.35854434967040999</v>
      </c>
      <c r="I21" s="874">
        <v>2.4136059284210201</v>
      </c>
      <c r="J21" s="868">
        <v>0.57591206355072599</v>
      </c>
    </row>
    <row r="22" spans="1:10" x14ac:dyDescent="0.2">
      <c r="A22" s="2" t="s">
        <v>40</v>
      </c>
      <c r="B22" s="871">
        <v>48</v>
      </c>
      <c r="C22" s="868">
        <v>7.9626701772212996E-2</v>
      </c>
      <c r="D22" s="868">
        <v>9.7184024751186399E-2</v>
      </c>
      <c r="E22" s="868">
        <v>0.13857086002826699</v>
      </c>
      <c r="F22" s="868">
        <v>1.2119334191083899E-2</v>
      </c>
      <c r="G22" s="868">
        <v>1.1733731254935299E-2</v>
      </c>
      <c r="H22" s="868">
        <v>0.66076534986496005</v>
      </c>
      <c r="I22" s="874" t="s">
        <v>1</v>
      </c>
      <c r="J22" s="868">
        <v>0.52120479285413801</v>
      </c>
    </row>
    <row r="23" spans="1:10" x14ac:dyDescent="0.2">
      <c r="A23" s="2" t="s">
        <v>41</v>
      </c>
      <c r="B23" s="871">
        <v>70</v>
      </c>
      <c r="C23" s="868">
        <v>5.87340369820595E-2</v>
      </c>
      <c r="D23" s="868">
        <v>0.20053420960903201</v>
      </c>
      <c r="E23" s="868">
        <v>8.1635773181915297E-2</v>
      </c>
      <c r="F23" s="868">
        <v>2.3141244426369698E-2</v>
      </c>
      <c r="G23" s="868">
        <v>2.1294845268130299E-2</v>
      </c>
      <c r="H23" s="868">
        <v>0.61465990543365501</v>
      </c>
      <c r="I23" s="874" t="s">
        <v>1</v>
      </c>
      <c r="J23" s="868">
        <v>0.67282963859995903</v>
      </c>
    </row>
    <row r="24" spans="1:10" x14ac:dyDescent="0.2">
      <c r="A24" s="2" t="s">
        <v>42</v>
      </c>
      <c r="B24" s="871">
        <v>15</v>
      </c>
      <c r="C24" s="868" t="s">
        <v>1</v>
      </c>
      <c r="D24" s="868" t="s">
        <v>1</v>
      </c>
      <c r="E24" s="868" t="s">
        <v>1</v>
      </c>
      <c r="F24" s="868" t="s">
        <v>1</v>
      </c>
      <c r="G24" s="868" t="s">
        <v>1</v>
      </c>
      <c r="H24" s="868" t="s">
        <v>1</v>
      </c>
      <c r="I24" s="874" t="s">
        <v>1</v>
      </c>
      <c r="J24" s="868" t="s">
        <v>1</v>
      </c>
    </row>
    <row r="25" spans="1:10" x14ac:dyDescent="0.2">
      <c r="A25" s="2" t="s">
        <v>43</v>
      </c>
      <c r="B25" s="871">
        <v>7</v>
      </c>
      <c r="C25" s="868" t="s">
        <v>1</v>
      </c>
      <c r="D25" s="868" t="s">
        <v>1</v>
      </c>
      <c r="E25" s="868" t="s">
        <v>1</v>
      </c>
      <c r="F25" s="868" t="s">
        <v>1</v>
      </c>
      <c r="G25" s="868" t="s">
        <v>1</v>
      </c>
      <c r="H25" s="868" t="s">
        <v>1</v>
      </c>
      <c r="I25" s="874" t="s">
        <v>1</v>
      </c>
      <c r="J25" s="868" t="s">
        <v>1</v>
      </c>
    </row>
    <row r="26" spans="1:10" x14ac:dyDescent="0.2">
      <c r="A26" s="2" t="s">
        <v>37</v>
      </c>
      <c r="B26" s="871">
        <v>840</v>
      </c>
      <c r="C26" s="868">
        <v>0.142078787088394</v>
      </c>
      <c r="D26" s="868">
        <v>0.28295657038688699</v>
      </c>
      <c r="E26" s="868">
        <v>0.104834116995335</v>
      </c>
      <c r="F26" s="868">
        <v>3.4356851130724002E-2</v>
      </c>
      <c r="G26" s="868">
        <v>6.5295035019516902E-3</v>
      </c>
      <c r="H26" s="868">
        <v>0.42924419045448298</v>
      </c>
      <c r="I26" s="874">
        <v>2.08945608139038</v>
      </c>
      <c r="J26" s="868">
        <v>0.744688596773597</v>
      </c>
    </row>
    <row r="27" spans="1:10" x14ac:dyDescent="0.2">
      <c r="A27" s="2" t="s">
        <v>44</v>
      </c>
      <c r="B27" s="871">
        <v>10</v>
      </c>
      <c r="C27" s="868" t="s">
        <v>1</v>
      </c>
      <c r="D27" s="868" t="s">
        <v>1</v>
      </c>
      <c r="E27" s="868" t="s">
        <v>1</v>
      </c>
      <c r="F27" s="868" t="s">
        <v>1</v>
      </c>
      <c r="G27" s="868" t="s">
        <v>1</v>
      </c>
      <c r="H27" s="868" t="s">
        <v>1</v>
      </c>
      <c r="I27" s="874" t="s">
        <v>1</v>
      </c>
      <c r="J27" s="868" t="s">
        <v>1</v>
      </c>
    </row>
    <row r="28" spans="1:10" x14ac:dyDescent="0.2">
      <c r="A28" s="2" t="s">
        <v>45</v>
      </c>
      <c r="B28" s="871">
        <v>127</v>
      </c>
      <c r="C28" s="868">
        <v>8.3436161279678303E-2</v>
      </c>
      <c r="D28" s="868">
        <v>0.208652943372726</v>
      </c>
      <c r="E28" s="868">
        <v>7.2516664862632793E-2</v>
      </c>
      <c r="F28" s="868">
        <v>2.2476872429251699E-2</v>
      </c>
      <c r="G28" s="868">
        <v>2.1594274789094901E-2</v>
      </c>
      <c r="H28" s="868">
        <v>0.59132307767867998</v>
      </c>
      <c r="I28" s="874">
        <v>2.2417974472045898</v>
      </c>
      <c r="J28" s="868">
        <v>0.714718871295978</v>
      </c>
    </row>
    <row r="29" spans="1:10" x14ac:dyDescent="0.2">
      <c r="A29" s="5" t="s">
        <v>46</v>
      </c>
      <c r="B29" s="870" t="s">
        <v>1</v>
      </c>
      <c r="C29" s="867" t="s">
        <v>1</v>
      </c>
      <c r="D29" s="867" t="s">
        <v>1</v>
      </c>
      <c r="E29" s="867" t="s">
        <v>1</v>
      </c>
      <c r="F29" s="867" t="s">
        <v>1</v>
      </c>
      <c r="G29" s="867" t="s">
        <v>1</v>
      </c>
      <c r="H29" s="867" t="s">
        <v>1</v>
      </c>
      <c r="I29" s="873" t="s">
        <v>1</v>
      </c>
      <c r="J29" s="867" t="s">
        <v>1</v>
      </c>
    </row>
    <row r="30" spans="1:10" x14ac:dyDescent="0.2">
      <c r="A30" s="2" t="s">
        <v>47</v>
      </c>
      <c r="B30" s="871">
        <v>199</v>
      </c>
      <c r="C30" s="868">
        <v>6.2768287956714602E-2</v>
      </c>
      <c r="D30" s="868">
        <v>0.193371906876564</v>
      </c>
      <c r="E30" s="868">
        <v>0.12990124523639701</v>
      </c>
      <c r="F30" s="868">
        <v>3.3027701079845401E-2</v>
      </c>
      <c r="G30" s="868">
        <v>1.39626227319241E-2</v>
      </c>
      <c r="H30" s="868">
        <v>0.56696826219558705</v>
      </c>
      <c r="I30" s="874">
        <v>2.4043033123016402</v>
      </c>
      <c r="J30" s="868">
        <v>0.59150440267334403</v>
      </c>
    </row>
    <row r="31" spans="1:10" x14ac:dyDescent="0.2">
      <c r="A31" s="2" t="s">
        <v>48</v>
      </c>
      <c r="B31" s="871">
        <v>905</v>
      </c>
      <c r="C31" s="868">
        <v>8.5881665349006694E-2</v>
      </c>
      <c r="D31" s="868">
        <v>0.25769439339637801</v>
      </c>
      <c r="E31" s="868">
        <v>0.12942695617675801</v>
      </c>
      <c r="F31" s="868">
        <v>4.4989377260208102E-2</v>
      </c>
      <c r="G31" s="868">
        <v>1.8411293625831601E-2</v>
      </c>
      <c r="H31" s="868">
        <v>0.46359631419181802</v>
      </c>
      <c r="I31" s="874">
        <v>2.3518953323364298</v>
      </c>
      <c r="J31" s="868">
        <v>0.640517706785943</v>
      </c>
    </row>
    <row r="32" spans="1:10" x14ac:dyDescent="0.2">
      <c r="A32" s="2" t="s">
        <v>49</v>
      </c>
      <c r="B32" s="871">
        <v>794</v>
      </c>
      <c r="C32" s="868">
        <v>0.123876973986626</v>
      </c>
      <c r="D32" s="868">
        <v>0.27001473307609603</v>
      </c>
      <c r="E32" s="868">
        <v>0.18923930823802901</v>
      </c>
      <c r="F32" s="868">
        <v>4.0296208113431903E-2</v>
      </c>
      <c r="G32" s="868">
        <v>1.9775722175836601E-2</v>
      </c>
      <c r="H32" s="868">
        <v>0.35679703950882002</v>
      </c>
      <c r="I32" s="874">
        <v>2.3191556930542001</v>
      </c>
      <c r="J32" s="868">
        <v>0.61239101867202905</v>
      </c>
    </row>
    <row r="33" spans="1:10" x14ac:dyDescent="0.2">
      <c r="A33" s="2" t="s">
        <v>50</v>
      </c>
      <c r="B33" s="871">
        <v>2087</v>
      </c>
      <c r="C33" s="868">
        <v>0.14272823929786699</v>
      </c>
      <c r="D33" s="868">
        <v>0.26086759567260698</v>
      </c>
      <c r="E33" s="868">
        <v>0.19450294971466101</v>
      </c>
      <c r="F33" s="868">
        <v>5.85801862180233E-2</v>
      </c>
      <c r="G33" s="868">
        <v>2.08939090371132E-2</v>
      </c>
      <c r="H33" s="868">
        <v>0.32242712378501898</v>
      </c>
      <c r="I33" s="874">
        <v>2.3418331146240199</v>
      </c>
      <c r="J33" s="868">
        <v>0.59564933443919899</v>
      </c>
    </row>
    <row r="34" spans="1:10" x14ac:dyDescent="0.2">
      <c r="A34" s="5" t="s">
        <v>51</v>
      </c>
      <c r="B34" s="870" t="s">
        <v>1</v>
      </c>
      <c r="C34" s="867" t="s">
        <v>1</v>
      </c>
      <c r="D34" s="867" t="s">
        <v>1</v>
      </c>
      <c r="E34" s="867" t="s">
        <v>1</v>
      </c>
      <c r="F34" s="867" t="s">
        <v>1</v>
      </c>
      <c r="G34" s="867" t="s">
        <v>1</v>
      </c>
      <c r="H34" s="867" t="s">
        <v>1</v>
      </c>
      <c r="I34" s="873" t="s">
        <v>1</v>
      </c>
      <c r="J34" s="867" t="s">
        <v>1</v>
      </c>
    </row>
    <row r="35" spans="1:10" x14ac:dyDescent="0.2">
      <c r="A35" s="2" t="s">
        <v>52</v>
      </c>
      <c r="B35" s="871">
        <v>1134</v>
      </c>
      <c r="C35" s="868">
        <v>8.0759823322296101E-2</v>
      </c>
      <c r="D35" s="868">
        <v>0.24580428004264801</v>
      </c>
      <c r="E35" s="868">
        <v>0.156598761677742</v>
      </c>
      <c r="F35" s="868">
        <v>3.44326719641685E-2</v>
      </c>
      <c r="G35" s="868">
        <v>1.54371429234743E-2</v>
      </c>
      <c r="H35" s="868">
        <v>0.46696731448173501</v>
      </c>
      <c r="I35" s="874">
        <v>2.3583564758300799</v>
      </c>
      <c r="J35" s="868">
        <v>0.612653061736531</v>
      </c>
    </row>
    <row r="36" spans="1:10" x14ac:dyDescent="0.2">
      <c r="A36" s="2" t="s">
        <v>53</v>
      </c>
      <c r="B36" s="871">
        <v>1749</v>
      </c>
      <c r="C36" s="868">
        <v>0.13410902023315399</v>
      </c>
      <c r="D36" s="868">
        <v>0.26612740755081199</v>
      </c>
      <c r="E36" s="868">
        <v>0.16419595479965199</v>
      </c>
      <c r="F36" s="868">
        <v>6.5964244306087494E-2</v>
      </c>
      <c r="G36" s="868">
        <v>2.42675673216581E-2</v>
      </c>
      <c r="H36" s="868">
        <v>0.34533581137657199</v>
      </c>
      <c r="I36" s="874">
        <v>2.3586847782135001</v>
      </c>
      <c r="J36" s="868">
        <v>0.61136141448228698</v>
      </c>
    </row>
    <row r="37" spans="1:10" x14ac:dyDescent="0.2">
      <c r="A37" s="2" t="s">
        <v>54</v>
      </c>
      <c r="B37" s="871">
        <v>666</v>
      </c>
      <c r="C37" s="868">
        <v>0.154919058084488</v>
      </c>
      <c r="D37" s="868">
        <v>0.23454447090625799</v>
      </c>
      <c r="E37" s="868">
        <v>0.195946365594864</v>
      </c>
      <c r="F37" s="868">
        <v>5.3761750459671E-2</v>
      </c>
      <c r="G37" s="868">
        <v>2.7359193190932302E-2</v>
      </c>
      <c r="H37" s="868">
        <v>0.33346915245056202</v>
      </c>
      <c r="I37" s="874">
        <v>2.3460130691528298</v>
      </c>
      <c r="J37" s="868">
        <v>0.58431434323631903</v>
      </c>
    </row>
    <row r="38" spans="1:10" x14ac:dyDescent="0.2">
      <c r="A38" s="2" t="s">
        <v>55</v>
      </c>
      <c r="B38" s="871">
        <v>691</v>
      </c>
      <c r="C38" s="868">
        <v>0.171470060944557</v>
      </c>
      <c r="D38" s="868">
        <v>0.28428131341934199</v>
      </c>
      <c r="E38" s="868">
        <v>0.158205896615982</v>
      </c>
      <c r="F38" s="868">
        <v>5.3874935954809203E-2</v>
      </c>
      <c r="G38" s="868">
        <v>7.3436484672129198E-3</v>
      </c>
      <c r="H38" s="868">
        <v>0.32482415437698398</v>
      </c>
      <c r="I38" s="874">
        <v>2.1725723743438698</v>
      </c>
      <c r="J38" s="868">
        <v>0.67501136291760599</v>
      </c>
    </row>
    <row r="39" spans="1:10" x14ac:dyDescent="0.2">
      <c r="A39" s="5" t="s">
        <v>56</v>
      </c>
      <c r="B39" s="870" t="s">
        <v>1</v>
      </c>
      <c r="C39" s="867" t="s">
        <v>1</v>
      </c>
      <c r="D39" s="867" t="s">
        <v>1</v>
      </c>
      <c r="E39" s="867" t="s">
        <v>1</v>
      </c>
      <c r="F39" s="867" t="s">
        <v>1</v>
      </c>
      <c r="G39" s="867" t="s">
        <v>1</v>
      </c>
      <c r="H39" s="867" t="s">
        <v>1</v>
      </c>
      <c r="I39" s="873" t="s">
        <v>1</v>
      </c>
      <c r="J39" s="867" t="s">
        <v>1</v>
      </c>
    </row>
    <row r="40" spans="1:10" x14ac:dyDescent="0.2">
      <c r="A40" s="2" t="s">
        <v>57</v>
      </c>
      <c r="B40" s="871">
        <v>3722</v>
      </c>
      <c r="C40" s="868">
        <v>0.110235422849655</v>
      </c>
      <c r="D40" s="868">
        <v>0.26157122850418102</v>
      </c>
      <c r="E40" s="868">
        <v>0.171123787760735</v>
      </c>
      <c r="F40" s="868">
        <v>5.2891172468662297E-2</v>
      </c>
      <c r="G40" s="868">
        <v>1.8093168735504199E-2</v>
      </c>
      <c r="H40" s="868">
        <v>0.38608521223068198</v>
      </c>
      <c r="I40" s="874">
        <v>2.3599038124084499</v>
      </c>
      <c r="J40" s="868">
        <v>0.60563235040667796</v>
      </c>
    </row>
    <row r="41" spans="1:10" x14ac:dyDescent="0.2">
      <c r="A41" s="2" t="s">
        <v>58</v>
      </c>
      <c r="B41" s="871">
        <v>429</v>
      </c>
      <c r="C41" s="868">
        <v>0.122520513832569</v>
      </c>
      <c r="D41" s="868">
        <v>0.21624433994293199</v>
      </c>
      <c r="E41" s="868">
        <v>0.127989232540131</v>
      </c>
      <c r="F41" s="868">
        <v>2.3968884721398399E-2</v>
      </c>
      <c r="G41" s="868">
        <v>2.1128028631210299E-2</v>
      </c>
      <c r="H41" s="868">
        <v>0.48814901709556602</v>
      </c>
      <c r="I41" s="874">
        <v>2.2281730175018302</v>
      </c>
      <c r="J41" s="868">
        <v>0.66184271202962197</v>
      </c>
    </row>
    <row r="42" spans="1:10" x14ac:dyDescent="0.2">
      <c r="A42" s="5" t="s">
        <v>59</v>
      </c>
      <c r="B42" s="870" t="s">
        <v>1</v>
      </c>
      <c r="C42" s="867" t="s">
        <v>1</v>
      </c>
      <c r="D42" s="867" t="s">
        <v>1</v>
      </c>
      <c r="E42" s="867" t="s">
        <v>1</v>
      </c>
      <c r="F42" s="867" t="s">
        <v>1</v>
      </c>
      <c r="G42" s="867" t="s">
        <v>1</v>
      </c>
      <c r="H42" s="867" t="s">
        <v>1</v>
      </c>
      <c r="I42" s="873" t="s">
        <v>1</v>
      </c>
      <c r="J42" s="867" t="s">
        <v>1</v>
      </c>
    </row>
    <row r="43" spans="1:10" x14ac:dyDescent="0.2">
      <c r="A43" s="2" t="s">
        <v>60</v>
      </c>
      <c r="B43" s="871">
        <v>3354</v>
      </c>
      <c r="C43" s="868">
        <v>0.11640561372041699</v>
      </c>
      <c r="D43" s="868">
        <v>0.26804089546203602</v>
      </c>
      <c r="E43" s="868">
        <v>0.170942783355713</v>
      </c>
      <c r="F43" s="868">
        <v>5.2480272948741899E-2</v>
      </c>
      <c r="G43" s="868">
        <v>2.0785713568329801E-2</v>
      </c>
      <c r="H43" s="868">
        <v>0.371344745159149</v>
      </c>
      <c r="I43" s="874">
        <v>2.3529038429260298</v>
      </c>
      <c r="J43" s="868">
        <v>0.611537868194173</v>
      </c>
    </row>
    <row r="44" spans="1:10" x14ac:dyDescent="0.2">
      <c r="A44" s="2" t="s">
        <v>61</v>
      </c>
      <c r="B44" s="871">
        <v>480</v>
      </c>
      <c r="C44" s="868">
        <v>9.1642305254936204E-2</v>
      </c>
      <c r="D44" s="868">
        <v>0.21561817824840501</v>
      </c>
      <c r="E44" s="868">
        <v>0.16812120378017401</v>
      </c>
      <c r="F44" s="868">
        <v>4.5050516724586501E-2</v>
      </c>
      <c r="G44" s="868">
        <v>3.1022892799228399E-3</v>
      </c>
      <c r="H44" s="868">
        <v>0.476465493440628</v>
      </c>
      <c r="I44" s="874">
        <v>2.3359603881835902</v>
      </c>
      <c r="J44" s="868">
        <v>0.58689635056061296</v>
      </c>
    </row>
    <row r="45" spans="1:10" x14ac:dyDescent="0.2">
      <c r="A45" s="2" t="s">
        <v>62</v>
      </c>
      <c r="B45" s="871">
        <v>366</v>
      </c>
      <c r="C45" s="868">
        <v>0.111488103866577</v>
      </c>
      <c r="D45" s="868">
        <v>0.20874202251434301</v>
      </c>
      <c r="E45" s="868">
        <v>0.125120744109154</v>
      </c>
      <c r="F45" s="868">
        <v>2.70312242209911E-2</v>
      </c>
      <c r="G45" s="868">
        <v>1.9951257854700099E-2</v>
      </c>
      <c r="H45" s="868">
        <v>0.50766664743423495</v>
      </c>
      <c r="I45" s="874">
        <v>2.2590701580047599</v>
      </c>
      <c r="J45" s="868">
        <v>0.65043354205450499</v>
      </c>
    </row>
    <row r="46" spans="1:10" x14ac:dyDescent="0.2">
      <c r="A46" s="5" t="s">
        <v>63</v>
      </c>
      <c r="B46" s="870" t="s">
        <v>1</v>
      </c>
      <c r="C46" s="867" t="s">
        <v>1</v>
      </c>
      <c r="D46" s="867" t="s">
        <v>1</v>
      </c>
      <c r="E46" s="867" t="s">
        <v>1</v>
      </c>
      <c r="F46" s="867" t="s">
        <v>1</v>
      </c>
      <c r="G46" s="867" t="s">
        <v>1</v>
      </c>
      <c r="H46" s="867" t="s">
        <v>1</v>
      </c>
      <c r="I46" s="873" t="s">
        <v>1</v>
      </c>
      <c r="J46" s="867" t="s">
        <v>1</v>
      </c>
    </row>
    <row r="47" spans="1:10" x14ac:dyDescent="0.2">
      <c r="A47" s="2" t="s">
        <v>64</v>
      </c>
      <c r="B47" s="871">
        <v>566</v>
      </c>
      <c r="C47" s="868">
        <v>6.8603150546550806E-2</v>
      </c>
      <c r="D47" s="868">
        <v>0.17475143074989299</v>
      </c>
      <c r="E47" s="868">
        <v>0.124410182237625</v>
      </c>
      <c r="F47" s="868">
        <v>6.2171325087547302E-2</v>
      </c>
      <c r="G47" s="868">
        <v>1.3647851534187801E-2</v>
      </c>
      <c r="H47" s="868">
        <v>0.556416034698486</v>
      </c>
      <c r="I47" s="874">
        <v>2.49842476844788</v>
      </c>
      <c r="J47" s="868">
        <v>0.54860999072907901</v>
      </c>
    </row>
    <row r="48" spans="1:10" x14ac:dyDescent="0.2">
      <c r="A48" s="2" t="s">
        <v>65</v>
      </c>
      <c r="B48" s="871">
        <v>367</v>
      </c>
      <c r="C48" s="868">
        <v>0.15226279199123399</v>
      </c>
      <c r="D48" s="868">
        <v>0.32602307200431802</v>
      </c>
      <c r="E48" s="868">
        <v>0.16140224039554599</v>
      </c>
      <c r="F48" s="868">
        <v>3.1966507434844998E-2</v>
      </c>
      <c r="G48" s="868">
        <v>8.9976162416860505E-4</v>
      </c>
      <c r="H48" s="868">
        <v>0.32744562625884999</v>
      </c>
      <c r="I48" s="874">
        <v>2.1126625537872301</v>
      </c>
      <c r="J48" s="868">
        <v>0.71114824745248695</v>
      </c>
    </row>
    <row r="49" spans="1:10" x14ac:dyDescent="0.2">
      <c r="A49" s="2" t="s">
        <v>66</v>
      </c>
      <c r="B49" s="871">
        <v>636</v>
      </c>
      <c r="C49" s="868">
        <v>0.14118729531765001</v>
      </c>
      <c r="D49" s="868">
        <v>0.27301475405693099</v>
      </c>
      <c r="E49" s="868">
        <v>0.134232178330421</v>
      </c>
      <c r="F49" s="868">
        <v>3.2199501991272E-2</v>
      </c>
      <c r="G49" s="868">
        <v>1.9280409440398199E-2</v>
      </c>
      <c r="H49" s="868">
        <v>0.40008583664894098</v>
      </c>
      <c r="I49" s="874">
        <v>2.1921694278717001</v>
      </c>
      <c r="J49" s="868">
        <v>0.690435551278476</v>
      </c>
    </row>
    <row r="50" spans="1:10" x14ac:dyDescent="0.2">
      <c r="A50" s="2" t="s">
        <v>67</v>
      </c>
      <c r="B50" s="871">
        <v>381</v>
      </c>
      <c r="C50" s="868">
        <v>0.108495198190212</v>
      </c>
      <c r="D50" s="868">
        <v>0.24256922304630299</v>
      </c>
      <c r="E50" s="868">
        <v>0.162054687738419</v>
      </c>
      <c r="F50" s="868">
        <v>5.20486645400524E-2</v>
      </c>
      <c r="G50" s="868">
        <v>1.18097569793463E-2</v>
      </c>
      <c r="H50" s="868">
        <v>0.42302247881889299</v>
      </c>
      <c r="I50" s="874">
        <v>2.3346509933471702</v>
      </c>
      <c r="J50" s="868">
        <v>0.60845423379960095</v>
      </c>
    </row>
    <row r="51" spans="1:10" x14ac:dyDescent="0.2">
      <c r="A51" s="2" t="s">
        <v>68</v>
      </c>
      <c r="B51" s="871">
        <v>378</v>
      </c>
      <c r="C51" s="868">
        <v>0.103391505777836</v>
      </c>
      <c r="D51" s="868">
        <v>0.24020509421825401</v>
      </c>
      <c r="E51" s="868">
        <v>0.202993154525757</v>
      </c>
      <c r="F51" s="868">
        <v>4.6886481344699901E-2</v>
      </c>
      <c r="G51" s="868">
        <v>1.29817500710487E-2</v>
      </c>
      <c r="H51" s="868">
        <v>0.39354202151298501</v>
      </c>
      <c r="I51" s="874">
        <v>2.3830766677856401</v>
      </c>
      <c r="J51" s="868">
        <v>0.56656290784081798</v>
      </c>
    </row>
    <row r="52" spans="1:10" x14ac:dyDescent="0.2">
      <c r="A52" s="2" t="s">
        <v>69</v>
      </c>
      <c r="B52" s="871">
        <v>380</v>
      </c>
      <c r="C52" s="868">
        <v>6.5378241240978199E-2</v>
      </c>
      <c r="D52" s="868">
        <v>0.21859781444072701</v>
      </c>
      <c r="E52" s="868">
        <v>0.207632020115852</v>
      </c>
      <c r="F52" s="868">
        <v>5.2258115261793102E-2</v>
      </c>
      <c r="G52" s="868">
        <v>2.2160911932587599E-2</v>
      </c>
      <c r="H52" s="868">
        <v>0.43397289514541598</v>
      </c>
      <c r="I52" s="874">
        <v>2.55342364311218</v>
      </c>
      <c r="J52" s="868">
        <v>0.501700456004047</v>
      </c>
    </row>
    <row r="53" spans="1:10" x14ac:dyDescent="0.2">
      <c r="A53" s="2" t="s">
        <v>70</v>
      </c>
      <c r="B53" s="871">
        <v>440</v>
      </c>
      <c r="C53" s="868">
        <v>0.17154018580913499</v>
      </c>
      <c r="D53" s="868">
        <v>0.354753047227859</v>
      </c>
      <c r="E53" s="868">
        <v>9.6891455352306394E-2</v>
      </c>
      <c r="F53" s="868">
        <v>2.7237728238105802E-2</v>
      </c>
      <c r="G53" s="868">
        <v>6.1403852887451597E-3</v>
      </c>
      <c r="H53" s="868">
        <v>0.34343719482421903</v>
      </c>
      <c r="I53" s="874">
        <v>1.99733138084412</v>
      </c>
      <c r="J53" s="868">
        <v>0.80158856319765504</v>
      </c>
    </row>
    <row r="54" spans="1:10" x14ac:dyDescent="0.2">
      <c r="A54" s="2" t="s">
        <v>71</v>
      </c>
      <c r="B54" s="871">
        <v>424</v>
      </c>
      <c r="C54" s="868">
        <v>0.10233535617590001</v>
      </c>
      <c r="D54" s="868">
        <v>0.20572233200073201</v>
      </c>
      <c r="E54" s="868">
        <v>0.161908999085426</v>
      </c>
      <c r="F54" s="868">
        <v>7.1352235972881303E-2</v>
      </c>
      <c r="G54" s="868">
        <v>5.2023015916347497E-2</v>
      </c>
      <c r="H54" s="868">
        <v>0.40665805339813199</v>
      </c>
      <c r="I54" s="874">
        <v>2.6039471626281698</v>
      </c>
      <c r="J54" s="868">
        <v>0.51919082041845199</v>
      </c>
    </row>
    <row r="55" spans="1:10" x14ac:dyDescent="0.2">
      <c r="A55" s="2" t="s">
        <v>72</v>
      </c>
      <c r="B55" s="871">
        <v>266</v>
      </c>
      <c r="C55" s="868">
        <v>0.162243947386742</v>
      </c>
      <c r="D55" s="868">
        <v>0.24987915158271801</v>
      </c>
      <c r="E55" s="868">
        <v>0.19474083185195901</v>
      </c>
      <c r="F55" s="868">
        <v>3.4784954041242599E-2</v>
      </c>
      <c r="G55" s="868">
        <v>2.4642440257594E-4</v>
      </c>
      <c r="H55" s="868">
        <v>0.35810470581054699</v>
      </c>
      <c r="I55" s="874">
        <v>2.1601603031158398</v>
      </c>
      <c r="J55" s="868">
        <v>0.64204098864845605</v>
      </c>
    </row>
    <row r="56" spans="1:10" x14ac:dyDescent="0.2">
      <c r="A56" s="2" t="s">
        <v>73</v>
      </c>
      <c r="B56" s="871">
        <v>429</v>
      </c>
      <c r="C56" s="868">
        <v>7.6503850519657093E-2</v>
      </c>
      <c r="D56" s="868">
        <v>0.26501512527465798</v>
      </c>
      <c r="E56" s="868">
        <v>0.22673225402832001</v>
      </c>
      <c r="F56" s="868">
        <v>5.72822205722332E-2</v>
      </c>
      <c r="G56" s="868">
        <v>3.5695873200893402E-2</v>
      </c>
      <c r="H56" s="868">
        <v>0.33877068758010898</v>
      </c>
      <c r="I56" s="874">
        <v>2.5624077320098899</v>
      </c>
      <c r="J56" s="868">
        <v>0.51649097159989299</v>
      </c>
    </row>
    <row r="57" spans="1:10" x14ac:dyDescent="0.2">
      <c r="A57" s="5" t="s">
        <v>74</v>
      </c>
      <c r="B57" s="870" t="s">
        <v>1</v>
      </c>
      <c r="C57" s="867" t="s">
        <v>1</v>
      </c>
      <c r="D57" s="867" t="s">
        <v>1</v>
      </c>
      <c r="E57" s="867" t="s">
        <v>1</v>
      </c>
      <c r="F57" s="867" t="s">
        <v>1</v>
      </c>
      <c r="G57" s="867" t="s">
        <v>1</v>
      </c>
      <c r="H57" s="867" t="s">
        <v>1</v>
      </c>
      <c r="I57" s="873" t="s">
        <v>1</v>
      </c>
      <c r="J57" s="867" t="s">
        <v>1</v>
      </c>
    </row>
    <row r="58" spans="1:10" x14ac:dyDescent="0.2">
      <c r="A58" s="2" t="s">
        <v>75</v>
      </c>
      <c r="B58" s="871">
        <v>566</v>
      </c>
      <c r="C58" s="868">
        <v>6.8603150546550806E-2</v>
      </c>
      <c r="D58" s="868">
        <v>0.17475143074989299</v>
      </c>
      <c r="E58" s="868">
        <v>0.124410182237625</v>
      </c>
      <c r="F58" s="868">
        <v>6.2171325087547302E-2</v>
      </c>
      <c r="G58" s="868">
        <v>1.3647851534187801E-2</v>
      </c>
      <c r="H58" s="868">
        <v>0.556416034698486</v>
      </c>
      <c r="I58" s="874">
        <v>2.49842476844788</v>
      </c>
      <c r="J58" s="868">
        <v>0.54860999072907901</v>
      </c>
    </row>
    <row r="59" spans="1:10" x14ac:dyDescent="0.2">
      <c r="A59" s="2" t="s">
        <v>76</v>
      </c>
      <c r="B59" s="871">
        <v>1816</v>
      </c>
      <c r="C59" s="868">
        <v>8.8812820613384205E-2</v>
      </c>
      <c r="D59" s="868">
        <v>0.235515832901001</v>
      </c>
      <c r="E59" s="868">
        <v>0.19829136133194</v>
      </c>
      <c r="F59" s="868">
        <v>6.0739327222108799E-2</v>
      </c>
      <c r="G59" s="868">
        <v>2.6708208024501801E-2</v>
      </c>
      <c r="H59" s="868">
        <v>0.38993245363235501</v>
      </c>
      <c r="I59" s="874">
        <v>2.5099136829376198</v>
      </c>
      <c r="J59" s="868">
        <v>0.53162744595246603</v>
      </c>
    </row>
    <row r="60" spans="1:10" x14ac:dyDescent="0.2">
      <c r="A60" s="2" t="s">
        <v>77</v>
      </c>
      <c r="B60" s="871">
        <v>1096</v>
      </c>
      <c r="C60" s="868">
        <v>0.15402738749980899</v>
      </c>
      <c r="D60" s="868">
        <v>0.326651901006699</v>
      </c>
      <c r="E60" s="868">
        <v>0.13396224379539501</v>
      </c>
      <c r="F60" s="868">
        <v>2.40099709481001E-2</v>
      </c>
      <c r="G60" s="868">
        <v>1.0383160784840599E-2</v>
      </c>
      <c r="H60" s="868">
        <v>0.35096535086631803</v>
      </c>
      <c r="I60" s="874">
        <v>2.09106492996216</v>
      </c>
      <c r="J60" s="868">
        <v>0.74060649629755804</v>
      </c>
    </row>
    <row r="61" spans="1:10" x14ac:dyDescent="0.2">
      <c r="A61" s="2" t="s">
        <v>78</v>
      </c>
      <c r="B61" s="871">
        <v>789</v>
      </c>
      <c r="C61" s="868">
        <v>0.207714527845383</v>
      </c>
      <c r="D61" s="868">
        <v>0.27576613426208502</v>
      </c>
      <c r="E61" s="868">
        <v>9.6017897129058796E-2</v>
      </c>
      <c r="F61" s="868">
        <v>1.0858072899281999E-2</v>
      </c>
      <c r="G61" s="868">
        <v>1.5830006450414701E-3</v>
      </c>
      <c r="H61" s="868">
        <v>0.408060342073441</v>
      </c>
      <c r="I61" s="874">
        <v>1.85601317882538</v>
      </c>
      <c r="J61" s="868">
        <v>0.81677359536840399</v>
      </c>
    </row>
    <row r="62" spans="1:10" x14ac:dyDescent="0.2">
      <c r="A62" s="5" t="s">
        <v>79</v>
      </c>
      <c r="B62" s="870" t="s">
        <v>1</v>
      </c>
      <c r="C62" s="867" t="s">
        <v>1</v>
      </c>
      <c r="D62" s="867" t="s">
        <v>1</v>
      </c>
      <c r="E62" s="867" t="s">
        <v>1</v>
      </c>
      <c r="F62" s="867" t="s">
        <v>1</v>
      </c>
      <c r="G62" s="867" t="s">
        <v>1</v>
      </c>
      <c r="H62" s="867" t="s">
        <v>1</v>
      </c>
      <c r="I62" s="873" t="s">
        <v>1</v>
      </c>
      <c r="J62" s="867" t="s">
        <v>1</v>
      </c>
    </row>
    <row r="63" spans="1:10" x14ac:dyDescent="0.2">
      <c r="A63" s="2" t="s">
        <v>80</v>
      </c>
      <c r="B63" s="871">
        <v>3245</v>
      </c>
      <c r="C63" s="868">
        <v>0.103729873895645</v>
      </c>
      <c r="D63" s="868">
        <v>0.24617674946785001</v>
      </c>
      <c r="E63" s="868">
        <v>0.16251896321773501</v>
      </c>
      <c r="F63" s="868">
        <v>4.4025845825672101E-2</v>
      </c>
      <c r="G63" s="868">
        <v>1.9015852361917499E-2</v>
      </c>
      <c r="H63" s="868">
        <v>0.42453271150589</v>
      </c>
      <c r="I63" s="874">
        <v>2.3543004989624001</v>
      </c>
      <c r="J63" s="868">
        <v>0.608039123377902</v>
      </c>
    </row>
    <row r="64" spans="1:10" x14ac:dyDescent="0.2">
      <c r="A64" s="2" t="s">
        <v>81</v>
      </c>
      <c r="B64" s="871">
        <v>177</v>
      </c>
      <c r="C64" s="868">
        <v>0.206292524933815</v>
      </c>
      <c r="D64" s="868">
        <v>0.29097598791122398</v>
      </c>
      <c r="E64" s="868">
        <v>0.16748969256877899</v>
      </c>
      <c r="F64" s="868">
        <v>5.6932162493467303E-2</v>
      </c>
      <c r="G64" s="868">
        <v>5.1038520177826296E-4</v>
      </c>
      <c r="H64" s="868">
        <v>0.27779921889305098</v>
      </c>
      <c r="I64" s="874">
        <v>2.1060545444488499</v>
      </c>
      <c r="J64" s="868">
        <v>0.68854610121120097</v>
      </c>
    </row>
    <row r="65" spans="1:10" x14ac:dyDescent="0.2">
      <c r="A65" s="2" t="s">
        <v>82</v>
      </c>
      <c r="B65" s="871">
        <v>357</v>
      </c>
      <c r="C65" s="868">
        <v>0.154067918658257</v>
      </c>
      <c r="D65" s="868">
        <v>0.23279255628585799</v>
      </c>
      <c r="E65" s="868">
        <v>0.20209674537181899</v>
      </c>
      <c r="F65" s="868">
        <v>6.9504134356975597E-2</v>
      </c>
      <c r="G65" s="868">
        <v>1.6158333048224401E-2</v>
      </c>
      <c r="H65" s="868">
        <v>0.32538029551505998</v>
      </c>
      <c r="I65" s="874">
        <v>2.34910345077515</v>
      </c>
      <c r="J65" s="868">
        <v>0.57344972580170395</v>
      </c>
    </row>
    <row r="66" spans="1:10" x14ac:dyDescent="0.2">
      <c r="A66" s="2" t="s">
        <v>83</v>
      </c>
      <c r="B66" s="871">
        <v>448</v>
      </c>
      <c r="C66" s="868">
        <v>0.13521271944046001</v>
      </c>
      <c r="D66" s="868">
        <v>0.32946851849556003</v>
      </c>
      <c r="E66" s="868">
        <v>0.141699269413948</v>
      </c>
      <c r="F66" s="868">
        <v>6.4056321978569003E-2</v>
      </c>
      <c r="G66" s="868">
        <v>2.4174362421035801E-2</v>
      </c>
      <c r="H66" s="868">
        <v>0.30538880825042702</v>
      </c>
      <c r="I66" s="874">
        <v>2.2981843948364298</v>
      </c>
      <c r="J66" s="868">
        <v>0.66898034966236297</v>
      </c>
    </row>
    <row r="67" spans="1:10" x14ac:dyDescent="0.2">
      <c r="A67" s="5" t="s">
        <v>84</v>
      </c>
      <c r="B67" s="870" t="s">
        <v>1</v>
      </c>
      <c r="C67" s="867" t="s">
        <v>1</v>
      </c>
      <c r="D67" s="867" t="s">
        <v>1</v>
      </c>
      <c r="E67" s="867" t="s">
        <v>1</v>
      </c>
      <c r="F67" s="867" t="s">
        <v>1</v>
      </c>
      <c r="G67" s="867" t="s">
        <v>1</v>
      </c>
      <c r="H67" s="867" t="s">
        <v>1</v>
      </c>
      <c r="I67" s="873" t="s">
        <v>1</v>
      </c>
      <c r="J67" s="867" t="s">
        <v>1</v>
      </c>
    </row>
    <row r="68" spans="1:10" x14ac:dyDescent="0.2">
      <c r="A68" s="2" t="s">
        <v>85</v>
      </c>
      <c r="B68" s="871">
        <v>3851</v>
      </c>
      <c r="C68" s="868">
        <v>0.11485581099986999</v>
      </c>
      <c r="D68" s="868">
        <v>0.26110520958900502</v>
      </c>
      <c r="E68" s="868">
        <v>0.16724005341529799</v>
      </c>
      <c r="F68" s="868">
        <v>4.7340281307697303E-2</v>
      </c>
      <c r="G68" s="868">
        <v>1.8263529986143098E-2</v>
      </c>
      <c r="H68" s="868">
        <v>0.391195118427277</v>
      </c>
      <c r="I68" s="874">
        <v>2.3315601348877002</v>
      </c>
      <c r="J68" s="868">
        <v>0.61753942793156102</v>
      </c>
    </row>
    <row r="69" spans="1:10" x14ac:dyDescent="0.2">
      <c r="A69" s="2" t="s">
        <v>86</v>
      </c>
      <c r="B69" s="871">
        <v>121</v>
      </c>
      <c r="C69" s="868">
        <v>0.14822427928447701</v>
      </c>
      <c r="D69" s="868">
        <v>0.19832499325275399</v>
      </c>
      <c r="E69" s="868">
        <v>0.13926500082016</v>
      </c>
      <c r="F69" s="868">
        <v>3.5003032535314602E-2</v>
      </c>
      <c r="G69" s="868">
        <v>3.2445613294839901E-2</v>
      </c>
      <c r="H69" s="868">
        <v>0.446737080812454</v>
      </c>
      <c r="I69" s="874">
        <v>2.2862720489502002</v>
      </c>
      <c r="J69" s="868">
        <v>0.62637357487490997</v>
      </c>
    </row>
    <row r="70" spans="1:10" x14ac:dyDescent="0.2">
      <c r="A70" s="2" t="s">
        <v>87</v>
      </c>
      <c r="B70" s="871">
        <v>259</v>
      </c>
      <c r="C70" s="868">
        <v>8.7879925966262804E-2</v>
      </c>
      <c r="D70" s="868">
        <v>0.19465796649455999</v>
      </c>
      <c r="E70" s="868">
        <v>0.12759584188461301</v>
      </c>
      <c r="F70" s="868">
        <v>6.2543965876102406E-2</v>
      </c>
      <c r="G70" s="868">
        <v>1.7365710809826899E-2</v>
      </c>
      <c r="H70" s="868">
        <v>0.50995659828186002</v>
      </c>
      <c r="I70" s="874">
        <v>2.44261574745178</v>
      </c>
      <c r="J70" s="868">
        <v>0.57655686435245002</v>
      </c>
    </row>
    <row r="71" spans="1:10" x14ac:dyDescent="0.2">
      <c r="A71" s="2" t="s">
        <v>88</v>
      </c>
      <c r="B71" s="871">
        <v>29</v>
      </c>
      <c r="C71" s="868" t="s">
        <v>1</v>
      </c>
      <c r="D71" s="868" t="s">
        <v>1</v>
      </c>
      <c r="E71" s="868" t="s">
        <v>1</v>
      </c>
      <c r="F71" s="868" t="s">
        <v>1</v>
      </c>
      <c r="G71" s="868" t="s">
        <v>1</v>
      </c>
      <c r="H71" s="868" t="s">
        <v>1</v>
      </c>
      <c r="I71" s="874" t="s">
        <v>1</v>
      </c>
      <c r="J71" s="868" t="s">
        <v>1</v>
      </c>
    </row>
    <row r="72" spans="1:10" x14ac:dyDescent="0.2">
      <c r="A72" s="5" t="s">
        <v>89</v>
      </c>
      <c r="B72" s="870" t="s">
        <v>1</v>
      </c>
      <c r="C72" s="867" t="s">
        <v>1</v>
      </c>
      <c r="D72" s="867" t="s">
        <v>1</v>
      </c>
      <c r="E72" s="867" t="s">
        <v>1</v>
      </c>
      <c r="F72" s="867" t="s">
        <v>1</v>
      </c>
      <c r="G72" s="867" t="s">
        <v>1</v>
      </c>
      <c r="H72" s="867" t="s">
        <v>1</v>
      </c>
      <c r="I72" s="873" t="s">
        <v>1</v>
      </c>
      <c r="J72" s="867" t="s">
        <v>1</v>
      </c>
    </row>
    <row r="73" spans="1:10" x14ac:dyDescent="0.2">
      <c r="A73" s="2" t="s">
        <v>89</v>
      </c>
      <c r="B73" s="871">
        <v>3138</v>
      </c>
      <c r="C73" s="868">
        <v>9.8617263138294206E-2</v>
      </c>
      <c r="D73" s="868">
        <v>0.25843548774719199</v>
      </c>
      <c r="E73" s="868">
        <v>0.17408168315887501</v>
      </c>
      <c r="F73" s="868">
        <v>4.8578325659036602E-2</v>
      </c>
      <c r="G73" s="868">
        <v>2.0716279745101901E-2</v>
      </c>
      <c r="H73" s="868">
        <v>0.39957097172737099</v>
      </c>
      <c r="I73" s="874">
        <v>2.3910036087036102</v>
      </c>
      <c r="J73" s="868">
        <v>0.59466269521781201</v>
      </c>
    </row>
    <row r="74" spans="1:10" x14ac:dyDescent="0.2">
      <c r="A74" s="2" t="s">
        <v>90</v>
      </c>
      <c r="B74" s="871">
        <v>1114</v>
      </c>
      <c r="C74" s="868">
        <v>0.24162618815898901</v>
      </c>
      <c r="D74" s="868">
        <v>0.20915818214416501</v>
      </c>
      <c r="E74" s="868">
        <v>6.9277092814445496E-2</v>
      </c>
      <c r="F74" s="868">
        <v>3.6713421344757101E-2</v>
      </c>
      <c r="G74" s="868">
        <v>6.0202821623533997E-4</v>
      </c>
      <c r="H74" s="868">
        <v>0.44262310862541199</v>
      </c>
      <c r="I74" s="874">
        <v>1.82576215267181</v>
      </c>
      <c r="J74" s="868">
        <v>0.80876039184474802</v>
      </c>
    </row>
    <row r="75" spans="1:10" x14ac:dyDescent="0.2">
      <c r="A75" s="5" t="s">
        <v>91</v>
      </c>
      <c r="B75" s="870" t="s">
        <v>1</v>
      </c>
      <c r="C75" s="867" t="s">
        <v>1</v>
      </c>
      <c r="D75" s="867" t="s">
        <v>1</v>
      </c>
      <c r="E75" s="867" t="s">
        <v>1</v>
      </c>
      <c r="F75" s="867" t="s">
        <v>1</v>
      </c>
      <c r="G75" s="867" t="s">
        <v>1</v>
      </c>
      <c r="H75" s="867" t="s">
        <v>1</v>
      </c>
      <c r="I75" s="873" t="s">
        <v>1</v>
      </c>
      <c r="J75" s="867" t="s">
        <v>1</v>
      </c>
    </row>
    <row r="76" spans="1:10" x14ac:dyDescent="0.2">
      <c r="A76" s="2" t="s">
        <v>92</v>
      </c>
      <c r="B76" s="871">
        <v>1664</v>
      </c>
      <c r="C76" s="868">
        <v>0.102624416351318</v>
      </c>
      <c r="D76" s="868">
        <v>0.231446593999863</v>
      </c>
      <c r="E76" s="868">
        <v>0.155276134610176</v>
      </c>
      <c r="F76" s="868">
        <v>4.4378470629453701E-2</v>
      </c>
      <c r="G76" s="868">
        <v>1.5849379822611798E-2</v>
      </c>
      <c r="H76" s="868">
        <v>0.45042499899864202</v>
      </c>
      <c r="I76" s="874">
        <v>2.3438234329223602</v>
      </c>
      <c r="J76" s="868">
        <v>0.60787156100483297</v>
      </c>
    </row>
    <row r="77" spans="1:10" x14ac:dyDescent="0.2">
      <c r="A77" s="2" t="s">
        <v>93</v>
      </c>
      <c r="B77" s="871">
        <v>784</v>
      </c>
      <c r="C77" s="868">
        <v>0.115983486175537</v>
      </c>
      <c r="D77" s="868">
        <v>0.29388195276260398</v>
      </c>
      <c r="E77" s="868">
        <v>0.17953673005104101</v>
      </c>
      <c r="F77" s="868">
        <v>5.16075044870377E-2</v>
      </c>
      <c r="G77" s="868">
        <v>3.44439297914505E-2</v>
      </c>
      <c r="H77" s="868">
        <v>0.32454642653465299</v>
      </c>
      <c r="I77" s="874">
        <v>2.3998794555664098</v>
      </c>
      <c r="J77" s="868">
        <v>0.60680028495712801</v>
      </c>
    </row>
    <row r="78" spans="1:10" x14ac:dyDescent="0.2">
      <c r="A78" s="2" t="s">
        <v>94</v>
      </c>
      <c r="B78" s="871">
        <v>1784</v>
      </c>
      <c r="C78" s="868">
        <v>0.120356395840645</v>
      </c>
      <c r="D78" s="868">
        <v>0.25896412134170499</v>
      </c>
      <c r="E78" s="868">
        <v>0.168214231729507</v>
      </c>
      <c r="F78" s="868">
        <v>4.7134831547737101E-2</v>
      </c>
      <c r="G78" s="868">
        <v>1.37992855161428E-2</v>
      </c>
      <c r="H78" s="868">
        <v>0.39153113961219799</v>
      </c>
      <c r="I78" s="874">
        <v>2.30161833763123</v>
      </c>
      <c r="J78" s="868">
        <v>0.62340168641837401</v>
      </c>
    </row>
    <row r="79" spans="1:10" x14ac:dyDescent="0.2">
      <c r="A79" s="5" t="s">
        <v>95</v>
      </c>
      <c r="B79" s="870" t="s">
        <v>1</v>
      </c>
      <c r="C79" s="867" t="s">
        <v>1</v>
      </c>
      <c r="D79" s="867" t="s">
        <v>1</v>
      </c>
      <c r="E79" s="867" t="s">
        <v>1</v>
      </c>
      <c r="F79" s="867" t="s">
        <v>1</v>
      </c>
      <c r="G79" s="867" t="s">
        <v>1</v>
      </c>
      <c r="H79" s="867" t="s">
        <v>1</v>
      </c>
      <c r="I79" s="873" t="s">
        <v>1</v>
      </c>
      <c r="J79" s="867" t="s">
        <v>1</v>
      </c>
    </row>
    <row r="80" spans="1:10" x14ac:dyDescent="0.2">
      <c r="A80" s="2" t="s">
        <v>96</v>
      </c>
      <c r="B80" s="871">
        <v>841</v>
      </c>
      <c r="C80" s="868">
        <v>8.5919864475727095E-2</v>
      </c>
      <c r="D80" s="868">
        <v>0.22966767847538</v>
      </c>
      <c r="E80" s="868">
        <v>0.212119296193123</v>
      </c>
      <c r="F80" s="868">
        <v>5.6829653680324603E-2</v>
      </c>
      <c r="G80" s="868">
        <v>2.0917430520057699E-2</v>
      </c>
      <c r="H80" s="868">
        <v>0.39454606175422702</v>
      </c>
      <c r="I80" s="874">
        <v>2.4998085498809801</v>
      </c>
      <c r="J80" s="868">
        <v>0.52124122213587698</v>
      </c>
    </row>
    <row r="81" spans="1:10" x14ac:dyDescent="0.2">
      <c r="A81" s="2" t="s">
        <v>97</v>
      </c>
      <c r="B81" s="871">
        <v>805</v>
      </c>
      <c r="C81" s="868">
        <v>0.12267728894949</v>
      </c>
      <c r="D81" s="868">
        <v>0.27013266086578402</v>
      </c>
      <c r="E81" s="868">
        <v>0.189528077840805</v>
      </c>
      <c r="F81" s="868">
        <v>6.7357100546360002E-2</v>
      </c>
      <c r="G81" s="868">
        <v>2.8728330507874499E-2</v>
      </c>
      <c r="H81" s="868">
        <v>0.32157656550407399</v>
      </c>
      <c r="I81" s="874">
        <v>2.42414498329163</v>
      </c>
      <c r="J81" s="868">
        <v>0.57900407890081995</v>
      </c>
    </row>
    <row r="82" spans="1:10" x14ac:dyDescent="0.2">
      <c r="A82" s="2" t="s">
        <v>98</v>
      </c>
      <c r="B82" s="871">
        <v>169</v>
      </c>
      <c r="C82" s="868">
        <v>9.8048307001590701E-2</v>
      </c>
      <c r="D82" s="868">
        <v>0.28343838453292802</v>
      </c>
      <c r="E82" s="868">
        <v>0.211580410599709</v>
      </c>
      <c r="F82" s="868">
        <v>5.9757638722658199E-2</v>
      </c>
      <c r="G82" s="868">
        <v>2.7918288484215702E-2</v>
      </c>
      <c r="H82" s="868">
        <v>0.319256991147995</v>
      </c>
      <c r="I82" s="874">
        <v>2.4653770923614502</v>
      </c>
      <c r="J82" s="868">
        <v>0.56039749963178398</v>
      </c>
    </row>
    <row r="83" spans="1:10" x14ac:dyDescent="0.2">
      <c r="A83" s="2" t="s">
        <v>99</v>
      </c>
      <c r="B83" s="871">
        <v>514</v>
      </c>
      <c r="C83" s="868">
        <v>0.16072154045105</v>
      </c>
      <c r="D83" s="868">
        <v>0.38459718227386502</v>
      </c>
      <c r="E83" s="868">
        <v>0.128846690058708</v>
      </c>
      <c r="F83" s="868">
        <v>2.5455703958869001E-2</v>
      </c>
      <c r="G83" s="868">
        <v>9.6951778978109394E-3</v>
      </c>
      <c r="H83" s="868">
        <v>0.29068371653556802</v>
      </c>
      <c r="I83" s="874">
        <v>2.06784296035767</v>
      </c>
      <c r="J83" s="868">
        <v>0.76879486182035095</v>
      </c>
    </row>
    <row r="84" spans="1:10" x14ac:dyDescent="0.2">
      <c r="A84" s="2" t="s">
        <v>100</v>
      </c>
      <c r="B84" s="871">
        <v>236</v>
      </c>
      <c r="C84" s="868">
        <v>0.12818163633346599</v>
      </c>
      <c r="D84" s="868">
        <v>0.252175122499466</v>
      </c>
      <c r="E84" s="868">
        <v>0.141956061124802</v>
      </c>
      <c r="F84" s="868">
        <v>4.7984436154365498E-2</v>
      </c>
      <c r="G84" s="868">
        <v>2.0869639702141298E-3</v>
      </c>
      <c r="H84" s="868">
        <v>0.42761579155921903</v>
      </c>
      <c r="I84" s="874">
        <v>2.2026684284210201</v>
      </c>
      <c r="J84" s="868">
        <v>0.66451300627790499</v>
      </c>
    </row>
    <row r="85" spans="1:10" x14ac:dyDescent="0.2">
      <c r="A85" s="2" t="s">
        <v>101</v>
      </c>
      <c r="B85" s="871">
        <v>506</v>
      </c>
      <c r="C85" s="868">
        <v>0.13635429739952101</v>
      </c>
      <c r="D85" s="868">
        <v>0.18710447847843201</v>
      </c>
      <c r="E85" s="868">
        <v>0.11624163389205899</v>
      </c>
      <c r="F85" s="868">
        <v>2.66275480389595E-2</v>
      </c>
      <c r="G85" s="868">
        <v>6.2658535316586503E-3</v>
      </c>
      <c r="H85" s="868">
        <v>0.52740621566772505</v>
      </c>
      <c r="I85" s="874">
        <v>2.1099040508270299</v>
      </c>
      <c r="J85" s="868">
        <v>0.68443294879461303</v>
      </c>
    </row>
    <row r="86" spans="1:10" x14ac:dyDescent="0.2">
      <c r="A86" s="2" t="s">
        <v>102</v>
      </c>
      <c r="B86" s="871">
        <v>180</v>
      </c>
      <c r="C86" s="868">
        <v>0.19376194477081299</v>
      </c>
      <c r="D86" s="868">
        <v>0.153902903199196</v>
      </c>
      <c r="E86" s="868">
        <v>9.9631868302822099E-2</v>
      </c>
      <c r="F86" s="868">
        <v>3.4382734447717701E-2</v>
      </c>
      <c r="G86" s="868">
        <v>0</v>
      </c>
      <c r="H86" s="868">
        <v>0.51832056045532204</v>
      </c>
      <c r="I86" s="874">
        <v>1.9473413228988601</v>
      </c>
      <c r="J86" s="868">
        <v>0.72177637524277605</v>
      </c>
    </row>
    <row r="87" spans="1:10" x14ac:dyDescent="0.2">
      <c r="A87" s="2" t="s">
        <v>103</v>
      </c>
      <c r="B87" s="871">
        <v>237</v>
      </c>
      <c r="C87" s="868">
        <v>8.6438372731208801E-2</v>
      </c>
      <c r="D87" s="868">
        <v>0.196122527122498</v>
      </c>
      <c r="E87" s="868">
        <v>9.2316508293151897E-2</v>
      </c>
      <c r="F87" s="868">
        <v>7.9551180824637396E-3</v>
      </c>
      <c r="G87" s="868">
        <v>3.8621923886239498E-3</v>
      </c>
      <c r="H87" s="868">
        <v>0.61330527067184404</v>
      </c>
      <c r="I87" s="874">
        <v>2.0863082408904998</v>
      </c>
      <c r="J87" s="868">
        <v>0.73070793638864295</v>
      </c>
    </row>
    <row r="88" spans="1:10" x14ac:dyDescent="0.2">
      <c r="A88" s="2" t="s">
        <v>104</v>
      </c>
      <c r="B88" s="871">
        <v>733</v>
      </c>
      <c r="C88" s="868">
        <v>9.1279938817024203E-2</v>
      </c>
      <c r="D88" s="868">
        <v>0.20852749049663499</v>
      </c>
      <c r="E88" s="868">
        <v>0.15393100678920699</v>
      </c>
      <c r="F88" s="868">
        <v>5.1638871431350701E-2</v>
      </c>
      <c r="G88" s="868">
        <v>2.3117413744330399E-2</v>
      </c>
      <c r="H88" s="868">
        <v>0.47150528430938698</v>
      </c>
      <c r="I88" s="874">
        <v>2.44519090652466</v>
      </c>
      <c r="J88" s="868">
        <v>0.56728557021034698</v>
      </c>
    </row>
    <row r="89" spans="1:10" x14ac:dyDescent="0.2">
      <c r="A89" s="5" t="s">
        <v>105</v>
      </c>
      <c r="B89" s="870" t="s">
        <v>1</v>
      </c>
      <c r="C89" s="867" t="s">
        <v>1</v>
      </c>
      <c r="D89" s="867" t="s">
        <v>1</v>
      </c>
      <c r="E89" s="867" t="s">
        <v>1</v>
      </c>
      <c r="F89" s="867" t="s">
        <v>1</v>
      </c>
      <c r="G89" s="867" t="s">
        <v>1</v>
      </c>
      <c r="H89" s="867" t="s">
        <v>1</v>
      </c>
      <c r="I89" s="873" t="s">
        <v>1</v>
      </c>
      <c r="J89" s="867" t="s">
        <v>1</v>
      </c>
    </row>
    <row r="90" spans="1:10" x14ac:dyDescent="0.2">
      <c r="A90" s="2" t="s">
        <v>106</v>
      </c>
      <c r="B90" s="871">
        <v>472</v>
      </c>
      <c r="C90" s="868">
        <v>8.7573379278182997E-2</v>
      </c>
      <c r="D90" s="868">
        <v>0.19140300154685999</v>
      </c>
      <c r="E90" s="868">
        <v>0.12022837251424801</v>
      </c>
      <c r="F90" s="868">
        <v>3.9056237787008299E-2</v>
      </c>
      <c r="G90" s="868">
        <v>2.0690960809588401E-2</v>
      </c>
      <c r="H90" s="868">
        <v>0.54104804992675803</v>
      </c>
      <c r="I90" s="874">
        <v>2.37659788131714</v>
      </c>
      <c r="J90" s="868">
        <v>0.60785530957718603</v>
      </c>
    </row>
    <row r="91" spans="1:10" x14ac:dyDescent="0.2">
      <c r="A91" s="2" t="s">
        <v>107</v>
      </c>
      <c r="B91" s="871">
        <v>1099</v>
      </c>
      <c r="C91" s="868">
        <v>0.100350722670555</v>
      </c>
      <c r="D91" s="868">
        <v>0.28090229630470298</v>
      </c>
      <c r="E91" s="868">
        <v>0.15629532933235199</v>
      </c>
      <c r="F91" s="868">
        <v>4.92271743714809E-2</v>
      </c>
      <c r="G91" s="868">
        <v>2.0138930529355999E-2</v>
      </c>
      <c r="H91" s="868">
        <v>0.39308556914329501</v>
      </c>
      <c r="I91" s="874">
        <v>2.3539474010467498</v>
      </c>
      <c r="J91" s="868">
        <v>0.62818246782519005</v>
      </c>
    </row>
    <row r="92" spans="1:10" x14ac:dyDescent="0.2">
      <c r="A92" s="2" t="s">
        <v>108</v>
      </c>
      <c r="B92" s="871">
        <v>2001</v>
      </c>
      <c r="C92" s="868">
        <v>0.12787097692489599</v>
      </c>
      <c r="D92" s="868">
        <v>0.26223528385162398</v>
      </c>
      <c r="E92" s="868">
        <v>0.193854480981827</v>
      </c>
      <c r="F92" s="868">
        <v>5.2210669964551898E-2</v>
      </c>
      <c r="G92" s="868">
        <v>1.7627133056521398E-2</v>
      </c>
      <c r="H92" s="868">
        <v>0.34620144963264499</v>
      </c>
      <c r="I92" s="874">
        <v>2.3415215015411399</v>
      </c>
      <c r="J92" s="868">
        <v>0.59667655104392203</v>
      </c>
    </row>
    <row r="93" spans="1:10" x14ac:dyDescent="0.2">
      <c r="A93" s="2" t="s">
        <v>109</v>
      </c>
      <c r="B93" s="871">
        <v>394</v>
      </c>
      <c r="C93" s="868">
        <v>0.11767488718032799</v>
      </c>
      <c r="D93" s="868">
        <v>0.25376576185226402</v>
      </c>
      <c r="E93" s="868">
        <v>0.13165052235126501</v>
      </c>
      <c r="F93" s="868">
        <v>2.98396814614534E-2</v>
      </c>
      <c r="G93" s="868">
        <v>1.98922958225012E-2</v>
      </c>
      <c r="H93" s="868">
        <v>0.447176843881607</v>
      </c>
      <c r="I93" s="874">
        <v>2.2411835193634002</v>
      </c>
      <c r="J93" s="868">
        <v>0.67189778490225405</v>
      </c>
    </row>
    <row r="94" spans="1:10" x14ac:dyDescent="0.2">
      <c r="A94" s="5" t="s">
        <v>110</v>
      </c>
      <c r="B94" s="870" t="s">
        <v>1</v>
      </c>
      <c r="C94" s="867" t="s">
        <v>1</v>
      </c>
      <c r="D94" s="867" t="s">
        <v>1</v>
      </c>
      <c r="E94" s="867" t="s">
        <v>1</v>
      </c>
      <c r="F94" s="867" t="s">
        <v>1</v>
      </c>
      <c r="G94" s="867" t="s">
        <v>1</v>
      </c>
      <c r="H94" s="867" t="s">
        <v>1</v>
      </c>
      <c r="I94" s="873" t="s">
        <v>1</v>
      </c>
      <c r="J94" s="867" t="s">
        <v>1</v>
      </c>
    </row>
    <row r="95" spans="1:10" x14ac:dyDescent="0.2">
      <c r="A95" s="2" t="s">
        <v>106</v>
      </c>
      <c r="B95" s="871">
        <v>748</v>
      </c>
      <c r="C95" s="868">
        <v>8.8804990053176894E-2</v>
      </c>
      <c r="D95" s="868">
        <v>0.21237920224666601</v>
      </c>
      <c r="E95" s="868">
        <v>0.13249674439430201</v>
      </c>
      <c r="F95" s="868">
        <v>4.0077466517686802E-2</v>
      </c>
      <c r="G95" s="868">
        <v>1.85467712581158E-2</v>
      </c>
      <c r="H95" s="868">
        <v>0.50769484043121305</v>
      </c>
      <c r="I95" s="874">
        <v>2.36458492279053</v>
      </c>
      <c r="J95" s="868">
        <v>0.61178351948894305</v>
      </c>
    </row>
    <row r="96" spans="1:10" x14ac:dyDescent="0.2">
      <c r="A96" s="2" t="s">
        <v>107</v>
      </c>
      <c r="B96" s="871">
        <v>1436</v>
      </c>
      <c r="C96" s="868">
        <v>0.113576449453831</v>
      </c>
      <c r="D96" s="868">
        <v>0.28257596492767301</v>
      </c>
      <c r="E96" s="868">
        <v>0.16411611437797499</v>
      </c>
      <c r="F96" s="868">
        <v>5.3967665880918503E-2</v>
      </c>
      <c r="G96" s="868">
        <v>1.7801279202103601E-2</v>
      </c>
      <c r="H96" s="868">
        <v>0.36796253919601402</v>
      </c>
      <c r="I96" s="874">
        <v>2.3352315425872798</v>
      </c>
      <c r="J96" s="868">
        <v>0.62678627577740997</v>
      </c>
    </row>
    <row r="97" spans="1:10" x14ac:dyDescent="0.2">
      <c r="A97" s="2" t="s">
        <v>108</v>
      </c>
      <c r="B97" s="871">
        <v>1589</v>
      </c>
      <c r="C97" s="868">
        <v>0.12964916229248</v>
      </c>
      <c r="D97" s="868">
        <v>0.25998175144195601</v>
      </c>
      <c r="E97" s="868">
        <v>0.20095154643058799</v>
      </c>
      <c r="F97" s="868">
        <v>4.5618515461683301E-2</v>
      </c>
      <c r="G97" s="868">
        <v>2.0598521456122398E-2</v>
      </c>
      <c r="H97" s="868">
        <v>0.34320050477981601</v>
      </c>
      <c r="I97" s="874">
        <v>2.3415577411651598</v>
      </c>
      <c r="J97" s="868">
        <v>0.59322657137372803</v>
      </c>
    </row>
    <row r="98" spans="1:10" x14ac:dyDescent="0.2">
      <c r="A98" s="2" t="s">
        <v>109</v>
      </c>
      <c r="B98" s="871">
        <v>193</v>
      </c>
      <c r="C98" s="868">
        <v>9.0286798775196103E-2</v>
      </c>
      <c r="D98" s="868">
        <v>0.23639516532421101</v>
      </c>
      <c r="E98" s="868">
        <v>8.2897782325744601E-2</v>
      </c>
      <c r="F98" s="868">
        <v>5.0591591745614999E-2</v>
      </c>
      <c r="G98" s="868">
        <v>2.39874813705683E-2</v>
      </c>
      <c r="H98" s="868">
        <v>0.51584118604660001</v>
      </c>
      <c r="I98" s="874">
        <v>2.3423600196838401</v>
      </c>
      <c r="J98" s="868">
        <v>0.67474132642856199</v>
      </c>
    </row>
    <row r="99" spans="1:10" x14ac:dyDescent="0.2">
      <c r="A99" s="5" t="s">
        <v>111</v>
      </c>
      <c r="B99" s="870" t="s">
        <v>1</v>
      </c>
      <c r="C99" s="867" t="s">
        <v>1</v>
      </c>
      <c r="D99" s="867" t="s">
        <v>1</v>
      </c>
      <c r="E99" s="867" t="s">
        <v>1</v>
      </c>
      <c r="F99" s="867" t="s">
        <v>1</v>
      </c>
      <c r="G99" s="867" t="s">
        <v>1</v>
      </c>
      <c r="H99" s="867" t="s">
        <v>1</v>
      </c>
      <c r="I99" s="873" t="s">
        <v>1</v>
      </c>
      <c r="J99" s="867" t="s">
        <v>1</v>
      </c>
    </row>
    <row r="100" spans="1:10" x14ac:dyDescent="0.2">
      <c r="A100" s="2" t="s">
        <v>112</v>
      </c>
      <c r="B100" s="871">
        <v>282</v>
      </c>
      <c r="C100" s="868">
        <v>7.1697093546390506E-2</v>
      </c>
      <c r="D100" s="868">
        <v>0.22953076660633101</v>
      </c>
      <c r="E100" s="868">
        <v>0.142311051487923</v>
      </c>
      <c r="F100" s="868">
        <v>4.8033017665147802E-2</v>
      </c>
      <c r="G100" s="868">
        <v>2.5692300871014599E-2</v>
      </c>
      <c r="H100" s="868">
        <v>0.48273578286170998</v>
      </c>
      <c r="I100" s="874">
        <v>2.47124242782593</v>
      </c>
      <c r="J100" s="868">
        <v>0.58234813578692401</v>
      </c>
    </row>
    <row r="101" spans="1:10" x14ac:dyDescent="0.2">
      <c r="A101" s="2" t="s">
        <v>113</v>
      </c>
      <c r="B101" s="871">
        <v>735</v>
      </c>
      <c r="C101" s="868">
        <v>0.101679310202599</v>
      </c>
      <c r="D101" s="868">
        <v>0.186730206012726</v>
      </c>
      <c r="E101" s="868">
        <v>0.18157114088535301</v>
      </c>
      <c r="F101" s="868">
        <v>4.4803109019994701E-2</v>
      </c>
      <c r="G101" s="868">
        <v>1.1177417822182199E-2</v>
      </c>
      <c r="H101" s="868">
        <v>0.47403880953788802</v>
      </c>
      <c r="I101" s="874">
        <v>2.3860175609588601</v>
      </c>
      <c r="J101" s="868">
        <v>0.54834753023648997</v>
      </c>
    </row>
    <row r="102" spans="1:10" x14ac:dyDescent="0.2">
      <c r="A102" s="2" t="s">
        <v>114</v>
      </c>
      <c r="B102" s="871">
        <v>1024</v>
      </c>
      <c r="C102" s="868">
        <v>0.117756567895412</v>
      </c>
      <c r="D102" s="868">
        <v>0.27240759134292603</v>
      </c>
      <c r="E102" s="868">
        <v>0.160530164837837</v>
      </c>
      <c r="F102" s="868">
        <v>5.3343959152698503E-2</v>
      </c>
      <c r="G102" s="868">
        <v>2.20425948500633E-2</v>
      </c>
      <c r="H102" s="868">
        <v>0.37391912937164301</v>
      </c>
      <c r="I102" s="874">
        <v>2.3443474769592298</v>
      </c>
      <c r="J102" s="868">
        <v>0.62318491571810297</v>
      </c>
    </row>
    <row r="103" spans="1:10" x14ac:dyDescent="0.2">
      <c r="A103" s="2" t="s">
        <v>115</v>
      </c>
      <c r="B103" s="871">
        <v>682</v>
      </c>
      <c r="C103" s="868">
        <v>0.113859288394451</v>
      </c>
      <c r="D103" s="868">
        <v>0.27338689565658603</v>
      </c>
      <c r="E103" s="868">
        <v>0.184353277087212</v>
      </c>
      <c r="F103" s="868">
        <v>5.5373452603817E-2</v>
      </c>
      <c r="G103" s="868">
        <v>3.21244783699512E-2</v>
      </c>
      <c r="H103" s="868">
        <v>0.34090259671211198</v>
      </c>
      <c r="I103" s="874">
        <v>2.42120385169983</v>
      </c>
      <c r="J103" s="868">
        <v>0.58754015519640002</v>
      </c>
    </row>
    <row r="104" spans="1:10" x14ac:dyDescent="0.2">
      <c r="A104" s="2" t="s">
        <v>116</v>
      </c>
      <c r="B104" s="871">
        <v>660</v>
      </c>
      <c r="C104" s="868">
        <v>0.115452274680138</v>
      </c>
      <c r="D104" s="868">
        <v>0.28863558173179599</v>
      </c>
      <c r="E104" s="868">
        <v>0.19522911310195901</v>
      </c>
      <c r="F104" s="868">
        <v>5.7997606694698299E-2</v>
      </c>
      <c r="G104" s="868">
        <v>2.2725941613316501E-2</v>
      </c>
      <c r="H104" s="868">
        <v>0.31995946168899497</v>
      </c>
      <c r="I104" s="874">
        <v>2.3881385326385498</v>
      </c>
      <c r="J104" s="868">
        <v>0.59421144155671901</v>
      </c>
    </row>
    <row r="105" spans="1:10" x14ac:dyDescent="0.2">
      <c r="A105" s="2" t="s">
        <v>117</v>
      </c>
      <c r="B105" s="871">
        <v>516</v>
      </c>
      <c r="C105" s="868">
        <v>0.15676374733448001</v>
      </c>
      <c r="D105" s="868">
        <v>0.33803153038024902</v>
      </c>
      <c r="E105" s="868">
        <v>0.13918817043304399</v>
      </c>
      <c r="F105" s="868">
        <v>3.2807998359203297E-2</v>
      </c>
      <c r="G105" s="868">
        <v>8.5008544847369194E-3</v>
      </c>
      <c r="H105" s="868">
        <v>0.32470771670341497</v>
      </c>
      <c r="I105" s="874">
        <v>2.1089053153991699</v>
      </c>
      <c r="J105" s="868">
        <v>0.73271274822486199</v>
      </c>
    </row>
    <row r="106" spans="1:10" x14ac:dyDescent="0.2">
      <c r="A106" s="2" t="s">
        <v>118</v>
      </c>
      <c r="B106" s="871">
        <v>346</v>
      </c>
      <c r="C106" s="868">
        <v>0.11600717157125499</v>
      </c>
      <c r="D106" s="868">
        <v>0.195924878120422</v>
      </c>
      <c r="E106" s="868">
        <v>9.1228917241096497E-2</v>
      </c>
      <c r="F106" s="868">
        <v>2.4145377799868601E-2</v>
      </c>
      <c r="G106" s="868">
        <v>4.3417075648903803E-3</v>
      </c>
      <c r="H106" s="868">
        <v>0.56835192441940297</v>
      </c>
      <c r="I106" s="874">
        <v>2.0846467018127401</v>
      </c>
      <c r="J106" s="868">
        <v>0.72265367127537505</v>
      </c>
    </row>
    <row r="107" spans="1:10" x14ac:dyDescent="0.2">
      <c r="A107" s="5" t="s">
        <v>111</v>
      </c>
      <c r="B107" s="870" t="s">
        <v>1</v>
      </c>
      <c r="C107" s="867" t="s">
        <v>1</v>
      </c>
      <c r="D107" s="867" t="s">
        <v>1</v>
      </c>
      <c r="E107" s="867" t="s">
        <v>1</v>
      </c>
      <c r="F107" s="867" t="s">
        <v>1</v>
      </c>
      <c r="G107" s="867" t="s">
        <v>1</v>
      </c>
      <c r="H107" s="867" t="s">
        <v>1</v>
      </c>
      <c r="I107" s="873" t="s">
        <v>1</v>
      </c>
      <c r="J107" s="867" t="s">
        <v>1</v>
      </c>
    </row>
    <row r="108" spans="1:10" x14ac:dyDescent="0.2">
      <c r="A108" s="2" t="s">
        <v>119</v>
      </c>
      <c r="B108" s="871">
        <v>1017</v>
      </c>
      <c r="C108" s="868">
        <v>9.2101432383060497E-2</v>
      </c>
      <c r="D108" s="868">
        <v>0.20040293037891399</v>
      </c>
      <c r="E108" s="868">
        <v>0.16902942955493899</v>
      </c>
      <c r="F108" s="868">
        <v>4.5834910124540301E-2</v>
      </c>
      <c r="G108" s="868">
        <v>1.5814226120710401E-2</v>
      </c>
      <c r="H108" s="868">
        <v>0.47681707143783603</v>
      </c>
      <c r="I108" s="874">
        <v>2.41293501853943</v>
      </c>
      <c r="J108" s="868">
        <v>0.55908621400520198</v>
      </c>
    </row>
    <row r="109" spans="1:10" x14ac:dyDescent="0.2">
      <c r="A109" s="2" t="s">
        <v>120</v>
      </c>
      <c r="B109" s="871">
        <v>1432</v>
      </c>
      <c r="C109" s="868">
        <v>0.11200002580881099</v>
      </c>
      <c r="D109" s="868">
        <v>0.27166101336479198</v>
      </c>
      <c r="E109" s="868">
        <v>0.16760706901550301</v>
      </c>
      <c r="F109" s="868">
        <v>5.6742742657661403E-2</v>
      </c>
      <c r="G109" s="868">
        <v>2.6864515617489801E-2</v>
      </c>
      <c r="H109" s="868">
        <v>0.36512464284896901</v>
      </c>
      <c r="I109" s="874">
        <v>2.3932836055755602</v>
      </c>
      <c r="J109" s="868">
        <v>0.60430922262787601</v>
      </c>
    </row>
    <row r="110" spans="1:10" x14ac:dyDescent="0.2">
      <c r="A110" s="2" t="s">
        <v>121</v>
      </c>
      <c r="B110" s="871">
        <v>934</v>
      </c>
      <c r="C110" s="868">
        <v>0.12318469583988199</v>
      </c>
      <c r="D110" s="868">
        <v>0.28667563199996898</v>
      </c>
      <c r="E110" s="868">
        <v>0.19040910899639099</v>
      </c>
      <c r="F110" s="868">
        <v>5.2476953715085997E-2</v>
      </c>
      <c r="G110" s="868">
        <v>2.0928869023919099E-2</v>
      </c>
      <c r="H110" s="868">
        <v>0.32632476091384899</v>
      </c>
      <c r="I110" s="874">
        <v>2.3487806320190399</v>
      </c>
      <c r="J110" s="868">
        <v>0.60839450761227098</v>
      </c>
    </row>
    <row r="111" spans="1:10" x14ac:dyDescent="0.2">
      <c r="A111" s="2" t="s">
        <v>122</v>
      </c>
      <c r="B111" s="871">
        <v>862</v>
      </c>
      <c r="C111" s="868">
        <v>0.13968762755394001</v>
      </c>
      <c r="D111" s="868">
        <v>0.27849194407463101</v>
      </c>
      <c r="E111" s="868">
        <v>0.119094282388687</v>
      </c>
      <c r="F111" s="868">
        <v>2.91785504668951E-2</v>
      </c>
      <c r="G111" s="868">
        <v>6.7582624033093496E-3</v>
      </c>
      <c r="H111" s="868">
        <v>0.42678934335708602</v>
      </c>
      <c r="I111" s="874">
        <v>2.1012516021728498</v>
      </c>
      <c r="J111" s="868">
        <v>0.72953906091679799</v>
      </c>
    </row>
    <row r="112" spans="1:10" x14ac:dyDescent="0.2">
      <c r="A112" s="5" t="s">
        <v>111</v>
      </c>
      <c r="B112" s="870" t="s">
        <v>1</v>
      </c>
      <c r="C112" s="867" t="s">
        <v>1</v>
      </c>
      <c r="D112" s="867" t="s">
        <v>1</v>
      </c>
      <c r="E112" s="867" t="s">
        <v>1</v>
      </c>
      <c r="F112" s="867" t="s">
        <v>1</v>
      </c>
      <c r="G112" s="867" t="s">
        <v>1</v>
      </c>
      <c r="H112" s="867" t="s">
        <v>1</v>
      </c>
      <c r="I112" s="873" t="s">
        <v>1</v>
      </c>
      <c r="J112" s="867" t="s">
        <v>1</v>
      </c>
    </row>
    <row r="113" spans="1:10" x14ac:dyDescent="0.2">
      <c r="A113" s="2" t="s">
        <v>119</v>
      </c>
      <c r="B113" s="871">
        <v>1017</v>
      </c>
      <c r="C113" s="868">
        <v>9.2101432383060497E-2</v>
      </c>
      <c r="D113" s="868">
        <v>0.20040293037891399</v>
      </c>
      <c r="E113" s="868">
        <v>0.16902942955493899</v>
      </c>
      <c r="F113" s="868">
        <v>4.5834910124540301E-2</v>
      </c>
      <c r="G113" s="868">
        <v>1.5814226120710401E-2</v>
      </c>
      <c r="H113" s="868">
        <v>0.47681707143783603</v>
      </c>
      <c r="I113" s="874">
        <v>2.41293501853943</v>
      </c>
      <c r="J113" s="868">
        <v>0.55908621400520198</v>
      </c>
    </row>
    <row r="114" spans="1:10" x14ac:dyDescent="0.2">
      <c r="A114" s="2" t="s">
        <v>123</v>
      </c>
      <c r="B114" s="871">
        <v>1706</v>
      </c>
      <c r="C114" s="868">
        <v>0.116451695561409</v>
      </c>
      <c r="D114" s="868">
        <v>0.27273547649383501</v>
      </c>
      <c r="E114" s="868">
        <v>0.16850656270980799</v>
      </c>
      <c r="F114" s="868">
        <v>5.4023470729589497E-2</v>
      </c>
      <c r="G114" s="868">
        <v>2.5418186560273202E-2</v>
      </c>
      <c r="H114" s="868">
        <v>0.36286461353302002</v>
      </c>
      <c r="I114" s="874">
        <v>2.3709671497345002</v>
      </c>
      <c r="J114" s="868">
        <v>0.61083904129077204</v>
      </c>
    </row>
    <row r="115" spans="1:10" x14ac:dyDescent="0.2">
      <c r="A115" s="2" t="s">
        <v>124</v>
      </c>
      <c r="B115" s="871">
        <v>1522</v>
      </c>
      <c r="C115" s="868">
        <v>0.12889949977397899</v>
      </c>
      <c r="D115" s="868">
        <v>0.28300729393959001</v>
      </c>
      <c r="E115" s="868">
        <v>0.15298497676849401</v>
      </c>
      <c r="F115" s="868">
        <v>4.2007073760032702E-2</v>
      </c>
      <c r="G115" s="868">
        <v>1.3866120949387601E-2</v>
      </c>
      <c r="H115" s="868">
        <v>0.379235059022903</v>
      </c>
      <c r="I115" s="874">
        <v>2.24115085601807</v>
      </c>
      <c r="J115" s="868">
        <v>0.66354710206061895</v>
      </c>
    </row>
    <row r="116" spans="1:10" x14ac:dyDescent="0.2">
      <c r="A116" s="5" t="s">
        <v>125</v>
      </c>
      <c r="B116" s="870" t="s">
        <v>1</v>
      </c>
      <c r="C116" s="867" t="s">
        <v>1</v>
      </c>
      <c r="D116" s="867" t="s">
        <v>1</v>
      </c>
      <c r="E116" s="867" t="s">
        <v>1</v>
      </c>
      <c r="F116" s="867" t="s">
        <v>1</v>
      </c>
      <c r="G116" s="867" t="s">
        <v>1</v>
      </c>
      <c r="H116" s="867" t="s">
        <v>1</v>
      </c>
      <c r="I116" s="873" t="s">
        <v>1</v>
      </c>
      <c r="J116" s="867" t="s">
        <v>1</v>
      </c>
    </row>
    <row r="117" spans="1:10" x14ac:dyDescent="0.2">
      <c r="A117" s="2" t="s">
        <v>126</v>
      </c>
      <c r="B117" s="871">
        <v>520</v>
      </c>
      <c r="C117" s="868">
        <v>8.4985472261905698E-2</v>
      </c>
      <c r="D117" s="868">
        <v>0.19283607602119399</v>
      </c>
      <c r="E117" s="868">
        <v>0.117525704205036</v>
      </c>
      <c r="F117" s="868">
        <v>3.6518085747957202E-2</v>
      </c>
      <c r="G117" s="868">
        <v>2.1538985893130299E-2</v>
      </c>
      <c r="H117" s="868">
        <v>0.54659569263458296</v>
      </c>
      <c r="I117" s="874">
        <v>2.3753676414489702</v>
      </c>
      <c r="J117" s="868">
        <v>0.61274569627597697</v>
      </c>
    </row>
    <row r="118" spans="1:10" x14ac:dyDescent="0.2">
      <c r="A118" s="2" t="s">
        <v>127</v>
      </c>
      <c r="B118" s="871">
        <v>145</v>
      </c>
      <c r="C118" s="868">
        <v>0.13481268286705</v>
      </c>
      <c r="D118" s="868">
        <v>0.228129968047142</v>
      </c>
      <c r="E118" s="868">
        <v>0.17605777084827401</v>
      </c>
      <c r="F118" s="868">
        <v>7.4984520673751803E-2</v>
      </c>
      <c r="G118" s="868">
        <v>1.65729746222496E-2</v>
      </c>
      <c r="H118" s="868">
        <v>0.36944207549095198</v>
      </c>
      <c r="I118" s="874">
        <v>2.3820950984954798</v>
      </c>
      <c r="J118" s="868">
        <v>0.57558971364170297</v>
      </c>
    </row>
    <row r="119" spans="1:10" x14ac:dyDescent="0.2">
      <c r="A119" s="2" t="s">
        <v>128</v>
      </c>
      <c r="B119" s="871">
        <v>269</v>
      </c>
      <c r="C119" s="868">
        <v>9.5483921468257904E-2</v>
      </c>
      <c r="D119" s="868">
        <v>0.25510516762733498</v>
      </c>
      <c r="E119" s="868">
        <v>0.13215883076190901</v>
      </c>
      <c r="F119" s="868">
        <v>2.2124722599983201E-2</v>
      </c>
      <c r="G119" s="868">
        <v>2.6300303637981401E-2</v>
      </c>
      <c r="H119" s="868">
        <v>0.46882703900337203</v>
      </c>
      <c r="I119" s="874">
        <v>2.3008911609649698</v>
      </c>
      <c r="J119" s="868">
        <v>0.66002813522920201</v>
      </c>
    </row>
    <row r="120" spans="1:10" x14ac:dyDescent="0.2">
      <c r="A120" s="2" t="s">
        <v>129</v>
      </c>
      <c r="B120" s="871">
        <v>637</v>
      </c>
      <c r="C120" s="868">
        <v>9.6885338425636305E-2</v>
      </c>
      <c r="D120" s="868">
        <v>0.31506258249282798</v>
      </c>
      <c r="E120" s="868">
        <v>0.16858218610286699</v>
      </c>
      <c r="F120" s="868">
        <v>5.8667998760938603E-2</v>
      </c>
      <c r="G120" s="868">
        <v>1.7205948010086999E-2</v>
      </c>
      <c r="H120" s="868">
        <v>0.343595951795578</v>
      </c>
      <c r="I120" s="874">
        <v>2.3666198253631601</v>
      </c>
      <c r="J120" s="868">
        <v>0.62758284099320605</v>
      </c>
    </row>
    <row r="121" spans="1:10" x14ac:dyDescent="0.2">
      <c r="A121" s="2" t="s">
        <v>130</v>
      </c>
      <c r="B121" s="871">
        <v>620</v>
      </c>
      <c r="C121" s="868">
        <v>0.12683895230293299</v>
      </c>
      <c r="D121" s="868">
        <v>0.268770962953568</v>
      </c>
      <c r="E121" s="868">
        <v>0.17360956966877</v>
      </c>
      <c r="F121" s="868">
        <v>5.61935007572174E-2</v>
      </c>
      <c r="G121" s="868">
        <v>1.10718281939626E-2</v>
      </c>
      <c r="H121" s="868">
        <v>0.36351516842842102</v>
      </c>
      <c r="I121" s="874">
        <v>2.3022429943084699</v>
      </c>
      <c r="J121" s="868">
        <v>0.62155436646960305</v>
      </c>
    </row>
    <row r="122" spans="1:10" x14ac:dyDescent="0.2">
      <c r="A122" s="2" t="s">
        <v>131</v>
      </c>
      <c r="B122" s="871">
        <v>392</v>
      </c>
      <c r="C122" s="868">
        <v>0.16225257515907299</v>
      </c>
      <c r="D122" s="868">
        <v>0.27866101264953602</v>
      </c>
      <c r="E122" s="868">
        <v>0.200628027319908</v>
      </c>
      <c r="F122" s="868">
        <v>4.0173251181840897E-2</v>
      </c>
      <c r="G122" s="868">
        <v>1.59108024090528E-2</v>
      </c>
      <c r="H122" s="868">
        <v>0.30237433314323398</v>
      </c>
      <c r="I122" s="874">
        <v>2.2386012077331499</v>
      </c>
      <c r="J122" s="868">
        <v>0.63202030484051297</v>
      </c>
    </row>
    <row r="123" spans="1:10" x14ac:dyDescent="0.2">
      <c r="A123" s="2" t="s">
        <v>132</v>
      </c>
      <c r="B123" s="871">
        <v>249</v>
      </c>
      <c r="C123" s="868">
        <v>0.14907230436801899</v>
      </c>
      <c r="D123" s="868">
        <v>0.27302110195159901</v>
      </c>
      <c r="E123" s="868">
        <v>0.17754329741001099</v>
      </c>
      <c r="F123" s="868">
        <v>6.4137555658817305E-2</v>
      </c>
      <c r="G123" s="868">
        <v>2.8707845136523202E-2</v>
      </c>
      <c r="H123" s="868">
        <v>0.30751791596412698</v>
      </c>
      <c r="I123" s="874">
        <v>2.3507232666015598</v>
      </c>
      <c r="J123" s="868">
        <v>0.60953691591664505</v>
      </c>
    </row>
    <row r="124" spans="1:10" x14ac:dyDescent="0.2">
      <c r="A124" s="3" t="s">
        <v>133</v>
      </c>
      <c r="B124" s="872">
        <v>1134</v>
      </c>
      <c r="C124" s="869">
        <v>0.105816960334778</v>
      </c>
      <c r="D124" s="869">
        <v>0.245130345225334</v>
      </c>
      <c r="E124" s="869">
        <v>0.19118584692478199</v>
      </c>
      <c r="F124" s="869">
        <v>4.3797388672828702E-2</v>
      </c>
      <c r="G124" s="869">
        <v>2.0912824198603599E-2</v>
      </c>
      <c r="H124" s="869">
        <v>0.39315664768219</v>
      </c>
      <c r="I124" s="875">
        <v>2.38840675354004</v>
      </c>
      <c r="J124" s="869">
        <v>0.57831612833740498</v>
      </c>
    </row>
    <row r="126" spans="1:10" x14ac:dyDescent="0.2">
      <c r="A126" t="s">
        <v>484</v>
      </c>
    </row>
    <row r="128" spans="1:10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J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482</v>
      </c>
    </row>
    <row r="4" spans="1:10" x14ac:dyDescent="0.2">
      <c r="A4" t="s">
        <v>483</v>
      </c>
    </row>
    <row r="5" spans="1:10" ht="38.25" x14ac:dyDescent="0.2">
      <c r="A5" s="4" t="s">
        <v>24</v>
      </c>
      <c r="B5" s="4" t="s">
        <v>4</v>
      </c>
      <c r="C5" s="4" t="s">
        <v>475</v>
      </c>
      <c r="D5" s="4" t="s">
        <v>476</v>
      </c>
      <c r="E5" s="4" t="s">
        <v>477</v>
      </c>
      <c r="F5" s="4" t="s">
        <v>478</v>
      </c>
      <c r="G5" s="4" t="s">
        <v>479</v>
      </c>
      <c r="H5" s="4" t="s">
        <v>480</v>
      </c>
      <c r="I5" s="4" t="s">
        <v>25</v>
      </c>
      <c r="J5" s="4" t="s">
        <v>152</v>
      </c>
    </row>
    <row r="6" spans="1:10" x14ac:dyDescent="0.2">
      <c r="A6" s="5" t="s">
        <v>26</v>
      </c>
      <c r="B6" s="879" t="s">
        <v>1</v>
      </c>
      <c r="C6" s="876" t="s">
        <v>1</v>
      </c>
      <c r="D6" s="876" t="s">
        <v>1</v>
      </c>
      <c r="E6" s="876" t="s">
        <v>1</v>
      </c>
      <c r="F6" s="876" t="s">
        <v>1</v>
      </c>
      <c r="G6" s="876" t="s">
        <v>1</v>
      </c>
      <c r="H6" s="876" t="s">
        <v>1</v>
      </c>
      <c r="I6" s="882" t="s">
        <v>1</v>
      </c>
      <c r="J6" s="876" t="s">
        <v>1</v>
      </c>
    </row>
    <row r="7" spans="1:10" x14ac:dyDescent="0.2">
      <c r="A7" s="2" t="s">
        <v>26</v>
      </c>
      <c r="B7" s="880">
        <v>4732</v>
      </c>
      <c r="C7" s="877">
        <v>0.25787118077278098</v>
      </c>
      <c r="D7" s="877">
        <v>5.64819648861885E-2</v>
      </c>
      <c r="E7" s="877">
        <v>3.02796307951212E-2</v>
      </c>
      <c r="F7" s="877">
        <v>1.4780854806304001E-2</v>
      </c>
      <c r="G7" s="877">
        <v>1.36679206043482E-2</v>
      </c>
      <c r="H7" s="877">
        <v>0.62691843509674094</v>
      </c>
      <c r="I7" s="883">
        <v>1.5791106224060101</v>
      </c>
      <c r="J7" s="877">
        <v>0.84258560651890702</v>
      </c>
    </row>
    <row r="8" spans="1:10" x14ac:dyDescent="0.2">
      <c r="A8" s="5" t="s">
        <v>27</v>
      </c>
      <c r="B8" s="879" t="s">
        <v>1</v>
      </c>
      <c r="C8" s="876" t="s">
        <v>1</v>
      </c>
      <c r="D8" s="876" t="s">
        <v>1</v>
      </c>
      <c r="E8" s="876" t="s">
        <v>1</v>
      </c>
      <c r="F8" s="876" t="s">
        <v>1</v>
      </c>
      <c r="G8" s="876" t="s">
        <v>1</v>
      </c>
      <c r="H8" s="876" t="s">
        <v>1</v>
      </c>
      <c r="I8" s="882" t="s">
        <v>1</v>
      </c>
      <c r="J8" s="876" t="s">
        <v>1</v>
      </c>
    </row>
    <row r="9" spans="1:10" x14ac:dyDescent="0.2">
      <c r="A9" s="2" t="s">
        <v>28</v>
      </c>
      <c r="B9" s="880">
        <v>1108</v>
      </c>
      <c r="C9" s="877">
        <v>0.15400448441505399</v>
      </c>
      <c r="D9" s="877">
        <v>4.4701442122459398E-2</v>
      </c>
      <c r="E9" s="877">
        <v>2.0988149568438499E-2</v>
      </c>
      <c r="F9" s="877">
        <v>9.8182037472724897E-3</v>
      </c>
      <c r="G9" s="877">
        <v>1.2991638854146E-2</v>
      </c>
      <c r="H9" s="877">
        <v>0.75749605894088701</v>
      </c>
      <c r="I9" s="883">
        <v>1.6931802034378101</v>
      </c>
      <c r="J9" s="877">
        <v>0.81939264155682401</v>
      </c>
    </row>
    <row r="10" spans="1:10" x14ac:dyDescent="0.2">
      <c r="A10" s="2" t="s">
        <v>29</v>
      </c>
      <c r="B10" s="880">
        <v>170</v>
      </c>
      <c r="C10" s="877">
        <v>0.22940242290496801</v>
      </c>
      <c r="D10" s="877">
        <v>2.6975054293870902E-2</v>
      </c>
      <c r="E10" s="877">
        <v>3.6205954849720001E-2</v>
      </c>
      <c r="F10" s="877">
        <v>1.41309620812535E-3</v>
      </c>
      <c r="G10" s="877">
        <v>1.6613898798823402E-2</v>
      </c>
      <c r="H10" s="877">
        <v>0.68938958644866899</v>
      </c>
      <c r="I10" s="883">
        <v>1.5475728511810301</v>
      </c>
      <c r="J10" s="877">
        <v>0.82539881107411495</v>
      </c>
    </row>
    <row r="11" spans="1:10" x14ac:dyDescent="0.2">
      <c r="A11" s="2" t="s">
        <v>30</v>
      </c>
      <c r="B11" s="880">
        <v>914</v>
      </c>
      <c r="C11" s="877">
        <v>0.36552667617797902</v>
      </c>
      <c r="D11" s="877">
        <v>7.9432427883148193E-2</v>
      </c>
      <c r="E11" s="877">
        <v>1.8174419179558799E-2</v>
      </c>
      <c r="F11" s="877">
        <v>4.5827738940715798E-3</v>
      </c>
      <c r="G11" s="877">
        <v>5.5257063359022097E-3</v>
      </c>
      <c r="H11" s="877">
        <v>0.52675801515579201</v>
      </c>
      <c r="I11" s="883">
        <v>1.32041203975677</v>
      </c>
      <c r="J11" s="877">
        <v>0.94023586409889304</v>
      </c>
    </row>
    <row r="12" spans="1:10" x14ac:dyDescent="0.2">
      <c r="A12" s="2" t="s">
        <v>31</v>
      </c>
      <c r="B12" s="880">
        <v>940</v>
      </c>
      <c r="C12" s="877">
        <v>0.27885323762893699</v>
      </c>
      <c r="D12" s="877">
        <v>4.9628902226686498E-2</v>
      </c>
      <c r="E12" s="877">
        <v>3.2319363206624999E-2</v>
      </c>
      <c r="F12" s="877">
        <v>2.1334441378712699E-2</v>
      </c>
      <c r="G12" s="877">
        <v>2.1099174395203601E-2</v>
      </c>
      <c r="H12" s="877">
        <v>0.59676492214202903</v>
      </c>
      <c r="I12" s="883">
        <v>1.65140068531036</v>
      </c>
      <c r="J12" s="877">
        <v>0.81461689349802502</v>
      </c>
    </row>
    <row r="13" spans="1:10" x14ac:dyDescent="0.2">
      <c r="A13" s="2" t="s">
        <v>32</v>
      </c>
      <c r="B13" s="880">
        <v>338</v>
      </c>
      <c r="C13" s="877">
        <v>0.282642662525177</v>
      </c>
      <c r="D13" s="877">
        <v>7.3590084910392803E-2</v>
      </c>
      <c r="E13" s="877">
        <v>2.8990378603339199E-2</v>
      </c>
      <c r="F13" s="877">
        <v>2.54894532263279E-2</v>
      </c>
      <c r="G13" s="877">
        <v>1.30717819556594E-2</v>
      </c>
      <c r="H13" s="877">
        <v>0.57621562480926503</v>
      </c>
      <c r="I13" s="883">
        <v>1.6142896413803101</v>
      </c>
      <c r="J13" s="877">
        <v>0.84059908772774306</v>
      </c>
    </row>
    <row r="14" spans="1:10" x14ac:dyDescent="0.2">
      <c r="A14" s="2" t="s">
        <v>33</v>
      </c>
      <c r="B14" s="880">
        <v>942</v>
      </c>
      <c r="C14" s="877">
        <v>0.51167923212051403</v>
      </c>
      <c r="D14" s="877">
        <v>0.103652261197567</v>
      </c>
      <c r="E14" s="877">
        <v>9.1171622276306194E-2</v>
      </c>
      <c r="F14" s="877">
        <v>4.5561641454696697E-2</v>
      </c>
      <c r="G14" s="877">
        <v>1.47328209131956E-2</v>
      </c>
      <c r="H14" s="877">
        <v>0.23320241272449499</v>
      </c>
      <c r="I14" s="883">
        <v>1.6280819177627599</v>
      </c>
      <c r="J14" s="877">
        <v>0.80246927090365805</v>
      </c>
    </row>
    <row r="15" spans="1:10" x14ac:dyDescent="0.2">
      <c r="A15" s="5" t="s">
        <v>34</v>
      </c>
      <c r="B15" s="879" t="s">
        <v>1</v>
      </c>
      <c r="C15" s="876" t="s">
        <v>1</v>
      </c>
      <c r="D15" s="876" t="s">
        <v>1</v>
      </c>
      <c r="E15" s="876" t="s">
        <v>1</v>
      </c>
      <c r="F15" s="876" t="s">
        <v>1</v>
      </c>
      <c r="G15" s="876" t="s">
        <v>1</v>
      </c>
      <c r="H15" s="876" t="s">
        <v>1</v>
      </c>
      <c r="I15" s="882" t="s">
        <v>1</v>
      </c>
      <c r="J15" s="876" t="s">
        <v>1</v>
      </c>
    </row>
    <row r="16" spans="1:10" x14ac:dyDescent="0.2">
      <c r="A16" s="2" t="s">
        <v>35</v>
      </c>
      <c r="B16" s="880">
        <v>3161</v>
      </c>
      <c r="C16" s="877">
        <v>0.24925832450389901</v>
      </c>
      <c r="D16" s="877">
        <v>5.6369077414274202E-2</v>
      </c>
      <c r="E16" s="877">
        <v>2.59493086487055E-2</v>
      </c>
      <c r="F16" s="877">
        <v>1.24710071831942E-2</v>
      </c>
      <c r="G16" s="877">
        <v>1.5569087117910401E-2</v>
      </c>
      <c r="H16" s="877">
        <v>0.64038318395614602</v>
      </c>
      <c r="I16" s="883">
        <v>1.57827401161194</v>
      </c>
      <c r="J16" s="877">
        <v>0.84986963284535699</v>
      </c>
    </row>
    <row r="17" spans="1:10" x14ac:dyDescent="0.2">
      <c r="A17" s="2" t="s">
        <v>36</v>
      </c>
      <c r="B17" s="880">
        <v>118</v>
      </c>
      <c r="C17" s="877">
        <v>7.7267467975616497E-2</v>
      </c>
      <c r="D17" s="877">
        <v>3.09384353458881E-2</v>
      </c>
      <c r="E17" s="877">
        <v>2.3770876228809398E-2</v>
      </c>
      <c r="F17" s="877">
        <v>0</v>
      </c>
      <c r="G17" s="877">
        <v>6.7493584938347296E-3</v>
      </c>
      <c r="H17" s="877">
        <v>0.86127388477325395</v>
      </c>
      <c r="I17" s="883" t="s">
        <v>1</v>
      </c>
      <c r="J17" s="877">
        <v>0.77999650856761205</v>
      </c>
    </row>
    <row r="18" spans="1:10" x14ac:dyDescent="0.2">
      <c r="A18" s="2" t="s">
        <v>37</v>
      </c>
      <c r="B18" s="880">
        <v>1197</v>
      </c>
      <c r="C18" s="877">
        <v>0.38836300373077398</v>
      </c>
      <c r="D18" s="877">
        <v>8.3147615194320706E-2</v>
      </c>
      <c r="E18" s="877">
        <v>5.5205225944519001E-2</v>
      </c>
      <c r="F18" s="877">
        <v>3.1036816537380201E-2</v>
      </c>
      <c r="G18" s="877">
        <v>1.1790445074439E-2</v>
      </c>
      <c r="H18" s="877">
        <v>0.43045687675476102</v>
      </c>
      <c r="I18" s="883">
        <v>1.58613705635071</v>
      </c>
      <c r="J18" s="877">
        <v>0.82787521007501796</v>
      </c>
    </row>
    <row r="19" spans="1:10" x14ac:dyDescent="0.2">
      <c r="A19" s="2" t="s">
        <v>38</v>
      </c>
      <c r="B19" s="880">
        <v>147</v>
      </c>
      <c r="C19" s="877">
        <v>0.104242578148842</v>
      </c>
      <c r="D19" s="877">
        <v>5.3622573614120501E-3</v>
      </c>
      <c r="E19" s="877">
        <v>1.30573511123657E-2</v>
      </c>
      <c r="F19" s="877">
        <v>0</v>
      </c>
      <c r="G19" s="877">
        <v>2.3102811537683001E-3</v>
      </c>
      <c r="H19" s="877">
        <v>0.87502753734588601</v>
      </c>
      <c r="I19" s="883">
        <v>1.32581639289856</v>
      </c>
      <c r="J19" s="877">
        <v>0.87703185717968501</v>
      </c>
    </row>
    <row r="20" spans="1:10" x14ac:dyDescent="0.2">
      <c r="A20" s="5" t="s">
        <v>39</v>
      </c>
      <c r="B20" s="879" t="s">
        <v>1</v>
      </c>
      <c r="C20" s="876" t="s">
        <v>1</v>
      </c>
      <c r="D20" s="876" t="s">
        <v>1</v>
      </c>
      <c r="E20" s="876" t="s">
        <v>1</v>
      </c>
      <c r="F20" s="876" t="s">
        <v>1</v>
      </c>
      <c r="G20" s="876" t="s">
        <v>1</v>
      </c>
      <c r="H20" s="876" t="s">
        <v>1</v>
      </c>
      <c r="I20" s="882" t="s">
        <v>1</v>
      </c>
      <c r="J20" s="876" t="s">
        <v>1</v>
      </c>
    </row>
    <row r="21" spans="1:10" x14ac:dyDescent="0.2">
      <c r="A21" s="2" t="s">
        <v>35</v>
      </c>
      <c r="B21" s="880">
        <v>3161</v>
      </c>
      <c r="C21" s="877">
        <v>0.24925832450389901</v>
      </c>
      <c r="D21" s="877">
        <v>5.6369077414274202E-2</v>
      </c>
      <c r="E21" s="877">
        <v>2.59493086487055E-2</v>
      </c>
      <c r="F21" s="877">
        <v>1.24710071831942E-2</v>
      </c>
      <c r="G21" s="877">
        <v>1.5569087117910401E-2</v>
      </c>
      <c r="H21" s="877">
        <v>0.64038318395614602</v>
      </c>
      <c r="I21" s="883">
        <v>1.57827401161194</v>
      </c>
      <c r="J21" s="877">
        <v>0.84986963284535699</v>
      </c>
    </row>
    <row r="22" spans="1:10" x14ac:dyDescent="0.2">
      <c r="A22" s="2" t="s">
        <v>40</v>
      </c>
      <c r="B22" s="880">
        <v>45</v>
      </c>
      <c r="C22" s="877">
        <v>0.116335205733776</v>
      </c>
      <c r="D22" s="877">
        <v>3.00374138168991E-3</v>
      </c>
      <c r="E22" s="877">
        <v>2.3981481790542599E-2</v>
      </c>
      <c r="F22" s="877">
        <v>0</v>
      </c>
      <c r="G22" s="877">
        <v>0</v>
      </c>
      <c r="H22" s="877">
        <v>0.85667955875396695</v>
      </c>
      <c r="I22" s="883" t="s">
        <v>1</v>
      </c>
      <c r="J22" s="877">
        <v>0.83267227168103197</v>
      </c>
    </row>
    <row r="23" spans="1:10" x14ac:dyDescent="0.2">
      <c r="A23" s="2" t="s">
        <v>41</v>
      </c>
      <c r="B23" s="880">
        <v>61</v>
      </c>
      <c r="C23" s="877">
        <v>5.9931445866823203E-2</v>
      </c>
      <c r="D23" s="877">
        <v>4.1637867689132697E-2</v>
      </c>
      <c r="E23" s="877">
        <v>2.78754141181707E-2</v>
      </c>
      <c r="F23" s="877">
        <v>0</v>
      </c>
      <c r="G23" s="877">
        <v>1.33570162579417E-2</v>
      </c>
      <c r="H23" s="877">
        <v>0.85719823837280296</v>
      </c>
      <c r="I23" s="883" t="s">
        <v>1</v>
      </c>
      <c r="J23" s="877">
        <v>0.71126101656204599</v>
      </c>
    </row>
    <row r="24" spans="1:10" x14ac:dyDescent="0.2">
      <c r="A24" s="2" t="s">
        <v>42</v>
      </c>
      <c r="B24" s="880">
        <v>12</v>
      </c>
      <c r="C24" s="877" t="s">
        <v>1</v>
      </c>
      <c r="D24" s="877" t="s">
        <v>1</v>
      </c>
      <c r="E24" s="877" t="s">
        <v>1</v>
      </c>
      <c r="F24" s="877" t="s">
        <v>1</v>
      </c>
      <c r="G24" s="877" t="s">
        <v>1</v>
      </c>
      <c r="H24" s="877" t="s">
        <v>1</v>
      </c>
      <c r="I24" s="883" t="s">
        <v>1</v>
      </c>
      <c r="J24" s="877" t="s">
        <v>1</v>
      </c>
    </row>
    <row r="25" spans="1:10" x14ac:dyDescent="0.2">
      <c r="A25" s="2" t="s">
        <v>43</v>
      </c>
      <c r="B25" s="880">
        <v>8</v>
      </c>
      <c r="C25" s="877" t="s">
        <v>1</v>
      </c>
      <c r="D25" s="877" t="s">
        <v>1</v>
      </c>
      <c r="E25" s="877" t="s">
        <v>1</v>
      </c>
      <c r="F25" s="877" t="s">
        <v>1</v>
      </c>
      <c r="G25" s="877" t="s">
        <v>1</v>
      </c>
      <c r="H25" s="877" t="s">
        <v>1</v>
      </c>
      <c r="I25" s="883" t="s">
        <v>1</v>
      </c>
      <c r="J25" s="877" t="s">
        <v>1</v>
      </c>
    </row>
    <row r="26" spans="1:10" x14ac:dyDescent="0.2">
      <c r="A26" s="2" t="s">
        <v>37</v>
      </c>
      <c r="B26" s="880">
        <v>1197</v>
      </c>
      <c r="C26" s="877">
        <v>0.38836300373077398</v>
      </c>
      <c r="D26" s="877">
        <v>8.3147615194320706E-2</v>
      </c>
      <c r="E26" s="877">
        <v>5.5205225944519001E-2</v>
      </c>
      <c r="F26" s="877">
        <v>3.1036816537380201E-2</v>
      </c>
      <c r="G26" s="877">
        <v>1.1790445074439E-2</v>
      </c>
      <c r="H26" s="877">
        <v>0.43045687675476102</v>
      </c>
      <c r="I26" s="883">
        <v>1.58613705635071</v>
      </c>
      <c r="J26" s="877">
        <v>0.82787521007501796</v>
      </c>
    </row>
    <row r="27" spans="1:10" x14ac:dyDescent="0.2">
      <c r="A27" s="2" t="s">
        <v>44</v>
      </c>
      <c r="B27" s="880">
        <v>14</v>
      </c>
      <c r="C27" s="877" t="s">
        <v>1</v>
      </c>
      <c r="D27" s="877" t="s">
        <v>1</v>
      </c>
      <c r="E27" s="877" t="s">
        <v>1</v>
      </c>
      <c r="F27" s="877" t="s">
        <v>1</v>
      </c>
      <c r="G27" s="877" t="s">
        <v>1</v>
      </c>
      <c r="H27" s="877" t="s">
        <v>1</v>
      </c>
      <c r="I27" s="883" t="s">
        <v>1</v>
      </c>
      <c r="J27" s="877" t="s">
        <v>1</v>
      </c>
    </row>
    <row r="28" spans="1:10" x14ac:dyDescent="0.2">
      <c r="A28" s="2" t="s">
        <v>45</v>
      </c>
      <c r="B28" s="880">
        <v>125</v>
      </c>
      <c r="C28" s="877">
        <v>8.9760988950729398E-2</v>
      </c>
      <c r="D28" s="877">
        <v>6.3434098847210399E-3</v>
      </c>
      <c r="E28" s="877">
        <v>1.54465036466718E-2</v>
      </c>
      <c r="F28" s="877">
        <v>0</v>
      </c>
      <c r="G28" s="877">
        <v>2.7330019511282401E-3</v>
      </c>
      <c r="H28" s="877">
        <v>0.88571608066558805</v>
      </c>
      <c r="I28" s="883" t="s">
        <v>1</v>
      </c>
      <c r="J28" s="877">
        <v>0.840926806902908</v>
      </c>
    </row>
    <row r="29" spans="1:10" x14ac:dyDescent="0.2">
      <c r="A29" s="5" t="s">
        <v>46</v>
      </c>
      <c r="B29" s="879" t="s">
        <v>1</v>
      </c>
      <c r="C29" s="876" t="s">
        <v>1</v>
      </c>
      <c r="D29" s="876" t="s">
        <v>1</v>
      </c>
      <c r="E29" s="876" t="s">
        <v>1</v>
      </c>
      <c r="F29" s="876" t="s">
        <v>1</v>
      </c>
      <c r="G29" s="876" t="s">
        <v>1</v>
      </c>
      <c r="H29" s="876" t="s">
        <v>1</v>
      </c>
      <c r="I29" s="882" t="s">
        <v>1</v>
      </c>
      <c r="J29" s="876" t="s">
        <v>1</v>
      </c>
    </row>
    <row r="30" spans="1:10" x14ac:dyDescent="0.2">
      <c r="A30" s="2" t="s">
        <v>47</v>
      </c>
      <c r="B30" s="880">
        <v>185</v>
      </c>
      <c r="C30" s="877">
        <v>0.100976102054119</v>
      </c>
      <c r="D30" s="877">
        <v>1.3541908003389801E-2</v>
      </c>
      <c r="E30" s="877">
        <v>1.5452231280505701E-2</v>
      </c>
      <c r="F30" s="877">
        <v>3.1311330531025299E-5</v>
      </c>
      <c r="G30" s="877">
        <v>5.9238625690340996E-3</v>
      </c>
      <c r="H30" s="877">
        <v>0.86407458782196001</v>
      </c>
      <c r="I30" s="883">
        <v>1.50200879573822</v>
      </c>
      <c r="J30" s="877">
        <v>0.842506236654466</v>
      </c>
    </row>
    <row r="31" spans="1:10" x14ac:dyDescent="0.2">
      <c r="A31" s="2" t="s">
        <v>48</v>
      </c>
      <c r="B31" s="880">
        <v>869</v>
      </c>
      <c r="C31" s="877">
        <v>0.184602230787277</v>
      </c>
      <c r="D31" s="877">
        <v>4.9977850168943398E-2</v>
      </c>
      <c r="E31" s="877">
        <v>2.2561024874448801E-2</v>
      </c>
      <c r="F31" s="877">
        <v>1.48251885548234E-2</v>
      </c>
      <c r="G31" s="877">
        <v>1.23919025063515E-2</v>
      </c>
      <c r="H31" s="877">
        <v>0.71564179658889804</v>
      </c>
      <c r="I31" s="883">
        <v>1.6651577949523899</v>
      </c>
      <c r="J31" s="877">
        <v>0.82494573224995904</v>
      </c>
    </row>
    <row r="32" spans="1:10" x14ac:dyDescent="0.2">
      <c r="A32" s="2" t="s">
        <v>49</v>
      </c>
      <c r="B32" s="880">
        <v>874</v>
      </c>
      <c r="C32" s="877">
        <v>0.24949060380458801</v>
      </c>
      <c r="D32" s="877">
        <v>6.58521577715874E-2</v>
      </c>
      <c r="E32" s="877">
        <v>3.2351762056350701E-2</v>
      </c>
      <c r="F32" s="877">
        <v>1.47162489593029E-2</v>
      </c>
      <c r="G32" s="877">
        <v>1.8605018034577401E-2</v>
      </c>
      <c r="H32" s="877">
        <v>0.61898422241210904</v>
      </c>
      <c r="I32" s="883">
        <v>1.65384304523468</v>
      </c>
      <c r="J32" s="877">
        <v>0.82763698863435098</v>
      </c>
    </row>
    <row r="33" spans="1:10" x14ac:dyDescent="0.2">
      <c r="A33" s="2" t="s">
        <v>50</v>
      </c>
      <c r="B33" s="880">
        <v>2446</v>
      </c>
      <c r="C33" s="877">
        <v>0.36215004324913003</v>
      </c>
      <c r="D33" s="877">
        <v>6.1125148087739903E-2</v>
      </c>
      <c r="E33" s="877">
        <v>3.4687444567680401E-2</v>
      </c>
      <c r="F33" s="877">
        <v>1.7528384923934898E-2</v>
      </c>
      <c r="G33" s="877">
        <v>1.4778952114284E-2</v>
      </c>
      <c r="H33" s="877">
        <v>0.50973004102706898</v>
      </c>
      <c r="I33" s="883">
        <v>1.4940155744552599</v>
      </c>
      <c r="J33" s="877">
        <v>0.86335124461371004</v>
      </c>
    </row>
    <row r="34" spans="1:10" x14ac:dyDescent="0.2">
      <c r="A34" s="5" t="s">
        <v>51</v>
      </c>
      <c r="B34" s="879" t="s">
        <v>1</v>
      </c>
      <c r="C34" s="876" t="s">
        <v>1</v>
      </c>
      <c r="D34" s="876" t="s">
        <v>1</v>
      </c>
      <c r="E34" s="876" t="s">
        <v>1</v>
      </c>
      <c r="F34" s="876" t="s">
        <v>1</v>
      </c>
      <c r="G34" s="876" t="s">
        <v>1</v>
      </c>
      <c r="H34" s="876" t="s">
        <v>1</v>
      </c>
      <c r="I34" s="882" t="s">
        <v>1</v>
      </c>
      <c r="J34" s="876" t="s">
        <v>1</v>
      </c>
    </row>
    <row r="35" spans="1:10" x14ac:dyDescent="0.2">
      <c r="A35" s="2" t="s">
        <v>52</v>
      </c>
      <c r="B35" s="880">
        <v>1098</v>
      </c>
      <c r="C35" s="877">
        <v>0.18500295281410201</v>
      </c>
      <c r="D35" s="877">
        <v>5.4608467966318103E-2</v>
      </c>
      <c r="E35" s="877">
        <v>2.4887433275580399E-2</v>
      </c>
      <c r="F35" s="877">
        <v>1.3671961612999399E-2</v>
      </c>
      <c r="G35" s="877">
        <v>1.30293676629663E-2</v>
      </c>
      <c r="H35" s="877">
        <v>0.70879983901977495</v>
      </c>
      <c r="I35" s="883">
        <v>1.6782848834991499</v>
      </c>
      <c r="J35" s="877">
        <v>0.82284089947589301</v>
      </c>
    </row>
    <row r="36" spans="1:10" x14ac:dyDescent="0.2">
      <c r="A36" s="2" t="s">
        <v>53</v>
      </c>
      <c r="B36" s="880">
        <v>2163</v>
      </c>
      <c r="C36" s="877">
        <v>0.311834096908569</v>
      </c>
      <c r="D36" s="877">
        <v>5.7404782623052597E-2</v>
      </c>
      <c r="E36" s="877">
        <v>4.5312400907278103E-2</v>
      </c>
      <c r="F36" s="877">
        <v>2.22638100385666E-2</v>
      </c>
      <c r="G36" s="877">
        <v>1.8394317477941499E-2</v>
      </c>
      <c r="H36" s="877">
        <v>0.54479056596756004</v>
      </c>
      <c r="I36" s="883">
        <v>1.63355076313019</v>
      </c>
      <c r="J36" s="877">
        <v>0.81114070376988401</v>
      </c>
    </row>
    <row r="37" spans="1:10" x14ac:dyDescent="0.2">
      <c r="A37" s="2" t="s">
        <v>54</v>
      </c>
      <c r="B37" s="880">
        <v>702</v>
      </c>
      <c r="C37" s="877">
        <v>0.306553274393082</v>
      </c>
      <c r="D37" s="877">
        <v>6.5689533948898302E-2</v>
      </c>
      <c r="E37" s="877">
        <v>2.8615834191441501E-2</v>
      </c>
      <c r="F37" s="877">
        <v>5.2290451712906404E-3</v>
      </c>
      <c r="G37" s="877">
        <v>8.0175595358014107E-3</v>
      </c>
      <c r="H37" s="877">
        <v>0.58589476346969604</v>
      </c>
      <c r="I37" s="883">
        <v>1.4121623039245601</v>
      </c>
      <c r="J37" s="877">
        <v>0.89890869729979594</v>
      </c>
    </row>
    <row r="38" spans="1:10" x14ac:dyDescent="0.2">
      <c r="A38" s="2" t="s">
        <v>55</v>
      </c>
      <c r="B38" s="880">
        <v>743</v>
      </c>
      <c r="C38" s="877">
        <v>0.40126082301139798</v>
      </c>
      <c r="D38" s="877">
        <v>5.1048159599304199E-2</v>
      </c>
      <c r="E38" s="877">
        <v>1.1029455810785301E-2</v>
      </c>
      <c r="F38" s="877">
        <v>7.2716753929853396E-3</v>
      </c>
      <c r="G38" s="877">
        <v>9.0668126940727199E-3</v>
      </c>
      <c r="H38" s="877">
        <v>0.52032309770584095</v>
      </c>
      <c r="I38" s="883">
        <v>1.2734951972961399</v>
      </c>
      <c r="J38" s="877">
        <v>0.94294504824935399</v>
      </c>
    </row>
    <row r="39" spans="1:10" x14ac:dyDescent="0.2">
      <c r="A39" s="5" t="s">
        <v>56</v>
      </c>
      <c r="B39" s="879" t="s">
        <v>1</v>
      </c>
      <c r="C39" s="876" t="s">
        <v>1</v>
      </c>
      <c r="D39" s="876" t="s">
        <v>1</v>
      </c>
      <c r="E39" s="876" t="s">
        <v>1</v>
      </c>
      <c r="F39" s="876" t="s">
        <v>1</v>
      </c>
      <c r="G39" s="876" t="s">
        <v>1</v>
      </c>
      <c r="H39" s="876" t="s">
        <v>1</v>
      </c>
      <c r="I39" s="882" t="s">
        <v>1</v>
      </c>
      <c r="J39" s="876" t="s">
        <v>1</v>
      </c>
    </row>
    <row r="40" spans="1:10" x14ac:dyDescent="0.2">
      <c r="A40" s="2" t="s">
        <v>57</v>
      </c>
      <c r="B40" s="880">
        <v>4177</v>
      </c>
      <c r="C40" s="877">
        <v>0.27147674560546903</v>
      </c>
      <c r="D40" s="877">
        <v>5.9724640101194403E-2</v>
      </c>
      <c r="E40" s="877">
        <v>3.0427804216742502E-2</v>
      </c>
      <c r="F40" s="877">
        <v>1.3702780008316E-2</v>
      </c>
      <c r="G40" s="877">
        <v>1.25985313206911E-2</v>
      </c>
      <c r="H40" s="877">
        <v>0.61206948757171598</v>
      </c>
      <c r="I40" s="883">
        <v>1.54670286178589</v>
      </c>
      <c r="J40" s="877">
        <v>0.853764745585607</v>
      </c>
    </row>
    <row r="41" spans="1:10" x14ac:dyDescent="0.2">
      <c r="A41" s="2" t="s">
        <v>58</v>
      </c>
      <c r="B41" s="880">
        <v>416</v>
      </c>
      <c r="C41" s="877">
        <v>0.19374471902847301</v>
      </c>
      <c r="D41" s="877">
        <v>3.62114273011684E-2</v>
      </c>
      <c r="E41" s="877">
        <v>2.7165913954377199E-2</v>
      </c>
      <c r="F41" s="877">
        <v>2.0820081233978299E-2</v>
      </c>
      <c r="G41" s="877">
        <v>1.7044307664036799E-2</v>
      </c>
      <c r="H41" s="877">
        <v>0.70501357316970803</v>
      </c>
      <c r="I41" s="883">
        <v>1.74979960918427</v>
      </c>
      <c r="J41" s="877">
        <v>0.77954816896601697</v>
      </c>
    </row>
    <row r="42" spans="1:10" x14ac:dyDescent="0.2">
      <c r="A42" s="5" t="s">
        <v>59</v>
      </c>
      <c r="B42" s="879" t="s">
        <v>1</v>
      </c>
      <c r="C42" s="876" t="s">
        <v>1</v>
      </c>
      <c r="D42" s="876" t="s">
        <v>1</v>
      </c>
      <c r="E42" s="876" t="s">
        <v>1</v>
      </c>
      <c r="F42" s="876" t="s">
        <v>1</v>
      </c>
      <c r="G42" s="876" t="s">
        <v>1</v>
      </c>
      <c r="H42" s="876" t="s">
        <v>1</v>
      </c>
      <c r="I42" s="882" t="s">
        <v>1</v>
      </c>
      <c r="J42" s="876" t="s">
        <v>1</v>
      </c>
    </row>
    <row r="43" spans="1:10" x14ac:dyDescent="0.2">
      <c r="A43" s="2" t="s">
        <v>60</v>
      </c>
      <c r="B43" s="880">
        <v>3834</v>
      </c>
      <c r="C43" s="877">
        <v>0.284948259592056</v>
      </c>
      <c r="D43" s="877">
        <v>6.6219992935657501E-2</v>
      </c>
      <c r="E43" s="877">
        <v>3.05057354271412E-2</v>
      </c>
      <c r="F43" s="877">
        <v>1.5338349156081701E-2</v>
      </c>
      <c r="G43" s="877">
        <v>1.3339689001441E-2</v>
      </c>
      <c r="H43" s="877">
        <v>0.58964794874191295</v>
      </c>
      <c r="I43" s="883">
        <v>1.5522216558456401</v>
      </c>
      <c r="J43" s="877">
        <v>0.85577316591960495</v>
      </c>
    </row>
    <row r="44" spans="1:10" x14ac:dyDescent="0.2">
      <c r="A44" s="2" t="s">
        <v>61</v>
      </c>
      <c r="B44" s="880">
        <v>485</v>
      </c>
      <c r="C44" s="877">
        <v>0.178901687264442</v>
      </c>
      <c r="D44" s="877">
        <v>1.1055871844291699E-2</v>
      </c>
      <c r="E44" s="877">
        <v>3.52384746074677E-2</v>
      </c>
      <c r="F44" s="877">
        <v>1.1197078041732301E-2</v>
      </c>
      <c r="G44" s="877">
        <v>9.5417341217398591E-3</v>
      </c>
      <c r="H44" s="877">
        <v>0.75406515598297097</v>
      </c>
      <c r="I44" s="883">
        <v>1.6232992410659799</v>
      </c>
      <c r="J44" s="877">
        <v>0.77238977026327005</v>
      </c>
    </row>
    <row r="45" spans="1:10" x14ac:dyDescent="0.2">
      <c r="A45" s="2" t="s">
        <v>62</v>
      </c>
      <c r="B45" s="880">
        <v>338</v>
      </c>
      <c r="C45" s="877">
        <v>0.18519550561904899</v>
      </c>
      <c r="D45" s="877">
        <v>3.8534410297870601E-2</v>
      </c>
      <c r="E45" s="877">
        <v>2.3765530437231099E-2</v>
      </c>
      <c r="F45" s="877">
        <v>1.5383362770080599E-2</v>
      </c>
      <c r="G45" s="877">
        <v>1.89607366919518E-2</v>
      </c>
      <c r="H45" s="877">
        <v>0.71816045045852706</v>
      </c>
      <c r="I45" s="883">
        <v>1.7382161617279099</v>
      </c>
      <c r="J45" s="877">
        <v>0.79382016909308095</v>
      </c>
    </row>
    <row r="46" spans="1:10" x14ac:dyDescent="0.2">
      <c r="A46" s="5" t="s">
        <v>63</v>
      </c>
      <c r="B46" s="879" t="s">
        <v>1</v>
      </c>
      <c r="C46" s="876" t="s">
        <v>1</v>
      </c>
      <c r="D46" s="876" t="s">
        <v>1</v>
      </c>
      <c r="E46" s="876" t="s">
        <v>1</v>
      </c>
      <c r="F46" s="876" t="s">
        <v>1</v>
      </c>
      <c r="G46" s="876" t="s">
        <v>1</v>
      </c>
      <c r="H46" s="876" t="s">
        <v>1</v>
      </c>
      <c r="I46" s="882" t="s">
        <v>1</v>
      </c>
      <c r="J46" s="876" t="s">
        <v>1</v>
      </c>
    </row>
    <row r="47" spans="1:10" x14ac:dyDescent="0.2">
      <c r="A47" s="2" t="s">
        <v>64</v>
      </c>
      <c r="B47" s="880">
        <v>612</v>
      </c>
      <c r="C47" s="877">
        <v>0.242603659629822</v>
      </c>
      <c r="D47" s="877">
        <v>2.4884862825274499E-2</v>
      </c>
      <c r="E47" s="877">
        <v>4.7415468841791202E-2</v>
      </c>
      <c r="F47" s="877">
        <v>2.27466858923435E-2</v>
      </c>
      <c r="G47" s="877">
        <v>1.6068557277321802E-2</v>
      </c>
      <c r="H47" s="877">
        <v>0.64628076553344704</v>
      </c>
      <c r="I47" s="883">
        <v>1.71307992935181</v>
      </c>
      <c r="J47" s="877">
        <v>0.75621706820240697</v>
      </c>
    </row>
    <row r="48" spans="1:10" x14ac:dyDescent="0.2">
      <c r="A48" s="2" t="s">
        <v>65</v>
      </c>
      <c r="B48" s="880">
        <v>379</v>
      </c>
      <c r="C48" s="877">
        <v>0.25799328088760398</v>
      </c>
      <c r="D48" s="877">
        <v>3.1534474343061399E-2</v>
      </c>
      <c r="E48" s="877">
        <v>2.4396616965532299E-2</v>
      </c>
      <c r="F48" s="877">
        <v>3.4861065447330503E-2</v>
      </c>
      <c r="G48" s="877">
        <v>2.34625972807407E-2</v>
      </c>
      <c r="H48" s="877">
        <v>0.62775194644928001</v>
      </c>
      <c r="I48" s="883">
        <v>1.7488590478897099</v>
      </c>
      <c r="J48" s="877">
        <v>0.77778182305130905</v>
      </c>
    </row>
    <row r="49" spans="1:10" x14ac:dyDescent="0.2">
      <c r="A49" s="2" t="s">
        <v>66</v>
      </c>
      <c r="B49" s="880">
        <v>777</v>
      </c>
      <c r="C49" s="877">
        <v>0.26352912187576299</v>
      </c>
      <c r="D49" s="877">
        <v>5.4222632199525798E-2</v>
      </c>
      <c r="E49" s="877">
        <v>2.4538055062293999E-2</v>
      </c>
      <c r="F49" s="877">
        <v>8.1829801201820408E-3</v>
      </c>
      <c r="G49" s="877">
        <v>7.6963133178651298E-3</v>
      </c>
      <c r="H49" s="877">
        <v>0.64183092117309604</v>
      </c>
      <c r="I49" s="883">
        <v>1.4428995847702</v>
      </c>
      <c r="J49" s="877">
        <v>0.88715568090687902</v>
      </c>
    </row>
    <row r="50" spans="1:10" x14ac:dyDescent="0.2">
      <c r="A50" s="2" t="s">
        <v>67</v>
      </c>
      <c r="B50" s="880">
        <v>496</v>
      </c>
      <c r="C50" s="877">
        <v>0.319202721118927</v>
      </c>
      <c r="D50" s="877">
        <v>5.1936961710452999E-2</v>
      </c>
      <c r="E50" s="877">
        <v>8.9312465861439705E-3</v>
      </c>
      <c r="F50" s="877">
        <v>1.31187858060002E-2</v>
      </c>
      <c r="G50" s="877">
        <v>9.5187798142433201E-3</v>
      </c>
      <c r="H50" s="877">
        <v>0.59729146957397505</v>
      </c>
      <c r="I50" s="883">
        <v>1.3656017780303999</v>
      </c>
      <c r="J50" s="877">
        <v>0.92160877509280303</v>
      </c>
    </row>
    <row r="51" spans="1:10" x14ac:dyDescent="0.2">
      <c r="A51" s="2" t="s">
        <v>68</v>
      </c>
      <c r="B51" s="880">
        <v>363</v>
      </c>
      <c r="C51" s="877">
        <v>0.18824800848960899</v>
      </c>
      <c r="D51" s="877">
        <v>5.7492170482873903E-2</v>
      </c>
      <c r="E51" s="877">
        <v>4.6213656663894702E-2</v>
      </c>
      <c r="F51" s="877">
        <v>2.0530674606561699E-2</v>
      </c>
      <c r="G51" s="877">
        <v>1.65737215429544E-2</v>
      </c>
      <c r="H51" s="877">
        <v>0.67094177007675204</v>
      </c>
      <c r="I51" s="883">
        <v>1.8442468643188501</v>
      </c>
      <c r="J51" s="877">
        <v>0.74679845460415994</v>
      </c>
    </row>
    <row r="52" spans="1:10" x14ac:dyDescent="0.2">
      <c r="A52" s="2" t="s">
        <v>69</v>
      </c>
      <c r="B52" s="880">
        <v>469</v>
      </c>
      <c r="C52" s="877">
        <v>0.26116919517517101</v>
      </c>
      <c r="D52" s="877">
        <v>7.2559490799903897E-2</v>
      </c>
      <c r="E52" s="877">
        <v>2.7881354093551601E-2</v>
      </c>
      <c r="F52" s="877">
        <v>4.2221993207931501E-3</v>
      </c>
      <c r="G52" s="877">
        <v>1.4021487906575199E-2</v>
      </c>
      <c r="H52" s="877">
        <v>0.62014627456664995</v>
      </c>
      <c r="I52" s="883">
        <v>1.5188174247741699</v>
      </c>
      <c r="J52" s="877">
        <v>0.878571571090632</v>
      </c>
    </row>
    <row r="53" spans="1:10" x14ac:dyDescent="0.2">
      <c r="A53" s="2" t="s">
        <v>70</v>
      </c>
      <c r="B53" s="880">
        <v>438</v>
      </c>
      <c r="C53" s="877">
        <v>0.208609074354172</v>
      </c>
      <c r="D53" s="877">
        <v>9.0250551700591999E-2</v>
      </c>
      <c r="E53" s="877">
        <v>2.8278451412916201E-2</v>
      </c>
      <c r="F53" s="877">
        <v>9.2464117333292996E-3</v>
      </c>
      <c r="G53" s="877">
        <v>9.4866026192903501E-3</v>
      </c>
      <c r="H53" s="877">
        <v>0.65412890911102295</v>
      </c>
      <c r="I53" s="883">
        <v>1.6143708229064899</v>
      </c>
      <c r="J53" s="877">
        <v>0.86407807163612005</v>
      </c>
    </row>
    <row r="54" spans="1:10" x14ac:dyDescent="0.2">
      <c r="A54" s="2" t="s">
        <v>71</v>
      </c>
      <c r="B54" s="880">
        <v>433</v>
      </c>
      <c r="C54" s="877">
        <v>0.25982475280761702</v>
      </c>
      <c r="D54" s="877">
        <v>5.4872989654541002E-2</v>
      </c>
      <c r="E54" s="877">
        <v>2.3488322272896801E-2</v>
      </c>
      <c r="F54" s="877">
        <v>8.0344853922724706E-3</v>
      </c>
      <c r="G54" s="877">
        <v>1.6910253092646599E-2</v>
      </c>
      <c r="H54" s="877">
        <v>0.63686919212341297</v>
      </c>
      <c r="I54" s="883">
        <v>1.53312504291534</v>
      </c>
      <c r="J54" s="877">
        <v>0.86662365095897298</v>
      </c>
    </row>
    <row r="55" spans="1:10" x14ac:dyDescent="0.2">
      <c r="A55" s="2" t="s">
        <v>72</v>
      </c>
      <c r="B55" s="880">
        <v>318</v>
      </c>
      <c r="C55" s="877">
        <v>0.35702687501907299</v>
      </c>
      <c r="D55" s="877">
        <v>0.14114609360694899</v>
      </c>
      <c r="E55" s="877">
        <v>1.9319364801049201E-2</v>
      </c>
      <c r="F55" s="877">
        <v>8.2790367305278795E-3</v>
      </c>
      <c r="G55" s="877">
        <v>1.4272477477788899E-2</v>
      </c>
      <c r="H55" s="877">
        <v>0.45995613932609603</v>
      </c>
      <c r="I55" s="883">
        <v>1.4846122264862101</v>
      </c>
      <c r="J55" s="877">
        <v>0.92246763074387395</v>
      </c>
    </row>
    <row r="56" spans="1:10" x14ac:dyDescent="0.2">
      <c r="A56" s="2" t="s">
        <v>73</v>
      </c>
      <c r="B56" s="880">
        <v>447</v>
      </c>
      <c r="C56" s="877">
        <v>0.25561422109603898</v>
      </c>
      <c r="D56" s="877">
        <v>3.9675522595643997E-2</v>
      </c>
      <c r="E56" s="877">
        <v>4.0231127291917801E-2</v>
      </c>
      <c r="F56" s="877">
        <v>1.7548458650708199E-2</v>
      </c>
      <c r="G56" s="877">
        <v>1.2518297880888001E-2</v>
      </c>
      <c r="H56" s="877">
        <v>0.63441234827041604</v>
      </c>
      <c r="I56" s="883">
        <v>1.6095839738845801</v>
      </c>
      <c r="J56" s="877">
        <v>0.80771262884001205</v>
      </c>
    </row>
    <row r="57" spans="1:10" x14ac:dyDescent="0.2">
      <c r="A57" s="5" t="s">
        <v>74</v>
      </c>
      <c r="B57" s="879" t="s">
        <v>1</v>
      </c>
      <c r="C57" s="876" t="s">
        <v>1</v>
      </c>
      <c r="D57" s="876" t="s">
        <v>1</v>
      </c>
      <c r="E57" s="876" t="s">
        <v>1</v>
      </c>
      <c r="F57" s="876" t="s">
        <v>1</v>
      </c>
      <c r="G57" s="876" t="s">
        <v>1</v>
      </c>
      <c r="H57" s="876" t="s">
        <v>1</v>
      </c>
      <c r="I57" s="882" t="s">
        <v>1</v>
      </c>
      <c r="J57" s="876" t="s">
        <v>1</v>
      </c>
    </row>
    <row r="58" spans="1:10" x14ac:dyDescent="0.2">
      <c r="A58" s="2" t="s">
        <v>75</v>
      </c>
      <c r="B58" s="880">
        <v>612</v>
      </c>
      <c r="C58" s="877">
        <v>0.242603659629822</v>
      </c>
      <c r="D58" s="877">
        <v>2.4884862825274499E-2</v>
      </c>
      <c r="E58" s="877">
        <v>4.7415468841791202E-2</v>
      </c>
      <c r="F58" s="877">
        <v>2.27466858923435E-2</v>
      </c>
      <c r="G58" s="877">
        <v>1.6068557277321802E-2</v>
      </c>
      <c r="H58" s="877">
        <v>0.64628076553344704</v>
      </c>
      <c r="I58" s="883">
        <v>1.71307992935181</v>
      </c>
      <c r="J58" s="877">
        <v>0.75621706820240697</v>
      </c>
    </row>
    <row r="59" spans="1:10" x14ac:dyDescent="0.2">
      <c r="A59" s="2" t="s">
        <v>76</v>
      </c>
      <c r="B59" s="880">
        <v>1720</v>
      </c>
      <c r="C59" s="877">
        <v>0.182095661759377</v>
      </c>
      <c r="D59" s="877">
        <v>4.1520964354276699E-2</v>
      </c>
      <c r="E59" s="877">
        <v>2.90128085762262E-2</v>
      </c>
      <c r="F59" s="877">
        <v>1.7256792634725598E-2</v>
      </c>
      <c r="G59" s="877">
        <v>1.6489950940012901E-2</v>
      </c>
      <c r="H59" s="877">
        <v>0.71362382173538197</v>
      </c>
      <c r="I59" s="883">
        <v>1.75871098041534</v>
      </c>
      <c r="J59" s="877">
        <v>0.780849257325539</v>
      </c>
    </row>
    <row r="60" spans="1:10" x14ac:dyDescent="0.2">
      <c r="A60" s="2" t="s">
        <v>77</v>
      </c>
      <c r="B60" s="880">
        <v>1170</v>
      </c>
      <c r="C60" s="877">
        <v>0.25874450802803001</v>
      </c>
      <c r="D60" s="877">
        <v>7.5755387544632E-2</v>
      </c>
      <c r="E60" s="877">
        <v>2.4206133559346199E-2</v>
      </c>
      <c r="F60" s="877">
        <v>1.13357594236732E-2</v>
      </c>
      <c r="G60" s="877">
        <v>1.0747985914349599E-2</v>
      </c>
      <c r="H60" s="877">
        <v>0.61921024322509799</v>
      </c>
      <c r="I60" s="883">
        <v>1.5282884836196899</v>
      </c>
      <c r="J60" s="877">
        <v>0.87843717977513103</v>
      </c>
    </row>
    <row r="61" spans="1:10" x14ac:dyDescent="0.2">
      <c r="A61" s="2" t="s">
        <v>78</v>
      </c>
      <c r="B61" s="880">
        <v>1230</v>
      </c>
      <c r="C61" s="877">
        <v>0.594057977199554</v>
      </c>
      <c r="D61" s="877">
        <v>0.121710017323494</v>
      </c>
      <c r="E61" s="877">
        <v>2.60732769966125E-2</v>
      </c>
      <c r="F61" s="877">
        <v>1.1034224880859299E-3</v>
      </c>
      <c r="G61" s="877">
        <v>4.3844636529684101E-3</v>
      </c>
      <c r="H61" s="877">
        <v>0.25267082452773998</v>
      </c>
      <c r="I61" s="883">
        <v>1.2605340480804399</v>
      </c>
      <c r="J61" s="877">
        <v>0.95776805599762804</v>
      </c>
    </row>
    <row r="62" spans="1:10" x14ac:dyDescent="0.2">
      <c r="A62" s="5" t="s">
        <v>79</v>
      </c>
      <c r="B62" s="879" t="s">
        <v>1</v>
      </c>
      <c r="C62" s="876" t="s">
        <v>1</v>
      </c>
      <c r="D62" s="876" t="s">
        <v>1</v>
      </c>
      <c r="E62" s="876" t="s">
        <v>1</v>
      </c>
      <c r="F62" s="876" t="s">
        <v>1</v>
      </c>
      <c r="G62" s="876" t="s">
        <v>1</v>
      </c>
      <c r="H62" s="876" t="s">
        <v>1</v>
      </c>
      <c r="I62" s="882" t="s">
        <v>1</v>
      </c>
      <c r="J62" s="876" t="s">
        <v>1</v>
      </c>
    </row>
    <row r="63" spans="1:10" x14ac:dyDescent="0.2">
      <c r="A63" s="2" t="s">
        <v>80</v>
      </c>
      <c r="B63" s="880">
        <v>3684</v>
      </c>
      <c r="C63" s="877">
        <v>0.239282175898552</v>
      </c>
      <c r="D63" s="877">
        <v>5.5623710155487102E-2</v>
      </c>
      <c r="E63" s="877">
        <v>3.2807510346174198E-2</v>
      </c>
      <c r="F63" s="877">
        <v>1.6812270507216499E-2</v>
      </c>
      <c r="G63" s="877">
        <v>1.4772635884583E-2</v>
      </c>
      <c r="H63" s="877">
        <v>0.64070171117782604</v>
      </c>
      <c r="I63" s="883">
        <v>1.6422687768936199</v>
      </c>
      <c r="J63" s="877">
        <v>0.82078285302881404</v>
      </c>
    </row>
    <row r="64" spans="1:10" x14ac:dyDescent="0.2">
      <c r="A64" s="2" t="s">
        <v>81</v>
      </c>
      <c r="B64" s="880">
        <v>186</v>
      </c>
      <c r="C64" s="877">
        <v>0.32924413681030301</v>
      </c>
      <c r="D64" s="877">
        <v>5.89394755661488E-2</v>
      </c>
      <c r="E64" s="877">
        <v>3.09170559048653E-2</v>
      </c>
      <c r="F64" s="877">
        <v>0</v>
      </c>
      <c r="G64" s="877">
        <v>1.5949865337461201E-3</v>
      </c>
      <c r="H64" s="877">
        <v>0.57930433750152599</v>
      </c>
      <c r="I64" s="883">
        <v>1.30224585533142</v>
      </c>
      <c r="J64" s="877">
        <v>0.92271837831816095</v>
      </c>
    </row>
    <row r="65" spans="1:10" x14ac:dyDescent="0.2">
      <c r="A65" s="2" t="s">
        <v>82</v>
      </c>
      <c r="B65" s="880">
        <v>347</v>
      </c>
      <c r="C65" s="877">
        <v>0.277882069349289</v>
      </c>
      <c r="D65" s="877">
        <v>6.0050405561924002E-2</v>
      </c>
      <c r="E65" s="877">
        <v>2.3565409705042801E-2</v>
      </c>
      <c r="F65" s="877">
        <v>8.2190185785293596E-3</v>
      </c>
      <c r="G65" s="877">
        <v>7.9325272236019395E-4</v>
      </c>
      <c r="H65" s="877">
        <v>0.62948983907699596</v>
      </c>
      <c r="I65" s="883">
        <v>1.3643929958343499</v>
      </c>
      <c r="J65" s="877">
        <v>0.91207344660960499</v>
      </c>
    </row>
    <row r="66" spans="1:10" x14ac:dyDescent="0.2">
      <c r="A66" s="2" t="s">
        <v>83</v>
      </c>
      <c r="B66" s="880">
        <v>472</v>
      </c>
      <c r="C66" s="877">
        <v>0.37669986486434898</v>
      </c>
      <c r="D66" s="877">
        <v>6.5017662942409502E-2</v>
      </c>
      <c r="E66" s="877">
        <v>6.8201012909412401E-3</v>
      </c>
      <c r="F66" s="877">
        <v>4.3800072744488699E-3</v>
      </c>
      <c r="G66" s="877">
        <v>1.86634566634893E-2</v>
      </c>
      <c r="H66" s="877">
        <v>0.52841889858245805</v>
      </c>
      <c r="I66" s="883">
        <v>1.35296523571014</v>
      </c>
      <c r="J66" s="877">
        <v>0.93667353150941002</v>
      </c>
    </row>
    <row r="67" spans="1:10" x14ac:dyDescent="0.2">
      <c r="A67" s="5" t="s">
        <v>84</v>
      </c>
      <c r="B67" s="879" t="s">
        <v>1</v>
      </c>
      <c r="C67" s="876" t="s">
        <v>1</v>
      </c>
      <c r="D67" s="876" t="s">
        <v>1</v>
      </c>
      <c r="E67" s="876" t="s">
        <v>1</v>
      </c>
      <c r="F67" s="876" t="s">
        <v>1</v>
      </c>
      <c r="G67" s="876" t="s">
        <v>1</v>
      </c>
      <c r="H67" s="876" t="s">
        <v>1</v>
      </c>
      <c r="I67" s="882" t="s">
        <v>1</v>
      </c>
      <c r="J67" s="876" t="s">
        <v>1</v>
      </c>
    </row>
    <row r="68" spans="1:10" x14ac:dyDescent="0.2">
      <c r="A68" s="2" t="s">
        <v>85</v>
      </c>
      <c r="B68" s="880">
        <v>4339</v>
      </c>
      <c r="C68" s="877">
        <v>0.27095094323158297</v>
      </c>
      <c r="D68" s="877">
        <v>5.9608072042465203E-2</v>
      </c>
      <c r="E68" s="877">
        <v>3.2839447259903003E-2</v>
      </c>
      <c r="F68" s="877">
        <v>1.47938700392842E-2</v>
      </c>
      <c r="G68" s="877">
        <v>1.35562978684902E-2</v>
      </c>
      <c r="H68" s="877">
        <v>0.608251392841339</v>
      </c>
      <c r="I68" s="883">
        <v>1.5715240240096999</v>
      </c>
      <c r="J68" s="877">
        <v>0.84380388235516801</v>
      </c>
    </row>
    <row r="69" spans="1:10" x14ac:dyDescent="0.2">
      <c r="A69" s="2" t="s">
        <v>86</v>
      </c>
      <c r="B69" s="880">
        <v>125</v>
      </c>
      <c r="C69" s="877">
        <v>0.33376428484916698</v>
      </c>
      <c r="D69" s="877">
        <v>2.5903707370162E-2</v>
      </c>
      <c r="E69" s="877">
        <v>4.8771984875202196E-3</v>
      </c>
      <c r="F69" s="877">
        <v>1.27541460096836E-2</v>
      </c>
      <c r="G69" s="877">
        <v>5.7938150130212298E-3</v>
      </c>
      <c r="H69" s="877">
        <v>0.61690682172775302</v>
      </c>
      <c r="I69" s="883">
        <v>1.2534521818161</v>
      </c>
      <c r="J69" s="877">
        <v>0.938852575660861</v>
      </c>
    </row>
    <row r="70" spans="1:10" x14ac:dyDescent="0.2">
      <c r="A70" s="2" t="s">
        <v>87</v>
      </c>
      <c r="B70" s="880">
        <v>237</v>
      </c>
      <c r="C70" s="877">
        <v>4.91449609398842E-2</v>
      </c>
      <c r="D70" s="877">
        <v>2.8478102758526799E-2</v>
      </c>
      <c r="E70" s="877">
        <v>1.0447447188198599E-2</v>
      </c>
      <c r="F70" s="877">
        <v>1.6852490603923801E-2</v>
      </c>
      <c r="G70" s="877">
        <v>1.46200992166996E-2</v>
      </c>
      <c r="H70" s="877">
        <v>0.88045692443847701</v>
      </c>
      <c r="I70" s="883" t="s">
        <v>1</v>
      </c>
      <c r="J70" s="877">
        <v>0.64933118882798402</v>
      </c>
    </row>
    <row r="71" spans="1:10" x14ac:dyDescent="0.2">
      <c r="A71" s="2" t="s">
        <v>88</v>
      </c>
      <c r="B71" s="880">
        <v>24</v>
      </c>
      <c r="C71" s="877" t="s">
        <v>1</v>
      </c>
      <c r="D71" s="877" t="s">
        <v>1</v>
      </c>
      <c r="E71" s="877" t="s">
        <v>1</v>
      </c>
      <c r="F71" s="877" t="s">
        <v>1</v>
      </c>
      <c r="G71" s="877" t="s">
        <v>1</v>
      </c>
      <c r="H71" s="877" t="s">
        <v>1</v>
      </c>
      <c r="I71" s="883" t="s">
        <v>1</v>
      </c>
      <c r="J71" s="877" t="s">
        <v>1</v>
      </c>
    </row>
    <row r="72" spans="1:10" x14ac:dyDescent="0.2">
      <c r="A72" s="5" t="s">
        <v>89</v>
      </c>
      <c r="B72" s="879" t="s">
        <v>1</v>
      </c>
      <c r="C72" s="876" t="s">
        <v>1</v>
      </c>
      <c r="D72" s="876" t="s">
        <v>1</v>
      </c>
      <c r="E72" s="876" t="s">
        <v>1</v>
      </c>
      <c r="F72" s="876" t="s">
        <v>1</v>
      </c>
      <c r="G72" s="876" t="s">
        <v>1</v>
      </c>
      <c r="H72" s="876" t="s">
        <v>1</v>
      </c>
      <c r="I72" s="882" t="s">
        <v>1</v>
      </c>
      <c r="J72" s="876" t="s">
        <v>1</v>
      </c>
    </row>
    <row r="73" spans="1:10" x14ac:dyDescent="0.2">
      <c r="A73" s="2" t="s">
        <v>89</v>
      </c>
      <c r="B73" s="880">
        <v>2888</v>
      </c>
      <c r="C73" s="877">
        <v>0.17905342578887901</v>
      </c>
      <c r="D73" s="877">
        <v>6.1019372195005403E-2</v>
      </c>
      <c r="E73" s="877">
        <v>3.1318172812461902E-2</v>
      </c>
      <c r="F73" s="877">
        <v>1.56609043478966E-2</v>
      </c>
      <c r="G73" s="877">
        <v>1.5167077071964701E-2</v>
      </c>
      <c r="H73" s="877">
        <v>0.69778102636337302</v>
      </c>
      <c r="I73" s="883">
        <v>1.7653614282607999</v>
      </c>
      <c r="J73" s="877">
        <v>0.79436711769199797</v>
      </c>
    </row>
    <row r="74" spans="1:10" x14ac:dyDescent="0.2">
      <c r="A74" s="2" t="s">
        <v>90</v>
      </c>
      <c r="B74" s="880">
        <v>1825</v>
      </c>
      <c r="C74" s="877">
        <v>0.70016688108444203</v>
      </c>
      <c r="D74" s="877">
        <v>3.1485494226217298E-2</v>
      </c>
      <c r="E74" s="877">
        <v>2.2793697193264999E-2</v>
      </c>
      <c r="F74" s="877">
        <v>9.9795470014214498E-3</v>
      </c>
      <c r="G74" s="877">
        <v>5.3479257039725798E-3</v>
      </c>
      <c r="H74" s="877">
        <v>0.23022644221782701</v>
      </c>
      <c r="I74" s="883">
        <v>1.1668064594268801</v>
      </c>
      <c r="J74" s="877">
        <v>0.95047742269670599</v>
      </c>
    </row>
    <row r="75" spans="1:10" x14ac:dyDescent="0.2">
      <c r="A75" s="5" t="s">
        <v>91</v>
      </c>
      <c r="B75" s="879" t="s">
        <v>1</v>
      </c>
      <c r="C75" s="876" t="s">
        <v>1</v>
      </c>
      <c r="D75" s="876" t="s">
        <v>1</v>
      </c>
      <c r="E75" s="876" t="s">
        <v>1</v>
      </c>
      <c r="F75" s="876" t="s">
        <v>1</v>
      </c>
      <c r="G75" s="876" t="s">
        <v>1</v>
      </c>
      <c r="H75" s="876" t="s">
        <v>1</v>
      </c>
      <c r="I75" s="882" t="s">
        <v>1</v>
      </c>
      <c r="J75" s="876" t="s">
        <v>1</v>
      </c>
    </row>
    <row r="76" spans="1:10" x14ac:dyDescent="0.2">
      <c r="A76" s="2" t="s">
        <v>92</v>
      </c>
      <c r="B76" s="880">
        <v>1586</v>
      </c>
      <c r="C76" s="877">
        <v>0.18662084639072399</v>
      </c>
      <c r="D76" s="877">
        <v>3.2862234860658597E-2</v>
      </c>
      <c r="E76" s="877">
        <v>2.0337674766778901E-2</v>
      </c>
      <c r="F76" s="877">
        <v>1.01932184770703E-2</v>
      </c>
      <c r="G76" s="877">
        <v>1.0179447010159499E-2</v>
      </c>
      <c r="H76" s="877">
        <v>0.73980659246444702</v>
      </c>
      <c r="I76" s="883">
        <v>1.5566437244415301</v>
      </c>
      <c r="J76" s="877">
        <v>0.84353816472963705</v>
      </c>
    </row>
    <row r="77" spans="1:10" x14ac:dyDescent="0.2">
      <c r="A77" s="2" t="s">
        <v>93</v>
      </c>
      <c r="B77" s="880">
        <v>798</v>
      </c>
      <c r="C77" s="877">
        <v>0.24844942986965199</v>
      </c>
      <c r="D77" s="877">
        <v>5.6771807372570003E-2</v>
      </c>
      <c r="E77" s="877">
        <v>3.0991923063993499E-2</v>
      </c>
      <c r="F77" s="877">
        <v>1.01239001378417E-2</v>
      </c>
      <c r="G77" s="877">
        <v>1.2295310385525201E-2</v>
      </c>
      <c r="H77" s="877">
        <v>0.64136761426925704</v>
      </c>
      <c r="I77" s="883">
        <v>1.5529578924179099</v>
      </c>
      <c r="J77" s="877">
        <v>0.85106995929059404</v>
      </c>
    </row>
    <row r="78" spans="1:10" x14ac:dyDescent="0.2">
      <c r="A78" s="2" t="s">
        <v>94</v>
      </c>
      <c r="B78" s="880">
        <v>2307</v>
      </c>
      <c r="C78" s="877">
        <v>0.34820809960365301</v>
      </c>
      <c r="D78" s="877">
        <v>8.6108699440956102E-2</v>
      </c>
      <c r="E78" s="877">
        <v>4.1640117764473003E-2</v>
      </c>
      <c r="F78" s="877">
        <v>2.2834092378616298E-2</v>
      </c>
      <c r="G78" s="877">
        <v>1.89244076609612E-2</v>
      </c>
      <c r="H78" s="877">
        <v>0.48228457570076</v>
      </c>
      <c r="I78" s="883">
        <v>1.6057165861129801</v>
      </c>
      <c r="J78" s="877">
        <v>0.83891030653153298</v>
      </c>
    </row>
    <row r="79" spans="1:10" x14ac:dyDescent="0.2">
      <c r="A79" s="5" t="s">
        <v>95</v>
      </c>
      <c r="B79" s="879" t="s">
        <v>1</v>
      </c>
      <c r="C79" s="876" t="s">
        <v>1</v>
      </c>
      <c r="D79" s="876" t="s">
        <v>1</v>
      </c>
      <c r="E79" s="876" t="s">
        <v>1</v>
      </c>
      <c r="F79" s="876" t="s">
        <v>1</v>
      </c>
      <c r="G79" s="876" t="s">
        <v>1</v>
      </c>
      <c r="H79" s="876" t="s">
        <v>1</v>
      </c>
      <c r="I79" s="882" t="s">
        <v>1</v>
      </c>
      <c r="J79" s="876" t="s">
        <v>1</v>
      </c>
    </row>
    <row r="80" spans="1:10" x14ac:dyDescent="0.2">
      <c r="A80" s="2" t="s">
        <v>96</v>
      </c>
      <c r="B80" s="880">
        <v>815</v>
      </c>
      <c r="C80" s="877">
        <v>0.18413306772708901</v>
      </c>
      <c r="D80" s="877">
        <v>3.8571100682020201E-2</v>
      </c>
      <c r="E80" s="877">
        <v>4.8702150583267198E-2</v>
      </c>
      <c r="F80" s="877">
        <v>2.79454197734594E-2</v>
      </c>
      <c r="G80" s="877">
        <v>1.4486656524241E-2</v>
      </c>
      <c r="H80" s="877">
        <v>0.68616157770156905</v>
      </c>
      <c r="I80" s="883">
        <v>1.8850359916687001</v>
      </c>
      <c r="J80" s="877">
        <v>0.70961415732216804</v>
      </c>
    </row>
    <row r="81" spans="1:10" x14ac:dyDescent="0.2">
      <c r="A81" s="2" t="s">
        <v>97</v>
      </c>
      <c r="B81" s="880">
        <v>886</v>
      </c>
      <c r="C81" s="877">
        <v>0.267772316932678</v>
      </c>
      <c r="D81" s="877">
        <v>5.6287620216607999E-2</v>
      </c>
      <c r="E81" s="877">
        <v>1.6752868890762301E-2</v>
      </c>
      <c r="F81" s="877">
        <v>1.13959237933159E-2</v>
      </c>
      <c r="G81" s="877">
        <v>1.7758108675479899E-2</v>
      </c>
      <c r="H81" s="877">
        <v>0.63003313541412398</v>
      </c>
      <c r="I81" s="883">
        <v>1.52711093425751</v>
      </c>
      <c r="J81" s="877">
        <v>0.87591617252890497</v>
      </c>
    </row>
    <row r="82" spans="1:10" x14ac:dyDescent="0.2">
      <c r="A82" s="2" t="s">
        <v>98</v>
      </c>
      <c r="B82" s="880">
        <v>175</v>
      </c>
      <c r="C82" s="877">
        <v>0.16964943706989299</v>
      </c>
      <c r="D82" s="877">
        <v>4.6092197299003601E-2</v>
      </c>
      <c r="E82" s="877">
        <v>4.1389614343643202E-2</v>
      </c>
      <c r="F82" s="877">
        <v>2.3273603990674002E-2</v>
      </c>
      <c r="G82" s="877">
        <v>2.4841876700520502E-2</v>
      </c>
      <c r="H82" s="877">
        <v>0.69475328922271695</v>
      </c>
      <c r="I82" s="883">
        <v>1.9764550924301101</v>
      </c>
      <c r="J82" s="877">
        <v>0.70677787372308298</v>
      </c>
    </row>
    <row r="83" spans="1:10" x14ac:dyDescent="0.2">
      <c r="A83" s="2" t="s">
        <v>99</v>
      </c>
      <c r="B83" s="880">
        <v>350</v>
      </c>
      <c r="C83" s="877">
        <v>5.6279085576534299E-2</v>
      </c>
      <c r="D83" s="877">
        <v>5.8386094868183101E-2</v>
      </c>
      <c r="E83" s="877">
        <v>4.6589225530624397E-2</v>
      </c>
      <c r="F83" s="877">
        <v>1.7401747405529001E-2</v>
      </c>
      <c r="G83" s="877">
        <v>3.5110920667648302E-2</v>
      </c>
      <c r="H83" s="877">
        <v>0.78623294830322299</v>
      </c>
      <c r="I83" s="883">
        <v>2.6102268695831299</v>
      </c>
      <c r="J83" s="877">
        <v>0.536402441559787</v>
      </c>
    </row>
    <row r="84" spans="1:10" x14ac:dyDescent="0.2">
      <c r="A84" s="2" t="s">
        <v>100</v>
      </c>
      <c r="B84" s="880">
        <v>297</v>
      </c>
      <c r="C84" s="877">
        <v>0.27503186464309698</v>
      </c>
      <c r="D84" s="877">
        <v>9.89174693822861E-2</v>
      </c>
      <c r="E84" s="877">
        <v>3.5927567631006199E-2</v>
      </c>
      <c r="F84" s="877">
        <v>1.5127738937735599E-2</v>
      </c>
      <c r="G84" s="877">
        <v>8.3563765510916693E-3</v>
      </c>
      <c r="H84" s="877">
        <v>0.56663900613784801</v>
      </c>
      <c r="I84" s="883">
        <v>1.5759201049804701</v>
      </c>
      <c r="J84" s="877">
        <v>0.86290487429808405</v>
      </c>
    </row>
    <row r="85" spans="1:10" x14ac:dyDescent="0.2">
      <c r="A85" s="2" t="s">
        <v>101</v>
      </c>
      <c r="B85" s="880">
        <v>884</v>
      </c>
      <c r="C85" s="877">
        <v>0.57267463207244895</v>
      </c>
      <c r="D85" s="877">
        <v>0.11953060328960401</v>
      </c>
      <c r="E85" s="877">
        <v>1.9201114773750302E-2</v>
      </c>
      <c r="F85" s="877">
        <v>1.23298317193985E-2</v>
      </c>
      <c r="G85" s="877">
        <v>1.19820665568113E-2</v>
      </c>
      <c r="H85" s="877">
        <v>0.26428174972534202</v>
      </c>
      <c r="I85" s="883">
        <v>1.3300863504409799</v>
      </c>
      <c r="J85" s="877">
        <v>0.94085641732568204</v>
      </c>
    </row>
    <row r="86" spans="1:10" x14ac:dyDescent="0.2">
      <c r="A86" s="2" t="s">
        <v>102</v>
      </c>
      <c r="B86" s="880">
        <v>284</v>
      </c>
      <c r="C86" s="877">
        <v>0.68237292766571001</v>
      </c>
      <c r="D86" s="877">
        <v>8.7727457284927403E-3</v>
      </c>
      <c r="E86" s="877">
        <v>2.17438954859972E-3</v>
      </c>
      <c r="F86" s="877">
        <v>1.25450035557151E-2</v>
      </c>
      <c r="G86" s="877">
        <v>0</v>
      </c>
      <c r="H86" s="877">
        <v>0.29413491487503102</v>
      </c>
      <c r="I86" s="883">
        <v>1.0719068050384499</v>
      </c>
      <c r="J86" s="877">
        <v>0.97914701576417296</v>
      </c>
    </row>
    <row r="87" spans="1:10" x14ac:dyDescent="0.2">
      <c r="A87" s="2" t="s">
        <v>103</v>
      </c>
      <c r="B87" s="880">
        <v>314</v>
      </c>
      <c r="C87" s="877">
        <v>0.65931957960128795</v>
      </c>
      <c r="D87" s="877">
        <v>1.6945939511060701E-2</v>
      </c>
      <c r="E87" s="877">
        <v>2.9242055490613001E-2</v>
      </c>
      <c r="F87" s="877">
        <v>0</v>
      </c>
      <c r="G87" s="877">
        <v>0</v>
      </c>
      <c r="H87" s="877">
        <v>0.29449242353439298</v>
      </c>
      <c r="I87" s="883">
        <v>1.10691595077515</v>
      </c>
      <c r="J87" s="877">
        <v>0.95855174835356005</v>
      </c>
    </row>
    <row r="88" spans="1:10" x14ac:dyDescent="0.2">
      <c r="A88" s="2" t="s">
        <v>104</v>
      </c>
      <c r="B88" s="880">
        <v>668</v>
      </c>
      <c r="C88" s="877">
        <v>0.122247189283371</v>
      </c>
      <c r="D88" s="877">
        <v>4.3781075626611703E-2</v>
      </c>
      <c r="E88" s="877">
        <v>2.2983338683843599E-2</v>
      </c>
      <c r="F88" s="877">
        <v>7.3043899610638601E-3</v>
      </c>
      <c r="G88" s="877">
        <v>4.9536917358636899E-3</v>
      </c>
      <c r="H88" s="877">
        <v>0.79873031377792403</v>
      </c>
      <c r="I88" s="883">
        <v>1.65323150157928</v>
      </c>
      <c r="J88" s="877">
        <v>0.824904479132754</v>
      </c>
    </row>
    <row r="89" spans="1:10" x14ac:dyDescent="0.2">
      <c r="A89" s="5" t="s">
        <v>105</v>
      </c>
      <c r="B89" s="879" t="s">
        <v>1</v>
      </c>
      <c r="C89" s="876" t="s">
        <v>1</v>
      </c>
      <c r="D89" s="876" t="s">
        <v>1</v>
      </c>
      <c r="E89" s="876" t="s">
        <v>1</v>
      </c>
      <c r="F89" s="876" t="s">
        <v>1</v>
      </c>
      <c r="G89" s="876" t="s">
        <v>1</v>
      </c>
      <c r="H89" s="876" t="s">
        <v>1</v>
      </c>
      <c r="I89" s="882" t="s">
        <v>1</v>
      </c>
      <c r="J89" s="876" t="s">
        <v>1</v>
      </c>
    </row>
    <row r="90" spans="1:10" x14ac:dyDescent="0.2">
      <c r="A90" s="2" t="s">
        <v>106</v>
      </c>
      <c r="B90" s="880">
        <v>440</v>
      </c>
      <c r="C90" s="877">
        <v>0.11721992492675801</v>
      </c>
      <c r="D90" s="877">
        <v>2.6086630299687399E-2</v>
      </c>
      <c r="E90" s="877">
        <v>9.2217763885855692E-3</v>
      </c>
      <c r="F90" s="877">
        <v>7.3003922589123197E-3</v>
      </c>
      <c r="G90" s="877">
        <v>8.2575315609574301E-3</v>
      </c>
      <c r="H90" s="877">
        <v>0.83191376924514804</v>
      </c>
      <c r="I90" s="883">
        <v>1.5917288064956701</v>
      </c>
      <c r="J90" s="877">
        <v>0.85257747491404801</v>
      </c>
    </row>
    <row r="91" spans="1:10" x14ac:dyDescent="0.2">
      <c r="A91" s="2" t="s">
        <v>107</v>
      </c>
      <c r="B91" s="880">
        <v>1117</v>
      </c>
      <c r="C91" s="877">
        <v>0.22525888681411699</v>
      </c>
      <c r="D91" s="877">
        <v>4.1846312582492801E-2</v>
      </c>
      <c r="E91" s="877">
        <v>3.5277601331472397E-2</v>
      </c>
      <c r="F91" s="877">
        <v>1.2224552221596199E-2</v>
      </c>
      <c r="G91" s="877">
        <v>1.5310081653296901E-2</v>
      </c>
      <c r="H91" s="877">
        <v>0.67008256912231401</v>
      </c>
      <c r="I91" s="883">
        <v>1.63747918605804</v>
      </c>
      <c r="J91" s="877">
        <v>0.80961225864903397</v>
      </c>
    </row>
    <row r="92" spans="1:10" x14ac:dyDescent="0.2">
      <c r="A92" s="2" t="s">
        <v>108</v>
      </c>
      <c r="B92" s="880">
        <v>2320</v>
      </c>
      <c r="C92" s="877">
        <v>0.29906556010246299</v>
      </c>
      <c r="D92" s="877">
        <v>7.6764374971389798E-2</v>
      </c>
      <c r="E92" s="877">
        <v>3.05252503603697E-2</v>
      </c>
      <c r="F92" s="877">
        <v>1.6767147928476299E-2</v>
      </c>
      <c r="G92" s="877">
        <v>1.7023021355271301E-2</v>
      </c>
      <c r="H92" s="877">
        <v>0.55985462665557895</v>
      </c>
      <c r="I92" s="883">
        <v>1.5820995569229099</v>
      </c>
      <c r="J92" s="877">
        <v>0.85387686373441696</v>
      </c>
    </row>
    <row r="93" spans="1:10" x14ac:dyDescent="0.2">
      <c r="A93" s="2" t="s">
        <v>109</v>
      </c>
      <c r="B93" s="880">
        <v>476</v>
      </c>
      <c r="C93" s="877">
        <v>0.41211667656898499</v>
      </c>
      <c r="D93" s="877">
        <v>2.55405027419329E-2</v>
      </c>
      <c r="E93" s="877">
        <v>3.2299939543008797E-2</v>
      </c>
      <c r="F93" s="877">
        <v>2.5085007771849601E-2</v>
      </c>
      <c r="G93" s="877">
        <v>4.5662284828722503E-3</v>
      </c>
      <c r="H93" s="877">
        <v>0.50039166212081898</v>
      </c>
      <c r="I93" s="883">
        <v>1.36760854721069</v>
      </c>
      <c r="J93" s="877">
        <v>0.87600052087948299</v>
      </c>
    </row>
    <row r="94" spans="1:10" x14ac:dyDescent="0.2">
      <c r="A94" s="5" t="s">
        <v>110</v>
      </c>
      <c r="B94" s="879" t="s">
        <v>1</v>
      </c>
      <c r="C94" s="876" t="s">
        <v>1</v>
      </c>
      <c r="D94" s="876" t="s">
        <v>1</v>
      </c>
      <c r="E94" s="876" t="s">
        <v>1</v>
      </c>
      <c r="F94" s="876" t="s">
        <v>1</v>
      </c>
      <c r="G94" s="876" t="s">
        <v>1</v>
      </c>
      <c r="H94" s="876" t="s">
        <v>1</v>
      </c>
      <c r="I94" s="882" t="s">
        <v>1</v>
      </c>
      <c r="J94" s="876" t="s">
        <v>1</v>
      </c>
    </row>
    <row r="95" spans="1:10" x14ac:dyDescent="0.2">
      <c r="A95" s="2" t="s">
        <v>106</v>
      </c>
      <c r="B95" s="880">
        <v>716</v>
      </c>
      <c r="C95" s="877">
        <v>0.14435987174511</v>
      </c>
      <c r="D95" s="877">
        <v>2.67792697995901E-2</v>
      </c>
      <c r="E95" s="877">
        <v>1.3458398170769201E-2</v>
      </c>
      <c r="F95" s="877">
        <v>6.0612405650317704E-3</v>
      </c>
      <c r="G95" s="877">
        <v>1.0927231982350301E-2</v>
      </c>
      <c r="H95" s="877">
        <v>0.79841399192810103</v>
      </c>
      <c r="I95" s="883">
        <v>1.57339644432068</v>
      </c>
      <c r="J95" s="877">
        <v>0.84896337609748795</v>
      </c>
    </row>
    <row r="96" spans="1:10" x14ac:dyDescent="0.2">
      <c r="A96" s="2" t="s">
        <v>107</v>
      </c>
      <c r="B96" s="880">
        <v>1559</v>
      </c>
      <c r="C96" s="877">
        <v>0.24388447403907801</v>
      </c>
      <c r="D96" s="877">
        <v>6.1450328677892699E-2</v>
      </c>
      <c r="E96" s="877">
        <v>3.7671107798814801E-2</v>
      </c>
      <c r="F96" s="877">
        <v>1.8652126193046601E-2</v>
      </c>
      <c r="G96" s="877">
        <v>1.53182614594698E-2</v>
      </c>
      <c r="H96" s="877">
        <v>0.62302368879318204</v>
      </c>
      <c r="I96" s="883">
        <v>1.6738406419753999</v>
      </c>
      <c r="J96" s="877">
        <v>0.80995756019826304</v>
      </c>
    </row>
    <row r="97" spans="1:10" x14ac:dyDescent="0.2">
      <c r="A97" s="2" t="s">
        <v>108</v>
      </c>
      <c r="B97" s="880">
        <v>1830</v>
      </c>
      <c r="C97" s="877">
        <v>0.330132275819778</v>
      </c>
      <c r="D97" s="877">
        <v>7.0607319474220304E-2</v>
      </c>
      <c r="E97" s="877">
        <v>3.16880606114864E-2</v>
      </c>
      <c r="F97" s="877">
        <v>1.40991471707821E-2</v>
      </c>
      <c r="G97" s="877">
        <v>1.62962377071381E-2</v>
      </c>
      <c r="H97" s="877">
        <v>0.53717696666717496</v>
      </c>
      <c r="I97" s="883">
        <v>1.52172386646271</v>
      </c>
      <c r="J97" s="877">
        <v>0.865859216117849</v>
      </c>
    </row>
    <row r="98" spans="1:10" x14ac:dyDescent="0.2">
      <c r="A98" s="2" t="s">
        <v>109</v>
      </c>
      <c r="B98" s="880">
        <v>248</v>
      </c>
      <c r="C98" s="877">
        <v>0.43342435359954801</v>
      </c>
      <c r="D98" s="877">
        <v>1.52231613174081E-2</v>
      </c>
      <c r="E98" s="877">
        <v>9.3533862382173504E-3</v>
      </c>
      <c r="F98" s="877">
        <v>3.3174198120832402E-2</v>
      </c>
      <c r="G98" s="877">
        <v>3.72126698493958E-3</v>
      </c>
      <c r="H98" s="877">
        <v>0.50510364770889304</v>
      </c>
      <c r="I98" s="883">
        <v>1.2997347116470299</v>
      </c>
      <c r="J98" s="877">
        <v>0.90654841195660796</v>
      </c>
    </row>
    <row r="99" spans="1:10" x14ac:dyDescent="0.2">
      <c r="A99" s="5" t="s">
        <v>111</v>
      </c>
      <c r="B99" s="879" t="s">
        <v>1</v>
      </c>
      <c r="C99" s="876" t="s">
        <v>1</v>
      </c>
      <c r="D99" s="876" t="s">
        <v>1</v>
      </c>
      <c r="E99" s="876" t="s">
        <v>1</v>
      </c>
      <c r="F99" s="876" t="s">
        <v>1</v>
      </c>
      <c r="G99" s="876" t="s">
        <v>1</v>
      </c>
      <c r="H99" s="876" t="s">
        <v>1</v>
      </c>
      <c r="I99" s="882" t="s">
        <v>1</v>
      </c>
      <c r="J99" s="876" t="s">
        <v>1</v>
      </c>
    </row>
    <row r="100" spans="1:10" x14ac:dyDescent="0.2">
      <c r="A100" s="2" t="s">
        <v>112</v>
      </c>
      <c r="B100" s="880">
        <v>272</v>
      </c>
      <c r="C100" s="877">
        <v>0.14773364365100899</v>
      </c>
      <c r="D100" s="877">
        <v>3.2995969057083102E-2</v>
      </c>
      <c r="E100" s="877">
        <v>6.6163437440991402E-3</v>
      </c>
      <c r="F100" s="877">
        <v>3.1137289479374899E-3</v>
      </c>
      <c r="G100" s="877">
        <v>5.73095446452498E-3</v>
      </c>
      <c r="H100" s="877">
        <v>0.80380934476852395</v>
      </c>
      <c r="I100" s="883">
        <v>1.4000886678695701</v>
      </c>
      <c r="J100" s="877">
        <v>0.92119385936440301</v>
      </c>
    </row>
    <row r="101" spans="1:10" x14ac:dyDescent="0.2">
      <c r="A101" s="2" t="s">
        <v>113</v>
      </c>
      <c r="B101" s="880">
        <v>690</v>
      </c>
      <c r="C101" s="877">
        <v>0.159066632390022</v>
      </c>
      <c r="D101" s="877">
        <v>1.96148678660393E-2</v>
      </c>
      <c r="E101" s="877">
        <v>1.13568147644401E-2</v>
      </c>
      <c r="F101" s="877">
        <v>1.2308048084378201E-2</v>
      </c>
      <c r="G101" s="877">
        <v>2.8928406536579102E-3</v>
      </c>
      <c r="H101" s="877">
        <v>0.79476082324981701</v>
      </c>
      <c r="I101" s="883">
        <v>1.44252753257751</v>
      </c>
      <c r="J101" s="877">
        <v>0.87060121547868996</v>
      </c>
    </row>
    <row r="102" spans="1:10" x14ac:dyDescent="0.2">
      <c r="A102" s="2" t="s">
        <v>114</v>
      </c>
      <c r="B102" s="880">
        <v>1010</v>
      </c>
      <c r="C102" s="877">
        <v>0.20700141787529</v>
      </c>
      <c r="D102" s="877">
        <v>5.4028313606977497E-2</v>
      </c>
      <c r="E102" s="877">
        <v>2.4173663929104802E-2</v>
      </c>
      <c r="F102" s="877">
        <v>2.1198615431785601E-3</v>
      </c>
      <c r="G102" s="877">
        <v>1.1099540628492799E-2</v>
      </c>
      <c r="H102" s="877">
        <v>0.70157718658447299</v>
      </c>
      <c r="I102" s="883">
        <v>1.5131423473358201</v>
      </c>
      <c r="J102" s="877">
        <v>0.87469768930649305</v>
      </c>
    </row>
    <row r="103" spans="1:10" x14ac:dyDescent="0.2">
      <c r="A103" s="2" t="s">
        <v>115</v>
      </c>
      <c r="B103" s="880">
        <v>724</v>
      </c>
      <c r="C103" s="877">
        <v>0.31409421563148499</v>
      </c>
      <c r="D103" s="877">
        <v>8.9991748332977295E-2</v>
      </c>
      <c r="E103" s="877">
        <v>3.5824894905090297E-2</v>
      </c>
      <c r="F103" s="877">
        <v>1.9869521260261501E-2</v>
      </c>
      <c r="G103" s="877">
        <v>2.8417961671948402E-2</v>
      </c>
      <c r="H103" s="877">
        <v>0.51180166006088301</v>
      </c>
      <c r="I103" s="883">
        <v>1.6860367059707599</v>
      </c>
      <c r="J103" s="877">
        <v>0.82770859579966605</v>
      </c>
    </row>
    <row r="104" spans="1:10" x14ac:dyDescent="0.2">
      <c r="A104" s="2" t="s">
        <v>116</v>
      </c>
      <c r="B104" s="880">
        <v>796</v>
      </c>
      <c r="C104" s="877">
        <v>0.38977372646331798</v>
      </c>
      <c r="D104" s="877">
        <v>7.5662761926651001E-2</v>
      </c>
      <c r="E104" s="877">
        <v>4.8538796603679699E-2</v>
      </c>
      <c r="F104" s="877">
        <v>1.40974558889866E-2</v>
      </c>
      <c r="G104" s="877">
        <v>3.2953403890132897E-2</v>
      </c>
      <c r="H104" s="877">
        <v>0.43897384405136097</v>
      </c>
      <c r="I104" s="883">
        <v>1.61823558807373</v>
      </c>
      <c r="J104" s="877">
        <v>0.82961639618147298</v>
      </c>
    </row>
    <row r="105" spans="1:10" x14ac:dyDescent="0.2">
      <c r="A105" s="2" t="s">
        <v>117</v>
      </c>
      <c r="B105" s="880">
        <v>674</v>
      </c>
      <c r="C105" s="877">
        <v>0.37684020400047302</v>
      </c>
      <c r="D105" s="877">
        <v>7.6096862554550199E-2</v>
      </c>
      <c r="E105" s="877">
        <v>6.9216176867485005E-2</v>
      </c>
      <c r="F105" s="877">
        <v>5.0455182790756198E-2</v>
      </c>
      <c r="G105" s="877">
        <v>1.32573787122965E-2</v>
      </c>
      <c r="H105" s="877">
        <v>0.41413417458534202</v>
      </c>
      <c r="I105" s="883">
        <v>1.7150516510009799</v>
      </c>
      <c r="J105" s="877">
        <v>0.77310719066898403</v>
      </c>
    </row>
    <row r="106" spans="1:10" x14ac:dyDescent="0.2">
      <c r="A106" s="2" t="s">
        <v>118</v>
      </c>
      <c r="B106" s="880">
        <v>537</v>
      </c>
      <c r="C106" s="877">
        <v>0.34297966957092302</v>
      </c>
      <c r="D106" s="877">
        <v>8.5323408246040303E-2</v>
      </c>
      <c r="E106" s="877">
        <v>4.6954974532127401E-2</v>
      </c>
      <c r="F106" s="877">
        <v>2.65905018895864E-2</v>
      </c>
      <c r="G106" s="877">
        <v>8.3025842905044608E-3</v>
      </c>
      <c r="H106" s="877">
        <v>0.48984888195991499</v>
      </c>
      <c r="I106" s="883">
        <v>1.5728012323379501</v>
      </c>
      <c r="J106" s="877">
        <v>0.83956115250826502</v>
      </c>
    </row>
    <row r="107" spans="1:10" x14ac:dyDescent="0.2">
      <c r="A107" s="5" t="s">
        <v>111</v>
      </c>
      <c r="B107" s="879" t="s">
        <v>1</v>
      </c>
      <c r="C107" s="876" t="s">
        <v>1</v>
      </c>
      <c r="D107" s="876" t="s">
        <v>1</v>
      </c>
      <c r="E107" s="876" t="s">
        <v>1</v>
      </c>
      <c r="F107" s="876" t="s">
        <v>1</v>
      </c>
      <c r="G107" s="876" t="s">
        <v>1</v>
      </c>
      <c r="H107" s="876" t="s">
        <v>1</v>
      </c>
      <c r="I107" s="882" t="s">
        <v>1</v>
      </c>
      <c r="J107" s="876" t="s">
        <v>1</v>
      </c>
    </row>
    <row r="108" spans="1:10" x14ac:dyDescent="0.2">
      <c r="A108" s="2" t="s">
        <v>119</v>
      </c>
      <c r="B108" s="880">
        <v>962</v>
      </c>
      <c r="C108" s="877">
        <v>0.15534102916717499</v>
      </c>
      <c r="D108" s="877">
        <v>2.4013767018914198E-2</v>
      </c>
      <c r="E108" s="877">
        <v>9.7984336316585506E-3</v>
      </c>
      <c r="F108" s="877">
        <v>9.2855105176567997E-3</v>
      </c>
      <c r="G108" s="877">
        <v>3.8258412387222099E-3</v>
      </c>
      <c r="H108" s="877">
        <v>0.79773539304733299</v>
      </c>
      <c r="I108" s="883">
        <v>1.42899513244629</v>
      </c>
      <c r="J108" s="877">
        <v>0.88673357831736099</v>
      </c>
    </row>
    <row r="109" spans="1:10" x14ac:dyDescent="0.2">
      <c r="A109" s="2" t="s">
        <v>120</v>
      </c>
      <c r="B109" s="880">
        <v>1415</v>
      </c>
      <c r="C109" s="877">
        <v>0.22708386182785001</v>
      </c>
      <c r="D109" s="877">
        <v>6.1108693480491597E-2</v>
      </c>
      <c r="E109" s="877">
        <v>2.4496063590049699E-2</v>
      </c>
      <c r="F109" s="877">
        <v>3.6763073876500099E-3</v>
      </c>
      <c r="G109" s="877">
        <v>1.44842648878694E-2</v>
      </c>
      <c r="H109" s="877">
        <v>0.66915082931518599</v>
      </c>
      <c r="I109" s="883">
        <v>1.5412338972091699</v>
      </c>
      <c r="J109" s="877">
        <v>0.87106924543410302</v>
      </c>
    </row>
    <row r="110" spans="1:10" x14ac:dyDescent="0.2">
      <c r="A110" s="2" t="s">
        <v>121</v>
      </c>
      <c r="B110" s="880">
        <v>1115</v>
      </c>
      <c r="C110" s="877">
        <v>0.37960150837898299</v>
      </c>
      <c r="D110" s="877">
        <v>8.1914544105529799E-2</v>
      </c>
      <c r="E110" s="877">
        <v>4.9429528415203101E-2</v>
      </c>
      <c r="F110" s="877">
        <v>2.01274864375591E-2</v>
      </c>
      <c r="G110" s="877">
        <v>3.3060528337955503E-2</v>
      </c>
      <c r="H110" s="877">
        <v>0.43586638569831798</v>
      </c>
      <c r="I110" s="883">
        <v>1.6618967056274401</v>
      </c>
      <c r="J110" s="877">
        <v>0.81809708909838696</v>
      </c>
    </row>
    <row r="111" spans="1:10" x14ac:dyDescent="0.2">
      <c r="A111" s="2" t="s">
        <v>122</v>
      </c>
      <c r="B111" s="880">
        <v>1211</v>
      </c>
      <c r="C111" s="877">
        <v>0.35947003960609403</v>
      </c>
      <c r="D111" s="877">
        <v>8.0830007791519207E-2</v>
      </c>
      <c r="E111" s="877">
        <v>5.77963665127754E-2</v>
      </c>
      <c r="F111" s="877">
        <v>3.82128022611141E-2</v>
      </c>
      <c r="G111" s="877">
        <v>1.07156103476882E-2</v>
      </c>
      <c r="H111" s="877">
        <v>0.452975183725357</v>
      </c>
      <c r="I111" s="883">
        <v>1.6469973325729399</v>
      </c>
      <c r="J111" s="877">
        <v>0.80489956954845199</v>
      </c>
    </row>
    <row r="112" spans="1:10" x14ac:dyDescent="0.2">
      <c r="A112" s="5" t="s">
        <v>111</v>
      </c>
      <c r="B112" s="879" t="s">
        <v>1</v>
      </c>
      <c r="C112" s="876" t="s">
        <v>1</v>
      </c>
      <c r="D112" s="876" t="s">
        <v>1</v>
      </c>
      <c r="E112" s="876" t="s">
        <v>1</v>
      </c>
      <c r="F112" s="876" t="s">
        <v>1</v>
      </c>
      <c r="G112" s="876" t="s">
        <v>1</v>
      </c>
      <c r="H112" s="876" t="s">
        <v>1</v>
      </c>
      <c r="I112" s="882" t="s">
        <v>1</v>
      </c>
      <c r="J112" s="876" t="s">
        <v>1</v>
      </c>
    </row>
    <row r="113" spans="1:10" x14ac:dyDescent="0.2">
      <c r="A113" s="2" t="s">
        <v>119</v>
      </c>
      <c r="B113" s="880">
        <v>962</v>
      </c>
      <c r="C113" s="877">
        <v>0.15534102916717499</v>
      </c>
      <c r="D113" s="877">
        <v>2.4013767018914198E-2</v>
      </c>
      <c r="E113" s="877">
        <v>9.7984336316585506E-3</v>
      </c>
      <c r="F113" s="877">
        <v>9.2855105176567997E-3</v>
      </c>
      <c r="G113" s="877">
        <v>3.8258412387222099E-3</v>
      </c>
      <c r="H113" s="877">
        <v>0.79773539304733299</v>
      </c>
      <c r="I113" s="883">
        <v>1.42899513244629</v>
      </c>
      <c r="J113" s="877">
        <v>0.88673357831736099</v>
      </c>
    </row>
    <row r="114" spans="1:10" x14ac:dyDescent="0.2">
      <c r="A114" s="2" t="s">
        <v>123</v>
      </c>
      <c r="B114" s="880">
        <v>1734</v>
      </c>
      <c r="C114" s="877">
        <v>0.24336010217666601</v>
      </c>
      <c r="D114" s="877">
        <v>6.62381276488304E-2</v>
      </c>
      <c r="E114" s="877">
        <v>2.8129329904913899E-2</v>
      </c>
      <c r="F114" s="877">
        <v>8.1459823995828594E-3</v>
      </c>
      <c r="G114" s="877">
        <v>1.69792529195547E-2</v>
      </c>
      <c r="H114" s="877">
        <v>0.63714718818664595</v>
      </c>
      <c r="I114" s="883">
        <v>1.59211826324463</v>
      </c>
      <c r="J114" s="877">
        <v>0.85323369159446705</v>
      </c>
    </row>
    <row r="115" spans="1:10" x14ac:dyDescent="0.2">
      <c r="A115" s="2" t="s">
        <v>124</v>
      </c>
      <c r="B115" s="880">
        <v>2007</v>
      </c>
      <c r="C115" s="877">
        <v>0.37232503294944802</v>
      </c>
      <c r="D115" s="877">
        <v>7.8638032078742995E-2</v>
      </c>
      <c r="E115" s="877">
        <v>5.3869254887104E-2</v>
      </c>
      <c r="F115" s="877">
        <v>2.7982939034700401E-2</v>
      </c>
      <c r="G115" s="877">
        <v>2.0149003714322999E-2</v>
      </c>
      <c r="H115" s="877">
        <v>0.44703572988510099</v>
      </c>
      <c r="I115" s="883">
        <v>1.6346185207366899</v>
      </c>
      <c r="J115" s="877">
        <v>0.81553745056749105</v>
      </c>
    </row>
    <row r="116" spans="1:10" x14ac:dyDescent="0.2">
      <c r="A116" s="5" t="s">
        <v>125</v>
      </c>
      <c r="B116" s="879" t="s">
        <v>1</v>
      </c>
      <c r="C116" s="876" t="s">
        <v>1</v>
      </c>
      <c r="D116" s="876" t="s">
        <v>1</v>
      </c>
      <c r="E116" s="876" t="s">
        <v>1</v>
      </c>
      <c r="F116" s="876" t="s">
        <v>1</v>
      </c>
      <c r="G116" s="876" t="s">
        <v>1</v>
      </c>
      <c r="H116" s="876" t="s">
        <v>1</v>
      </c>
      <c r="I116" s="882" t="s">
        <v>1</v>
      </c>
      <c r="J116" s="876" t="s">
        <v>1</v>
      </c>
    </row>
    <row r="117" spans="1:10" x14ac:dyDescent="0.2">
      <c r="A117" s="2" t="s">
        <v>126</v>
      </c>
      <c r="B117" s="880">
        <v>490</v>
      </c>
      <c r="C117" s="877">
        <v>0.12586121261119801</v>
      </c>
      <c r="D117" s="877">
        <v>2.8301870450377499E-2</v>
      </c>
      <c r="E117" s="877">
        <v>8.4354514256119693E-3</v>
      </c>
      <c r="F117" s="877">
        <v>6.6779009066522104E-3</v>
      </c>
      <c r="G117" s="877">
        <v>1.17347752675414E-2</v>
      </c>
      <c r="H117" s="877">
        <v>0.81898880004882801</v>
      </c>
      <c r="I117" s="883">
        <v>1.61955046653748</v>
      </c>
      <c r="J117" s="877">
        <v>0.85167699005101705</v>
      </c>
    </row>
    <row r="118" spans="1:10" x14ac:dyDescent="0.2">
      <c r="A118" s="2" t="s">
        <v>127</v>
      </c>
      <c r="B118" s="880">
        <v>147</v>
      </c>
      <c r="C118" s="877">
        <v>0.19515176117420199</v>
      </c>
      <c r="D118" s="877">
        <v>2.2913608700036999E-2</v>
      </c>
      <c r="E118" s="877">
        <v>3.6598328500986099E-2</v>
      </c>
      <c r="F118" s="877">
        <v>6.5227164886891799E-3</v>
      </c>
      <c r="G118" s="877">
        <v>1.2943751178681901E-2</v>
      </c>
      <c r="H118" s="877">
        <v>0.72586983442306496</v>
      </c>
      <c r="I118" s="883">
        <v>1.6108536720275899</v>
      </c>
      <c r="J118" s="877">
        <v>0.795481114035274</v>
      </c>
    </row>
    <row r="119" spans="1:10" x14ac:dyDescent="0.2">
      <c r="A119" s="2" t="s">
        <v>128</v>
      </c>
      <c r="B119" s="880">
        <v>275</v>
      </c>
      <c r="C119" s="877">
        <v>0.25597333908081099</v>
      </c>
      <c r="D119" s="877">
        <v>3.6629576236009598E-2</v>
      </c>
      <c r="E119" s="877">
        <v>2.5484573096036901E-2</v>
      </c>
      <c r="F119" s="877">
        <v>9.4457687810063397E-3</v>
      </c>
      <c r="G119" s="877">
        <v>6.4713601022958799E-3</v>
      </c>
      <c r="H119" s="877">
        <v>0.66599535942077603</v>
      </c>
      <c r="I119" s="883">
        <v>1.42460930347443</v>
      </c>
      <c r="J119" s="877">
        <v>0.87604452203536898</v>
      </c>
    </row>
    <row r="120" spans="1:10" x14ac:dyDescent="0.2">
      <c r="A120" s="2" t="s">
        <v>129</v>
      </c>
      <c r="B120" s="880">
        <v>645</v>
      </c>
      <c r="C120" s="877">
        <v>0.21964429318904899</v>
      </c>
      <c r="D120" s="877">
        <v>4.9042820930480999E-2</v>
      </c>
      <c r="E120" s="877">
        <v>4.3213248252868701E-2</v>
      </c>
      <c r="F120" s="877">
        <v>1.6498446464538599E-2</v>
      </c>
      <c r="G120" s="877">
        <v>1.7065444961190199E-2</v>
      </c>
      <c r="H120" s="877">
        <v>0.65453577041625999</v>
      </c>
      <c r="I120" s="883">
        <v>1.73300325870514</v>
      </c>
      <c r="J120" s="877">
        <v>0.777756630868494</v>
      </c>
    </row>
    <row r="121" spans="1:10" x14ac:dyDescent="0.2">
      <c r="A121" s="2" t="s">
        <v>130</v>
      </c>
      <c r="B121" s="880">
        <v>725</v>
      </c>
      <c r="C121" s="877">
        <v>0.25935599207878102</v>
      </c>
      <c r="D121" s="877">
        <v>8.1005610525608104E-2</v>
      </c>
      <c r="E121" s="877">
        <v>3.4040600061416598E-2</v>
      </c>
      <c r="F121" s="877">
        <v>2.2413345053792E-2</v>
      </c>
      <c r="G121" s="877">
        <v>1.5635404735803601E-2</v>
      </c>
      <c r="H121" s="877">
        <v>0.58754903078079201</v>
      </c>
      <c r="I121" s="883">
        <v>1.67612516880035</v>
      </c>
      <c r="J121" s="877">
        <v>0.82521715752660996</v>
      </c>
    </row>
    <row r="122" spans="1:10" x14ac:dyDescent="0.2">
      <c r="A122" s="2" t="s">
        <v>131</v>
      </c>
      <c r="B122" s="880">
        <v>431</v>
      </c>
      <c r="C122" s="877">
        <v>0.31223714351654103</v>
      </c>
      <c r="D122" s="877">
        <v>5.3388845175504698E-2</v>
      </c>
      <c r="E122" s="877">
        <v>7.5676315464079397E-3</v>
      </c>
      <c r="F122" s="877">
        <v>6.7699346691370002E-3</v>
      </c>
      <c r="G122" s="877">
        <v>2.74843610823154E-2</v>
      </c>
      <c r="H122" s="877">
        <v>0.59255206584930398</v>
      </c>
      <c r="I122" s="883">
        <v>1.4878448247909499</v>
      </c>
      <c r="J122" s="877">
        <v>0.89735638432153297</v>
      </c>
    </row>
    <row r="123" spans="1:10" x14ac:dyDescent="0.2">
      <c r="A123" s="2" t="s">
        <v>132</v>
      </c>
      <c r="B123" s="880">
        <v>271</v>
      </c>
      <c r="C123" s="877">
        <v>0.29127252101898199</v>
      </c>
      <c r="D123" s="877">
        <v>7.0507392287254306E-2</v>
      </c>
      <c r="E123" s="877">
        <v>1.4270734973251801E-2</v>
      </c>
      <c r="F123" s="877">
        <v>2.3977919481694698E-3</v>
      </c>
      <c r="G123" s="877">
        <v>9.9966200068593008E-3</v>
      </c>
      <c r="H123" s="877">
        <v>0.61155492067337003</v>
      </c>
      <c r="I123" s="883">
        <v>1.3764463663101201</v>
      </c>
      <c r="J123" s="877">
        <v>0.93135413560882496</v>
      </c>
    </row>
    <row r="124" spans="1:10" x14ac:dyDescent="0.2">
      <c r="A124" s="3" t="s">
        <v>133</v>
      </c>
      <c r="B124" s="881">
        <v>1369</v>
      </c>
      <c r="C124" s="878">
        <v>0.359139114618301</v>
      </c>
      <c r="D124" s="878">
        <v>6.7518733441829695E-2</v>
      </c>
      <c r="E124" s="878">
        <v>4.0907964110374499E-2</v>
      </c>
      <c r="F124" s="878">
        <v>2.2640381008386602E-2</v>
      </c>
      <c r="G124" s="878">
        <v>1.18677308782935E-2</v>
      </c>
      <c r="H124" s="878">
        <v>0.49792605638504001</v>
      </c>
      <c r="I124" s="884">
        <v>1.52726638317108</v>
      </c>
      <c r="J124" s="878">
        <v>0.84979089256891005</v>
      </c>
    </row>
    <row r="126" spans="1:10" x14ac:dyDescent="0.2">
      <c r="A126" t="s">
        <v>484</v>
      </c>
    </row>
    <row r="128" spans="1:10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N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485</v>
      </c>
    </row>
    <row r="4" spans="1:14" x14ac:dyDescent="0.2">
      <c r="A4" t="s">
        <v>486</v>
      </c>
    </row>
    <row r="5" spans="1:14" ht="25.5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487</v>
      </c>
      <c r="J5" s="4" t="s">
        <v>488</v>
      </c>
      <c r="K5" s="4" t="s">
        <v>489</v>
      </c>
      <c r="L5" s="4" t="s">
        <v>490</v>
      </c>
      <c r="M5" s="4" t="s">
        <v>491</v>
      </c>
      <c r="N5" s="4" t="s">
        <v>25</v>
      </c>
    </row>
    <row r="6" spans="1:14" x14ac:dyDescent="0.2">
      <c r="A6" s="5" t="s">
        <v>26</v>
      </c>
      <c r="B6" s="891" t="s">
        <v>1</v>
      </c>
      <c r="C6" s="888" t="s">
        <v>1</v>
      </c>
      <c r="D6" s="888" t="s">
        <v>1</v>
      </c>
      <c r="E6" s="888" t="s">
        <v>1</v>
      </c>
      <c r="F6" s="888" t="s">
        <v>1</v>
      </c>
      <c r="G6" s="888" t="s">
        <v>1</v>
      </c>
      <c r="H6" s="888" t="s">
        <v>1</v>
      </c>
      <c r="I6" s="888" t="s">
        <v>1</v>
      </c>
      <c r="J6" s="888" t="s">
        <v>1</v>
      </c>
      <c r="K6" s="888" t="s">
        <v>1</v>
      </c>
      <c r="L6" s="888" t="s">
        <v>1</v>
      </c>
      <c r="M6" s="888" t="s">
        <v>1</v>
      </c>
      <c r="N6" s="894" t="s">
        <v>1</v>
      </c>
    </row>
    <row r="7" spans="1:14" x14ac:dyDescent="0.2">
      <c r="A7" s="2" t="s">
        <v>26</v>
      </c>
      <c r="B7" s="892">
        <v>2387</v>
      </c>
      <c r="C7" s="889">
        <v>6.8539068102836595E-2</v>
      </c>
      <c r="D7" s="889">
        <v>0.102320998907089</v>
      </c>
      <c r="E7" s="889">
        <v>0.111993379890919</v>
      </c>
      <c r="F7" s="889">
        <v>0.10320642590522799</v>
      </c>
      <c r="G7" s="889">
        <v>8.1207696348428692E-3</v>
      </c>
      <c r="H7" s="889">
        <v>0.28847315907478299</v>
      </c>
      <c r="I7" s="889">
        <v>3.7505067884922E-2</v>
      </c>
      <c r="J7" s="889">
        <v>0.17375220358371701</v>
      </c>
      <c r="K7" s="889">
        <v>5.9122618287801701E-2</v>
      </c>
      <c r="L7" s="889">
        <v>2.9197800904512398E-2</v>
      </c>
      <c r="M7" s="889">
        <v>1.7768489196896602E-2</v>
      </c>
      <c r="N7" s="895">
        <v>6.3767051696777299</v>
      </c>
    </row>
    <row r="8" spans="1:14" x14ac:dyDescent="0.2">
      <c r="A8" s="5" t="s">
        <v>27</v>
      </c>
      <c r="B8" s="891" t="s">
        <v>1</v>
      </c>
      <c r="C8" s="888" t="s">
        <v>1</v>
      </c>
      <c r="D8" s="888" t="s">
        <v>1</v>
      </c>
      <c r="E8" s="888" t="s">
        <v>1</v>
      </c>
      <c r="F8" s="888" t="s">
        <v>1</v>
      </c>
      <c r="G8" s="888" t="s">
        <v>1</v>
      </c>
      <c r="H8" s="888" t="s">
        <v>1</v>
      </c>
      <c r="I8" s="888" t="s">
        <v>1</v>
      </c>
      <c r="J8" s="888" t="s">
        <v>1</v>
      </c>
      <c r="K8" s="888" t="s">
        <v>1</v>
      </c>
      <c r="L8" s="888" t="s">
        <v>1</v>
      </c>
      <c r="M8" s="888" t="s">
        <v>1</v>
      </c>
      <c r="N8" s="894" t="s">
        <v>1</v>
      </c>
    </row>
    <row r="9" spans="1:14" x14ac:dyDescent="0.2">
      <c r="A9" s="2" t="s">
        <v>28</v>
      </c>
      <c r="B9" s="892">
        <v>574</v>
      </c>
      <c r="C9" s="889">
        <v>6.6329322755336803E-2</v>
      </c>
      <c r="D9" s="889">
        <v>0.117760010063648</v>
      </c>
      <c r="E9" s="889">
        <v>0.114999562501907</v>
      </c>
      <c r="F9" s="889">
        <v>0.100939705967903</v>
      </c>
      <c r="G9" s="889">
        <v>9.1944653540849703E-3</v>
      </c>
      <c r="H9" s="889">
        <v>0.28882741928100603</v>
      </c>
      <c r="I9" s="889">
        <v>4.0000263601541498E-2</v>
      </c>
      <c r="J9" s="889">
        <v>0.14050263166427601</v>
      </c>
      <c r="K9" s="889">
        <v>7.4130341410636902E-2</v>
      </c>
      <c r="L9" s="889">
        <v>3.25795188546181E-2</v>
      </c>
      <c r="M9" s="889">
        <v>1.4736769720912E-2</v>
      </c>
      <c r="N9" s="895">
        <v>6.25392818450928</v>
      </c>
    </row>
    <row r="10" spans="1:14" x14ac:dyDescent="0.2">
      <c r="A10" s="2" t="s">
        <v>29</v>
      </c>
      <c r="B10" s="892">
        <v>133</v>
      </c>
      <c r="C10" s="889">
        <v>2.90678180754185E-2</v>
      </c>
      <c r="D10" s="889">
        <v>0.11257241666317</v>
      </c>
      <c r="E10" s="889">
        <v>7.3496684432029696E-2</v>
      </c>
      <c r="F10" s="889">
        <v>0.14095678925514199</v>
      </c>
      <c r="G10" s="889">
        <v>0</v>
      </c>
      <c r="H10" s="889">
        <v>0.267281204462051</v>
      </c>
      <c r="I10" s="889">
        <v>4.7534797340631499E-2</v>
      </c>
      <c r="J10" s="889">
        <v>0.19006575644016299</v>
      </c>
      <c r="K10" s="889">
        <v>5.2868809551000602E-2</v>
      </c>
      <c r="L10" s="889">
        <v>4.8074435442686102E-2</v>
      </c>
      <c r="M10" s="889">
        <v>3.80812846124172E-2</v>
      </c>
      <c r="N10" s="895">
        <v>7.4071583747863796</v>
      </c>
    </row>
    <row r="11" spans="1:14" x14ac:dyDescent="0.2">
      <c r="A11" s="2" t="s">
        <v>30</v>
      </c>
      <c r="B11" s="892">
        <v>558</v>
      </c>
      <c r="C11" s="889">
        <v>7.1243584156036405E-2</v>
      </c>
      <c r="D11" s="889">
        <v>6.8942271173000294E-2</v>
      </c>
      <c r="E11" s="889">
        <v>0.12421296536922501</v>
      </c>
      <c r="F11" s="889">
        <v>0.118840739130974</v>
      </c>
      <c r="G11" s="889">
        <v>1.51489749550819E-2</v>
      </c>
      <c r="H11" s="889">
        <v>0.33026662468910201</v>
      </c>
      <c r="I11" s="889">
        <v>2.89525333791971E-2</v>
      </c>
      <c r="J11" s="889">
        <v>0.18921428918838501</v>
      </c>
      <c r="K11" s="889">
        <v>3.1406819820404101E-2</v>
      </c>
      <c r="L11" s="889">
        <v>1.2073954567313199E-2</v>
      </c>
      <c r="M11" s="889">
        <v>9.6972435712814296E-3</v>
      </c>
      <c r="N11" s="895">
        <v>5.5887045860290501</v>
      </c>
    </row>
    <row r="12" spans="1:14" x14ac:dyDescent="0.2">
      <c r="A12" s="2" t="s">
        <v>31</v>
      </c>
      <c r="B12" s="892">
        <v>537</v>
      </c>
      <c r="C12" s="889">
        <v>7.0154048502445193E-2</v>
      </c>
      <c r="D12" s="889">
        <v>0.11061517894268</v>
      </c>
      <c r="E12" s="889">
        <v>0.111466489732265</v>
      </c>
      <c r="F12" s="889">
        <v>9.7857922315597506E-2</v>
      </c>
      <c r="G12" s="889">
        <v>4.0684980340301999E-3</v>
      </c>
      <c r="H12" s="889">
        <v>0.25271961092948902</v>
      </c>
      <c r="I12" s="889">
        <v>5.0365976989269298E-2</v>
      </c>
      <c r="J12" s="889">
        <v>0.18892370164394401</v>
      </c>
      <c r="K12" s="889">
        <v>6.7147977650165599E-2</v>
      </c>
      <c r="L12" s="889">
        <v>3.2041966915130601E-2</v>
      </c>
      <c r="M12" s="889">
        <v>1.4638638123869899E-2</v>
      </c>
      <c r="N12" s="895">
        <v>6.5651512145996103</v>
      </c>
    </row>
    <row r="13" spans="1:14" x14ac:dyDescent="0.2">
      <c r="A13" s="2" t="s">
        <v>32</v>
      </c>
      <c r="B13" s="892">
        <v>138</v>
      </c>
      <c r="C13" s="889">
        <v>6.6814497113227803E-2</v>
      </c>
      <c r="D13" s="889">
        <v>0.10826300829648999</v>
      </c>
      <c r="E13" s="889">
        <v>0.110520772635937</v>
      </c>
      <c r="F13" s="889">
        <v>8.7650164961814894E-2</v>
      </c>
      <c r="G13" s="889">
        <v>7.6752179302275198E-3</v>
      </c>
      <c r="H13" s="889">
        <v>0.31922739744186401</v>
      </c>
      <c r="I13" s="889">
        <v>2.56847124546766E-2</v>
      </c>
      <c r="J13" s="889">
        <v>0.199736759066582</v>
      </c>
      <c r="K13" s="889">
        <v>3.2085582613945E-2</v>
      </c>
      <c r="L13" s="889">
        <v>1.26287760213017E-2</v>
      </c>
      <c r="M13" s="889">
        <v>2.9713107272982601E-2</v>
      </c>
      <c r="N13" s="895">
        <v>6.3379049301147496</v>
      </c>
    </row>
    <row r="14" spans="1:14" x14ac:dyDescent="0.2">
      <c r="A14" s="2" t="s">
        <v>33</v>
      </c>
      <c r="B14" s="892">
        <v>306</v>
      </c>
      <c r="C14" s="889">
        <v>9.1938614845275907E-2</v>
      </c>
      <c r="D14" s="889">
        <v>5.6367672979831702E-2</v>
      </c>
      <c r="E14" s="889">
        <v>0.108157843351364</v>
      </c>
      <c r="F14" s="889">
        <v>0.106233328580856</v>
      </c>
      <c r="G14" s="889">
        <v>5.26882987469435E-3</v>
      </c>
      <c r="H14" s="889">
        <v>0.28927403688430797</v>
      </c>
      <c r="I14" s="889">
        <v>1.94213315844536E-2</v>
      </c>
      <c r="J14" s="889">
        <v>0.232147261500359</v>
      </c>
      <c r="K14" s="889">
        <v>4.7308713197708102E-2</v>
      </c>
      <c r="L14" s="889">
        <v>1.94485802203417E-2</v>
      </c>
      <c r="M14" s="889">
        <v>2.4433787912130401E-2</v>
      </c>
      <c r="N14" s="895">
        <v>6.8589973449706996</v>
      </c>
    </row>
    <row r="15" spans="1:14" x14ac:dyDescent="0.2">
      <c r="A15" s="5" t="s">
        <v>34</v>
      </c>
      <c r="B15" s="891" t="s">
        <v>1</v>
      </c>
      <c r="C15" s="888" t="s">
        <v>1</v>
      </c>
      <c r="D15" s="888" t="s">
        <v>1</v>
      </c>
      <c r="E15" s="888" t="s">
        <v>1</v>
      </c>
      <c r="F15" s="888" t="s">
        <v>1</v>
      </c>
      <c r="G15" s="888" t="s">
        <v>1</v>
      </c>
      <c r="H15" s="888" t="s">
        <v>1</v>
      </c>
      <c r="I15" s="888" t="s">
        <v>1</v>
      </c>
      <c r="J15" s="888" t="s">
        <v>1</v>
      </c>
      <c r="K15" s="888" t="s">
        <v>1</v>
      </c>
      <c r="L15" s="888" t="s">
        <v>1</v>
      </c>
      <c r="M15" s="888" t="s">
        <v>1</v>
      </c>
      <c r="N15" s="894" t="s">
        <v>1</v>
      </c>
    </row>
    <row r="16" spans="1:14" x14ac:dyDescent="0.2">
      <c r="A16" s="2" t="s">
        <v>35</v>
      </c>
      <c r="B16" s="892">
        <v>1836</v>
      </c>
      <c r="C16" s="889">
        <v>6.5002620220184298E-2</v>
      </c>
      <c r="D16" s="889">
        <v>0.106838881969452</v>
      </c>
      <c r="E16" s="889">
        <v>0.11194762587547299</v>
      </c>
      <c r="F16" s="889">
        <v>0.107170812785625</v>
      </c>
      <c r="G16" s="889">
        <v>6.4763999544084098E-3</v>
      </c>
      <c r="H16" s="889">
        <v>0.28495487570762601</v>
      </c>
      <c r="I16" s="889">
        <v>3.8985107094049502E-2</v>
      </c>
      <c r="J16" s="889">
        <v>0.16931615769863101</v>
      </c>
      <c r="K16" s="889">
        <v>6.4124122262000996E-2</v>
      </c>
      <c r="L16" s="889">
        <v>2.8570560738444301E-2</v>
      </c>
      <c r="M16" s="889">
        <v>1.66128408163786E-2</v>
      </c>
      <c r="N16" s="895">
        <v>6.3603014945983896</v>
      </c>
    </row>
    <row r="17" spans="1:14" x14ac:dyDescent="0.2">
      <c r="A17" s="2" t="s">
        <v>36</v>
      </c>
      <c r="B17" s="892">
        <v>45</v>
      </c>
      <c r="C17" s="889">
        <v>0.14228001236915599</v>
      </c>
      <c r="D17" s="889">
        <v>0.106908410787582</v>
      </c>
      <c r="E17" s="889">
        <v>0.113552778959274</v>
      </c>
      <c r="F17" s="889">
        <v>8.8174201548099504E-2</v>
      </c>
      <c r="G17" s="889">
        <v>0</v>
      </c>
      <c r="H17" s="889">
        <v>0.18811468780040699</v>
      </c>
      <c r="I17" s="889">
        <v>2.0257318392396001E-2</v>
      </c>
      <c r="J17" s="889">
        <v>0.20406709611415899</v>
      </c>
      <c r="K17" s="889">
        <v>0.103417843580246</v>
      </c>
      <c r="L17" s="889">
        <v>3.3227663487196003E-2</v>
      </c>
      <c r="M17" s="889">
        <v>0</v>
      </c>
      <c r="N17" s="895">
        <v>5.9576601982116699</v>
      </c>
    </row>
    <row r="18" spans="1:14" x14ac:dyDescent="0.2">
      <c r="A18" s="2" t="s">
        <v>37</v>
      </c>
      <c r="B18" s="892">
        <v>406</v>
      </c>
      <c r="C18" s="889">
        <v>7.5970709323883098E-2</v>
      </c>
      <c r="D18" s="889">
        <v>9.8393090069294004E-2</v>
      </c>
      <c r="E18" s="889">
        <v>0.107842840254307</v>
      </c>
      <c r="F18" s="889">
        <v>0.105816580355167</v>
      </c>
      <c r="G18" s="889">
        <v>7.9895472154021298E-3</v>
      </c>
      <c r="H18" s="889">
        <v>0.30296570062637301</v>
      </c>
      <c r="I18" s="889">
        <v>2.1744908764958399E-2</v>
      </c>
      <c r="J18" s="889">
        <v>0.18932920694351199</v>
      </c>
      <c r="K18" s="889">
        <v>3.85886505246162E-2</v>
      </c>
      <c r="L18" s="889">
        <v>2.8394147753715501E-2</v>
      </c>
      <c r="M18" s="889">
        <v>2.2964615374803501E-2</v>
      </c>
      <c r="N18" s="895">
        <v>6.4089021682739302</v>
      </c>
    </row>
    <row r="19" spans="1:14" x14ac:dyDescent="0.2">
      <c r="A19" s="2" t="s">
        <v>38</v>
      </c>
      <c r="B19" s="892">
        <v>57</v>
      </c>
      <c r="C19" s="889">
        <v>6.8320654332637801E-2</v>
      </c>
      <c r="D19" s="889">
        <v>4.7382552176713902E-2</v>
      </c>
      <c r="E19" s="889">
        <v>0.17827628552913699</v>
      </c>
      <c r="F19" s="889">
        <v>5.2658889442682301E-2</v>
      </c>
      <c r="G19" s="889">
        <v>5.7143982499837903E-2</v>
      </c>
      <c r="H19" s="889">
        <v>0.37133815884590099</v>
      </c>
      <c r="I19" s="889">
        <v>7.1384154260158497E-2</v>
      </c>
      <c r="J19" s="889">
        <v>0.106127895414829</v>
      </c>
      <c r="K19" s="889">
        <v>9.0634904336184296E-4</v>
      </c>
      <c r="L19" s="889">
        <v>4.6461090445518501E-2</v>
      </c>
      <c r="M19" s="889">
        <v>0</v>
      </c>
      <c r="N19" s="895">
        <v>5.12746286392212</v>
      </c>
    </row>
    <row r="20" spans="1:14" x14ac:dyDescent="0.2">
      <c r="A20" s="5" t="s">
        <v>39</v>
      </c>
      <c r="B20" s="891" t="s">
        <v>1</v>
      </c>
      <c r="C20" s="888" t="s">
        <v>1</v>
      </c>
      <c r="D20" s="888" t="s">
        <v>1</v>
      </c>
      <c r="E20" s="888" t="s">
        <v>1</v>
      </c>
      <c r="F20" s="888" t="s">
        <v>1</v>
      </c>
      <c r="G20" s="888" t="s">
        <v>1</v>
      </c>
      <c r="H20" s="888" t="s">
        <v>1</v>
      </c>
      <c r="I20" s="888" t="s">
        <v>1</v>
      </c>
      <c r="J20" s="888" t="s">
        <v>1</v>
      </c>
      <c r="K20" s="888" t="s">
        <v>1</v>
      </c>
      <c r="L20" s="888" t="s">
        <v>1</v>
      </c>
      <c r="M20" s="888" t="s">
        <v>1</v>
      </c>
      <c r="N20" s="894" t="s">
        <v>1</v>
      </c>
    </row>
    <row r="21" spans="1:14" x14ac:dyDescent="0.2">
      <c r="A21" s="2" t="s">
        <v>35</v>
      </c>
      <c r="B21" s="892">
        <v>1836</v>
      </c>
      <c r="C21" s="889">
        <v>6.5002620220184298E-2</v>
      </c>
      <c r="D21" s="889">
        <v>0.106838881969452</v>
      </c>
      <c r="E21" s="889">
        <v>0.11194762587547299</v>
      </c>
      <c r="F21" s="889">
        <v>0.107170812785625</v>
      </c>
      <c r="G21" s="889">
        <v>6.4763999544084098E-3</v>
      </c>
      <c r="H21" s="889">
        <v>0.28495487570762601</v>
      </c>
      <c r="I21" s="889">
        <v>3.8985107094049502E-2</v>
      </c>
      <c r="J21" s="889">
        <v>0.16931615769863101</v>
      </c>
      <c r="K21" s="889">
        <v>6.4124122262000996E-2</v>
      </c>
      <c r="L21" s="889">
        <v>2.8570560738444301E-2</v>
      </c>
      <c r="M21" s="889">
        <v>1.66128408163786E-2</v>
      </c>
      <c r="N21" s="895">
        <v>6.3603014945983896</v>
      </c>
    </row>
    <row r="22" spans="1:14" x14ac:dyDescent="0.2">
      <c r="A22" s="2" t="s">
        <v>40</v>
      </c>
      <c r="B22" s="892">
        <v>17</v>
      </c>
      <c r="C22" s="889" t="s">
        <v>1</v>
      </c>
      <c r="D22" s="889" t="s">
        <v>1</v>
      </c>
      <c r="E22" s="889" t="s">
        <v>1</v>
      </c>
      <c r="F22" s="889" t="s">
        <v>1</v>
      </c>
      <c r="G22" s="889" t="s">
        <v>1</v>
      </c>
      <c r="H22" s="889" t="s">
        <v>1</v>
      </c>
      <c r="I22" s="889" t="s">
        <v>1</v>
      </c>
      <c r="J22" s="889" t="s">
        <v>1</v>
      </c>
      <c r="K22" s="889" t="s">
        <v>1</v>
      </c>
      <c r="L22" s="889" t="s">
        <v>1</v>
      </c>
      <c r="M22" s="889" t="s">
        <v>1</v>
      </c>
      <c r="N22" s="895" t="s">
        <v>1</v>
      </c>
    </row>
    <row r="23" spans="1:14" x14ac:dyDescent="0.2">
      <c r="A23" s="2" t="s">
        <v>41</v>
      </c>
      <c r="B23" s="892">
        <v>24</v>
      </c>
      <c r="C23" s="889" t="s">
        <v>1</v>
      </c>
      <c r="D23" s="889" t="s">
        <v>1</v>
      </c>
      <c r="E23" s="889" t="s">
        <v>1</v>
      </c>
      <c r="F23" s="889" t="s">
        <v>1</v>
      </c>
      <c r="G23" s="889" t="s">
        <v>1</v>
      </c>
      <c r="H23" s="889" t="s">
        <v>1</v>
      </c>
      <c r="I23" s="889" t="s">
        <v>1</v>
      </c>
      <c r="J23" s="889" t="s">
        <v>1</v>
      </c>
      <c r="K23" s="889" t="s">
        <v>1</v>
      </c>
      <c r="L23" s="889" t="s">
        <v>1</v>
      </c>
      <c r="M23" s="889" t="s">
        <v>1</v>
      </c>
      <c r="N23" s="895" t="s">
        <v>1</v>
      </c>
    </row>
    <row r="24" spans="1:14" x14ac:dyDescent="0.2">
      <c r="A24" s="2" t="s">
        <v>42</v>
      </c>
      <c r="B24" s="892">
        <v>4</v>
      </c>
      <c r="C24" s="889" t="s">
        <v>1</v>
      </c>
      <c r="D24" s="889" t="s">
        <v>1</v>
      </c>
      <c r="E24" s="889" t="s">
        <v>1</v>
      </c>
      <c r="F24" s="889" t="s">
        <v>1</v>
      </c>
      <c r="G24" s="889" t="s">
        <v>1</v>
      </c>
      <c r="H24" s="889" t="s">
        <v>1</v>
      </c>
      <c r="I24" s="889" t="s">
        <v>1</v>
      </c>
      <c r="J24" s="889" t="s">
        <v>1</v>
      </c>
      <c r="K24" s="889" t="s">
        <v>1</v>
      </c>
      <c r="L24" s="889" t="s">
        <v>1</v>
      </c>
      <c r="M24" s="889" t="s">
        <v>1</v>
      </c>
      <c r="N24" s="895" t="s">
        <v>1</v>
      </c>
    </row>
    <row r="25" spans="1:14" x14ac:dyDescent="0.2">
      <c r="A25" s="2" t="s">
        <v>43</v>
      </c>
      <c r="B25" s="892">
        <v>3</v>
      </c>
      <c r="C25" s="889" t="s">
        <v>1</v>
      </c>
      <c r="D25" s="889" t="s">
        <v>1</v>
      </c>
      <c r="E25" s="889" t="s">
        <v>1</v>
      </c>
      <c r="F25" s="889" t="s">
        <v>1</v>
      </c>
      <c r="G25" s="889" t="s">
        <v>1</v>
      </c>
      <c r="H25" s="889" t="s">
        <v>1</v>
      </c>
      <c r="I25" s="889" t="s">
        <v>1</v>
      </c>
      <c r="J25" s="889" t="s">
        <v>1</v>
      </c>
      <c r="K25" s="889" t="s">
        <v>1</v>
      </c>
      <c r="L25" s="889" t="s">
        <v>1</v>
      </c>
      <c r="M25" s="889" t="s">
        <v>1</v>
      </c>
      <c r="N25" s="895" t="s">
        <v>1</v>
      </c>
    </row>
    <row r="26" spans="1:14" x14ac:dyDescent="0.2">
      <c r="A26" s="2" t="s">
        <v>37</v>
      </c>
      <c r="B26" s="892">
        <v>406</v>
      </c>
      <c r="C26" s="889">
        <v>7.5970709323883098E-2</v>
      </c>
      <c r="D26" s="889">
        <v>9.8393090069294004E-2</v>
      </c>
      <c r="E26" s="889">
        <v>0.107842840254307</v>
      </c>
      <c r="F26" s="889">
        <v>0.105816580355167</v>
      </c>
      <c r="G26" s="889">
        <v>7.9895472154021298E-3</v>
      </c>
      <c r="H26" s="889">
        <v>0.30296570062637301</v>
      </c>
      <c r="I26" s="889">
        <v>2.1744908764958399E-2</v>
      </c>
      <c r="J26" s="889">
        <v>0.18932920694351199</v>
      </c>
      <c r="K26" s="889">
        <v>3.85886505246162E-2</v>
      </c>
      <c r="L26" s="889">
        <v>2.8394147753715501E-2</v>
      </c>
      <c r="M26" s="889">
        <v>2.2964615374803501E-2</v>
      </c>
      <c r="N26" s="895">
        <v>6.4089021682739302</v>
      </c>
    </row>
    <row r="27" spans="1:14" x14ac:dyDescent="0.2">
      <c r="A27" s="2" t="s">
        <v>44</v>
      </c>
      <c r="B27" s="892">
        <v>3</v>
      </c>
      <c r="C27" s="889" t="s">
        <v>1</v>
      </c>
      <c r="D27" s="889" t="s">
        <v>1</v>
      </c>
      <c r="E27" s="889" t="s">
        <v>1</v>
      </c>
      <c r="F27" s="889" t="s">
        <v>1</v>
      </c>
      <c r="G27" s="889" t="s">
        <v>1</v>
      </c>
      <c r="H27" s="889" t="s">
        <v>1</v>
      </c>
      <c r="I27" s="889" t="s">
        <v>1</v>
      </c>
      <c r="J27" s="889" t="s">
        <v>1</v>
      </c>
      <c r="K27" s="889" t="s">
        <v>1</v>
      </c>
      <c r="L27" s="889" t="s">
        <v>1</v>
      </c>
      <c r="M27" s="889" t="s">
        <v>1</v>
      </c>
      <c r="N27" s="895" t="s">
        <v>1</v>
      </c>
    </row>
    <row r="28" spans="1:14" x14ac:dyDescent="0.2">
      <c r="A28" s="2" t="s">
        <v>45</v>
      </c>
      <c r="B28" s="892">
        <v>51</v>
      </c>
      <c r="C28" s="889">
        <v>7.59990438818932E-2</v>
      </c>
      <c r="D28" s="889">
        <v>5.2707761526107802E-2</v>
      </c>
      <c r="E28" s="889">
        <v>0.18626071512699099</v>
      </c>
      <c r="F28" s="889">
        <v>5.8577090501785299E-2</v>
      </c>
      <c r="G28" s="889">
        <v>6.3566252589225797E-2</v>
      </c>
      <c r="H28" s="889">
        <v>0.33728501200675998</v>
      </c>
      <c r="I28" s="889">
        <v>5.48578351736069E-2</v>
      </c>
      <c r="J28" s="889">
        <v>0.11805534362793001</v>
      </c>
      <c r="K28" s="889">
        <v>1.00821140222251E-3</v>
      </c>
      <c r="L28" s="889">
        <v>5.1682736724615097E-2</v>
      </c>
      <c r="M28" s="889">
        <v>0</v>
      </c>
      <c r="N28" s="895">
        <v>5.1183142662048304</v>
      </c>
    </row>
    <row r="29" spans="1:14" x14ac:dyDescent="0.2">
      <c r="A29" s="5" t="s">
        <v>46</v>
      </c>
      <c r="B29" s="891" t="s">
        <v>1</v>
      </c>
      <c r="C29" s="888" t="s">
        <v>1</v>
      </c>
      <c r="D29" s="888" t="s">
        <v>1</v>
      </c>
      <c r="E29" s="888" t="s">
        <v>1</v>
      </c>
      <c r="F29" s="888" t="s">
        <v>1</v>
      </c>
      <c r="G29" s="888" t="s">
        <v>1</v>
      </c>
      <c r="H29" s="888" t="s">
        <v>1</v>
      </c>
      <c r="I29" s="888" t="s">
        <v>1</v>
      </c>
      <c r="J29" s="888" t="s">
        <v>1</v>
      </c>
      <c r="K29" s="888" t="s">
        <v>1</v>
      </c>
      <c r="L29" s="888" t="s">
        <v>1</v>
      </c>
      <c r="M29" s="888" t="s">
        <v>1</v>
      </c>
      <c r="N29" s="894" t="s">
        <v>1</v>
      </c>
    </row>
    <row r="30" spans="1:14" x14ac:dyDescent="0.2">
      <c r="A30" s="2" t="s">
        <v>47</v>
      </c>
      <c r="B30" s="892">
        <v>84</v>
      </c>
      <c r="C30" s="889">
        <v>0.100077129900455</v>
      </c>
      <c r="D30" s="889">
        <v>7.2915211319923401E-2</v>
      </c>
      <c r="E30" s="889">
        <v>0.12608216702938099</v>
      </c>
      <c r="F30" s="889">
        <v>4.8609811812639202E-2</v>
      </c>
      <c r="G30" s="889">
        <v>1.08805950731039E-2</v>
      </c>
      <c r="H30" s="889">
        <v>0.320072531700134</v>
      </c>
      <c r="I30" s="889">
        <v>3.5076674073934597E-2</v>
      </c>
      <c r="J30" s="889">
        <v>0.18854470551013899</v>
      </c>
      <c r="K30" s="889">
        <v>5.0046041607856799E-2</v>
      </c>
      <c r="L30" s="889">
        <v>3.0156802386045501E-2</v>
      </c>
      <c r="M30" s="889">
        <v>1.7538337036967298E-2</v>
      </c>
      <c r="N30" s="895">
        <v>6.0906777381896999</v>
      </c>
    </row>
    <row r="31" spans="1:14" x14ac:dyDescent="0.2">
      <c r="A31" s="2" t="s">
        <v>48</v>
      </c>
      <c r="B31" s="892">
        <v>446</v>
      </c>
      <c r="C31" s="889">
        <v>6.3430659472942394E-2</v>
      </c>
      <c r="D31" s="889">
        <v>9.53102707862854E-2</v>
      </c>
      <c r="E31" s="889">
        <v>0.117694057524204</v>
      </c>
      <c r="F31" s="889">
        <v>0.10712765157222701</v>
      </c>
      <c r="G31" s="889">
        <v>7.7624460682272902E-3</v>
      </c>
      <c r="H31" s="889">
        <v>0.248585224151611</v>
      </c>
      <c r="I31" s="889">
        <v>4.4762082397937802E-2</v>
      </c>
      <c r="J31" s="889">
        <v>0.18103477358818101</v>
      </c>
      <c r="K31" s="889">
        <v>7.5872495770454407E-2</v>
      </c>
      <c r="L31" s="889">
        <v>2.95561794191599E-2</v>
      </c>
      <c r="M31" s="889">
        <v>2.88641676306725E-2</v>
      </c>
      <c r="N31" s="895">
        <v>7.1948819160461399</v>
      </c>
    </row>
    <row r="32" spans="1:14" x14ac:dyDescent="0.2">
      <c r="A32" s="2" t="s">
        <v>49</v>
      </c>
      <c r="B32" s="892">
        <v>462</v>
      </c>
      <c r="C32" s="889">
        <v>4.6442184597253799E-2</v>
      </c>
      <c r="D32" s="889">
        <v>0.11243411898613</v>
      </c>
      <c r="E32" s="889">
        <v>0.10476229339838</v>
      </c>
      <c r="F32" s="889">
        <v>0.114232778549194</v>
      </c>
      <c r="G32" s="889">
        <v>7.7944747172296004E-3</v>
      </c>
      <c r="H32" s="889">
        <v>0.311825841665268</v>
      </c>
      <c r="I32" s="889">
        <v>2.09149979054928E-2</v>
      </c>
      <c r="J32" s="889">
        <v>0.18102774024009699</v>
      </c>
      <c r="K32" s="889">
        <v>6.2580212950706496E-2</v>
      </c>
      <c r="L32" s="889">
        <v>2.0495198667049401E-2</v>
      </c>
      <c r="M32" s="889">
        <v>1.74901708960533E-2</v>
      </c>
      <c r="N32" s="895">
        <v>6.2899923324584996</v>
      </c>
    </row>
    <row r="33" spans="1:14" x14ac:dyDescent="0.2">
      <c r="A33" s="2" t="s">
        <v>50</v>
      </c>
      <c r="B33" s="892">
        <v>1259</v>
      </c>
      <c r="C33" s="889">
        <v>7.7894747257232694E-2</v>
      </c>
      <c r="D33" s="889">
        <v>0.109475873410702</v>
      </c>
      <c r="E33" s="889">
        <v>0.110237523913383</v>
      </c>
      <c r="F33" s="889">
        <v>0.106647811830044</v>
      </c>
      <c r="G33" s="889">
        <v>8.2146301865577698E-3</v>
      </c>
      <c r="H33" s="889">
        <v>0.30905318260192899</v>
      </c>
      <c r="I33" s="889">
        <v>4.1942320764064803E-2</v>
      </c>
      <c r="J33" s="889">
        <v>0.153636589646339</v>
      </c>
      <c r="K33" s="889">
        <v>4.4485103338956798E-2</v>
      </c>
      <c r="L33" s="889">
        <v>2.7603456750512099E-2</v>
      </c>
      <c r="M33" s="889">
        <v>1.0808779858052699E-2</v>
      </c>
      <c r="N33" s="895">
        <v>5.7497820854187003</v>
      </c>
    </row>
    <row r="34" spans="1:14" x14ac:dyDescent="0.2">
      <c r="A34" s="5" t="s">
        <v>51</v>
      </c>
      <c r="B34" s="891" t="s">
        <v>1</v>
      </c>
      <c r="C34" s="888" t="s">
        <v>1</v>
      </c>
      <c r="D34" s="888" t="s">
        <v>1</v>
      </c>
      <c r="E34" s="888" t="s">
        <v>1</v>
      </c>
      <c r="F34" s="888" t="s">
        <v>1</v>
      </c>
      <c r="G34" s="888" t="s">
        <v>1</v>
      </c>
      <c r="H34" s="888" t="s">
        <v>1</v>
      </c>
      <c r="I34" s="888" t="s">
        <v>1</v>
      </c>
      <c r="J34" s="888" t="s">
        <v>1</v>
      </c>
      <c r="K34" s="888" t="s">
        <v>1</v>
      </c>
      <c r="L34" s="888" t="s">
        <v>1</v>
      </c>
      <c r="M34" s="888" t="s">
        <v>1</v>
      </c>
      <c r="N34" s="894" t="s">
        <v>1</v>
      </c>
    </row>
    <row r="35" spans="1:14" x14ac:dyDescent="0.2">
      <c r="A35" s="2" t="s">
        <v>52</v>
      </c>
      <c r="B35" s="892">
        <v>552</v>
      </c>
      <c r="C35" s="889">
        <v>6.1902746558189399E-2</v>
      </c>
      <c r="D35" s="889">
        <v>0.12202313542366</v>
      </c>
      <c r="E35" s="889">
        <v>0.11471778899431199</v>
      </c>
      <c r="F35" s="889">
        <v>9.7323432564735399E-2</v>
      </c>
      <c r="G35" s="889">
        <v>8.6326599121093802E-3</v>
      </c>
      <c r="H35" s="889">
        <v>0.30215752124786399</v>
      </c>
      <c r="I35" s="889">
        <v>3.6649242043495199E-2</v>
      </c>
      <c r="J35" s="889">
        <v>0.15236096084117901</v>
      </c>
      <c r="K35" s="889">
        <v>5.8627054095268201E-2</v>
      </c>
      <c r="L35" s="889">
        <v>2.9840728268027299E-2</v>
      </c>
      <c r="M35" s="889">
        <v>1.5764741227030799E-2</v>
      </c>
      <c r="N35" s="895">
        <v>6.1749453544616699</v>
      </c>
    </row>
    <row r="36" spans="1:14" x14ac:dyDescent="0.2">
      <c r="A36" s="2" t="s">
        <v>53</v>
      </c>
      <c r="B36" s="892">
        <v>1010</v>
      </c>
      <c r="C36" s="889">
        <v>7.1734271943569197E-2</v>
      </c>
      <c r="D36" s="889">
        <v>9.0829908847808796E-2</v>
      </c>
      <c r="E36" s="889">
        <v>0.110072053968906</v>
      </c>
      <c r="F36" s="889">
        <v>0.112214967608452</v>
      </c>
      <c r="G36" s="889">
        <v>3.3038761466741601E-3</v>
      </c>
      <c r="H36" s="889">
        <v>0.25732478499412498</v>
      </c>
      <c r="I36" s="889">
        <v>4.1559167206287398E-2</v>
      </c>
      <c r="J36" s="889">
        <v>0.19326184689998599</v>
      </c>
      <c r="K36" s="889">
        <v>6.6250458359718295E-2</v>
      </c>
      <c r="L36" s="889">
        <v>3.1223209574818601E-2</v>
      </c>
      <c r="M36" s="889">
        <v>2.2225474938750302E-2</v>
      </c>
      <c r="N36" s="895">
        <v>6.7829437255859402</v>
      </c>
    </row>
    <row r="37" spans="1:14" x14ac:dyDescent="0.2">
      <c r="A37" s="2" t="s">
        <v>54</v>
      </c>
      <c r="B37" s="892">
        <v>400</v>
      </c>
      <c r="C37" s="889">
        <v>6.9113552570343004E-2</v>
      </c>
      <c r="D37" s="889">
        <v>6.9330193102359799E-2</v>
      </c>
      <c r="E37" s="889">
        <v>9.9471256136894198E-2</v>
      </c>
      <c r="F37" s="889">
        <v>9.4731725752353696E-2</v>
      </c>
      <c r="G37" s="889">
        <v>1.6169950366020199E-2</v>
      </c>
      <c r="H37" s="889">
        <v>0.28883111476898199</v>
      </c>
      <c r="I37" s="889">
        <v>4.1623111814260497E-2</v>
      </c>
      <c r="J37" s="889">
        <v>0.21815241873264299</v>
      </c>
      <c r="K37" s="889">
        <v>4.91657219827175E-2</v>
      </c>
      <c r="L37" s="889">
        <v>3.5228714346885702E-2</v>
      </c>
      <c r="M37" s="889">
        <v>1.8182236701250101E-2</v>
      </c>
      <c r="N37" s="895">
        <v>6.7835311889648402</v>
      </c>
    </row>
    <row r="38" spans="1:14" x14ac:dyDescent="0.2">
      <c r="A38" s="2" t="s">
        <v>55</v>
      </c>
      <c r="B38" s="892">
        <v>415</v>
      </c>
      <c r="C38" s="889">
        <v>8.7558917701244396E-2</v>
      </c>
      <c r="D38" s="889">
        <v>9.1886781156063094E-2</v>
      </c>
      <c r="E38" s="889">
        <v>0.120199993252754</v>
      </c>
      <c r="F38" s="889">
        <v>0.110919162631035</v>
      </c>
      <c r="G38" s="889">
        <v>1.06570916250348E-2</v>
      </c>
      <c r="H38" s="889">
        <v>0.32938119769096402</v>
      </c>
      <c r="I38" s="889">
        <v>2.4257672950625399E-2</v>
      </c>
      <c r="J38" s="889">
        <v>0.15193992853164701</v>
      </c>
      <c r="K38" s="889">
        <v>4.7505512833595297E-2</v>
      </c>
      <c r="L38" s="889">
        <v>1.31049798801541E-2</v>
      </c>
      <c r="M38" s="889">
        <v>1.2588752433657599E-2</v>
      </c>
      <c r="N38" s="895">
        <v>5.4862098693847701</v>
      </c>
    </row>
    <row r="39" spans="1:14" x14ac:dyDescent="0.2">
      <c r="A39" s="5" t="s">
        <v>56</v>
      </c>
      <c r="B39" s="891" t="s">
        <v>1</v>
      </c>
      <c r="C39" s="888" t="s">
        <v>1</v>
      </c>
      <c r="D39" s="888" t="s">
        <v>1</v>
      </c>
      <c r="E39" s="888" t="s">
        <v>1</v>
      </c>
      <c r="F39" s="888" t="s">
        <v>1</v>
      </c>
      <c r="G39" s="888" t="s">
        <v>1</v>
      </c>
      <c r="H39" s="888" t="s">
        <v>1</v>
      </c>
      <c r="I39" s="888" t="s">
        <v>1</v>
      </c>
      <c r="J39" s="888" t="s">
        <v>1</v>
      </c>
      <c r="K39" s="888" t="s">
        <v>1</v>
      </c>
      <c r="L39" s="888" t="s">
        <v>1</v>
      </c>
      <c r="M39" s="888" t="s">
        <v>1</v>
      </c>
      <c r="N39" s="894" t="s">
        <v>1</v>
      </c>
    </row>
    <row r="40" spans="1:14" x14ac:dyDescent="0.2">
      <c r="A40" s="2" t="s">
        <v>57</v>
      </c>
      <c r="B40" s="892">
        <v>2118</v>
      </c>
      <c r="C40" s="889">
        <v>7.0699051022529602E-2</v>
      </c>
      <c r="D40" s="889">
        <v>0.105943404138088</v>
      </c>
      <c r="E40" s="889">
        <v>0.11796461045742</v>
      </c>
      <c r="F40" s="889">
        <v>0.106017649173737</v>
      </c>
      <c r="G40" s="889">
        <v>9.4403456896543503E-3</v>
      </c>
      <c r="H40" s="889">
        <v>0.28927591443061801</v>
      </c>
      <c r="I40" s="889">
        <v>3.8034435361623799E-2</v>
      </c>
      <c r="J40" s="889">
        <v>0.16713562607765201</v>
      </c>
      <c r="K40" s="889">
        <v>5.7348679751157802E-2</v>
      </c>
      <c r="L40" s="889">
        <v>2.57302187383175E-2</v>
      </c>
      <c r="M40" s="889">
        <v>1.24100595712662E-2</v>
      </c>
      <c r="N40" s="895">
        <v>6.0432405471801802</v>
      </c>
    </row>
    <row r="41" spans="1:14" x14ac:dyDescent="0.2">
      <c r="A41" s="2" t="s">
        <v>58</v>
      </c>
      <c r="B41" s="892">
        <v>209</v>
      </c>
      <c r="C41" s="889">
        <v>5.96919320523739E-2</v>
      </c>
      <c r="D41" s="889">
        <v>8.5814870893955203E-2</v>
      </c>
      <c r="E41" s="889">
        <v>7.5678236782550798E-2</v>
      </c>
      <c r="F41" s="889">
        <v>9.24695059657097E-2</v>
      </c>
      <c r="G41" s="889">
        <v>0</v>
      </c>
      <c r="H41" s="889">
        <v>0.28298681974411</v>
      </c>
      <c r="I41" s="889">
        <v>3.1462971121072797E-2</v>
      </c>
      <c r="J41" s="889">
        <v>0.20746447145938901</v>
      </c>
      <c r="K41" s="889">
        <v>7.0044524967670399E-2</v>
      </c>
      <c r="L41" s="889">
        <v>4.6065311878919601E-2</v>
      </c>
      <c r="M41" s="889">
        <v>4.8321343958377803E-2</v>
      </c>
      <c r="N41" s="895">
        <v>8.1696329116821307</v>
      </c>
    </row>
    <row r="42" spans="1:14" x14ac:dyDescent="0.2">
      <c r="A42" s="5" t="s">
        <v>59</v>
      </c>
      <c r="B42" s="891" t="s">
        <v>1</v>
      </c>
      <c r="C42" s="888" t="s">
        <v>1</v>
      </c>
      <c r="D42" s="888" t="s">
        <v>1</v>
      </c>
      <c r="E42" s="888" t="s">
        <v>1</v>
      </c>
      <c r="F42" s="888" t="s">
        <v>1</v>
      </c>
      <c r="G42" s="888" t="s">
        <v>1</v>
      </c>
      <c r="H42" s="888" t="s">
        <v>1</v>
      </c>
      <c r="I42" s="888" t="s">
        <v>1</v>
      </c>
      <c r="J42" s="888" t="s">
        <v>1</v>
      </c>
      <c r="K42" s="888" t="s">
        <v>1</v>
      </c>
      <c r="L42" s="888" t="s">
        <v>1</v>
      </c>
      <c r="M42" s="888" t="s">
        <v>1</v>
      </c>
      <c r="N42" s="894" t="s">
        <v>1</v>
      </c>
    </row>
    <row r="43" spans="1:14" x14ac:dyDescent="0.2">
      <c r="A43" s="2" t="s">
        <v>60</v>
      </c>
      <c r="B43" s="892">
        <v>1930</v>
      </c>
      <c r="C43" s="889">
        <v>7.4270687997341198E-2</v>
      </c>
      <c r="D43" s="889">
        <v>0.105354741215706</v>
      </c>
      <c r="E43" s="889">
        <v>0.118455722928047</v>
      </c>
      <c r="F43" s="889">
        <v>0.101995013654232</v>
      </c>
      <c r="G43" s="889">
        <v>1.0052809491753601E-2</v>
      </c>
      <c r="H43" s="889">
        <v>0.29330518841743503</v>
      </c>
      <c r="I43" s="889">
        <v>3.5832423716783503E-2</v>
      </c>
      <c r="J43" s="889">
        <v>0.162589341402054</v>
      </c>
      <c r="K43" s="889">
        <v>5.7604990899562801E-2</v>
      </c>
      <c r="L43" s="889">
        <v>2.6905216276645699E-2</v>
      </c>
      <c r="M43" s="889">
        <v>1.3633853755891301E-2</v>
      </c>
      <c r="N43" s="895">
        <v>6.0761127471923801</v>
      </c>
    </row>
    <row r="44" spans="1:14" x14ac:dyDescent="0.2">
      <c r="A44" s="2" t="s">
        <v>61</v>
      </c>
      <c r="B44" s="892">
        <v>246</v>
      </c>
      <c r="C44" s="889">
        <v>4.5220632106065799E-2</v>
      </c>
      <c r="D44" s="889">
        <v>0.111007377505302</v>
      </c>
      <c r="E44" s="889">
        <v>0.117996782064438</v>
      </c>
      <c r="F44" s="889">
        <v>0.12804102897644001</v>
      </c>
      <c r="G44" s="889">
        <v>3.4906801301986001E-3</v>
      </c>
      <c r="H44" s="889">
        <v>0.26844269037246699</v>
      </c>
      <c r="I44" s="889">
        <v>7.0387840270996094E-2</v>
      </c>
      <c r="J44" s="889">
        <v>0.18567633628845201</v>
      </c>
      <c r="K44" s="889">
        <v>5.2778918296098702E-2</v>
      </c>
      <c r="L44" s="889">
        <v>1.6957703977823299E-2</v>
      </c>
      <c r="M44" s="889">
        <v>0</v>
      </c>
      <c r="N44" s="895">
        <v>5.5935339927673304</v>
      </c>
    </row>
    <row r="45" spans="1:14" x14ac:dyDescent="0.2">
      <c r="A45" s="2" t="s">
        <v>62</v>
      </c>
      <c r="B45" s="892">
        <v>176</v>
      </c>
      <c r="C45" s="889">
        <v>5.4757103323936497E-2</v>
      </c>
      <c r="D45" s="889">
        <v>8.0143071711063399E-2</v>
      </c>
      <c r="E45" s="889">
        <v>6.37066215276718E-2</v>
      </c>
      <c r="F45" s="889">
        <v>9.7202323377132402E-2</v>
      </c>
      <c r="G45" s="889">
        <v>0</v>
      </c>
      <c r="H45" s="889">
        <v>0.27352780103683499</v>
      </c>
      <c r="I45" s="889">
        <v>2.25452817976475E-2</v>
      </c>
      <c r="J45" s="889">
        <v>0.22820851206779499</v>
      </c>
      <c r="K45" s="889">
        <v>7.4599809944629697E-2</v>
      </c>
      <c r="L45" s="889">
        <v>4.8803459852933898E-2</v>
      </c>
      <c r="M45" s="889">
        <v>5.6505996733903899E-2</v>
      </c>
      <c r="N45" s="895">
        <v>8.7181797027587908</v>
      </c>
    </row>
    <row r="46" spans="1:14" x14ac:dyDescent="0.2">
      <c r="A46" s="5" t="s">
        <v>63</v>
      </c>
      <c r="B46" s="891" t="s">
        <v>1</v>
      </c>
      <c r="C46" s="888" t="s">
        <v>1</v>
      </c>
      <c r="D46" s="888" t="s">
        <v>1</v>
      </c>
      <c r="E46" s="888" t="s">
        <v>1</v>
      </c>
      <c r="F46" s="888" t="s">
        <v>1</v>
      </c>
      <c r="G46" s="888" t="s">
        <v>1</v>
      </c>
      <c r="H46" s="888" t="s">
        <v>1</v>
      </c>
      <c r="I46" s="888" t="s">
        <v>1</v>
      </c>
      <c r="J46" s="888" t="s">
        <v>1</v>
      </c>
      <c r="K46" s="888" t="s">
        <v>1</v>
      </c>
      <c r="L46" s="888" t="s">
        <v>1</v>
      </c>
      <c r="M46" s="888" t="s">
        <v>1</v>
      </c>
      <c r="N46" s="894" t="s">
        <v>1</v>
      </c>
    </row>
    <row r="47" spans="1:14" x14ac:dyDescent="0.2">
      <c r="A47" s="2" t="s">
        <v>64</v>
      </c>
      <c r="B47" s="892">
        <v>273</v>
      </c>
      <c r="C47" s="889">
        <v>6.5495543181896196E-2</v>
      </c>
      <c r="D47" s="889">
        <v>8.1613577902317005E-2</v>
      </c>
      <c r="E47" s="889">
        <v>9.4769075512886006E-2</v>
      </c>
      <c r="F47" s="889">
        <v>7.2168119251728099E-2</v>
      </c>
      <c r="G47" s="889">
        <v>2.1001601126045002E-3</v>
      </c>
      <c r="H47" s="889">
        <v>0.28856533765792802</v>
      </c>
      <c r="I47" s="889">
        <v>3.7117239087820102E-2</v>
      </c>
      <c r="J47" s="889">
        <v>0.205591976642609</v>
      </c>
      <c r="K47" s="889">
        <v>7.5173720717430101E-2</v>
      </c>
      <c r="L47" s="889">
        <v>5.2036110311746597E-2</v>
      </c>
      <c r="M47" s="889">
        <v>2.5369135662913302E-2</v>
      </c>
      <c r="N47" s="895">
        <v>7.8183536529540998</v>
      </c>
    </row>
    <row r="48" spans="1:14" x14ac:dyDescent="0.2">
      <c r="A48" s="2" t="s">
        <v>65</v>
      </c>
      <c r="B48" s="892">
        <v>224</v>
      </c>
      <c r="C48" s="889">
        <v>6.2358189374208499E-2</v>
      </c>
      <c r="D48" s="889">
        <v>8.6370274424552904E-2</v>
      </c>
      <c r="E48" s="889">
        <v>0.164687409996986</v>
      </c>
      <c r="F48" s="889">
        <v>0.10732979327440299</v>
      </c>
      <c r="G48" s="889">
        <v>7.5166649185121103E-3</v>
      </c>
      <c r="H48" s="889">
        <v>0.34676042199134799</v>
      </c>
      <c r="I48" s="889">
        <v>3.68286645971239E-3</v>
      </c>
      <c r="J48" s="889">
        <v>0.16630671918392201</v>
      </c>
      <c r="K48" s="889">
        <v>4.9000177532434498E-2</v>
      </c>
      <c r="L48" s="889">
        <v>5.9874909929931198E-3</v>
      </c>
      <c r="M48" s="889">
        <v>0</v>
      </c>
      <c r="N48" s="895">
        <v>5.0461330413818404</v>
      </c>
    </row>
    <row r="49" spans="1:14" x14ac:dyDescent="0.2">
      <c r="A49" s="2" t="s">
        <v>66</v>
      </c>
      <c r="B49" s="892">
        <v>350</v>
      </c>
      <c r="C49" s="889">
        <v>9.2994280159473405E-2</v>
      </c>
      <c r="D49" s="889">
        <v>0.13129894435405701</v>
      </c>
      <c r="E49" s="889">
        <v>9.5546618103981004E-2</v>
      </c>
      <c r="F49" s="889">
        <v>8.5481874644756303E-2</v>
      </c>
      <c r="G49" s="889">
        <v>7.5405249372124698E-3</v>
      </c>
      <c r="H49" s="889">
        <v>0.29478409886360202</v>
      </c>
      <c r="I49" s="889">
        <v>4.0306463837623603E-2</v>
      </c>
      <c r="J49" s="889">
        <v>0.111568786203861</v>
      </c>
      <c r="K49" s="889">
        <v>6.1642970889806699E-2</v>
      </c>
      <c r="L49" s="889">
        <v>4.7239139676094097E-2</v>
      </c>
      <c r="M49" s="889">
        <v>3.1596288084983798E-2</v>
      </c>
      <c r="N49" s="895">
        <v>6.9322829246520996</v>
      </c>
    </row>
    <row r="50" spans="1:14" x14ac:dyDescent="0.2">
      <c r="A50" s="2" t="s">
        <v>67</v>
      </c>
      <c r="B50" s="892">
        <v>203</v>
      </c>
      <c r="C50" s="889">
        <v>0.105465553700924</v>
      </c>
      <c r="D50" s="889">
        <v>9.31580886244774E-2</v>
      </c>
      <c r="E50" s="889">
        <v>6.0414861887693398E-2</v>
      </c>
      <c r="F50" s="889">
        <v>0.152530342340469</v>
      </c>
      <c r="G50" s="889">
        <v>0</v>
      </c>
      <c r="H50" s="889">
        <v>0.261718779802322</v>
      </c>
      <c r="I50" s="889">
        <v>5.8849684894084903E-2</v>
      </c>
      <c r="J50" s="889">
        <v>0.212091565132141</v>
      </c>
      <c r="K50" s="889">
        <v>4.1159663349390002E-2</v>
      </c>
      <c r="L50" s="889">
        <v>5.75020350515842E-3</v>
      </c>
      <c r="M50" s="889">
        <v>8.86126700788736E-3</v>
      </c>
      <c r="N50" s="895">
        <v>5.6858315467834499</v>
      </c>
    </row>
    <row r="51" spans="1:14" x14ac:dyDescent="0.2">
      <c r="A51" s="2" t="s">
        <v>68</v>
      </c>
      <c r="B51" s="892">
        <v>243</v>
      </c>
      <c r="C51" s="889">
        <v>5.4365884512662901E-2</v>
      </c>
      <c r="D51" s="889">
        <v>0.109357722103596</v>
      </c>
      <c r="E51" s="889">
        <v>0.11998767405748401</v>
      </c>
      <c r="F51" s="889">
        <v>0.17458707094192499</v>
      </c>
      <c r="G51" s="889">
        <v>4.2228093370795198E-3</v>
      </c>
      <c r="H51" s="889">
        <v>0.26882502436637901</v>
      </c>
      <c r="I51" s="889">
        <v>2.31458619236946E-2</v>
      </c>
      <c r="J51" s="889">
        <v>0.165300443768501</v>
      </c>
      <c r="K51" s="889">
        <v>5.4267670959234203E-2</v>
      </c>
      <c r="L51" s="889">
        <v>2.5362255051732101E-2</v>
      </c>
      <c r="M51" s="889">
        <v>5.7760038180276795E-4</v>
      </c>
      <c r="N51" s="895">
        <v>5.4599552154540998</v>
      </c>
    </row>
    <row r="52" spans="1:14" x14ac:dyDescent="0.2">
      <c r="A52" s="2" t="s">
        <v>69</v>
      </c>
      <c r="B52" s="892">
        <v>204</v>
      </c>
      <c r="C52" s="889">
        <v>2.18906123191118E-2</v>
      </c>
      <c r="D52" s="889">
        <v>6.7761078476905795E-2</v>
      </c>
      <c r="E52" s="889">
        <v>0.110080435872078</v>
      </c>
      <c r="F52" s="889">
        <v>9.8068572580814403E-2</v>
      </c>
      <c r="G52" s="889">
        <v>0</v>
      </c>
      <c r="H52" s="889">
        <v>0.30444574356079102</v>
      </c>
      <c r="I52" s="889">
        <v>2.6225509122014001E-2</v>
      </c>
      <c r="J52" s="889">
        <v>0.25636538863182101</v>
      </c>
      <c r="K52" s="889">
        <v>6.3360244035720797E-2</v>
      </c>
      <c r="L52" s="889">
        <v>3.7043463438749299E-2</v>
      </c>
      <c r="M52" s="889">
        <v>1.47589314728975E-2</v>
      </c>
      <c r="N52" s="895">
        <v>7.1450166702270499</v>
      </c>
    </row>
    <row r="53" spans="1:14" x14ac:dyDescent="0.2">
      <c r="A53" s="2" t="s">
        <v>70</v>
      </c>
      <c r="B53" s="892">
        <v>249</v>
      </c>
      <c r="C53" s="889">
        <v>0.118162244558334</v>
      </c>
      <c r="D53" s="889">
        <v>0.1869887560606</v>
      </c>
      <c r="E53" s="889">
        <v>0.16282838582992601</v>
      </c>
      <c r="F53" s="889">
        <v>9.3032144010067E-2</v>
      </c>
      <c r="G53" s="889">
        <v>2.0873017609119401E-2</v>
      </c>
      <c r="H53" s="889">
        <v>0.25574609637260398</v>
      </c>
      <c r="I53" s="889">
        <v>1.01086087524891E-2</v>
      </c>
      <c r="J53" s="889">
        <v>0.102608315646648</v>
      </c>
      <c r="K53" s="889">
        <v>2.3195421323180199E-2</v>
      </c>
      <c r="L53" s="889">
        <v>2.47070863842964E-2</v>
      </c>
      <c r="M53" s="889">
        <v>1.7499304376542601E-3</v>
      </c>
      <c r="N53" s="895">
        <v>4.25752878189087</v>
      </c>
    </row>
    <row r="54" spans="1:14" x14ac:dyDescent="0.2">
      <c r="A54" s="2" t="s">
        <v>71</v>
      </c>
      <c r="B54" s="892">
        <v>240</v>
      </c>
      <c r="C54" s="889">
        <v>6.6125698387622805E-2</v>
      </c>
      <c r="D54" s="889">
        <v>8.49318727850914E-2</v>
      </c>
      <c r="E54" s="889">
        <v>0.103917092084885</v>
      </c>
      <c r="F54" s="889">
        <v>7.7496767044067397E-2</v>
      </c>
      <c r="G54" s="889">
        <v>2.9773557558655701E-2</v>
      </c>
      <c r="H54" s="889">
        <v>0.28908115625381497</v>
      </c>
      <c r="I54" s="889">
        <v>6.8943060934543596E-2</v>
      </c>
      <c r="J54" s="889">
        <v>0.176206395030022</v>
      </c>
      <c r="K54" s="889">
        <v>6.5512537956237807E-2</v>
      </c>
      <c r="L54" s="889">
        <v>2.48797945678234E-2</v>
      </c>
      <c r="M54" s="889">
        <v>1.3132062740624E-2</v>
      </c>
      <c r="N54" s="895">
        <v>6.3077406883239702</v>
      </c>
    </row>
    <row r="55" spans="1:14" x14ac:dyDescent="0.2">
      <c r="A55" s="2" t="s">
        <v>72</v>
      </c>
      <c r="B55" s="892">
        <v>144</v>
      </c>
      <c r="C55" s="889">
        <v>7.7548496425151797E-2</v>
      </c>
      <c r="D55" s="889">
        <v>0.111902683973312</v>
      </c>
      <c r="E55" s="889">
        <v>0.13844680786132799</v>
      </c>
      <c r="F55" s="889">
        <v>0.13512875139713301</v>
      </c>
      <c r="G55" s="889">
        <v>0</v>
      </c>
      <c r="H55" s="889">
        <v>0.25476786494255099</v>
      </c>
      <c r="I55" s="889">
        <v>7.2813197970390306E-2</v>
      </c>
      <c r="J55" s="889">
        <v>0.110121935606003</v>
      </c>
      <c r="K55" s="889">
        <v>1.9008284434676202E-2</v>
      </c>
      <c r="L55" s="889">
        <v>1.92139819264412E-2</v>
      </c>
      <c r="M55" s="889">
        <v>6.1047997325658798E-2</v>
      </c>
      <c r="N55" s="895">
        <v>6.4079761505126998</v>
      </c>
    </row>
    <row r="56" spans="1:14" x14ac:dyDescent="0.2">
      <c r="A56" s="2" t="s">
        <v>73</v>
      </c>
      <c r="B56" s="892">
        <v>257</v>
      </c>
      <c r="C56" s="889">
        <v>1.9007857888937E-2</v>
      </c>
      <c r="D56" s="889">
        <v>5.7332675904035603E-2</v>
      </c>
      <c r="E56" s="889">
        <v>8.4192149341106401E-2</v>
      </c>
      <c r="F56" s="889">
        <v>7.2127774357795701E-2</v>
      </c>
      <c r="G56" s="889">
        <v>3.0526295304298401E-3</v>
      </c>
      <c r="H56" s="889">
        <v>0.30320769548416099</v>
      </c>
      <c r="I56" s="889">
        <v>4.5953389257192598E-2</v>
      </c>
      <c r="J56" s="889">
        <v>0.244242653250694</v>
      </c>
      <c r="K56" s="889">
        <v>0.108265943825245</v>
      </c>
      <c r="L56" s="889">
        <v>3.4515168517828002E-2</v>
      </c>
      <c r="M56" s="889">
        <v>2.81020756810904E-2</v>
      </c>
      <c r="N56" s="895">
        <v>8.1854295730590803</v>
      </c>
    </row>
    <row r="57" spans="1:14" x14ac:dyDescent="0.2">
      <c r="A57" s="5" t="s">
        <v>74</v>
      </c>
      <c r="B57" s="891" t="s">
        <v>1</v>
      </c>
      <c r="C57" s="888" t="s">
        <v>1</v>
      </c>
      <c r="D57" s="888" t="s">
        <v>1</v>
      </c>
      <c r="E57" s="888" t="s">
        <v>1</v>
      </c>
      <c r="F57" s="888" t="s">
        <v>1</v>
      </c>
      <c r="G57" s="888" t="s">
        <v>1</v>
      </c>
      <c r="H57" s="888" t="s">
        <v>1</v>
      </c>
      <c r="I57" s="888" t="s">
        <v>1</v>
      </c>
      <c r="J57" s="888" t="s">
        <v>1</v>
      </c>
      <c r="K57" s="888" t="s">
        <v>1</v>
      </c>
      <c r="L57" s="888" t="s">
        <v>1</v>
      </c>
      <c r="M57" s="888" t="s">
        <v>1</v>
      </c>
      <c r="N57" s="894" t="s">
        <v>1</v>
      </c>
    </row>
    <row r="58" spans="1:14" x14ac:dyDescent="0.2">
      <c r="A58" s="2" t="s">
        <v>75</v>
      </c>
      <c r="B58" s="892">
        <v>273</v>
      </c>
      <c r="C58" s="889">
        <v>6.5495543181896196E-2</v>
      </c>
      <c r="D58" s="889">
        <v>8.1613577902317005E-2</v>
      </c>
      <c r="E58" s="889">
        <v>9.4769075512886006E-2</v>
      </c>
      <c r="F58" s="889">
        <v>7.2168119251728099E-2</v>
      </c>
      <c r="G58" s="889">
        <v>2.1001601126045002E-3</v>
      </c>
      <c r="H58" s="889">
        <v>0.28856533765792802</v>
      </c>
      <c r="I58" s="889">
        <v>3.7117239087820102E-2</v>
      </c>
      <c r="J58" s="889">
        <v>0.205591976642609</v>
      </c>
      <c r="K58" s="889">
        <v>7.5173720717430101E-2</v>
      </c>
      <c r="L58" s="889">
        <v>5.2036110311746597E-2</v>
      </c>
      <c r="M58" s="889">
        <v>2.5369135662913302E-2</v>
      </c>
      <c r="N58" s="895">
        <v>7.8183536529540998</v>
      </c>
    </row>
    <row r="59" spans="1:14" x14ac:dyDescent="0.2">
      <c r="A59" s="2" t="s">
        <v>76</v>
      </c>
      <c r="B59" s="892">
        <v>1121</v>
      </c>
      <c r="C59" s="889">
        <v>3.1960230320692097E-2</v>
      </c>
      <c r="D59" s="889">
        <v>6.5906621515750899E-2</v>
      </c>
      <c r="E59" s="889">
        <v>0.10376755148172399</v>
      </c>
      <c r="F59" s="889">
        <v>0.122520677745342</v>
      </c>
      <c r="G59" s="889">
        <v>8.2299020141363092E-3</v>
      </c>
      <c r="H59" s="889">
        <v>0.29527157545089699</v>
      </c>
      <c r="I59" s="889">
        <v>5.2976608276367201E-2</v>
      </c>
      <c r="J59" s="889">
        <v>0.197831645607948</v>
      </c>
      <c r="K59" s="889">
        <v>6.5813742578029605E-2</v>
      </c>
      <c r="L59" s="889">
        <v>3.42433527112007E-2</v>
      </c>
      <c r="M59" s="889">
        <v>2.1478075534105301E-2</v>
      </c>
      <c r="N59" s="895">
        <v>7.1363582611084002</v>
      </c>
    </row>
    <row r="60" spans="1:14" x14ac:dyDescent="0.2">
      <c r="A60" s="2" t="s">
        <v>77</v>
      </c>
      <c r="B60" s="892">
        <v>648</v>
      </c>
      <c r="C60" s="889">
        <v>8.5403807461261694E-2</v>
      </c>
      <c r="D60" s="889">
        <v>0.14610312879085499</v>
      </c>
      <c r="E60" s="889">
        <v>0.14044219255447399</v>
      </c>
      <c r="F60" s="889">
        <v>9.3623794615268693E-2</v>
      </c>
      <c r="G60" s="889">
        <v>8.4399785846471804E-3</v>
      </c>
      <c r="H60" s="889">
        <v>0.30078864097595198</v>
      </c>
      <c r="I60" s="889">
        <v>1.33202979341149E-2</v>
      </c>
      <c r="J60" s="889">
        <v>0.142925530672073</v>
      </c>
      <c r="K60" s="889">
        <v>4.3794639408588402E-2</v>
      </c>
      <c r="L60" s="889">
        <v>1.2263384647667399E-2</v>
      </c>
      <c r="M60" s="889">
        <v>1.28946015611291E-2</v>
      </c>
      <c r="N60" s="895">
        <v>5.1395034790039098</v>
      </c>
    </row>
    <row r="61" spans="1:14" x14ac:dyDescent="0.2">
      <c r="A61" s="2" t="s">
        <v>78</v>
      </c>
      <c r="B61" s="892">
        <v>345</v>
      </c>
      <c r="C61" s="889">
        <v>0.25726801156997697</v>
      </c>
      <c r="D61" s="889">
        <v>0.22626374661922499</v>
      </c>
      <c r="E61" s="889">
        <v>9.6489906311035198E-2</v>
      </c>
      <c r="F61" s="889">
        <v>4.3711073696613298E-2</v>
      </c>
      <c r="G61" s="889">
        <v>1.3425516895949801E-2</v>
      </c>
      <c r="H61" s="889">
        <v>0.20556464791297899</v>
      </c>
      <c r="I61" s="889">
        <v>1.30307674407959E-2</v>
      </c>
      <c r="J61" s="889">
        <v>7.65237957239151E-2</v>
      </c>
      <c r="K61" s="889">
        <v>4.4888507574796697E-2</v>
      </c>
      <c r="L61" s="889">
        <v>2.2793674841523202E-2</v>
      </c>
      <c r="M61" s="889">
        <v>4.0344406443182399E-5</v>
      </c>
      <c r="N61" s="895">
        <v>3.6289362907409699</v>
      </c>
    </row>
    <row r="62" spans="1:14" x14ac:dyDescent="0.2">
      <c r="A62" s="5" t="s">
        <v>79</v>
      </c>
      <c r="B62" s="891" t="s">
        <v>1</v>
      </c>
      <c r="C62" s="888" t="s">
        <v>1</v>
      </c>
      <c r="D62" s="888" t="s">
        <v>1</v>
      </c>
      <c r="E62" s="888" t="s">
        <v>1</v>
      </c>
      <c r="F62" s="888" t="s">
        <v>1</v>
      </c>
      <c r="G62" s="888" t="s">
        <v>1</v>
      </c>
      <c r="H62" s="888" t="s">
        <v>1</v>
      </c>
      <c r="I62" s="888" t="s">
        <v>1</v>
      </c>
      <c r="J62" s="888" t="s">
        <v>1</v>
      </c>
      <c r="K62" s="888" t="s">
        <v>1</v>
      </c>
      <c r="L62" s="888" t="s">
        <v>1</v>
      </c>
      <c r="M62" s="888" t="s">
        <v>1</v>
      </c>
      <c r="N62" s="894" t="s">
        <v>1</v>
      </c>
    </row>
    <row r="63" spans="1:14" x14ac:dyDescent="0.2">
      <c r="A63" s="2" t="s">
        <v>80</v>
      </c>
      <c r="B63" s="892">
        <v>1739</v>
      </c>
      <c r="C63" s="889">
        <v>7.24202916026115E-2</v>
      </c>
      <c r="D63" s="889">
        <v>0.105722278356552</v>
      </c>
      <c r="E63" s="889">
        <v>0.110201492905617</v>
      </c>
      <c r="F63" s="889">
        <v>9.5317475497722598E-2</v>
      </c>
      <c r="G63" s="889">
        <v>6.7363688722252802E-3</v>
      </c>
      <c r="H63" s="889">
        <v>0.28659668564796398</v>
      </c>
      <c r="I63" s="889">
        <v>4.0076877921819701E-2</v>
      </c>
      <c r="J63" s="889">
        <v>0.17255996167659801</v>
      </c>
      <c r="K63" s="889">
        <v>6.3652127981185899E-2</v>
      </c>
      <c r="L63" s="889">
        <v>2.9648317024111699E-2</v>
      </c>
      <c r="M63" s="889">
        <v>1.7068127170205099E-2</v>
      </c>
      <c r="N63" s="895">
        <v>6.4259610176086399</v>
      </c>
    </row>
    <row r="64" spans="1:14" x14ac:dyDescent="0.2">
      <c r="A64" s="2" t="s">
        <v>81</v>
      </c>
      <c r="B64" s="892">
        <v>124</v>
      </c>
      <c r="C64" s="889">
        <v>6.0668408870697001E-2</v>
      </c>
      <c r="D64" s="889">
        <v>9.4580747187137604E-2</v>
      </c>
      <c r="E64" s="889">
        <v>8.1990279257297502E-2</v>
      </c>
      <c r="F64" s="889">
        <v>0.10185392946004899</v>
      </c>
      <c r="G64" s="889">
        <v>0</v>
      </c>
      <c r="H64" s="889">
        <v>0.29138290882110601</v>
      </c>
      <c r="I64" s="889">
        <v>5.3986195474863101E-2</v>
      </c>
      <c r="J64" s="889">
        <v>0.18093720078468301</v>
      </c>
      <c r="K64" s="889">
        <v>5.3358867764473003E-2</v>
      </c>
      <c r="L64" s="889">
        <v>4.6916343271732303E-2</v>
      </c>
      <c r="M64" s="889">
        <v>3.43251340091228E-2</v>
      </c>
      <c r="N64" s="895">
        <v>7.1906385421752903</v>
      </c>
    </row>
    <row r="65" spans="1:14" x14ac:dyDescent="0.2">
      <c r="A65" s="2" t="s">
        <v>82</v>
      </c>
      <c r="B65" s="892">
        <v>229</v>
      </c>
      <c r="C65" s="889">
        <v>3.7809506058692897E-2</v>
      </c>
      <c r="D65" s="889">
        <v>6.0901351273059803E-2</v>
      </c>
      <c r="E65" s="889">
        <v>0.14596055448055301</v>
      </c>
      <c r="F65" s="889">
        <v>0.147250846028328</v>
      </c>
      <c r="G65" s="889">
        <v>2.04132609069347E-2</v>
      </c>
      <c r="H65" s="889">
        <v>0.29245778918266302</v>
      </c>
      <c r="I65" s="889">
        <v>2.2856054827570901E-2</v>
      </c>
      <c r="J65" s="889">
        <v>0.19962115585803999</v>
      </c>
      <c r="K65" s="889">
        <v>3.3950995653867701E-2</v>
      </c>
      <c r="L65" s="889">
        <v>1.35798584669828E-2</v>
      </c>
      <c r="M65" s="889">
        <v>2.5198623538017301E-2</v>
      </c>
      <c r="N65" s="895">
        <v>6.2929391860961896</v>
      </c>
    </row>
    <row r="66" spans="1:14" x14ac:dyDescent="0.2">
      <c r="A66" s="2" t="s">
        <v>83</v>
      </c>
      <c r="B66" s="892">
        <v>281</v>
      </c>
      <c r="C66" s="889">
        <v>6.7366324365138994E-2</v>
      </c>
      <c r="D66" s="889">
        <v>0.10545746982097599</v>
      </c>
      <c r="E66" s="889">
        <v>0.10315579921007199</v>
      </c>
      <c r="F66" s="889">
        <v>0.13556835055351299</v>
      </c>
      <c r="G66" s="889">
        <v>1.29634141921997E-2</v>
      </c>
      <c r="H66" s="889">
        <v>0.30870348215103099</v>
      </c>
      <c r="I66" s="889">
        <v>2.41152960807085E-2</v>
      </c>
      <c r="J66" s="889">
        <v>0.155858129262924</v>
      </c>
      <c r="K66" s="889">
        <v>4.1023794561624499E-2</v>
      </c>
      <c r="L66" s="889">
        <v>3.31511348485947E-2</v>
      </c>
      <c r="M66" s="889">
        <v>1.26368179917336E-2</v>
      </c>
      <c r="N66" s="895">
        <v>5.7777647972106898</v>
      </c>
    </row>
    <row r="67" spans="1:14" x14ac:dyDescent="0.2">
      <c r="A67" s="5" t="s">
        <v>84</v>
      </c>
      <c r="B67" s="891" t="s">
        <v>1</v>
      </c>
      <c r="C67" s="888" t="s">
        <v>1</v>
      </c>
      <c r="D67" s="888" t="s">
        <v>1</v>
      </c>
      <c r="E67" s="888" t="s">
        <v>1</v>
      </c>
      <c r="F67" s="888" t="s">
        <v>1</v>
      </c>
      <c r="G67" s="888" t="s">
        <v>1</v>
      </c>
      <c r="H67" s="888" t="s">
        <v>1</v>
      </c>
      <c r="I67" s="888" t="s">
        <v>1</v>
      </c>
      <c r="J67" s="888" t="s">
        <v>1</v>
      </c>
      <c r="K67" s="888" t="s">
        <v>1</v>
      </c>
      <c r="L67" s="888" t="s">
        <v>1</v>
      </c>
      <c r="M67" s="888" t="s">
        <v>1</v>
      </c>
      <c r="N67" s="894" t="s">
        <v>1</v>
      </c>
    </row>
    <row r="68" spans="1:14" x14ac:dyDescent="0.2">
      <c r="A68" s="2" t="s">
        <v>85</v>
      </c>
      <c r="B68" s="892">
        <v>2192</v>
      </c>
      <c r="C68" s="889">
        <v>6.4554333686828599E-2</v>
      </c>
      <c r="D68" s="889">
        <v>0.105999365448952</v>
      </c>
      <c r="E68" s="889">
        <v>0.112630024552345</v>
      </c>
      <c r="F68" s="889">
        <v>0.104791209101677</v>
      </c>
      <c r="G68" s="889">
        <v>8.1517156213521992E-3</v>
      </c>
      <c r="H68" s="889">
        <v>0.29039993882179299</v>
      </c>
      <c r="I68" s="889">
        <v>3.6796148866415003E-2</v>
      </c>
      <c r="J68" s="889">
        <v>0.17486479878425601</v>
      </c>
      <c r="K68" s="889">
        <v>5.5015590041875798E-2</v>
      </c>
      <c r="L68" s="889">
        <v>3.02584338933229E-2</v>
      </c>
      <c r="M68" s="889">
        <v>1.6538439318537702E-2</v>
      </c>
      <c r="N68" s="895">
        <v>6.3198318481445304</v>
      </c>
    </row>
    <row r="69" spans="1:14" x14ac:dyDescent="0.2">
      <c r="A69" s="2" t="s">
        <v>86</v>
      </c>
      <c r="B69" s="892">
        <v>62</v>
      </c>
      <c r="C69" s="889">
        <v>0.18989509344100999</v>
      </c>
      <c r="D69" s="889">
        <v>0.10914085060358</v>
      </c>
      <c r="E69" s="889">
        <v>0.140353724360466</v>
      </c>
      <c r="F69" s="889">
        <v>7.4391983449459104E-2</v>
      </c>
      <c r="G69" s="889">
        <v>2.52200681716204E-2</v>
      </c>
      <c r="H69" s="889">
        <v>0.102195128798485</v>
      </c>
      <c r="I69" s="889">
        <v>2.5869077071547501E-2</v>
      </c>
      <c r="J69" s="889">
        <v>0.155521139502525</v>
      </c>
      <c r="K69" s="889">
        <v>8.9537635445594801E-2</v>
      </c>
      <c r="L69" s="889">
        <v>2.6456680148839999E-2</v>
      </c>
      <c r="M69" s="889">
        <v>6.1418622732162503E-2</v>
      </c>
      <c r="N69" s="895">
        <v>6.65006303787231</v>
      </c>
    </row>
    <row r="70" spans="1:14" x14ac:dyDescent="0.2">
      <c r="A70" s="2" t="s">
        <v>87</v>
      </c>
      <c r="B70" s="892">
        <v>122</v>
      </c>
      <c r="C70" s="889">
        <v>6.3136957585811601E-2</v>
      </c>
      <c r="D70" s="889">
        <v>1.2632349506020501E-2</v>
      </c>
      <c r="E70" s="889">
        <v>9.7994595766067505E-2</v>
      </c>
      <c r="F70" s="889">
        <v>0.101758554577827</v>
      </c>
      <c r="G70" s="889">
        <v>1.8107038922607901E-3</v>
      </c>
      <c r="H70" s="889">
        <v>0.33408135175705</v>
      </c>
      <c r="I70" s="889">
        <v>5.99652044475079E-2</v>
      </c>
      <c r="J70" s="889">
        <v>0.17486326396465299</v>
      </c>
      <c r="K70" s="889">
        <v>0.12717948853969599</v>
      </c>
      <c r="L70" s="889">
        <v>1.58686432987452E-2</v>
      </c>
      <c r="M70" s="889">
        <v>1.0708902031183199E-2</v>
      </c>
      <c r="N70" s="895">
        <v>7.1438679695129403</v>
      </c>
    </row>
    <row r="71" spans="1:14" x14ac:dyDescent="0.2">
      <c r="A71" s="2" t="s">
        <v>88</v>
      </c>
      <c r="B71" s="892">
        <v>9</v>
      </c>
      <c r="C71" s="889" t="s">
        <v>1</v>
      </c>
      <c r="D71" s="889" t="s">
        <v>1</v>
      </c>
      <c r="E71" s="889" t="s">
        <v>1</v>
      </c>
      <c r="F71" s="889" t="s">
        <v>1</v>
      </c>
      <c r="G71" s="889" t="s">
        <v>1</v>
      </c>
      <c r="H71" s="889" t="s">
        <v>1</v>
      </c>
      <c r="I71" s="889" t="s">
        <v>1</v>
      </c>
      <c r="J71" s="889" t="s">
        <v>1</v>
      </c>
      <c r="K71" s="889" t="s">
        <v>1</v>
      </c>
      <c r="L71" s="889" t="s">
        <v>1</v>
      </c>
      <c r="M71" s="889" t="s">
        <v>1</v>
      </c>
      <c r="N71" s="895" t="s">
        <v>1</v>
      </c>
    </row>
    <row r="72" spans="1:14" x14ac:dyDescent="0.2">
      <c r="A72" s="5" t="s">
        <v>89</v>
      </c>
      <c r="B72" s="891" t="s">
        <v>1</v>
      </c>
      <c r="C72" s="888" t="s">
        <v>1</v>
      </c>
      <c r="D72" s="888" t="s">
        <v>1</v>
      </c>
      <c r="E72" s="888" t="s">
        <v>1</v>
      </c>
      <c r="F72" s="888" t="s">
        <v>1</v>
      </c>
      <c r="G72" s="888" t="s">
        <v>1</v>
      </c>
      <c r="H72" s="888" t="s">
        <v>1</v>
      </c>
      <c r="I72" s="888" t="s">
        <v>1</v>
      </c>
      <c r="J72" s="888" t="s">
        <v>1</v>
      </c>
      <c r="K72" s="888" t="s">
        <v>1</v>
      </c>
      <c r="L72" s="888" t="s">
        <v>1</v>
      </c>
      <c r="M72" s="888" t="s">
        <v>1</v>
      </c>
      <c r="N72" s="894" t="s">
        <v>1</v>
      </c>
    </row>
    <row r="73" spans="1:14" x14ac:dyDescent="0.2">
      <c r="A73" s="2" t="s">
        <v>89</v>
      </c>
      <c r="B73" s="892">
        <v>1904</v>
      </c>
      <c r="C73" s="889">
        <v>5.2929036319255801E-2</v>
      </c>
      <c r="D73" s="889">
        <v>9.7558081150054904E-2</v>
      </c>
      <c r="E73" s="889">
        <v>0.10967493057251</v>
      </c>
      <c r="F73" s="889">
        <v>0.106575958430767</v>
      </c>
      <c r="G73" s="889">
        <v>8.5248695686459507E-3</v>
      </c>
      <c r="H73" s="889">
        <v>0.2940813601017</v>
      </c>
      <c r="I73" s="889">
        <v>3.8893520832061802E-2</v>
      </c>
      <c r="J73" s="889">
        <v>0.18196147680282601</v>
      </c>
      <c r="K73" s="889">
        <v>6.1968084424734102E-2</v>
      </c>
      <c r="L73" s="889">
        <v>2.9587045311927799E-2</v>
      </c>
      <c r="M73" s="889">
        <v>1.82456448674202E-2</v>
      </c>
      <c r="N73" s="895">
        <v>6.5632758140564</v>
      </c>
    </row>
    <row r="74" spans="1:14" x14ac:dyDescent="0.2">
      <c r="A74" s="2" t="s">
        <v>90</v>
      </c>
      <c r="B74" s="892">
        <v>475</v>
      </c>
      <c r="C74" s="889">
        <v>0.22682937979698201</v>
      </c>
      <c r="D74" s="889">
        <v>0.15097410976886699</v>
      </c>
      <c r="E74" s="889">
        <v>0.134522959589958</v>
      </c>
      <c r="F74" s="889">
        <v>7.0205003023147597E-2</v>
      </c>
      <c r="G74" s="889">
        <v>4.1205538436770396E-3</v>
      </c>
      <c r="H74" s="889">
        <v>0.23475477099418601</v>
      </c>
      <c r="I74" s="889">
        <v>2.0924182608723599E-2</v>
      </c>
      <c r="J74" s="889">
        <v>8.8002108037471799E-2</v>
      </c>
      <c r="K74" s="889">
        <v>3.0974982306361198E-2</v>
      </c>
      <c r="L74" s="889">
        <v>2.55632195621729E-2</v>
      </c>
      <c r="M74" s="889">
        <v>1.31287323310971E-2</v>
      </c>
      <c r="N74" s="895">
        <v>4.4857630729675302</v>
      </c>
    </row>
    <row r="75" spans="1:14" x14ac:dyDescent="0.2">
      <c r="A75" s="5" t="s">
        <v>91</v>
      </c>
      <c r="B75" s="891" t="s">
        <v>1</v>
      </c>
      <c r="C75" s="888" t="s">
        <v>1</v>
      </c>
      <c r="D75" s="888" t="s">
        <v>1</v>
      </c>
      <c r="E75" s="888" t="s">
        <v>1</v>
      </c>
      <c r="F75" s="888" t="s">
        <v>1</v>
      </c>
      <c r="G75" s="888" t="s">
        <v>1</v>
      </c>
      <c r="H75" s="888" t="s">
        <v>1</v>
      </c>
      <c r="I75" s="888" t="s">
        <v>1</v>
      </c>
      <c r="J75" s="888" t="s">
        <v>1</v>
      </c>
      <c r="K75" s="888" t="s">
        <v>1</v>
      </c>
      <c r="L75" s="888" t="s">
        <v>1</v>
      </c>
      <c r="M75" s="888" t="s">
        <v>1</v>
      </c>
      <c r="N75" s="894" t="s">
        <v>1</v>
      </c>
    </row>
    <row r="76" spans="1:14" x14ac:dyDescent="0.2">
      <c r="A76" s="2" t="s">
        <v>92</v>
      </c>
      <c r="B76" s="892">
        <v>953</v>
      </c>
      <c r="C76" s="889">
        <v>6.0025975108146702E-2</v>
      </c>
      <c r="D76" s="889">
        <v>0.101354405283928</v>
      </c>
      <c r="E76" s="889">
        <v>0.12987503409385701</v>
      </c>
      <c r="F76" s="889">
        <v>0.109491869807243</v>
      </c>
      <c r="G76" s="889">
        <v>6.5893572755157904E-3</v>
      </c>
      <c r="H76" s="889">
        <v>0.28461188077926602</v>
      </c>
      <c r="I76" s="889">
        <v>5.3213175386190401E-2</v>
      </c>
      <c r="J76" s="889">
        <v>0.165573015809059</v>
      </c>
      <c r="K76" s="889">
        <v>4.3483421206474297E-2</v>
      </c>
      <c r="L76" s="889">
        <v>2.86265108734369E-2</v>
      </c>
      <c r="M76" s="889">
        <v>1.7155341804027599E-2</v>
      </c>
      <c r="N76" s="895">
        <v>6.2468838691711399</v>
      </c>
    </row>
    <row r="77" spans="1:14" x14ac:dyDescent="0.2">
      <c r="A77" s="2" t="s">
        <v>93</v>
      </c>
      <c r="B77" s="892">
        <v>494</v>
      </c>
      <c r="C77" s="889">
        <v>6.6753156483173398E-2</v>
      </c>
      <c r="D77" s="889">
        <v>0.10697994381189301</v>
      </c>
      <c r="E77" s="889">
        <v>9.9368594586849199E-2</v>
      </c>
      <c r="F77" s="889">
        <v>0.112203396856785</v>
      </c>
      <c r="G77" s="889">
        <v>7.1102925576269601E-3</v>
      </c>
      <c r="H77" s="889">
        <v>0.27506944537162797</v>
      </c>
      <c r="I77" s="889">
        <v>2.3074056953191799E-2</v>
      </c>
      <c r="J77" s="889">
        <v>0.19614011049270599</v>
      </c>
      <c r="K77" s="889">
        <v>6.6039606928825406E-2</v>
      </c>
      <c r="L77" s="889">
        <v>3.5547628998756402E-2</v>
      </c>
      <c r="M77" s="889">
        <v>1.17137776687741E-2</v>
      </c>
      <c r="N77" s="895">
        <v>6.2900648117065403</v>
      </c>
    </row>
    <row r="78" spans="1:14" x14ac:dyDescent="0.2">
      <c r="A78" s="2" t="s">
        <v>94</v>
      </c>
      <c r="B78" s="892">
        <v>923</v>
      </c>
      <c r="C78" s="889">
        <v>7.5474984943866702E-2</v>
      </c>
      <c r="D78" s="889">
        <v>0.10220040380954699</v>
      </c>
      <c r="E78" s="889">
        <v>9.9819526076316806E-2</v>
      </c>
      <c r="F78" s="889">
        <v>9.1525197029113797E-2</v>
      </c>
      <c r="G78" s="889">
        <v>1.0918652638793E-2</v>
      </c>
      <c r="H78" s="889">
        <v>0.30605745315551802</v>
      </c>
      <c r="I78" s="889">
        <v>2.76762414723635E-2</v>
      </c>
      <c r="J78" s="889">
        <v>0.16215498745441401</v>
      </c>
      <c r="K78" s="889">
        <v>7.5890459120273604E-2</v>
      </c>
      <c r="L78" s="889">
        <v>2.5377292186021801E-2</v>
      </c>
      <c r="M78" s="889">
        <v>2.2904798388481099E-2</v>
      </c>
      <c r="N78" s="895">
        <v>6.5933914184570304</v>
      </c>
    </row>
    <row r="79" spans="1:14" x14ac:dyDescent="0.2">
      <c r="A79" s="5" t="s">
        <v>95</v>
      </c>
      <c r="B79" s="891" t="s">
        <v>1</v>
      </c>
      <c r="C79" s="888" t="s">
        <v>1</v>
      </c>
      <c r="D79" s="888" t="s">
        <v>1</v>
      </c>
      <c r="E79" s="888" t="s">
        <v>1</v>
      </c>
      <c r="F79" s="888" t="s">
        <v>1</v>
      </c>
      <c r="G79" s="888" t="s">
        <v>1</v>
      </c>
      <c r="H79" s="888" t="s">
        <v>1</v>
      </c>
      <c r="I79" s="888" t="s">
        <v>1</v>
      </c>
      <c r="J79" s="888" t="s">
        <v>1</v>
      </c>
      <c r="K79" s="888" t="s">
        <v>1</v>
      </c>
      <c r="L79" s="888" t="s">
        <v>1</v>
      </c>
      <c r="M79" s="888" t="s">
        <v>1</v>
      </c>
      <c r="N79" s="894" t="s">
        <v>1</v>
      </c>
    </row>
    <row r="80" spans="1:14" x14ac:dyDescent="0.2">
      <c r="A80" s="2" t="s">
        <v>96</v>
      </c>
      <c r="B80" s="892">
        <v>510</v>
      </c>
      <c r="C80" s="889">
        <v>3.9356786757707603E-2</v>
      </c>
      <c r="D80" s="889">
        <v>7.8420363366603907E-2</v>
      </c>
      <c r="E80" s="889">
        <v>9.0196870267391205E-2</v>
      </c>
      <c r="F80" s="889">
        <v>0.115720994770527</v>
      </c>
      <c r="G80" s="889">
        <v>3.9532124064862702E-3</v>
      </c>
      <c r="H80" s="889">
        <v>0.29712119698524497</v>
      </c>
      <c r="I80" s="889">
        <v>4.5422378927469302E-2</v>
      </c>
      <c r="J80" s="889">
        <v>0.21267524361610399</v>
      </c>
      <c r="K80" s="889">
        <v>5.8057885617017697E-2</v>
      </c>
      <c r="L80" s="889">
        <v>2.7547040954232199E-2</v>
      </c>
      <c r="M80" s="889">
        <v>3.1528007239103303E-2</v>
      </c>
      <c r="N80" s="895">
        <v>7.6160612106323198</v>
      </c>
    </row>
    <row r="81" spans="1:14" x14ac:dyDescent="0.2">
      <c r="A81" s="2" t="s">
        <v>97</v>
      </c>
      <c r="B81" s="892">
        <v>507</v>
      </c>
      <c r="C81" s="889">
        <v>7.0964299142360701E-2</v>
      </c>
      <c r="D81" s="889">
        <v>7.7263072133064298E-2</v>
      </c>
      <c r="E81" s="889">
        <v>0.10449474304914499</v>
      </c>
      <c r="F81" s="889">
        <v>9.5146328210830702E-2</v>
      </c>
      <c r="G81" s="889">
        <v>2.4655391462147201E-3</v>
      </c>
      <c r="H81" s="889">
        <v>0.24870114028453799</v>
      </c>
      <c r="I81" s="889">
        <v>3.8274019956588697E-2</v>
      </c>
      <c r="J81" s="889">
        <v>0.244666293263435</v>
      </c>
      <c r="K81" s="889">
        <v>8.2149133086204501E-2</v>
      </c>
      <c r="L81" s="889">
        <v>2.6293898001313199E-2</v>
      </c>
      <c r="M81" s="889">
        <v>9.5815397799014993E-3</v>
      </c>
      <c r="N81" s="895">
        <v>6.6781897544860804</v>
      </c>
    </row>
    <row r="82" spans="1:14" x14ac:dyDescent="0.2">
      <c r="A82" s="2" t="s">
        <v>98</v>
      </c>
      <c r="B82" s="892">
        <v>110</v>
      </c>
      <c r="C82" s="889">
        <v>3.0008533969521502E-2</v>
      </c>
      <c r="D82" s="889">
        <v>0.106626935303211</v>
      </c>
      <c r="E82" s="889">
        <v>0.15184594690799699</v>
      </c>
      <c r="F82" s="889">
        <v>0.12953701615333599</v>
      </c>
      <c r="G82" s="889">
        <v>0</v>
      </c>
      <c r="H82" s="889">
        <v>0.37688913941383401</v>
      </c>
      <c r="I82" s="889">
        <v>2.6705913245677899E-2</v>
      </c>
      <c r="J82" s="889">
        <v>0.10973136872053101</v>
      </c>
      <c r="K82" s="889">
        <v>2.9567675665020901E-2</v>
      </c>
      <c r="L82" s="889">
        <v>3.908746317029E-2</v>
      </c>
      <c r="M82" s="889">
        <v>0</v>
      </c>
      <c r="N82" s="895">
        <v>5.2374711036682102</v>
      </c>
    </row>
    <row r="83" spans="1:14" x14ac:dyDescent="0.2">
      <c r="A83" s="2" t="s">
        <v>99</v>
      </c>
      <c r="B83" s="892">
        <v>349</v>
      </c>
      <c r="C83" s="889">
        <v>7.70415589213371E-2</v>
      </c>
      <c r="D83" s="889">
        <v>0.173548683524132</v>
      </c>
      <c r="E83" s="889">
        <v>0.13021257519721999</v>
      </c>
      <c r="F83" s="889">
        <v>0.11407522112131099</v>
      </c>
      <c r="G83" s="889">
        <v>1.7512848600745201E-2</v>
      </c>
      <c r="H83" s="889">
        <v>0.29355993866920499</v>
      </c>
      <c r="I83" s="889">
        <v>2.2414987906813601E-2</v>
      </c>
      <c r="J83" s="889">
        <v>0.120097763836384</v>
      </c>
      <c r="K83" s="889">
        <v>2.6686515659093898E-2</v>
      </c>
      <c r="L83" s="889">
        <v>1.19967572391033E-2</v>
      </c>
      <c r="M83" s="889">
        <v>1.28531325608492E-2</v>
      </c>
      <c r="N83" s="895">
        <v>4.7724328041076696</v>
      </c>
    </row>
    <row r="84" spans="1:14" x14ac:dyDescent="0.2">
      <c r="A84" s="2" t="s">
        <v>100</v>
      </c>
      <c r="B84" s="892">
        <v>125</v>
      </c>
      <c r="C84" s="889">
        <v>0.100988857448101</v>
      </c>
      <c r="D84" s="889">
        <v>0.12428963184356701</v>
      </c>
      <c r="E84" s="889">
        <v>0.161039933562279</v>
      </c>
      <c r="F84" s="889">
        <v>7.1675598621368394E-2</v>
      </c>
      <c r="G84" s="889">
        <v>9.0991286560893093E-3</v>
      </c>
      <c r="H84" s="889">
        <v>0.28210833668708801</v>
      </c>
      <c r="I84" s="889">
        <v>9.3935979530215298E-3</v>
      </c>
      <c r="J84" s="889">
        <v>0.108315318822861</v>
      </c>
      <c r="K84" s="889">
        <v>6.7470617592334706E-2</v>
      </c>
      <c r="L84" s="889">
        <v>6.16560243070126E-2</v>
      </c>
      <c r="M84" s="889">
        <v>3.9629521779715998E-3</v>
      </c>
      <c r="N84" s="895">
        <v>5.7947344779968297</v>
      </c>
    </row>
    <row r="85" spans="1:14" x14ac:dyDescent="0.2">
      <c r="A85" s="2" t="s">
        <v>101</v>
      </c>
      <c r="B85" s="892">
        <v>205</v>
      </c>
      <c r="C85" s="889">
        <v>0.16148892045021099</v>
      </c>
      <c r="D85" s="889">
        <v>0.12348432838916799</v>
      </c>
      <c r="E85" s="889">
        <v>0.10866422206163399</v>
      </c>
      <c r="F85" s="889">
        <v>0.12356482446193701</v>
      </c>
      <c r="G85" s="889">
        <v>0</v>
      </c>
      <c r="H85" s="889">
        <v>0.22148944437503801</v>
      </c>
      <c r="I85" s="889">
        <v>2.9491169378161399E-2</v>
      </c>
      <c r="J85" s="889">
        <v>0.168867737054825</v>
      </c>
      <c r="K85" s="889">
        <v>2.04940065741539E-2</v>
      </c>
      <c r="L85" s="889">
        <v>9.7303523216396603E-4</v>
      </c>
      <c r="M85" s="889">
        <v>4.1482321918010698E-2</v>
      </c>
      <c r="N85" s="895">
        <v>5.7309689521789604</v>
      </c>
    </row>
    <row r="86" spans="1:14" x14ac:dyDescent="0.2">
      <c r="A86" s="2" t="s">
        <v>102</v>
      </c>
      <c r="B86" s="892">
        <v>67</v>
      </c>
      <c r="C86" s="889">
        <v>0.18960945308208499</v>
      </c>
      <c r="D86" s="889">
        <v>0.132112056016922</v>
      </c>
      <c r="E86" s="889">
        <v>0.13329648971557601</v>
      </c>
      <c r="F86" s="889">
        <v>0.10701284557580901</v>
      </c>
      <c r="G86" s="889">
        <v>3.1029337551444799E-3</v>
      </c>
      <c r="H86" s="889">
        <v>0.14113743603229501</v>
      </c>
      <c r="I86" s="889">
        <v>2.19788365066051E-2</v>
      </c>
      <c r="J86" s="889">
        <v>8.7686151266097995E-2</v>
      </c>
      <c r="K86" s="889">
        <v>0.105747975409031</v>
      </c>
      <c r="L86" s="889">
        <v>7.1339942514896407E-2</v>
      </c>
      <c r="M86" s="889">
        <v>6.9758780300617201E-3</v>
      </c>
      <c r="N86" s="895">
        <v>5.7954888343811</v>
      </c>
    </row>
    <row r="87" spans="1:14" x14ac:dyDescent="0.2">
      <c r="A87" s="2" t="s">
        <v>103</v>
      </c>
      <c r="B87" s="892">
        <v>94</v>
      </c>
      <c r="C87" s="889">
        <v>0.109823867678642</v>
      </c>
      <c r="D87" s="889">
        <v>9.9714517593383803E-2</v>
      </c>
      <c r="E87" s="889">
        <v>0.205526828765869</v>
      </c>
      <c r="F87" s="889">
        <v>0.120894730091095</v>
      </c>
      <c r="G87" s="889">
        <v>0</v>
      </c>
      <c r="H87" s="889">
        <v>0.164183884859085</v>
      </c>
      <c r="I87" s="889">
        <v>0</v>
      </c>
      <c r="J87" s="889">
        <v>0.14924448728561401</v>
      </c>
      <c r="K87" s="889">
        <v>3.9217226207256303E-2</v>
      </c>
      <c r="L87" s="889">
        <v>0.11003059893846499</v>
      </c>
      <c r="M87" s="889">
        <v>1.3638740638271E-3</v>
      </c>
      <c r="N87" s="895">
        <v>6.1340517997741699</v>
      </c>
    </row>
    <row r="88" spans="1:14" x14ac:dyDescent="0.2">
      <c r="A88" s="2" t="s">
        <v>104</v>
      </c>
      <c r="B88" s="892">
        <v>396</v>
      </c>
      <c r="C88" s="889">
        <v>5.3688749670982402E-2</v>
      </c>
      <c r="D88" s="889">
        <v>7.6776526868343395E-2</v>
      </c>
      <c r="E88" s="889">
        <v>9.8333112895488697E-2</v>
      </c>
      <c r="F88" s="889">
        <v>8.5054054856300396E-2</v>
      </c>
      <c r="G88" s="889">
        <v>1.5241716988384699E-2</v>
      </c>
      <c r="H88" s="889">
        <v>0.33917206525802601</v>
      </c>
      <c r="I88" s="889">
        <v>5.7674217969179202E-2</v>
      </c>
      <c r="J88" s="889">
        <v>0.14984354376792899</v>
      </c>
      <c r="K88" s="889">
        <v>7.0848740637302399E-2</v>
      </c>
      <c r="L88" s="889">
        <v>3.3389661461114897E-2</v>
      </c>
      <c r="M88" s="889">
        <v>1.99776142835617E-2</v>
      </c>
      <c r="N88" s="895">
        <v>6.70969915390015</v>
      </c>
    </row>
    <row r="89" spans="1:14" x14ac:dyDescent="0.2">
      <c r="A89" s="5" t="s">
        <v>105</v>
      </c>
      <c r="B89" s="891" t="s">
        <v>1</v>
      </c>
      <c r="C89" s="888" t="s">
        <v>1</v>
      </c>
      <c r="D89" s="888" t="s">
        <v>1</v>
      </c>
      <c r="E89" s="888" t="s">
        <v>1</v>
      </c>
      <c r="F89" s="888" t="s">
        <v>1</v>
      </c>
      <c r="G89" s="888" t="s">
        <v>1</v>
      </c>
      <c r="H89" s="888" t="s">
        <v>1</v>
      </c>
      <c r="I89" s="888" t="s">
        <v>1</v>
      </c>
      <c r="J89" s="888" t="s">
        <v>1</v>
      </c>
      <c r="K89" s="888" t="s">
        <v>1</v>
      </c>
      <c r="L89" s="888" t="s">
        <v>1</v>
      </c>
      <c r="M89" s="888" t="s">
        <v>1</v>
      </c>
      <c r="N89" s="894" t="s">
        <v>1</v>
      </c>
    </row>
    <row r="90" spans="1:14" x14ac:dyDescent="0.2">
      <c r="A90" s="2" t="s">
        <v>106</v>
      </c>
      <c r="B90" s="892">
        <v>205</v>
      </c>
      <c r="C90" s="889">
        <v>7.9731516540050507E-2</v>
      </c>
      <c r="D90" s="889">
        <v>6.2229450792074197E-2</v>
      </c>
      <c r="E90" s="889">
        <v>0.117010064423084</v>
      </c>
      <c r="F90" s="889">
        <v>8.7829016149043995E-2</v>
      </c>
      <c r="G90" s="889">
        <v>6.5193120390176799E-3</v>
      </c>
      <c r="H90" s="889">
        <v>0.28907909989357</v>
      </c>
      <c r="I90" s="889">
        <v>3.25652472674847E-2</v>
      </c>
      <c r="J90" s="889">
        <v>0.20558457076549499</v>
      </c>
      <c r="K90" s="889">
        <v>5.2779879420995698E-2</v>
      </c>
      <c r="L90" s="889">
        <v>3.5504113882780103E-2</v>
      </c>
      <c r="M90" s="889">
        <v>3.1167717650532702E-2</v>
      </c>
      <c r="N90" s="895">
        <v>7.0734119415283203</v>
      </c>
    </row>
    <row r="91" spans="1:14" x14ac:dyDescent="0.2">
      <c r="A91" s="2" t="s">
        <v>107</v>
      </c>
      <c r="B91" s="892">
        <v>637</v>
      </c>
      <c r="C91" s="889">
        <v>5.5165342986583703E-2</v>
      </c>
      <c r="D91" s="889">
        <v>7.4068471789360005E-2</v>
      </c>
      <c r="E91" s="889">
        <v>0.108623541891575</v>
      </c>
      <c r="F91" s="889">
        <v>9.5023289322853102E-2</v>
      </c>
      <c r="G91" s="889">
        <v>9.2420792207121797E-3</v>
      </c>
      <c r="H91" s="889">
        <v>0.30252254009246798</v>
      </c>
      <c r="I91" s="889">
        <v>4.3641801923513399E-2</v>
      </c>
      <c r="J91" s="889">
        <v>0.202678292989731</v>
      </c>
      <c r="K91" s="889">
        <v>6.2654919922351796E-2</v>
      </c>
      <c r="L91" s="889">
        <v>1.98877099901438E-2</v>
      </c>
      <c r="M91" s="889">
        <v>2.6491999626159699E-2</v>
      </c>
      <c r="N91" s="895">
        <v>7.07840776443481</v>
      </c>
    </row>
    <row r="92" spans="1:14" x14ac:dyDescent="0.2">
      <c r="A92" s="2" t="s">
        <v>108</v>
      </c>
      <c r="B92" s="892">
        <v>1197</v>
      </c>
      <c r="C92" s="889">
        <v>7.0072136819362599E-2</v>
      </c>
      <c r="D92" s="889">
        <v>0.124469645321369</v>
      </c>
      <c r="E92" s="889">
        <v>0.11643717437982599</v>
      </c>
      <c r="F92" s="889">
        <v>0.107354842126369</v>
      </c>
      <c r="G92" s="889">
        <v>8.4255905821919407E-3</v>
      </c>
      <c r="H92" s="889">
        <v>0.29368093609809898</v>
      </c>
      <c r="I92" s="889">
        <v>3.3044349402189303E-2</v>
      </c>
      <c r="J92" s="889">
        <v>0.15092091262340501</v>
      </c>
      <c r="K92" s="889">
        <v>5.8032527565956102E-2</v>
      </c>
      <c r="L92" s="889">
        <v>2.58680246770382E-2</v>
      </c>
      <c r="M92" s="889">
        <v>1.16938604041934E-2</v>
      </c>
      <c r="N92" s="895">
        <v>5.7975277900695801</v>
      </c>
    </row>
    <row r="93" spans="1:14" x14ac:dyDescent="0.2">
      <c r="A93" s="2" t="s">
        <v>109</v>
      </c>
      <c r="B93" s="892">
        <v>204</v>
      </c>
      <c r="C93" s="889">
        <v>8.6497969925403595E-2</v>
      </c>
      <c r="D93" s="889">
        <v>0.173156127333641</v>
      </c>
      <c r="E93" s="889">
        <v>8.8889978826046004E-2</v>
      </c>
      <c r="F93" s="889">
        <v>0.16656926274299599</v>
      </c>
      <c r="G93" s="889">
        <v>4.26139822229743E-3</v>
      </c>
      <c r="H93" s="889">
        <v>0.24666491150855999</v>
      </c>
      <c r="I93" s="889">
        <v>4.8906508833169902E-2</v>
      </c>
      <c r="J93" s="889">
        <v>8.3733990788459806E-2</v>
      </c>
      <c r="K93" s="889">
        <v>4.85025532543659E-2</v>
      </c>
      <c r="L93" s="889">
        <v>4.9815565347671502E-2</v>
      </c>
      <c r="M93" s="889">
        <v>3.00173927098513E-3</v>
      </c>
      <c r="N93" s="895">
        <v>5.21602535247803</v>
      </c>
    </row>
    <row r="94" spans="1:14" x14ac:dyDescent="0.2">
      <c r="A94" s="5" t="s">
        <v>110</v>
      </c>
      <c r="B94" s="891" t="s">
        <v>1</v>
      </c>
      <c r="C94" s="888" t="s">
        <v>1</v>
      </c>
      <c r="D94" s="888" t="s">
        <v>1</v>
      </c>
      <c r="E94" s="888" t="s">
        <v>1</v>
      </c>
      <c r="F94" s="888" t="s">
        <v>1</v>
      </c>
      <c r="G94" s="888" t="s">
        <v>1</v>
      </c>
      <c r="H94" s="888" t="s">
        <v>1</v>
      </c>
      <c r="I94" s="888" t="s">
        <v>1</v>
      </c>
      <c r="J94" s="888" t="s">
        <v>1</v>
      </c>
      <c r="K94" s="888" t="s">
        <v>1</v>
      </c>
      <c r="L94" s="888" t="s">
        <v>1</v>
      </c>
      <c r="M94" s="888" t="s">
        <v>1</v>
      </c>
      <c r="N94" s="894" t="s">
        <v>1</v>
      </c>
    </row>
    <row r="95" spans="1:14" x14ac:dyDescent="0.2">
      <c r="A95" s="2" t="s">
        <v>106</v>
      </c>
      <c r="B95" s="892">
        <v>345</v>
      </c>
      <c r="C95" s="889">
        <v>7.0000469684600802E-2</v>
      </c>
      <c r="D95" s="889">
        <v>5.2052091807126999E-2</v>
      </c>
      <c r="E95" s="889">
        <v>0.113533146679401</v>
      </c>
      <c r="F95" s="889">
        <v>0.112827315926552</v>
      </c>
      <c r="G95" s="889">
        <v>1.72161646187305E-2</v>
      </c>
      <c r="H95" s="889">
        <v>0.277793109416962</v>
      </c>
      <c r="I95" s="889">
        <v>3.90046127140522E-2</v>
      </c>
      <c r="J95" s="889">
        <v>0.200562968850136</v>
      </c>
      <c r="K95" s="889">
        <v>5.2988264709711103E-2</v>
      </c>
      <c r="L95" s="889">
        <v>3.1140830367803601E-2</v>
      </c>
      <c r="M95" s="889">
        <v>3.28810289502144E-2</v>
      </c>
      <c r="N95" s="895">
        <v>7.1704249382018999</v>
      </c>
    </row>
    <row r="96" spans="1:14" x14ac:dyDescent="0.2">
      <c r="A96" s="2" t="s">
        <v>107</v>
      </c>
      <c r="B96" s="892">
        <v>862</v>
      </c>
      <c r="C96" s="889">
        <v>6.7003563046455397E-2</v>
      </c>
      <c r="D96" s="889">
        <v>0.107753492891788</v>
      </c>
      <c r="E96" s="889">
        <v>0.107669115066528</v>
      </c>
      <c r="F96" s="889">
        <v>8.4610223770141602E-2</v>
      </c>
      <c r="G96" s="889">
        <v>4.8622302711009997E-3</v>
      </c>
      <c r="H96" s="889">
        <v>0.292677402496338</v>
      </c>
      <c r="I96" s="889">
        <v>4.0999788790941197E-2</v>
      </c>
      <c r="J96" s="889">
        <v>0.190593242645264</v>
      </c>
      <c r="K96" s="889">
        <v>6.7072294652462006E-2</v>
      </c>
      <c r="L96" s="889">
        <v>2.0858552306890502E-2</v>
      </c>
      <c r="M96" s="889">
        <v>1.5900097787380201E-2</v>
      </c>
      <c r="N96" s="895">
        <v>6.4674711227417001</v>
      </c>
    </row>
    <row r="97" spans="1:14" x14ac:dyDescent="0.2">
      <c r="A97" s="2" t="s">
        <v>108</v>
      </c>
      <c r="B97" s="892">
        <v>937</v>
      </c>
      <c r="C97" s="889">
        <v>6.5659105777740506E-2</v>
      </c>
      <c r="D97" s="889">
        <v>0.120802067220211</v>
      </c>
      <c r="E97" s="889">
        <v>0.117372289299965</v>
      </c>
      <c r="F97" s="889">
        <v>0.12165264040231701</v>
      </c>
      <c r="G97" s="889">
        <v>7.1623739786446103E-3</v>
      </c>
      <c r="H97" s="889">
        <v>0.30486196279525801</v>
      </c>
      <c r="I97" s="889">
        <v>3.4760162234306301E-2</v>
      </c>
      <c r="J97" s="889">
        <v>0.13489028811454801</v>
      </c>
      <c r="K97" s="889">
        <v>5.11467009782791E-2</v>
      </c>
      <c r="L97" s="889">
        <v>2.8133779764175401E-2</v>
      </c>
      <c r="M97" s="889">
        <v>1.35586336255074E-2</v>
      </c>
      <c r="N97" s="895">
        <v>5.7512722015380904</v>
      </c>
    </row>
    <row r="98" spans="1:14" x14ac:dyDescent="0.2">
      <c r="A98" s="2" t="s">
        <v>109</v>
      </c>
      <c r="B98" s="892">
        <v>99</v>
      </c>
      <c r="C98" s="889">
        <v>8.4920860826969105E-2</v>
      </c>
      <c r="D98" s="889">
        <v>0.20774203538894701</v>
      </c>
      <c r="E98" s="889">
        <v>0.10525369644165</v>
      </c>
      <c r="F98" s="889">
        <v>0.116878747940063</v>
      </c>
      <c r="G98" s="889">
        <v>1.80874101351947E-3</v>
      </c>
      <c r="H98" s="889">
        <v>0.254652440547943</v>
      </c>
      <c r="I98" s="889">
        <v>2.77096615172923E-3</v>
      </c>
      <c r="J98" s="889">
        <v>9.6663497388362898E-2</v>
      </c>
      <c r="K98" s="889">
        <v>5.9391036629676798E-2</v>
      </c>
      <c r="L98" s="889">
        <v>6.2788434326648698E-2</v>
      </c>
      <c r="M98" s="889">
        <v>7.1295239031314798E-3</v>
      </c>
      <c r="N98" s="895">
        <v>5.5466561317443803</v>
      </c>
    </row>
    <row r="99" spans="1:14" x14ac:dyDescent="0.2">
      <c r="A99" s="5" t="s">
        <v>111</v>
      </c>
      <c r="B99" s="891" t="s">
        <v>1</v>
      </c>
      <c r="C99" s="888" t="s">
        <v>1</v>
      </c>
      <c r="D99" s="888" t="s">
        <v>1</v>
      </c>
      <c r="E99" s="888" t="s">
        <v>1</v>
      </c>
      <c r="F99" s="888" t="s">
        <v>1</v>
      </c>
      <c r="G99" s="888" t="s">
        <v>1</v>
      </c>
      <c r="H99" s="888" t="s">
        <v>1</v>
      </c>
      <c r="I99" s="888" t="s">
        <v>1</v>
      </c>
      <c r="J99" s="888" t="s">
        <v>1</v>
      </c>
      <c r="K99" s="888" t="s">
        <v>1</v>
      </c>
      <c r="L99" s="888" t="s">
        <v>1</v>
      </c>
      <c r="M99" s="888" t="s">
        <v>1</v>
      </c>
      <c r="N99" s="894" t="s">
        <v>1</v>
      </c>
    </row>
    <row r="100" spans="1:14" x14ac:dyDescent="0.2">
      <c r="A100" s="2" t="s">
        <v>112</v>
      </c>
      <c r="B100" s="892">
        <v>146</v>
      </c>
      <c r="C100" s="889">
        <v>7.9838253557681996E-2</v>
      </c>
      <c r="D100" s="889">
        <v>9.5014907419681494E-2</v>
      </c>
      <c r="E100" s="889">
        <v>0.16288305819034599</v>
      </c>
      <c r="F100" s="889">
        <v>9.73820090293884E-2</v>
      </c>
      <c r="G100" s="889">
        <v>5.9428084641694997E-3</v>
      </c>
      <c r="H100" s="889">
        <v>0.256630539894104</v>
      </c>
      <c r="I100" s="889">
        <v>7.8550234436988803E-2</v>
      </c>
      <c r="J100" s="889">
        <v>0.12387353181839</v>
      </c>
      <c r="K100" s="889">
        <v>7.7525332570076003E-2</v>
      </c>
      <c r="L100" s="889">
        <v>1.2627837248146499E-2</v>
      </c>
      <c r="M100" s="889">
        <v>9.7314799204468692E-3</v>
      </c>
      <c r="N100" s="895">
        <v>5.5815181732177699</v>
      </c>
    </row>
    <row r="101" spans="1:14" x14ac:dyDescent="0.2">
      <c r="A101" s="2" t="s">
        <v>113</v>
      </c>
      <c r="B101" s="892">
        <v>394</v>
      </c>
      <c r="C101" s="889">
        <v>6.6249772906303406E-2</v>
      </c>
      <c r="D101" s="889">
        <v>0.102074675261974</v>
      </c>
      <c r="E101" s="889">
        <v>0.114690609276295</v>
      </c>
      <c r="F101" s="889">
        <v>0.147294566035271</v>
      </c>
      <c r="G101" s="889">
        <v>7.6988888904452298E-3</v>
      </c>
      <c r="H101" s="889">
        <v>0.25783783197402999</v>
      </c>
      <c r="I101" s="889">
        <v>4.9946170300245299E-2</v>
      </c>
      <c r="J101" s="889">
        <v>0.15783298015594499</v>
      </c>
      <c r="K101" s="889">
        <v>4.9228589981794399E-2</v>
      </c>
      <c r="L101" s="889">
        <v>3.4118473529815702E-2</v>
      </c>
      <c r="M101" s="889">
        <v>1.30274323746562E-2</v>
      </c>
      <c r="N101" s="895">
        <v>5.9568934440612802</v>
      </c>
    </row>
    <row r="102" spans="1:14" x14ac:dyDescent="0.2">
      <c r="A102" s="2" t="s">
        <v>114</v>
      </c>
      <c r="B102" s="892">
        <v>637</v>
      </c>
      <c r="C102" s="889">
        <v>6.3288524746894795E-2</v>
      </c>
      <c r="D102" s="889">
        <v>9.6617661416530595E-2</v>
      </c>
      <c r="E102" s="889">
        <v>8.9427277445793193E-2</v>
      </c>
      <c r="F102" s="889">
        <v>0.10749068856239299</v>
      </c>
      <c r="G102" s="889">
        <v>1.3095468282699601E-2</v>
      </c>
      <c r="H102" s="889">
        <v>0.32551482319831798</v>
      </c>
      <c r="I102" s="889">
        <v>2.64368653297424E-2</v>
      </c>
      <c r="J102" s="889">
        <v>0.173056840896606</v>
      </c>
      <c r="K102" s="889">
        <v>6.00836575031281E-2</v>
      </c>
      <c r="L102" s="889">
        <v>2.7908094227313999E-2</v>
      </c>
      <c r="M102" s="889">
        <v>1.7080103978514699E-2</v>
      </c>
      <c r="N102" s="895">
        <v>6.5225048065185502</v>
      </c>
    </row>
    <row r="103" spans="1:14" x14ac:dyDescent="0.2">
      <c r="A103" s="2" t="s">
        <v>115</v>
      </c>
      <c r="B103" s="892">
        <v>409</v>
      </c>
      <c r="C103" s="889">
        <v>7.9221226274967194E-2</v>
      </c>
      <c r="D103" s="889">
        <v>0.13858970999717701</v>
      </c>
      <c r="E103" s="889">
        <v>0.108781725168228</v>
      </c>
      <c r="F103" s="889">
        <v>7.0323713123798398E-2</v>
      </c>
      <c r="G103" s="889">
        <v>9.0057747438549995E-3</v>
      </c>
      <c r="H103" s="889">
        <v>0.244680345058441</v>
      </c>
      <c r="I103" s="889">
        <v>4.02246415615082E-2</v>
      </c>
      <c r="J103" s="889">
        <v>0.169369027018547</v>
      </c>
      <c r="K103" s="889">
        <v>5.2751477807760197E-2</v>
      </c>
      <c r="L103" s="889">
        <v>5.26579059660435E-2</v>
      </c>
      <c r="M103" s="889">
        <v>3.4394450485706302E-2</v>
      </c>
      <c r="N103" s="895">
        <v>7.0102019309997603</v>
      </c>
    </row>
    <row r="104" spans="1:14" x14ac:dyDescent="0.2">
      <c r="A104" s="2" t="s">
        <v>116</v>
      </c>
      <c r="B104" s="892">
        <v>381</v>
      </c>
      <c r="C104" s="889">
        <v>5.78913278877735E-2</v>
      </c>
      <c r="D104" s="889">
        <v>9.3161940574645996E-2</v>
      </c>
      <c r="E104" s="889">
        <v>0.12206634879112201</v>
      </c>
      <c r="F104" s="889">
        <v>8.7611339986324296E-2</v>
      </c>
      <c r="G104" s="889">
        <v>1.9002304179593899E-3</v>
      </c>
      <c r="H104" s="889">
        <v>0.31454172730445901</v>
      </c>
      <c r="I104" s="889">
        <v>3.0471686273813199E-2</v>
      </c>
      <c r="J104" s="889">
        <v>0.18269856274127999</v>
      </c>
      <c r="K104" s="889">
        <v>7.9852901399135603E-2</v>
      </c>
      <c r="L104" s="889">
        <v>2.4660149589180901E-2</v>
      </c>
      <c r="M104" s="889">
        <v>5.1438091322779699E-3</v>
      </c>
      <c r="N104" s="895">
        <v>6.1864099502563503</v>
      </c>
    </row>
    <row r="105" spans="1:14" x14ac:dyDescent="0.2">
      <c r="A105" s="2" t="s">
        <v>117</v>
      </c>
      <c r="B105" s="892">
        <v>288</v>
      </c>
      <c r="C105" s="889">
        <v>8.0799430608749404E-2</v>
      </c>
      <c r="D105" s="889">
        <v>0.103026017546654</v>
      </c>
      <c r="E105" s="889">
        <v>0.126264333724976</v>
      </c>
      <c r="F105" s="889">
        <v>8.8575534522533403E-2</v>
      </c>
      <c r="G105" s="889">
        <v>4.5826996210962501E-4</v>
      </c>
      <c r="H105" s="889">
        <v>0.26206675171852101</v>
      </c>
      <c r="I105" s="889">
        <v>1.5134587883949301E-2</v>
      </c>
      <c r="J105" s="889">
        <v>0.221968829631805</v>
      </c>
      <c r="K105" s="889">
        <v>4.6261213719844797E-2</v>
      </c>
      <c r="L105" s="889">
        <v>1.8736163154244399E-2</v>
      </c>
      <c r="M105" s="889">
        <v>3.6708865314722103E-2</v>
      </c>
      <c r="N105" s="895">
        <v>6.9550704956054696</v>
      </c>
    </row>
    <row r="106" spans="1:14" x14ac:dyDescent="0.2">
      <c r="A106" s="2" t="s">
        <v>118</v>
      </c>
      <c r="B106" s="892">
        <v>123</v>
      </c>
      <c r="C106" s="889">
        <v>6.6245563328266102E-2</v>
      </c>
      <c r="D106" s="889">
        <v>7.3634602129459395E-2</v>
      </c>
      <c r="E106" s="889">
        <v>5.2923910319805097E-2</v>
      </c>
      <c r="F106" s="889">
        <v>0.100019313395023</v>
      </c>
      <c r="G106" s="889">
        <v>2.4787312373518899E-2</v>
      </c>
      <c r="H106" s="889">
        <v>0.38286757469177202</v>
      </c>
      <c r="I106" s="889">
        <v>4.0987908840179402E-2</v>
      </c>
      <c r="J106" s="889">
        <v>0.19359637796878801</v>
      </c>
      <c r="K106" s="889">
        <v>3.3679332584142699E-2</v>
      </c>
      <c r="L106" s="889">
        <v>2.34733708202839E-2</v>
      </c>
      <c r="M106" s="889">
        <v>7.78472749516368E-3</v>
      </c>
      <c r="N106" s="895">
        <v>6.2793068885803196</v>
      </c>
    </row>
    <row r="107" spans="1:14" x14ac:dyDescent="0.2">
      <c r="A107" s="5" t="s">
        <v>111</v>
      </c>
      <c r="B107" s="891" t="s">
        <v>1</v>
      </c>
      <c r="C107" s="888" t="s">
        <v>1</v>
      </c>
      <c r="D107" s="888" t="s">
        <v>1</v>
      </c>
      <c r="E107" s="888" t="s">
        <v>1</v>
      </c>
      <c r="F107" s="888" t="s">
        <v>1</v>
      </c>
      <c r="G107" s="888" t="s">
        <v>1</v>
      </c>
      <c r="H107" s="888" t="s">
        <v>1</v>
      </c>
      <c r="I107" s="888" t="s">
        <v>1</v>
      </c>
      <c r="J107" s="888" t="s">
        <v>1</v>
      </c>
      <c r="K107" s="888" t="s">
        <v>1</v>
      </c>
      <c r="L107" s="888" t="s">
        <v>1</v>
      </c>
      <c r="M107" s="888" t="s">
        <v>1</v>
      </c>
      <c r="N107" s="894" t="s">
        <v>1</v>
      </c>
    </row>
    <row r="108" spans="1:14" x14ac:dyDescent="0.2">
      <c r="A108" s="2" t="s">
        <v>119</v>
      </c>
      <c r="B108" s="892">
        <v>540</v>
      </c>
      <c r="C108" s="889">
        <v>7.0564806461334201E-2</v>
      </c>
      <c r="D108" s="889">
        <v>9.9832840263843495E-2</v>
      </c>
      <c r="E108" s="889">
        <v>0.12999415397644001</v>
      </c>
      <c r="F108" s="889">
        <v>0.131444796919823</v>
      </c>
      <c r="G108" s="889">
        <v>7.14124413207173E-3</v>
      </c>
      <c r="H108" s="889">
        <v>0.25745445489883401</v>
      </c>
      <c r="I108" s="889">
        <v>5.9029411524534198E-2</v>
      </c>
      <c r="J108" s="889">
        <v>0.14704912900924699</v>
      </c>
      <c r="K108" s="889">
        <v>5.8214243501424803E-2</v>
      </c>
      <c r="L108" s="889">
        <v>2.72941067814827E-2</v>
      </c>
      <c r="M108" s="889">
        <v>1.1980800889432401E-2</v>
      </c>
      <c r="N108" s="895">
        <v>5.8376927375793501</v>
      </c>
    </row>
    <row r="109" spans="1:14" x14ac:dyDescent="0.2">
      <c r="A109" s="2" t="s">
        <v>120</v>
      </c>
      <c r="B109" s="892">
        <v>880</v>
      </c>
      <c r="C109" s="889">
        <v>5.87709583342075E-2</v>
      </c>
      <c r="D109" s="889">
        <v>9.9643200635910006E-2</v>
      </c>
      <c r="E109" s="889">
        <v>9.6290193498134599E-2</v>
      </c>
      <c r="F109" s="889">
        <v>0.103375606238842</v>
      </c>
      <c r="G109" s="889">
        <v>1.31189320236444E-2</v>
      </c>
      <c r="H109" s="889">
        <v>0.315239667892456</v>
      </c>
      <c r="I109" s="889">
        <v>3.2898485660552999E-2</v>
      </c>
      <c r="J109" s="889">
        <v>0.17003959417343101</v>
      </c>
      <c r="K109" s="889">
        <v>5.3550701588392299E-2</v>
      </c>
      <c r="L109" s="889">
        <v>3.6044981330633198E-2</v>
      </c>
      <c r="M109" s="889">
        <v>2.1027691662311599E-2</v>
      </c>
      <c r="N109" s="895">
        <v>6.6061477661132804</v>
      </c>
    </row>
    <row r="110" spans="1:14" x14ac:dyDescent="0.2">
      <c r="A110" s="2" t="s">
        <v>121</v>
      </c>
      <c r="B110" s="892">
        <v>547</v>
      </c>
      <c r="C110" s="889">
        <v>7.6722070574760395E-2</v>
      </c>
      <c r="D110" s="889">
        <v>0.11594791710376701</v>
      </c>
      <c r="E110" s="889">
        <v>0.115762516856194</v>
      </c>
      <c r="F110" s="889">
        <v>7.5066171586513505E-2</v>
      </c>
      <c r="G110" s="889">
        <v>1.8208363326266399E-3</v>
      </c>
      <c r="H110" s="889">
        <v>0.281976938247681</v>
      </c>
      <c r="I110" s="889">
        <v>2.7848972007632301E-2</v>
      </c>
      <c r="J110" s="889">
        <v>0.183029055595398</v>
      </c>
      <c r="K110" s="889">
        <v>8.1242464482784299E-2</v>
      </c>
      <c r="L110" s="889">
        <v>2.80169658362865E-2</v>
      </c>
      <c r="M110" s="889">
        <v>1.25660868361592E-2</v>
      </c>
      <c r="N110" s="895">
        <v>6.44036960601807</v>
      </c>
    </row>
    <row r="111" spans="1:14" x14ac:dyDescent="0.2">
      <c r="A111" s="2" t="s">
        <v>122</v>
      </c>
      <c r="B111" s="892">
        <v>411</v>
      </c>
      <c r="C111" s="889">
        <v>7.6524905860424E-2</v>
      </c>
      <c r="D111" s="889">
        <v>9.4393655657768194E-2</v>
      </c>
      <c r="E111" s="889">
        <v>0.10472398996353099</v>
      </c>
      <c r="F111" s="889">
        <v>9.1936610639095306E-2</v>
      </c>
      <c r="G111" s="889">
        <v>7.60379526764154E-3</v>
      </c>
      <c r="H111" s="889">
        <v>0.29754638671875</v>
      </c>
      <c r="I111" s="889">
        <v>2.2727798670530298E-2</v>
      </c>
      <c r="J111" s="889">
        <v>0.21363574266433699</v>
      </c>
      <c r="K111" s="889">
        <v>4.2565871030092198E-2</v>
      </c>
      <c r="L111" s="889">
        <v>2.0127497613429999E-2</v>
      </c>
      <c r="M111" s="889">
        <v>2.8213744983077001E-2</v>
      </c>
      <c r="N111" s="895">
        <v>6.7565965652465803</v>
      </c>
    </row>
    <row r="112" spans="1:14" x14ac:dyDescent="0.2">
      <c r="A112" s="5" t="s">
        <v>111</v>
      </c>
      <c r="B112" s="891" t="s">
        <v>1</v>
      </c>
      <c r="C112" s="888" t="s">
        <v>1</v>
      </c>
      <c r="D112" s="888" t="s">
        <v>1</v>
      </c>
      <c r="E112" s="888" t="s">
        <v>1</v>
      </c>
      <c r="F112" s="888" t="s">
        <v>1</v>
      </c>
      <c r="G112" s="888" t="s">
        <v>1</v>
      </c>
      <c r="H112" s="888" t="s">
        <v>1</v>
      </c>
      <c r="I112" s="888" t="s">
        <v>1</v>
      </c>
      <c r="J112" s="888" t="s">
        <v>1</v>
      </c>
      <c r="K112" s="888" t="s">
        <v>1</v>
      </c>
      <c r="L112" s="888" t="s">
        <v>1</v>
      </c>
      <c r="M112" s="888" t="s">
        <v>1</v>
      </c>
      <c r="N112" s="894" t="s">
        <v>1</v>
      </c>
    </row>
    <row r="113" spans="1:14" x14ac:dyDescent="0.2">
      <c r="A113" s="2" t="s">
        <v>119</v>
      </c>
      <c r="B113" s="892">
        <v>540</v>
      </c>
      <c r="C113" s="889">
        <v>7.0564806461334201E-2</v>
      </c>
      <c r="D113" s="889">
        <v>9.9832840263843495E-2</v>
      </c>
      <c r="E113" s="889">
        <v>0.12999415397644001</v>
      </c>
      <c r="F113" s="889">
        <v>0.131444796919823</v>
      </c>
      <c r="G113" s="889">
        <v>7.14124413207173E-3</v>
      </c>
      <c r="H113" s="889">
        <v>0.25745445489883401</v>
      </c>
      <c r="I113" s="889">
        <v>5.9029411524534198E-2</v>
      </c>
      <c r="J113" s="889">
        <v>0.14704912900924699</v>
      </c>
      <c r="K113" s="889">
        <v>5.8214243501424803E-2</v>
      </c>
      <c r="L113" s="889">
        <v>2.72941067814827E-2</v>
      </c>
      <c r="M113" s="889">
        <v>1.1980800889432401E-2</v>
      </c>
      <c r="N113" s="895">
        <v>5.8376927375793501</v>
      </c>
    </row>
    <row r="114" spans="1:14" x14ac:dyDescent="0.2">
      <c r="A114" s="2" t="s">
        <v>123</v>
      </c>
      <c r="B114" s="892">
        <v>1046</v>
      </c>
      <c r="C114" s="889">
        <v>6.8779468536376995E-2</v>
      </c>
      <c r="D114" s="889">
        <v>0.111082643270493</v>
      </c>
      <c r="E114" s="889">
        <v>9.6097476780414595E-2</v>
      </c>
      <c r="F114" s="889">
        <v>9.4681695103645297E-2</v>
      </c>
      <c r="G114" s="889">
        <v>1.1686021462082899E-2</v>
      </c>
      <c r="H114" s="889">
        <v>0.29765653610229498</v>
      </c>
      <c r="I114" s="889">
        <v>3.1188597902655602E-2</v>
      </c>
      <c r="J114" s="889">
        <v>0.17178590595722201</v>
      </c>
      <c r="K114" s="889">
        <v>5.7556740939617199E-2</v>
      </c>
      <c r="L114" s="889">
        <v>3.6437716335058198E-2</v>
      </c>
      <c r="M114" s="889">
        <v>2.3047212511300999E-2</v>
      </c>
      <c r="N114" s="895">
        <v>6.6905817985534703</v>
      </c>
    </row>
    <row r="115" spans="1:14" x14ac:dyDescent="0.2">
      <c r="A115" s="2" t="s">
        <v>124</v>
      </c>
      <c r="B115" s="892">
        <v>792</v>
      </c>
      <c r="C115" s="889">
        <v>6.7183531820774106E-2</v>
      </c>
      <c r="D115" s="889">
        <v>9.3776166439056396E-2</v>
      </c>
      <c r="E115" s="889">
        <v>0.11341805011033999</v>
      </c>
      <c r="F115" s="889">
        <v>8.9768268167972606E-2</v>
      </c>
      <c r="G115" s="889">
        <v>4.7444878146052404E-3</v>
      </c>
      <c r="H115" s="889">
        <v>0.30606648325920099</v>
      </c>
      <c r="I115" s="889">
        <v>2.6609959080815301E-2</v>
      </c>
      <c r="J115" s="889">
        <v>0.198126330971718</v>
      </c>
      <c r="K115" s="889">
        <v>6.1258580535650302E-2</v>
      </c>
      <c r="L115" s="889">
        <v>2.2399803623557101E-2</v>
      </c>
      <c r="M115" s="889">
        <v>1.66483409702778E-2</v>
      </c>
      <c r="N115" s="895">
        <v>6.4707508087158203</v>
      </c>
    </row>
    <row r="116" spans="1:14" x14ac:dyDescent="0.2">
      <c r="A116" s="5" t="s">
        <v>125</v>
      </c>
      <c r="B116" s="891" t="s">
        <v>1</v>
      </c>
      <c r="C116" s="888" t="s">
        <v>1</v>
      </c>
      <c r="D116" s="888" t="s">
        <v>1</v>
      </c>
      <c r="E116" s="888" t="s">
        <v>1</v>
      </c>
      <c r="F116" s="888" t="s">
        <v>1</v>
      </c>
      <c r="G116" s="888" t="s">
        <v>1</v>
      </c>
      <c r="H116" s="888" t="s">
        <v>1</v>
      </c>
      <c r="I116" s="888" t="s">
        <v>1</v>
      </c>
      <c r="J116" s="888" t="s">
        <v>1</v>
      </c>
      <c r="K116" s="888" t="s">
        <v>1</v>
      </c>
      <c r="L116" s="888" t="s">
        <v>1</v>
      </c>
      <c r="M116" s="888" t="s">
        <v>1</v>
      </c>
      <c r="N116" s="894" t="s">
        <v>1</v>
      </c>
    </row>
    <row r="117" spans="1:14" x14ac:dyDescent="0.2">
      <c r="A117" s="2" t="s">
        <v>126</v>
      </c>
      <c r="B117" s="892">
        <v>223</v>
      </c>
      <c r="C117" s="889">
        <v>8.0261893570423098E-2</v>
      </c>
      <c r="D117" s="889">
        <v>6.4065031707286793E-2</v>
      </c>
      <c r="E117" s="889">
        <v>0.1122986972332</v>
      </c>
      <c r="F117" s="889">
        <v>9.8172940313816098E-2</v>
      </c>
      <c r="G117" s="889">
        <v>6.77624670788646E-3</v>
      </c>
      <c r="H117" s="889">
        <v>0.28557714819908098</v>
      </c>
      <c r="I117" s="889">
        <v>3.2199639827013002E-2</v>
      </c>
      <c r="J117" s="889">
        <v>0.207635954022408</v>
      </c>
      <c r="K117" s="889">
        <v>5.05546145141125E-2</v>
      </c>
      <c r="L117" s="889">
        <v>3.3260062336921699E-2</v>
      </c>
      <c r="M117" s="889">
        <v>2.91977506130934E-2</v>
      </c>
      <c r="N117" s="895">
        <v>6.9423365592956499</v>
      </c>
    </row>
    <row r="118" spans="1:14" x14ac:dyDescent="0.2">
      <c r="A118" s="2" t="s">
        <v>127</v>
      </c>
      <c r="B118" s="892">
        <v>83</v>
      </c>
      <c r="C118" s="889">
        <v>6.1245780438184703E-2</v>
      </c>
      <c r="D118" s="889">
        <v>1.3247744180262099E-2</v>
      </c>
      <c r="E118" s="889">
        <v>0.14771287143230399</v>
      </c>
      <c r="F118" s="889">
        <v>0.14634238183498399</v>
      </c>
      <c r="G118" s="889">
        <v>0</v>
      </c>
      <c r="H118" s="889">
        <v>0.24428056180477101</v>
      </c>
      <c r="I118" s="889">
        <v>4.1330993175506599E-2</v>
      </c>
      <c r="J118" s="889">
        <v>0.17274975776672399</v>
      </c>
      <c r="K118" s="889">
        <v>7.7523544430732699E-2</v>
      </c>
      <c r="L118" s="889">
        <v>3.8423746824264499E-2</v>
      </c>
      <c r="M118" s="889">
        <v>5.7142611593008E-2</v>
      </c>
      <c r="N118" s="895">
        <v>8.5253067016601598</v>
      </c>
    </row>
    <row r="119" spans="1:14" x14ac:dyDescent="0.2">
      <c r="A119" s="2" t="s">
        <v>128</v>
      </c>
      <c r="B119" s="892">
        <v>137</v>
      </c>
      <c r="C119" s="889">
        <v>5.1495861262083102E-2</v>
      </c>
      <c r="D119" s="889">
        <v>4.9217190593481099E-2</v>
      </c>
      <c r="E119" s="889">
        <v>0.105265811085701</v>
      </c>
      <c r="F119" s="889">
        <v>8.5027329623699202E-2</v>
      </c>
      <c r="G119" s="889">
        <v>3.8584936410188703E-2</v>
      </c>
      <c r="H119" s="889">
        <v>0.31176990270614602</v>
      </c>
      <c r="I119" s="889">
        <v>2.9343623667955399E-2</v>
      </c>
      <c r="J119" s="889">
        <v>0.23533649742603299</v>
      </c>
      <c r="K119" s="889">
        <v>3.3476319164037698E-2</v>
      </c>
      <c r="L119" s="889">
        <v>1.261892542243E-2</v>
      </c>
      <c r="M119" s="889">
        <v>4.7863591462373699E-2</v>
      </c>
      <c r="N119" s="895">
        <v>8.2031755447387695</v>
      </c>
    </row>
    <row r="120" spans="1:14" x14ac:dyDescent="0.2">
      <c r="A120" s="2" t="s">
        <v>129</v>
      </c>
      <c r="B120" s="892">
        <v>399</v>
      </c>
      <c r="C120" s="889">
        <v>5.3408950567245497E-2</v>
      </c>
      <c r="D120" s="889">
        <v>9.7932994365692097E-2</v>
      </c>
      <c r="E120" s="889">
        <v>0.102757543325424</v>
      </c>
      <c r="F120" s="889">
        <v>7.82144069671631E-2</v>
      </c>
      <c r="G120" s="889">
        <v>1.0115408804267599E-3</v>
      </c>
      <c r="H120" s="889">
        <v>0.317385613918304</v>
      </c>
      <c r="I120" s="889">
        <v>5.0153065472841298E-2</v>
      </c>
      <c r="J120" s="889">
        <v>0.19704386591911299</v>
      </c>
      <c r="K120" s="889">
        <v>7.1371652185916901E-2</v>
      </c>
      <c r="L120" s="889">
        <v>1.8623610958457E-2</v>
      </c>
      <c r="M120" s="889">
        <v>1.20967598631978E-2</v>
      </c>
      <c r="N120" s="895">
        <v>6.3950123786926296</v>
      </c>
    </row>
    <row r="121" spans="1:14" x14ac:dyDescent="0.2">
      <c r="A121" s="2" t="s">
        <v>130</v>
      </c>
      <c r="B121" s="892">
        <v>370</v>
      </c>
      <c r="C121" s="889">
        <v>8.2842119038104997E-2</v>
      </c>
      <c r="D121" s="889">
        <v>0.13762654364109</v>
      </c>
      <c r="E121" s="889">
        <v>0.106189258396626</v>
      </c>
      <c r="F121" s="889">
        <v>9.6896760165691403E-2</v>
      </c>
      <c r="G121" s="889">
        <v>1.05527834966779E-2</v>
      </c>
      <c r="H121" s="889">
        <v>0.259650498628616</v>
      </c>
      <c r="I121" s="889">
        <v>3.9820499718189198E-2</v>
      </c>
      <c r="J121" s="889">
        <v>0.16860313713550601</v>
      </c>
      <c r="K121" s="889">
        <v>6.8608209490776104E-2</v>
      </c>
      <c r="L121" s="889">
        <v>2.4037767201662098E-2</v>
      </c>
      <c r="M121" s="889">
        <v>5.1724100485444104E-3</v>
      </c>
      <c r="N121" s="895">
        <v>5.7135314941406197</v>
      </c>
    </row>
    <row r="122" spans="1:14" x14ac:dyDescent="0.2">
      <c r="A122" s="2" t="s">
        <v>131</v>
      </c>
      <c r="B122" s="892">
        <v>246</v>
      </c>
      <c r="C122" s="889">
        <v>6.1705630272626898E-2</v>
      </c>
      <c r="D122" s="889">
        <v>0.11640084534883501</v>
      </c>
      <c r="E122" s="889">
        <v>0.13914120197296101</v>
      </c>
      <c r="F122" s="889">
        <v>0.14345048367977101</v>
      </c>
      <c r="G122" s="889">
        <v>1.38327106833458E-2</v>
      </c>
      <c r="H122" s="889">
        <v>0.31754598021507302</v>
      </c>
      <c r="I122" s="889">
        <v>6.8503520451486102E-3</v>
      </c>
      <c r="J122" s="889">
        <v>0.12837941944599199</v>
      </c>
      <c r="K122" s="889">
        <v>4.7026563435792902E-2</v>
      </c>
      <c r="L122" s="889">
        <v>1.82929951697588E-2</v>
      </c>
      <c r="M122" s="889">
        <v>7.3738214559853103E-3</v>
      </c>
      <c r="N122" s="895">
        <v>5.2003712654113796</v>
      </c>
    </row>
    <row r="123" spans="1:14" x14ac:dyDescent="0.2">
      <c r="A123" s="2" t="s">
        <v>132</v>
      </c>
      <c r="B123" s="892">
        <v>155</v>
      </c>
      <c r="C123" s="889">
        <v>5.6402694433927501E-2</v>
      </c>
      <c r="D123" s="889">
        <v>9.3883365392684895E-2</v>
      </c>
      <c r="E123" s="889">
        <v>0.102051794528961</v>
      </c>
      <c r="F123" s="889">
        <v>6.9837018847465501E-2</v>
      </c>
      <c r="G123" s="889">
        <v>9.5285968855023401E-3</v>
      </c>
      <c r="H123" s="889">
        <v>0.23906047642230999</v>
      </c>
      <c r="I123" s="889">
        <v>5.72193488478661E-2</v>
      </c>
      <c r="J123" s="889">
        <v>0.25822973251342801</v>
      </c>
      <c r="K123" s="889">
        <v>7.1246042847633403E-2</v>
      </c>
      <c r="L123" s="889">
        <v>2.4361813440918902E-2</v>
      </c>
      <c r="M123" s="889">
        <v>1.8179118633270298E-2</v>
      </c>
      <c r="N123" s="895">
        <v>6.8191642761230504</v>
      </c>
    </row>
    <row r="124" spans="1:14" x14ac:dyDescent="0.2">
      <c r="A124" s="3" t="s">
        <v>133</v>
      </c>
      <c r="B124" s="893">
        <v>630</v>
      </c>
      <c r="C124" s="890">
        <v>7.2761677205562605E-2</v>
      </c>
      <c r="D124" s="890">
        <v>0.14096450805664101</v>
      </c>
      <c r="E124" s="890">
        <v>0.110622823238373</v>
      </c>
      <c r="F124" s="890">
        <v>0.12730504572391499</v>
      </c>
      <c r="G124" s="890">
        <v>2.85655027255416E-3</v>
      </c>
      <c r="H124" s="890">
        <v>0.31212666630744901</v>
      </c>
      <c r="I124" s="890">
        <v>3.6837048828601802E-2</v>
      </c>
      <c r="J124" s="890">
        <v>9.6206471323966994E-2</v>
      </c>
      <c r="K124" s="890">
        <v>4.8165600746869999E-2</v>
      </c>
      <c r="L124" s="890">
        <v>3.7926107645034797E-2</v>
      </c>
      <c r="M124" s="890">
        <v>1.42274964600801E-2</v>
      </c>
      <c r="N124" s="896">
        <v>5.6583056449890101</v>
      </c>
    </row>
    <row r="126" spans="1:1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J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492</v>
      </c>
    </row>
    <row r="4" spans="1:10" x14ac:dyDescent="0.2">
      <c r="A4" t="s">
        <v>493</v>
      </c>
    </row>
    <row r="5" spans="1:10" ht="25.5" x14ac:dyDescent="0.2">
      <c r="A5" s="4" t="s">
        <v>24</v>
      </c>
      <c r="B5" s="4" t="s">
        <v>4</v>
      </c>
      <c r="C5" s="4" t="s">
        <v>494</v>
      </c>
      <c r="D5" s="4" t="s">
        <v>495</v>
      </c>
      <c r="E5" s="4" t="s">
        <v>149</v>
      </c>
      <c r="F5" s="4" t="s">
        <v>496</v>
      </c>
      <c r="G5" s="4" t="s">
        <v>497</v>
      </c>
      <c r="H5" s="4" t="s">
        <v>498</v>
      </c>
      <c r="I5" s="4" t="s">
        <v>25</v>
      </c>
      <c r="J5" s="4" t="s">
        <v>152</v>
      </c>
    </row>
    <row r="6" spans="1:10" x14ac:dyDescent="0.2">
      <c r="A6" s="5" t="s">
        <v>26</v>
      </c>
      <c r="B6" s="900" t="s">
        <v>1</v>
      </c>
      <c r="C6" s="897" t="s">
        <v>1</v>
      </c>
      <c r="D6" s="897" t="s">
        <v>1</v>
      </c>
      <c r="E6" s="897" t="s">
        <v>1</v>
      </c>
      <c r="F6" s="897" t="s">
        <v>1</v>
      </c>
      <c r="G6" s="897" t="s">
        <v>1</v>
      </c>
      <c r="H6" s="897" t="s">
        <v>1</v>
      </c>
      <c r="I6" s="903" t="s">
        <v>1</v>
      </c>
      <c r="J6" s="897" t="s">
        <v>1</v>
      </c>
    </row>
    <row r="7" spans="1:10" x14ac:dyDescent="0.2">
      <c r="A7" s="2" t="s">
        <v>26</v>
      </c>
      <c r="B7" s="901">
        <v>5958</v>
      </c>
      <c r="C7" s="898">
        <v>5.9573024511337301E-2</v>
      </c>
      <c r="D7" s="898">
        <v>0.22158487141132399</v>
      </c>
      <c r="E7" s="898">
        <v>0.25591462850570701</v>
      </c>
      <c r="F7" s="898">
        <v>0.20547585189342499</v>
      </c>
      <c r="G7" s="898">
        <v>0.19921348989009899</v>
      </c>
      <c r="H7" s="898">
        <v>5.8238122612237903E-2</v>
      </c>
      <c r="I7" s="904">
        <v>3.2794463634490998</v>
      </c>
      <c r="J7" s="898">
        <v>0.29854457481229302</v>
      </c>
    </row>
    <row r="8" spans="1:10" x14ac:dyDescent="0.2">
      <c r="A8" s="5" t="s">
        <v>27</v>
      </c>
      <c r="B8" s="900" t="s">
        <v>1</v>
      </c>
      <c r="C8" s="897" t="s">
        <v>1</v>
      </c>
      <c r="D8" s="897" t="s">
        <v>1</v>
      </c>
      <c r="E8" s="897" t="s">
        <v>1</v>
      </c>
      <c r="F8" s="897" t="s">
        <v>1</v>
      </c>
      <c r="G8" s="897" t="s">
        <v>1</v>
      </c>
      <c r="H8" s="897" t="s">
        <v>1</v>
      </c>
      <c r="I8" s="903" t="s">
        <v>1</v>
      </c>
      <c r="J8" s="897" t="s">
        <v>1</v>
      </c>
    </row>
    <row r="9" spans="1:10" x14ac:dyDescent="0.2">
      <c r="A9" s="2" t="s">
        <v>28</v>
      </c>
      <c r="B9" s="901">
        <v>1444</v>
      </c>
      <c r="C9" s="898">
        <v>6.4371369779109996E-2</v>
      </c>
      <c r="D9" s="898">
        <v>0.20245893299579601</v>
      </c>
      <c r="E9" s="898">
        <v>0.25429755449295</v>
      </c>
      <c r="F9" s="898">
        <v>0.204778611660004</v>
      </c>
      <c r="G9" s="898">
        <v>0.20270417630672499</v>
      </c>
      <c r="H9" s="898">
        <v>7.1389362215995802E-2</v>
      </c>
      <c r="I9" s="904">
        <v>3.30043292045593</v>
      </c>
      <c r="J9" s="898">
        <v>0.287343575204762</v>
      </c>
    </row>
    <row r="10" spans="1:10" x14ac:dyDescent="0.2">
      <c r="A10" s="2" t="s">
        <v>29</v>
      </c>
      <c r="B10" s="901">
        <v>243</v>
      </c>
      <c r="C10" s="898">
        <v>5.2782885730266599E-2</v>
      </c>
      <c r="D10" s="898">
        <v>0.194846495985985</v>
      </c>
      <c r="E10" s="898">
        <v>0.241606220602989</v>
      </c>
      <c r="F10" s="898">
        <v>0.18849495053291301</v>
      </c>
      <c r="G10" s="898">
        <v>0.28272122144699102</v>
      </c>
      <c r="H10" s="898">
        <v>3.9548203349113499E-2</v>
      </c>
      <c r="I10" s="904">
        <v>3.4721999168396001</v>
      </c>
      <c r="J10" s="898">
        <v>0.25782594019043797</v>
      </c>
    </row>
    <row r="11" spans="1:10" x14ac:dyDescent="0.2">
      <c r="A11" s="2" t="s">
        <v>30</v>
      </c>
      <c r="B11" s="901">
        <v>1057</v>
      </c>
      <c r="C11" s="898">
        <v>7.5210839509964003E-2</v>
      </c>
      <c r="D11" s="898">
        <v>0.26692399382591198</v>
      </c>
      <c r="E11" s="898">
        <v>0.26783731579780601</v>
      </c>
      <c r="F11" s="898">
        <v>0.18630099296569799</v>
      </c>
      <c r="G11" s="898">
        <v>0.158678129315376</v>
      </c>
      <c r="H11" s="898">
        <v>4.5048709958791698E-2</v>
      </c>
      <c r="I11" s="904">
        <v>3.0903832912445099</v>
      </c>
      <c r="J11" s="898">
        <v>0.35827465084056598</v>
      </c>
    </row>
    <row r="12" spans="1:10" x14ac:dyDescent="0.2">
      <c r="A12" s="2" t="s">
        <v>31</v>
      </c>
      <c r="B12" s="901">
        <v>1113</v>
      </c>
      <c r="C12" s="898">
        <v>7.3049247264862102E-2</v>
      </c>
      <c r="D12" s="898">
        <v>0.23416392505168901</v>
      </c>
      <c r="E12" s="898">
        <v>0.24585875868797299</v>
      </c>
      <c r="F12" s="898">
        <v>0.192934781312943</v>
      </c>
      <c r="G12" s="898">
        <v>0.20770041644573201</v>
      </c>
      <c r="H12" s="898">
        <v>4.6292871236801099E-2</v>
      </c>
      <c r="I12" s="904">
        <v>3.2391438484191899</v>
      </c>
      <c r="J12" s="898">
        <v>0.32212527625221399</v>
      </c>
    </row>
    <row r="13" spans="1:10" x14ac:dyDescent="0.2">
      <c r="A13" s="2" t="s">
        <v>32</v>
      </c>
      <c r="B13" s="901">
        <v>549</v>
      </c>
      <c r="C13" s="898">
        <v>3.1864300370216397E-2</v>
      </c>
      <c r="D13" s="898">
        <v>0.23028305172920199</v>
      </c>
      <c r="E13" s="898">
        <v>0.24896670877933499</v>
      </c>
      <c r="F13" s="898">
        <v>0.22432416677475001</v>
      </c>
      <c r="G13" s="898">
        <v>0.193663835525513</v>
      </c>
      <c r="H13" s="898">
        <v>7.0897944271564498E-2</v>
      </c>
      <c r="I13" s="904">
        <v>3.3418786525726301</v>
      </c>
      <c r="J13" s="898">
        <v>0.282151296922595</v>
      </c>
    </row>
    <row r="14" spans="1:10" x14ac:dyDescent="0.2">
      <c r="A14" s="2" t="s">
        <v>33</v>
      </c>
      <c r="B14" s="901">
        <v>1171</v>
      </c>
      <c r="C14" s="898">
        <v>3.6424580961465801E-2</v>
      </c>
      <c r="D14" s="898">
        <v>0.24479930102825201</v>
      </c>
      <c r="E14" s="898">
        <v>0.28825339674949602</v>
      </c>
      <c r="F14" s="898">
        <v>0.233672291040421</v>
      </c>
      <c r="G14" s="898">
        <v>0.168400034308434</v>
      </c>
      <c r="H14" s="898">
        <v>2.8450403362512599E-2</v>
      </c>
      <c r="I14" s="904">
        <v>3.2602274417877202</v>
      </c>
      <c r="J14" s="898">
        <v>0.28945910821885901</v>
      </c>
    </row>
    <row r="15" spans="1:10" x14ac:dyDescent="0.2">
      <c r="A15" s="5" t="s">
        <v>34</v>
      </c>
      <c r="B15" s="900" t="s">
        <v>1</v>
      </c>
      <c r="C15" s="897" t="s">
        <v>1</v>
      </c>
      <c r="D15" s="897" t="s">
        <v>1</v>
      </c>
      <c r="E15" s="897" t="s">
        <v>1</v>
      </c>
      <c r="F15" s="897" t="s">
        <v>1</v>
      </c>
      <c r="G15" s="897" t="s">
        <v>1</v>
      </c>
      <c r="H15" s="897" t="s">
        <v>1</v>
      </c>
      <c r="I15" s="903" t="s">
        <v>1</v>
      </c>
      <c r="J15" s="897" t="s">
        <v>1</v>
      </c>
    </row>
    <row r="16" spans="1:10" x14ac:dyDescent="0.2">
      <c r="A16" s="2" t="s">
        <v>35</v>
      </c>
      <c r="B16" s="901">
        <v>3855</v>
      </c>
      <c r="C16" s="898">
        <v>6.3756570219993605E-2</v>
      </c>
      <c r="D16" s="898">
        <v>0.214811816811562</v>
      </c>
      <c r="E16" s="898">
        <v>0.26009669899940502</v>
      </c>
      <c r="F16" s="898">
        <v>0.19830778241157501</v>
      </c>
      <c r="G16" s="898">
        <v>0.21002997457981101</v>
      </c>
      <c r="H16" s="898">
        <v>5.2997156977653503E-2</v>
      </c>
      <c r="I16" s="904">
        <v>3.2914910316467298</v>
      </c>
      <c r="J16" s="898">
        <v>0.29415792052166201</v>
      </c>
    </row>
    <row r="17" spans="1:10" x14ac:dyDescent="0.2">
      <c r="A17" s="2" t="s">
        <v>36</v>
      </c>
      <c r="B17" s="901">
        <v>180</v>
      </c>
      <c r="C17" s="898">
        <v>6.4429901540279402E-2</v>
      </c>
      <c r="D17" s="898">
        <v>0.23487733304500599</v>
      </c>
      <c r="E17" s="898">
        <v>0.25001770257949801</v>
      </c>
      <c r="F17" s="898">
        <v>0.19558258354663799</v>
      </c>
      <c r="G17" s="898">
        <v>0.18644252419471699</v>
      </c>
      <c r="H17" s="898">
        <v>6.8649969995021806E-2</v>
      </c>
      <c r="I17" s="904">
        <v>3.2198212146759002</v>
      </c>
      <c r="J17" s="898">
        <v>0.321369216893579</v>
      </c>
    </row>
    <row r="18" spans="1:10" x14ac:dyDescent="0.2">
      <c r="A18" s="2" t="s">
        <v>37</v>
      </c>
      <c r="B18" s="901">
        <v>1604</v>
      </c>
      <c r="C18" s="898">
        <v>3.4226175397634499E-2</v>
      </c>
      <c r="D18" s="898">
        <v>0.236774682998657</v>
      </c>
      <c r="E18" s="898">
        <v>0.24742718040943101</v>
      </c>
      <c r="F18" s="898">
        <v>0.23809899389743799</v>
      </c>
      <c r="G18" s="898">
        <v>0.18151879310607899</v>
      </c>
      <c r="H18" s="898">
        <v>6.1954170465469402E-2</v>
      </c>
      <c r="I18" s="904">
        <v>3.3154532909393302</v>
      </c>
      <c r="J18" s="898">
        <v>0.288899380968411</v>
      </c>
    </row>
    <row r="19" spans="1:10" x14ac:dyDescent="0.2">
      <c r="A19" s="2" t="s">
        <v>38</v>
      </c>
      <c r="B19" s="901">
        <v>168</v>
      </c>
      <c r="C19" s="898">
        <v>0.12946288287639601</v>
      </c>
      <c r="D19" s="898">
        <v>0.215902835130692</v>
      </c>
      <c r="E19" s="898">
        <v>0.25803622603416398</v>
      </c>
      <c r="F19" s="898">
        <v>0.14489150047302199</v>
      </c>
      <c r="G19" s="898">
        <v>0.16213761270046201</v>
      </c>
      <c r="H19" s="898">
        <v>8.9568965137004894E-2</v>
      </c>
      <c r="I19" s="904">
        <v>2.99378108978271</v>
      </c>
      <c r="J19" s="898">
        <v>0.37934307630460001</v>
      </c>
    </row>
    <row r="20" spans="1:10" x14ac:dyDescent="0.2">
      <c r="A20" s="5" t="s">
        <v>39</v>
      </c>
      <c r="B20" s="900" t="s">
        <v>1</v>
      </c>
      <c r="C20" s="897" t="s">
        <v>1</v>
      </c>
      <c r="D20" s="897" t="s">
        <v>1</v>
      </c>
      <c r="E20" s="897" t="s">
        <v>1</v>
      </c>
      <c r="F20" s="897" t="s">
        <v>1</v>
      </c>
      <c r="G20" s="897" t="s">
        <v>1</v>
      </c>
      <c r="H20" s="897" t="s">
        <v>1</v>
      </c>
      <c r="I20" s="903" t="s">
        <v>1</v>
      </c>
      <c r="J20" s="897" t="s">
        <v>1</v>
      </c>
    </row>
    <row r="21" spans="1:10" x14ac:dyDescent="0.2">
      <c r="A21" s="2" t="s">
        <v>35</v>
      </c>
      <c r="B21" s="901">
        <v>3855</v>
      </c>
      <c r="C21" s="898">
        <v>6.3756570219993605E-2</v>
      </c>
      <c r="D21" s="898">
        <v>0.214811816811562</v>
      </c>
      <c r="E21" s="898">
        <v>0.26009669899940502</v>
      </c>
      <c r="F21" s="898">
        <v>0.19830778241157501</v>
      </c>
      <c r="G21" s="898">
        <v>0.21002997457981101</v>
      </c>
      <c r="H21" s="898">
        <v>5.2997156977653503E-2</v>
      </c>
      <c r="I21" s="904">
        <v>3.2914910316467298</v>
      </c>
      <c r="J21" s="898">
        <v>0.29415792052166201</v>
      </c>
    </row>
    <row r="22" spans="1:10" x14ac:dyDescent="0.2">
      <c r="A22" s="2" t="s">
        <v>40</v>
      </c>
      <c r="B22" s="901">
        <v>61</v>
      </c>
      <c r="C22" s="898">
        <v>8.7341330945491805E-2</v>
      </c>
      <c r="D22" s="898">
        <v>0.203611150383949</v>
      </c>
      <c r="E22" s="898">
        <v>0.26254469156265298</v>
      </c>
      <c r="F22" s="898">
        <v>0.22653789818286901</v>
      </c>
      <c r="G22" s="898">
        <v>0.165905386209488</v>
      </c>
      <c r="H22" s="898">
        <v>5.4059527814388303E-2</v>
      </c>
      <c r="I22" s="904">
        <v>3.1903448104858398</v>
      </c>
      <c r="J22" s="898">
        <v>0.30758012207733498</v>
      </c>
    </row>
    <row r="23" spans="1:10" x14ac:dyDescent="0.2">
      <c r="A23" s="2" t="s">
        <v>41</v>
      </c>
      <c r="B23" s="901">
        <v>100</v>
      </c>
      <c r="C23" s="898">
        <v>6.3257090747356401E-2</v>
      </c>
      <c r="D23" s="898">
        <v>0.26066890358924899</v>
      </c>
      <c r="E23" s="898">
        <v>0.26650971174240101</v>
      </c>
      <c r="F23" s="898">
        <v>0.20874452590942399</v>
      </c>
      <c r="G23" s="898">
        <v>0.168061703443527</v>
      </c>
      <c r="H23" s="898">
        <v>3.2758064568042797E-2</v>
      </c>
      <c r="I23" s="904">
        <v>3.16302514076233</v>
      </c>
      <c r="J23" s="898">
        <v>0.334896557387107</v>
      </c>
    </row>
    <row r="24" spans="1:10" x14ac:dyDescent="0.2">
      <c r="A24" s="2" t="s">
        <v>42</v>
      </c>
      <c r="B24" s="901">
        <v>19</v>
      </c>
      <c r="C24" s="898" t="s">
        <v>1</v>
      </c>
      <c r="D24" s="898" t="s">
        <v>1</v>
      </c>
      <c r="E24" s="898" t="s">
        <v>1</v>
      </c>
      <c r="F24" s="898" t="s">
        <v>1</v>
      </c>
      <c r="G24" s="898" t="s">
        <v>1</v>
      </c>
      <c r="H24" s="898" t="s">
        <v>1</v>
      </c>
      <c r="I24" s="904" t="s">
        <v>1</v>
      </c>
      <c r="J24" s="898" t="s">
        <v>1</v>
      </c>
    </row>
    <row r="25" spans="1:10" x14ac:dyDescent="0.2">
      <c r="A25" s="2" t="s">
        <v>43</v>
      </c>
      <c r="B25" s="901">
        <v>8</v>
      </c>
      <c r="C25" s="898" t="s">
        <v>1</v>
      </c>
      <c r="D25" s="898" t="s">
        <v>1</v>
      </c>
      <c r="E25" s="898" t="s">
        <v>1</v>
      </c>
      <c r="F25" s="898" t="s">
        <v>1</v>
      </c>
      <c r="G25" s="898" t="s">
        <v>1</v>
      </c>
      <c r="H25" s="898" t="s">
        <v>1</v>
      </c>
      <c r="I25" s="904" t="s">
        <v>1</v>
      </c>
      <c r="J25" s="898" t="s">
        <v>1</v>
      </c>
    </row>
    <row r="26" spans="1:10" x14ac:dyDescent="0.2">
      <c r="A26" s="2" t="s">
        <v>37</v>
      </c>
      <c r="B26" s="901">
        <v>1604</v>
      </c>
      <c r="C26" s="898">
        <v>3.4226175397634499E-2</v>
      </c>
      <c r="D26" s="898">
        <v>0.236774682998657</v>
      </c>
      <c r="E26" s="898">
        <v>0.24742718040943101</v>
      </c>
      <c r="F26" s="898">
        <v>0.23809899389743799</v>
      </c>
      <c r="G26" s="898">
        <v>0.18151879310607899</v>
      </c>
      <c r="H26" s="898">
        <v>6.1954170465469402E-2</v>
      </c>
      <c r="I26" s="904">
        <v>3.3154532909393302</v>
      </c>
      <c r="J26" s="898">
        <v>0.288899380968411</v>
      </c>
    </row>
    <row r="27" spans="1:10" x14ac:dyDescent="0.2">
      <c r="A27" s="2" t="s">
        <v>44</v>
      </c>
      <c r="B27" s="901">
        <v>14</v>
      </c>
      <c r="C27" s="898" t="s">
        <v>1</v>
      </c>
      <c r="D27" s="898" t="s">
        <v>1</v>
      </c>
      <c r="E27" s="898" t="s">
        <v>1</v>
      </c>
      <c r="F27" s="898" t="s">
        <v>1</v>
      </c>
      <c r="G27" s="898" t="s">
        <v>1</v>
      </c>
      <c r="H27" s="898" t="s">
        <v>1</v>
      </c>
      <c r="I27" s="904" t="s">
        <v>1</v>
      </c>
      <c r="J27" s="898" t="s">
        <v>1</v>
      </c>
    </row>
    <row r="28" spans="1:10" x14ac:dyDescent="0.2">
      <c r="A28" s="2" t="s">
        <v>45</v>
      </c>
      <c r="B28" s="901">
        <v>146</v>
      </c>
      <c r="C28" s="898">
        <v>0.130640789866447</v>
      </c>
      <c r="D28" s="898">
        <v>0.21671557426452601</v>
      </c>
      <c r="E28" s="898">
        <v>0.24966110289096799</v>
      </c>
      <c r="F28" s="898">
        <v>0.152150228619576</v>
      </c>
      <c r="G28" s="898">
        <v>0.15674829483032199</v>
      </c>
      <c r="H28" s="898">
        <v>9.4083994626998901E-2</v>
      </c>
      <c r="I28" s="904">
        <v>2.98636698722839</v>
      </c>
      <c r="J28" s="898">
        <v>0.38343109933411801</v>
      </c>
    </row>
    <row r="29" spans="1:10" x14ac:dyDescent="0.2">
      <c r="A29" s="5" t="s">
        <v>46</v>
      </c>
      <c r="B29" s="900" t="s">
        <v>1</v>
      </c>
      <c r="C29" s="897" t="s">
        <v>1</v>
      </c>
      <c r="D29" s="897" t="s">
        <v>1</v>
      </c>
      <c r="E29" s="897" t="s">
        <v>1</v>
      </c>
      <c r="F29" s="897" t="s">
        <v>1</v>
      </c>
      <c r="G29" s="897" t="s">
        <v>1</v>
      </c>
      <c r="H29" s="897" t="s">
        <v>1</v>
      </c>
      <c r="I29" s="903" t="s">
        <v>1</v>
      </c>
      <c r="J29" s="897" t="s">
        <v>1</v>
      </c>
    </row>
    <row r="30" spans="1:10" x14ac:dyDescent="0.2">
      <c r="A30" s="2" t="s">
        <v>47</v>
      </c>
      <c r="B30" s="901">
        <v>264</v>
      </c>
      <c r="C30" s="898">
        <v>7.7865071594715105E-2</v>
      </c>
      <c r="D30" s="898">
        <v>0.233095943927765</v>
      </c>
      <c r="E30" s="898">
        <v>0.24643272161483801</v>
      </c>
      <c r="F30" s="898">
        <v>0.15174542367458299</v>
      </c>
      <c r="G30" s="898">
        <v>0.206427723169327</v>
      </c>
      <c r="H30" s="898">
        <v>8.4433116018772097E-2</v>
      </c>
      <c r="I30" s="904">
        <v>3.1919846534728999</v>
      </c>
      <c r="J30" s="898">
        <v>0.33963768345388901</v>
      </c>
    </row>
    <row r="31" spans="1:10" x14ac:dyDescent="0.2">
      <c r="A31" s="2" t="s">
        <v>48</v>
      </c>
      <c r="B31" s="901">
        <v>1258</v>
      </c>
      <c r="C31" s="898">
        <v>4.6943958848714801E-2</v>
      </c>
      <c r="D31" s="898">
        <v>0.20556828379631001</v>
      </c>
      <c r="E31" s="898">
        <v>0.240707337856293</v>
      </c>
      <c r="F31" s="898">
        <v>0.21992336213588701</v>
      </c>
      <c r="G31" s="898">
        <v>0.21761552989482899</v>
      </c>
      <c r="H31" s="898">
        <v>6.9241523742675795E-2</v>
      </c>
      <c r="I31" s="904">
        <v>3.3821594715118399</v>
      </c>
      <c r="J31" s="898">
        <v>0.271297280762958</v>
      </c>
    </row>
    <row r="32" spans="1:10" x14ac:dyDescent="0.2">
      <c r="A32" s="2" t="s">
        <v>49</v>
      </c>
      <c r="B32" s="901">
        <v>1146</v>
      </c>
      <c r="C32" s="898">
        <v>5.1144659519195598E-2</v>
      </c>
      <c r="D32" s="898">
        <v>0.21412004530429801</v>
      </c>
      <c r="E32" s="898">
        <v>0.27488121390342701</v>
      </c>
      <c r="F32" s="898">
        <v>0.19667674601078</v>
      </c>
      <c r="G32" s="898">
        <v>0.21279461681842801</v>
      </c>
      <c r="H32" s="898">
        <v>5.03827258944511E-2</v>
      </c>
      <c r="I32" s="904">
        <v>3.3220841884613002</v>
      </c>
      <c r="J32" s="898">
        <v>0.27933853982607298</v>
      </c>
    </row>
    <row r="33" spans="1:10" x14ac:dyDescent="0.2">
      <c r="A33" s="2" t="s">
        <v>50</v>
      </c>
      <c r="B33" s="901">
        <v>2832</v>
      </c>
      <c r="C33" s="898">
        <v>7.3751807212829604E-2</v>
      </c>
      <c r="D33" s="898">
        <v>0.24134849011897999</v>
      </c>
      <c r="E33" s="898">
        <v>0.26249340176582298</v>
      </c>
      <c r="F33" s="898">
        <v>0.208148702979088</v>
      </c>
      <c r="G33" s="898">
        <v>0.175522640347481</v>
      </c>
      <c r="H33" s="898">
        <v>3.8734942674636799E-2</v>
      </c>
      <c r="I33" s="904">
        <v>3.17720603942871</v>
      </c>
      <c r="J33" s="898">
        <v>0.327797520377067</v>
      </c>
    </row>
    <row r="34" spans="1:10" x14ac:dyDescent="0.2">
      <c r="A34" s="5" t="s">
        <v>51</v>
      </c>
      <c r="B34" s="900" t="s">
        <v>1</v>
      </c>
      <c r="C34" s="897" t="s">
        <v>1</v>
      </c>
      <c r="D34" s="897" t="s">
        <v>1</v>
      </c>
      <c r="E34" s="897" t="s">
        <v>1</v>
      </c>
      <c r="F34" s="897" t="s">
        <v>1</v>
      </c>
      <c r="G34" s="897" t="s">
        <v>1</v>
      </c>
      <c r="H34" s="897" t="s">
        <v>1</v>
      </c>
      <c r="I34" s="903" t="s">
        <v>1</v>
      </c>
      <c r="J34" s="897" t="s">
        <v>1</v>
      </c>
    </row>
    <row r="35" spans="1:10" x14ac:dyDescent="0.2">
      <c r="A35" s="2" t="s">
        <v>52</v>
      </c>
      <c r="B35" s="901">
        <v>1556</v>
      </c>
      <c r="C35" s="898">
        <v>5.3115021437406498E-2</v>
      </c>
      <c r="D35" s="898">
        <v>0.20998889207839999</v>
      </c>
      <c r="E35" s="898">
        <v>0.253940939903259</v>
      </c>
      <c r="F35" s="898">
        <v>0.209137693047523</v>
      </c>
      <c r="G35" s="898">
        <v>0.20368789136409801</v>
      </c>
      <c r="H35" s="898">
        <v>7.01295360922813E-2</v>
      </c>
      <c r="I35" s="904">
        <v>3.3229422569274898</v>
      </c>
      <c r="J35" s="898">
        <v>0.282946852391185</v>
      </c>
    </row>
    <row r="36" spans="1:10" x14ac:dyDescent="0.2">
      <c r="A36" s="2" t="s">
        <v>53</v>
      </c>
      <c r="B36" s="901">
        <v>2663</v>
      </c>
      <c r="C36" s="898">
        <v>6.2184639275073998E-2</v>
      </c>
      <c r="D36" s="898">
        <v>0.223242968320847</v>
      </c>
      <c r="E36" s="898">
        <v>0.25495633482933</v>
      </c>
      <c r="F36" s="898">
        <v>0.206382006406784</v>
      </c>
      <c r="G36" s="898">
        <v>0.20909203588962599</v>
      </c>
      <c r="H36" s="898">
        <v>4.4142026454210302E-2</v>
      </c>
      <c r="I36" s="904">
        <v>3.2897436618804901</v>
      </c>
      <c r="J36" s="898">
        <v>0.298608801891251</v>
      </c>
    </row>
    <row r="37" spans="1:10" x14ac:dyDescent="0.2">
      <c r="A37" s="2" t="s">
        <v>54</v>
      </c>
      <c r="B37" s="901">
        <v>842</v>
      </c>
      <c r="C37" s="898">
        <v>6.59356489777565E-2</v>
      </c>
      <c r="D37" s="898">
        <v>0.25883775949478099</v>
      </c>
      <c r="E37" s="898">
        <v>0.24853952229022999</v>
      </c>
      <c r="F37" s="898">
        <v>0.18126304447650901</v>
      </c>
      <c r="G37" s="898">
        <v>0.19428962469100999</v>
      </c>
      <c r="H37" s="898">
        <v>5.1134407520294203E-2</v>
      </c>
      <c r="I37" s="904">
        <v>3.1887867450714098</v>
      </c>
      <c r="J37" s="898">
        <v>0.34227545871238202</v>
      </c>
    </row>
    <row r="38" spans="1:10" x14ac:dyDescent="0.2">
      <c r="A38" s="2" t="s">
        <v>55</v>
      </c>
      <c r="B38" s="901">
        <v>853</v>
      </c>
      <c r="C38" s="898">
        <v>8.3380326628684998E-2</v>
      </c>
      <c r="D38" s="898">
        <v>0.24144896864891099</v>
      </c>
      <c r="E38" s="898">
        <v>0.28112712502479598</v>
      </c>
      <c r="F38" s="898">
        <v>0.20741364359855699</v>
      </c>
      <c r="G38" s="898">
        <v>0.142279177904129</v>
      </c>
      <c r="H38" s="898">
        <v>4.4350758194923401E-2</v>
      </c>
      <c r="I38" s="904">
        <v>3.0876495838165301</v>
      </c>
      <c r="J38" s="898">
        <v>0.33990430909989799</v>
      </c>
    </row>
    <row r="39" spans="1:10" x14ac:dyDescent="0.2">
      <c r="A39" s="5" t="s">
        <v>56</v>
      </c>
      <c r="B39" s="900" t="s">
        <v>1</v>
      </c>
      <c r="C39" s="897" t="s">
        <v>1</v>
      </c>
      <c r="D39" s="897" t="s">
        <v>1</v>
      </c>
      <c r="E39" s="897" t="s">
        <v>1</v>
      </c>
      <c r="F39" s="897" t="s">
        <v>1</v>
      </c>
      <c r="G39" s="897" t="s">
        <v>1</v>
      </c>
      <c r="H39" s="897" t="s">
        <v>1</v>
      </c>
      <c r="I39" s="903" t="s">
        <v>1</v>
      </c>
      <c r="J39" s="897" t="s">
        <v>1</v>
      </c>
    </row>
    <row r="40" spans="1:10" x14ac:dyDescent="0.2">
      <c r="A40" s="2" t="s">
        <v>57</v>
      </c>
      <c r="B40" s="901">
        <v>5227</v>
      </c>
      <c r="C40" s="898">
        <v>6.09259232878685E-2</v>
      </c>
      <c r="D40" s="898">
        <v>0.21537119150161699</v>
      </c>
      <c r="E40" s="898">
        <v>0.251858800649643</v>
      </c>
      <c r="F40" s="898">
        <v>0.21679247915744801</v>
      </c>
      <c r="G40" s="898">
        <v>0.20336258411407501</v>
      </c>
      <c r="H40" s="898">
        <v>5.16890436410904E-2</v>
      </c>
      <c r="I40" s="904">
        <v>3.3018994331359899</v>
      </c>
      <c r="J40" s="898">
        <v>0.29135707694236201</v>
      </c>
    </row>
    <row r="41" spans="1:10" x14ac:dyDescent="0.2">
      <c r="A41" s="2" t="s">
        <v>58</v>
      </c>
      <c r="B41" s="901">
        <v>535</v>
      </c>
      <c r="C41" s="898">
        <v>5.5413175374269499E-2</v>
      </c>
      <c r="D41" s="898">
        <v>0.26060786843299899</v>
      </c>
      <c r="E41" s="898">
        <v>0.26895806193351701</v>
      </c>
      <c r="F41" s="898">
        <v>0.152607321739197</v>
      </c>
      <c r="G41" s="898">
        <v>0.17702023684978499</v>
      </c>
      <c r="H41" s="898">
        <v>8.5393339395523099E-2</v>
      </c>
      <c r="I41" s="904">
        <v>3.14783787727356</v>
      </c>
      <c r="J41" s="898">
        <v>0.34552672327054501</v>
      </c>
    </row>
    <row r="42" spans="1:10" x14ac:dyDescent="0.2">
      <c r="A42" s="5" t="s">
        <v>59</v>
      </c>
      <c r="B42" s="900" t="s">
        <v>1</v>
      </c>
      <c r="C42" s="897" t="s">
        <v>1</v>
      </c>
      <c r="D42" s="897" t="s">
        <v>1</v>
      </c>
      <c r="E42" s="897" t="s">
        <v>1</v>
      </c>
      <c r="F42" s="897" t="s">
        <v>1</v>
      </c>
      <c r="G42" s="897" t="s">
        <v>1</v>
      </c>
      <c r="H42" s="897" t="s">
        <v>1</v>
      </c>
      <c r="I42" s="903" t="s">
        <v>1</v>
      </c>
      <c r="J42" s="897" t="s">
        <v>1</v>
      </c>
    </row>
    <row r="43" spans="1:10" x14ac:dyDescent="0.2">
      <c r="A43" s="2" t="s">
        <v>60</v>
      </c>
      <c r="B43" s="901">
        <v>4822</v>
      </c>
      <c r="C43" s="898">
        <v>5.60841262340546E-2</v>
      </c>
      <c r="D43" s="898">
        <v>0.21824103593826299</v>
      </c>
      <c r="E43" s="898">
        <v>0.25095033645629899</v>
      </c>
      <c r="F43" s="898">
        <v>0.22089080512523701</v>
      </c>
      <c r="G43" s="898">
        <v>0.20527920126915</v>
      </c>
      <c r="H43" s="898">
        <v>4.8554472625255599E-2</v>
      </c>
      <c r="I43" s="904">
        <v>3.3164026737213099</v>
      </c>
      <c r="J43" s="898">
        <v>0.28832461840858198</v>
      </c>
    </row>
    <row r="44" spans="1:10" x14ac:dyDescent="0.2">
      <c r="A44" s="2" t="s">
        <v>61</v>
      </c>
      <c r="B44" s="901">
        <v>583</v>
      </c>
      <c r="C44" s="898">
        <v>8.7246246635913793E-2</v>
      </c>
      <c r="D44" s="898">
        <v>0.208894193172455</v>
      </c>
      <c r="E44" s="898">
        <v>0.29246848821639998</v>
      </c>
      <c r="F44" s="898">
        <v>0.166363909840584</v>
      </c>
      <c r="G44" s="898">
        <v>0.169228866696358</v>
      </c>
      <c r="H44" s="898">
        <v>7.5798287987709004E-2</v>
      </c>
      <c r="I44" s="904">
        <v>3.1313943862914999</v>
      </c>
      <c r="J44" s="898">
        <v>0.32042836357763399</v>
      </c>
    </row>
    <row r="45" spans="1:10" x14ac:dyDescent="0.2">
      <c r="A45" s="2" t="s">
        <v>62</v>
      </c>
      <c r="B45" s="901">
        <v>441</v>
      </c>
      <c r="C45" s="898">
        <v>6.0386404395103503E-2</v>
      </c>
      <c r="D45" s="898">
        <v>0.251954436302185</v>
      </c>
      <c r="E45" s="898">
        <v>0.25340467691421498</v>
      </c>
      <c r="F45" s="898">
        <v>0.15457201004028301</v>
      </c>
      <c r="G45" s="898">
        <v>0.18486732244491599</v>
      </c>
      <c r="H45" s="898">
        <v>9.4815157353877993E-2</v>
      </c>
      <c r="I45" s="904">
        <v>3.1674568653106698</v>
      </c>
      <c r="J45" s="898">
        <v>0.34505752130509099</v>
      </c>
    </row>
    <row r="46" spans="1:10" x14ac:dyDescent="0.2">
      <c r="A46" s="5" t="s">
        <v>63</v>
      </c>
      <c r="B46" s="900" t="s">
        <v>1</v>
      </c>
      <c r="C46" s="897" t="s">
        <v>1</v>
      </c>
      <c r="D46" s="897" t="s">
        <v>1</v>
      </c>
      <c r="E46" s="897" t="s">
        <v>1</v>
      </c>
      <c r="F46" s="897" t="s">
        <v>1</v>
      </c>
      <c r="G46" s="897" t="s">
        <v>1</v>
      </c>
      <c r="H46" s="897" t="s">
        <v>1</v>
      </c>
      <c r="I46" s="903" t="s">
        <v>1</v>
      </c>
      <c r="J46" s="897" t="s">
        <v>1</v>
      </c>
    </row>
    <row r="47" spans="1:10" x14ac:dyDescent="0.2">
      <c r="A47" s="2" t="s">
        <v>64</v>
      </c>
      <c r="B47" s="901">
        <v>728</v>
      </c>
      <c r="C47" s="898">
        <v>5.3237669169902802E-2</v>
      </c>
      <c r="D47" s="898">
        <v>0.14127448201179499</v>
      </c>
      <c r="E47" s="898">
        <v>0.24408693611621901</v>
      </c>
      <c r="F47" s="898">
        <v>0.24919943511486101</v>
      </c>
      <c r="G47" s="898">
        <v>0.241006225347519</v>
      </c>
      <c r="H47" s="898">
        <v>7.1195237338542897E-2</v>
      </c>
      <c r="I47" s="904">
        <v>3.5205206871032702</v>
      </c>
      <c r="J47" s="898">
        <v>0.209422003548906</v>
      </c>
    </row>
    <row r="48" spans="1:10" x14ac:dyDescent="0.2">
      <c r="A48" s="2" t="s">
        <v>65</v>
      </c>
      <c r="B48" s="901">
        <v>526</v>
      </c>
      <c r="C48" s="898">
        <v>4.8776358366012601E-2</v>
      </c>
      <c r="D48" s="898">
        <v>0.20910838246345501</v>
      </c>
      <c r="E48" s="898">
        <v>0.29008424282074002</v>
      </c>
      <c r="F48" s="898">
        <v>0.22294911742210399</v>
      </c>
      <c r="G48" s="898">
        <v>0.17311894893646201</v>
      </c>
      <c r="H48" s="898">
        <v>5.5962946265935898E-2</v>
      </c>
      <c r="I48" s="904">
        <v>3.2780885696411102</v>
      </c>
      <c r="J48" s="898">
        <v>0.27317226673155598</v>
      </c>
    </row>
    <row r="49" spans="1:10" x14ac:dyDescent="0.2">
      <c r="A49" s="2" t="s">
        <v>66</v>
      </c>
      <c r="B49" s="901">
        <v>934</v>
      </c>
      <c r="C49" s="898">
        <v>7.3614239692688002E-2</v>
      </c>
      <c r="D49" s="898">
        <v>0.28012275695800798</v>
      </c>
      <c r="E49" s="898">
        <v>0.227778434753418</v>
      </c>
      <c r="F49" s="898">
        <v>0.18782019615173301</v>
      </c>
      <c r="G49" s="898">
        <v>0.16616570949554399</v>
      </c>
      <c r="H49" s="898">
        <v>6.4498662948608398E-2</v>
      </c>
      <c r="I49" s="904">
        <v>3.0991985797882098</v>
      </c>
      <c r="J49" s="898">
        <v>0.37812559174489302</v>
      </c>
    </row>
    <row r="50" spans="1:10" x14ac:dyDescent="0.2">
      <c r="A50" s="2" t="s">
        <v>67</v>
      </c>
      <c r="B50" s="901">
        <v>574</v>
      </c>
      <c r="C50" s="898">
        <v>7.5546100735664395E-2</v>
      </c>
      <c r="D50" s="898">
        <v>0.243287563323975</v>
      </c>
      <c r="E50" s="898">
        <v>0.24651022255420699</v>
      </c>
      <c r="F50" s="898">
        <v>0.20672170817852001</v>
      </c>
      <c r="G50" s="898">
        <v>0.175873592495918</v>
      </c>
      <c r="H50" s="898">
        <v>5.2060801535844803E-2</v>
      </c>
      <c r="I50" s="904">
        <v>3.1731009483337398</v>
      </c>
      <c r="J50" s="898">
        <v>0.33634400638263301</v>
      </c>
    </row>
    <row r="51" spans="1:10" x14ac:dyDescent="0.2">
      <c r="A51" s="2" t="s">
        <v>68</v>
      </c>
      <c r="B51" s="901">
        <v>494</v>
      </c>
      <c r="C51" s="898">
        <v>5.0787173211574603E-2</v>
      </c>
      <c r="D51" s="898">
        <v>0.24317689239978801</v>
      </c>
      <c r="E51" s="898">
        <v>0.33232775330543501</v>
      </c>
      <c r="F51" s="898">
        <v>0.17284707725048101</v>
      </c>
      <c r="G51" s="898">
        <v>0.129016429185867</v>
      </c>
      <c r="H51" s="898">
        <v>7.1844667196273804E-2</v>
      </c>
      <c r="I51" s="904">
        <v>3.09279561042786</v>
      </c>
      <c r="J51" s="898">
        <v>0.31671861118667299</v>
      </c>
    </row>
    <row r="52" spans="1:10" x14ac:dyDescent="0.2">
      <c r="A52" s="2" t="s">
        <v>69</v>
      </c>
      <c r="B52" s="901">
        <v>576</v>
      </c>
      <c r="C52" s="898">
        <v>3.1951531767845202E-2</v>
      </c>
      <c r="D52" s="898">
        <v>0.16327227652072901</v>
      </c>
      <c r="E52" s="898">
        <v>0.21634756028652199</v>
      </c>
      <c r="F52" s="898">
        <v>0.25303640961647</v>
      </c>
      <c r="G52" s="898">
        <v>0.27089947462081898</v>
      </c>
      <c r="H52" s="898">
        <v>6.4492762088775593E-2</v>
      </c>
      <c r="I52" s="904">
        <v>3.60679388046265</v>
      </c>
      <c r="J52" s="898">
        <v>0.20868230331905899</v>
      </c>
    </row>
    <row r="53" spans="1:10" x14ac:dyDescent="0.2">
      <c r="A53" s="2" t="s">
        <v>70</v>
      </c>
      <c r="B53" s="901">
        <v>614</v>
      </c>
      <c r="C53" s="898">
        <v>8.4237739443779006E-2</v>
      </c>
      <c r="D53" s="898">
        <v>0.36037153005599998</v>
      </c>
      <c r="E53" s="898">
        <v>0.24688407778739899</v>
      </c>
      <c r="F53" s="898">
        <v>0.13633969426155099</v>
      </c>
      <c r="G53" s="898">
        <v>0.100586667656898</v>
      </c>
      <c r="H53" s="898">
        <v>7.15802907943726E-2</v>
      </c>
      <c r="I53" s="904">
        <v>2.7939143180847199</v>
      </c>
      <c r="J53" s="898">
        <v>0.47888822812712001</v>
      </c>
    </row>
    <row r="54" spans="1:10" x14ac:dyDescent="0.2">
      <c r="A54" s="2" t="s">
        <v>71</v>
      </c>
      <c r="B54" s="901">
        <v>561</v>
      </c>
      <c r="C54" s="898">
        <v>8.2230128347873702E-2</v>
      </c>
      <c r="D54" s="898">
        <v>0.17399711906909901</v>
      </c>
      <c r="E54" s="898">
        <v>0.26495116949081399</v>
      </c>
      <c r="F54" s="898">
        <v>0.18059176206588701</v>
      </c>
      <c r="G54" s="898">
        <v>0.24128060042858099</v>
      </c>
      <c r="H54" s="898">
        <v>5.6949213147163398E-2</v>
      </c>
      <c r="I54" s="904">
        <v>3.3443033695220898</v>
      </c>
      <c r="J54" s="898">
        <v>0.27170037182873702</v>
      </c>
    </row>
    <row r="55" spans="1:10" x14ac:dyDescent="0.2">
      <c r="A55" s="2" t="s">
        <v>72</v>
      </c>
      <c r="B55" s="901">
        <v>379</v>
      </c>
      <c r="C55" s="898">
        <v>5.7537566870451001E-2</v>
      </c>
      <c r="D55" s="898">
        <v>0.25466468930244401</v>
      </c>
      <c r="E55" s="898">
        <v>0.30106478929519698</v>
      </c>
      <c r="F55" s="898">
        <v>0.210608839988708</v>
      </c>
      <c r="G55" s="898">
        <v>0.15765215456485701</v>
      </c>
      <c r="H55" s="898">
        <v>1.84719581156969E-2</v>
      </c>
      <c r="I55" s="904">
        <v>3.1591124534606898</v>
      </c>
      <c r="J55" s="898">
        <v>0.31807777612344801</v>
      </c>
    </row>
    <row r="56" spans="1:10" x14ac:dyDescent="0.2">
      <c r="A56" s="2" t="s">
        <v>73</v>
      </c>
      <c r="B56" s="901">
        <v>572</v>
      </c>
      <c r="C56" s="898">
        <v>3.2669413834810299E-2</v>
      </c>
      <c r="D56" s="898">
        <v>0.162105321884155</v>
      </c>
      <c r="E56" s="898">
        <v>0.23046906292438499</v>
      </c>
      <c r="F56" s="898">
        <v>0.23438186943531</v>
      </c>
      <c r="G56" s="898">
        <v>0.30490362644195601</v>
      </c>
      <c r="H56" s="898">
        <v>3.5470705479383503E-2</v>
      </c>
      <c r="I56" s="904">
        <v>3.63942575454712</v>
      </c>
      <c r="J56" s="898">
        <v>0.20193760503227801</v>
      </c>
    </row>
    <row r="57" spans="1:10" x14ac:dyDescent="0.2">
      <c r="A57" s="5" t="s">
        <v>74</v>
      </c>
      <c r="B57" s="900" t="s">
        <v>1</v>
      </c>
      <c r="C57" s="897" t="s">
        <v>1</v>
      </c>
      <c r="D57" s="897" t="s">
        <v>1</v>
      </c>
      <c r="E57" s="897" t="s">
        <v>1</v>
      </c>
      <c r="F57" s="897" t="s">
        <v>1</v>
      </c>
      <c r="G57" s="897" t="s">
        <v>1</v>
      </c>
      <c r="H57" s="897" t="s">
        <v>1</v>
      </c>
      <c r="I57" s="903" t="s">
        <v>1</v>
      </c>
      <c r="J57" s="897" t="s">
        <v>1</v>
      </c>
    </row>
    <row r="58" spans="1:10" x14ac:dyDescent="0.2">
      <c r="A58" s="2" t="s">
        <v>75</v>
      </c>
      <c r="B58" s="901">
        <v>728</v>
      </c>
      <c r="C58" s="898">
        <v>5.3237669169902802E-2</v>
      </c>
      <c r="D58" s="898">
        <v>0.14127448201179499</v>
      </c>
      <c r="E58" s="898">
        <v>0.24408693611621901</v>
      </c>
      <c r="F58" s="898">
        <v>0.24919943511486101</v>
      </c>
      <c r="G58" s="898">
        <v>0.241006225347519</v>
      </c>
      <c r="H58" s="898">
        <v>7.1195237338542897E-2</v>
      </c>
      <c r="I58" s="904">
        <v>3.5205206871032702</v>
      </c>
      <c r="J58" s="898">
        <v>0.209422003548906</v>
      </c>
    </row>
    <row r="59" spans="1:10" x14ac:dyDescent="0.2">
      <c r="A59" s="2" t="s">
        <v>76</v>
      </c>
      <c r="B59" s="901">
        <v>2293</v>
      </c>
      <c r="C59" s="898">
        <v>4.2871732264757198E-2</v>
      </c>
      <c r="D59" s="898">
        <v>0.17118938267230999</v>
      </c>
      <c r="E59" s="898">
        <v>0.27393484115600603</v>
      </c>
      <c r="F59" s="898">
        <v>0.21886828541755701</v>
      </c>
      <c r="G59" s="898">
        <v>0.232298508286476</v>
      </c>
      <c r="H59" s="898">
        <v>6.0837239027023302E-2</v>
      </c>
      <c r="I59" s="904">
        <v>3.45416235923767</v>
      </c>
      <c r="J59" s="898">
        <v>0.227927603584482</v>
      </c>
    </row>
    <row r="60" spans="1:10" x14ac:dyDescent="0.2">
      <c r="A60" s="2" t="s">
        <v>77</v>
      </c>
      <c r="B60" s="901">
        <v>1588</v>
      </c>
      <c r="C60" s="898">
        <v>6.8037711083888994E-2</v>
      </c>
      <c r="D60" s="898">
        <v>0.299076318740845</v>
      </c>
      <c r="E60" s="898">
        <v>0.25026869773864702</v>
      </c>
      <c r="F60" s="898">
        <v>0.17878170311451</v>
      </c>
      <c r="G60" s="898">
        <v>0.14898164570331601</v>
      </c>
      <c r="H60" s="898">
        <v>5.4853897541761398E-2</v>
      </c>
      <c r="I60" s="904">
        <v>3.04400730133057</v>
      </c>
      <c r="J60" s="898">
        <v>0.388420413519937</v>
      </c>
    </row>
    <row r="61" spans="1:10" x14ac:dyDescent="0.2">
      <c r="A61" s="2" t="s">
        <v>78</v>
      </c>
      <c r="B61" s="901">
        <v>1349</v>
      </c>
      <c r="C61" s="898">
        <v>0.12881110608577701</v>
      </c>
      <c r="D61" s="898">
        <v>0.379972994327545</v>
      </c>
      <c r="E61" s="898">
        <v>0.19606973230838801</v>
      </c>
      <c r="F61" s="898">
        <v>0.15026490390300801</v>
      </c>
      <c r="G61" s="898">
        <v>0.107366740703583</v>
      </c>
      <c r="H61" s="898">
        <v>3.7514526396989802E-2</v>
      </c>
      <c r="I61" s="904">
        <v>2.7167782783508301</v>
      </c>
      <c r="J61" s="898">
        <v>0.52861483357195405</v>
      </c>
    </row>
    <row r="62" spans="1:10" x14ac:dyDescent="0.2">
      <c r="A62" s="5" t="s">
        <v>79</v>
      </c>
      <c r="B62" s="900" t="s">
        <v>1</v>
      </c>
      <c r="C62" s="897" t="s">
        <v>1</v>
      </c>
      <c r="D62" s="897" t="s">
        <v>1</v>
      </c>
      <c r="E62" s="897" t="s">
        <v>1</v>
      </c>
      <c r="F62" s="897" t="s">
        <v>1</v>
      </c>
      <c r="G62" s="897" t="s">
        <v>1</v>
      </c>
      <c r="H62" s="897" t="s">
        <v>1</v>
      </c>
      <c r="I62" s="903" t="s">
        <v>1</v>
      </c>
      <c r="J62" s="897" t="s">
        <v>1</v>
      </c>
    </row>
    <row r="63" spans="1:10" x14ac:dyDescent="0.2">
      <c r="A63" s="2" t="s">
        <v>80</v>
      </c>
      <c r="B63" s="901">
        <v>4692</v>
      </c>
      <c r="C63" s="898">
        <v>5.6984826922416701E-2</v>
      </c>
      <c r="D63" s="898">
        <v>0.21954584121704099</v>
      </c>
      <c r="E63" s="898">
        <v>0.25515696406364402</v>
      </c>
      <c r="F63" s="898">
        <v>0.206573560833931</v>
      </c>
      <c r="G63" s="898">
        <v>0.19934247434139299</v>
      </c>
      <c r="H63" s="898">
        <v>6.2396317720413201E-2</v>
      </c>
      <c r="I63" s="904">
        <v>3.28982710838318</v>
      </c>
      <c r="J63" s="898">
        <v>0.29493343270792399</v>
      </c>
    </row>
    <row r="64" spans="1:10" x14ac:dyDescent="0.2">
      <c r="A64" s="2" t="s">
        <v>81</v>
      </c>
      <c r="B64" s="901">
        <v>214</v>
      </c>
      <c r="C64" s="898">
        <v>6.8108044564723996E-2</v>
      </c>
      <c r="D64" s="898">
        <v>0.251788139343262</v>
      </c>
      <c r="E64" s="898">
        <v>0.21684566140174899</v>
      </c>
      <c r="F64" s="898">
        <v>0.156011447310448</v>
      </c>
      <c r="G64" s="898">
        <v>0.285047978162766</v>
      </c>
      <c r="H64" s="898">
        <v>2.21986994147301E-2</v>
      </c>
      <c r="I64" s="904">
        <v>3.3457789421081499</v>
      </c>
      <c r="J64" s="898">
        <v>0.32715869110278201</v>
      </c>
    </row>
    <row r="65" spans="1:10" x14ac:dyDescent="0.2">
      <c r="A65" s="2" t="s">
        <v>82</v>
      </c>
      <c r="B65" s="901">
        <v>416</v>
      </c>
      <c r="C65" s="898">
        <v>6.2410634011030197E-2</v>
      </c>
      <c r="D65" s="898">
        <v>0.24705249071121199</v>
      </c>
      <c r="E65" s="898">
        <v>0.24427592754364</v>
      </c>
      <c r="F65" s="898">
        <v>0.221393287181854</v>
      </c>
      <c r="G65" s="898">
        <v>0.16886359453201299</v>
      </c>
      <c r="H65" s="898">
        <v>5.6004073470830897E-2</v>
      </c>
      <c r="I65" s="904">
        <v>3.1983554363250701</v>
      </c>
      <c r="J65" s="898">
        <v>0.327822518702587</v>
      </c>
    </row>
    <row r="66" spans="1:10" x14ac:dyDescent="0.2">
      <c r="A66" s="2" t="s">
        <v>83</v>
      </c>
      <c r="B66" s="901">
        <v>572</v>
      </c>
      <c r="C66" s="898">
        <v>8.1951662898063701E-2</v>
      </c>
      <c r="D66" s="898">
        <v>0.216039508581161</v>
      </c>
      <c r="E66" s="898">
        <v>0.28176501393318198</v>
      </c>
      <c r="F66" s="898">
        <v>0.19869560003280601</v>
      </c>
      <c r="G66" s="898">
        <v>0.196081578731537</v>
      </c>
      <c r="H66" s="898">
        <v>2.5466626510024098E-2</v>
      </c>
      <c r="I66" s="904">
        <v>3.2164275646209699</v>
      </c>
      <c r="J66" s="898">
        <v>0.30577831650839099</v>
      </c>
    </row>
    <row r="67" spans="1:10" x14ac:dyDescent="0.2">
      <c r="A67" s="5" t="s">
        <v>84</v>
      </c>
      <c r="B67" s="900" t="s">
        <v>1</v>
      </c>
      <c r="C67" s="897" t="s">
        <v>1</v>
      </c>
      <c r="D67" s="897" t="s">
        <v>1</v>
      </c>
      <c r="E67" s="897" t="s">
        <v>1</v>
      </c>
      <c r="F67" s="897" t="s">
        <v>1</v>
      </c>
      <c r="G67" s="897" t="s">
        <v>1</v>
      </c>
      <c r="H67" s="897" t="s">
        <v>1</v>
      </c>
      <c r="I67" s="903" t="s">
        <v>1</v>
      </c>
      <c r="J67" s="897" t="s">
        <v>1</v>
      </c>
    </row>
    <row r="68" spans="1:10" x14ac:dyDescent="0.2">
      <c r="A68" s="2" t="s">
        <v>85</v>
      </c>
      <c r="B68" s="901">
        <v>5468</v>
      </c>
      <c r="C68" s="898">
        <v>5.81396855413914E-2</v>
      </c>
      <c r="D68" s="898">
        <v>0.22160924971103699</v>
      </c>
      <c r="E68" s="898">
        <v>0.25399810075759899</v>
      </c>
      <c r="F68" s="898">
        <v>0.206489443778992</v>
      </c>
      <c r="G68" s="898">
        <v>0.20446106791496299</v>
      </c>
      <c r="H68" s="898">
        <v>5.5302467197179801E-2</v>
      </c>
      <c r="I68" s="904">
        <v>3.2937691211700399</v>
      </c>
      <c r="J68" s="898">
        <v>0.29612539582889502</v>
      </c>
    </row>
    <row r="69" spans="1:10" x14ac:dyDescent="0.2">
      <c r="A69" s="2" t="s">
        <v>86</v>
      </c>
      <c r="B69" s="901">
        <v>151</v>
      </c>
      <c r="C69" s="898">
        <v>5.6379076093435301E-2</v>
      </c>
      <c r="D69" s="898">
        <v>0.21407355368137401</v>
      </c>
      <c r="E69" s="898">
        <v>0.22962853312492401</v>
      </c>
      <c r="F69" s="898">
        <v>0.22482606768608099</v>
      </c>
      <c r="G69" s="898">
        <v>0.218971163034439</v>
      </c>
      <c r="H69" s="898">
        <v>5.61215840280056E-2</v>
      </c>
      <c r="I69" s="904">
        <v>3.3559110164642298</v>
      </c>
      <c r="J69" s="898">
        <v>0.28653334116218698</v>
      </c>
    </row>
    <row r="70" spans="1:10" x14ac:dyDescent="0.2">
      <c r="A70" s="2" t="s">
        <v>87</v>
      </c>
      <c r="B70" s="901">
        <v>295</v>
      </c>
      <c r="C70" s="898">
        <v>7.8575044870376601E-2</v>
      </c>
      <c r="D70" s="898">
        <v>0.19378785789012901</v>
      </c>
      <c r="E70" s="898">
        <v>0.287632256746292</v>
      </c>
      <c r="F70" s="898">
        <v>0.18399178981781</v>
      </c>
      <c r="G70" s="898">
        <v>0.13726414740085599</v>
      </c>
      <c r="H70" s="898">
        <v>0.118748880922794</v>
      </c>
      <c r="I70" s="904">
        <v>3.1220788955688499</v>
      </c>
      <c r="J70" s="898">
        <v>0.30906390218695501</v>
      </c>
    </row>
    <row r="71" spans="1:10" x14ac:dyDescent="0.2">
      <c r="A71" s="2" t="s">
        <v>88</v>
      </c>
      <c r="B71" s="901">
        <v>30</v>
      </c>
      <c r="C71" s="898">
        <v>9.4844833016395597E-2</v>
      </c>
      <c r="D71" s="898">
        <v>0.384599089622498</v>
      </c>
      <c r="E71" s="898">
        <v>0.31265696883201599</v>
      </c>
      <c r="F71" s="898">
        <v>0.17439104616642001</v>
      </c>
      <c r="G71" s="898">
        <v>2.8532048687338801E-2</v>
      </c>
      <c r="H71" s="898">
        <v>4.9760281108319803E-3</v>
      </c>
      <c r="I71" s="904" t="s">
        <v>1</v>
      </c>
      <c r="J71" s="898">
        <v>0.48184157289496199</v>
      </c>
    </row>
    <row r="72" spans="1:10" x14ac:dyDescent="0.2">
      <c r="A72" s="5" t="s">
        <v>89</v>
      </c>
      <c r="B72" s="900" t="s">
        <v>1</v>
      </c>
      <c r="C72" s="897" t="s">
        <v>1</v>
      </c>
      <c r="D72" s="897" t="s">
        <v>1</v>
      </c>
      <c r="E72" s="897" t="s">
        <v>1</v>
      </c>
      <c r="F72" s="897" t="s">
        <v>1</v>
      </c>
      <c r="G72" s="897" t="s">
        <v>1</v>
      </c>
      <c r="H72" s="897" t="s">
        <v>1</v>
      </c>
      <c r="I72" s="903" t="s">
        <v>1</v>
      </c>
      <c r="J72" s="897" t="s">
        <v>1</v>
      </c>
    </row>
    <row r="73" spans="1:10" x14ac:dyDescent="0.2">
      <c r="A73" s="2" t="s">
        <v>89</v>
      </c>
      <c r="B73" s="901">
        <v>3974</v>
      </c>
      <c r="C73" s="898">
        <v>5.4355818778276402E-2</v>
      </c>
      <c r="D73" s="898">
        <v>0.20596569776535001</v>
      </c>
      <c r="E73" s="898">
        <v>0.255419552326202</v>
      </c>
      <c r="F73" s="898">
        <v>0.21076285839080799</v>
      </c>
      <c r="G73" s="898">
        <v>0.21209663152694699</v>
      </c>
      <c r="H73" s="898">
        <v>6.1399459838867201E-2</v>
      </c>
      <c r="I73" s="904">
        <v>3.34123015403748</v>
      </c>
      <c r="J73" s="898">
        <v>0.277350694186557</v>
      </c>
    </row>
    <row r="74" spans="1:10" x14ac:dyDescent="0.2">
      <c r="A74" s="2" t="s">
        <v>90</v>
      </c>
      <c r="B74" s="901">
        <v>1956</v>
      </c>
      <c r="C74" s="898">
        <v>9.7588941454887404E-2</v>
      </c>
      <c r="D74" s="898">
        <v>0.333200663328171</v>
      </c>
      <c r="E74" s="898">
        <v>0.25898769497871399</v>
      </c>
      <c r="F74" s="898">
        <v>0.16652847826480899</v>
      </c>
      <c r="G74" s="898">
        <v>0.10928431153297399</v>
      </c>
      <c r="H74" s="898">
        <v>3.4409917891025502E-2</v>
      </c>
      <c r="I74" s="904">
        <v>2.85161256790161</v>
      </c>
      <c r="J74" s="898">
        <v>0.44614128649514101</v>
      </c>
    </row>
    <row r="75" spans="1:10" x14ac:dyDescent="0.2">
      <c r="A75" s="5" t="s">
        <v>91</v>
      </c>
      <c r="B75" s="900" t="s">
        <v>1</v>
      </c>
      <c r="C75" s="897" t="s">
        <v>1</v>
      </c>
      <c r="D75" s="897" t="s">
        <v>1</v>
      </c>
      <c r="E75" s="897" t="s">
        <v>1</v>
      </c>
      <c r="F75" s="897" t="s">
        <v>1</v>
      </c>
      <c r="G75" s="897" t="s">
        <v>1</v>
      </c>
      <c r="H75" s="897" t="s">
        <v>1</v>
      </c>
      <c r="I75" s="903" t="s">
        <v>1</v>
      </c>
      <c r="J75" s="897" t="s">
        <v>1</v>
      </c>
    </row>
    <row r="76" spans="1:10" x14ac:dyDescent="0.2">
      <c r="A76" s="2" t="s">
        <v>92</v>
      </c>
      <c r="B76" s="901">
        <v>1988</v>
      </c>
      <c r="C76" s="898">
        <v>7.7189877629280104E-2</v>
      </c>
      <c r="D76" s="898">
        <v>0.234885558485985</v>
      </c>
      <c r="E76" s="898">
        <v>0.25567954778671298</v>
      </c>
      <c r="F76" s="898">
        <v>0.19637896120548201</v>
      </c>
      <c r="G76" s="898">
        <v>0.168717116117477</v>
      </c>
      <c r="H76" s="898">
        <v>6.7148953676223797E-2</v>
      </c>
      <c r="I76" s="904">
        <v>3.1549527645111102</v>
      </c>
      <c r="J76" s="898">
        <v>0.33453940193354698</v>
      </c>
    </row>
    <row r="77" spans="1:10" x14ac:dyDescent="0.2">
      <c r="A77" s="2" t="s">
        <v>93</v>
      </c>
      <c r="B77" s="901">
        <v>1025</v>
      </c>
      <c r="C77" s="898">
        <v>6.3222847878932995E-2</v>
      </c>
      <c r="D77" s="898">
        <v>0.20489405095577201</v>
      </c>
      <c r="E77" s="898">
        <v>0.237940087914467</v>
      </c>
      <c r="F77" s="898">
        <v>0.22281418740749401</v>
      </c>
      <c r="G77" s="898">
        <v>0.229291021823883</v>
      </c>
      <c r="H77" s="898">
        <v>4.1837800294160801E-2</v>
      </c>
      <c r="I77" s="904">
        <v>3.3653416633606001</v>
      </c>
      <c r="J77" s="898">
        <v>0.279824125768523</v>
      </c>
    </row>
    <row r="78" spans="1:10" x14ac:dyDescent="0.2">
      <c r="A78" s="2" t="s">
        <v>94</v>
      </c>
      <c r="B78" s="901">
        <v>2885</v>
      </c>
      <c r="C78" s="898">
        <v>3.8975913077592801E-2</v>
      </c>
      <c r="D78" s="898">
        <v>0.215766906738281</v>
      </c>
      <c r="E78" s="898">
        <v>0.26351901888847401</v>
      </c>
      <c r="F78" s="898">
        <v>0.207424432039261</v>
      </c>
      <c r="G78" s="898">
        <v>0.218123003840446</v>
      </c>
      <c r="H78" s="898">
        <v>5.6190725415945102E-2</v>
      </c>
      <c r="I78" s="904">
        <v>3.3707864284515399</v>
      </c>
      <c r="J78" s="898">
        <v>0.26990921436763998</v>
      </c>
    </row>
    <row r="79" spans="1:10" x14ac:dyDescent="0.2">
      <c r="A79" s="5" t="s">
        <v>95</v>
      </c>
      <c r="B79" s="900" t="s">
        <v>1</v>
      </c>
      <c r="C79" s="897" t="s">
        <v>1</v>
      </c>
      <c r="D79" s="897" t="s">
        <v>1</v>
      </c>
      <c r="E79" s="897" t="s">
        <v>1</v>
      </c>
      <c r="F79" s="897" t="s">
        <v>1</v>
      </c>
      <c r="G79" s="897" t="s">
        <v>1</v>
      </c>
      <c r="H79" s="897" t="s">
        <v>1</v>
      </c>
      <c r="I79" s="903" t="s">
        <v>1</v>
      </c>
      <c r="J79" s="897" t="s">
        <v>1</v>
      </c>
    </row>
    <row r="80" spans="1:10" x14ac:dyDescent="0.2">
      <c r="A80" s="2" t="s">
        <v>96</v>
      </c>
      <c r="B80" s="901">
        <v>1019</v>
      </c>
      <c r="C80" s="898">
        <v>4.8528388142585803E-2</v>
      </c>
      <c r="D80" s="898">
        <v>0.17209041118621801</v>
      </c>
      <c r="E80" s="898">
        <v>0.22736026346683499</v>
      </c>
      <c r="F80" s="898">
        <v>0.23801666498184201</v>
      </c>
      <c r="G80" s="898">
        <v>0.24627713859081299</v>
      </c>
      <c r="H80" s="898">
        <v>6.7727148532867404E-2</v>
      </c>
      <c r="I80" s="904">
        <v>3.49494504928589</v>
      </c>
      <c r="J80" s="898">
        <v>0.236646165825069</v>
      </c>
    </row>
    <row r="81" spans="1:10" x14ac:dyDescent="0.2">
      <c r="A81" s="2" t="s">
        <v>97</v>
      </c>
      <c r="B81" s="901">
        <v>1151</v>
      </c>
      <c r="C81" s="898">
        <v>4.3792840093374301E-2</v>
      </c>
      <c r="D81" s="898">
        <v>0.21436056494712799</v>
      </c>
      <c r="E81" s="898">
        <v>0.28035074472427401</v>
      </c>
      <c r="F81" s="898">
        <v>0.19897288084030201</v>
      </c>
      <c r="G81" s="898">
        <v>0.223438039422035</v>
      </c>
      <c r="H81" s="898">
        <v>3.9084933698177303E-2</v>
      </c>
      <c r="I81" s="904">
        <v>3.3578908443450901</v>
      </c>
      <c r="J81" s="898">
        <v>0.26865371674649502</v>
      </c>
    </row>
    <row r="82" spans="1:10" x14ac:dyDescent="0.2">
      <c r="A82" s="2" t="s">
        <v>98</v>
      </c>
      <c r="B82" s="901">
        <v>237</v>
      </c>
      <c r="C82" s="898">
        <v>7.8661710023880005E-2</v>
      </c>
      <c r="D82" s="898">
        <v>0.222021639347076</v>
      </c>
      <c r="E82" s="898">
        <v>0.26716861128807101</v>
      </c>
      <c r="F82" s="898">
        <v>0.20023709535598799</v>
      </c>
      <c r="G82" s="898">
        <v>0.181697562336922</v>
      </c>
      <c r="H82" s="898">
        <v>5.0213392823934597E-2</v>
      </c>
      <c r="I82" s="904">
        <v>3.19403004646301</v>
      </c>
      <c r="J82" s="898">
        <v>0.31657989653791901</v>
      </c>
    </row>
    <row r="83" spans="1:10" x14ac:dyDescent="0.2">
      <c r="A83" s="2" t="s">
        <v>99</v>
      </c>
      <c r="B83" s="901">
        <v>652</v>
      </c>
      <c r="C83" s="898">
        <v>7.0106849074363695E-2</v>
      </c>
      <c r="D83" s="898">
        <v>0.30777722597122198</v>
      </c>
      <c r="E83" s="898">
        <v>0.28351402282714799</v>
      </c>
      <c r="F83" s="898">
        <v>0.16842009127140001</v>
      </c>
      <c r="G83" s="898">
        <v>0.107904843986034</v>
      </c>
      <c r="H83" s="898">
        <v>6.2276955693960197E-2</v>
      </c>
      <c r="I83" s="904">
        <v>2.9320042133331299</v>
      </c>
      <c r="J83" s="898">
        <v>0.40298047685166599</v>
      </c>
    </row>
    <row r="84" spans="1:10" x14ac:dyDescent="0.2">
      <c r="A84" s="2" t="s">
        <v>100</v>
      </c>
      <c r="B84" s="901">
        <v>353</v>
      </c>
      <c r="C84" s="898">
        <v>3.5085156559944201E-2</v>
      </c>
      <c r="D84" s="898">
        <v>0.26725405454635598</v>
      </c>
      <c r="E84" s="898">
        <v>0.209486529231071</v>
      </c>
      <c r="F84" s="898">
        <v>0.27087518572807301</v>
      </c>
      <c r="G84" s="898">
        <v>0.186294555664062</v>
      </c>
      <c r="H84" s="898">
        <v>3.1004536896944001E-2</v>
      </c>
      <c r="I84" s="904">
        <v>3.3158321380615199</v>
      </c>
      <c r="J84" s="898">
        <v>0.31201302462904301</v>
      </c>
    </row>
    <row r="85" spans="1:10" x14ac:dyDescent="0.2">
      <c r="A85" s="2" t="s">
        <v>101</v>
      </c>
      <c r="B85" s="901">
        <v>954</v>
      </c>
      <c r="C85" s="898">
        <v>8.3762258291244507E-2</v>
      </c>
      <c r="D85" s="898">
        <v>0.27598339319229098</v>
      </c>
      <c r="E85" s="898">
        <v>0.236002013087273</v>
      </c>
      <c r="F85" s="898">
        <v>0.19458957016468001</v>
      </c>
      <c r="G85" s="898">
        <v>0.16981883347034499</v>
      </c>
      <c r="H85" s="898">
        <v>3.9843942970037502E-2</v>
      </c>
      <c r="I85" s="904">
        <v>3.0944838523864702</v>
      </c>
      <c r="J85" s="898">
        <v>0.37467414246078101</v>
      </c>
    </row>
    <row r="86" spans="1:10" x14ac:dyDescent="0.2">
      <c r="A86" s="2" t="s">
        <v>102</v>
      </c>
      <c r="B86" s="901">
        <v>298</v>
      </c>
      <c r="C86" s="898">
        <v>5.8866865932941402E-2</v>
      </c>
      <c r="D86" s="898">
        <v>0.25614705681800798</v>
      </c>
      <c r="E86" s="898">
        <v>0.24330648779869099</v>
      </c>
      <c r="F86" s="898">
        <v>0.182060346007347</v>
      </c>
      <c r="G86" s="898">
        <v>0.230836316943169</v>
      </c>
      <c r="H86" s="898">
        <v>2.8782902285456699E-2</v>
      </c>
      <c r="I86" s="904">
        <v>3.27784943580627</v>
      </c>
      <c r="J86" s="898">
        <v>0.32434965503198498</v>
      </c>
    </row>
    <row r="87" spans="1:10" x14ac:dyDescent="0.2">
      <c r="A87" s="2" t="s">
        <v>103</v>
      </c>
      <c r="B87" s="901">
        <v>341</v>
      </c>
      <c r="C87" s="898">
        <v>0.10857027024030701</v>
      </c>
      <c r="D87" s="898">
        <v>0.18554602563381201</v>
      </c>
      <c r="E87" s="898">
        <v>0.27067470550537098</v>
      </c>
      <c r="F87" s="898">
        <v>0.232774838805199</v>
      </c>
      <c r="G87" s="898">
        <v>0.13815984129905701</v>
      </c>
      <c r="H87" s="898">
        <v>6.4274333417415605E-2</v>
      </c>
      <c r="I87" s="904">
        <v>3.1137170791625999</v>
      </c>
      <c r="J87" s="898">
        <v>0.314318930958216</v>
      </c>
    </row>
    <row r="88" spans="1:10" x14ac:dyDescent="0.2">
      <c r="A88" s="2" t="s">
        <v>104</v>
      </c>
      <c r="B88" s="901">
        <v>853</v>
      </c>
      <c r="C88" s="898">
        <v>5.8202672749757801E-2</v>
      </c>
      <c r="D88" s="898">
        <v>0.18259862065315199</v>
      </c>
      <c r="E88" s="898">
        <v>0.25648689270019498</v>
      </c>
      <c r="F88" s="898">
        <v>0.199055686593056</v>
      </c>
      <c r="G88" s="898">
        <v>0.226977288722992</v>
      </c>
      <c r="H88" s="898">
        <v>7.6678842306137099E-2</v>
      </c>
      <c r="I88" s="904">
        <v>3.38340544700623</v>
      </c>
      <c r="J88" s="898">
        <v>0.26079906262821501</v>
      </c>
    </row>
    <row r="89" spans="1:10" x14ac:dyDescent="0.2">
      <c r="A89" s="5" t="s">
        <v>105</v>
      </c>
      <c r="B89" s="900" t="s">
        <v>1</v>
      </c>
      <c r="C89" s="897" t="s">
        <v>1</v>
      </c>
      <c r="D89" s="897" t="s">
        <v>1</v>
      </c>
      <c r="E89" s="897" t="s">
        <v>1</v>
      </c>
      <c r="F89" s="897" t="s">
        <v>1</v>
      </c>
      <c r="G89" s="897" t="s">
        <v>1</v>
      </c>
      <c r="H89" s="897" t="s">
        <v>1</v>
      </c>
      <c r="I89" s="903" t="s">
        <v>1</v>
      </c>
      <c r="J89" s="897" t="s">
        <v>1</v>
      </c>
    </row>
    <row r="90" spans="1:10" x14ac:dyDescent="0.2">
      <c r="A90" s="2" t="s">
        <v>106</v>
      </c>
      <c r="B90" s="901">
        <v>606</v>
      </c>
      <c r="C90" s="898">
        <v>5.8189902454614598E-2</v>
      </c>
      <c r="D90" s="898">
        <v>0.24009688198566401</v>
      </c>
      <c r="E90" s="898">
        <v>0.22849395871162401</v>
      </c>
      <c r="F90" s="898">
        <v>0.174710482358932</v>
      </c>
      <c r="G90" s="898">
        <v>0.220999300479889</v>
      </c>
      <c r="H90" s="898">
        <v>7.7509470283985096E-2</v>
      </c>
      <c r="I90" s="904">
        <v>3.2820975780487101</v>
      </c>
      <c r="J90" s="898">
        <v>0.32334942856993398</v>
      </c>
    </row>
    <row r="91" spans="1:10" x14ac:dyDescent="0.2">
      <c r="A91" s="2" t="s">
        <v>107</v>
      </c>
      <c r="B91" s="901">
        <v>1536</v>
      </c>
      <c r="C91" s="898">
        <v>5.2068032324314097E-2</v>
      </c>
      <c r="D91" s="898">
        <v>0.20344667136669201</v>
      </c>
      <c r="E91" s="898">
        <v>0.24785163998603801</v>
      </c>
      <c r="F91" s="898">
        <v>0.22632028162479401</v>
      </c>
      <c r="G91" s="898">
        <v>0.20897693932056399</v>
      </c>
      <c r="H91" s="898">
        <v>6.1336446553468697E-2</v>
      </c>
      <c r="I91" s="904">
        <v>3.35869240760803</v>
      </c>
      <c r="J91" s="898">
        <v>0.27221116630194597</v>
      </c>
    </row>
    <row r="92" spans="1:10" x14ac:dyDescent="0.2">
      <c r="A92" s="2" t="s">
        <v>108</v>
      </c>
      <c r="B92" s="901">
        <v>2814</v>
      </c>
      <c r="C92" s="898">
        <v>6.2654480338096605E-2</v>
      </c>
      <c r="D92" s="898">
        <v>0.220771044492722</v>
      </c>
      <c r="E92" s="898">
        <v>0.26883935928344699</v>
      </c>
      <c r="F92" s="898">
        <v>0.20471869409084301</v>
      </c>
      <c r="G92" s="898">
        <v>0.19497103989124301</v>
      </c>
      <c r="H92" s="898">
        <v>4.8045370727777502E-2</v>
      </c>
      <c r="I92" s="904">
        <v>3.2611267566680899</v>
      </c>
      <c r="J92" s="898">
        <v>0.29773008024016101</v>
      </c>
    </row>
    <row r="93" spans="1:10" x14ac:dyDescent="0.2">
      <c r="A93" s="2" t="s">
        <v>109</v>
      </c>
      <c r="B93" s="901">
        <v>516</v>
      </c>
      <c r="C93" s="898">
        <v>8.1325866281986195E-2</v>
      </c>
      <c r="D93" s="898">
        <v>0.27513584494590798</v>
      </c>
      <c r="E93" s="898">
        <v>0.27866798639297502</v>
      </c>
      <c r="F93" s="898">
        <v>0.162163600325584</v>
      </c>
      <c r="G93" s="898">
        <v>0.16482390463352201</v>
      </c>
      <c r="H93" s="898">
        <v>3.78827787935734E-2</v>
      </c>
      <c r="I93" s="904">
        <v>3.0561509132385298</v>
      </c>
      <c r="J93" s="898">
        <v>0.370497180875698</v>
      </c>
    </row>
    <row r="94" spans="1:10" x14ac:dyDescent="0.2">
      <c r="A94" s="5" t="s">
        <v>110</v>
      </c>
      <c r="B94" s="900" t="s">
        <v>1</v>
      </c>
      <c r="C94" s="897" t="s">
        <v>1</v>
      </c>
      <c r="D94" s="897" t="s">
        <v>1</v>
      </c>
      <c r="E94" s="897" t="s">
        <v>1</v>
      </c>
      <c r="F94" s="897" t="s">
        <v>1</v>
      </c>
      <c r="G94" s="897" t="s">
        <v>1</v>
      </c>
      <c r="H94" s="897" t="s">
        <v>1</v>
      </c>
      <c r="I94" s="903" t="s">
        <v>1</v>
      </c>
      <c r="J94" s="897" t="s">
        <v>1</v>
      </c>
    </row>
    <row r="95" spans="1:10" x14ac:dyDescent="0.2">
      <c r="A95" s="2" t="s">
        <v>106</v>
      </c>
      <c r="B95" s="901">
        <v>991</v>
      </c>
      <c r="C95" s="898">
        <v>5.3433857858181E-2</v>
      </c>
      <c r="D95" s="898">
        <v>0.23374888300895699</v>
      </c>
      <c r="E95" s="898">
        <v>0.237461373209953</v>
      </c>
      <c r="F95" s="898">
        <v>0.197022929787636</v>
      </c>
      <c r="G95" s="898">
        <v>0.20752182602882399</v>
      </c>
      <c r="H95" s="898">
        <v>7.0811130106449099E-2</v>
      </c>
      <c r="I95" s="904">
        <v>3.29213643074036</v>
      </c>
      <c r="J95" s="898">
        <v>0.30906821010462399</v>
      </c>
    </row>
    <row r="96" spans="1:10" x14ac:dyDescent="0.2">
      <c r="A96" s="2" t="s">
        <v>107</v>
      </c>
      <c r="B96" s="901">
        <v>2067</v>
      </c>
      <c r="C96" s="898">
        <v>5.1215197890996898E-2</v>
      </c>
      <c r="D96" s="898">
        <v>0.20899435877799999</v>
      </c>
      <c r="E96" s="898">
        <v>0.24863122403621701</v>
      </c>
      <c r="F96" s="898">
        <v>0.20843479037284901</v>
      </c>
      <c r="G96" s="898">
        <v>0.22031481564045</v>
      </c>
      <c r="H96" s="898">
        <v>6.2409620732069002E-2</v>
      </c>
      <c r="I96" s="904">
        <v>3.3601143360137899</v>
      </c>
      <c r="J96" s="898">
        <v>0.27753010307593801</v>
      </c>
    </row>
    <row r="97" spans="1:10" x14ac:dyDescent="0.2">
      <c r="A97" s="2" t="s">
        <v>108</v>
      </c>
      <c r="B97" s="901">
        <v>2150</v>
      </c>
      <c r="C97" s="898">
        <v>7.5196929275989505E-2</v>
      </c>
      <c r="D97" s="898">
        <v>0.223314359784126</v>
      </c>
      <c r="E97" s="898">
        <v>0.27889579534530601</v>
      </c>
      <c r="F97" s="898">
        <v>0.204161182045937</v>
      </c>
      <c r="G97" s="898">
        <v>0.178844064474106</v>
      </c>
      <c r="H97" s="898">
        <v>3.9587672799825703E-2</v>
      </c>
      <c r="I97" s="904">
        <v>3.1958961486816402</v>
      </c>
      <c r="J97" s="898">
        <v>0.31081576053117399</v>
      </c>
    </row>
    <row r="98" spans="1:10" x14ac:dyDescent="0.2">
      <c r="A98" s="2" t="s">
        <v>109</v>
      </c>
      <c r="B98" s="901">
        <v>264</v>
      </c>
      <c r="C98" s="898">
        <v>6.0845859348773998E-2</v>
      </c>
      <c r="D98" s="898">
        <v>0.27353134751319902</v>
      </c>
      <c r="E98" s="898">
        <v>0.267005264759064</v>
      </c>
      <c r="F98" s="898">
        <v>0.199515506625175</v>
      </c>
      <c r="G98" s="898">
        <v>0.159625619649887</v>
      </c>
      <c r="H98" s="898">
        <v>3.947639092803E-2</v>
      </c>
      <c r="I98" s="904">
        <v>3.1286211013793901</v>
      </c>
      <c r="J98" s="898">
        <v>0.34811972094634902</v>
      </c>
    </row>
    <row r="99" spans="1:10" x14ac:dyDescent="0.2">
      <c r="A99" s="5" t="s">
        <v>111</v>
      </c>
      <c r="B99" s="900" t="s">
        <v>1</v>
      </c>
      <c r="C99" s="897" t="s">
        <v>1</v>
      </c>
      <c r="D99" s="897" t="s">
        <v>1</v>
      </c>
      <c r="E99" s="897" t="s">
        <v>1</v>
      </c>
      <c r="F99" s="897" t="s">
        <v>1</v>
      </c>
      <c r="G99" s="897" t="s">
        <v>1</v>
      </c>
      <c r="H99" s="897" t="s">
        <v>1</v>
      </c>
      <c r="I99" s="903" t="s">
        <v>1</v>
      </c>
      <c r="J99" s="897" t="s">
        <v>1</v>
      </c>
    </row>
    <row r="100" spans="1:10" x14ac:dyDescent="0.2">
      <c r="A100" s="2" t="s">
        <v>112</v>
      </c>
      <c r="B100" s="901">
        <v>321</v>
      </c>
      <c r="C100" s="898">
        <v>8.3445340394973797E-2</v>
      </c>
      <c r="D100" s="898">
        <v>0.244316846132278</v>
      </c>
      <c r="E100" s="898">
        <v>0.21096003055572499</v>
      </c>
      <c r="F100" s="898">
        <v>0.234161272644997</v>
      </c>
      <c r="G100" s="898">
        <v>0.17521838843822499</v>
      </c>
      <c r="H100" s="898">
        <v>5.1898110657930402E-2</v>
      </c>
      <c r="I100" s="904">
        <v>3.1828818321228001</v>
      </c>
      <c r="J100" s="898">
        <v>0.34570355156473698</v>
      </c>
    </row>
    <row r="101" spans="1:10" x14ac:dyDescent="0.2">
      <c r="A101" s="2" t="s">
        <v>113</v>
      </c>
      <c r="B101" s="901">
        <v>815</v>
      </c>
      <c r="C101" s="898">
        <v>9.0359233319759397E-2</v>
      </c>
      <c r="D101" s="898">
        <v>0.21918241679668399</v>
      </c>
      <c r="E101" s="898">
        <v>0.25448435544967701</v>
      </c>
      <c r="F101" s="898">
        <v>0.180674374103546</v>
      </c>
      <c r="G101" s="898">
        <v>0.174647882580757</v>
      </c>
      <c r="H101" s="898">
        <v>8.0651745200157193E-2</v>
      </c>
      <c r="I101" s="904">
        <v>3.14147973060608</v>
      </c>
      <c r="J101" s="898">
        <v>0.33669683494993902</v>
      </c>
    </row>
    <row r="102" spans="1:10" x14ac:dyDescent="0.2">
      <c r="A102" s="2" t="s">
        <v>114</v>
      </c>
      <c r="B102" s="901">
        <v>1200</v>
      </c>
      <c r="C102" s="898">
        <v>7.0449300110340105E-2</v>
      </c>
      <c r="D102" s="898">
        <v>0.20745743811130499</v>
      </c>
      <c r="E102" s="898">
        <v>0.26831364631652799</v>
      </c>
      <c r="F102" s="898">
        <v>0.18649481236934701</v>
      </c>
      <c r="G102" s="898">
        <v>0.21033094823360399</v>
      </c>
      <c r="H102" s="898">
        <v>5.69538436830044E-2</v>
      </c>
      <c r="I102" s="904">
        <v>3.2744305133819598</v>
      </c>
      <c r="J102" s="898">
        <v>0.29469049807743702</v>
      </c>
    </row>
    <row r="103" spans="1:10" x14ac:dyDescent="0.2">
      <c r="A103" s="2" t="s">
        <v>115</v>
      </c>
      <c r="B103" s="901">
        <v>912</v>
      </c>
      <c r="C103" s="898">
        <v>5.8982070535421399E-2</v>
      </c>
      <c r="D103" s="898">
        <v>0.22145400941371901</v>
      </c>
      <c r="E103" s="898">
        <v>0.24835884571075401</v>
      </c>
      <c r="F103" s="898">
        <v>0.18989560008049</v>
      </c>
      <c r="G103" s="898">
        <v>0.23358385264873499</v>
      </c>
      <c r="H103" s="898">
        <v>4.7725621610879898E-2</v>
      </c>
      <c r="I103" s="904">
        <v>3.3335647583007799</v>
      </c>
      <c r="J103" s="898">
        <v>0.29449083826399902</v>
      </c>
    </row>
    <row r="104" spans="1:10" x14ac:dyDescent="0.2">
      <c r="A104" s="2" t="s">
        <v>116</v>
      </c>
      <c r="B104" s="901">
        <v>1035</v>
      </c>
      <c r="C104" s="898">
        <v>3.5269256681203801E-2</v>
      </c>
      <c r="D104" s="898">
        <v>0.21636243164539301</v>
      </c>
      <c r="E104" s="898">
        <v>0.26915466785430903</v>
      </c>
      <c r="F104" s="898">
        <v>0.22908399999141699</v>
      </c>
      <c r="G104" s="898">
        <v>0.208984971046448</v>
      </c>
      <c r="H104" s="898">
        <v>4.1144672781228998E-2</v>
      </c>
      <c r="I104" s="904">
        <v>3.3756072521209699</v>
      </c>
      <c r="J104" s="898">
        <v>0.26242925411539703</v>
      </c>
    </row>
    <row r="105" spans="1:10" x14ac:dyDescent="0.2">
      <c r="A105" s="2" t="s">
        <v>117</v>
      </c>
      <c r="B105" s="901">
        <v>943</v>
      </c>
      <c r="C105" s="898">
        <v>3.7340547889471103E-2</v>
      </c>
      <c r="D105" s="898">
        <v>0.23606644570827501</v>
      </c>
      <c r="E105" s="898">
        <v>0.25283074378967302</v>
      </c>
      <c r="F105" s="898">
        <v>0.21254663169384</v>
      </c>
      <c r="G105" s="898">
        <v>0.21600998938083599</v>
      </c>
      <c r="H105" s="898">
        <v>4.5205641537904698E-2</v>
      </c>
      <c r="I105" s="904">
        <v>3.3496239185333301</v>
      </c>
      <c r="J105" s="898">
        <v>0.28635170618113798</v>
      </c>
    </row>
    <row r="106" spans="1:10" x14ac:dyDescent="0.2">
      <c r="A106" s="2" t="s">
        <v>118</v>
      </c>
      <c r="B106" s="901">
        <v>693</v>
      </c>
      <c r="C106" s="898">
        <v>2.4372985586523999E-2</v>
      </c>
      <c r="D106" s="898">
        <v>0.230959087610245</v>
      </c>
      <c r="E106" s="898">
        <v>0.25842723250389099</v>
      </c>
      <c r="F106" s="898">
        <v>0.24356859922409099</v>
      </c>
      <c r="G106" s="898">
        <v>0.162848815321922</v>
      </c>
      <c r="H106" s="898">
        <v>7.9823262989520999E-2</v>
      </c>
      <c r="I106" s="904">
        <v>3.31467986106873</v>
      </c>
      <c r="J106" s="898">
        <v>0.27748156150736097</v>
      </c>
    </row>
    <row r="107" spans="1:10" x14ac:dyDescent="0.2">
      <c r="A107" s="5" t="s">
        <v>111</v>
      </c>
      <c r="B107" s="900" t="s">
        <v>1</v>
      </c>
      <c r="C107" s="897" t="s">
        <v>1</v>
      </c>
      <c r="D107" s="897" t="s">
        <v>1</v>
      </c>
      <c r="E107" s="897" t="s">
        <v>1</v>
      </c>
      <c r="F107" s="897" t="s">
        <v>1</v>
      </c>
      <c r="G107" s="897" t="s">
        <v>1</v>
      </c>
      <c r="H107" s="897" t="s">
        <v>1</v>
      </c>
      <c r="I107" s="903" t="s">
        <v>1</v>
      </c>
      <c r="J107" s="897" t="s">
        <v>1</v>
      </c>
    </row>
    <row r="108" spans="1:10" x14ac:dyDescent="0.2">
      <c r="A108" s="2" t="s">
        <v>119</v>
      </c>
      <c r="B108" s="901">
        <v>1136</v>
      </c>
      <c r="C108" s="898">
        <v>8.8153518736362499E-2</v>
      </c>
      <c r="D108" s="898">
        <v>0.22720097005367301</v>
      </c>
      <c r="E108" s="898">
        <v>0.24059894680976901</v>
      </c>
      <c r="F108" s="898">
        <v>0.19773811101913499</v>
      </c>
      <c r="G108" s="898">
        <v>0.17482988536357899</v>
      </c>
      <c r="H108" s="898">
        <v>7.1478568017482799E-2</v>
      </c>
      <c r="I108" s="904">
        <v>3.1549665927886998</v>
      </c>
      <c r="J108" s="898">
        <v>0.33963081295464698</v>
      </c>
    </row>
    <row r="109" spans="1:10" x14ac:dyDescent="0.2">
      <c r="A109" s="2" t="s">
        <v>120</v>
      </c>
      <c r="B109" s="901">
        <v>1718</v>
      </c>
      <c r="C109" s="898">
        <v>6.1794955283403397E-2</v>
      </c>
      <c r="D109" s="898">
        <v>0.209621787071228</v>
      </c>
      <c r="E109" s="898">
        <v>0.26659953594207803</v>
      </c>
      <c r="F109" s="898">
        <v>0.186334744095802</v>
      </c>
      <c r="G109" s="898">
        <v>0.22286330163478901</v>
      </c>
      <c r="H109" s="898">
        <v>5.2785657346248599E-2</v>
      </c>
      <c r="I109" s="904">
        <v>3.3155038356781001</v>
      </c>
      <c r="J109" s="898">
        <v>0.28654205861313498</v>
      </c>
    </row>
    <row r="110" spans="1:10" x14ac:dyDescent="0.2">
      <c r="A110" s="2" t="s">
        <v>121</v>
      </c>
      <c r="B110" s="901">
        <v>1429</v>
      </c>
      <c r="C110" s="898">
        <v>4.8634767532348598E-2</v>
      </c>
      <c r="D110" s="898">
        <v>0.219691276550293</v>
      </c>
      <c r="E110" s="898">
        <v>0.25938332080841098</v>
      </c>
      <c r="F110" s="898">
        <v>0.22165414690971399</v>
      </c>
      <c r="G110" s="898">
        <v>0.20554238557815599</v>
      </c>
      <c r="H110" s="898">
        <v>4.50940988957882E-2</v>
      </c>
      <c r="I110" s="904">
        <v>3.3306903839111301</v>
      </c>
      <c r="J110" s="898">
        <v>0.280997368242418</v>
      </c>
    </row>
    <row r="111" spans="1:10" x14ac:dyDescent="0.2">
      <c r="A111" s="2" t="s">
        <v>122</v>
      </c>
      <c r="B111" s="901">
        <v>1636</v>
      </c>
      <c r="C111" s="898">
        <v>3.1610671430826201E-2</v>
      </c>
      <c r="D111" s="898">
        <v>0.233809694647789</v>
      </c>
      <c r="E111" s="898">
        <v>0.25530362129211398</v>
      </c>
      <c r="F111" s="898">
        <v>0.22625407576560999</v>
      </c>
      <c r="G111" s="898">
        <v>0.192520067095757</v>
      </c>
      <c r="H111" s="898">
        <v>6.0501866042613997E-2</v>
      </c>
      <c r="I111" s="904">
        <v>3.33450102806091</v>
      </c>
      <c r="J111" s="898">
        <v>0.28251292635680397</v>
      </c>
    </row>
    <row r="112" spans="1:10" x14ac:dyDescent="0.2">
      <c r="A112" s="5" t="s">
        <v>111</v>
      </c>
      <c r="B112" s="900" t="s">
        <v>1</v>
      </c>
      <c r="C112" s="897" t="s">
        <v>1</v>
      </c>
      <c r="D112" s="897" t="s">
        <v>1</v>
      </c>
      <c r="E112" s="897" t="s">
        <v>1</v>
      </c>
      <c r="F112" s="897" t="s">
        <v>1</v>
      </c>
      <c r="G112" s="897" t="s">
        <v>1</v>
      </c>
      <c r="H112" s="897" t="s">
        <v>1</v>
      </c>
      <c r="I112" s="903" t="s">
        <v>1</v>
      </c>
      <c r="J112" s="897" t="s">
        <v>1</v>
      </c>
    </row>
    <row r="113" spans="1:10" x14ac:dyDescent="0.2">
      <c r="A113" s="2" t="s">
        <v>119</v>
      </c>
      <c r="B113" s="901">
        <v>1136</v>
      </c>
      <c r="C113" s="898">
        <v>8.8153518736362499E-2</v>
      </c>
      <c r="D113" s="898">
        <v>0.22720097005367301</v>
      </c>
      <c r="E113" s="898">
        <v>0.24059894680976901</v>
      </c>
      <c r="F113" s="898">
        <v>0.19773811101913499</v>
      </c>
      <c r="G113" s="898">
        <v>0.17482988536357899</v>
      </c>
      <c r="H113" s="898">
        <v>7.1478568017482799E-2</v>
      </c>
      <c r="I113" s="904">
        <v>3.1549665927886998</v>
      </c>
      <c r="J113" s="898">
        <v>0.33963081295464698</v>
      </c>
    </row>
    <row r="114" spans="1:10" x14ac:dyDescent="0.2">
      <c r="A114" s="2" t="s">
        <v>123</v>
      </c>
      <c r="B114" s="901">
        <v>2112</v>
      </c>
      <c r="C114" s="898">
        <v>6.6250860691070598E-2</v>
      </c>
      <c r="D114" s="898">
        <v>0.212581932544708</v>
      </c>
      <c r="E114" s="898">
        <v>0.26100769639015198</v>
      </c>
      <c r="F114" s="898">
        <v>0.187739923596382</v>
      </c>
      <c r="G114" s="898">
        <v>0.218844428658485</v>
      </c>
      <c r="H114" s="898">
        <v>5.3575158119201702E-2</v>
      </c>
      <c r="I114" s="904">
        <v>3.29621481895447</v>
      </c>
      <c r="J114" s="898">
        <v>0.29461694251565101</v>
      </c>
    </row>
    <row r="115" spans="1:10" x14ac:dyDescent="0.2">
      <c r="A115" s="2" t="s">
        <v>124</v>
      </c>
      <c r="B115" s="901">
        <v>2671</v>
      </c>
      <c r="C115" s="898">
        <v>3.3128138631582302E-2</v>
      </c>
      <c r="D115" s="898">
        <v>0.22657310962676999</v>
      </c>
      <c r="E115" s="898">
        <v>0.26104861497879001</v>
      </c>
      <c r="F115" s="898">
        <v>0.22742784023284901</v>
      </c>
      <c r="G115" s="898">
        <v>0.199349194765091</v>
      </c>
      <c r="H115" s="898">
        <v>5.2473101764917401E-2</v>
      </c>
      <c r="I115" s="904">
        <v>3.3517544269561799</v>
      </c>
      <c r="J115" s="898">
        <v>0.27408324633536701</v>
      </c>
    </row>
    <row r="116" spans="1:10" x14ac:dyDescent="0.2">
      <c r="A116" s="5" t="s">
        <v>125</v>
      </c>
      <c r="B116" s="900" t="s">
        <v>1</v>
      </c>
      <c r="C116" s="897" t="s">
        <v>1</v>
      </c>
      <c r="D116" s="897" t="s">
        <v>1</v>
      </c>
      <c r="E116" s="897" t="s">
        <v>1</v>
      </c>
      <c r="F116" s="897" t="s">
        <v>1</v>
      </c>
      <c r="G116" s="897" t="s">
        <v>1</v>
      </c>
      <c r="H116" s="897" t="s">
        <v>1</v>
      </c>
      <c r="I116" s="903" t="s">
        <v>1</v>
      </c>
      <c r="J116" s="897" t="s">
        <v>1</v>
      </c>
    </row>
    <row r="117" spans="1:10" x14ac:dyDescent="0.2">
      <c r="A117" s="2" t="s">
        <v>126</v>
      </c>
      <c r="B117" s="901">
        <v>675</v>
      </c>
      <c r="C117" s="898">
        <v>5.6151576340198503E-2</v>
      </c>
      <c r="D117" s="898">
        <v>0.236858144402504</v>
      </c>
      <c r="E117" s="898">
        <v>0.21758259832859</v>
      </c>
      <c r="F117" s="898">
        <v>0.19254623353481301</v>
      </c>
      <c r="G117" s="898">
        <v>0.22072762250900299</v>
      </c>
      <c r="H117" s="898">
        <v>7.6133832335472107E-2</v>
      </c>
      <c r="I117" s="904">
        <v>3.3083131313324001</v>
      </c>
      <c r="J117" s="898">
        <v>0.31715602176494401</v>
      </c>
    </row>
    <row r="118" spans="1:10" x14ac:dyDescent="0.2">
      <c r="A118" s="2" t="s">
        <v>127</v>
      </c>
      <c r="B118" s="901">
        <v>204</v>
      </c>
      <c r="C118" s="898">
        <v>6.0096088796853998E-2</v>
      </c>
      <c r="D118" s="898">
        <v>0.19491420686245001</v>
      </c>
      <c r="E118" s="898">
        <v>0.28090912103652999</v>
      </c>
      <c r="F118" s="898">
        <v>0.20830219984054599</v>
      </c>
      <c r="G118" s="898">
        <v>0.19216325879096999</v>
      </c>
      <c r="H118" s="898">
        <v>6.3615113496780396E-2</v>
      </c>
      <c r="I118" s="904">
        <v>3.29637622833252</v>
      </c>
      <c r="J118" s="898">
        <v>0.27233491524535303</v>
      </c>
    </row>
    <row r="119" spans="1:10" x14ac:dyDescent="0.2">
      <c r="A119" s="2" t="s">
        <v>128</v>
      </c>
      <c r="B119" s="901">
        <v>379</v>
      </c>
      <c r="C119" s="898">
        <v>4.6440891921520198E-2</v>
      </c>
      <c r="D119" s="898">
        <v>0.19989347457885701</v>
      </c>
      <c r="E119" s="898">
        <v>0.30815985798835799</v>
      </c>
      <c r="F119" s="898">
        <v>0.191451221704483</v>
      </c>
      <c r="G119" s="898">
        <v>0.186058044433594</v>
      </c>
      <c r="H119" s="898">
        <v>6.7996516823768602E-2</v>
      </c>
      <c r="I119" s="904">
        <v>3.29054832458496</v>
      </c>
      <c r="J119" s="898">
        <v>0.26430627028521902</v>
      </c>
    </row>
    <row r="120" spans="1:10" x14ac:dyDescent="0.2">
      <c r="A120" s="2" t="s">
        <v>129</v>
      </c>
      <c r="B120" s="901">
        <v>884</v>
      </c>
      <c r="C120" s="898">
        <v>5.4102640599012403E-2</v>
      </c>
      <c r="D120" s="898">
        <v>0.20758636295795399</v>
      </c>
      <c r="E120" s="898">
        <v>0.22336335480213201</v>
      </c>
      <c r="F120" s="898">
        <v>0.23359383642673501</v>
      </c>
      <c r="G120" s="898">
        <v>0.22394253313541401</v>
      </c>
      <c r="H120" s="898">
        <v>5.74112646281719E-2</v>
      </c>
      <c r="I120" s="904">
        <v>3.38796043395996</v>
      </c>
      <c r="J120" s="898">
        <v>0.27762797899576702</v>
      </c>
    </row>
    <row r="121" spans="1:10" x14ac:dyDescent="0.2">
      <c r="A121" s="2" t="s">
        <v>130</v>
      </c>
      <c r="B121" s="901">
        <v>925</v>
      </c>
      <c r="C121" s="898">
        <v>4.5334696769714397E-2</v>
      </c>
      <c r="D121" s="898">
        <v>0.22977960109710699</v>
      </c>
      <c r="E121" s="898">
        <v>0.25203019380569502</v>
      </c>
      <c r="F121" s="898">
        <v>0.19220231473445901</v>
      </c>
      <c r="G121" s="898">
        <v>0.21910758316516901</v>
      </c>
      <c r="H121" s="898">
        <v>6.1545614153146702E-2</v>
      </c>
      <c r="I121" s="904">
        <v>3.3302967548370401</v>
      </c>
      <c r="J121" s="898">
        <v>0.29315681286572698</v>
      </c>
    </row>
    <row r="122" spans="1:10" x14ac:dyDescent="0.2">
      <c r="A122" s="2" t="s">
        <v>131</v>
      </c>
      <c r="B122" s="901">
        <v>533</v>
      </c>
      <c r="C122" s="898">
        <v>0.101236253976822</v>
      </c>
      <c r="D122" s="898">
        <v>0.22485101222991899</v>
      </c>
      <c r="E122" s="898">
        <v>0.26835831999778698</v>
      </c>
      <c r="F122" s="898">
        <v>0.207370385527611</v>
      </c>
      <c r="G122" s="898">
        <v>0.163650617003441</v>
      </c>
      <c r="H122" s="898">
        <v>3.4533418715000201E-2</v>
      </c>
      <c r="I122" s="904">
        <v>3.1111876964569101</v>
      </c>
      <c r="J122" s="898">
        <v>0.33775095897808399</v>
      </c>
    </row>
    <row r="123" spans="1:10" x14ac:dyDescent="0.2">
      <c r="A123" s="2" t="s">
        <v>132</v>
      </c>
      <c r="B123" s="901">
        <v>324</v>
      </c>
      <c r="C123" s="898">
        <v>5.04189804196358E-2</v>
      </c>
      <c r="D123" s="898">
        <v>0.22513255476951599</v>
      </c>
      <c r="E123" s="898">
        <v>0.29199808835983299</v>
      </c>
      <c r="F123" s="898">
        <v>0.19021174311637901</v>
      </c>
      <c r="G123" s="898">
        <v>0.195929884910583</v>
      </c>
      <c r="H123" s="898">
        <v>4.6308737248182297E-2</v>
      </c>
      <c r="I123" s="904">
        <v>3.2685365676879901</v>
      </c>
      <c r="J123" s="898">
        <v>0.28893159576939698</v>
      </c>
    </row>
    <row r="124" spans="1:10" x14ac:dyDescent="0.2">
      <c r="A124" s="3" t="s">
        <v>133</v>
      </c>
      <c r="B124" s="902">
        <v>1548</v>
      </c>
      <c r="C124" s="899">
        <v>6.9555066525936099E-2</v>
      </c>
      <c r="D124" s="899">
        <v>0.22704851627349901</v>
      </c>
      <c r="E124" s="899">
        <v>0.27937433123588601</v>
      </c>
      <c r="F124" s="899">
        <v>0.20470184087753299</v>
      </c>
      <c r="G124" s="899">
        <v>0.17915461957454701</v>
      </c>
      <c r="H124" s="899">
        <v>4.0165625512599903E-2</v>
      </c>
      <c r="I124" s="905">
        <v>3.20509004592896</v>
      </c>
      <c r="J124" s="899">
        <v>0.30901537878119401</v>
      </c>
    </row>
    <row r="126" spans="1:10" x14ac:dyDescent="0.2">
      <c r="A126" t="s">
        <v>499</v>
      </c>
    </row>
    <row r="128" spans="1:10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500</v>
      </c>
    </row>
    <row r="4" spans="1:8" x14ac:dyDescent="0.2">
      <c r="A4" t="s">
        <v>501</v>
      </c>
    </row>
    <row r="5" spans="1:8" ht="38.25" x14ac:dyDescent="0.2">
      <c r="A5" s="4" t="s">
        <v>24</v>
      </c>
      <c r="B5" s="4" t="s">
        <v>4</v>
      </c>
      <c r="C5" s="4" t="s">
        <v>502</v>
      </c>
      <c r="D5" s="4" t="s">
        <v>503</v>
      </c>
      <c r="E5" s="4" t="s">
        <v>504</v>
      </c>
      <c r="F5" s="4" t="s">
        <v>505</v>
      </c>
      <c r="G5" s="4" t="s">
        <v>506</v>
      </c>
      <c r="H5" s="4" t="s">
        <v>507</v>
      </c>
    </row>
    <row r="6" spans="1:8" x14ac:dyDescent="0.2">
      <c r="A6" s="5" t="s">
        <v>26</v>
      </c>
      <c r="B6" s="909" t="s">
        <v>1</v>
      </c>
      <c r="C6" s="906" t="s">
        <v>1</v>
      </c>
      <c r="D6" s="906" t="s">
        <v>1</v>
      </c>
      <c r="E6" s="906" t="s">
        <v>1</v>
      </c>
      <c r="F6" s="906" t="s">
        <v>1</v>
      </c>
      <c r="G6" s="906" t="s">
        <v>1</v>
      </c>
      <c r="H6" s="906" t="s">
        <v>1</v>
      </c>
    </row>
    <row r="7" spans="1:8" x14ac:dyDescent="0.2">
      <c r="A7" s="2" t="s">
        <v>26</v>
      </c>
      <c r="B7" s="910">
        <v>3139</v>
      </c>
      <c r="C7" s="907">
        <v>0.77112960815429699</v>
      </c>
      <c r="D7" s="907">
        <v>0.15466435253620101</v>
      </c>
      <c r="E7" s="907">
        <v>0.11562124639749501</v>
      </c>
      <c r="F7" s="907">
        <v>5.8487828820943798E-2</v>
      </c>
      <c r="G7" s="907">
        <v>8.3764441311359406E-2</v>
      </c>
      <c r="H7" s="907">
        <v>0.28069719672203097</v>
      </c>
    </row>
    <row r="8" spans="1:8" x14ac:dyDescent="0.2">
      <c r="A8" s="5" t="s">
        <v>27</v>
      </c>
      <c r="B8" s="909" t="s">
        <v>1</v>
      </c>
      <c r="C8" s="906" t="s">
        <v>1</v>
      </c>
      <c r="D8" s="906" t="s">
        <v>1</v>
      </c>
      <c r="E8" s="906" t="s">
        <v>1</v>
      </c>
      <c r="F8" s="906" t="s">
        <v>1</v>
      </c>
      <c r="G8" s="906" t="s">
        <v>1</v>
      </c>
      <c r="H8" s="906" t="s">
        <v>1</v>
      </c>
    </row>
    <row r="9" spans="1:8" x14ac:dyDescent="0.2">
      <c r="A9" s="2" t="s">
        <v>28</v>
      </c>
      <c r="B9" s="910">
        <v>808</v>
      </c>
      <c r="C9" s="907">
        <v>0.79272550344467196</v>
      </c>
      <c r="D9" s="907">
        <v>0.16272754967212699</v>
      </c>
      <c r="E9" s="907">
        <v>0.12775282561779</v>
      </c>
      <c r="F9" s="907">
        <v>5.5261325091123602E-2</v>
      </c>
      <c r="G9" s="907">
        <v>8.5975654423236805E-2</v>
      </c>
      <c r="H9" s="907">
        <v>0.29285663366317699</v>
      </c>
    </row>
    <row r="10" spans="1:8" x14ac:dyDescent="0.2">
      <c r="A10" s="2" t="s">
        <v>29</v>
      </c>
      <c r="B10" s="910">
        <v>150</v>
      </c>
      <c r="C10" s="907">
        <v>0.76061624288559004</v>
      </c>
      <c r="D10" s="907">
        <v>0.20408095419406899</v>
      </c>
      <c r="E10" s="907">
        <v>0.12407486140728</v>
      </c>
      <c r="F10" s="907">
        <v>4.72861938178539E-2</v>
      </c>
      <c r="G10" s="907">
        <v>5.7834159582853303E-2</v>
      </c>
      <c r="H10" s="907">
        <v>0.265127122402191</v>
      </c>
    </row>
    <row r="11" spans="1:8" x14ac:dyDescent="0.2">
      <c r="A11" s="2" t="s">
        <v>30</v>
      </c>
      <c r="B11" s="910">
        <v>514</v>
      </c>
      <c r="C11" s="907">
        <v>0.72522217035293601</v>
      </c>
      <c r="D11" s="907">
        <v>0.14559629559516901</v>
      </c>
      <c r="E11" s="907">
        <v>0.10324364900589</v>
      </c>
      <c r="F11" s="907">
        <v>6.0821909457445103E-2</v>
      </c>
      <c r="G11" s="907">
        <v>8.4858790040016202E-2</v>
      </c>
      <c r="H11" s="907">
        <v>0.29579627513885498</v>
      </c>
    </row>
    <row r="12" spans="1:8" x14ac:dyDescent="0.2">
      <c r="A12" s="2" t="s">
        <v>31</v>
      </c>
      <c r="B12" s="910">
        <v>626</v>
      </c>
      <c r="C12" s="907">
        <v>0.78866928815841697</v>
      </c>
      <c r="D12" s="907">
        <v>0.18936614692211201</v>
      </c>
      <c r="E12" s="907">
        <v>0.118974916636944</v>
      </c>
      <c r="F12" s="907">
        <v>7.8905209898948697E-2</v>
      </c>
      <c r="G12" s="907">
        <v>9.6087425947189303E-2</v>
      </c>
      <c r="H12" s="907">
        <v>0.27025485038757302</v>
      </c>
    </row>
    <row r="13" spans="1:8" x14ac:dyDescent="0.2">
      <c r="A13" s="2" t="s">
        <v>32</v>
      </c>
      <c r="B13" s="910">
        <v>272</v>
      </c>
      <c r="C13" s="907">
        <v>0.74397802352905296</v>
      </c>
      <c r="D13" s="907">
        <v>0.11276963353157</v>
      </c>
      <c r="E13" s="907">
        <v>9.5708891749382005E-2</v>
      </c>
      <c r="F13" s="907">
        <v>7.2672419250011402E-2</v>
      </c>
      <c r="G13" s="907">
        <v>7.4637249112129198E-2</v>
      </c>
      <c r="H13" s="907">
        <v>0.23822881281375899</v>
      </c>
    </row>
    <row r="14" spans="1:8" x14ac:dyDescent="0.2">
      <c r="A14" s="2" t="s">
        <v>33</v>
      </c>
      <c r="B14" s="910">
        <v>580</v>
      </c>
      <c r="C14" s="907">
        <v>0.76416718959808305</v>
      </c>
      <c r="D14" s="907">
        <v>0.106908924877644</v>
      </c>
      <c r="E14" s="907">
        <v>0.103416763246059</v>
      </c>
      <c r="F14" s="907">
        <v>2.40266695618629E-2</v>
      </c>
      <c r="G14" s="907">
        <v>8.4501549601554898E-2</v>
      </c>
      <c r="H14" s="907">
        <v>0.28086915612220797</v>
      </c>
    </row>
    <row r="15" spans="1:8" x14ac:dyDescent="0.2">
      <c r="A15" s="5" t="s">
        <v>34</v>
      </c>
      <c r="B15" s="909" t="s">
        <v>1</v>
      </c>
      <c r="C15" s="906" t="s">
        <v>1</v>
      </c>
      <c r="D15" s="906" t="s">
        <v>1</v>
      </c>
      <c r="E15" s="906" t="s">
        <v>1</v>
      </c>
      <c r="F15" s="906" t="s">
        <v>1</v>
      </c>
      <c r="G15" s="906" t="s">
        <v>1</v>
      </c>
      <c r="H15" s="906" t="s">
        <v>1</v>
      </c>
    </row>
    <row r="16" spans="1:8" x14ac:dyDescent="0.2">
      <c r="A16" s="2" t="s">
        <v>35</v>
      </c>
      <c r="B16" s="910">
        <v>2108</v>
      </c>
      <c r="C16" s="907">
        <v>0.76983815431594804</v>
      </c>
      <c r="D16" s="907">
        <v>0.170521765947342</v>
      </c>
      <c r="E16" s="907">
        <v>0.122337959706783</v>
      </c>
      <c r="F16" s="907">
        <v>6.1601400375366197E-2</v>
      </c>
      <c r="G16" s="907">
        <v>8.0619163811206804E-2</v>
      </c>
      <c r="H16" s="907">
        <v>0.29820874333381697</v>
      </c>
    </row>
    <row r="17" spans="1:8" x14ac:dyDescent="0.2">
      <c r="A17" s="2" t="s">
        <v>36</v>
      </c>
      <c r="B17" s="910">
        <v>102</v>
      </c>
      <c r="C17" s="907">
        <v>0.79104024171829201</v>
      </c>
      <c r="D17" s="907">
        <v>0.10393228381872199</v>
      </c>
      <c r="E17" s="907">
        <v>9.7671404480934101E-2</v>
      </c>
      <c r="F17" s="907">
        <v>4.0404833853244802E-2</v>
      </c>
      <c r="G17" s="907">
        <v>5.87513074278831E-2</v>
      </c>
      <c r="H17" s="907">
        <v>0.29235827922821001</v>
      </c>
    </row>
    <row r="18" spans="1:8" x14ac:dyDescent="0.2">
      <c r="A18" s="2" t="s">
        <v>37</v>
      </c>
      <c r="B18" s="910">
        <v>778</v>
      </c>
      <c r="C18" s="907">
        <v>0.746146380901337</v>
      </c>
      <c r="D18" s="907">
        <v>0.118713445961475</v>
      </c>
      <c r="E18" s="907">
        <v>9.5265135169029194E-2</v>
      </c>
      <c r="F18" s="907">
        <v>5.3712639957666397E-2</v>
      </c>
      <c r="G18" s="907">
        <v>7.7607415616512299E-2</v>
      </c>
      <c r="H18" s="907">
        <v>0.24828995764255499</v>
      </c>
    </row>
    <row r="19" spans="1:8" x14ac:dyDescent="0.2">
      <c r="A19" s="2" t="s">
        <v>38</v>
      </c>
      <c r="B19" s="910">
        <v>79</v>
      </c>
      <c r="C19" s="907">
        <v>0.86979073286056496</v>
      </c>
      <c r="D19" s="907">
        <v>0.18566046655178101</v>
      </c>
      <c r="E19" s="907">
        <v>0.117813557386398</v>
      </c>
      <c r="F19" s="907">
        <v>6.1365481466054903E-2</v>
      </c>
      <c r="G19" s="907">
        <v>0.13936921954154999</v>
      </c>
      <c r="H19" s="907">
        <v>0.202201157808304</v>
      </c>
    </row>
    <row r="20" spans="1:8" x14ac:dyDescent="0.2">
      <c r="A20" s="5" t="s">
        <v>39</v>
      </c>
      <c r="B20" s="909" t="s">
        <v>1</v>
      </c>
      <c r="C20" s="906" t="s">
        <v>1</v>
      </c>
      <c r="D20" s="906" t="s">
        <v>1</v>
      </c>
      <c r="E20" s="906" t="s">
        <v>1</v>
      </c>
      <c r="F20" s="906" t="s">
        <v>1</v>
      </c>
      <c r="G20" s="906" t="s">
        <v>1</v>
      </c>
      <c r="H20" s="906" t="s">
        <v>1</v>
      </c>
    </row>
    <row r="21" spans="1:8" x14ac:dyDescent="0.2">
      <c r="A21" s="2" t="s">
        <v>35</v>
      </c>
      <c r="B21" s="910">
        <v>2108</v>
      </c>
      <c r="C21" s="907">
        <v>0.76983815431594804</v>
      </c>
      <c r="D21" s="907">
        <v>0.170521765947342</v>
      </c>
      <c r="E21" s="907">
        <v>0.122337959706783</v>
      </c>
      <c r="F21" s="907">
        <v>6.1601400375366197E-2</v>
      </c>
      <c r="G21" s="907">
        <v>8.0619163811206804E-2</v>
      </c>
      <c r="H21" s="907">
        <v>0.29820874333381697</v>
      </c>
    </row>
    <row r="22" spans="1:8" x14ac:dyDescent="0.2">
      <c r="A22" s="2" t="s">
        <v>40</v>
      </c>
      <c r="B22" s="910">
        <v>32</v>
      </c>
      <c r="C22" s="907">
        <v>0.89523011445999101</v>
      </c>
      <c r="D22" s="907">
        <v>0.12367539107799499</v>
      </c>
      <c r="E22" s="907">
        <v>8.4355890750884996E-2</v>
      </c>
      <c r="F22" s="907">
        <v>4.2792472988367102E-2</v>
      </c>
      <c r="G22" s="907">
        <v>8.9899308979511303E-2</v>
      </c>
      <c r="H22" s="907">
        <v>0.20480196177959401</v>
      </c>
    </row>
    <row r="23" spans="1:8" x14ac:dyDescent="0.2">
      <c r="A23" s="2" t="s">
        <v>41</v>
      </c>
      <c r="B23" s="910">
        <v>61</v>
      </c>
      <c r="C23" s="907">
        <v>0.77186620235443104</v>
      </c>
      <c r="D23" s="907">
        <v>8.9544855058193207E-2</v>
      </c>
      <c r="E23" s="907">
        <v>9.9915958940982805E-2</v>
      </c>
      <c r="F23" s="907">
        <v>4.56670150160789E-2</v>
      </c>
      <c r="G23" s="907">
        <v>3.09673529118299E-2</v>
      </c>
      <c r="H23" s="907">
        <v>0.31614619493484503</v>
      </c>
    </row>
    <row r="24" spans="1:8" x14ac:dyDescent="0.2">
      <c r="A24" s="2" t="s">
        <v>42</v>
      </c>
      <c r="B24" s="910">
        <v>9</v>
      </c>
      <c r="C24" s="907" t="s">
        <v>1</v>
      </c>
      <c r="D24" s="907" t="s">
        <v>1</v>
      </c>
      <c r="E24" s="907" t="s">
        <v>1</v>
      </c>
      <c r="F24" s="907" t="s">
        <v>1</v>
      </c>
      <c r="G24" s="907" t="s">
        <v>1</v>
      </c>
      <c r="H24" s="907" t="s">
        <v>1</v>
      </c>
    </row>
    <row r="25" spans="1:8" x14ac:dyDescent="0.2">
      <c r="A25" s="2" t="s">
        <v>43</v>
      </c>
      <c r="B25" s="910">
        <v>4</v>
      </c>
      <c r="C25" s="907" t="s">
        <v>1</v>
      </c>
      <c r="D25" s="907" t="s">
        <v>1</v>
      </c>
      <c r="E25" s="907" t="s">
        <v>1</v>
      </c>
      <c r="F25" s="907" t="s">
        <v>1</v>
      </c>
      <c r="G25" s="907" t="s">
        <v>1</v>
      </c>
      <c r="H25" s="907" t="s">
        <v>1</v>
      </c>
    </row>
    <row r="26" spans="1:8" x14ac:dyDescent="0.2">
      <c r="A26" s="2" t="s">
        <v>37</v>
      </c>
      <c r="B26" s="910">
        <v>778</v>
      </c>
      <c r="C26" s="907">
        <v>0.746146380901337</v>
      </c>
      <c r="D26" s="907">
        <v>0.118713445961475</v>
      </c>
      <c r="E26" s="907">
        <v>9.5265135169029194E-2</v>
      </c>
      <c r="F26" s="907">
        <v>5.3712639957666397E-2</v>
      </c>
      <c r="G26" s="907">
        <v>7.7607415616512299E-2</v>
      </c>
      <c r="H26" s="907">
        <v>0.24828995764255499</v>
      </c>
    </row>
    <row r="27" spans="1:8" x14ac:dyDescent="0.2">
      <c r="A27" s="2" t="s">
        <v>44</v>
      </c>
      <c r="B27" s="910">
        <v>6</v>
      </c>
      <c r="C27" s="907" t="s">
        <v>1</v>
      </c>
      <c r="D27" s="907" t="s">
        <v>1</v>
      </c>
      <c r="E27" s="907" t="s">
        <v>1</v>
      </c>
      <c r="F27" s="907" t="s">
        <v>1</v>
      </c>
      <c r="G27" s="907" t="s">
        <v>1</v>
      </c>
      <c r="H27" s="907" t="s">
        <v>1</v>
      </c>
    </row>
    <row r="28" spans="1:8" x14ac:dyDescent="0.2">
      <c r="A28" s="2" t="s">
        <v>45</v>
      </c>
      <c r="B28" s="910">
        <v>69</v>
      </c>
      <c r="C28" s="907">
        <v>0.88470458984375</v>
      </c>
      <c r="D28" s="907">
        <v>0.18776594102382699</v>
      </c>
      <c r="E28" s="907">
        <v>0.117298364639282</v>
      </c>
      <c r="F28" s="907">
        <v>7.0454858243465396E-2</v>
      </c>
      <c r="G28" s="907">
        <v>0.16001242399215701</v>
      </c>
      <c r="H28" s="907">
        <v>0.21591621637344399</v>
      </c>
    </row>
    <row r="29" spans="1:8" x14ac:dyDescent="0.2">
      <c r="A29" s="5" t="s">
        <v>46</v>
      </c>
      <c r="B29" s="909" t="s">
        <v>1</v>
      </c>
      <c r="C29" s="906" t="s">
        <v>1</v>
      </c>
      <c r="D29" s="906" t="s">
        <v>1</v>
      </c>
      <c r="E29" s="906" t="s">
        <v>1</v>
      </c>
      <c r="F29" s="906" t="s">
        <v>1</v>
      </c>
      <c r="G29" s="906" t="s">
        <v>1</v>
      </c>
      <c r="H29" s="906" t="s">
        <v>1</v>
      </c>
    </row>
    <row r="30" spans="1:8" x14ac:dyDescent="0.2">
      <c r="A30" s="2" t="s">
        <v>47</v>
      </c>
      <c r="B30" s="910">
        <v>133</v>
      </c>
      <c r="C30" s="907">
        <v>0.73636209964752197</v>
      </c>
      <c r="D30" s="907">
        <v>0.12903857231140101</v>
      </c>
      <c r="E30" s="907">
        <v>0.13152919709682501</v>
      </c>
      <c r="F30" s="907">
        <v>6.0211740434169797E-2</v>
      </c>
      <c r="G30" s="907">
        <v>9.3147426843643202E-2</v>
      </c>
      <c r="H30" s="907">
        <v>0.30785810947418202</v>
      </c>
    </row>
    <row r="31" spans="1:8" x14ac:dyDescent="0.2">
      <c r="A31" s="2" t="s">
        <v>48</v>
      </c>
      <c r="B31" s="910">
        <v>700</v>
      </c>
      <c r="C31" s="907">
        <v>0.78218287229537997</v>
      </c>
      <c r="D31" s="907">
        <v>0.16758629679679901</v>
      </c>
      <c r="E31" s="907">
        <v>8.9333616197109195E-2</v>
      </c>
      <c r="F31" s="907">
        <v>5.5380750447511701E-2</v>
      </c>
      <c r="G31" s="907">
        <v>8.3440989255905207E-2</v>
      </c>
      <c r="H31" s="907">
        <v>0.273720562458038</v>
      </c>
    </row>
    <row r="32" spans="1:8" x14ac:dyDescent="0.2">
      <c r="A32" s="2" t="s">
        <v>49</v>
      </c>
      <c r="B32" s="910">
        <v>626</v>
      </c>
      <c r="C32" s="907">
        <v>0.79087340831756603</v>
      </c>
      <c r="D32" s="907">
        <v>0.17029549181461301</v>
      </c>
      <c r="E32" s="907">
        <v>0.14122870564460799</v>
      </c>
      <c r="F32" s="907">
        <v>5.8695387095212902E-2</v>
      </c>
      <c r="G32" s="907">
        <v>8.1530205905437497E-2</v>
      </c>
      <c r="H32" s="907">
        <v>0.27871775627136203</v>
      </c>
    </row>
    <row r="33" spans="1:8" x14ac:dyDescent="0.2">
      <c r="A33" s="2" t="s">
        <v>50</v>
      </c>
      <c r="B33" s="910">
        <v>1446</v>
      </c>
      <c r="C33" s="907">
        <v>0.76756906509399403</v>
      </c>
      <c r="D33" s="907">
        <v>0.142275840044022</v>
      </c>
      <c r="E33" s="907">
        <v>0.122067920863628</v>
      </c>
      <c r="F33" s="907">
        <v>6.4305856823921204E-2</v>
      </c>
      <c r="G33" s="907">
        <v>7.3803782463073703E-2</v>
      </c>
      <c r="H33" s="907">
        <v>0.29381507635116599</v>
      </c>
    </row>
    <row r="34" spans="1:8" x14ac:dyDescent="0.2">
      <c r="A34" s="5" t="s">
        <v>51</v>
      </c>
      <c r="B34" s="909" t="s">
        <v>1</v>
      </c>
      <c r="C34" s="906" t="s">
        <v>1</v>
      </c>
      <c r="D34" s="906" t="s">
        <v>1</v>
      </c>
      <c r="E34" s="906" t="s">
        <v>1</v>
      </c>
      <c r="F34" s="906" t="s">
        <v>1</v>
      </c>
      <c r="G34" s="906" t="s">
        <v>1</v>
      </c>
      <c r="H34" s="906" t="s">
        <v>1</v>
      </c>
    </row>
    <row r="35" spans="1:8" x14ac:dyDescent="0.2">
      <c r="A35" s="2" t="s">
        <v>52</v>
      </c>
      <c r="B35" s="910">
        <v>859</v>
      </c>
      <c r="C35" s="907">
        <v>0.77669602632522605</v>
      </c>
      <c r="D35" s="907">
        <v>0.14655604958534199</v>
      </c>
      <c r="E35" s="907">
        <v>0.118079103529453</v>
      </c>
      <c r="F35" s="907">
        <v>5.6660879403352703E-2</v>
      </c>
      <c r="G35" s="907">
        <v>8.2498021423816695E-2</v>
      </c>
      <c r="H35" s="907">
        <v>0.285637497901917</v>
      </c>
    </row>
    <row r="36" spans="1:8" x14ac:dyDescent="0.2">
      <c r="A36" s="2" t="s">
        <v>53</v>
      </c>
      <c r="B36" s="910">
        <v>1431</v>
      </c>
      <c r="C36" s="907">
        <v>0.78165966272354104</v>
      </c>
      <c r="D36" s="907">
        <v>0.17108324170112599</v>
      </c>
      <c r="E36" s="907">
        <v>0.112004689872265</v>
      </c>
      <c r="F36" s="907">
        <v>5.9793911874294302E-2</v>
      </c>
      <c r="G36" s="907">
        <v>8.0483689904212993E-2</v>
      </c>
      <c r="H36" s="907">
        <v>0.26346814632415799</v>
      </c>
    </row>
    <row r="37" spans="1:8" x14ac:dyDescent="0.2">
      <c r="A37" s="2" t="s">
        <v>54</v>
      </c>
      <c r="B37" s="910">
        <v>407</v>
      </c>
      <c r="C37" s="907">
        <v>0.75935488939285301</v>
      </c>
      <c r="D37" s="907">
        <v>0.18067640066146901</v>
      </c>
      <c r="E37" s="907">
        <v>0.107495985925198</v>
      </c>
      <c r="F37" s="907">
        <v>6.1882935464382199E-2</v>
      </c>
      <c r="G37" s="907">
        <v>8.7501153349876404E-2</v>
      </c>
      <c r="H37" s="907">
        <v>0.27976796030998202</v>
      </c>
    </row>
    <row r="38" spans="1:8" x14ac:dyDescent="0.2">
      <c r="A38" s="2" t="s">
        <v>55</v>
      </c>
      <c r="B38" s="910">
        <v>423</v>
      </c>
      <c r="C38" s="907">
        <v>0.71613341569900502</v>
      </c>
      <c r="D38" s="907">
        <v>0.116363815963268</v>
      </c>
      <c r="E38" s="907">
        <v>0.12621569633483901</v>
      </c>
      <c r="F38" s="907">
        <v>6.0844853520393399E-2</v>
      </c>
      <c r="G38" s="907">
        <v>9.9438048899173695E-2</v>
      </c>
      <c r="H38" s="907">
        <v>0.31407552957534801</v>
      </c>
    </row>
    <row r="39" spans="1:8" x14ac:dyDescent="0.2">
      <c r="A39" s="5" t="s">
        <v>56</v>
      </c>
      <c r="B39" s="909" t="s">
        <v>1</v>
      </c>
      <c r="C39" s="906" t="s">
        <v>1</v>
      </c>
      <c r="D39" s="906" t="s">
        <v>1</v>
      </c>
      <c r="E39" s="906" t="s">
        <v>1</v>
      </c>
      <c r="F39" s="906" t="s">
        <v>1</v>
      </c>
      <c r="G39" s="906" t="s">
        <v>1</v>
      </c>
      <c r="H39" s="906" t="s">
        <v>1</v>
      </c>
    </row>
    <row r="40" spans="1:8" x14ac:dyDescent="0.2">
      <c r="A40" s="2" t="s">
        <v>57</v>
      </c>
      <c r="B40" s="910">
        <v>2761</v>
      </c>
      <c r="C40" s="907">
        <v>0.77745455503463701</v>
      </c>
      <c r="D40" s="907">
        <v>0.157669022679329</v>
      </c>
      <c r="E40" s="907">
        <v>0.114830754697323</v>
      </c>
      <c r="F40" s="907">
        <v>5.51812499761581E-2</v>
      </c>
      <c r="G40" s="907">
        <v>7.7507182955741896E-2</v>
      </c>
      <c r="H40" s="907">
        <v>0.29110959172248801</v>
      </c>
    </row>
    <row r="41" spans="1:8" x14ac:dyDescent="0.2">
      <c r="A41" s="2" t="s">
        <v>58</v>
      </c>
      <c r="B41" s="910">
        <v>283</v>
      </c>
      <c r="C41" s="907">
        <v>0.73746597766876198</v>
      </c>
      <c r="D41" s="907">
        <v>0.14118984341621399</v>
      </c>
      <c r="E41" s="907">
        <v>0.122746236622334</v>
      </c>
      <c r="F41" s="907">
        <v>8.0531440675258595E-2</v>
      </c>
      <c r="G41" s="907">
        <v>0.12228693068027501</v>
      </c>
      <c r="H41" s="907">
        <v>0.22111734747886699</v>
      </c>
    </row>
    <row r="42" spans="1:8" x14ac:dyDescent="0.2">
      <c r="A42" s="5" t="s">
        <v>59</v>
      </c>
      <c r="B42" s="909" t="s">
        <v>1</v>
      </c>
      <c r="C42" s="906" t="s">
        <v>1</v>
      </c>
      <c r="D42" s="906" t="s">
        <v>1</v>
      </c>
      <c r="E42" s="906" t="s">
        <v>1</v>
      </c>
      <c r="F42" s="906" t="s">
        <v>1</v>
      </c>
      <c r="G42" s="906" t="s">
        <v>1</v>
      </c>
      <c r="H42" s="906" t="s">
        <v>1</v>
      </c>
    </row>
    <row r="43" spans="1:8" x14ac:dyDescent="0.2">
      <c r="A43" s="2" t="s">
        <v>60</v>
      </c>
      <c r="B43" s="910">
        <v>2560</v>
      </c>
      <c r="C43" s="907">
        <v>0.773931443691254</v>
      </c>
      <c r="D43" s="907">
        <v>0.15185377001762401</v>
      </c>
      <c r="E43" s="907">
        <v>0.10726495087146801</v>
      </c>
      <c r="F43" s="907">
        <v>5.3243312984704999E-2</v>
      </c>
      <c r="G43" s="907">
        <v>7.8068144619464902E-2</v>
      </c>
      <c r="H43" s="907">
        <v>0.28900086879730202</v>
      </c>
    </row>
    <row r="44" spans="1:8" x14ac:dyDescent="0.2">
      <c r="A44" s="2" t="s">
        <v>61</v>
      </c>
      <c r="B44" s="910">
        <v>295</v>
      </c>
      <c r="C44" s="907">
        <v>0.78602021932601895</v>
      </c>
      <c r="D44" s="907">
        <v>0.21514318883419001</v>
      </c>
      <c r="E44" s="907">
        <v>0.167969331145287</v>
      </c>
      <c r="F44" s="907">
        <v>8.4052279591560405E-2</v>
      </c>
      <c r="G44" s="907">
        <v>6.9134473800659194E-2</v>
      </c>
      <c r="H44" s="907">
        <v>0.29819509387016302</v>
      </c>
    </row>
    <row r="45" spans="1:8" x14ac:dyDescent="0.2">
      <c r="A45" s="2" t="s">
        <v>62</v>
      </c>
      <c r="B45" s="910">
        <v>229</v>
      </c>
      <c r="C45" s="907">
        <v>0.74313127994537398</v>
      </c>
      <c r="D45" s="907">
        <v>0.13014800846576699</v>
      </c>
      <c r="E45" s="907">
        <v>0.13130713999271401</v>
      </c>
      <c r="F45" s="907">
        <v>7.3748201131820706E-2</v>
      </c>
      <c r="G45" s="907">
        <v>0.129655405879021</v>
      </c>
      <c r="H45" s="907">
        <v>0.21818356215953799</v>
      </c>
    </row>
    <row r="46" spans="1:8" x14ac:dyDescent="0.2">
      <c r="A46" s="5" t="s">
        <v>63</v>
      </c>
      <c r="B46" s="909" t="s">
        <v>1</v>
      </c>
      <c r="C46" s="906" t="s">
        <v>1</v>
      </c>
      <c r="D46" s="906" t="s">
        <v>1</v>
      </c>
      <c r="E46" s="906" t="s">
        <v>1</v>
      </c>
      <c r="F46" s="906" t="s">
        <v>1</v>
      </c>
      <c r="G46" s="906" t="s">
        <v>1</v>
      </c>
      <c r="H46" s="906" t="s">
        <v>1</v>
      </c>
    </row>
    <row r="47" spans="1:8" x14ac:dyDescent="0.2">
      <c r="A47" s="2" t="s">
        <v>64</v>
      </c>
      <c r="B47" s="910">
        <v>495</v>
      </c>
      <c r="C47" s="907">
        <v>0.74829298257827803</v>
      </c>
      <c r="D47" s="907">
        <v>0.17404782772064201</v>
      </c>
      <c r="E47" s="907">
        <v>0.174932271242142</v>
      </c>
      <c r="F47" s="907">
        <v>0.134877264499664</v>
      </c>
      <c r="G47" s="907">
        <v>0.25003352761268599</v>
      </c>
      <c r="H47" s="907">
        <v>0.24698902666568801</v>
      </c>
    </row>
    <row r="48" spans="1:8" x14ac:dyDescent="0.2">
      <c r="A48" s="2" t="s">
        <v>65</v>
      </c>
      <c r="B48" s="910">
        <v>277</v>
      </c>
      <c r="C48" s="907">
        <v>0.70242720842361495</v>
      </c>
      <c r="D48" s="907">
        <v>0.168794125318527</v>
      </c>
      <c r="E48" s="907">
        <v>0.10140144824981701</v>
      </c>
      <c r="F48" s="907">
        <v>6.0472179204225499E-2</v>
      </c>
      <c r="G48" s="907">
        <v>4.6832080930471399E-2</v>
      </c>
      <c r="H48" s="907">
        <v>0.35644009709358199</v>
      </c>
    </row>
    <row r="49" spans="1:8" x14ac:dyDescent="0.2">
      <c r="A49" s="2" t="s">
        <v>66</v>
      </c>
      <c r="B49" s="910">
        <v>418</v>
      </c>
      <c r="C49" s="907">
        <v>0.74429702758789096</v>
      </c>
      <c r="D49" s="907">
        <v>0.17280118167400399</v>
      </c>
      <c r="E49" s="907">
        <v>0.12346142530441299</v>
      </c>
      <c r="F49" s="907">
        <v>3.5535078495740897E-2</v>
      </c>
      <c r="G49" s="907">
        <v>6.9969095289707198E-2</v>
      </c>
      <c r="H49" s="907">
        <v>0.27615705132484403</v>
      </c>
    </row>
    <row r="50" spans="1:8" x14ac:dyDescent="0.2">
      <c r="A50" s="2" t="s">
        <v>67</v>
      </c>
      <c r="B50" s="910">
        <v>255</v>
      </c>
      <c r="C50" s="907">
        <v>0.79393321275711104</v>
      </c>
      <c r="D50" s="907">
        <v>0.17744344472885101</v>
      </c>
      <c r="E50" s="907">
        <v>0.115745164453983</v>
      </c>
      <c r="F50" s="907">
        <v>3.79551649093628E-2</v>
      </c>
      <c r="G50" s="907">
        <v>5.5697590112686199E-2</v>
      </c>
      <c r="H50" s="907">
        <v>0.29391795396804798</v>
      </c>
    </row>
    <row r="51" spans="1:8" x14ac:dyDescent="0.2">
      <c r="A51" s="2" t="s">
        <v>68</v>
      </c>
      <c r="B51" s="910">
        <v>270</v>
      </c>
      <c r="C51" s="907">
        <v>0.69728839397430398</v>
      </c>
      <c r="D51" s="907">
        <v>0.110696524381638</v>
      </c>
      <c r="E51" s="907">
        <v>9.4751186668872805E-2</v>
      </c>
      <c r="F51" s="907">
        <v>3.2499846071004902E-2</v>
      </c>
      <c r="G51" s="907">
        <v>6.2556214630603804E-2</v>
      </c>
      <c r="H51" s="907">
        <v>0.35475820302963301</v>
      </c>
    </row>
    <row r="52" spans="1:8" x14ac:dyDescent="0.2">
      <c r="A52" s="2" t="s">
        <v>69</v>
      </c>
      <c r="B52" s="910">
        <v>328</v>
      </c>
      <c r="C52" s="907">
        <v>0.79361671209335305</v>
      </c>
      <c r="D52" s="907">
        <v>0.17854960262775399</v>
      </c>
      <c r="E52" s="907">
        <v>0.120232947170734</v>
      </c>
      <c r="F52" s="907">
        <v>4.6286832541227299E-2</v>
      </c>
      <c r="G52" s="907">
        <v>4.1168000549078002E-2</v>
      </c>
      <c r="H52" s="907">
        <v>0.28461295366287198</v>
      </c>
    </row>
    <row r="53" spans="1:8" x14ac:dyDescent="0.2">
      <c r="A53" s="2" t="s">
        <v>70</v>
      </c>
      <c r="B53" s="910">
        <v>266</v>
      </c>
      <c r="C53" s="907">
        <v>0.776417255401611</v>
      </c>
      <c r="D53" s="907">
        <v>0.10605566948652299</v>
      </c>
      <c r="E53" s="907">
        <v>3.8256492465734503E-2</v>
      </c>
      <c r="F53" s="907">
        <v>6.3743181526660905E-2</v>
      </c>
      <c r="G53" s="907">
        <v>8.5951462388038594E-2</v>
      </c>
      <c r="H53" s="907">
        <v>0.24957250058651001</v>
      </c>
    </row>
    <row r="54" spans="1:8" x14ac:dyDescent="0.2">
      <c r="A54" s="2" t="s">
        <v>71</v>
      </c>
      <c r="B54" s="910">
        <v>317</v>
      </c>
      <c r="C54" s="907">
        <v>0.83589345216751099</v>
      </c>
      <c r="D54" s="907">
        <v>0.14485767483711201</v>
      </c>
      <c r="E54" s="907">
        <v>0.107962563633919</v>
      </c>
      <c r="F54" s="907">
        <v>3.1804516911506701E-2</v>
      </c>
      <c r="G54" s="907">
        <v>2.7229670435190201E-2</v>
      </c>
      <c r="H54" s="907">
        <v>0.28936338424682601</v>
      </c>
    </row>
    <row r="55" spans="1:8" x14ac:dyDescent="0.2">
      <c r="A55" s="2" t="s">
        <v>72</v>
      </c>
      <c r="B55" s="910">
        <v>160</v>
      </c>
      <c r="C55" s="907">
        <v>0.81127464771270796</v>
      </c>
      <c r="D55" s="907">
        <v>0.13451099395752</v>
      </c>
      <c r="E55" s="907">
        <v>6.8523965775966603E-2</v>
      </c>
      <c r="F55" s="907">
        <v>4.0770940482616397E-2</v>
      </c>
      <c r="G55" s="907">
        <v>4.72503639757633E-2</v>
      </c>
      <c r="H55" s="907">
        <v>0.252678513526917</v>
      </c>
    </row>
    <row r="56" spans="1:8" x14ac:dyDescent="0.2">
      <c r="A56" s="2" t="s">
        <v>73</v>
      </c>
      <c r="B56" s="910">
        <v>353</v>
      </c>
      <c r="C56" s="907">
        <v>0.81338864564895597</v>
      </c>
      <c r="D56" s="907">
        <v>0.146662011742592</v>
      </c>
      <c r="E56" s="907">
        <v>0.126133367419243</v>
      </c>
      <c r="F56" s="907">
        <v>5.3200453519821202E-2</v>
      </c>
      <c r="G56" s="907">
        <v>4.70947958528996E-2</v>
      </c>
      <c r="H56" s="907">
        <v>0.23910219967365301</v>
      </c>
    </row>
    <row r="57" spans="1:8" x14ac:dyDescent="0.2">
      <c r="A57" s="5" t="s">
        <v>74</v>
      </c>
      <c r="B57" s="909" t="s">
        <v>1</v>
      </c>
      <c r="C57" s="906" t="s">
        <v>1</v>
      </c>
      <c r="D57" s="906" t="s">
        <v>1</v>
      </c>
      <c r="E57" s="906" t="s">
        <v>1</v>
      </c>
      <c r="F57" s="906" t="s">
        <v>1</v>
      </c>
      <c r="G57" s="906" t="s">
        <v>1</v>
      </c>
      <c r="H57" s="906" t="s">
        <v>1</v>
      </c>
    </row>
    <row r="58" spans="1:8" x14ac:dyDescent="0.2">
      <c r="A58" s="2" t="s">
        <v>75</v>
      </c>
      <c r="B58" s="910">
        <v>495</v>
      </c>
      <c r="C58" s="907">
        <v>0.74829298257827803</v>
      </c>
      <c r="D58" s="907">
        <v>0.17404782772064201</v>
      </c>
      <c r="E58" s="907">
        <v>0.174932271242142</v>
      </c>
      <c r="F58" s="907">
        <v>0.134877264499664</v>
      </c>
      <c r="G58" s="907">
        <v>0.25003352761268599</v>
      </c>
      <c r="H58" s="907">
        <v>0.24698902666568801</v>
      </c>
    </row>
    <row r="59" spans="1:8" x14ac:dyDescent="0.2">
      <c r="A59" s="2" t="s">
        <v>76</v>
      </c>
      <c r="B59" s="910">
        <v>1430</v>
      </c>
      <c r="C59" s="907">
        <v>0.78687322139740001</v>
      </c>
      <c r="D59" s="907">
        <v>0.158670544624329</v>
      </c>
      <c r="E59" s="907">
        <v>0.110540546476841</v>
      </c>
      <c r="F59" s="907">
        <v>4.8419971019029603E-2</v>
      </c>
      <c r="G59" s="907">
        <v>3.8583289831876803E-2</v>
      </c>
      <c r="H59" s="907">
        <v>0.28919199109077498</v>
      </c>
    </row>
    <row r="60" spans="1:8" x14ac:dyDescent="0.2">
      <c r="A60" s="2" t="s">
        <v>77</v>
      </c>
      <c r="B60" s="910">
        <v>748</v>
      </c>
      <c r="C60" s="907">
        <v>0.75946110486984297</v>
      </c>
      <c r="D60" s="907">
        <v>0.11624101549387</v>
      </c>
      <c r="E60" s="907">
        <v>9.2787064611911801E-2</v>
      </c>
      <c r="F60" s="907">
        <v>3.7244465202093097E-2</v>
      </c>
      <c r="G60" s="907">
        <v>7.8855812549591106E-2</v>
      </c>
      <c r="H60" s="907">
        <v>0.28010904788970897</v>
      </c>
    </row>
    <row r="61" spans="1:8" x14ac:dyDescent="0.2">
      <c r="A61" s="2" t="s">
        <v>78</v>
      </c>
      <c r="B61" s="910">
        <v>466</v>
      </c>
      <c r="C61" s="907">
        <v>0.73200511932373002</v>
      </c>
      <c r="D61" s="907">
        <v>0.199976071715355</v>
      </c>
      <c r="E61" s="907">
        <v>9.5330774784088093E-2</v>
      </c>
      <c r="F61" s="907">
        <v>3.5078540444374098E-2</v>
      </c>
      <c r="G61" s="907">
        <v>9.0540312230587006E-2</v>
      </c>
      <c r="H61" s="907">
        <v>0.28970468044281</v>
      </c>
    </row>
    <row r="62" spans="1:8" x14ac:dyDescent="0.2">
      <c r="A62" s="5" t="s">
        <v>79</v>
      </c>
      <c r="B62" s="909" t="s">
        <v>1</v>
      </c>
      <c r="C62" s="906" t="s">
        <v>1</v>
      </c>
      <c r="D62" s="906" t="s">
        <v>1</v>
      </c>
      <c r="E62" s="906" t="s">
        <v>1</v>
      </c>
      <c r="F62" s="906" t="s">
        <v>1</v>
      </c>
      <c r="G62" s="906" t="s">
        <v>1</v>
      </c>
      <c r="H62" s="906" t="s">
        <v>1</v>
      </c>
    </row>
    <row r="63" spans="1:8" x14ac:dyDescent="0.2">
      <c r="A63" s="2" t="s">
        <v>80</v>
      </c>
      <c r="B63" s="910">
        <v>2483</v>
      </c>
      <c r="C63" s="907">
        <v>0.78088772296905495</v>
      </c>
      <c r="D63" s="907">
        <v>0.154241383075714</v>
      </c>
      <c r="E63" s="907">
        <v>0.1157201603055</v>
      </c>
      <c r="F63" s="907">
        <v>5.72363771498203E-2</v>
      </c>
      <c r="G63" s="907">
        <v>8.4615357220172896E-2</v>
      </c>
      <c r="H63" s="907">
        <v>0.27619346976280201</v>
      </c>
    </row>
    <row r="64" spans="1:8" x14ac:dyDescent="0.2">
      <c r="A64" s="2" t="s">
        <v>81</v>
      </c>
      <c r="B64" s="910">
        <v>110</v>
      </c>
      <c r="C64" s="907">
        <v>0.69714134931564298</v>
      </c>
      <c r="D64" s="907">
        <v>8.45046937465668E-2</v>
      </c>
      <c r="E64" s="907">
        <v>0.12068923562765101</v>
      </c>
      <c r="F64" s="907">
        <v>5.0910312682390199E-2</v>
      </c>
      <c r="G64" s="907">
        <v>4.4509913772344603E-2</v>
      </c>
      <c r="H64" s="907">
        <v>0.347344219684601</v>
      </c>
    </row>
    <row r="65" spans="1:8" x14ac:dyDescent="0.2">
      <c r="A65" s="2" t="s">
        <v>82</v>
      </c>
      <c r="B65" s="910">
        <v>215</v>
      </c>
      <c r="C65" s="907">
        <v>0.74282109737396196</v>
      </c>
      <c r="D65" s="907">
        <v>0.183939144015312</v>
      </c>
      <c r="E65" s="907">
        <v>0.14824926853179901</v>
      </c>
      <c r="F65" s="907">
        <v>6.1068065464496599E-2</v>
      </c>
      <c r="G65" s="907">
        <v>7.1097314357757596E-2</v>
      </c>
      <c r="H65" s="907">
        <v>0.310502588748932</v>
      </c>
    </row>
    <row r="66" spans="1:8" x14ac:dyDescent="0.2">
      <c r="A66" s="2" t="s">
        <v>83</v>
      </c>
      <c r="B66" s="910">
        <v>301</v>
      </c>
      <c r="C66" s="907">
        <v>0.733295738697052</v>
      </c>
      <c r="D66" s="907">
        <v>0.164887100458145</v>
      </c>
      <c r="E66" s="907">
        <v>9.5690630376339E-2</v>
      </c>
      <c r="F66" s="907">
        <v>7.4680417776107802E-2</v>
      </c>
      <c r="G66" s="907">
        <v>9.3235589563846602E-2</v>
      </c>
      <c r="H66" s="907">
        <v>0.27000582218170199</v>
      </c>
    </row>
    <row r="67" spans="1:8" x14ac:dyDescent="0.2">
      <c r="A67" s="5" t="s">
        <v>84</v>
      </c>
      <c r="B67" s="909" t="s">
        <v>1</v>
      </c>
      <c r="C67" s="906" t="s">
        <v>1</v>
      </c>
      <c r="D67" s="906" t="s">
        <v>1</v>
      </c>
      <c r="E67" s="906" t="s">
        <v>1</v>
      </c>
      <c r="F67" s="906" t="s">
        <v>1</v>
      </c>
      <c r="G67" s="906" t="s">
        <v>1</v>
      </c>
      <c r="H67" s="906" t="s">
        <v>1</v>
      </c>
    </row>
    <row r="68" spans="1:8" x14ac:dyDescent="0.2">
      <c r="A68" s="2" t="s">
        <v>85</v>
      </c>
      <c r="B68" s="910">
        <v>2902</v>
      </c>
      <c r="C68" s="907">
        <v>0.76900631189346302</v>
      </c>
      <c r="D68" s="907">
        <v>0.15368872880935699</v>
      </c>
      <c r="E68" s="907">
        <v>0.11402802169322999</v>
      </c>
      <c r="F68" s="907">
        <v>5.7050865143537501E-2</v>
      </c>
      <c r="G68" s="907">
        <v>8.2604192197322804E-2</v>
      </c>
      <c r="H68" s="907">
        <v>0.28775763511657698</v>
      </c>
    </row>
    <row r="69" spans="1:8" x14ac:dyDescent="0.2">
      <c r="A69" s="2" t="s">
        <v>86</v>
      </c>
      <c r="B69" s="910">
        <v>74</v>
      </c>
      <c r="C69" s="907">
        <v>0.798312187194824</v>
      </c>
      <c r="D69" s="907">
        <v>0.21605087816715199</v>
      </c>
      <c r="E69" s="907">
        <v>8.8131576776504503E-2</v>
      </c>
      <c r="F69" s="907">
        <v>0.15342247486114499</v>
      </c>
      <c r="G69" s="907">
        <v>0.173458412289619</v>
      </c>
      <c r="H69" s="907">
        <v>0.24783714115619701</v>
      </c>
    </row>
    <row r="70" spans="1:8" x14ac:dyDescent="0.2">
      <c r="A70" s="2" t="s">
        <v>87</v>
      </c>
      <c r="B70" s="910">
        <v>145</v>
      </c>
      <c r="C70" s="907">
        <v>0.81473106145858798</v>
      </c>
      <c r="D70" s="907">
        <v>0.147294536232948</v>
      </c>
      <c r="E70" s="907">
        <v>0.13964761793613401</v>
      </c>
      <c r="F70" s="907">
        <v>5.22984601557255E-2</v>
      </c>
      <c r="G70" s="907">
        <v>6.4296238124370603E-2</v>
      </c>
      <c r="H70" s="907">
        <v>0.21628694236278501</v>
      </c>
    </row>
    <row r="71" spans="1:8" x14ac:dyDescent="0.2">
      <c r="A71" s="2" t="s">
        <v>88</v>
      </c>
      <c r="B71" s="910">
        <v>13</v>
      </c>
      <c r="C71" s="907" t="s">
        <v>1</v>
      </c>
      <c r="D71" s="907" t="s">
        <v>1</v>
      </c>
      <c r="E71" s="907" t="s">
        <v>1</v>
      </c>
      <c r="F71" s="907" t="s">
        <v>1</v>
      </c>
      <c r="G71" s="907" t="s">
        <v>1</v>
      </c>
      <c r="H71" s="907" t="s">
        <v>1</v>
      </c>
    </row>
    <row r="72" spans="1:8" x14ac:dyDescent="0.2">
      <c r="A72" s="5" t="s">
        <v>89</v>
      </c>
      <c r="B72" s="909" t="s">
        <v>1</v>
      </c>
      <c r="C72" s="906" t="s">
        <v>1</v>
      </c>
      <c r="D72" s="906" t="s">
        <v>1</v>
      </c>
      <c r="E72" s="906" t="s">
        <v>1</v>
      </c>
      <c r="F72" s="906" t="s">
        <v>1</v>
      </c>
      <c r="G72" s="906" t="s">
        <v>1</v>
      </c>
      <c r="H72" s="906" t="s">
        <v>1</v>
      </c>
    </row>
    <row r="73" spans="1:8" x14ac:dyDescent="0.2">
      <c r="A73" s="2" t="s">
        <v>89</v>
      </c>
      <c r="B73" s="910">
        <v>2380</v>
      </c>
      <c r="C73" s="907">
        <v>0.78543317317962602</v>
      </c>
      <c r="D73" s="907">
        <v>0.15635426342487299</v>
      </c>
      <c r="E73" s="907">
        <v>0.118835769593716</v>
      </c>
      <c r="F73" s="907">
        <v>6.0582533478736898E-2</v>
      </c>
      <c r="G73" s="907">
        <v>8.1608794629573794E-2</v>
      </c>
      <c r="H73" s="907">
        <v>0.27185952663421598</v>
      </c>
    </row>
    <row r="74" spans="1:8" x14ac:dyDescent="0.2">
      <c r="A74" s="2" t="s">
        <v>90</v>
      </c>
      <c r="B74" s="910">
        <v>745</v>
      </c>
      <c r="C74" s="907">
        <v>0.63779950141906705</v>
      </c>
      <c r="D74" s="907">
        <v>0.13734188675880399</v>
      </c>
      <c r="E74" s="907">
        <v>8.7551049888134003E-2</v>
      </c>
      <c r="F74" s="907">
        <v>3.97899523377419E-2</v>
      </c>
      <c r="G74" s="907">
        <v>0.104883685708046</v>
      </c>
      <c r="H74" s="907">
        <v>0.36551210284233099</v>
      </c>
    </row>
    <row r="75" spans="1:8" x14ac:dyDescent="0.2">
      <c r="A75" s="5" t="s">
        <v>91</v>
      </c>
      <c r="B75" s="909" t="s">
        <v>1</v>
      </c>
      <c r="C75" s="906" t="s">
        <v>1</v>
      </c>
      <c r="D75" s="906" t="s">
        <v>1</v>
      </c>
      <c r="E75" s="906" t="s">
        <v>1</v>
      </c>
      <c r="F75" s="906" t="s">
        <v>1</v>
      </c>
      <c r="G75" s="906" t="s">
        <v>1</v>
      </c>
      <c r="H75" s="906" t="s">
        <v>1</v>
      </c>
    </row>
    <row r="76" spans="1:8" x14ac:dyDescent="0.2">
      <c r="A76" s="2" t="s">
        <v>92</v>
      </c>
      <c r="B76" s="910">
        <v>1055</v>
      </c>
      <c r="C76" s="907">
        <v>0.76744705438613903</v>
      </c>
      <c r="D76" s="907">
        <v>0.166071876883507</v>
      </c>
      <c r="E76" s="907">
        <v>0.13846221566200301</v>
      </c>
      <c r="F76" s="907">
        <v>5.6690480560064302E-2</v>
      </c>
      <c r="G76" s="907">
        <v>0.11327812820673</v>
      </c>
      <c r="H76" s="907">
        <v>0.26940825581550598</v>
      </c>
    </row>
    <row r="77" spans="1:8" x14ac:dyDescent="0.2">
      <c r="A77" s="2" t="s">
        <v>93</v>
      </c>
      <c r="B77" s="910">
        <v>563</v>
      </c>
      <c r="C77" s="907">
        <v>0.79433935880661</v>
      </c>
      <c r="D77" s="907">
        <v>0.17971411347389199</v>
      </c>
      <c r="E77" s="907">
        <v>0.122879281640053</v>
      </c>
      <c r="F77" s="907">
        <v>6.4907878637313801E-2</v>
      </c>
      <c r="G77" s="907">
        <v>4.1101939976215397E-2</v>
      </c>
      <c r="H77" s="907">
        <v>0.29601138830184898</v>
      </c>
    </row>
    <row r="78" spans="1:8" x14ac:dyDescent="0.2">
      <c r="A78" s="2" t="s">
        <v>94</v>
      </c>
      <c r="B78" s="910">
        <v>1491</v>
      </c>
      <c r="C78" s="907">
        <v>0.76285386085510298</v>
      </c>
      <c r="D78" s="907">
        <v>0.13017305731773399</v>
      </c>
      <c r="E78" s="907">
        <v>8.9567743241786998E-2</v>
      </c>
      <c r="F78" s="907">
        <v>5.75064346194267E-2</v>
      </c>
      <c r="G78" s="907">
        <v>7.5207345187664004E-2</v>
      </c>
      <c r="H78" s="907">
        <v>0.28753361105918901</v>
      </c>
    </row>
    <row r="79" spans="1:8" x14ac:dyDescent="0.2">
      <c r="A79" s="5" t="s">
        <v>95</v>
      </c>
      <c r="B79" s="909" t="s">
        <v>1</v>
      </c>
      <c r="C79" s="906" t="s">
        <v>1</v>
      </c>
      <c r="D79" s="906" t="s">
        <v>1</v>
      </c>
      <c r="E79" s="906" t="s">
        <v>1</v>
      </c>
      <c r="F79" s="906" t="s">
        <v>1</v>
      </c>
      <c r="G79" s="906" t="s">
        <v>1</v>
      </c>
      <c r="H79" s="906" t="s">
        <v>1</v>
      </c>
    </row>
    <row r="80" spans="1:8" x14ac:dyDescent="0.2">
      <c r="A80" s="2" t="s">
        <v>96</v>
      </c>
      <c r="B80" s="910">
        <v>614</v>
      </c>
      <c r="C80" s="907">
        <v>0.72825807332992598</v>
      </c>
      <c r="D80" s="907">
        <v>0.14768871665000899</v>
      </c>
      <c r="E80" s="907">
        <v>0.164479419589043</v>
      </c>
      <c r="F80" s="907">
        <v>8.9952267706394196E-2</v>
      </c>
      <c r="G80" s="907">
        <v>6.9312676787376404E-2</v>
      </c>
      <c r="H80" s="907">
        <v>0.32751286029815702</v>
      </c>
    </row>
    <row r="81" spans="1:8" x14ac:dyDescent="0.2">
      <c r="A81" s="2" t="s">
        <v>97</v>
      </c>
      <c r="B81" s="910">
        <v>602</v>
      </c>
      <c r="C81" s="907">
        <v>0.78650695085525502</v>
      </c>
      <c r="D81" s="907">
        <v>0.17255662381649001</v>
      </c>
      <c r="E81" s="907">
        <v>9.3847408890724196E-2</v>
      </c>
      <c r="F81" s="907">
        <v>3.9059102535247803E-2</v>
      </c>
      <c r="G81" s="907">
        <v>5.1399521529674502E-2</v>
      </c>
      <c r="H81" s="907">
        <v>0.32127568125724798</v>
      </c>
    </row>
    <row r="82" spans="1:8" x14ac:dyDescent="0.2">
      <c r="A82" s="2" t="s">
        <v>98</v>
      </c>
      <c r="B82" s="910">
        <v>142</v>
      </c>
      <c r="C82" s="907">
        <v>0.72218817472457897</v>
      </c>
      <c r="D82" s="907">
        <v>0.112047992646694</v>
      </c>
      <c r="E82" s="907">
        <v>0.156036406755447</v>
      </c>
      <c r="F82" s="907">
        <v>7.8879013657569899E-2</v>
      </c>
      <c r="G82" s="907">
        <v>0.119439497590065</v>
      </c>
      <c r="H82" s="907">
        <v>0.25150948762893699</v>
      </c>
    </row>
    <row r="83" spans="1:8" x14ac:dyDescent="0.2">
      <c r="A83" s="2" t="s">
        <v>99</v>
      </c>
      <c r="B83" s="910">
        <v>321</v>
      </c>
      <c r="C83" s="907">
        <v>0.74209570884704601</v>
      </c>
      <c r="D83" s="907">
        <v>9.18586030602455E-2</v>
      </c>
      <c r="E83" s="907">
        <v>9.3066722154617296E-2</v>
      </c>
      <c r="F83" s="907">
        <v>4.3634124100208303E-2</v>
      </c>
      <c r="G83" s="907">
        <v>8.0909840762615204E-2</v>
      </c>
      <c r="H83" s="907">
        <v>0.27341765165329002</v>
      </c>
    </row>
    <row r="84" spans="1:8" x14ac:dyDescent="0.2">
      <c r="A84" s="2" t="s">
        <v>100</v>
      </c>
      <c r="B84" s="910">
        <v>192</v>
      </c>
      <c r="C84" s="907">
        <v>0.81912499666214</v>
      </c>
      <c r="D84" s="907">
        <v>0.148218229413033</v>
      </c>
      <c r="E84" s="907">
        <v>6.5617725253105205E-2</v>
      </c>
      <c r="F84" s="907">
        <v>4.9066659063100801E-2</v>
      </c>
      <c r="G84" s="907">
        <v>6.6657945513725295E-2</v>
      </c>
      <c r="H84" s="907">
        <v>0.20360377430915799</v>
      </c>
    </row>
    <row r="85" spans="1:8" x14ac:dyDescent="0.2">
      <c r="A85" s="2" t="s">
        <v>101</v>
      </c>
      <c r="B85" s="910">
        <v>436</v>
      </c>
      <c r="C85" s="907">
        <v>0.78298759460449197</v>
      </c>
      <c r="D85" s="907">
        <v>0.139081105589867</v>
      </c>
      <c r="E85" s="907">
        <v>8.9749209582805606E-2</v>
      </c>
      <c r="F85" s="907">
        <v>4.1794907301664401E-2</v>
      </c>
      <c r="G85" s="907">
        <v>8.4063634276390103E-2</v>
      </c>
      <c r="H85" s="907">
        <v>0.250714331865311</v>
      </c>
    </row>
    <row r="86" spans="1:8" x14ac:dyDescent="0.2">
      <c r="A86" s="2" t="s">
        <v>102</v>
      </c>
      <c r="B86" s="910">
        <v>119</v>
      </c>
      <c r="C86" s="907">
        <v>0.69136279821395896</v>
      </c>
      <c r="D86" s="907">
        <v>0.19944013655185699</v>
      </c>
      <c r="E86" s="907">
        <v>0.18216170370578799</v>
      </c>
      <c r="F86" s="907">
        <v>8.8976919651031494E-2</v>
      </c>
      <c r="G86" s="907">
        <v>0.14434939622879001</v>
      </c>
      <c r="H86" s="907">
        <v>0.34854349493980402</v>
      </c>
    </row>
    <row r="87" spans="1:8" x14ac:dyDescent="0.2">
      <c r="A87" s="2" t="s">
        <v>103</v>
      </c>
      <c r="B87" s="910">
        <v>165</v>
      </c>
      <c r="C87" s="907">
        <v>0.81240087747573897</v>
      </c>
      <c r="D87" s="907">
        <v>0.225762858986855</v>
      </c>
      <c r="E87" s="907">
        <v>0.164927989244461</v>
      </c>
      <c r="F87" s="907">
        <v>6.5388455986976596E-2</v>
      </c>
      <c r="G87" s="907">
        <v>0.166692674160004</v>
      </c>
      <c r="H87" s="907">
        <v>0.17150269448757199</v>
      </c>
    </row>
    <row r="88" spans="1:8" x14ac:dyDescent="0.2">
      <c r="A88" s="2" t="s">
        <v>104</v>
      </c>
      <c r="B88" s="910">
        <v>502</v>
      </c>
      <c r="C88" s="907">
        <v>0.80631071329116799</v>
      </c>
      <c r="D88" s="907">
        <v>0.17669636011123699</v>
      </c>
      <c r="E88" s="907">
        <v>0.102048777043819</v>
      </c>
      <c r="F88" s="907">
        <v>5.6416608393192298E-2</v>
      </c>
      <c r="G88" s="907">
        <v>0.103224225342274</v>
      </c>
      <c r="H88" s="907">
        <v>0.257758319377899</v>
      </c>
    </row>
    <row r="89" spans="1:8" x14ac:dyDescent="0.2">
      <c r="A89" s="5" t="s">
        <v>105</v>
      </c>
      <c r="B89" s="909" t="s">
        <v>1</v>
      </c>
      <c r="C89" s="906" t="s">
        <v>1</v>
      </c>
      <c r="D89" s="906" t="s">
        <v>1</v>
      </c>
      <c r="E89" s="906" t="s">
        <v>1</v>
      </c>
      <c r="F89" s="906" t="s">
        <v>1</v>
      </c>
      <c r="G89" s="906" t="s">
        <v>1</v>
      </c>
      <c r="H89" s="906" t="s">
        <v>1</v>
      </c>
    </row>
    <row r="90" spans="1:8" x14ac:dyDescent="0.2">
      <c r="A90" s="2" t="s">
        <v>106</v>
      </c>
      <c r="B90" s="910">
        <v>322</v>
      </c>
      <c r="C90" s="907">
        <v>0.73760229349136397</v>
      </c>
      <c r="D90" s="907">
        <v>0.17590658366680101</v>
      </c>
      <c r="E90" s="907">
        <v>0.12707062065601299</v>
      </c>
      <c r="F90" s="907">
        <v>7.0922583341598497E-2</v>
      </c>
      <c r="G90" s="907">
        <v>8.9404404163360596E-2</v>
      </c>
      <c r="H90" s="907">
        <v>0.29624262452125499</v>
      </c>
    </row>
    <row r="91" spans="1:8" x14ac:dyDescent="0.2">
      <c r="A91" s="2" t="s">
        <v>107</v>
      </c>
      <c r="B91" s="910">
        <v>854</v>
      </c>
      <c r="C91" s="907">
        <v>0.793970167636871</v>
      </c>
      <c r="D91" s="907">
        <v>0.14942085742950401</v>
      </c>
      <c r="E91" s="907">
        <v>9.6737697720527593E-2</v>
      </c>
      <c r="F91" s="907">
        <v>5.21291606128216E-2</v>
      </c>
      <c r="G91" s="907">
        <v>9.1391868889331804E-2</v>
      </c>
      <c r="H91" s="907">
        <v>0.27790185809135398</v>
      </c>
    </row>
    <row r="92" spans="1:8" x14ac:dyDescent="0.2">
      <c r="A92" s="2" t="s">
        <v>108</v>
      </c>
      <c r="B92" s="910">
        <v>1461</v>
      </c>
      <c r="C92" s="907">
        <v>0.77516764402389504</v>
      </c>
      <c r="D92" s="907">
        <v>0.161880552768707</v>
      </c>
      <c r="E92" s="907">
        <v>0.12110643833875701</v>
      </c>
      <c r="F92" s="907">
        <v>5.7082455605268499E-2</v>
      </c>
      <c r="G92" s="907">
        <v>7.0869490504264804E-2</v>
      </c>
      <c r="H92" s="907">
        <v>0.28678941726684598</v>
      </c>
    </row>
    <row r="93" spans="1:8" x14ac:dyDescent="0.2">
      <c r="A93" s="2" t="s">
        <v>109</v>
      </c>
      <c r="B93" s="910">
        <v>255</v>
      </c>
      <c r="C93" s="907">
        <v>0.77839469909668002</v>
      </c>
      <c r="D93" s="907">
        <v>0.110023029148579</v>
      </c>
      <c r="E93" s="907">
        <v>0.15302163362503099</v>
      </c>
      <c r="F93" s="907">
        <v>8.767319470644E-2</v>
      </c>
      <c r="G93" s="907">
        <v>7.7199384570121807E-2</v>
      </c>
      <c r="H93" s="907">
        <v>0.26243987679481501</v>
      </c>
    </row>
    <row r="94" spans="1:8" x14ac:dyDescent="0.2">
      <c r="A94" s="5" t="s">
        <v>110</v>
      </c>
      <c r="B94" s="909" t="s">
        <v>1</v>
      </c>
      <c r="C94" s="906" t="s">
        <v>1</v>
      </c>
      <c r="D94" s="906" t="s">
        <v>1</v>
      </c>
      <c r="E94" s="906" t="s">
        <v>1</v>
      </c>
      <c r="F94" s="906" t="s">
        <v>1</v>
      </c>
      <c r="G94" s="906" t="s">
        <v>1</v>
      </c>
      <c r="H94" s="906" t="s">
        <v>1</v>
      </c>
    </row>
    <row r="95" spans="1:8" x14ac:dyDescent="0.2">
      <c r="A95" s="2" t="s">
        <v>106</v>
      </c>
      <c r="B95" s="910">
        <v>535</v>
      </c>
      <c r="C95" s="907">
        <v>0.75370955467224099</v>
      </c>
      <c r="D95" s="907">
        <v>0.17483630776405301</v>
      </c>
      <c r="E95" s="907">
        <v>0.117996133863926</v>
      </c>
      <c r="F95" s="907">
        <v>6.4098492264747606E-2</v>
      </c>
      <c r="G95" s="907">
        <v>9.8203279078006703E-2</v>
      </c>
      <c r="H95" s="907">
        <v>0.28068354725837702</v>
      </c>
    </row>
    <row r="96" spans="1:8" x14ac:dyDescent="0.2">
      <c r="A96" s="2" t="s">
        <v>107</v>
      </c>
      <c r="B96" s="910">
        <v>1112</v>
      </c>
      <c r="C96" s="907">
        <v>0.78476053476333596</v>
      </c>
      <c r="D96" s="907">
        <v>0.14596648514270799</v>
      </c>
      <c r="E96" s="907">
        <v>9.8000213503837599E-2</v>
      </c>
      <c r="F96" s="907">
        <v>5.4554559290409102E-2</v>
      </c>
      <c r="G96" s="907">
        <v>7.7690631151199299E-2</v>
      </c>
      <c r="H96" s="907">
        <v>0.29527753591537498</v>
      </c>
    </row>
    <row r="97" spans="1:8" x14ac:dyDescent="0.2">
      <c r="A97" s="2" t="s">
        <v>108</v>
      </c>
      <c r="B97" s="910">
        <v>1119</v>
      </c>
      <c r="C97" s="907">
        <v>0.78512358665466297</v>
      </c>
      <c r="D97" s="907">
        <v>0.16476178169250499</v>
      </c>
      <c r="E97" s="907">
        <v>0.13264229893684401</v>
      </c>
      <c r="F97" s="907">
        <v>5.5626899003982502E-2</v>
      </c>
      <c r="G97" s="907">
        <v>7.2890765964984894E-2</v>
      </c>
      <c r="H97" s="907">
        <v>0.26887676119804399</v>
      </c>
    </row>
    <row r="98" spans="1:8" x14ac:dyDescent="0.2">
      <c r="A98" s="2" t="s">
        <v>109</v>
      </c>
      <c r="B98" s="910">
        <v>126</v>
      </c>
      <c r="C98" s="907">
        <v>0.72933721542358398</v>
      </c>
      <c r="D98" s="907">
        <v>6.1621166765689801E-2</v>
      </c>
      <c r="E98" s="907">
        <v>0.15718327462673201</v>
      </c>
      <c r="F98" s="907">
        <v>0.13146121799945801</v>
      </c>
      <c r="G98" s="907">
        <v>6.2545999884605394E-2</v>
      </c>
      <c r="H98" s="907">
        <v>0.33016723394393899</v>
      </c>
    </row>
    <row r="99" spans="1:8" x14ac:dyDescent="0.2">
      <c r="A99" s="5" t="s">
        <v>111</v>
      </c>
      <c r="B99" s="909" t="s">
        <v>1</v>
      </c>
      <c r="C99" s="906" t="s">
        <v>1</v>
      </c>
      <c r="D99" s="906" t="s">
        <v>1</v>
      </c>
      <c r="E99" s="906" t="s">
        <v>1</v>
      </c>
      <c r="F99" s="906" t="s">
        <v>1</v>
      </c>
      <c r="G99" s="906" t="s">
        <v>1</v>
      </c>
      <c r="H99" s="906" t="s">
        <v>1</v>
      </c>
    </row>
    <row r="100" spans="1:8" x14ac:dyDescent="0.2">
      <c r="A100" s="2" t="s">
        <v>112</v>
      </c>
      <c r="B100" s="910">
        <v>171</v>
      </c>
      <c r="C100" s="907">
        <v>0.84403449296951305</v>
      </c>
      <c r="D100" s="907">
        <v>0.25959166884422302</v>
      </c>
      <c r="E100" s="907">
        <v>0.15972247719764701</v>
      </c>
      <c r="F100" s="907">
        <v>7.6676808297634097E-2</v>
      </c>
      <c r="G100" s="907">
        <v>0.146965652704239</v>
      </c>
      <c r="H100" s="907">
        <v>0.22985097765922499</v>
      </c>
    </row>
    <row r="101" spans="1:8" x14ac:dyDescent="0.2">
      <c r="A101" s="2" t="s">
        <v>113</v>
      </c>
      <c r="B101" s="910">
        <v>431</v>
      </c>
      <c r="C101" s="907">
        <v>0.76494199037551902</v>
      </c>
      <c r="D101" s="907">
        <v>0.17738711833953899</v>
      </c>
      <c r="E101" s="907">
        <v>0.13929592072963701</v>
      </c>
      <c r="F101" s="907">
        <v>8.9898370206355993E-2</v>
      </c>
      <c r="G101" s="907">
        <v>0.106431186199188</v>
      </c>
      <c r="H101" s="907">
        <v>0.29226446151733398</v>
      </c>
    </row>
    <row r="102" spans="1:8" x14ac:dyDescent="0.2">
      <c r="A102" s="2" t="s">
        <v>114</v>
      </c>
      <c r="B102" s="910">
        <v>664</v>
      </c>
      <c r="C102" s="907">
        <v>0.771703481674194</v>
      </c>
      <c r="D102" s="907">
        <v>0.14314162731170699</v>
      </c>
      <c r="E102" s="907">
        <v>0.10955598205328</v>
      </c>
      <c r="F102" s="907">
        <v>4.45674993097782E-2</v>
      </c>
      <c r="G102" s="907">
        <v>7.9103767871856703E-2</v>
      </c>
      <c r="H102" s="907">
        <v>0.308081805706024</v>
      </c>
    </row>
    <row r="103" spans="1:8" x14ac:dyDescent="0.2">
      <c r="A103" s="2" t="s">
        <v>115</v>
      </c>
      <c r="B103" s="910">
        <v>503</v>
      </c>
      <c r="C103" s="907">
        <v>0.75621467828750599</v>
      </c>
      <c r="D103" s="907">
        <v>0.15228858590125999</v>
      </c>
      <c r="E103" s="907">
        <v>0.14435763657093001</v>
      </c>
      <c r="F103" s="907">
        <v>7.1460418403148707E-2</v>
      </c>
      <c r="G103" s="907">
        <v>5.75068444013596E-2</v>
      </c>
      <c r="H103" s="907">
        <v>0.31486639380455</v>
      </c>
    </row>
    <row r="104" spans="1:8" x14ac:dyDescent="0.2">
      <c r="A104" s="2" t="s">
        <v>116</v>
      </c>
      <c r="B104" s="910">
        <v>559</v>
      </c>
      <c r="C104" s="907">
        <v>0.77500945329666104</v>
      </c>
      <c r="D104" s="907">
        <v>0.147733584046364</v>
      </c>
      <c r="E104" s="907">
        <v>8.3829879760742201E-2</v>
      </c>
      <c r="F104" s="907">
        <v>3.01824305206537E-2</v>
      </c>
      <c r="G104" s="907">
        <v>5.7075671851635E-2</v>
      </c>
      <c r="H104" s="907">
        <v>0.277013689279556</v>
      </c>
    </row>
    <row r="105" spans="1:8" x14ac:dyDescent="0.2">
      <c r="A105" s="2" t="s">
        <v>117</v>
      </c>
      <c r="B105" s="910">
        <v>479</v>
      </c>
      <c r="C105" s="907">
        <v>0.78426259756088301</v>
      </c>
      <c r="D105" s="907">
        <v>0.122556433081627</v>
      </c>
      <c r="E105" s="907">
        <v>0.101565010845661</v>
      </c>
      <c r="F105" s="907">
        <v>5.9591416269540801E-2</v>
      </c>
      <c r="G105" s="907">
        <v>8.7610155344009399E-2</v>
      </c>
      <c r="H105" s="907">
        <v>0.229586526751518</v>
      </c>
    </row>
    <row r="106" spans="1:8" x14ac:dyDescent="0.2">
      <c r="A106" s="2" t="s">
        <v>118</v>
      </c>
      <c r="B106" s="910">
        <v>315</v>
      </c>
      <c r="C106" s="907">
        <v>0.71795785427093495</v>
      </c>
      <c r="D106" s="907">
        <v>9.2721812427043901E-2</v>
      </c>
      <c r="E106" s="907">
        <v>8.1753879785537706E-2</v>
      </c>
      <c r="F106" s="907">
        <v>4.8499591648578602E-2</v>
      </c>
      <c r="G106" s="907">
        <v>7.0619940757751506E-2</v>
      </c>
      <c r="H106" s="907">
        <v>0.25134378671646102</v>
      </c>
    </row>
    <row r="107" spans="1:8" x14ac:dyDescent="0.2">
      <c r="A107" s="5" t="s">
        <v>111</v>
      </c>
      <c r="B107" s="909" t="s">
        <v>1</v>
      </c>
      <c r="C107" s="906" t="s">
        <v>1</v>
      </c>
      <c r="D107" s="906" t="s">
        <v>1</v>
      </c>
      <c r="E107" s="906" t="s">
        <v>1</v>
      </c>
      <c r="F107" s="906" t="s">
        <v>1</v>
      </c>
      <c r="G107" s="906" t="s">
        <v>1</v>
      </c>
      <c r="H107" s="906" t="s">
        <v>1</v>
      </c>
    </row>
    <row r="108" spans="1:8" x14ac:dyDescent="0.2">
      <c r="A108" s="2" t="s">
        <v>119</v>
      </c>
      <c r="B108" s="910">
        <v>602</v>
      </c>
      <c r="C108" s="907">
        <v>0.79094374179840099</v>
      </c>
      <c r="D108" s="907">
        <v>0.20441192388534499</v>
      </c>
      <c r="E108" s="907">
        <v>0.14601117372512801</v>
      </c>
      <c r="F108" s="907">
        <v>8.5551768541336101E-2</v>
      </c>
      <c r="G108" s="907">
        <v>0.119756929576397</v>
      </c>
      <c r="H108" s="907">
        <v>0.27174597978591902</v>
      </c>
    </row>
    <row r="109" spans="1:8" x14ac:dyDescent="0.2">
      <c r="A109" s="2" t="s">
        <v>120</v>
      </c>
      <c r="B109" s="910">
        <v>961</v>
      </c>
      <c r="C109" s="907">
        <v>0.76828765869140603</v>
      </c>
      <c r="D109" s="907">
        <v>0.14170183241367301</v>
      </c>
      <c r="E109" s="907">
        <v>0.119038663804531</v>
      </c>
      <c r="F109" s="907">
        <v>5.0442636013030999E-2</v>
      </c>
      <c r="G109" s="907">
        <v>7.6059103012085003E-2</v>
      </c>
      <c r="H109" s="907">
        <v>0.32081648707389798</v>
      </c>
    </row>
    <row r="110" spans="1:8" x14ac:dyDescent="0.2">
      <c r="A110" s="2" t="s">
        <v>121</v>
      </c>
      <c r="B110" s="910">
        <v>765</v>
      </c>
      <c r="C110" s="907">
        <v>0.76985937356948897</v>
      </c>
      <c r="D110" s="907">
        <v>0.15427438914775801</v>
      </c>
      <c r="E110" s="907">
        <v>9.6808619797229795E-2</v>
      </c>
      <c r="F110" s="907">
        <v>4.1084840893745402E-2</v>
      </c>
      <c r="G110" s="907">
        <v>5.3244091570377301E-2</v>
      </c>
      <c r="H110" s="907">
        <v>0.26970911026000999</v>
      </c>
    </row>
    <row r="111" spans="1:8" x14ac:dyDescent="0.2">
      <c r="A111" s="2" t="s">
        <v>122</v>
      </c>
      <c r="B111" s="910">
        <v>794</v>
      </c>
      <c r="C111" s="907">
        <v>0.75761532783508301</v>
      </c>
      <c r="D111" s="907">
        <v>0.110566183924675</v>
      </c>
      <c r="E111" s="907">
        <v>9.3603104352950994E-2</v>
      </c>
      <c r="F111" s="907">
        <v>5.5133718997240101E-2</v>
      </c>
      <c r="G111" s="907">
        <v>8.0781951546669006E-2</v>
      </c>
      <c r="H111" s="907">
        <v>0.23833055794239</v>
      </c>
    </row>
    <row r="112" spans="1:8" x14ac:dyDescent="0.2">
      <c r="A112" s="5" t="s">
        <v>111</v>
      </c>
      <c r="B112" s="909" t="s">
        <v>1</v>
      </c>
      <c r="C112" s="906" t="s">
        <v>1</v>
      </c>
      <c r="D112" s="906" t="s">
        <v>1</v>
      </c>
      <c r="E112" s="906" t="s">
        <v>1</v>
      </c>
      <c r="F112" s="906" t="s">
        <v>1</v>
      </c>
      <c r="G112" s="906" t="s">
        <v>1</v>
      </c>
      <c r="H112" s="906" t="s">
        <v>1</v>
      </c>
    </row>
    <row r="113" spans="1:8" x14ac:dyDescent="0.2">
      <c r="A113" s="2" t="s">
        <v>119</v>
      </c>
      <c r="B113" s="910">
        <v>602</v>
      </c>
      <c r="C113" s="907">
        <v>0.79094374179840099</v>
      </c>
      <c r="D113" s="907">
        <v>0.20441192388534499</v>
      </c>
      <c r="E113" s="907">
        <v>0.14601117372512801</v>
      </c>
      <c r="F113" s="907">
        <v>8.5551768541336101E-2</v>
      </c>
      <c r="G113" s="907">
        <v>0.119756929576397</v>
      </c>
      <c r="H113" s="907">
        <v>0.27174597978591902</v>
      </c>
    </row>
    <row r="114" spans="1:8" x14ac:dyDescent="0.2">
      <c r="A114" s="2" t="s">
        <v>123</v>
      </c>
      <c r="B114" s="910">
        <v>1167</v>
      </c>
      <c r="C114" s="907">
        <v>0.76604175567626998</v>
      </c>
      <c r="D114" s="907">
        <v>0.146485179662704</v>
      </c>
      <c r="E114" s="907">
        <v>0.122277267277241</v>
      </c>
      <c r="F114" s="907">
        <v>5.4397847503423698E-2</v>
      </c>
      <c r="G114" s="907">
        <v>7.1209304034709903E-2</v>
      </c>
      <c r="H114" s="907">
        <v>0.31056180596351601</v>
      </c>
    </row>
    <row r="115" spans="1:8" x14ac:dyDescent="0.2">
      <c r="A115" s="2" t="s">
        <v>124</v>
      </c>
      <c r="B115" s="910">
        <v>1353</v>
      </c>
      <c r="C115" s="907">
        <v>0.76543670892715499</v>
      </c>
      <c r="D115" s="907">
        <v>0.12727873027324699</v>
      </c>
      <c r="E115" s="907">
        <v>8.9208513498306302E-2</v>
      </c>
      <c r="F115" s="907">
        <v>4.3914221227169002E-2</v>
      </c>
      <c r="G115" s="907">
        <v>7.0122279226779896E-2</v>
      </c>
      <c r="H115" s="907">
        <v>0.25572466850280801</v>
      </c>
    </row>
    <row r="116" spans="1:8" x14ac:dyDescent="0.2">
      <c r="A116" s="5" t="s">
        <v>125</v>
      </c>
      <c r="B116" s="909" t="s">
        <v>1</v>
      </c>
      <c r="C116" s="906" t="s">
        <v>1</v>
      </c>
      <c r="D116" s="906" t="s">
        <v>1</v>
      </c>
      <c r="E116" s="906" t="s">
        <v>1</v>
      </c>
      <c r="F116" s="906" t="s">
        <v>1</v>
      </c>
      <c r="G116" s="906" t="s">
        <v>1</v>
      </c>
      <c r="H116" s="906" t="s">
        <v>1</v>
      </c>
    </row>
    <row r="117" spans="1:8" x14ac:dyDescent="0.2">
      <c r="A117" s="2" t="s">
        <v>126</v>
      </c>
      <c r="B117" s="910">
        <v>360</v>
      </c>
      <c r="C117" s="907">
        <v>0.74194818735122703</v>
      </c>
      <c r="D117" s="907">
        <v>0.178131759166718</v>
      </c>
      <c r="E117" s="907">
        <v>0.12754225730895999</v>
      </c>
      <c r="F117" s="907">
        <v>6.6039741039276095E-2</v>
      </c>
      <c r="G117" s="907">
        <v>9.2222005128860501E-2</v>
      </c>
      <c r="H117" s="907">
        <v>0.28955566883087203</v>
      </c>
    </row>
    <row r="118" spans="1:8" x14ac:dyDescent="0.2">
      <c r="A118" s="2" t="s">
        <v>127</v>
      </c>
      <c r="B118" s="910">
        <v>119</v>
      </c>
      <c r="C118" s="907">
        <v>0.76164627075195301</v>
      </c>
      <c r="D118" s="907">
        <v>0.207695826888084</v>
      </c>
      <c r="E118" s="907">
        <v>0.13377471268176999</v>
      </c>
      <c r="F118" s="907">
        <v>6.19678124785423E-2</v>
      </c>
      <c r="G118" s="907">
        <v>0.140898168087006</v>
      </c>
      <c r="H118" s="907">
        <v>0.26744288206100503</v>
      </c>
    </row>
    <row r="119" spans="1:8" x14ac:dyDescent="0.2">
      <c r="A119" s="2" t="s">
        <v>128</v>
      </c>
      <c r="B119" s="910">
        <v>207</v>
      </c>
      <c r="C119" s="907">
        <v>0.79912251234054599</v>
      </c>
      <c r="D119" s="907">
        <v>0.11595430970192</v>
      </c>
      <c r="E119" s="907">
        <v>3.1715750694274902E-2</v>
      </c>
      <c r="F119" s="907">
        <v>4.0845070034265497E-2</v>
      </c>
      <c r="G119" s="907">
        <v>6.9305472075939206E-2</v>
      </c>
      <c r="H119" s="907">
        <v>0.23386402428150199</v>
      </c>
    </row>
    <row r="120" spans="1:8" x14ac:dyDescent="0.2">
      <c r="A120" s="2" t="s">
        <v>129</v>
      </c>
      <c r="B120" s="910">
        <v>490</v>
      </c>
      <c r="C120" s="907">
        <v>0.80263370275497403</v>
      </c>
      <c r="D120" s="907">
        <v>0.142165496945381</v>
      </c>
      <c r="E120" s="907">
        <v>0.111307993531227</v>
      </c>
      <c r="F120" s="907">
        <v>5.73024414479733E-2</v>
      </c>
      <c r="G120" s="907">
        <v>8.3969622850418105E-2</v>
      </c>
      <c r="H120" s="907">
        <v>0.30565524101257302</v>
      </c>
    </row>
    <row r="121" spans="1:8" x14ac:dyDescent="0.2">
      <c r="A121" s="2" t="s">
        <v>130</v>
      </c>
      <c r="B121" s="910">
        <v>476</v>
      </c>
      <c r="C121" s="907">
        <v>0.76092052459716797</v>
      </c>
      <c r="D121" s="907">
        <v>0.15345995128154799</v>
      </c>
      <c r="E121" s="907">
        <v>0.102269843220711</v>
      </c>
      <c r="F121" s="907">
        <v>5.7721361517906203E-2</v>
      </c>
      <c r="G121" s="907">
        <v>7.0089049637317699E-2</v>
      </c>
      <c r="H121" s="907">
        <v>0.30929550528526301</v>
      </c>
    </row>
    <row r="122" spans="1:8" x14ac:dyDescent="0.2">
      <c r="A122" s="2" t="s">
        <v>131</v>
      </c>
      <c r="B122" s="910">
        <v>267</v>
      </c>
      <c r="C122" s="907">
        <v>0.83828192949295</v>
      </c>
      <c r="D122" s="907">
        <v>0.18431043624877899</v>
      </c>
      <c r="E122" s="907">
        <v>9.3734629452228505E-2</v>
      </c>
      <c r="F122" s="907">
        <v>5.4946720600128202E-2</v>
      </c>
      <c r="G122" s="907">
        <v>7.8611060976982103E-2</v>
      </c>
      <c r="H122" s="907">
        <v>0.22932891547679901</v>
      </c>
    </row>
    <row r="123" spans="1:8" x14ac:dyDescent="0.2">
      <c r="A123" s="2" t="s">
        <v>132</v>
      </c>
      <c r="B123" s="910">
        <v>171</v>
      </c>
      <c r="C123" s="907">
        <v>0.76958072185516402</v>
      </c>
      <c r="D123" s="907">
        <v>0.18840144574642201</v>
      </c>
      <c r="E123" s="907">
        <v>0.14064693450927701</v>
      </c>
      <c r="F123" s="907">
        <v>4.5495372265577302E-2</v>
      </c>
      <c r="G123" s="907">
        <v>7.8577585518360096E-2</v>
      </c>
      <c r="H123" s="907">
        <v>0.28450879454612699</v>
      </c>
    </row>
    <row r="124" spans="1:8" x14ac:dyDescent="0.2">
      <c r="A124" s="3" t="s">
        <v>133</v>
      </c>
      <c r="B124" s="911">
        <v>802</v>
      </c>
      <c r="C124" s="908">
        <v>0.763893723487854</v>
      </c>
      <c r="D124" s="908">
        <v>0.13789245486259499</v>
      </c>
      <c r="E124" s="908">
        <v>0.14957098662853199</v>
      </c>
      <c r="F124" s="908">
        <v>6.9110460579395294E-2</v>
      </c>
      <c r="G124" s="908">
        <v>6.8160325288772597E-2</v>
      </c>
      <c r="H124" s="908">
        <v>0.28585436940193198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508</v>
      </c>
    </row>
    <row r="4" spans="1:5" x14ac:dyDescent="0.2">
      <c r="A4" t="s">
        <v>23</v>
      </c>
    </row>
    <row r="5" spans="1:5" ht="38.25" x14ac:dyDescent="0.2">
      <c r="A5" s="4" t="s">
        <v>24</v>
      </c>
      <c r="B5" s="4" t="s">
        <v>4</v>
      </c>
      <c r="C5" s="4" t="s">
        <v>509</v>
      </c>
      <c r="D5" s="4" t="s">
        <v>510</v>
      </c>
      <c r="E5" s="4" t="s">
        <v>511</v>
      </c>
    </row>
    <row r="6" spans="1:5" x14ac:dyDescent="0.2">
      <c r="A6" s="5" t="s">
        <v>26</v>
      </c>
      <c r="B6" s="915" t="s">
        <v>1</v>
      </c>
      <c r="C6" s="912" t="s">
        <v>1</v>
      </c>
      <c r="D6" s="912" t="s">
        <v>1</v>
      </c>
      <c r="E6" s="912" t="s">
        <v>1</v>
      </c>
    </row>
    <row r="7" spans="1:5" x14ac:dyDescent="0.2">
      <c r="A7" s="2" t="s">
        <v>26</v>
      </c>
      <c r="B7" s="916">
        <v>9479</v>
      </c>
      <c r="C7" s="913">
        <v>7.9668588936328902E-2</v>
      </c>
      <c r="D7" s="913">
        <v>3.7500362843275098E-2</v>
      </c>
      <c r="E7" s="913">
        <v>0.88756632804870605</v>
      </c>
    </row>
    <row r="8" spans="1:5" x14ac:dyDescent="0.2">
      <c r="A8" s="5" t="s">
        <v>27</v>
      </c>
      <c r="B8" s="915" t="s">
        <v>1</v>
      </c>
      <c r="C8" s="912" t="s">
        <v>1</v>
      </c>
      <c r="D8" s="912" t="s">
        <v>1</v>
      </c>
      <c r="E8" s="912" t="s">
        <v>1</v>
      </c>
    </row>
    <row r="9" spans="1:5" x14ac:dyDescent="0.2">
      <c r="A9" s="2" t="s">
        <v>28</v>
      </c>
      <c r="B9" s="916">
        <v>2568</v>
      </c>
      <c r="C9" s="913">
        <v>5.0896093249320998E-2</v>
      </c>
      <c r="D9" s="913">
        <v>9.2877792194485699E-3</v>
      </c>
      <c r="E9" s="913">
        <v>0.94067829847335804</v>
      </c>
    </row>
    <row r="10" spans="1:5" x14ac:dyDescent="0.2">
      <c r="A10" s="2" t="s">
        <v>29</v>
      </c>
      <c r="B10" s="916">
        <v>405</v>
      </c>
      <c r="C10" s="913">
        <v>2.58366540074348E-2</v>
      </c>
      <c r="D10" s="913">
        <v>4.9407005310058601E-2</v>
      </c>
      <c r="E10" s="913">
        <v>0.92475634813308705</v>
      </c>
    </row>
    <row r="11" spans="1:5" x14ac:dyDescent="0.2">
      <c r="A11" s="2" t="s">
        <v>30</v>
      </c>
      <c r="B11" s="916">
        <v>1533</v>
      </c>
      <c r="C11" s="913">
        <v>2.4429356679320301E-2</v>
      </c>
      <c r="D11" s="913">
        <v>7.0171564817428603E-2</v>
      </c>
      <c r="E11" s="913">
        <v>0.91018640995025601</v>
      </c>
    </row>
    <row r="12" spans="1:5" x14ac:dyDescent="0.2">
      <c r="A12" s="2" t="s">
        <v>31</v>
      </c>
      <c r="B12" s="916">
        <v>1773</v>
      </c>
      <c r="C12" s="913">
        <v>4.5047834515571601E-2</v>
      </c>
      <c r="D12" s="913">
        <v>3.4202720969915397E-2</v>
      </c>
      <c r="E12" s="913">
        <v>0.92369967699050903</v>
      </c>
    </row>
    <row r="13" spans="1:5" x14ac:dyDescent="0.2">
      <c r="A13" s="2" t="s">
        <v>32</v>
      </c>
      <c r="B13" s="916">
        <v>989</v>
      </c>
      <c r="C13" s="913">
        <v>0.191098287701607</v>
      </c>
      <c r="D13" s="913">
        <v>1.2601469643414001E-3</v>
      </c>
      <c r="E13" s="913">
        <v>0.80764156579971302</v>
      </c>
    </row>
    <row r="14" spans="1:5" x14ac:dyDescent="0.2">
      <c r="A14" s="2" t="s">
        <v>33</v>
      </c>
      <c r="B14" s="916">
        <v>1693</v>
      </c>
      <c r="C14" s="913">
        <v>0.200839757919312</v>
      </c>
      <c r="D14" s="913">
        <v>0.188713729381561</v>
      </c>
      <c r="E14" s="913">
        <v>0.64937764406204201</v>
      </c>
    </row>
    <row r="15" spans="1:5" x14ac:dyDescent="0.2">
      <c r="A15" s="5" t="s">
        <v>34</v>
      </c>
      <c r="B15" s="915" t="s">
        <v>1</v>
      </c>
      <c r="C15" s="912" t="s">
        <v>1</v>
      </c>
      <c r="D15" s="912" t="s">
        <v>1</v>
      </c>
      <c r="E15" s="912" t="s">
        <v>1</v>
      </c>
    </row>
    <row r="16" spans="1:5" x14ac:dyDescent="0.2">
      <c r="A16" s="2" t="s">
        <v>35</v>
      </c>
      <c r="B16" s="916">
        <v>6047</v>
      </c>
      <c r="C16" s="913">
        <v>3.2398000359535203E-2</v>
      </c>
      <c r="D16" s="913">
        <v>2.4770351126790002E-2</v>
      </c>
      <c r="E16" s="913">
        <v>0.94470393657684304</v>
      </c>
    </row>
    <row r="17" spans="1:5" x14ac:dyDescent="0.2">
      <c r="A17" s="2" t="s">
        <v>36</v>
      </c>
      <c r="B17" s="916">
        <v>340</v>
      </c>
      <c r="C17" s="913">
        <v>0.10263668000698099</v>
      </c>
      <c r="D17" s="913">
        <v>5.1983814686536803E-2</v>
      </c>
      <c r="E17" s="913">
        <v>0.84986829757690396</v>
      </c>
    </row>
    <row r="18" spans="1:5" x14ac:dyDescent="0.2">
      <c r="A18" s="2" t="s">
        <v>37</v>
      </c>
      <c r="B18" s="916">
        <v>2546</v>
      </c>
      <c r="C18" s="913">
        <v>0.20603369176387801</v>
      </c>
      <c r="D18" s="913">
        <v>6.9408193230628995E-2</v>
      </c>
      <c r="E18" s="913">
        <v>0.73865264654159501</v>
      </c>
    </row>
    <row r="19" spans="1:5" x14ac:dyDescent="0.2">
      <c r="A19" s="2" t="s">
        <v>38</v>
      </c>
      <c r="B19" s="916">
        <v>337</v>
      </c>
      <c r="C19" s="913">
        <v>3.05735431611538E-2</v>
      </c>
      <c r="D19" s="913">
        <v>3.0075874179601701E-2</v>
      </c>
      <c r="E19" s="913">
        <v>0.939350605010986</v>
      </c>
    </row>
    <row r="20" spans="1:5" x14ac:dyDescent="0.2">
      <c r="A20" s="5" t="s">
        <v>39</v>
      </c>
      <c r="B20" s="915" t="s">
        <v>1</v>
      </c>
      <c r="C20" s="912" t="s">
        <v>1</v>
      </c>
      <c r="D20" s="912" t="s">
        <v>1</v>
      </c>
      <c r="E20" s="912" t="s">
        <v>1</v>
      </c>
    </row>
    <row r="21" spans="1:5" x14ac:dyDescent="0.2">
      <c r="A21" s="2" t="s">
        <v>35</v>
      </c>
      <c r="B21" s="916">
        <v>6047</v>
      </c>
      <c r="C21" s="913">
        <v>3.2398000359535203E-2</v>
      </c>
      <c r="D21" s="913">
        <v>2.4770351126790002E-2</v>
      </c>
      <c r="E21" s="913">
        <v>0.94470393657684304</v>
      </c>
    </row>
    <row r="22" spans="1:5" x14ac:dyDescent="0.2">
      <c r="A22" s="2" t="s">
        <v>40</v>
      </c>
      <c r="B22" s="916">
        <v>117</v>
      </c>
      <c r="C22" s="913">
        <v>1.8786637112498301E-2</v>
      </c>
      <c r="D22" s="913">
        <v>1.7376495525240902E-2</v>
      </c>
      <c r="E22" s="913">
        <v>0.96383684873580899</v>
      </c>
    </row>
    <row r="23" spans="1:5" x14ac:dyDescent="0.2">
      <c r="A23" s="2" t="s">
        <v>41</v>
      </c>
      <c r="B23" s="916">
        <v>183</v>
      </c>
      <c r="C23" s="913">
        <v>8.3910956978797899E-2</v>
      </c>
      <c r="D23" s="913">
        <v>7.1975074708461803E-2</v>
      </c>
      <c r="E23" s="913">
        <v>0.84833562374115001</v>
      </c>
    </row>
    <row r="24" spans="1:5" x14ac:dyDescent="0.2">
      <c r="A24" s="2" t="s">
        <v>42</v>
      </c>
      <c r="B24" s="916">
        <v>40</v>
      </c>
      <c r="C24" s="913">
        <v>0.42512869834899902</v>
      </c>
      <c r="D24" s="913">
        <v>5.4711896926164599E-2</v>
      </c>
      <c r="E24" s="913">
        <v>0.53845375776290905</v>
      </c>
    </row>
    <row r="25" spans="1:5" x14ac:dyDescent="0.2">
      <c r="A25" s="2" t="s">
        <v>43</v>
      </c>
      <c r="B25" s="916">
        <v>12</v>
      </c>
      <c r="C25" s="913" t="s">
        <v>1</v>
      </c>
      <c r="D25" s="913" t="s">
        <v>1</v>
      </c>
      <c r="E25" s="913" t="s">
        <v>1</v>
      </c>
    </row>
    <row r="26" spans="1:5" x14ac:dyDescent="0.2">
      <c r="A26" s="2" t="s">
        <v>37</v>
      </c>
      <c r="B26" s="916">
        <v>2546</v>
      </c>
      <c r="C26" s="913">
        <v>0.20603369176387801</v>
      </c>
      <c r="D26" s="913">
        <v>6.9408193230628995E-2</v>
      </c>
      <c r="E26" s="913">
        <v>0.73865264654159501</v>
      </c>
    </row>
    <row r="27" spans="1:5" x14ac:dyDescent="0.2">
      <c r="A27" s="2" t="s">
        <v>44</v>
      </c>
      <c r="B27" s="916">
        <v>39</v>
      </c>
      <c r="C27" s="913">
        <v>5.7503070682287202E-2</v>
      </c>
      <c r="D27" s="913">
        <v>0.18354846537113201</v>
      </c>
      <c r="E27" s="913">
        <v>0.75894844532012895</v>
      </c>
    </row>
    <row r="28" spans="1:5" x14ac:dyDescent="0.2">
      <c r="A28" s="2" t="s">
        <v>45</v>
      </c>
      <c r="B28" s="916">
        <v>286</v>
      </c>
      <c r="C28" s="913">
        <v>1.7659528180956799E-2</v>
      </c>
      <c r="D28" s="913">
        <v>7.5691360980272302E-3</v>
      </c>
      <c r="E28" s="913">
        <v>0.97477132081985496</v>
      </c>
    </row>
    <row r="29" spans="1:5" x14ac:dyDescent="0.2">
      <c r="A29" s="5" t="s">
        <v>46</v>
      </c>
      <c r="B29" s="915" t="s">
        <v>1</v>
      </c>
      <c r="C29" s="912" t="s">
        <v>1</v>
      </c>
      <c r="D29" s="912" t="s">
        <v>1</v>
      </c>
      <c r="E29" s="912" t="s">
        <v>1</v>
      </c>
    </row>
    <row r="30" spans="1:5" x14ac:dyDescent="0.2">
      <c r="A30" s="2" t="s">
        <v>47</v>
      </c>
      <c r="B30" s="916">
        <v>512</v>
      </c>
      <c r="C30" s="913">
        <v>0.12118100374937101</v>
      </c>
      <c r="D30" s="913">
        <v>6.7048463970422701E-3</v>
      </c>
      <c r="E30" s="913">
        <v>0.87270420789718595</v>
      </c>
    </row>
    <row r="31" spans="1:5" x14ac:dyDescent="0.2">
      <c r="A31" s="2" t="s">
        <v>48</v>
      </c>
      <c r="B31" s="916">
        <v>2182</v>
      </c>
      <c r="C31" s="913">
        <v>0.101679608225822</v>
      </c>
      <c r="D31" s="913">
        <v>2.6042740792036102E-2</v>
      </c>
      <c r="E31" s="913">
        <v>0.87655055522918701</v>
      </c>
    </row>
    <row r="32" spans="1:5" x14ac:dyDescent="0.2">
      <c r="A32" s="2" t="s">
        <v>49</v>
      </c>
      <c r="B32" s="916">
        <v>1841</v>
      </c>
      <c r="C32" s="913">
        <v>6.4703971147537204E-2</v>
      </c>
      <c r="D32" s="913">
        <v>4.2465262115001699E-2</v>
      </c>
      <c r="E32" s="913">
        <v>0.89816898107528698</v>
      </c>
    </row>
    <row r="33" spans="1:5" x14ac:dyDescent="0.2">
      <c r="A33" s="2" t="s">
        <v>50</v>
      </c>
      <c r="B33" s="916">
        <v>4277</v>
      </c>
      <c r="C33" s="913">
        <v>4.6966709196567501E-2</v>
      </c>
      <c r="D33" s="913">
        <v>5.2719093859195702E-2</v>
      </c>
      <c r="E33" s="913">
        <v>0.90544474124908403</v>
      </c>
    </row>
    <row r="34" spans="1:5" x14ac:dyDescent="0.2">
      <c r="A34" s="5" t="s">
        <v>51</v>
      </c>
      <c r="B34" s="915" t="s">
        <v>1</v>
      </c>
      <c r="C34" s="912" t="s">
        <v>1</v>
      </c>
      <c r="D34" s="912" t="s">
        <v>1</v>
      </c>
      <c r="E34" s="912" t="s">
        <v>1</v>
      </c>
    </row>
    <row r="35" spans="1:5" x14ac:dyDescent="0.2">
      <c r="A35" s="2" t="s">
        <v>52</v>
      </c>
      <c r="B35" s="916">
        <v>2818</v>
      </c>
      <c r="C35" s="913">
        <v>9.40980464220047E-2</v>
      </c>
      <c r="D35" s="913">
        <v>1.46714551374316E-3</v>
      </c>
      <c r="E35" s="913">
        <v>0.90443480014801003</v>
      </c>
    </row>
    <row r="36" spans="1:5" x14ac:dyDescent="0.2">
      <c r="A36" s="2" t="s">
        <v>53</v>
      </c>
      <c r="B36" s="916">
        <v>4078</v>
      </c>
      <c r="C36" s="913">
        <v>8.4328979253768893E-2</v>
      </c>
      <c r="D36" s="913">
        <v>8.0802068114280701E-2</v>
      </c>
      <c r="E36" s="913">
        <v>0.84729975461959794</v>
      </c>
    </row>
    <row r="37" spans="1:5" x14ac:dyDescent="0.2">
      <c r="A37" s="2" t="s">
        <v>54</v>
      </c>
      <c r="B37" s="916">
        <v>1293</v>
      </c>
      <c r="C37" s="913">
        <v>3.5540197044610998E-2</v>
      </c>
      <c r="D37" s="913">
        <v>6.3567198812961606E-2</v>
      </c>
      <c r="E37" s="913">
        <v>0.906474649906158</v>
      </c>
    </row>
    <row r="38" spans="1:5" x14ac:dyDescent="0.2">
      <c r="A38" s="2" t="s">
        <v>55</v>
      </c>
      <c r="B38" s="916">
        <v>1223</v>
      </c>
      <c r="C38" s="913">
        <v>2.4482768028974498E-2</v>
      </c>
      <c r="D38" s="913">
        <v>7.7688045799732194E-2</v>
      </c>
      <c r="E38" s="913">
        <v>0.90434604883194003</v>
      </c>
    </row>
    <row r="39" spans="1:5" x14ac:dyDescent="0.2">
      <c r="A39" s="5" t="s">
        <v>56</v>
      </c>
      <c r="B39" s="915" t="s">
        <v>1</v>
      </c>
      <c r="C39" s="912" t="s">
        <v>1</v>
      </c>
      <c r="D39" s="912" t="s">
        <v>1</v>
      </c>
      <c r="E39" s="912" t="s">
        <v>1</v>
      </c>
    </row>
    <row r="40" spans="1:5" x14ac:dyDescent="0.2">
      <c r="A40" s="2" t="s">
        <v>57</v>
      </c>
      <c r="B40" s="916">
        <v>8296</v>
      </c>
      <c r="C40" s="913">
        <v>8.5609100759029402E-2</v>
      </c>
      <c r="D40" s="913">
        <v>3.5483185201883302E-2</v>
      </c>
      <c r="E40" s="913">
        <v>0.88408535718917802</v>
      </c>
    </row>
    <row r="41" spans="1:5" x14ac:dyDescent="0.2">
      <c r="A41" s="2" t="s">
        <v>58</v>
      </c>
      <c r="B41" s="916">
        <v>882</v>
      </c>
      <c r="C41" s="913">
        <v>4.7522038221359302E-2</v>
      </c>
      <c r="D41" s="913">
        <v>4.2714484035968801E-2</v>
      </c>
      <c r="E41" s="913">
        <v>0.91216987371444702</v>
      </c>
    </row>
    <row r="42" spans="1:5" x14ac:dyDescent="0.2">
      <c r="A42" s="5" t="s">
        <v>59</v>
      </c>
      <c r="B42" s="915" t="s">
        <v>1</v>
      </c>
      <c r="C42" s="912" t="s">
        <v>1</v>
      </c>
      <c r="D42" s="912" t="s">
        <v>1</v>
      </c>
      <c r="E42" s="912" t="s">
        <v>1</v>
      </c>
    </row>
    <row r="43" spans="1:5" x14ac:dyDescent="0.2">
      <c r="A43" s="2" t="s">
        <v>60</v>
      </c>
      <c r="B43" s="916">
        <v>7537</v>
      </c>
      <c r="C43" s="913">
        <v>9.2873014509677901E-2</v>
      </c>
      <c r="D43" s="913">
        <v>3.8200940936803797E-2</v>
      </c>
      <c r="E43" s="913">
        <v>0.87464231252670299</v>
      </c>
    </row>
    <row r="44" spans="1:5" x14ac:dyDescent="0.2">
      <c r="A44" s="2" t="s">
        <v>61</v>
      </c>
      <c r="B44" s="916">
        <v>1029</v>
      </c>
      <c r="C44" s="913">
        <v>3.6095753312110901E-2</v>
      </c>
      <c r="D44" s="913">
        <v>2.2290082648396499E-2</v>
      </c>
      <c r="E44" s="913">
        <v>0.94530749320983898</v>
      </c>
    </row>
    <row r="45" spans="1:5" x14ac:dyDescent="0.2">
      <c r="A45" s="2" t="s">
        <v>62</v>
      </c>
      <c r="B45" s="916">
        <v>745</v>
      </c>
      <c r="C45" s="913">
        <v>4.3679252266883899E-2</v>
      </c>
      <c r="D45" s="913">
        <v>3.9843432605266599E-2</v>
      </c>
      <c r="E45" s="913">
        <v>0.91692733764648404</v>
      </c>
    </row>
    <row r="46" spans="1:5" x14ac:dyDescent="0.2">
      <c r="A46" s="5" t="s">
        <v>63</v>
      </c>
      <c r="B46" s="915" t="s">
        <v>1</v>
      </c>
      <c r="C46" s="912" t="s">
        <v>1</v>
      </c>
      <c r="D46" s="912" t="s">
        <v>1</v>
      </c>
      <c r="E46" s="912" t="s">
        <v>1</v>
      </c>
    </row>
    <row r="47" spans="1:5" x14ac:dyDescent="0.2">
      <c r="A47" s="2" t="s">
        <v>64</v>
      </c>
      <c r="B47" s="916">
        <v>1156</v>
      </c>
      <c r="C47" s="913">
        <v>5.6969020515680299E-2</v>
      </c>
      <c r="D47" s="913">
        <v>1.8956957384944E-2</v>
      </c>
      <c r="E47" s="913">
        <v>0.92514836788177501</v>
      </c>
    </row>
    <row r="48" spans="1:5" x14ac:dyDescent="0.2">
      <c r="A48" s="2" t="s">
        <v>65</v>
      </c>
      <c r="B48" s="916">
        <v>788</v>
      </c>
      <c r="C48" s="913">
        <v>0.106316782534122</v>
      </c>
      <c r="D48" s="913">
        <v>4.2769409716129303E-2</v>
      </c>
      <c r="E48" s="913">
        <v>0.86084854602813698</v>
      </c>
    </row>
    <row r="49" spans="1:5" x14ac:dyDescent="0.2">
      <c r="A49" s="2" t="s">
        <v>66</v>
      </c>
      <c r="B49" s="916">
        <v>1406</v>
      </c>
      <c r="C49" s="913">
        <v>7.9757459461688995E-2</v>
      </c>
      <c r="D49" s="913">
        <v>3.9443910121917697E-2</v>
      </c>
      <c r="E49" s="913">
        <v>0.88711690902710005</v>
      </c>
    </row>
    <row r="50" spans="1:5" x14ac:dyDescent="0.2">
      <c r="A50" s="2" t="s">
        <v>67</v>
      </c>
      <c r="B50" s="916">
        <v>953</v>
      </c>
      <c r="C50" s="913">
        <v>8.7583601474762005E-2</v>
      </c>
      <c r="D50" s="913">
        <v>3.9519127458333997E-2</v>
      </c>
      <c r="E50" s="913">
        <v>0.87936621904373202</v>
      </c>
    </row>
    <row r="51" spans="1:5" x14ac:dyDescent="0.2">
      <c r="A51" s="2" t="s">
        <v>68</v>
      </c>
      <c r="B51" s="916">
        <v>922</v>
      </c>
      <c r="C51" s="913">
        <v>6.7546546459197998E-2</v>
      </c>
      <c r="D51" s="913">
        <v>4.1464779525995303E-2</v>
      </c>
      <c r="E51" s="913">
        <v>0.89602971076965299</v>
      </c>
    </row>
    <row r="52" spans="1:5" x14ac:dyDescent="0.2">
      <c r="A52" s="2" t="s">
        <v>69</v>
      </c>
      <c r="B52" s="916">
        <v>917</v>
      </c>
      <c r="C52" s="913">
        <v>6.2310025095939602E-2</v>
      </c>
      <c r="D52" s="913">
        <v>2.71979011595249E-2</v>
      </c>
      <c r="E52" s="913">
        <v>0.91176295280456499</v>
      </c>
    </row>
    <row r="53" spans="1:5" x14ac:dyDescent="0.2">
      <c r="A53" s="2" t="s">
        <v>70</v>
      </c>
      <c r="B53" s="916">
        <v>836</v>
      </c>
      <c r="C53" s="913">
        <v>0.14283800125122101</v>
      </c>
      <c r="D53" s="913">
        <v>5.4078612476587302E-2</v>
      </c>
      <c r="E53" s="913">
        <v>0.81442165374755904</v>
      </c>
    </row>
    <row r="54" spans="1:5" x14ac:dyDescent="0.2">
      <c r="A54" s="2" t="s">
        <v>71</v>
      </c>
      <c r="B54" s="916">
        <v>935</v>
      </c>
      <c r="C54" s="913">
        <v>6.3244968652725206E-2</v>
      </c>
      <c r="D54" s="913">
        <v>4.9142964184284203E-2</v>
      </c>
      <c r="E54" s="913">
        <v>0.89108890295028698</v>
      </c>
    </row>
    <row r="55" spans="1:5" x14ac:dyDescent="0.2">
      <c r="A55" s="2" t="s">
        <v>72</v>
      </c>
      <c r="B55" s="916">
        <v>571</v>
      </c>
      <c r="C55" s="913">
        <v>6.0476940125227002E-2</v>
      </c>
      <c r="D55" s="913">
        <v>4.0934786200523397E-2</v>
      </c>
      <c r="E55" s="913">
        <v>0.89858829975128196</v>
      </c>
    </row>
    <row r="56" spans="1:5" x14ac:dyDescent="0.2">
      <c r="A56" s="2" t="s">
        <v>73</v>
      </c>
      <c r="B56" s="916">
        <v>995</v>
      </c>
      <c r="C56" s="913">
        <v>7.6272122561931596E-2</v>
      </c>
      <c r="D56" s="913">
        <v>2.91819050908089E-2</v>
      </c>
      <c r="E56" s="913">
        <v>0.89671075344085704</v>
      </c>
    </row>
    <row r="57" spans="1:5" x14ac:dyDescent="0.2">
      <c r="A57" s="5" t="s">
        <v>74</v>
      </c>
      <c r="B57" s="915" t="s">
        <v>1</v>
      </c>
      <c r="C57" s="912" t="s">
        <v>1</v>
      </c>
      <c r="D57" s="912" t="s">
        <v>1</v>
      </c>
      <c r="E57" s="912" t="s">
        <v>1</v>
      </c>
    </row>
    <row r="58" spans="1:5" x14ac:dyDescent="0.2">
      <c r="A58" s="2" t="s">
        <v>75</v>
      </c>
      <c r="B58" s="916">
        <v>1156</v>
      </c>
      <c r="C58" s="913">
        <v>5.6969020515680299E-2</v>
      </c>
      <c r="D58" s="913">
        <v>1.8956957384944E-2</v>
      </c>
      <c r="E58" s="913">
        <v>0.92514836788177501</v>
      </c>
    </row>
    <row r="59" spans="1:5" x14ac:dyDescent="0.2">
      <c r="A59" s="2" t="s">
        <v>76</v>
      </c>
      <c r="B59" s="916">
        <v>4276</v>
      </c>
      <c r="C59" s="913">
        <v>6.3046306371688801E-2</v>
      </c>
      <c r="D59" s="913">
        <v>3.4814234822988503E-2</v>
      </c>
      <c r="E59" s="913">
        <v>0.90530735254287698</v>
      </c>
    </row>
    <row r="60" spans="1:5" x14ac:dyDescent="0.2">
      <c r="A60" s="2" t="s">
        <v>77</v>
      </c>
      <c r="B60" s="916">
        <v>2308</v>
      </c>
      <c r="C60" s="913">
        <v>0.119750574231148</v>
      </c>
      <c r="D60" s="913">
        <v>4.2908567935228299E-2</v>
      </c>
      <c r="E60" s="913">
        <v>0.84614473581314098</v>
      </c>
    </row>
    <row r="61" spans="1:5" x14ac:dyDescent="0.2">
      <c r="A61" s="2" t="s">
        <v>78</v>
      </c>
      <c r="B61" s="916">
        <v>1739</v>
      </c>
      <c r="C61" s="913">
        <v>9.6708677709102603E-2</v>
      </c>
      <c r="D61" s="913">
        <v>6.1331514269113499E-2</v>
      </c>
      <c r="E61" s="913">
        <v>0.84948807954788197</v>
      </c>
    </row>
    <row r="62" spans="1:5" x14ac:dyDescent="0.2">
      <c r="A62" s="5" t="s">
        <v>79</v>
      </c>
      <c r="B62" s="915" t="s">
        <v>1</v>
      </c>
      <c r="C62" s="912" t="s">
        <v>1</v>
      </c>
      <c r="D62" s="912" t="s">
        <v>1</v>
      </c>
      <c r="E62" s="912" t="s">
        <v>1</v>
      </c>
    </row>
    <row r="63" spans="1:5" x14ac:dyDescent="0.2">
      <c r="A63" s="2" t="s">
        <v>80</v>
      </c>
      <c r="B63" s="916">
        <v>7604</v>
      </c>
      <c r="C63" s="913">
        <v>9.0017400681972504E-2</v>
      </c>
      <c r="D63" s="913">
        <v>3.2417349517345401E-2</v>
      </c>
      <c r="E63" s="913">
        <v>0.88264369964599598</v>
      </c>
    </row>
    <row r="64" spans="1:5" x14ac:dyDescent="0.2">
      <c r="A64" s="2" t="s">
        <v>81</v>
      </c>
      <c r="B64" s="916">
        <v>304</v>
      </c>
      <c r="C64" s="913">
        <v>2.4890046566724802E-2</v>
      </c>
      <c r="D64" s="913">
        <v>0.112882778048515</v>
      </c>
      <c r="E64" s="913">
        <v>0.86222720146179199</v>
      </c>
    </row>
    <row r="65" spans="1:5" x14ac:dyDescent="0.2">
      <c r="A65" s="2" t="s">
        <v>82</v>
      </c>
      <c r="B65" s="916">
        <v>627</v>
      </c>
      <c r="C65" s="913">
        <v>1.471256185323E-2</v>
      </c>
      <c r="D65" s="913">
        <v>4.8413068056106602E-2</v>
      </c>
      <c r="E65" s="913">
        <v>0.94138455390930198</v>
      </c>
    </row>
    <row r="66" spans="1:5" x14ac:dyDescent="0.2">
      <c r="A66" s="2" t="s">
        <v>83</v>
      </c>
      <c r="B66" s="916">
        <v>848</v>
      </c>
      <c r="C66" s="913">
        <v>3.1363546848297098E-2</v>
      </c>
      <c r="D66" s="913">
        <v>5.8620687574148199E-2</v>
      </c>
      <c r="E66" s="913">
        <v>0.91332006454467796</v>
      </c>
    </row>
    <row r="67" spans="1:5" x14ac:dyDescent="0.2">
      <c r="A67" s="5" t="s">
        <v>84</v>
      </c>
      <c r="B67" s="915" t="s">
        <v>1</v>
      </c>
      <c r="C67" s="912" t="s">
        <v>1</v>
      </c>
      <c r="D67" s="912" t="s">
        <v>1</v>
      </c>
      <c r="E67" s="912" t="s">
        <v>1</v>
      </c>
    </row>
    <row r="68" spans="1:5" x14ac:dyDescent="0.2">
      <c r="A68" s="2" t="s">
        <v>85</v>
      </c>
      <c r="B68" s="916">
        <v>8634</v>
      </c>
      <c r="C68" s="913">
        <v>8.3689257502555806E-2</v>
      </c>
      <c r="D68" s="913">
        <v>3.7552133202552802E-2</v>
      </c>
      <c r="E68" s="913">
        <v>0.88358271121978804</v>
      </c>
    </row>
    <row r="69" spans="1:5" x14ac:dyDescent="0.2">
      <c r="A69" s="2" t="s">
        <v>86</v>
      </c>
      <c r="B69" s="916">
        <v>223</v>
      </c>
      <c r="C69" s="913">
        <v>5.5350333452224697E-2</v>
      </c>
      <c r="D69" s="913">
        <v>8.4854021668434101E-2</v>
      </c>
      <c r="E69" s="913">
        <v>0.86294448375701904</v>
      </c>
    </row>
    <row r="70" spans="1:5" x14ac:dyDescent="0.2">
      <c r="A70" s="2" t="s">
        <v>87</v>
      </c>
      <c r="B70" s="916">
        <v>549</v>
      </c>
      <c r="C70" s="913">
        <v>3.3847782760858501E-2</v>
      </c>
      <c r="D70" s="913">
        <v>1.6644176095724099E-2</v>
      </c>
      <c r="E70" s="913">
        <v>0.95207989215850797</v>
      </c>
    </row>
    <row r="71" spans="1:5" x14ac:dyDescent="0.2">
      <c r="A71" s="2" t="s">
        <v>88</v>
      </c>
      <c r="B71" s="916">
        <v>63</v>
      </c>
      <c r="C71" s="913">
        <v>3.8245618343353299E-2</v>
      </c>
      <c r="D71" s="913">
        <v>5.0341114401817301E-2</v>
      </c>
      <c r="E71" s="913">
        <v>0.92235714197158802</v>
      </c>
    </row>
    <row r="72" spans="1:5" x14ac:dyDescent="0.2">
      <c r="A72" s="5" t="s">
        <v>89</v>
      </c>
      <c r="B72" s="915" t="s">
        <v>1</v>
      </c>
      <c r="C72" s="912" t="s">
        <v>1</v>
      </c>
      <c r="D72" s="912" t="s">
        <v>1</v>
      </c>
      <c r="E72" s="912" t="s">
        <v>1</v>
      </c>
    </row>
    <row r="73" spans="1:5" x14ac:dyDescent="0.2">
      <c r="A73" s="2" t="s">
        <v>89</v>
      </c>
      <c r="B73" s="916">
        <v>5017</v>
      </c>
      <c r="C73" s="913">
        <v>7.9243823885917705E-2</v>
      </c>
      <c r="D73" s="913">
        <v>3.20249646902084E-2</v>
      </c>
      <c r="E73" s="913">
        <v>0.89261072874069203</v>
      </c>
    </row>
    <row r="74" spans="1:5" x14ac:dyDescent="0.2">
      <c r="A74" s="2" t="s">
        <v>90</v>
      </c>
      <c r="B74" s="916">
        <v>2133</v>
      </c>
      <c r="C74" s="913">
        <v>7.8217357397079496E-2</v>
      </c>
      <c r="D74" s="913">
        <v>6.2865175306797E-2</v>
      </c>
      <c r="E74" s="913">
        <v>0.86855471134185802</v>
      </c>
    </row>
    <row r="75" spans="1:5" x14ac:dyDescent="0.2">
      <c r="A75" s="5" t="s">
        <v>91</v>
      </c>
      <c r="B75" s="915" t="s">
        <v>1</v>
      </c>
      <c r="C75" s="912" t="s">
        <v>1</v>
      </c>
      <c r="D75" s="912" t="s">
        <v>1</v>
      </c>
      <c r="E75" s="912" t="s">
        <v>1</v>
      </c>
    </row>
    <row r="76" spans="1:5" x14ac:dyDescent="0.2">
      <c r="A76" s="2" t="s">
        <v>92</v>
      </c>
      <c r="B76" s="916">
        <v>2493</v>
      </c>
      <c r="C76" s="913">
        <v>3.7033073604106903E-2</v>
      </c>
      <c r="D76" s="913">
        <v>2.1504944190382999E-2</v>
      </c>
      <c r="E76" s="913">
        <v>0.94382560253143299</v>
      </c>
    </row>
    <row r="77" spans="1:5" x14ac:dyDescent="0.2">
      <c r="A77" s="2" t="s">
        <v>93</v>
      </c>
      <c r="B77" s="916">
        <v>1232</v>
      </c>
      <c r="C77" s="913">
        <v>7.4856415390968295E-2</v>
      </c>
      <c r="D77" s="913">
        <v>3.4387942403554903E-2</v>
      </c>
      <c r="E77" s="913">
        <v>0.89361089468002297</v>
      </c>
    </row>
    <row r="78" spans="1:5" x14ac:dyDescent="0.2">
      <c r="A78" s="2" t="s">
        <v>94</v>
      </c>
      <c r="B78" s="916">
        <v>3383</v>
      </c>
      <c r="C78" s="913">
        <v>0.12765751779079401</v>
      </c>
      <c r="D78" s="913">
        <v>5.1678504794836003E-2</v>
      </c>
      <c r="E78" s="913">
        <v>0.82860338687896695</v>
      </c>
    </row>
    <row r="79" spans="1:5" x14ac:dyDescent="0.2">
      <c r="A79" s="5" t="s">
        <v>95</v>
      </c>
      <c r="B79" s="915" t="s">
        <v>1</v>
      </c>
      <c r="C79" s="912" t="s">
        <v>1</v>
      </c>
      <c r="D79" s="912" t="s">
        <v>1</v>
      </c>
      <c r="E79" s="912" t="s">
        <v>1</v>
      </c>
    </row>
    <row r="80" spans="1:5" x14ac:dyDescent="0.2">
      <c r="A80" s="2" t="s">
        <v>96</v>
      </c>
      <c r="B80" s="916">
        <v>1278</v>
      </c>
      <c r="C80" s="913">
        <v>4.7600481659174E-2</v>
      </c>
      <c r="D80" s="913">
        <v>3.5654418170452097E-2</v>
      </c>
      <c r="E80" s="913">
        <v>0.91932165622711204</v>
      </c>
    </row>
    <row r="81" spans="1:5" x14ac:dyDescent="0.2">
      <c r="A81" s="2" t="s">
        <v>97</v>
      </c>
      <c r="B81" s="916">
        <v>1354</v>
      </c>
      <c r="C81" s="913">
        <v>9.9054500460624695E-2</v>
      </c>
      <c r="D81" s="913">
        <v>2.80263610184193E-2</v>
      </c>
      <c r="E81" s="913">
        <v>0.87826669216155995</v>
      </c>
    </row>
    <row r="82" spans="1:5" x14ac:dyDescent="0.2">
      <c r="A82" s="2" t="s">
        <v>98</v>
      </c>
      <c r="B82" s="916">
        <v>282</v>
      </c>
      <c r="C82" s="913">
        <v>7.5179509818553897E-2</v>
      </c>
      <c r="D82" s="913">
        <v>3.1736005097627598E-2</v>
      </c>
      <c r="E82" s="913">
        <v>0.89764130115509</v>
      </c>
    </row>
    <row r="83" spans="1:5" x14ac:dyDescent="0.2">
      <c r="A83" s="2" t="s">
        <v>99</v>
      </c>
      <c r="B83" s="916">
        <v>828</v>
      </c>
      <c r="C83" s="913">
        <v>0.13451857864856701</v>
      </c>
      <c r="D83" s="913">
        <v>4.4503435492515599E-2</v>
      </c>
      <c r="E83" s="913">
        <v>0.83120894432067904</v>
      </c>
    </row>
    <row r="84" spans="1:5" x14ac:dyDescent="0.2">
      <c r="A84" s="2" t="s">
        <v>100</v>
      </c>
      <c r="B84" s="916">
        <v>404</v>
      </c>
      <c r="C84" s="913">
        <v>7.6565392315387698E-2</v>
      </c>
      <c r="D84" s="913">
        <v>4.3776351958513302E-2</v>
      </c>
      <c r="E84" s="913">
        <v>0.88081282377242998</v>
      </c>
    </row>
    <row r="85" spans="1:5" x14ac:dyDescent="0.2">
      <c r="A85" s="2" t="s">
        <v>101</v>
      </c>
      <c r="B85" s="916">
        <v>1095</v>
      </c>
      <c r="C85" s="913">
        <v>0.103476174175739</v>
      </c>
      <c r="D85" s="913">
        <v>4.1729483753442799E-2</v>
      </c>
      <c r="E85" s="913">
        <v>0.86359173059463501</v>
      </c>
    </row>
    <row r="86" spans="1:5" x14ac:dyDescent="0.2">
      <c r="A86" s="2" t="s">
        <v>102</v>
      </c>
      <c r="B86" s="916">
        <v>334</v>
      </c>
      <c r="C86" s="913">
        <v>7.0278026163578006E-2</v>
      </c>
      <c r="D86" s="913">
        <v>3.4434933215379701E-2</v>
      </c>
      <c r="E86" s="913">
        <v>0.90559697151184104</v>
      </c>
    </row>
    <row r="87" spans="1:5" x14ac:dyDescent="0.2">
      <c r="A87" s="2" t="s">
        <v>103</v>
      </c>
      <c r="B87" s="916">
        <v>396</v>
      </c>
      <c r="C87" s="913">
        <v>4.2187944054603597E-2</v>
      </c>
      <c r="D87" s="913">
        <v>5.9204395860433599E-2</v>
      </c>
      <c r="E87" s="913">
        <v>0.90031182765960704</v>
      </c>
    </row>
    <row r="88" spans="1:5" x14ac:dyDescent="0.2">
      <c r="A88" s="2" t="s">
        <v>104</v>
      </c>
      <c r="B88" s="916">
        <v>1083</v>
      </c>
      <c r="C88" s="913">
        <v>4.6416431665420498E-2</v>
      </c>
      <c r="D88" s="913">
        <v>2.49555502086878E-2</v>
      </c>
      <c r="E88" s="913">
        <v>0.92862802743911699</v>
      </c>
    </row>
    <row r="89" spans="1:5" x14ac:dyDescent="0.2">
      <c r="A89" s="5" t="s">
        <v>105</v>
      </c>
      <c r="B89" s="915" t="s">
        <v>1</v>
      </c>
      <c r="C89" s="912" t="s">
        <v>1</v>
      </c>
      <c r="D89" s="912" t="s">
        <v>1</v>
      </c>
      <c r="E89" s="912" t="s">
        <v>1</v>
      </c>
    </row>
    <row r="90" spans="1:5" x14ac:dyDescent="0.2">
      <c r="A90" s="2" t="s">
        <v>106</v>
      </c>
      <c r="B90" s="916">
        <v>1084</v>
      </c>
      <c r="C90" s="913">
        <v>0.10580050200223901</v>
      </c>
      <c r="D90" s="913">
        <v>3.85940782725811E-2</v>
      </c>
      <c r="E90" s="913">
        <v>0.85953027009964</v>
      </c>
    </row>
    <row r="91" spans="1:5" x14ac:dyDescent="0.2">
      <c r="A91" s="2" t="s">
        <v>107</v>
      </c>
      <c r="B91" s="916">
        <v>2489</v>
      </c>
      <c r="C91" s="913">
        <v>0.101145535707474</v>
      </c>
      <c r="D91" s="913">
        <v>4.1358906775713002E-2</v>
      </c>
      <c r="E91" s="913">
        <v>0.86373281478881803</v>
      </c>
    </row>
    <row r="92" spans="1:5" x14ac:dyDescent="0.2">
      <c r="A92" s="2" t="s">
        <v>108</v>
      </c>
      <c r="B92" s="916">
        <v>4421</v>
      </c>
      <c r="C92" s="913">
        <v>5.71775548160076E-2</v>
      </c>
      <c r="D92" s="913">
        <v>3.4098852425813703E-2</v>
      </c>
      <c r="E92" s="913">
        <v>0.91228973865509</v>
      </c>
    </row>
    <row r="93" spans="1:5" x14ac:dyDescent="0.2">
      <c r="A93" s="2" t="s">
        <v>109</v>
      </c>
      <c r="B93" s="916">
        <v>770</v>
      </c>
      <c r="C93" s="913">
        <v>2.4520805105566999E-2</v>
      </c>
      <c r="D93" s="913">
        <v>1.6826877370476698E-2</v>
      </c>
      <c r="E93" s="913">
        <v>0.96137070655822798</v>
      </c>
    </row>
    <row r="94" spans="1:5" x14ac:dyDescent="0.2">
      <c r="A94" s="5" t="s">
        <v>110</v>
      </c>
      <c r="B94" s="915" t="s">
        <v>1</v>
      </c>
      <c r="C94" s="912" t="s">
        <v>1</v>
      </c>
      <c r="D94" s="912" t="s">
        <v>1</v>
      </c>
      <c r="E94" s="912" t="s">
        <v>1</v>
      </c>
    </row>
    <row r="95" spans="1:5" x14ac:dyDescent="0.2">
      <c r="A95" s="2" t="s">
        <v>106</v>
      </c>
      <c r="B95" s="916">
        <v>1732</v>
      </c>
      <c r="C95" s="913">
        <v>0.10768841952085501</v>
      </c>
      <c r="D95" s="913">
        <v>3.8982544094324098E-2</v>
      </c>
      <c r="E95" s="913">
        <v>0.85881406068801902</v>
      </c>
    </row>
    <row r="96" spans="1:5" x14ac:dyDescent="0.2">
      <c r="A96" s="2" t="s">
        <v>107</v>
      </c>
      <c r="B96" s="916">
        <v>3279</v>
      </c>
      <c r="C96" s="913">
        <v>8.5743926465511294E-2</v>
      </c>
      <c r="D96" s="913">
        <v>4.3423652648925802E-2</v>
      </c>
      <c r="E96" s="913">
        <v>0.87565112113952603</v>
      </c>
    </row>
    <row r="97" spans="1:5" x14ac:dyDescent="0.2">
      <c r="A97" s="2" t="s">
        <v>108</v>
      </c>
      <c r="B97" s="916">
        <v>3346</v>
      </c>
      <c r="C97" s="913">
        <v>4.6081285923719399E-2</v>
      </c>
      <c r="D97" s="913">
        <v>2.6349952444434201E-2</v>
      </c>
      <c r="E97" s="913">
        <v>0.93047845363616899</v>
      </c>
    </row>
    <row r="98" spans="1:5" x14ac:dyDescent="0.2">
      <c r="A98" s="2" t="s">
        <v>109</v>
      </c>
      <c r="B98" s="916">
        <v>407</v>
      </c>
      <c r="C98" s="913">
        <v>3.25278118252754E-2</v>
      </c>
      <c r="D98" s="913">
        <v>1.7939260229468301E-2</v>
      </c>
      <c r="E98" s="913">
        <v>0.95476132631301902</v>
      </c>
    </row>
    <row r="99" spans="1:5" x14ac:dyDescent="0.2">
      <c r="A99" s="5" t="s">
        <v>111</v>
      </c>
      <c r="B99" s="915" t="s">
        <v>1</v>
      </c>
      <c r="C99" s="912" t="s">
        <v>1</v>
      </c>
      <c r="D99" s="912" t="s">
        <v>1</v>
      </c>
      <c r="E99" s="912" t="s">
        <v>1</v>
      </c>
    </row>
    <row r="100" spans="1:5" x14ac:dyDescent="0.2">
      <c r="A100" s="2" t="s">
        <v>112</v>
      </c>
      <c r="B100" s="916">
        <v>574</v>
      </c>
      <c r="C100" s="913">
        <v>1.7496358603239101E-2</v>
      </c>
      <c r="D100" s="913">
        <v>1.52329122647643E-2</v>
      </c>
      <c r="E100" s="913">
        <v>0.96727073192596402</v>
      </c>
    </row>
    <row r="101" spans="1:5" x14ac:dyDescent="0.2">
      <c r="A101" s="2" t="s">
        <v>113</v>
      </c>
      <c r="B101" s="916">
        <v>1434</v>
      </c>
      <c r="C101" s="913">
        <v>1.2157903052866501E-2</v>
      </c>
      <c r="D101" s="913">
        <v>1.7216935753822299E-2</v>
      </c>
      <c r="E101" s="913">
        <v>0.97150540351867698</v>
      </c>
    </row>
    <row r="102" spans="1:5" x14ac:dyDescent="0.2">
      <c r="A102" s="2" t="s">
        <v>114</v>
      </c>
      <c r="B102" s="916">
        <v>1991</v>
      </c>
      <c r="C102" s="913">
        <v>3.4838087856769603E-2</v>
      </c>
      <c r="D102" s="913">
        <v>2.4231238290667499E-2</v>
      </c>
      <c r="E102" s="913">
        <v>0.94361543655395497</v>
      </c>
    </row>
    <row r="103" spans="1:5" x14ac:dyDescent="0.2">
      <c r="A103" s="2" t="s">
        <v>115</v>
      </c>
      <c r="B103" s="916">
        <v>1362</v>
      </c>
      <c r="C103" s="913">
        <v>7.7302910387515994E-2</v>
      </c>
      <c r="D103" s="913">
        <v>4.9766659736633301E-2</v>
      </c>
      <c r="E103" s="913">
        <v>0.87616080045700095</v>
      </c>
    </row>
    <row r="104" spans="1:5" x14ac:dyDescent="0.2">
      <c r="A104" s="2" t="s">
        <v>116</v>
      </c>
      <c r="B104" s="916">
        <v>1508</v>
      </c>
      <c r="C104" s="913">
        <v>0.106558091938496</v>
      </c>
      <c r="D104" s="913">
        <v>4.6359032392501803E-2</v>
      </c>
      <c r="E104" s="913">
        <v>0.85349696874618497</v>
      </c>
    </row>
    <row r="105" spans="1:5" x14ac:dyDescent="0.2">
      <c r="A105" s="2" t="s">
        <v>117</v>
      </c>
      <c r="B105" s="916">
        <v>1447</v>
      </c>
      <c r="C105" s="913">
        <v>0.17100371420383501</v>
      </c>
      <c r="D105" s="913">
        <v>5.4860498756170301E-2</v>
      </c>
      <c r="E105" s="913">
        <v>0.78043466806411699</v>
      </c>
    </row>
    <row r="106" spans="1:5" x14ac:dyDescent="0.2">
      <c r="A106" s="2" t="s">
        <v>118</v>
      </c>
      <c r="B106" s="916">
        <v>1105</v>
      </c>
      <c r="C106" s="913">
        <v>0.203611209988594</v>
      </c>
      <c r="D106" s="913">
        <v>6.9591827690601293E-2</v>
      </c>
      <c r="E106" s="913">
        <v>0.744992434978485</v>
      </c>
    </row>
    <row r="107" spans="1:5" x14ac:dyDescent="0.2">
      <c r="A107" s="5" t="s">
        <v>111</v>
      </c>
      <c r="B107" s="915" t="s">
        <v>1</v>
      </c>
      <c r="C107" s="912" t="s">
        <v>1</v>
      </c>
      <c r="D107" s="912" t="s">
        <v>1</v>
      </c>
      <c r="E107" s="912" t="s">
        <v>1</v>
      </c>
    </row>
    <row r="108" spans="1:5" x14ac:dyDescent="0.2">
      <c r="A108" s="2" t="s">
        <v>119</v>
      </c>
      <c r="B108" s="916">
        <v>2008</v>
      </c>
      <c r="C108" s="913">
        <v>1.39084495604038E-2</v>
      </c>
      <c r="D108" s="913">
        <v>1.6566349193453799E-2</v>
      </c>
      <c r="E108" s="913">
        <v>0.97011679410934404</v>
      </c>
    </row>
    <row r="109" spans="1:5" x14ac:dyDescent="0.2">
      <c r="A109" s="2" t="s">
        <v>120</v>
      </c>
      <c r="B109" s="916">
        <v>2767</v>
      </c>
      <c r="C109" s="913">
        <v>4.2257700115442297E-2</v>
      </c>
      <c r="D109" s="913">
        <v>3.0639328062534301E-2</v>
      </c>
      <c r="E109" s="913">
        <v>0.92906969785690297</v>
      </c>
    </row>
    <row r="110" spans="1:5" x14ac:dyDescent="0.2">
      <c r="A110" s="2" t="s">
        <v>121</v>
      </c>
      <c r="B110" s="916">
        <v>2094</v>
      </c>
      <c r="C110" s="913">
        <v>0.105234056711197</v>
      </c>
      <c r="D110" s="913">
        <v>4.7738585621118497E-2</v>
      </c>
      <c r="E110" s="913">
        <v>0.853904068470001</v>
      </c>
    </row>
    <row r="111" spans="1:5" x14ac:dyDescent="0.2">
      <c r="A111" s="2" t="s">
        <v>122</v>
      </c>
      <c r="B111" s="916">
        <v>2552</v>
      </c>
      <c r="C111" s="913">
        <v>0.185375452041626</v>
      </c>
      <c r="D111" s="913">
        <v>6.1353325843811E-2</v>
      </c>
      <c r="E111" s="913">
        <v>0.76481354236602805</v>
      </c>
    </row>
    <row r="112" spans="1:5" x14ac:dyDescent="0.2">
      <c r="A112" s="5" t="s">
        <v>111</v>
      </c>
      <c r="B112" s="915" t="s">
        <v>1</v>
      </c>
      <c r="C112" s="912" t="s">
        <v>1</v>
      </c>
      <c r="D112" s="912" t="s">
        <v>1</v>
      </c>
      <c r="E112" s="912" t="s">
        <v>1</v>
      </c>
    </row>
    <row r="113" spans="1:5" x14ac:dyDescent="0.2">
      <c r="A113" s="2" t="s">
        <v>119</v>
      </c>
      <c r="B113" s="916">
        <v>2008</v>
      </c>
      <c r="C113" s="913">
        <v>1.39084495604038E-2</v>
      </c>
      <c r="D113" s="913">
        <v>1.6566349193453799E-2</v>
      </c>
      <c r="E113" s="913">
        <v>0.97011679410934404</v>
      </c>
    </row>
    <row r="114" spans="1:5" x14ac:dyDescent="0.2">
      <c r="A114" s="2" t="s">
        <v>123</v>
      </c>
      <c r="B114" s="916">
        <v>3353</v>
      </c>
      <c r="C114" s="913">
        <v>5.0647724419832202E-2</v>
      </c>
      <c r="D114" s="913">
        <v>3.3738061785697902E-2</v>
      </c>
      <c r="E114" s="913">
        <v>0.91850209236144997</v>
      </c>
    </row>
    <row r="115" spans="1:5" x14ac:dyDescent="0.2">
      <c r="A115" s="2" t="s">
        <v>124</v>
      </c>
      <c r="B115" s="916">
        <v>4060</v>
      </c>
      <c r="C115" s="913">
        <v>0.15270124375820199</v>
      </c>
      <c r="D115" s="913">
        <v>5.5137351155281102E-2</v>
      </c>
      <c r="E115" s="913">
        <v>0.80157780647277799</v>
      </c>
    </row>
    <row r="116" spans="1:5" x14ac:dyDescent="0.2">
      <c r="A116" s="5" t="s">
        <v>125</v>
      </c>
      <c r="B116" s="915" t="s">
        <v>1</v>
      </c>
      <c r="C116" s="912" t="s">
        <v>1</v>
      </c>
      <c r="D116" s="912" t="s">
        <v>1</v>
      </c>
      <c r="E116" s="912" t="s">
        <v>1</v>
      </c>
    </row>
    <row r="117" spans="1:5" x14ac:dyDescent="0.2">
      <c r="A117" s="2" t="s">
        <v>126</v>
      </c>
      <c r="B117" s="916">
        <v>1213</v>
      </c>
      <c r="C117" s="913">
        <v>0.105500228703022</v>
      </c>
      <c r="D117" s="913">
        <v>4.0517214685678503E-2</v>
      </c>
      <c r="E117" s="913">
        <v>0.85881006717681896</v>
      </c>
    </row>
    <row r="118" spans="1:5" x14ac:dyDescent="0.2">
      <c r="A118" s="2" t="s">
        <v>127</v>
      </c>
      <c r="B118" s="916">
        <v>328</v>
      </c>
      <c r="C118" s="913">
        <v>0.123370505869389</v>
      </c>
      <c r="D118" s="913">
        <v>3.8855563849210698E-2</v>
      </c>
      <c r="E118" s="913">
        <v>0.84790086746215798</v>
      </c>
    </row>
    <row r="119" spans="1:5" x14ac:dyDescent="0.2">
      <c r="A119" s="2" t="s">
        <v>128</v>
      </c>
      <c r="B119" s="916">
        <v>638</v>
      </c>
      <c r="C119" s="913">
        <v>0.106324650347233</v>
      </c>
      <c r="D119" s="913">
        <v>3.4846637398004497E-2</v>
      </c>
      <c r="E119" s="913">
        <v>0.86195373535156194</v>
      </c>
    </row>
    <row r="120" spans="1:5" x14ac:dyDescent="0.2">
      <c r="A120" s="2" t="s">
        <v>129</v>
      </c>
      <c r="B120" s="916">
        <v>1394</v>
      </c>
      <c r="C120" s="913">
        <v>9.1644793748855605E-2</v>
      </c>
      <c r="D120" s="913">
        <v>4.3377008289098698E-2</v>
      </c>
      <c r="E120" s="913">
        <v>0.87076479196548495</v>
      </c>
    </row>
    <row r="121" spans="1:5" x14ac:dyDescent="0.2">
      <c r="A121" s="2" t="s">
        <v>130</v>
      </c>
      <c r="B121" s="916">
        <v>1453</v>
      </c>
      <c r="C121" s="913">
        <v>7.0741668343544006E-2</v>
      </c>
      <c r="D121" s="913">
        <v>4.5148499310016597E-2</v>
      </c>
      <c r="E121" s="913">
        <v>0.88825356960296598</v>
      </c>
    </row>
    <row r="122" spans="1:5" x14ac:dyDescent="0.2">
      <c r="A122" s="2" t="s">
        <v>131</v>
      </c>
      <c r="B122" s="916">
        <v>847</v>
      </c>
      <c r="C122" s="913">
        <v>5.2439164370298399E-2</v>
      </c>
      <c r="D122" s="913">
        <v>3.1371407210826902E-2</v>
      </c>
      <c r="E122" s="913">
        <v>0.92105609178543102</v>
      </c>
    </row>
    <row r="123" spans="1:5" x14ac:dyDescent="0.2">
      <c r="A123" s="2" t="s">
        <v>132</v>
      </c>
      <c r="B123" s="916">
        <v>500</v>
      </c>
      <c r="C123" s="913">
        <v>4.3376557528972598E-2</v>
      </c>
      <c r="D123" s="913">
        <v>3.0741810798644999E-2</v>
      </c>
      <c r="E123" s="913">
        <v>0.92935174703598</v>
      </c>
    </row>
    <row r="124" spans="1:5" x14ac:dyDescent="0.2">
      <c r="A124" s="3" t="s">
        <v>133</v>
      </c>
      <c r="B124" s="917">
        <v>2391</v>
      </c>
      <c r="C124" s="914">
        <v>4.1832078248262398E-2</v>
      </c>
      <c r="D124" s="914">
        <v>2.1885383874177902E-2</v>
      </c>
      <c r="E124" s="914">
        <v>0.93860673904418901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512</v>
      </c>
    </row>
    <row r="4" spans="1:5" x14ac:dyDescent="0.2">
      <c r="A4" t="s">
        <v>23</v>
      </c>
    </row>
    <row r="5" spans="1:5" ht="38.25" x14ac:dyDescent="0.2">
      <c r="A5" s="4" t="s">
        <v>24</v>
      </c>
      <c r="B5" s="4" t="s">
        <v>4</v>
      </c>
      <c r="C5" s="4" t="s">
        <v>509</v>
      </c>
      <c r="D5" s="4" t="s">
        <v>510</v>
      </c>
      <c r="E5" s="4" t="s">
        <v>511</v>
      </c>
    </row>
    <row r="6" spans="1:5" x14ac:dyDescent="0.2">
      <c r="A6" s="5" t="s">
        <v>26</v>
      </c>
      <c r="B6" s="921" t="s">
        <v>1</v>
      </c>
      <c r="C6" s="918" t="s">
        <v>1</v>
      </c>
      <c r="D6" s="918" t="s">
        <v>1</v>
      </c>
      <c r="E6" s="918" t="s">
        <v>1</v>
      </c>
    </row>
    <row r="7" spans="1:5" x14ac:dyDescent="0.2">
      <c r="A7" s="2" t="s">
        <v>26</v>
      </c>
      <c r="B7" s="922">
        <v>9302</v>
      </c>
      <c r="C7" s="919">
        <v>0.208589643239975</v>
      </c>
      <c r="D7" s="919">
        <v>6.3364401459693895E-2</v>
      </c>
      <c r="E7" s="919">
        <v>0.74735754728317305</v>
      </c>
    </row>
    <row r="8" spans="1:5" x14ac:dyDescent="0.2">
      <c r="A8" s="5" t="s">
        <v>27</v>
      </c>
      <c r="B8" s="921" t="s">
        <v>1</v>
      </c>
      <c r="C8" s="918" t="s">
        <v>1</v>
      </c>
      <c r="D8" s="918" t="s">
        <v>1</v>
      </c>
      <c r="E8" s="918" t="s">
        <v>1</v>
      </c>
    </row>
    <row r="9" spans="1:5" x14ac:dyDescent="0.2">
      <c r="A9" s="2" t="s">
        <v>28</v>
      </c>
      <c r="B9" s="922">
        <v>2543</v>
      </c>
      <c r="C9" s="919">
        <v>0.21400429308414501</v>
      </c>
      <c r="D9" s="919">
        <v>2.7259007096290599E-2</v>
      </c>
      <c r="E9" s="919">
        <v>0.76738375425338701</v>
      </c>
    </row>
    <row r="10" spans="1:5" x14ac:dyDescent="0.2">
      <c r="A10" s="2" t="s">
        <v>29</v>
      </c>
      <c r="B10" s="922">
        <v>394</v>
      </c>
      <c r="C10" s="919">
        <v>0.132370591163635</v>
      </c>
      <c r="D10" s="919">
        <v>6.4291119575500502E-2</v>
      </c>
      <c r="E10" s="919">
        <v>0.81805574893951405</v>
      </c>
    </row>
    <row r="11" spans="1:5" x14ac:dyDescent="0.2">
      <c r="A11" s="2" t="s">
        <v>30</v>
      </c>
      <c r="B11" s="922">
        <v>1516</v>
      </c>
      <c r="C11" s="919">
        <v>8.3247624337673201E-2</v>
      </c>
      <c r="D11" s="919">
        <v>9.6114329993724795E-2</v>
      </c>
      <c r="E11" s="919">
        <v>0.83709686994552601</v>
      </c>
    </row>
    <row r="12" spans="1:5" x14ac:dyDescent="0.2">
      <c r="A12" s="2" t="s">
        <v>31</v>
      </c>
      <c r="B12" s="922">
        <v>1759</v>
      </c>
      <c r="C12" s="919">
        <v>0.159765720367432</v>
      </c>
      <c r="D12" s="919">
        <v>0.102838024497032</v>
      </c>
      <c r="E12" s="919">
        <v>0.78112924098968495</v>
      </c>
    </row>
    <row r="13" spans="1:5" x14ac:dyDescent="0.2">
      <c r="A13" s="2" t="s">
        <v>32</v>
      </c>
      <c r="B13" s="922">
        <v>945</v>
      </c>
      <c r="C13" s="919">
        <v>0.34917005896568298</v>
      </c>
      <c r="D13" s="919">
        <v>5.97241288051009E-3</v>
      </c>
      <c r="E13" s="919">
        <v>0.647011578083038</v>
      </c>
    </row>
    <row r="14" spans="1:5" x14ac:dyDescent="0.2">
      <c r="A14" s="2" t="s">
        <v>33</v>
      </c>
      <c r="B14" s="922">
        <v>1641</v>
      </c>
      <c r="C14" s="919">
        <v>0.26294037699699402</v>
      </c>
      <c r="D14" s="919">
        <v>0.229114860296249</v>
      </c>
      <c r="E14" s="919">
        <v>0.58249247074127197</v>
      </c>
    </row>
    <row r="15" spans="1:5" x14ac:dyDescent="0.2">
      <c r="A15" s="5" t="s">
        <v>34</v>
      </c>
      <c r="B15" s="921" t="s">
        <v>1</v>
      </c>
      <c r="C15" s="918" t="s">
        <v>1</v>
      </c>
      <c r="D15" s="918" t="s">
        <v>1</v>
      </c>
      <c r="E15" s="918" t="s">
        <v>1</v>
      </c>
    </row>
    <row r="16" spans="1:5" x14ac:dyDescent="0.2">
      <c r="A16" s="2" t="s">
        <v>35</v>
      </c>
      <c r="B16" s="922">
        <v>5974</v>
      </c>
      <c r="C16" s="919">
        <v>0.13728985190391499</v>
      </c>
      <c r="D16" s="919">
        <v>5.4591454565525097E-2</v>
      </c>
      <c r="E16" s="919">
        <v>0.82280486822128296</v>
      </c>
    </row>
    <row r="17" spans="1:5" x14ac:dyDescent="0.2">
      <c r="A17" s="2" t="s">
        <v>36</v>
      </c>
      <c r="B17" s="922">
        <v>336</v>
      </c>
      <c r="C17" s="919">
        <v>0.45012104511260997</v>
      </c>
      <c r="D17" s="919">
        <v>7.9676121473312406E-2</v>
      </c>
      <c r="E17" s="919">
        <v>0.50563526153564498</v>
      </c>
    </row>
    <row r="18" spans="1:5" x14ac:dyDescent="0.2">
      <c r="A18" s="2" t="s">
        <v>37</v>
      </c>
      <c r="B18" s="922">
        <v>2467</v>
      </c>
      <c r="C18" s="919">
        <v>0.33945873379707298</v>
      </c>
      <c r="D18" s="919">
        <v>8.5468426346778897E-2</v>
      </c>
      <c r="E18" s="919">
        <v>0.602974534034729</v>
      </c>
    </row>
    <row r="19" spans="1:5" x14ac:dyDescent="0.2">
      <c r="A19" s="2" t="s">
        <v>38</v>
      </c>
      <c r="B19" s="922">
        <v>336</v>
      </c>
      <c r="C19" s="919">
        <v>0.169905349612236</v>
      </c>
      <c r="D19" s="919">
        <v>5.3069587796926498E-2</v>
      </c>
      <c r="E19" s="919">
        <v>0.79239922761917103</v>
      </c>
    </row>
    <row r="20" spans="1:5" x14ac:dyDescent="0.2">
      <c r="A20" s="5" t="s">
        <v>39</v>
      </c>
      <c r="B20" s="921" t="s">
        <v>1</v>
      </c>
      <c r="C20" s="918" t="s">
        <v>1</v>
      </c>
      <c r="D20" s="918" t="s">
        <v>1</v>
      </c>
      <c r="E20" s="918" t="s">
        <v>1</v>
      </c>
    </row>
    <row r="21" spans="1:5" x14ac:dyDescent="0.2">
      <c r="A21" s="2" t="s">
        <v>35</v>
      </c>
      <c r="B21" s="922">
        <v>5974</v>
      </c>
      <c r="C21" s="919">
        <v>0.13728985190391499</v>
      </c>
      <c r="D21" s="919">
        <v>5.4591454565525097E-2</v>
      </c>
      <c r="E21" s="919">
        <v>0.82280486822128296</v>
      </c>
    </row>
    <row r="22" spans="1:5" x14ac:dyDescent="0.2">
      <c r="A22" s="2" t="s">
        <v>40</v>
      </c>
      <c r="B22" s="922">
        <v>115</v>
      </c>
      <c r="C22" s="919">
        <v>0.34194481372833302</v>
      </c>
      <c r="D22" s="919">
        <v>5.1299177110195202E-2</v>
      </c>
      <c r="E22" s="919">
        <v>0.63007259368896495</v>
      </c>
    </row>
    <row r="23" spans="1:5" x14ac:dyDescent="0.2">
      <c r="A23" s="2" t="s">
        <v>41</v>
      </c>
      <c r="B23" s="922">
        <v>181</v>
      </c>
      <c r="C23" s="919">
        <v>0.46792110800743097</v>
      </c>
      <c r="D23" s="919">
        <v>9.4712592661380796E-2</v>
      </c>
      <c r="E23" s="919">
        <v>0.478353291749954</v>
      </c>
    </row>
    <row r="24" spans="1:5" x14ac:dyDescent="0.2">
      <c r="A24" s="2" t="s">
        <v>42</v>
      </c>
      <c r="B24" s="922">
        <v>40</v>
      </c>
      <c r="C24" s="919">
        <v>0.66411697864532504</v>
      </c>
      <c r="D24" s="919">
        <v>8.8421620428562206E-2</v>
      </c>
      <c r="E24" s="919">
        <v>0.29058375954628002</v>
      </c>
    </row>
    <row r="25" spans="1:5" x14ac:dyDescent="0.2">
      <c r="A25" s="2" t="s">
        <v>43</v>
      </c>
      <c r="B25" s="922">
        <v>12</v>
      </c>
      <c r="C25" s="919" t="s">
        <v>1</v>
      </c>
      <c r="D25" s="919" t="s">
        <v>1</v>
      </c>
      <c r="E25" s="919" t="s">
        <v>1</v>
      </c>
    </row>
    <row r="26" spans="1:5" x14ac:dyDescent="0.2">
      <c r="A26" s="2" t="s">
        <v>37</v>
      </c>
      <c r="B26" s="922">
        <v>2467</v>
      </c>
      <c r="C26" s="919">
        <v>0.33945873379707298</v>
      </c>
      <c r="D26" s="919">
        <v>8.5468426346778897E-2</v>
      </c>
      <c r="E26" s="919">
        <v>0.602974534034729</v>
      </c>
    </row>
    <row r="27" spans="1:5" x14ac:dyDescent="0.2">
      <c r="A27" s="2" t="s">
        <v>44</v>
      </c>
      <c r="B27" s="922">
        <v>38</v>
      </c>
      <c r="C27" s="919">
        <v>0.27037030458450301</v>
      </c>
      <c r="D27" s="919">
        <v>8.1072188913822202E-2</v>
      </c>
      <c r="E27" s="919">
        <v>0.64855748414993297</v>
      </c>
    </row>
    <row r="28" spans="1:5" x14ac:dyDescent="0.2">
      <c r="A28" s="2" t="s">
        <v>45</v>
      </c>
      <c r="B28" s="922">
        <v>286</v>
      </c>
      <c r="C28" s="919">
        <v>0.14522226154804199</v>
      </c>
      <c r="D28" s="919">
        <v>4.8810433596372597E-2</v>
      </c>
      <c r="E28" s="919">
        <v>0.82201719284057595</v>
      </c>
    </row>
    <row r="29" spans="1:5" x14ac:dyDescent="0.2">
      <c r="A29" s="5" t="s">
        <v>46</v>
      </c>
      <c r="B29" s="921" t="s">
        <v>1</v>
      </c>
      <c r="C29" s="918" t="s">
        <v>1</v>
      </c>
      <c r="D29" s="918" t="s">
        <v>1</v>
      </c>
      <c r="E29" s="918" t="s">
        <v>1</v>
      </c>
    </row>
    <row r="30" spans="1:5" x14ac:dyDescent="0.2">
      <c r="A30" s="2" t="s">
        <v>47</v>
      </c>
      <c r="B30" s="922">
        <v>494</v>
      </c>
      <c r="C30" s="919">
        <v>0.37671494483947798</v>
      </c>
      <c r="D30" s="919">
        <v>1.9461218267679201E-2</v>
      </c>
      <c r="E30" s="919">
        <v>0.61007159948348999</v>
      </c>
    </row>
    <row r="31" spans="1:5" x14ac:dyDescent="0.2">
      <c r="A31" s="2" t="s">
        <v>48</v>
      </c>
      <c r="B31" s="922">
        <v>2146</v>
      </c>
      <c r="C31" s="919">
        <v>0.26120576262474099</v>
      </c>
      <c r="D31" s="919">
        <v>4.3494693934917401E-2</v>
      </c>
      <c r="E31" s="919">
        <v>0.71111404895782504</v>
      </c>
    </row>
    <row r="32" spans="1:5" x14ac:dyDescent="0.2">
      <c r="A32" s="2" t="s">
        <v>49</v>
      </c>
      <c r="B32" s="922">
        <v>1804</v>
      </c>
      <c r="C32" s="919">
        <v>0.174113124608994</v>
      </c>
      <c r="D32" s="919">
        <v>7.0314660668373094E-2</v>
      </c>
      <c r="E32" s="919">
        <v>0.77642762660980202</v>
      </c>
    </row>
    <row r="33" spans="1:5" x14ac:dyDescent="0.2">
      <c r="A33" s="2" t="s">
        <v>50</v>
      </c>
      <c r="B33" s="922">
        <v>4230</v>
      </c>
      <c r="C33" s="919">
        <v>0.12162352353334401</v>
      </c>
      <c r="D33" s="919">
        <v>8.9904703199863406E-2</v>
      </c>
      <c r="E33" s="919">
        <v>0.81080007553100597</v>
      </c>
    </row>
    <row r="34" spans="1:5" x14ac:dyDescent="0.2">
      <c r="A34" s="5" t="s">
        <v>51</v>
      </c>
      <c r="B34" s="921" t="s">
        <v>1</v>
      </c>
      <c r="C34" s="918" t="s">
        <v>1</v>
      </c>
      <c r="D34" s="918" t="s">
        <v>1</v>
      </c>
      <c r="E34" s="918" t="s">
        <v>1</v>
      </c>
    </row>
    <row r="35" spans="1:5" x14ac:dyDescent="0.2">
      <c r="A35" s="2" t="s">
        <v>52</v>
      </c>
      <c r="B35" s="922">
        <v>2755</v>
      </c>
      <c r="C35" s="919">
        <v>0.257966548204422</v>
      </c>
      <c r="D35" s="919">
        <v>4.0742997080087696E-3</v>
      </c>
      <c r="E35" s="919">
        <v>0.738589286804199</v>
      </c>
    </row>
    <row r="36" spans="1:5" x14ac:dyDescent="0.2">
      <c r="A36" s="2" t="s">
        <v>53</v>
      </c>
      <c r="B36" s="922">
        <v>3989</v>
      </c>
      <c r="C36" s="919">
        <v>0.18848085403442399</v>
      </c>
      <c r="D36" s="919">
        <v>0.13458997011184701</v>
      </c>
      <c r="E36" s="919">
        <v>0.72471517324447599</v>
      </c>
    </row>
    <row r="37" spans="1:5" x14ac:dyDescent="0.2">
      <c r="A37" s="2" t="s">
        <v>54</v>
      </c>
      <c r="B37" s="922">
        <v>1287</v>
      </c>
      <c r="C37" s="919">
        <v>0.11350789666175801</v>
      </c>
      <c r="D37" s="919">
        <v>0.113808818161488</v>
      </c>
      <c r="E37" s="919">
        <v>0.79918777942657504</v>
      </c>
    </row>
    <row r="38" spans="1:5" x14ac:dyDescent="0.2">
      <c r="A38" s="2" t="s">
        <v>55</v>
      </c>
      <c r="B38" s="922">
        <v>1210</v>
      </c>
      <c r="C38" s="919">
        <v>9.1563500463962597E-2</v>
      </c>
      <c r="D38" s="919">
        <v>0.11899197846651099</v>
      </c>
      <c r="E38" s="919">
        <v>0.81653130054473899</v>
      </c>
    </row>
    <row r="39" spans="1:5" x14ac:dyDescent="0.2">
      <c r="A39" s="5" t="s">
        <v>56</v>
      </c>
      <c r="B39" s="921" t="s">
        <v>1</v>
      </c>
      <c r="C39" s="918" t="s">
        <v>1</v>
      </c>
      <c r="D39" s="918" t="s">
        <v>1</v>
      </c>
      <c r="E39" s="918" t="s">
        <v>1</v>
      </c>
    </row>
    <row r="40" spans="1:5" x14ac:dyDescent="0.2">
      <c r="A40" s="2" t="s">
        <v>57</v>
      </c>
      <c r="B40" s="922">
        <v>8133</v>
      </c>
      <c r="C40" s="919">
        <v>0.23059926927089699</v>
      </c>
      <c r="D40" s="919">
        <v>6.50292932987213E-2</v>
      </c>
      <c r="E40" s="919">
        <v>0.72487831115722701</v>
      </c>
    </row>
    <row r="41" spans="1:5" x14ac:dyDescent="0.2">
      <c r="A41" s="2" t="s">
        <v>58</v>
      </c>
      <c r="B41" s="922">
        <v>880</v>
      </c>
      <c r="C41" s="919">
        <v>9.7428210079669994E-2</v>
      </c>
      <c r="D41" s="919">
        <v>5.29737398028374E-2</v>
      </c>
      <c r="E41" s="919">
        <v>0.862582206726074</v>
      </c>
    </row>
    <row r="42" spans="1:5" x14ac:dyDescent="0.2">
      <c r="A42" s="5" t="s">
        <v>59</v>
      </c>
      <c r="B42" s="921" t="s">
        <v>1</v>
      </c>
      <c r="C42" s="918" t="s">
        <v>1</v>
      </c>
      <c r="D42" s="918" t="s">
        <v>1</v>
      </c>
      <c r="E42" s="918" t="s">
        <v>1</v>
      </c>
    </row>
    <row r="43" spans="1:5" x14ac:dyDescent="0.2">
      <c r="A43" s="2" t="s">
        <v>60</v>
      </c>
      <c r="B43" s="922">
        <v>7379</v>
      </c>
      <c r="C43" s="919">
        <v>0.236098602414131</v>
      </c>
      <c r="D43" s="919">
        <v>6.5810665488243103E-2</v>
      </c>
      <c r="E43" s="919">
        <v>0.71891802549362205</v>
      </c>
    </row>
    <row r="44" spans="1:5" x14ac:dyDescent="0.2">
      <c r="A44" s="2" t="s">
        <v>61</v>
      </c>
      <c r="B44" s="922">
        <v>1014</v>
      </c>
      <c r="C44" s="919">
        <v>0.19153881072998</v>
      </c>
      <c r="D44" s="919">
        <v>6.5467998385429396E-2</v>
      </c>
      <c r="E44" s="919">
        <v>0.764651298522949</v>
      </c>
    </row>
    <row r="45" spans="1:5" x14ac:dyDescent="0.2">
      <c r="A45" s="2" t="s">
        <v>62</v>
      </c>
      <c r="B45" s="922">
        <v>743</v>
      </c>
      <c r="C45" s="919">
        <v>8.5659466683864594E-2</v>
      </c>
      <c r="D45" s="919">
        <v>4.8545636236667598E-2</v>
      </c>
      <c r="E45" s="919">
        <v>0.87696290016174305</v>
      </c>
    </row>
    <row r="46" spans="1:5" x14ac:dyDescent="0.2">
      <c r="A46" s="5" t="s">
        <v>63</v>
      </c>
      <c r="B46" s="921" t="s">
        <v>1</v>
      </c>
      <c r="C46" s="918" t="s">
        <v>1</v>
      </c>
      <c r="D46" s="918" t="s">
        <v>1</v>
      </c>
      <c r="E46" s="918" t="s">
        <v>1</v>
      </c>
    </row>
    <row r="47" spans="1:5" x14ac:dyDescent="0.2">
      <c r="A47" s="2" t="s">
        <v>64</v>
      </c>
      <c r="B47" s="922">
        <v>1136</v>
      </c>
      <c r="C47" s="919">
        <v>0.18362130224704701</v>
      </c>
      <c r="D47" s="919">
        <v>3.8981631398201003E-2</v>
      </c>
      <c r="E47" s="919">
        <v>0.78872472047805797</v>
      </c>
    </row>
    <row r="48" spans="1:5" x14ac:dyDescent="0.2">
      <c r="A48" s="2" t="s">
        <v>65</v>
      </c>
      <c r="B48" s="922">
        <v>771</v>
      </c>
      <c r="C48" s="919">
        <v>0.258737653493881</v>
      </c>
      <c r="D48" s="919">
        <v>8.70060324668884E-2</v>
      </c>
      <c r="E48" s="919">
        <v>0.68263798952102706</v>
      </c>
    </row>
    <row r="49" spans="1:5" x14ac:dyDescent="0.2">
      <c r="A49" s="2" t="s">
        <v>66</v>
      </c>
      <c r="B49" s="922">
        <v>1375</v>
      </c>
      <c r="C49" s="919">
        <v>0.19414199888706199</v>
      </c>
      <c r="D49" s="919">
        <v>6.4449898898601504E-2</v>
      </c>
      <c r="E49" s="919">
        <v>0.76483905315399203</v>
      </c>
    </row>
    <row r="50" spans="1:5" x14ac:dyDescent="0.2">
      <c r="A50" s="2" t="s">
        <v>67</v>
      </c>
      <c r="B50" s="922">
        <v>933</v>
      </c>
      <c r="C50" s="919">
        <v>0.18744701147079501</v>
      </c>
      <c r="D50" s="919">
        <v>7.1190007030963898E-2</v>
      </c>
      <c r="E50" s="919">
        <v>0.76295912265777599</v>
      </c>
    </row>
    <row r="51" spans="1:5" x14ac:dyDescent="0.2">
      <c r="A51" s="2" t="s">
        <v>68</v>
      </c>
      <c r="B51" s="922">
        <v>914</v>
      </c>
      <c r="C51" s="919">
        <v>0.18995997309684801</v>
      </c>
      <c r="D51" s="919">
        <v>7.6194405555725098E-2</v>
      </c>
      <c r="E51" s="919">
        <v>0.74908810853958097</v>
      </c>
    </row>
    <row r="52" spans="1:5" x14ac:dyDescent="0.2">
      <c r="A52" s="2" t="s">
        <v>69</v>
      </c>
      <c r="B52" s="922">
        <v>898</v>
      </c>
      <c r="C52" s="919">
        <v>0.214360997080803</v>
      </c>
      <c r="D52" s="919">
        <v>5.9048250317573499E-2</v>
      </c>
      <c r="E52" s="919">
        <v>0.74506610631942705</v>
      </c>
    </row>
    <row r="53" spans="1:5" x14ac:dyDescent="0.2">
      <c r="A53" s="2" t="s">
        <v>70</v>
      </c>
      <c r="B53" s="922">
        <v>811</v>
      </c>
      <c r="C53" s="919">
        <v>0.28060236573219299</v>
      </c>
      <c r="D53" s="919">
        <v>6.8677522242069203E-2</v>
      </c>
      <c r="E53" s="919">
        <v>0.67550772428512595</v>
      </c>
    </row>
    <row r="54" spans="1:5" x14ac:dyDescent="0.2">
      <c r="A54" s="2" t="s">
        <v>71</v>
      </c>
      <c r="B54" s="922">
        <v>924</v>
      </c>
      <c r="C54" s="919">
        <v>0.22448131442069999</v>
      </c>
      <c r="D54" s="919">
        <v>5.9840627014637E-2</v>
      </c>
      <c r="E54" s="919">
        <v>0.73220908641815197</v>
      </c>
    </row>
    <row r="55" spans="1:5" x14ac:dyDescent="0.2">
      <c r="A55" s="2" t="s">
        <v>72</v>
      </c>
      <c r="B55" s="922">
        <v>560</v>
      </c>
      <c r="C55" s="919">
        <v>0.195166051387787</v>
      </c>
      <c r="D55" s="919">
        <v>6.80825710296631E-2</v>
      </c>
      <c r="E55" s="919">
        <v>0.75275188684463501</v>
      </c>
    </row>
    <row r="56" spans="1:5" x14ac:dyDescent="0.2">
      <c r="A56" s="2" t="s">
        <v>73</v>
      </c>
      <c r="B56" s="922">
        <v>980</v>
      </c>
      <c r="C56" s="919">
        <v>0.18166194856166801</v>
      </c>
      <c r="D56" s="919">
        <v>5.3716346621513401E-2</v>
      </c>
      <c r="E56" s="919">
        <v>0.78310167789459195</v>
      </c>
    </row>
    <row r="57" spans="1:5" x14ac:dyDescent="0.2">
      <c r="A57" s="5" t="s">
        <v>74</v>
      </c>
      <c r="B57" s="921" t="s">
        <v>1</v>
      </c>
      <c r="C57" s="918" t="s">
        <v>1</v>
      </c>
      <c r="D57" s="918" t="s">
        <v>1</v>
      </c>
      <c r="E57" s="918" t="s">
        <v>1</v>
      </c>
    </row>
    <row r="58" spans="1:5" x14ac:dyDescent="0.2">
      <c r="A58" s="2" t="s">
        <v>75</v>
      </c>
      <c r="B58" s="922">
        <v>1136</v>
      </c>
      <c r="C58" s="919">
        <v>0.18362130224704701</v>
      </c>
      <c r="D58" s="919">
        <v>3.8981631398201003E-2</v>
      </c>
      <c r="E58" s="919">
        <v>0.78872472047805797</v>
      </c>
    </row>
    <row r="59" spans="1:5" x14ac:dyDescent="0.2">
      <c r="A59" s="2" t="s">
        <v>76</v>
      </c>
      <c r="B59" s="922">
        <v>4220</v>
      </c>
      <c r="C59" s="919">
        <v>0.195024609565735</v>
      </c>
      <c r="D59" s="919">
        <v>6.4925193786621094E-2</v>
      </c>
      <c r="E59" s="919">
        <v>0.76081126928329501</v>
      </c>
    </row>
    <row r="60" spans="1:5" x14ac:dyDescent="0.2">
      <c r="A60" s="2" t="s">
        <v>77</v>
      </c>
      <c r="B60" s="922">
        <v>2251</v>
      </c>
      <c r="C60" s="919">
        <v>0.26186591386795</v>
      </c>
      <c r="D60" s="919">
        <v>6.7317739129066495E-2</v>
      </c>
      <c r="E60" s="919">
        <v>0.693448185920715</v>
      </c>
    </row>
    <row r="61" spans="1:5" x14ac:dyDescent="0.2">
      <c r="A61" s="2" t="s">
        <v>78</v>
      </c>
      <c r="B61" s="922">
        <v>1695</v>
      </c>
      <c r="C61" s="919">
        <v>0.18179990351200101</v>
      </c>
      <c r="D61" s="919">
        <v>7.6100133359432207E-2</v>
      </c>
      <c r="E61" s="919">
        <v>0.75574052333831798</v>
      </c>
    </row>
    <row r="62" spans="1:5" x14ac:dyDescent="0.2">
      <c r="A62" s="5" t="s">
        <v>79</v>
      </c>
      <c r="B62" s="921" t="s">
        <v>1</v>
      </c>
      <c r="C62" s="918" t="s">
        <v>1</v>
      </c>
      <c r="D62" s="918" t="s">
        <v>1</v>
      </c>
      <c r="E62" s="918" t="s">
        <v>1</v>
      </c>
    </row>
    <row r="63" spans="1:5" x14ac:dyDescent="0.2">
      <c r="A63" s="2" t="s">
        <v>80</v>
      </c>
      <c r="B63" s="922">
        <v>7462</v>
      </c>
      <c r="C63" s="919">
        <v>0.230920344591141</v>
      </c>
      <c r="D63" s="919">
        <v>5.8818411082029301E-2</v>
      </c>
      <c r="E63" s="919">
        <v>0.73059964179992698</v>
      </c>
    </row>
    <row r="64" spans="1:5" x14ac:dyDescent="0.2">
      <c r="A64" s="2" t="s">
        <v>81</v>
      </c>
      <c r="B64" s="922">
        <v>296</v>
      </c>
      <c r="C64" s="919">
        <v>5.0535790622234303E-2</v>
      </c>
      <c r="D64" s="919">
        <v>0.12573130428790999</v>
      </c>
      <c r="E64" s="919">
        <v>0.83830231428146396</v>
      </c>
    </row>
    <row r="65" spans="1:5" x14ac:dyDescent="0.2">
      <c r="A65" s="2" t="s">
        <v>82</v>
      </c>
      <c r="B65" s="922">
        <v>621</v>
      </c>
      <c r="C65" s="919">
        <v>0.109634809195995</v>
      </c>
      <c r="D65" s="919">
        <v>6.1096735298633603E-2</v>
      </c>
      <c r="E65" s="919">
        <v>0.84656000137329102</v>
      </c>
    </row>
    <row r="66" spans="1:5" x14ac:dyDescent="0.2">
      <c r="A66" s="2" t="s">
        <v>83</v>
      </c>
      <c r="B66" s="922">
        <v>840</v>
      </c>
      <c r="C66" s="919">
        <v>9.4977527856826796E-2</v>
      </c>
      <c r="D66" s="919">
        <v>9.69854146242142E-2</v>
      </c>
      <c r="E66" s="919">
        <v>0.82144290208816495</v>
      </c>
    </row>
    <row r="67" spans="1:5" x14ac:dyDescent="0.2">
      <c r="A67" s="5" t="s">
        <v>84</v>
      </c>
      <c r="B67" s="921" t="s">
        <v>1</v>
      </c>
      <c r="C67" s="918" t="s">
        <v>1</v>
      </c>
      <c r="D67" s="918" t="s">
        <v>1</v>
      </c>
      <c r="E67" s="918" t="s">
        <v>1</v>
      </c>
    </row>
    <row r="68" spans="1:5" x14ac:dyDescent="0.2">
      <c r="A68" s="2" t="s">
        <v>85</v>
      </c>
      <c r="B68" s="922">
        <v>8462</v>
      </c>
      <c r="C68" s="919">
        <v>0.214040622115135</v>
      </c>
      <c r="D68" s="919">
        <v>5.7075519114732701E-2</v>
      </c>
      <c r="E68" s="919">
        <v>0.74559479951858498</v>
      </c>
    </row>
    <row r="69" spans="1:5" x14ac:dyDescent="0.2">
      <c r="A69" s="2" t="s">
        <v>86</v>
      </c>
      <c r="B69" s="922">
        <v>219</v>
      </c>
      <c r="C69" s="919">
        <v>0.19174908101558699</v>
      </c>
      <c r="D69" s="919">
        <v>0.17301405966281899</v>
      </c>
      <c r="E69" s="919">
        <v>0.69264692068099998</v>
      </c>
    </row>
    <row r="70" spans="1:5" x14ac:dyDescent="0.2">
      <c r="A70" s="2" t="s">
        <v>87</v>
      </c>
      <c r="B70" s="922">
        <v>549</v>
      </c>
      <c r="C70" s="919">
        <v>0.15822753310203599</v>
      </c>
      <c r="D70" s="919">
        <v>0.12169702351093301</v>
      </c>
      <c r="E70" s="919">
        <v>0.75912076234817505</v>
      </c>
    </row>
    <row r="71" spans="1:5" x14ac:dyDescent="0.2">
      <c r="A71" s="2" t="s">
        <v>88</v>
      </c>
      <c r="B71" s="922">
        <v>64</v>
      </c>
      <c r="C71" s="919">
        <v>9.6745602786540999E-2</v>
      </c>
      <c r="D71" s="919">
        <v>4.8494409769773497E-2</v>
      </c>
      <c r="E71" s="919">
        <v>0.89754277467727706</v>
      </c>
    </row>
    <row r="72" spans="1:5" x14ac:dyDescent="0.2">
      <c r="A72" s="5" t="s">
        <v>89</v>
      </c>
      <c r="B72" s="921" t="s">
        <v>1</v>
      </c>
      <c r="C72" s="918" t="s">
        <v>1</v>
      </c>
      <c r="D72" s="918" t="s">
        <v>1</v>
      </c>
      <c r="E72" s="918" t="s">
        <v>1</v>
      </c>
    </row>
    <row r="73" spans="1:5" x14ac:dyDescent="0.2">
      <c r="A73" s="2" t="s">
        <v>89</v>
      </c>
      <c r="B73" s="922">
        <v>4915</v>
      </c>
      <c r="C73" s="919">
        <v>0.21784859895706199</v>
      </c>
      <c r="D73" s="919">
        <v>5.8946579694747897E-2</v>
      </c>
      <c r="E73" s="919">
        <v>0.74014645814895597</v>
      </c>
    </row>
    <row r="74" spans="1:5" x14ac:dyDescent="0.2">
      <c r="A74" s="2" t="s">
        <v>90</v>
      </c>
      <c r="B74" s="922">
        <v>2093</v>
      </c>
      <c r="C74" s="919">
        <v>0.16101227700710299</v>
      </c>
      <c r="D74" s="919">
        <v>8.7341591715812697E-2</v>
      </c>
      <c r="E74" s="919">
        <v>0.77398157119750999</v>
      </c>
    </row>
    <row r="75" spans="1:5" x14ac:dyDescent="0.2">
      <c r="A75" s="5" t="s">
        <v>91</v>
      </c>
      <c r="B75" s="921" t="s">
        <v>1</v>
      </c>
      <c r="C75" s="918" t="s">
        <v>1</v>
      </c>
      <c r="D75" s="918" t="s">
        <v>1</v>
      </c>
      <c r="E75" s="918" t="s">
        <v>1</v>
      </c>
    </row>
    <row r="76" spans="1:5" x14ac:dyDescent="0.2">
      <c r="A76" s="2" t="s">
        <v>92</v>
      </c>
      <c r="B76" s="922">
        <v>2469</v>
      </c>
      <c r="C76" s="919">
        <v>0.16789634525775901</v>
      </c>
      <c r="D76" s="919">
        <v>5.1277160644531201E-2</v>
      </c>
      <c r="E76" s="919">
        <v>0.79631799459457397</v>
      </c>
    </row>
    <row r="77" spans="1:5" x14ac:dyDescent="0.2">
      <c r="A77" s="2" t="s">
        <v>93</v>
      </c>
      <c r="B77" s="922">
        <v>1219</v>
      </c>
      <c r="C77" s="919">
        <v>0.194443330168724</v>
      </c>
      <c r="D77" s="919">
        <v>6.2231495976448101E-2</v>
      </c>
      <c r="E77" s="919">
        <v>0.75970137119293202</v>
      </c>
    </row>
    <row r="78" spans="1:5" x14ac:dyDescent="0.2">
      <c r="A78" s="2" t="s">
        <v>94</v>
      </c>
      <c r="B78" s="922">
        <v>3283</v>
      </c>
      <c r="C78" s="919">
        <v>0.26969045400619501</v>
      </c>
      <c r="D78" s="919">
        <v>7.5009800493717194E-2</v>
      </c>
      <c r="E78" s="919">
        <v>0.67611753940582298</v>
      </c>
    </row>
    <row r="79" spans="1:5" x14ac:dyDescent="0.2">
      <c r="A79" s="5" t="s">
        <v>95</v>
      </c>
      <c r="B79" s="921" t="s">
        <v>1</v>
      </c>
      <c r="C79" s="918" t="s">
        <v>1</v>
      </c>
      <c r="D79" s="918" t="s">
        <v>1</v>
      </c>
      <c r="E79" s="918" t="s">
        <v>1</v>
      </c>
    </row>
    <row r="80" spans="1:5" x14ac:dyDescent="0.2">
      <c r="A80" s="2" t="s">
        <v>96</v>
      </c>
      <c r="B80" s="922">
        <v>1255</v>
      </c>
      <c r="C80" s="919">
        <v>0.192063122987747</v>
      </c>
      <c r="D80" s="919">
        <v>6.84348419308662E-2</v>
      </c>
      <c r="E80" s="919">
        <v>0.76163589954376198</v>
      </c>
    </row>
    <row r="81" spans="1:5" x14ac:dyDescent="0.2">
      <c r="A81" s="2" t="s">
        <v>97</v>
      </c>
      <c r="B81" s="922">
        <v>1331</v>
      </c>
      <c r="C81" s="919">
        <v>0.22809164226055101</v>
      </c>
      <c r="D81" s="919">
        <v>5.1252529025077799E-2</v>
      </c>
      <c r="E81" s="919">
        <v>0.73686158657073997</v>
      </c>
    </row>
    <row r="82" spans="1:5" x14ac:dyDescent="0.2">
      <c r="A82" s="2" t="s">
        <v>98</v>
      </c>
      <c r="B82" s="922">
        <v>280</v>
      </c>
      <c r="C82" s="919">
        <v>0.15617197751998901</v>
      </c>
      <c r="D82" s="919">
        <v>6.83275461196899E-2</v>
      </c>
      <c r="E82" s="919">
        <v>0.792952120304108</v>
      </c>
    </row>
    <row r="83" spans="1:5" x14ac:dyDescent="0.2">
      <c r="A83" s="2" t="s">
        <v>99</v>
      </c>
      <c r="B83" s="922">
        <v>798</v>
      </c>
      <c r="C83" s="919">
        <v>0.29039847850799599</v>
      </c>
      <c r="D83" s="919">
        <v>6.7884370684623704E-2</v>
      </c>
      <c r="E83" s="919">
        <v>0.66242140531539895</v>
      </c>
    </row>
    <row r="84" spans="1:5" x14ac:dyDescent="0.2">
      <c r="A84" s="2" t="s">
        <v>100</v>
      </c>
      <c r="B84" s="922">
        <v>396</v>
      </c>
      <c r="C84" s="919">
        <v>0.204321503639221</v>
      </c>
      <c r="D84" s="919">
        <v>5.6775141507387203E-2</v>
      </c>
      <c r="E84" s="919">
        <v>0.75415724515914895</v>
      </c>
    </row>
    <row r="85" spans="1:5" x14ac:dyDescent="0.2">
      <c r="A85" s="2" t="s">
        <v>101</v>
      </c>
      <c r="B85" s="922">
        <v>1070</v>
      </c>
      <c r="C85" s="919">
        <v>0.20358677208423601</v>
      </c>
      <c r="D85" s="919">
        <v>5.7680673897266402E-2</v>
      </c>
      <c r="E85" s="919">
        <v>0.75282257795333896</v>
      </c>
    </row>
    <row r="86" spans="1:5" x14ac:dyDescent="0.2">
      <c r="A86" s="2" t="s">
        <v>102</v>
      </c>
      <c r="B86" s="922">
        <v>327</v>
      </c>
      <c r="C86" s="919">
        <v>0.222468391060829</v>
      </c>
      <c r="D86" s="919">
        <v>6.0301776975393302E-2</v>
      </c>
      <c r="E86" s="919">
        <v>0.73817938566207897</v>
      </c>
    </row>
    <row r="87" spans="1:5" x14ac:dyDescent="0.2">
      <c r="A87" s="2" t="s">
        <v>103</v>
      </c>
      <c r="B87" s="922">
        <v>387</v>
      </c>
      <c r="C87" s="919">
        <v>0.130758166313171</v>
      </c>
      <c r="D87" s="919">
        <v>6.3661769032478305E-2</v>
      </c>
      <c r="E87" s="919">
        <v>0.81116980314254805</v>
      </c>
    </row>
    <row r="88" spans="1:5" x14ac:dyDescent="0.2">
      <c r="A88" s="2" t="s">
        <v>104</v>
      </c>
      <c r="B88" s="922">
        <v>1071</v>
      </c>
      <c r="C88" s="919">
        <v>0.186365410685539</v>
      </c>
      <c r="D88" s="919">
        <v>6.0436405241489403E-2</v>
      </c>
      <c r="E88" s="919">
        <v>0.76775693893432595</v>
      </c>
    </row>
    <row r="89" spans="1:5" x14ac:dyDescent="0.2">
      <c r="A89" s="5" t="s">
        <v>105</v>
      </c>
      <c r="B89" s="921" t="s">
        <v>1</v>
      </c>
      <c r="C89" s="918" t="s">
        <v>1</v>
      </c>
      <c r="D89" s="918" t="s">
        <v>1</v>
      </c>
      <c r="E89" s="918" t="s">
        <v>1</v>
      </c>
    </row>
    <row r="90" spans="1:5" x14ac:dyDescent="0.2">
      <c r="A90" s="2" t="s">
        <v>106</v>
      </c>
      <c r="B90" s="922">
        <v>1059</v>
      </c>
      <c r="C90" s="919">
        <v>0.32524839043617199</v>
      </c>
      <c r="D90" s="919">
        <v>5.6398574262857402E-2</v>
      </c>
      <c r="E90" s="919">
        <v>0.63751816749572798</v>
      </c>
    </row>
    <row r="91" spans="1:5" x14ac:dyDescent="0.2">
      <c r="A91" s="2" t="s">
        <v>107</v>
      </c>
      <c r="B91" s="922">
        <v>2455</v>
      </c>
      <c r="C91" s="919">
        <v>0.240928083658218</v>
      </c>
      <c r="D91" s="919">
        <v>7.5182110071182306E-2</v>
      </c>
      <c r="E91" s="919">
        <v>0.70633554458618197</v>
      </c>
    </row>
    <row r="92" spans="1:5" x14ac:dyDescent="0.2">
      <c r="A92" s="2" t="s">
        <v>108</v>
      </c>
      <c r="B92" s="922">
        <v>4350</v>
      </c>
      <c r="C92" s="919">
        <v>0.155472368001938</v>
      </c>
      <c r="D92" s="919">
        <v>5.6593641638755798E-2</v>
      </c>
      <c r="E92" s="919">
        <v>0.80322569608688399</v>
      </c>
    </row>
    <row r="93" spans="1:5" x14ac:dyDescent="0.2">
      <c r="A93" s="2" t="s">
        <v>109</v>
      </c>
      <c r="B93" s="922">
        <v>765</v>
      </c>
      <c r="C93" s="919">
        <v>7.8963778913021102E-2</v>
      </c>
      <c r="D93" s="919">
        <v>5.04728071391582E-2</v>
      </c>
      <c r="E93" s="919">
        <v>0.88398259878158603</v>
      </c>
    </row>
    <row r="94" spans="1:5" x14ac:dyDescent="0.2">
      <c r="A94" s="5" t="s">
        <v>110</v>
      </c>
      <c r="B94" s="921" t="s">
        <v>1</v>
      </c>
      <c r="C94" s="918" t="s">
        <v>1</v>
      </c>
      <c r="D94" s="918" t="s">
        <v>1</v>
      </c>
      <c r="E94" s="918" t="s">
        <v>1</v>
      </c>
    </row>
    <row r="95" spans="1:5" x14ac:dyDescent="0.2">
      <c r="A95" s="2" t="s">
        <v>106</v>
      </c>
      <c r="B95" s="922">
        <v>1700</v>
      </c>
      <c r="C95" s="919">
        <v>0.31206423044204701</v>
      </c>
      <c r="D95" s="919">
        <v>6.2783338129520402E-2</v>
      </c>
      <c r="E95" s="919">
        <v>0.64785134792327903</v>
      </c>
    </row>
    <row r="96" spans="1:5" x14ac:dyDescent="0.2">
      <c r="A96" s="2" t="s">
        <v>107</v>
      </c>
      <c r="B96" s="922">
        <v>3232</v>
      </c>
      <c r="C96" s="919">
        <v>0.20423930883407601</v>
      </c>
      <c r="D96" s="919">
        <v>7.07077085971832E-2</v>
      </c>
      <c r="E96" s="919">
        <v>0.74309396743774403</v>
      </c>
    </row>
    <row r="97" spans="1:5" x14ac:dyDescent="0.2">
      <c r="A97" s="2" t="s">
        <v>108</v>
      </c>
      <c r="B97" s="922">
        <v>3291</v>
      </c>
      <c r="C97" s="919">
        <v>0.13427796959877</v>
      </c>
      <c r="D97" s="919">
        <v>5.1540099084377303E-2</v>
      </c>
      <c r="E97" s="919">
        <v>0.82815903425216697</v>
      </c>
    </row>
    <row r="98" spans="1:5" x14ac:dyDescent="0.2">
      <c r="A98" s="2" t="s">
        <v>109</v>
      </c>
      <c r="B98" s="922">
        <v>406</v>
      </c>
      <c r="C98" s="919">
        <v>8.4496624767780304E-2</v>
      </c>
      <c r="D98" s="919">
        <v>5.1873296499252299E-2</v>
      </c>
      <c r="E98" s="919">
        <v>0.88422673940658603</v>
      </c>
    </row>
    <row r="99" spans="1:5" x14ac:dyDescent="0.2">
      <c r="A99" s="5" t="s">
        <v>111</v>
      </c>
      <c r="B99" s="921" t="s">
        <v>1</v>
      </c>
      <c r="C99" s="918" t="s">
        <v>1</v>
      </c>
      <c r="D99" s="918" t="s">
        <v>1</v>
      </c>
      <c r="E99" s="918" t="s">
        <v>1</v>
      </c>
    </row>
    <row r="100" spans="1:5" x14ac:dyDescent="0.2">
      <c r="A100" s="2" t="s">
        <v>112</v>
      </c>
      <c r="B100" s="922">
        <v>572</v>
      </c>
      <c r="C100" s="919">
        <v>0.16262491047382399</v>
      </c>
      <c r="D100" s="919">
        <v>7.1701496839523302E-2</v>
      </c>
      <c r="E100" s="919">
        <v>0.78808575868606601</v>
      </c>
    </row>
    <row r="101" spans="1:5" x14ac:dyDescent="0.2">
      <c r="A101" s="2" t="s">
        <v>113</v>
      </c>
      <c r="B101" s="922">
        <v>1422</v>
      </c>
      <c r="C101" s="919">
        <v>0.140445426106453</v>
      </c>
      <c r="D101" s="919">
        <v>4.6501684933900798E-2</v>
      </c>
      <c r="E101" s="919">
        <v>0.83002674579620395</v>
      </c>
    </row>
    <row r="102" spans="1:5" x14ac:dyDescent="0.2">
      <c r="A102" s="2" t="s">
        <v>114</v>
      </c>
      <c r="B102" s="922">
        <v>1973</v>
      </c>
      <c r="C102" s="919">
        <v>0.16937427222728699</v>
      </c>
      <c r="D102" s="919">
        <v>6.0507904738187797E-2</v>
      </c>
      <c r="E102" s="919">
        <v>0.78686195611953702</v>
      </c>
    </row>
    <row r="103" spans="1:5" x14ac:dyDescent="0.2">
      <c r="A103" s="2" t="s">
        <v>115</v>
      </c>
      <c r="B103" s="922">
        <v>1348</v>
      </c>
      <c r="C103" s="919">
        <v>0.176262691617012</v>
      </c>
      <c r="D103" s="919">
        <v>6.4376600086688995E-2</v>
      </c>
      <c r="E103" s="919">
        <v>0.77767562866210904</v>
      </c>
    </row>
    <row r="104" spans="1:5" x14ac:dyDescent="0.2">
      <c r="A104" s="2" t="s">
        <v>116</v>
      </c>
      <c r="B104" s="922">
        <v>1481</v>
      </c>
      <c r="C104" s="919">
        <v>0.25073608756065402</v>
      </c>
      <c r="D104" s="919">
        <v>5.7224910706281697E-2</v>
      </c>
      <c r="E104" s="919">
        <v>0.70754915475845304</v>
      </c>
    </row>
    <row r="105" spans="1:5" x14ac:dyDescent="0.2">
      <c r="A105" s="2" t="s">
        <v>117</v>
      </c>
      <c r="B105" s="922">
        <v>1392</v>
      </c>
      <c r="C105" s="919">
        <v>0.286806881427765</v>
      </c>
      <c r="D105" s="919">
        <v>7.2510935366153703E-2</v>
      </c>
      <c r="E105" s="919">
        <v>0.66140145063400302</v>
      </c>
    </row>
    <row r="106" spans="1:5" x14ac:dyDescent="0.2">
      <c r="A106" s="2" t="s">
        <v>118</v>
      </c>
      <c r="B106" s="922">
        <v>1064</v>
      </c>
      <c r="C106" s="919">
        <v>0.349537342786789</v>
      </c>
      <c r="D106" s="919">
        <v>8.9740134775638594E-2</v>
      </c>
      <c r="E106" s="919">
        <v>0.59411191940307595</v>
      </c>
    </row>
    <row r="107" spans="1:5" x14ac:dyDescent="0.2">
      <c r="A107" s="5" t="s">
        <v>111</v>
      </c>
      <c r="B107" s="921" t="s">
        <v>1</v>
      </c>
      <c r="C107" s="918" t="s">
        <v>1</v>
      </c>
      <c r="D107" s="918" t="s">
        <v>1</v>
      </c>
      <c r="E107" s="918" t="s">
        <v>1</v>
      </c>
    </row>
    <row r="108" spans="1:5" x14ac:dyDescent="0.2">
      <c r="A108" s="2" t="s">
        <v>119</v>
      </c>
      <c r="B108" s="922">
        <v>1994</v>
      </c>
      <c r="C108" s="919">
        <v>0.14772562682628601</v>
      </c>
      <c r="D108" s="919">
        <v>5.4773271083831801E-2</v>
      </c>
      <c r="E108" s="919">
        <v>0.81626003980636597</v>
      </c>
    </row>
    <row r="109" spans="1:5" x14ac:dyDescent="0.2">
      <c r="A109" s="2" t="s">
        <v>120</v>
      </c>
      <c r="B109" s="922">
        <v>2740</v>
      </c>
      <c r="C109" s="919">
        <v>0.165747806429863</v>
      </c>
      <c r="D109" s="919">
        <v>5.9491794556379297E-2</v>
      </c>
      <c r="E109" s="919">
        <v>0.79036283493042003</v>
      </c>
    </row>
    <row r="110" spans="1:5" x14ac:dyDescent="0.2">
      <c r="A110" s="2" t="s">
        <v>121</v>
      </c>
      <c r="B110" s="922">
        <v>2062</v>
      </c>
      <c r="C110" s="919">
        <v>0.240912720561028</v>
      </c>
      <c r="D110" s="919">
        <v>6.1762169003486599E-2</v>
      </c>
      <c r="E110" s="919">
        <v>0.71567124128341697</v>
      </c>
    </row>
    <row r="111" spans="1:5" x14ac:dyDescent="0.2">
      <c r="A111" s="2" t="s">
        <v>122</v>
      </c>
      <c r="B111" s="922">
        <v>2456</v>
      </c>
      <c r="C111" s="919">
        <v>0.31460732221603399</v>
      </c>
      <c r="D111" s="919">
        <v>8.0146446824073805E-2</v>
      </c>
      <c r="E111" s="919">
        <v>0.631580591201782</v>
      </c>
    </row>
    <row r="112" spans="1:5" x14ac:dyDescent="0.2">
      <c r="A112" s="5" t="s">
        <v>111</v>
      </c>
      <c r="B112" s="921" t="s">
        <v>1</v>
      </c>
      <c r="C112" s="918" t="s">
        <v>1</v>
      </c>
      <c r="D112" s="918" t="s">
        <v>1</v>
      </c>
      <c r="E112" s="918" t="s">
        <v>1</v>
      </c>
    </row>
    <row r="113" spans="1:5" x14ac:dyDescent="0.2">
      <c r="A113" s="2" t="s">
        <v>119</v>
      </c>
      <c r="B113" s="922">
        <v>1994</v>
      </c>
      <c r="C113" s="919">
        <v>0.14772562682628601</v>
      </c>
      <c r="D113" s="919">
        <v>5.4773271083831801E-2</v>
      </c>
      <c r="E113" s="919">
        <v>0.81626003980636597</v>
      </c>
    </row>
    <row r="114" spans="1:5" x14ac:dyDescent="0.2">
      <c r="A114" s="2" t="s">
        <v>123</v>
      </c>
      <c r="B114" s="922">
        <v>3321</v>
      </c>
      <c r="C114" s="919">
        <v>0.17194336652755701</v>
      </c>
      <c r="D114" s="919">
        <v>6.1950773000717198E-2</v>
      </c>
      <c r="E114" s="919">
        <v>0.78343582153320301</v>
      </c>
    </row>
    <row r="115" spans="1:5" x14ac:dyDescent="0.2">
      <c r="A115" s="2" t="s">
        <v>124</v>
      </c>
      <c r="B115" s="922">
        <v>3937</v>
      </c>
      <c r="C115" s="919">
        <v>0.28762555122375499</v>
      </c>
      <c r="D115" s="919">
        <v>7.0463478565216106E-2</v>
      </c>
      <c r="E115" s="919">
        <v>0.66367274522781405</v>
      </c>
    </row>
    <row r="116" spans="1:5" x14ac:dyDescent="0.2">
      <c r="A116" s="5" t="s">
        <v>125</v>
      </c>
      <c r="B116" s="921" t="s">
        <v>1</v>
      </c>
      <c r="C116" s="918" t="s">
        <v>1</v>
      </c>
      <c r="D116" s="918" t="s">
        <v>1</v>
      </c>
      <c r="E116" s="918" t="s">
        <v>1</v>
      </c>
    </row>
    <row r="117" spans="1:5" x14ac:dyDescent="0.2">
      <c r="A117" s="2" t="s">
        <v>126</v>
      </c>
      <c r="B117" s="922">
        <v>1187</v>
      </c>
      <c r="C117" s="919">
        <v>0.316017717123032</v>
      </c>
      <c r="D117" s="919">
        <v>5.97723610699177E-2</v>
      </c>
      <c r="E117" s="919">
        <v>0.64283502101898204</v>
      </c>
    </row>
    <row r="118" spans="1:5" x14ac:dyDescent="0.2">
      <c r="A118" s="2" t="s">
        <v>127</v>
      </c>
      <c r="B118" s="922">
        <v>327</v>
      </c>
      <c r="C118" s="919">
        <v>0.30687746405601501</v>
      </c>
      <c r="D118" s="919">
        <v>8.0795980989933E-2</v>
      </c>
      <c r="E118" s="919">
        <v>0.65486490726470903</v>
      </c>
    </row>
    <row r="119" spans="1:5" x14ac:dyDescent="0.2">
      <c r="A119" s="2" t="s">
        <v>128</v>
      </c>
      <c r="B119" s="922">
        <v>623</v>
      </c>
      <c r="C119" s="919">
        <v>0.28125789761543302</v>
      </c>
      <c r="D119" s="919">
        <v>6.6735357046127305E-2</v>
      </c>
      <c r="E119" s="919">
        <v>0.67055010795593295</v>
      </c>
    </row>
    <row r="120" spans="1:5" x14ac:dyDescent="0.2">
      <c r="A120" s="2" t="s">
        <v>129</v>
      </c>
      <c r="B120" s="922">
        <v>1377</v>
      </c>
      <c r="C120" s="919">
        <v>0.202883645892143</v>
      </c>
      <c r="D120" s="919">
        <v>7.5689934194087996E-2</v>
      </c>
      <c r="E120" s="919">
        <v>0.74076271057128895</v>
      </c>
    </row>
    <row r="121" spans="1:5" x14ac:dyDescent="0.2">
      <c r="A121" s="2" t="s">
        <v>130</v>
      </c>
      <c r="B121" s="922">
        <v>1433</v>
      </c>
      <c r="C121" s="919">
        <v>0.179386377334595</v>
      </c>
      <c r="D121" s="919">
        <v>6.4270131289958995E-2</v>
      </c>
      <c r="E121" s="919">
        <v>0.77248668670654297</v>
      </c>
    </row>
    <row r="122" spans="1:5" x14ac:dyDescent="0.2">
      <c r="A122" s="2" t="s">
        <v>131</v>
      </c>
      <c r="B122" s="922">
        <v>830</v>
      </c>
      <c r="C122" s="919">
        <v>0.15067121386528001</v>
      </c>
      <c r="D122" s="919">
        <v>5.5284846574068097E-2</v>
      </c>
      <c r="E122" s="919">
        <v>0.81081426143646196</v>
      </c>
    </row>
    <row r="123" spans="1:5" x14ac:dyDescent="0.2">
      <c r="A123" s="2" t="s">
        <v>132</v>
      </c>
      <c r="B123" s="922">
        <v>490</v>
      </c>
      <c r="C123" s="919">
        <v>0.12106928229331999</v>
      </c>
      <c r="D123" s="919">
        <v>5.6110624223947497E-2</v>
      </c>
      <c r="E123" s="919">
        <v>0.839374899864197</v>
      </c>
    </row>
    <row r="124" spans="1:5" x14ac:dyDescent="0.2">
      <c r="A124" s="3" t="s">
        <v>133</v>
      </c>
      <c r="B124" s="923">
        <v>2362</v>
      </c>
      <c r="C124" s="920">
        <v>0.123680435121059</v>
      </c>
      <c r="D124" s="920">
        <v>4.91212084889412E-2</v>
      </c>
      <c r="E124" s="920">
        <v>0.84031784534454301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513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172</v>
      </c>
      <c r="E5" s="4" t="s">
        <v>514</v>
      </c>
    </row>
    <row r="6" spans="1:5" x14ac:dyDescent="0.2">
      <c r="A6" s="5" t="s">
        <v>26</v>
      </c>
      <c r="B6" s="924" t="s">
        <v>1</v>
      </c>
      <c r="C6" s="927" t="s">
        <v>1</v>
      </c>
      <c r="D6" s="927" t="s">
        <v>1</v>
      </c>
      <c r="E6" s="927" t="s">
        <v>1</v>
      </c>
    </row>
    <row r="7" spans="1:5" x14ac:dyDescent="0.2">
      <c r="A7" s="2" t="s">
        <v>26</v>
      </c>
      <c r="B7" s="925">
        <v>9541</v>
      </c>
      <c r="C7" s="928">
        <v>1997.96374511719</v>
      </c>
      <c r="D7" s="928">
        <v>2006</v>
      </c>
      <c r="E7" s="928">
        <v>24.079086303710898</v>
      </c>
    </row>
    <row r="8" spans="1:5" x14ac:dyDescent="0.2">
      <c r="A8" s="5" t="s">
        <v>27</v>
      </c>
      <c r="B8" s="924" t="s">
        <v>1</v>
      </c>
      <c r="C8" s="927" t="s">
        <v>1</v>
      </c>
      <c r="D8" s="927" t="s">
        <v>1</v>
      </c>
      <c r="E8" s="927" t="s">
        <v>1</v>
      </c>
    </row>
    <row r="9" spans="1:5" x14ac:dyDescent="0.2">
      <c r="A9" s="2" t="s">
        <v>28</v>
      </c>
      <c r="B9" s="925">
        <v>2565</v>
      </c>
      <c r="C9" s="928">
        <v>2005.83776855469</v>
      </c>
      <c r="D9" s="928">
        <v>2013</v>
      </c>
      <c r="E9" s="928">
        <v>18.841611862182599</v>
      </c>
    </row>
    <row r="10" spans="1:5" x14ac:dyDescent="0.2">
      <c r="A10" s="2" t="s">
        <v>29</v>
      </c>
      <c r="B10" s="925">
        <v>403</v>
      </c>
      <c r="C10" s="928">
        <v>2004.56140136719</v>
      </c>
      <c r="D10" s="928">
        <v>2008</v>
      </c>
      <c r="E10" s="928">
        <v>14.3356828689575</v>
      </c>
    </row>
    <row r="11" spans="1:5" x14ac:dyDescent="0.2">
      <c r="A11" s="2" t="s">
        <v>30</v>
      </c>
      <c r="B11" s="925">
        <v>1527</v>
      </c>
      <c r="C11" s="928">
        <v>2007.68359375</v>
      </c>
      <c r="D11" s="928">
        <v>2012</v>
      </c>
      <c r="E11" s="928">
        <v>14.081152915954601</v>
      </c>
    </row>
    <row r="12" spans="1:5" x14ac:dyDescent="0.2">
      <c r="A12" s="2" t="s">
        <v>31</v>
      </c>
      <c r="B12" s="925">
        <v>1765</v>
      </c>
      <c r="C12" s="928">
        <v>2006.37023925781</v>
      </c>
      <c r="D12" s="928">
        <v>2015</v>
      </c>
      <c r="E12" s="928">
        <v>19.383787155151399</v>
      </c>
    </row>
    <row r="13" spans="1:5" x14ac:dyDescent="0.2">
      <c r="A13" s="2" t="s">
        <v>32</v>
      </c>
      <c r="B13" s="925">
        <v>1022</v>
      </c>
      <c r="C13" s="928">
        <v>1973.34143066406</v>
      </c>
      <c r="D13" s="928">
        <v>1967</v>
      </c>
      <c r="E13" s="928">
        <v>24.155216217041001</v>
      </c>
    </row>
    <row r="14" spans="1:5" x14ac:dyDescent="0.2">
      <c r="A14" s="2" t="s">
        <v>33</v>
      </c>
      <c r="B14" s="925">
        <v>1725</v>
      </c>
      <c r="C14" s="928">
        <v>1973.44799804688</v>
      </c>
      <c r="D14" s="928">
        <v>1967</v>
      </c>
      <c r="E14" s="928">
        <v>23.402076721191399</v>
      </c>
    </row>
    <row r="15" spans="1:5" x14ac:dyDescent="0.2">
      <c r="A15" s="5" t="s">
        <v>34</v>
      </c>
      <c r="B15" s="924" t="s">
        <v>1</v>
      </c>
      <c r="C15" s="927" t="s">
        <v>1</v>
      </c>
      <c r="D15" s="927" t="s">
        <v>1</v>
      </c>
      <c r="E15" s="927" t="s">
        <v>1</v>
      </c>
    </row>
    <row r="16" spans="1:5" x14ac:dyDescent="0.2">
      <c r="A16" s="2" t="s">
        <v>35</v>
      </c>
      <c r="B16" s="925">
        <v>6033</v>
      </c>
      <c r="C16" s="928">
        <v>2005.13598632812</v>
      </c>
      <c r="D16" s="928">
        <v>2012</v>
      </c>
      <c r="E16" s="928">
        <v>18.187696456909201</v>
      </c>
    </row>
    <row r="17" spans="1:5" x14ac:dyDescent="0.2">
      <c r="A17" s="2" t="s">
        <v>36</v>
      </c>
      <c r="B17" s="925">
        <v>336</v>
      </c>
      <c r="C17" s="928">
        <v>2003.69812011719</v>
      </c>
      <c r="D17" s="928">
        <v>2011</v>
      </c>
      <c r="E17" s="928">
        <v>19.3336086273193</v>
      </c>
    </row>
    <row r="18" spans="1:5" x14ac:dyDescent="0.2">
      <c r="A18" s="2" t="s">
        <v>37</v>
      </c>
      <c r="B18" s="925">
        <v>2589</v>
      </c>
      <c r="C18" s="928">
        <v>1973.34167480469</v>
      </c>
      <c r="D18" s="928">
        <v>1967</v>
      </c>
      <c r="E18" s="928">
        <v>23.9501037597656</v>
      </c>
    </row>
    <row r="19" spans="1:5" x14ac:dyDescent="0.2">
      <c r="A19" s="2" t="s">
        <v>38</v>
      </c>
      <c r="B19" s="925">
        <v>336</v>
      </c>
      <c r="C19" s="928">
        <v>2014.79504394531</v>
      </c>
      <c r="D19" s="928">
        <v>2021</v>
      </c>
      <c r="E19" s="928">
        <v>15.0100317001343</v>
      </c>
    </row>
    <row r="20" spans="1:5" x14ac:dyDescent="0.2">
      <c r="A20" s="5" t="s">
        <v>39</v>
      </c>
      <c r="B20" s="924" t="s">
        <v>1</v>
      </c>
      <c r="C20" s="927" t="s">
        <v>1</v>
      </c>
      <c r="D20" s="927" t="s">
        <v>1</v>
      </c>
      <c r="E20" s="927" t="s">
        <v>1</v>
      </c>
    </row>
    <row r="21" spans="1:5" x14ac:dyDescent="0.2">
      <c r="A21" s="2" t="s">
        <v>35</v>
      </c>
      <c r="B21" s="925">
        <v>6033</v>
      </c>
      <c r="C21" s="928">
        <v>2005.13598632812</v>
      </c>
      <c r="D21" s="928">
        <v>2012</v>
      </c>
      <c r="E21" s="928">
        <v>18.187696456909201</v>
      </c>
    </row>
    <row r="22" spans="1:5" x14ac:dyDescent="0.2">
      <c r="A22" s="2" t="s">
        <v>40</v>
      </c>
      <c r="B22" s="925">
        <v>116</v>
      </c>
      <c r="C22" s="928">
        <v>2005.70202636719</v>
      </c>
      <c r="D22" s="928">
        <v>2014</v>
      </c>
      <c r="E22" s="928">
        <v>18.795475006103501</v>
      </c>
    </row>
    <row r="23" spans="1:5" x14ac:dyDescent="0.2">
      <c r="A23" s="2" t="s">
        <v>41</v>
      </c>
      <c r="B23" s="925">
        <v>182</v>
      </c>
      <c r="C23" s="928">
        <v>2003.33703613281</v>
      </c>
      <c r="D23" s="928">
        <v>2009</v>
      </c>
      <c r="E23" s="928">
        <v>19.379999160766602</v>
      </c>
    </row>
    <row r="24" spans="1:5" x14ac:dyDescent="0.2">
      <c r="A24" s="2" t="s">
        <v>42</v>
      </c>
      <c r="B24" s="925">
        <v>38</v>
      </c>
      <c r="C24" s="928">
        <v>1999.64196777344</v>
      </c>
      <c r="D24" s="928">
        <v>2003</v>
      </c>
      <c r="E24" s="928">
        <v>20.1509609222412</v>
      </c>
    </row>
    <row r="25" spans="1:5" x14ac:dyDescent="0.2">
      <c r="A25" s="2" t="s">
        <v>43</v>
      </c>
      <c r="B25" s="925">
        <v>13</v>
      </c>
      <c r="C25" s="928" t="s">
        <v>1</v>
      </c>
      <c r="D25" s="928" t="s">
        <v>1</v>
      </c>
      <c r="E25" s="928" t="s">
        <v>1</v>
      </c>
    </row>
    <row r="26" spans="1:5" x14ac:dyDescent="0.2">
      <c r="A26" s="2" t="s">
        <v>37</v>
      </c>
      <c r="B26" s="925">
        <v>2589</v>
      </c>
      <c r="C26" s="928">
        <v>1973.34167480469</v>
      </c>
      <c r="D26" s="928">
        <v>1967</v>
      </c>
      <c r="E26" s="928">
        <v>23.9501037597656</v>
      </c>
    </row>
    <row r="27" spans="1:5" x14ac:dyDescent="0.2">
      <c r="A27" s="2" t="s">
        <v>44</v>
      </c>
      <c r="B27" s="925">
        <v>38</v>
      </c>
      <c r="C27" s="928">
        <v>2013.87707519531</v>
      </c>
      <c r="D27" s="928">
        <v>2021</v>
      </c>
      <c r="E27" s="928">
        <v>12.540890693664601</v>
      </c>
    </row>
    <row r="28" spans="1:5" x14ac:dyDescent="0.2">
      <c r="A28" s="2" t="s">
        <v>45</v>
      </c>
      <c r="B28" s="925">
        <v>285</v>
      </c>
      <c r="C28" s="928">
        <v>2016.33984375</v>
      </c>
      <c r="D28" s="928">
        <v>2021</v>
      </c>
      <c r="E28" s="928">
        <v>12.90260887146</v>
      </c>
    </row>
    <row r="29" spans="1:5" x14ac:dyDescent="0.2">
      <c r="A29" s="5" t="s">
        <v>46</v>
      </c>
      <c r="B29" s="924" t="s">
        <v>1</v>
      </c>
      <c r="C29" s="927" t="s">
        <v>1</v>
      </c>
      <c r="D29" s="927" t="s">
        <v>1</v>
      </c>
      <c r="E29" s="927" t="s">
        <v>1</v>
      </c>
    </row>
    <row r="30" spans="1:5" x14ac:dyDescent="0.2">
      <c r="A30" s="2" t="s">
        <v>47</v>
      </c>
      <c r="B30" s="925">
        <v>501</v>
      </c>
      <c r="C30" s="928">
        <v>2002.72387695312</v>
      </c>
      <c r="D30" s="928">
        <v>2013</v>
      </c>
      <c r="E30" s="928">
        <v>23.041748046875</v>
      </c>
    </row>
    <row r="31" spans="1:5" x14ac:dyDescent="0.2">
      <c r="A31" s="2" t="s">
        <v>48</v>
      </c>
      <c r="B31" s="925">
        <v>2196</v>
      </c>
      <c r="C31" s="928">
        <v>1993.70227050781</v>
      </c>
      <c r="D31" s="928">
        <v>2001</v>
      </c>
      <c r="E31" s="928">
        <v>26.275449752807599</v>
      </c>
    </row>
    <row r="32" spans="1:5" x14ac:dyDescent="0.2">
      <c r="A32" s="2" t="s">
        <v>49</v>
      </c>
      <c r="B32" s="925">
        <v>1848</v>
      </c>
      <c r="C32" s="928">
        <v>1996.94250488281</v>
      </c>
      <c r="D32" s="928">
        <v>2005</v>
      </c>
      <c r="E32" s="928">
        <v>24.514675140380898</v>
      </c>
    </row>
    <row r="33" spans="1:5" x14ac:dyDescent="0.2">
      <c r="A33" s="2" t="s">
        <v>50</v>
      </c>
      <c r="B33" s="925">
        <v>4268</v>
      </c>
      <c r="C33" s="928">
        <v>2002.72814941406</v>
      </c>
      <c r="D33" s="928">
        <v>2010</v>
      </c>
      <c r="E33" s="928">
        <v>19.808986663818398</v>
      </c>
    </row>
    <row r="34" spans="1:5" x14ac:dyDescent="0.2">
      <c r="A34" s="5" t="s">
        <v>51</v>
      </c>
      <c r="B34" s="924" t="s">
        <v>1</v>
      </c>
      <c r="C34" s="927" t="s">
        <v>1</v>
      </c>
      <c r="D34" s="927" t="s">
        <v>1</v>
      </c>
      <c r="E34" s="927" t="s">
        <v>1</v>
      </c>
    </row>
    <row r="35" spans="1:5" x14ac:dyDescent="0.2">
      <c r="A35" s="2" t="s">
        <v>52</v>
      </c>
      <c r="B35" s="925">
        <v>2851</v>
      </c>
      <c r="C35" s="928">
        <v>1995.25341796875</v>
      </c>
      <c r="D35" s="928">
        <v>2003</v>
      </c>
      <c r="E35" s="928">
        <v>25.4494323730469</v>
      </c>
    </row>
    <row r="36" spans="1:5" x14ac:dyDescent="0.2">
      <c r="A36" s="2" t="s">
        <v>53</v>
      </c>
      <c r="B36" s="925">
        <v>4099</v>
      </c>
      <c r="C36" s="928">
        <v>1996.82836914062</v>
      </c>
      <c r="D36" s="928">
        <v>2005</v>
      </c>
      <c r="E36" s="928">
        <v>24.866319656372099</v>
      </c>
    </row>
    <row r="37" spans="1:5" x14ac:dyDescent="0.2">
      <c r="A37" s="2" t="s">
        <v>54</v>
      </c>
      <c r="B37" s="925">
        <v>1288</v>
      </c>
      <c r="C37" s="928">
        <v>2006.93200683594</v>
      </c>
      <c r="D37" s="928">
        <v>2011</v>
      </c>
      <c r="E37" s="928">
        <v>15.436277389526399</v>
      </c>
    </row>
    <row r="38" spans="1:5" x14ac:dyDescent="0.2">
      <c r="A38" s="2" t="s">
        <v>55</v>
      </c>
      <c r="B38" s="925">
        <v>1220</v>
      </c>
      <c r="C38" s="928">
        <v>2008.01196289062</v>
      </c>
      <c r="D38" s="928">
        <v>2012</v>
      </c>
      <c r="E38" s="928">
        <v>13.5538892745972</v>
      </c>
    </row>
    <row r="39" spans="1:5" x14ac:dyDescent="0.2">
      <c r="A39" s="5" t="s">
        <v>56</v>
      </c>
      <c r="B39" s="924" t="s">
        <v>1</v>
      </c>
      <c r="C39" s="927" t="s">
        <v>1</v>
      </c>
      <c r="D39" s="927" t="s">
        <v>1</v>
      </c>
      <c r="E39" s="927" t="s">
        <v>1</v>
      </c>
    </row>
    <row r="40" spans="1:5" x14ac:dyDescent="0.2">
      <c r="A40" s="2" t="s">
        <v>57</v>
      </c>
      <c r="B40" s="925">
        <v>8330</v>
      </c>
      <c r="C40" s="928">
        <v>1995.13635253906</v>
      </c>
      <c r="D40" s="928">
        <v>2002</v>
      </c>
      <c r="E40" s="928">
        <v>24.2877502441406</v>
      </c>
    </row>
    <row r="41" spans="1:5" x14ac:dyDescent="0.2">
      <c r="A41" s="2" t="s">
        <v>58</v>
      </c>
      <c r="B41" s="925">
        <v>872</v>
      </c>
      <c r="C41" s="928">
        <v>2012.99853515625</v>
      </c>
      <c r="D41" s="928">
        <v>2019</v>
      </c>
      <c r="E41" s="928">
        <v>15.711361885070801</v>
      </c>
    </row>
    <row r="42" spans="1:5" x14ac:dyDescent="0.2">
      <c r="A42" s="5" t="s">
        <v>59</v>
      </c>
      <c r="B42" s="924" t="s">
        <v>1</v>
      </c>
      <c r="C42" s="927" t="s">
        <v>1</v>
      </c>
      <c r="D42" s="927" t="s">
        <v>1</v>
      </c>
      <c r="E42" s="927" t="s">
        <v>1</v>
      </c>
    </row>
    <row r="43" spans="1:5" x14ac:dyDescent="0.2">
      <c r="A43" s="2" t="s">
        <v>60</v>
      </c>
      <c r="B43" s="925">
        <v>7577</v>
      </c>
      <c r="C43" s="928">
        <v>1992.3681640625</v>
      </c>
      <c r="D43" s="928">
        <v>1998</v>
      </c>
      <c r="E43" s="928">
        <v>24.371656417846701</v>
      </c>
    </row>
    <row r="44" spans="1:5" x14ac:dyDescent="0.2">
      <c r="A44" s="2" t="s">
        <v>61</v>
      </c>
      <c r="B44" s="925">
        <v>1028</v>
      </c>
      <c r="C44" s="928">
        <v>2015.29553222656</v>
      </c>
      <c r="D44" s="928">
        <v>2018</v>
      </c>
      <c r="E44" s="928">
        <v>10.3871412277222</v>
      </c>
    </row>
    <row r="45" spans="1:5" x14ac:dyDescent="0.2">
      <c r="A45" s="2" t="s">
        <v>62</v>
      </c>
      <c r="B45" s="925">
        <v>734</v>
      </c>
      <c r="C45" s="928">
        <v>2014.89807128906</v>
      </c>
      <c r="D45" s="928">
        <v>2020</v>
      </c>
      <c r="E45" s="928">
        <v>13.1706037521362</v>
      </c>
    </row>
    <row r="46" spans="1:5" x14ac:dyDescent="0.2">
      <c r="A46" s="5" t="s">
        <v>63</v>
      </c>
      <c r="B46" s="924" t="s">
        <v>1</v>
      </c>
      <c r="C46" s="927" t="s">
        <v>1</v>
      </c>
      <c r="D46" s="927" t="s">
        <v>1</v>
      </c>
      <c r="E46" s="927" t="s">
        <v>1</v>
      </c>
    </row>
    <row r="47" spans="1:5" x14ac:dyDescent="0.2">
      <c r="A47" s="2" t="s">
        <v>64</v>
      </c>
      <c r="B47" s="925">
        <v>1160</v>
      </c>
      <c r="C47" s="928">
        <v>2006.72924804688</v>
      </c>
      <c r="D47" s="928">
        <v>2014</v>
      </c>
      <c r="E47" s="928">
        <v>19.618200302123999</v>
      </c>
    </row>
    <row r="48" spans="1:5" x14ac:dyDescent="0.2">
      <c r="A48" s="2" t="s">
        <v>65</v>
      </c>
      <c r="B48" s="925">
        <v>805</v>
      </c>
      <c r="C48" s="928">
        <v>1992.11889648438</v>
      </c>
      <c r="D48" s="928">
        <v>1999</v>
      </c>
      <c r="E48" s="928">
        <v>26.355049133300799</v>
      </c>
    </row>
    <row r="49" spans="1:5" x14ac:dyDescent="0.2">
      <c r="A49" s="2" t="s">
        <v>66</v>
      </c>
      <c r="B49" s="925">
        <v>1416</v>
      </c>
      <c r="C49" s="928">
        <v>1999.46801757812</v>
      </c>
      <c r="D49" s="928">
        <v>2008</v>
      </c>
      <c r="E49" s="928">
        <v>23.749649047851602</v>
      </c>
    </row>
    <row r="50" spans="1:5" x14ac:dyDescent="0.2">
      <c r="A50" s="2" t="s">
        <v>67</v>
      </c>
      <c r="B50" s="925">
        <v>949</v>
      </c>
      <c r="C50" s="928">
        <v>1998.44714355469</v>
      </c>
      <c r="D50" s="928">
        <v>2008</v>
      </c>
      <c r="E50" s="928">
        <v>24.292823791503899</v>
      </c>
    </row>
    <row r="51" spans="1:5" x14ac:dyDescent="0.2">
      <c r="A51" s="2" t="s">
        <v>68</v>
      </c>
      <c r="B51" s="925">
        <v>926</v>
      </c>
      <c r="C51" s="928">
        <v>1996.89050292969</v>
      </c>
      <c r="D51" s="928">
        <v>2003</v>
      </c>
      <c r="E51" s="928">
        <v>23.498783111572301</v>
      </c>
    </row>
    <row r="52" spans="1:5" x14ac:dyDescent="0.2">
      <c r="A52" s="2" t="s">
        <v>69</v>
      </c>
      <c r="B52" s="925">
        <v>916</v>
      </c>
      <c r="C52" s="928">
        <v>1998.77587890625</v>
      </c>
      <c r="D52" s="928">
        <v>2006</v>
      </c>
      <c r="E52" s="928">
        <v>23.126893997192401</v>
      </c>
    </row>
    <row r="53" spans="1:5" x14ac:dyDescent="0.2">
      <c r="A53" s="2" t="s">
        <v>70</v>
      </c>
      <c r="B53" s="925">
        <v>860</v>
      </c>
      <c r="C53" s="928">
        <v>1989.73583984375</v>
      </c>
      <c r="D53" s="928">
        <v>1990</v>
      </c>
      <c r="E53" s="928">
        <v>25.5190124511719</v>
      </c>
    </row>
    <row r="54" spans="1:5" x14ac:dyDescent="0.2">
      <c r="A54" s="2" t="s">
        <v>71</v>
      </c>
      <c r="B54" s="925">
        <v>942</v>
      </c>
      <c r="C54" s="928">
        <v>1997.93176269531</v>
      </c>
      <c r="D54" s="928">
        <v>2005</v>
      </c>
      <c r="E54" s="928">
        <v>23.516187667846701</v>
      </c>
    </row>
    <row r="55" spans="1:5" x14ac:dyDescent="0.2">
      <c r="A55" s="2" t="s">
        <v>72</v>
      </c>
      <c r="B55" s="925">
        <v>571</v>
      </c>
      <c r="C55" s="928">
        <v>1996.14416503906</v>
      </c>
      <c r="D55" s="928">
        <v>2003</v>
      </c>
      <c r="E55" s="928">
        <v>24.5466213226318</v>
      </c>
    </row>
    <row r="56" spans="1:5" x14ac:dyDescent="0.2">
      <c r="A56" s="2" t="s">
        <v>73</v>
      </c>
      <c r="B56" s="925">
        <v>996</v>
      </c>
      <c r="C56" s="928">
        <v>1998.44384765625</v>
      </c>
      <c r="D56" s="928">
        <v>2006</v>
      </c>
      <c r="E56" s="928">
        <v>23.7468776702881</v>
      </c>
    </row>
    <row r="57" spans="1:5" x14ac:dyDescent="0.2">
      <c r="A57" s="5" t="s">
        <v>74</v>
      </c>
      <c r="B57" s="924" t="s">
        <v>1</v>
      </c>
      <c r="C57" s="927" t="s">
        <v>1</v>
      </c>
      <c r="D57" s="927" t="s">
        <v>1</v>
      </c>
      <c r="E57" s="927" t="s">
        <v>1</v>
      </c>
    </row>
    <row r="58" spans="1:5" x14ac:dyDescent="0.2">
      <c r="A58" s="2" t="s">
        <v>75</v>
      </c>
      <c r="B58" s="925">
        <v>1160</v>
      </c>
      <c r="C58" s="928">
        <v>2006.72924804688</v>
      </c>
      <c r="D58" s="928">
        <v>2014</v>
      </c>
      <c r="E58" s="928">
        <v>19.618200302123999</v>
      </c>
    </row>
    <row r="59" spans="1:5" x14ac:dyDescent="0.2">
      <c r="A59" s="2" t="s">
        <v>76</v>
      </c>
      <c r="B59" s="925">
        <v>4278</v>
      </c>
      <c r="C59" s="928">
        <v>2000.21545410156</v>
      </c>
      <c r="D59" s="928">
        <v>2009</v>
      </c>
      <c r="E59" s="928">
        <v>23.224006652831999</v>
      </c>
    </row>
    <row r="60" spans="1:5" x14ac:dyDescent="0.2">
      <c r="A60" s="2" t="s">
        <v>77</v>
      </c>
      <c r="B60" s="925">
        <v>2346</v>
      </c>
      <c r="C60" s="928">
        <v>1991.787109375</v>
      </c>
      <c r="D60" s="928">
        <v>1997</v>
      </c>
      <c r="E60" s="928">
        <v>25.669486999511701</v>
      </c>
    </row>
    <row r="61" spans="1:5" x14ac:dyDescent="0.2">
      <c r="A61" s="2" t="s">
        <v>78</v>
      </c>
      <c r="B61" s="925">
        <v>1757</v>
      </c>
      <c r="C61" s="928">
        <v>1990.59851074219</v>
      </c>
      <c r="D61" s="928">
        <v>1994</v>
      </c>
      <c r="E61" s="928">
        <v>23.857538223266602</v>
      </c>
    </row>
    <row r="62" spans="1:5" x14ac:dyDescent="0.2">
      <c r="A62" s="5" t="s">
        <v>79</v>
      </c>
      <c r="B62" s="924" t="s">
        <v>1</v>
      </c>
      <c r="C62" s="927" t="s">
        <v>1</v>
      </c>
      <c r="D62" s="927" t="s">
        <v>1</v>
      </c>
      <c r="E62" s="927" t="s">
        <v>1</v>
      </c>
    </row>
    <row r="63" spans="1:5" x14ac:dyDescent="0.2">
      <c r="A63" s="2" t="s">
        <v>80</v>
      </c>
      <c r="B63" s="925">
        <v>7661</v>
      </c>
      <c r="C63" s="928">
        <v>1996.20703125</v>
      </c>
      <c r="D63" s="928">
        <v>2004</v>
      </c>
      <c r="E63" s="928">
        <v>25.142990112304702</v>
      </c>
    </row>
    <row r="64" spans="1:5" x14ac:dyDescent="0.2">
      <c r="A64" s="2" t="s">
        <v>81</v>
      </c>
      <c r="B64" s="925">
        <v>304</v>
      </c>
      <c r="C64" s="928">
        <v>2010.60595703125</v>
      </c>
      <c r="D64" s="928">
        <v>2014</v>
      </c>
      <c r="E64" s="928">
        <v>10.646548271179199</v>
      </c>
    </row>
    <row r="65" spans="1:5" x14ac:dyDescent="0.2">
      <c r="A65" s="2" t="s">
        <v>82</v>
      </c>
      <c r="B65" s="925">
        <v>620</v>
      </c>
      <c r="C65" s="928">
        <v>2011.5791015625</v>
      </c>
      <c r="D65" s="928">
        <v>2016</v>
      </c>
      <c r="E65" s="928">
        <v>12.4401140213013</v>
      </c>
    </row>
    <row r="66" spans="1:5" x14ac:dyDescent="0.2">
      <c r="A66" s="2" t="s">
        <v>83</v>
      </c>
      <c r="B66" s="925">
        <v>846</v>
      </c>
      <c r="C66" s="928">
        <v>2003.55139160156</v>
      </c>
      <c r="D66" s="928">
        <v>2007</v>
      </c>
      <c r="E66" s="928">
        <v>14.4898843765259</v>
      </c>
    </row>
    <row r="67" spans="1:5" x14ac:dyDescent="0.2">
      <c r="A67" s="5" t="s">
        <v>84</v>
      </c>
      <c r="B67" s="924" t="s">
        <v>1</v>
      </c>
      <c r="C67" s="927" t="s">
        <v>1</v>
      </c>
      <c r="D67" s="927" t="s">
        <v>1</v>
      </c>
      <c r="E67" s="927" t="s">
        <v>1</v>
      </c>
    </row>
    <row r="68" spans="1:5" x14ac:dyDescent="0.2">
      <c r="A68" s="2" t="s">
        <v>85</v>
      </c>
      <c r="B68" s="925">
        <v>8682</v>
      </c>
      <c r="C68" s="928">
        <v>1996.33557128906</v>
      </c>
      <c r="D68" s="928">
        <v>2004</v>
      </c>
      <c r="E68" s="928">
        <v>24.310050964355501</v>
      </c>
    </row>
    <row r="69" spans="1:5" x14ac:dyDescent="0.2">
      <c r="A69" s="2" t="s">
        <v>86</v>
      </c>
      <c r="B69" s="925">
        <v>220</v>
      </c>
      <c r="C69" s="928">
        <v>2005.68481445312</v>
      </c>
      <c r="D69" s="928">
        <v>2006</v>
      </c>
      <c r="E69" s="928">
        <v>11.8292322158813</v>
      </c>
    </row>
    <row r="70" spans="1:5" x14ac:dyDescent="0.2">
      <c r="A70" s="2" t="s">
        <v>87</v>
      </c>
      <c r="B70" s="925">
        <v>546</v>
      </c>
      <c r="C70" s="928">
        <v>2016.05859375</v>
      </c>
      <c r="D70" s="928">
        <v>2021</v>
      </c>
      <c r="E70" s="928">
        <v>13.0449676513672</v>
      </c>
    </row>
    <row r="71" spans="1:5" x14ac:dyDescent="0.2">
      <c r="A71" s="2" t="s">
        <v>88</v>
      </c>
      <c r="B71" s="925">
        <v>62</v>
      </c>
      <c r="C71" s="928">
        <v>2019.61633300781</v>
      </c>
      <c r="D71" s="928">
        <v>2022</v>
      </c>
      <c r="E71" s="928">
        <v>9.5259342193603498</v>
      </c>
    </row>
    <row r="72" spans="1:5" x14ac:dyDescent="0.2">
      <c r="A72" s="5" t="s">
        <v>89</v>
      </c>
      <c r="B72" s="924" t="s">
        <v>1</v>
      </c>
      <c r="C72" s="927" t="s">
        <v>1</v>
      </c>
      <c r="D72" s="927" t="s">
        <v>1</v>
      </c>
      <c r="E72" s="927" t="s">
        <v>1</v>
      </c>
    </row>
    <row r="73" spans="1:5" x14ac:dyDescent="0.2">
      <c r="A73" s="2" t="s">
        <v>89</v>
      </c>
      <c r="B73" s="925">
        <v>5049</v>
      </c>
      <c r="C73" s="928">
        <v>1999.34741210938</v>
      </c>
      <c r="D73" s="928">
        <v>2009</v>
      </c>
      <c r="E73" s="928">
        <v>23.7983722686768</v>
      </c>
    </row>
    <row r="74" spans="1:5" x14ac:dyDescent="0.2">
      <c r="A74" s="2" t="s">
        <v>90</v>
      </c>
      <c r="B74" s="925">
        <v>2164</v>
      </c>
      <c r="C74" s="928">
        <v>1989.77575683594</v>
      </c>
      <c r="D74" s="928">
        <v>1993</v>
      </c>
      <c r="E74" s="928">
        <v>23.1119499206543</v>
      </c>
    </row>
    <row r="75" spans="1:5" x14ac:dyDescent="0.2">
      <c r="A75" s="5" t="s">
        <v>91</v>
      </c>
      <c r="B75" s="924" t="s">
        <v>1</v>
      </c>
      <c r="C75" s="927" t="s">
        <v>1</v>
      </c>
      <c r="D75" s="927" t="s">
        <v>1</v>
      </c>
      <c r="E75" s="927" t="s">
        <v>1</v>
      </c>
    </row>
    <row r="76" spans="1:5" x14ac:dyDescent="0.2">
      <c r="A76" s="2" t="s">
        <v>92</v>
      </c>
      <c r="B76" s="925">
        <v>2488</v>
      </c>
      <c r="C76" s="928">
        <v>2013.11779785156</v>
      </c>
      <c r="D76" s="928">
        <v>2020</v>
      </c>
      <c r="E76" s="928">
        <v>15.268247604370099</v>
      </c>
    </row>
    <row r="77" spans="1:5" x14ac:dyDescent="0.2">
      <c r="A77" s="2" t="s">
        <v>93</v>
      </c>
      <c r="B77" s="925">
        <v>1239</v>
      </c>
      <c r="C77" s="928">
        <v>2002.02075195312</v>
      </c>
      <c r="D77" s="928">
        <v>2011</v>
      </c>
      <c r="E77" s="928">
        <v>19.1214923858643</v>
      </c>
    </row>
    <row r="78" spans="1:5" x14ac:dyDescent="0.2">
      <c r="A78" s="2" t="s">
        <v>94</v>
      </c>
      <c r="B78" s="925">
        <v>3449</v>
      </c>
      <c r="C78" s="928">
        <v>1980.21252441406</v>
      </c>
      <c r="D78" s="928">
        <v>1979</v>
      </c>
      <c r="E78" s="928">
        <v>21.569746017456101</v>
      </c>
    </row>
    <row r="79" spans="1:5" x14ac:dyDescent="0.2">
      <c r="A79" s="5" t="s">
        <v>95</v>
      </c>
      <c r="B79" s="924" t="s">
        <v>1</v>
      </c>
      <c r="C79" s="927" t="s">
        <v>1</v>
      </c>
      <c r="D79" s="927" t="s">
        <v>1</v>
      </c>
      <c r="E79" s="927" t="s">
        <v>1</v>
      </c>
    </row>
    <row r="80" spans="1:5" x14ac:dyDescent="0.2">
      <c r="A80" s="2" t="s">
        <v>96</v>
      </c>
      <c r="B80" s="925">
        <v>1286</v>
      </c>
      <c r="C80" s="928">
        <v>2002.30578613281</v>
      </c>
      <c r="D80" s="928">
        <v>2010</v>
      </c>
      <c r="E80" s="928">
        <v>20.871110916137699</v>
      </c>
    </row>
    <row r="81" spans="1:5" x14ac:dyDescent="0.2">
      <c r="A81" s="2" t="s">
        <v>97</v>
      </c>
      <c r="B81" s="925">
        <v>1354</v>
      </c>
      <c r="C81" s="928">
        <v>1993.29846191406</v>
      </c>
      <c r="D81" s="928">
        <v>2001</v>
      </c>
      <c r="E81" s="928">
        <v>24.5233478546143</v>
      </c>
    </row>
    <row r="82" spans="1:5" x14ac:dyDescent="0.2">
      <c r="A82" s="2" t="s">
        <v>98</v>
      </c>
      <c r="B82" s="925">
        <v>284</v>
      </c>
      <c r="C82" s="928">
        <v>1998.60656738281</v>
      </c>
      <c r="D82" s="928">
        <v>2008</v>
      </c>
      <c r="E82" s="928">
        <v>23.569822311401399</v>
      </c>
    </row>
    <row r="83" spans="1:5" x14ac:dyDescent="0.2">
      <c r="A83" s="2" t="s">
        <v>99</v>
      </c>
      <c r="B83" s="925">
        <v>855</v>
      </c>
      <c r="C83" s="928">
        <v>1986.03076171875</v>
      </c>
      <c r="D83" s="928">
        <v>1983</v>
      </c>
      <c r="E83" s="928">
        <v>25.7216682434082</v>
      </c>
    </row>
    <row r="84" spans="1:5" x14ac:dyDescent="0.2">
      <c r="A84" s="2" t="s">
        <v>100</v>
      </c>
      <c r="B84" s="925">
        <v>414</v>
      </c>
      <c r="C84" s="928">
        <v>1996.49230957031</v>
      </c>
      <c r="D84" s="928">
        <v>2004</v>
      </c>
      <c r="E84" s="928">
        <v>24.037145614623999</v>
      </c>
    </row>
    <row r="85" spans="1:5" x14ac:dyDescent="0.2">
      <c r="A85" s="2" t="s">
        <v>101</v>
      </c>
      <c r="B85" s="925">
        <v>1104</v>
      </c>
      <c r="C85" s="928">
        <v>1990.6279296875</v>
      </c>
      <c r="D85" s="928">
        <v>1995</v>
      </c>
      <c r="E85" s="928">
        <v>24.508852005004901</v>
      </c>
    </row>
    <row r="86" spans="1:5" x14ac:dyDescent="0.2">
      <c r="A86" s="2" t="s">
        <v>102</v>
      </c>
      <c r="B86" s="925">
        <v>337</v>
      </c>
      <c r="C86" s="928">
        <v>1994.46252441406</v>
      </c>
      <c r="D86" s="928">
        <v>2001</v>
      </c>
      <c r="E86" s="928">
        <v>21.639947891235401</v>
      </c>
    </row>
    <row r="87" spans="1:5" x14ac:dyDescent="0.2">
      <c r="A87" s="2" t="s">
        <v>103</v>
      </c>
      <c r="B87" s="925">
        <v>398</v>
      </c>
      <c r="C87" s="928">
        <v>2009.80322265625</v>
      </c>
      <c r="D87" s="928">
        <v>2016</v>
      </c>
      <c r="E87" s="928">
        <v>15.78941822052</v>
      </c>
    </row>
    <row r="88" spans="1:5" x14ac:dyDescent="0.2">
      <c r="A88" s="2" t="s">
        <v>104</v>
      </c>
      <c r="B88" s="925">
        <v>1080</v>
      </c>
      <c r="C88" s="928">
        <v>2009.72717285156</v>
      </c>
      <c r="D88" s="928">
        <v>2017</v>
      </c>
      <c r="E88" s="928">
        <v>18.354639053344702</v>
      </c>
    </row>
    <row r="89" spans="1:5" x14ac:dyDescent="0.2">
      <c r="A89" s="5" t="s">
        <v>105</v>
      </c>
      <c r="B89" s="924" t="s">
        <v>1</v>
      </c>
      <c r="C89" s="927" t="s">
        <v>1</v>
      </c>
      <c r="D89" s="927" t="s">
        <v>1</v>
      </c>
      <c r="E89" s="927" t="s">
        <v>1</v>
      </c>
    </row>
    <row r="90" spans="1:5" x14ac:dyDescent="0.2">
      <c r="A90" s="2" t="s">
        <v>106</v>
      </c>
      <c r="B90" s="925">
        <v>1074</v>
      </c>
      <c r="C90" s="928">
        <v>2002.11706542969</v>
      </c>
      <c r="D90" s="928">
        <v>2012</v>
      </c>
      <c r="E90" s="928">
        <v>23.300737380981399</v>
      </c>
    </row>
    <row r="91" spans="1:5" x14ac:dyDescent="0.2">
      <c r="A91" s="2" t="s">
        <v>107</v>
      </c>
      <c r="B91" s="925">
        <v>2498</v>
      </c>
      <c r="C91" s="928">
        <v>1993.53430175781</v>
      </c>
      <c r="D91" s="928">
        <v>2001</v>
      </c>
      <c r="E91" s="928">
        <v>25.890806198120099</v>
      </c>
    </row>
    <row r="92" spans="1:5" x14ac:dyDescent="0.2">
      <c r="A92" s="2" t="s">
        <v>108</v>
      </c>
      <c r="B92" s="925">
        <v>4427</v>
      </c>
      <c r="C92" s="928">
        <v>1998.72668457031</v>
      </c>
      <c r="D92" s="928">
        <v>2007</v>
      </c>
      <c r="E92" s="928">
        <v>22.978275299072301</v>
      </c>
    </row>
    <row r="93" spans="1:5" x14ac:dyDescent="0.2">
      <c r="A93" s="2" t="s">
        <v>109</v>
      </c>
      <c r="B93" s="925">
        <v>767</v>
      </c>
      <c r="C93" s="928">
        <v>2007.63208007812</v>
      </c>
      <c r="D93" s="928">
        <v>2012</v>
      </c>
      <c r="E93" s="928">
        <v>16.235401153564499</v>
      </c>
    </row>
    <row r="94" spans="1:5" x14ac:dyDescent="0.2">
      <c r="A94" s="5" t="s">
        <v>110</v>
      </c>
      <c r="B94" s="924" t="s">
        <v>1</v>
      </c>
      <c r="C94" s="927" t="s">
        <v>1</v>
      </c>
      <c r="D94" s="927" t="s">
        <v>1</v>
      </c>
      <c r="E94" s="927" t="s">
        <v>1</v>
      </c>
    </row>
    <row r="95" spans="1:5" x14ac:dyDescent="0.2">
      <c r="A95" s="2" t="s">
        <v>106</v>
      </c>
      <c r="B95" s="925">
        <v>1726</v>
      </c>
      <c r="C95" s="928">
        <v>2000.40197753906</v>
      </c>
      <c r="D95" s="928">
        <v>2010</v>
      </c>
      <c r="E95" s="928">
        <v>24.2433967590332</v>
      </c>
    </row>
    <row r="96" spans="1:5" x14ac:dyDescent="0.2">
      <c r="A96" s="2" t="s">
        <v>107</v>
      </c>
      <c r="B96" s="925">
        <v>3287</v>
      </c>
      <c r="C96" s="928">
        <v>1993.01843261719</v>
      </c>
      <c r="D96" s="928">
        <v>2000</v>
      </c>
      <c r="E96" s="928">
        <v>25.670274734497099</v>
      </c>
    </row>
    <row r="97" spans="1:5" x14ac:dyDescent="0.2">
      <c r="A97" s="2" t="s">
        <v>108</v>
      </c>
      <c r="B97" s="925">
        <v>3347</v>
      </c>
      <c r="C97" s="928">
        <v>2001.96520996094</v>
      </c>
      <c r="D97" s="928">
        <v>2010</v>
      </c>
      <c r="E97" s="928">
        <v>20.650920867919901</v>
      </c>
    </row>
    <row r="98" spans="1:5" x14ac:dyDescent="0.2">
      <c r="A98" s="2" t="s">
        <v>109</v>
      </c>
      <c r="B98" s="925">
        <v>406</v>
      </c>
      <c r="C98" s="928">
        <v>2007.04931640625</v>
      </c>
      <c r="D98" s="928">
        <v>2012</v>
      </c>
      <c r="E98" s="928">
        <v>17.047204971313501</v>
      </c>
    </row>
    <row r="99" spans="1:5" x14ac:dyDescent="0.2">
      <c r="A99" s="5" t="s">
        <v>111</v>
      </c>
      <c r="B99" s="924" t="s">
        <v>1</v>
      </c>
      <c r="C99" s="927" t="s">
        <v>1</v>
      </c>
      <c r="D99" s="927" t="s">
        <v>1</v>
      </c>
      <c r="E99" s="927" t="s">
        <v>1</v>
      </c>
    </row>
    <row r="100" spans="1:5" x14ac:dyDescent="0.2">
      <c r="A100" s="2" t="s">
        <v>112</v>
      </c>
      <c r="B100" s="925">
        <v>566</v>
      </c>
      <c r="C100" s="928">
        <v>2017.5205078125</v>
      </c>
      <c r="D100" s="928">
        <v>2022</v>
      </c>
      <c r="E100" s="928">
        <v>8.2298536300659197</v>
      </c>
    </row>
    <row r="101" spans="1:5" x14ac:dyDescent="0.2">
      <c r="A101" s="2" t="s">
        <v>113</v>
      </c>
      <c r="B101" s="925">
        <v>1425</v>
      </c>
      <c r="C101" s="928">
        <v>2016.13793945312</v>
      </c>
      <c r="D101" s="928">
        <v>2019</v>
      </c>
      <c r="E101" s="928">
        <v>8.9078178405761701</v>
      </c>
    </row>
    <row r="102" spans="1:5" x14ac:dyDescent="0.2">
      <c r="A102" s="2" t="s">
        <v>114</v>
      </c>
      <c r="B102" s="925">
        <v>1981</v>
      </c>
      <c r="C102" s="928">
        <v>2009.17504882812</v>
      </c>
      <c r="D102" s="928">
        <v>2013</v>
      </c>
      <c r="E102" s="928">
        <v>12.5087242126465</v>
      </c>
    </row>
    <row r="103" spans="1:5" x14ac:dyDescent="0.2">
      <c r="A103" s="2" t="s">
        <v>115</v>
      </c>
      <c r="B103" s="925">
        <v>1363</v>
      </c>
      <c r="C103" s="928">
        <v>2000.20764160156</v>
      </c>
      <c r="D103" s="928">
        <v>2004</v>
      </c>
      <c r="E103" s="928">
        <v>16.637537002563501</v>
      </c>
    </row>
    <row r="104" spans="1:5" x14ac:dyDescent="0.2">
      <c r="A104" s="2" t="s">
        <v>116</v>
      </c>
      <c r="B104" s="925">
        <v>1517</v>
      </c>
      <c r="C104" s="928">
        <v>1986.18737792969</v>
      </c>
      <c r="D104" s="928">
        <v>1986</v>
      </c>
      <c r="E104" s="928">
        <v>20.746189117431602</v>
      </c>
    </row>
    <row r="105" spans="1:5" x14ac:dyDescent="0.2">
      <c r="A105" s="2" t="s">
        <v>117</v>
      </c>
      <c r="B105" s="925">
        <v>1453</v>
      </c>
      <c r="C105" s="928">
        <v>1976.59069824219</v>
      </c>
      <c r="D105" s="928">
        <v>1973</v>
      </c>
      <c r="E105" s="928">
        <v>22.956840515136701</v>
      </c>
    </row>
    <row r="106" spans="1:5" x14ac:dyDescent="0.2">
      <c r="A106" s="2" t="s">
        <v>118</v>
      </c>
      <c r="B106" s="925">
        <v>1165</v>
      </c>
      <c r="C106" s="928">
        <v>1968.29907226562</v>
      </c>
      <c r="D106" s="928">
        <v>1964</v>
      </c>
      <c r="E106" s="928">
        <v>24.293888092041001</v>
      </c>
    </row>
    <row r="107" spans="1:5" x14ac:dyDescent="0.2">
      <c r="A107" s="5" t="s">
        <v>111</v>
      </c>
      <c r="B107" s="924" t="s">
        <v>1</v>
      </c>
      <c r="C107" s="927" t="s">
        <v>1</v>
      </c>
      <c r="D107" s="927" t="s">
        <v>1</v>
      </c>
      <c r="E107" s="927" t="s">
        <v>1</v>
      </c>
    </row>
    <row r="108" spans="1:5" x14ac:dyDescent="0.2">
      <c r="A108" s="2" t="s">
        <v>119</v>
      </c>
      <c r="B108" s="925">
        <v>1991</v>
      </c>
      <c r="C108" s="928">
        <v>2016.58728027344</v>
      </c>
      <c r="D108" s="928">
        <v>2020</v>
      </c>
      <c r="E108" s="928">
        <v>8.71575927734375</v>
      </c>
    </row>
    <row r="109" spans="1:5" x14ac:dyDescent="0.2">
      <c r="A109" s="2" t="s">
        <v>120</v>
      </c>
      <c r="B109" s="925">
        <v>2759</v>
      </c>
      <c r="C109" s="928">
        <v>2007.46655273438</v>
      </c>
      <c r="D109" s="928">
        <v>2011</v>
      </c>
      <c r="E109" s="928">
        <v>13.5946617126465</v>
      </c>
    </row>
    <row r="110" spans="1:5" x14ac:dyDescent="0.2">
      <c r="A110" s="2" t="s">
        <v>121</v>
      </c>
      <c r="B110" s="925">
        <v>2102</v>
      </c>
      <c r="C110" s="928">
        <v>1988.44812011719</v>
      </c>
      <c r="D110" s="928">
        <v>1989</v>
      </c>
      <c r="E110" s="928">
        <v>20.534833908081101</v>
      </c>
    </row>
    <row r="111" spans="1:5" x14ac:dyDescent="0.2">
      <c r="A111" s="2" t="s">
        <v>122</v>
      </c>
      <c r="B111" s="925">
        <v>2618</v>
      </c>
      <c r="C111" s="928">
        <v>1972.79309082031</v>
      </c>
      <c r="D111" s="928">
        <v>1966</v>
      </c>
      <c r="E111" s="928">
        <v>23.932582855224599</v>
      </c>
    </row>
    <row r="112" spans="1:5" x14ac:dyDescent="0.2">
      <c r="A112" s="5" t="s">
        <v>111</v>
      </c>
      <c r="B112" s="924" t="s">
        <v>1</v>
      </c>
      <c r="C112" s="927" t="s">
        <v>1</v>
      </c>
      <c r="D112" s="927" t="s">
        <v>1</v>
      </c>
      <c r="E112" s="927" t="s">
        <v>1</v>
      </c>
    </row>
    <row r="113" spans="1:5" x14ac:dyDescent="0.2">
      <c r="A113" s="2" t="s">
        <v>119</v>
      </c>
      <c r="B113" s="925">
        <v>1991</v>
      </c>
      <c r="C113" s="928">
        <v>2016.58728027344</v>
      </c>
      <c r="D113" s="928">
        <v>2020</v>
      </c>
      <c r="E113" s="928">
        <v>8.71575927734375</v>
      </c>
    </row>
    <row r="114" spans="1:5" x14ac:dyDescent="0.2">
      <c r="A114" s="2" t="s">
        <v>123</v>
      </c>
      <c r="B114" s="925">
        <v>3344</v>
      </c>
      <c r="C114" s="928">
        <v>2005.81848144531</v>
      </c>
      <c r="D114" s="928">
        <v>2010</v>
      </c>
      <c r="E114" s="928">
        <v>14.8417854309082</v>
      </c>
    </row>
    <row r="115" spans="1:5" x14ac:dyDescent="0.2">
      <c r="A115" s="2" t="s">
        <v>124</v>
      </c>
      <c r="B115" s="925">
        <v>4135</v>
      </c>
      <c r="C115" s="928">
        <v>1978.28540039062</v>
      </c>
      <c r="D115" s="928">
        <v>1971</v>
      </c>
      <c r="E115" s="928">
        <v>23.615087509155298</v>
      </c>
    </row>
    <row r="116" spans="1:5" x14ac:dyDescent="0.2">
      <c r="A116" s="5" t="s">
        <v>125</v>
      </c>
      <c r="B116" s="924" t="s">
        <v>1</v>
      </c>
      <c r="C116" s="927" t="s">
        <v>1</v>
      </c>
      <c r="D116" s="927" t="s">
        <v>1</v>
      </c>
      <c r="E116" s="927" t="s">
        <v>1</v>
      </c>
    </row>
    <row r="117" spans="1:5" x14ac:dyDescent="0.2">
      <c r="A117" s="2" t="s">
        <v>126</v>
      </c>
      <c r="B117" s="925">
        <v>1208</v>
      </c>
      <c r="C117" s="928">
        <v>2001.74389648438</v>
      </c>
      <c r="D117" s="928">
        <v>2011</v>
      </c>
      <c r="E117" s="928">
        <v>23.5242214202881</v>
      </c>
    </row>
    <row r="118" spans="1:5" x14ac:dyDescent="0.2">
      <c r="A118" s="2" t="s">
        <v>127</v>
      </c>
      <c r="B118" s="925">
        <v>326</v>
      </c>
      <c r="C118" s="928">
        <v>1996.92468261719</v>
      </c>
      <c r="D118" s="928">
        <v>2007</v>
      </c>
      <c r="E118" s="928">
        <v>25.903049468994102</v>
      </c>
    </row>
    <row r="119" spans="1:5" x14ac:dyDescent="0.2">
      <c r="A119" s="2" t="s">
        <v>128</v>
      </c>
      <c r="B119" s="925">
        <v>637</v>
      </c>
      <c r="C119" s="928">
        <v>1992.400390625</v>
      </c>
      <c r="D119" s="928">
        <v>2001</v>
      </c>
      <c r="E119" s="928">
        <v>26.550128936767599</v>
      </c>
    </row>
    <row r="120" spans="1:5" x14ac:dyDescent="0.2">
      <c r="A120" s="2" t="s">
        <v>129</v>
      </c>
      <c r="B120" s="925">
        <v>1401</v>
      </c>
      <c r="C120" s="928">
        <v>1992.56323242188</v>
      </c>
      <c r="D120" s="928">
        <v>1999</v>
      </c>
      <c r="E120" s="928">
        <v>25.491378784179702</v>
      </c>
    </row>
    <row r="121" spans="1:5" x14ac:dyDescent="0.2">
      <c r="A121" s="2" t="s">
        <v>130</v>
      </c>
      <c r="B121" s="925">
        <v>1456</v>
      </c>
      <c r="C121" s="928">
        <v>1994.31848144531</v>
      </c>
      <c r="D121" s="928">
        <v>2002</v>
      </c>
      <c r="E121" s="928">
        <v>25.302755355835</v>
      </c>
    </row>
    <row r="122" spans="1:5" x14ac:dyDescent="0.2">
      <c r="A122" s="2" t="s">
        <v>131</v>
      </c>
      <c r="B122" s="925">
        <v>846</v>
      </c>
      <c r="C122" s="928">
        <v>1999.22302246094</v>
      </c>
      <c r="D122" s="928">
        <v>2007</v>
      </c>
      <c r="E122" s="928">
        <v>22.6965847015381</v>
      </c>
    </row>
    <row r="123" spans="1:5" x14ac:dyDescent="0.2">
      <c r="A123" s="2" t="s">
        <v>132</v>
      </c>
      <c r="B123" s="925">
        <v>501</v>
      </c>
      <c r="C123" s="928">
        <v>2002.03991699219</v>
      </c>
      <c r="D123" s="928">
        <v>2011</v>
      </c>
      <c r="E123" s="928">
        <v>21.781995773315401</v>
      </c>
    </row>
    <row r="124" spans="1:5" x14ac:dyDescent="0.2">
      <c r="A124" s="3" t="s">
        <v>133</v>
      </c>
      <c r="B124" s="926">
        <v>2391</v>
      </c>
      <c r="C124" s="929">
        <v>2003.92236328125</v>
      </c>
      <c r="D124" s="929">
        <v>2011</v>
      </c>
      <c r="E124" s="929">
        <v>18.8447360992432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515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172</v>
      </c>
      <c r="E5" s="4" t="s">
        <v>514</v>
      </c>
    </row>
    <row r="6" spans="1:5" x14ac:dyDescent="0.2">
      <c r="A6" s="5" t="s">
        <v>26</v>
      </c>
      <c r="B6" s="930" t="s">
        <v>1</v>
      </c>
      <c r="C6" s="933" t="s">
        <v>1</v>
      </c>
      <c r="D6" s="933" t="s">
        <v>1</v>
      </c>
      <c r="E6" s="933" t="s">
        <v>1</v>
      </c>
    </row>
    <row r="7" spans="1:5" x14ac:dyDescent="0.2">
      <c r="A7" s="2" t="s">
        <v>26</v>
      </c>
      <c r="B7" s="931">
        <v>9541</v>
      </c>
      <c r="C7" s="934">
        <v>27.036197662353501</v>
      </c>
      <c r="D7" s="934">
        <v>19</v>
      </c>
      <c r="E7" s="934">
        <v>24.079086303710898</v>
      </c>
    </row>
    <row r="8" spans="1:5" x14ac:dyDescent="0.2">
      <c r="A8" s="5" t="s">
        <v>27</v>
      </c>
      <c r="B8" s="930" t="s">
        <v>1</v>
      </c>
      <c r="C8" s="933" t="s">
        <v>1</v>
      </c>
      <c r="D8" s="933" t="s">
        <v>1</v>
      </c>
      <c r="E8" s="933" t="s">
        <v>1</v>
      </c>
    </row>
    <row r="9" spans="1:5" x14ac:dyDescent="0.2">
      <c r="A9" s="2" t="s">
        <v>28</v>
      </c>
      <c r="B9" s="931">
        <v>2565</v>
      </c>
      <c r="C9" s="934">
        <v>19.1622200012207</v>
      </c>
      <c r="D9" s="934">
        <v>12</v>
      </c>
      <c r="E9" s="934">
        <v>18.841611862182599</v>
      </c>
    </row>
    <row r="10" spans="1:5" x14ac:dyDescent="0.2">
      <c r="A10" s="2" t="s">
        <v>29</v>
      </c>
      <c r="B10" s="931">
        <v>403</v>
      </c>
      <c r="C10" s="934">
        <v>20.438573837280298</v>
      </c>
      <c r="D10" s="934">
        <v>17</v>
      </c>
      <c r="E10" s="934">
        <v>14.3356828689575</v>
      </c>
    </row>
    <row r="11" spans="1:5" x14ac:dyDescent="0.2">
      <c r="A11" s="2" t="s">
        <v>30</v>
      </c>
      <c r="B11" s="931">
        <v>1527</v>
      </c>
      <c r="C11" s="934">
        <v>17.316455841064499</v>
      </c>
      <c r="D11" s="934">
        <v>13</v>
      </c>
      <c r="E11" s="934">
        <v>14.081152915954601</v>
      </c>
    </row>
    <row r="12" spans="1:5" x14ac:dyDescent="0.2">
      <c r="A12" s="2" t="s">
        <v>31</v>
      </c>
      <c r="B12" s="931">
        <v>1765</v>
      </c>
      <c r="C12" s="934">
        <v>18.629758834838899</v>
      </c>
      <c r="D12" s="934">
        <v>10</v>
      </c>
      <c r="E12" s="934">
        <v>19.383787155151399</v>
      </c>
    </row>
    <row r="13" spans="1:5" x14ac:dyDescent="0.2">
      <c r="A13" s="2" t="s">
        <v>32</v>
      </c>
      <c r="B13" s="931">
        <v>1022</v>
      </c>
      <c r="C13" s="934">
        <v>51.658607482910199</v>
      </c>
      <c r="D13" s="934">
        <v>58</v>
      </c>
      <c r="E13" s="934">
        <v>24.155216217041001</v>
      </c>
    </row>
    <row r="14" spans="1:5" x14ac:dyDescent="0.2">
      <c r="A14" s="2" t="s">
        <v>33</v>
      </c>
      <c r="B14" s="931">
        <v>1725</v>
      </c>
      <c r="C14" s="934">
        <v>51.5519828796387</v>
      </c>
      <c r="D14" s="934">
        <v>58</v>
      </c>
      <c r="E14" s="934">
        <v>23.402076721191399</v>
      </c>
    </row>
    <row r="15" spans="1:5" x14ac:dyDescent="0.2">
      <c r="A15" s="5" t="s">
        <v>34</v>
      </c>
      <c r="B15" s="930" t="s">
        <v>1</v>
      </c>
      <c r="C15" s="933" t="s">
        <v>1</v>
      </c>
      <c r="D15" s="933" t="s">
        <v>1</v>
      </c>
      <c r="E15" s="933" t="s">
        <v>1</v>
      </c>
    </row>
    <row r="16" spans="1:5" x14ac:dyDescent="0.2">
      <c r="A16" s="2" t="s">
        <v>35</v>
      </c>
      <c r="B16" s="931">
        <v>6033</v>
      </c>
      <c r="C16" s="934">
        <v>19.864051818847699</v>
      </c>
      <c r="D16" s="934">
        <v>13</v>
      </c>
      <c r="E16" s="934">
        <v>18.187696456909201</v>
      </c>
    </row>
    <row r="17" spans="1:5" x14ac:dyDescent="0.2">
      <c r="A17" s="2" t="s">
        <v>36</v>
      </c>
      <c r="B17" s="931">
        <v>336</v>
      </c>
      <c r="C17" s="934">
        <v>21.3018283843994</v>
      </c>
      <c r="D17" s="934">
        <v>14</v>
      </c>
      <c r="E17" s="934">
        <v>19.3336086273193</v>
      </c>
    </row>
    <row r="18" spans="1:5" x14ac:dyDescent="0.2">
      <c r="A18" s="2" t="s">
        <v>37</v>
      </c>
      <c r="B18" s="931">
        <v>2589</v>
      </c>
      <c r="C18" s="934">
        <v>51.658351898193402</v>
      </c>
      <c r="D18" s="934">
        <v>58</v>
      </c>
      <c r="E18" s="934">
        <v>23.9501037597656</v>
      </c>
    </row>
    <row r="19" spans="1:5" x14ac:dyDescent="0.2">
      <c r="A19" s="2" t="s">
        <v>38</v>
      </c>
      <c r="B19" s="931">
        <v>336</v>
      </c>
      <c r="C19" s="934">
        <v>10.2049551010132</v>
      </c>
      <c r="D19" s="934">
        <v>4</v>
      </c>
      <c r="E19" s="934">
        <v>15.0100317001343</v>
      </c>
    </row>
    <row r="20" spans="1:5" x14ac:dyDescent="0.2">
      <c r="A20" s="5" t="s">
        <v>39</v>
      </c>
      <c r="B20" s="930" t="s">
        <v>1</v>
      </c>
      <c r="C20" s="933" t="s">
        <v>1</v>
      </c>
      <c r="D20" s="933" t="s">
        <v>1</v>
      </c>
      <c r="E20" s="933" t="s">
        <v>1</v>
      </c>
    </row>
    <row r="21" spans="1:5" x14ac:dyDescent="0.2">
      <c r="A21" s="2" t="s">
        <v>35</v>
      </c>
      <c r="B21" s="931">
        <v>6033</v>
      </c>
      <c r="C21" s="934">
        <v>19.864051818847699</v>
      </c>
      <c r="D21" s="934">
        <v>13</v>
      </c>
      <c r="E21" s="934">
        <v>18.187696456909201</v>
      </c>
    </row>
    <row r="22" spans="1:5" x14ac:dyDescent="0.2">
      <c r="A22" s="2" t="s">
        <v>40</v>
      </c>
      <c r="B22" s="931">
        <v>116</v>
      </c>
      <c r="C22" s="934">
        <v>19.2979736328125</v>
      </c>
      <c r="D22" s="934">
        <v>11</v>
      </c>
      <c r="E22" s="934">
        <v>18.795475006103501</v>
      </c>
    </row>
    <row r="23" spans="1:5" x14ac:dyDescent="0.2">
      <c r="A23" s="2" t="s">
        <v>41</v>
      </c>
      <c r="B23" s="931">
        <v>182</v>
      </c>
      <c r="C23" s="934">
        <v>21.6630039215088</v>
      </c>
      <c r="D23" s="934">
        <v>16</v>
      </c>
      <c r="E23" s="934">
        <v>19.379999160766602</v>
      </c>
    </row>
    <row r="24" spans="1:5" x14ac:dyDescent="0.2">
      <c r="A24" s="2" t="s">
        <v>42</v>
      </c>
      <c r="B24" s="931">
        <v>38</v>
      </c>
      <c r="C24" s="934">
        <v>25.358049392700199</v>
      </c>
      <c r="D24" s="934">
        <v>22</v>
      </c>
      <c r="E24" s="934">
        <v>20.1509609222412</v>
      </c>
    </row>
    <row r="25" spans="1:5" x14ac:dyDescent="0.2">
      <c r="A25" s="2" t="s">
        <v>43</v>
      </c>
      <c r="B25" s="931">
        <v>13</v>
      </c>
      <c r="C25" s="934" t="s">
        <v>1</v>
      </c>
      <c r="D25" s="934" t="s">
        <v>1</v>
      </c>
      <c r="E25" s="934" t="s">
        <v>1</v>
      </c>
    </row>
    <row r="26" spans="1:5" x14ac:dyDescent="0.2">
      <c r="A26" s="2" t="s">
        <v>37</v>
      </c>
      <c r="B26" s="931">
        <v>2589</v>
      </c>
      <c r="C26" s="934">
        <v>51.658351898193402</v>
      </c>
      <c r="D26" s="934">
        <v>58</v>
      </c>
      <c r="E26" s="934">
        <v>23.9501037597656</v>
      </c>
    </row>
    <row r="27" spans="1:5" x14ac:dyDescent="0.2">
      <c r="A27" s="2" t="s">
        <v>44</v>
      </c>
      <c r="B27" s="931">
        <v>38</v>
      </c>
      <c r="C27" s="934">
        <v>11.122899055481</v>
      </c>
      <c r="D27" s="934">
        <v>4</v>
      </c>
      <c r="E27" s="934">
        <v>12.540890693664601</v>
      </c>
    </row>
    <row r="28" spans="1:5" x14ac:dyDescent="0.2">
      <c r="A28" s="2" t="s">
        <v>45</v>
      </c>
      <c r="B28" s="931">
        <v>285</v>
      </c>
      <c r="C28" s="934">
        <v>8.6601324081420898</v>
      </c>
      <c r="D28" s="934">
        <v>4</v>
      </c>
      <c r="E28" s="934">
        <v>12.90260887146</v>
      </c>
    </row>
    <row r="29" spans="1:5" x14ac:dyDescent="0.2">
      <c r="A29" s="5" t="s">
        <v>46</v>
      </c>
      <c r="B29" s="930" t="s">
        <v>1</v>
      </c>
      <c r="C29" s="933" t="s">
        <v>1</v>
      </c>
      <c r="D29" s="933" t="s">
        <v>1</v>
      </c>
      <c r="E29" s="933" t="s">
        <v>1</v>
      </c>
    </row>
    <row r="30" spans="1:5" x14ac:dyDescent="0.2">
      <c r="A30" s="2" t="s">
        <v>47</v>
      </c>
      <c r="B30" s="931">
        <v>501</v>
      </c>
      <c r="C30" s="934">
        <v>22.276165008544901</v>
      </c>
      <c r="D30" s="934">
        <v>12</v>
      </c>
      <c r="E30" s="934">
        <v>23.041748046875</v>
      </c>
    </row>
    <row r="31" spans="1:5" x14ac:dyDescent="0.2">
      <c r="A31" s="2" t="s">
        <v>48</v>
      </c>
      <c r="B31" s="931">
        <v>2196</v>
      </c>
      <c r="C31" s="934">
        <v>31.297735214233398</v>
      </c>
      <c r="D31" s="934">
        <v>24</v>
      </c>
      <c r="E31" s="934">
        <v>26.275449752807599</v>
      </c>
    </row>
    <row r="32" spans="1:5" x14ac:dyDescent="0.2">
      <c r="A32" s="2" t="s">
        <v>49</v>
      </c>
      <c r="B32" s="931">
        <v>1848</v>
      </c>
      <c r="C32" s="934">
        <v>28.0574550628662</v>
      </c>
      <c r="D32" s="934">
        <v>20</v>
      </c>
      <c r="E32" s="934">
        <v>24.514675140380898</v>
      </c>
    </row>
    <row r="33" spans="1:5" x14ac:dyDescent="0.2">
      <c r="A33" s="2" t="s">
        <v>50</v>
      </c>
      <c r="B33" s="931">
        <v>4268</v>
      </c>
      <c r="C33" s="934">
        <v>22.271852493286101</v>
      </c>
      <c r="D33" s="934">
        <v>15</v>
      </c>
      <c r="E33" s="934">
        <v>19.808986663818398</v>
      </c>
    </row>
    <row r="34" spans="1:5" x14ac:dyDescent="0.2">
      <c r="A34" s="5" t="s">
        <v>51</v>
      </c>
      <c r="B34" s="930" t="s">
        <v>1</v>
      </c>
      <c r="C34" s="933" t="s">
        <v>1</v>
      </c>
      <c r="D34" s="933" t="s">
        <v>1</v>
      </c>
      <c r="E34" s="933" t="s">
        <v>1</v>
      </c>
    </row>
    <row r="35" spans="1:5" x14ac:dyDescent="0.2">
      <c r="A35" s="2" t="s">
        <v>52</v>
      </c>
      <c r="B35" s="931">
        <v>2851</v>
      </c>
      <c r="C35" s="934">
        <v>29.746587753295898</v>
      </c>
      <c r="D35" s="934">
        <v>22</v>
      </c>
      <c r="E35" s="934">
        <v>25.4494323730469</v>
      </c>
    </row>
    <row r="36" spans="1:5" x14ac:dyDescent="0.2">
      <c r="A36" s="2" t="s">
        <v>53</v>
      </c>
      <c r="B36" s="931">
        <v>4099</v>
      </c>
      <c r="C36" s="934">
        <v>28.171613693237301</v>
      </c>
      <c r="D36" s="934">
        <v>20</v>
      </c>
      <c r="E36" s="934">
        <v>24.866319656372099</v>
      </c>
    </row>
    <row r="37" spans="1:5" x14ac:dyDescent="0.2">
      <c r="A37" s="2" t="s">
        <v>54</v>
      </c>
      <c r="B37" s="931">
        <v>1288</v>
      </c>
      <c r="C37" s="934">
        <v>18.068017959594702</v>
      </c>
      <c r="D37" s="934">
        <v>14</v>
      </c>
      <c r="E37" s="934">
        <v>15.436277389526399</v>
      </c>
    </row>
    <row r="38" spans="1:5" x14ac:dyDescent="0.2">
      <c r="A38" s="2" t="s">
        <v>55</v>
      </c>
      <c r="B38" s="931">
        <v>1220</v>
      </c>
      <c r="C38" s="934">
        <v>16.9880275726318</v>
      </c>
      <c r="D38" s="934">
        <v>13</v>
      </c>
      <c r="E38" s="934">
        <v>13.5538892745972</v>
      </c>
    </row>
    <row r="39" spans="1:5" x14ac:dyDescent="0.2">
      <c r="A39" s="5" t="s">
        <v>56</v>
      </c>
      <c r="B39" s="930" t="s">
        <v>1</v>
      </c>
      <c r="C39" s="933" t="s">
        <v>1</v>
      </c>
      <c r="D39" s="933" t="s">
        <v>1</v>
      </c>
      <c r="E39" s="933" t="s">
        <v>1</v>
      </c>
    </row>
    <row r="40" spans="1:5" x14ac:dyDescent="0.2">
      <c r="A40" s="2" t="s">
        <v>57</v>
      </c>
      <c r="B40" s="931">
        <v>8330</v>
      </c>
      <c r="C40" s="934">
        <v>29.8636074066162</v>
      </c>
      <c r="D40" s="934">
        <v>23</v>
      </c>
      <c r="E40" s="934">
        <v>24.2877502441406</v>
      </c>
    </row>
    <row r="41" spans="1:5" x14ac:dyDescent="0.2">
      <c r="A41" s="2" t="s">
        <v>58</v>
      </c>
      <c r="B41" s="931">
        <v>872</v>
      </c>
      <c r="C41" s="934">
        <v>12.0014038085938</v>
      </c>
      <c r="D41" s="934">
        <v>6</v>
      </c>
      <c r="E41" s="934">
        <v>15.711361885070801</v>
      </c>
    </row>
    <row r="42" spans="1:5" x14ac:dyDescent="0.2">
      <c r="A42" s="5" t="s">
        <v>59</v>
      </c>
      <c r="B42" s="930" t="s">
        <v>1</v>
      </c>
      <c r="C42" s="933" t="s">
        <v>1</v>
      </c>
      <c r="D42" s="933" t="s">
        <v>1</v>
      </c>
      <c r="E42" s="933" t="s">
        <v>1</v>
      </c>
    </row>
    <row r="43" spans="1:5" x14ac:dyDescent="0.2">
      <c r="A43" s="2" t="s">
        <v>60</v>
      </c>
      <c r="B43" s="931">
        <v>7577</v>
      </c>
      <c r="C43" s="934">
        <v>32.631832122802699</v>
      </c>
      <c r="D43" s="934">
        <v>27</v>
      </c>
      <c r="E43" s="934">
        <v>24.371656417846701</v>
      </c>
    </row>
    <row r="44" spans="1:5" x14ac:dyDescent="0.2">
      <c r="A44" s="2" t="s">
        <v>61</v>
      </c>
      <c r="B44" s="931">
        <v>1028</v>
      </c>
      <c r="C44" s="934">
        <v>9.7044906616210902</v>
      </c>
      <c r="D44" s="934">
        <v>7</v>
      </c>
      <c r="E44" s="934">
        <v>10.3871412277222</v>
      </c>
    </row>
    <row r="45" spans="1:5" x14ac:dyDescent="0.2">
      <c r="A45" s="2" t="s">
        <v>62</v>
      </c>
      <c r="B45" s="931">
        <v>734</v>
      </c>
      <c r="C45" s="934">
        <v>10.1018829345703</v>
      </c>
      <c r="D45" s="934">
        <v>5</v>
      </c>
      <c r="E45" s="934">
        <v>13.1706037521362</v>
      </c>
    </row>
    <row r="46" spans="1:5" x14ac:dyDescent="0.2">
      <c r="A46" s="5" t="s">
        <v>63</v>
      </c>
      <c r="B46" s="930" t="s">
        <v>1</v>
      </c>
      <c r="C46" s="933" t="s">
        <v>1</v>
      </c>
      <c r="D46" s="933" t="s">
        <v>1</v>
      </c>
      <c r="E46" s="933" t="s">
        <v>1</v>
      </c>
    </row>
    <row r="47" spans="1:5" x14ac:dyDescent="0.2">
      <c r="A47" s="2" t="s">
        <v>64</v>
      </c>
      <c r="B47" s="931">
        <v>1160</v>
      </c>
      <c r="C47" s="934">
        <v>18.2707824707031</v>
      </c>
      <c r="D47" s="934">
        <v>11</v>
      </c>
      <c r="E47" s="934">
        <v>19.618200302123999</v>
      </c>
    </row>
    <row r="48" spans="1:5" x14ac:dyDescent="0.2">
      <c r="A48" s="2" t="s">
        <v>65</v>
      </c>
      <c r="B48" s="931">
        <v>805</v>
      </c>
      <c r="C48" s="934">
        <v>32.881065368652301</v>
      </c>
      <c r="D48" s="934">
        <v>26</v>
      </c>
      <c r="E48" s="934">
        <v>26.355049133300799</v>
      </c>
    </row>
    <row r="49" spans="1:5" x14ac:dyDescent="0.2">
      <c r="A49" s="2" t="s">
        <v>66</v>
      </c>
      <c r="B49" s="931">
        <v>1416</v>
      </c>
      <c r="C49" s="934">
        <v>25.5319919586182</v>
      </c>
      <c r="D49" s="934">
        <v>17</v>
      </c>
      <c r="E49" s="934">
        <v>23.749649047851602</v>
      </c>
    </row>
    <row r="50" spans="1:5" x14ac:dyDescent="0.2">
      <c r="A50" s="2" t="s">
        <v>67</v>
      </c>
      <c r="B50" s="931">
        <v>949</v>
      </c>
      <c r="C50" s="934">
        <v>26.552879333496101</v>
      </c>
      <c r="D50" s="934">
        <v>17</v>
      </c>
      <c r="E50" s="934">
        <v>24.292823791503899</v>
      </c>
    </row>
    <row r="51" spans="1:5" x14ac:dyDescent="0.2">
      <c r="A51" s="2" t="s">
        <v>68</v>
      </c>
      <c r="B51" s="931">
        <v>926</v>
      </c>
      <c r="C51" s="934">
        <v>28.109514236450199</v>
      </c>
      <c r="D51" s="934">
        <v>22</v>
      </c>
      <c r="E51" s="934">
        <v>23.498783111572301</v>
      </c>
    </row>
    <row r="52" spans="1:5" x14ac:dyDescent="0.2">
      <c r="A52" s="2" t="s">
        <v>69</v>
      </c>
      <c r="B52" s="931">
        <v>916</v>
      </c>
      <c r="C52" s="934">
        <v>26.224168777465799</v>
      </c>
      <c r="D52" s="934">
        <v>19</v>
      </c>
      <c r="E52" s="934">
        <v>23.126893997192401</v>
      </c>
    </row>
    <row r="53" spans="1:5" x14ac:dyDescent="0.2">
      <c r="A53" s="2" t="s">
        <v>70</v>
      </c>
      <c r="B53" s="931">
        <v>860</v>
      </c>
      <c r="C53" s="934">
        <v>35.264156341552699</v>
      </c>
      <c r="D53" s="934">
        <v>35</v>
      </c>
      <c r="E53" s="934">
        <v>25.5190124511719</v>
      </c>
    </row>
    <row r="54" spans="1:5" x14ac:dyDescent="0.2">
      <c r="A54" s="2" t="s">
        <v>71</v>
      </c>
      <c r="B54" s="931">
        <v>942</v>
      </c>
      <c r="C54" s="934">
        <v>27.068229675293001</v>
      </c>
      <c r="D54" s="934">
        <v>20</v>
      </c>
      <c r="E54" s="934">
        <v>23.516187667846701</v>
      </c>
    </row>
    <row r="55" spans="1:5" x14ac:dyDescent="0.2">
      <c r="A55" s="2" t="s">
        <v>72</v>
      </c>
      <c r="B55" s="931">
        <v>571</v>
      </c>
      <c r="C55" s="934">
        <v>28.855878829956101</v>
      </c>
      <c r="D55" s="934">
        <v>22</v>
      </c>
      <c r="E55" s="934">
        <v>24.5466213226318</v>
      </c>
    </row>
    <row r="56" spans="1:5" x14ac:dyDescent="0.2">
      <c r="A56" s="2" t="s">
        <v>73</v>
      </c>
      <c r="B56" s="931">
        <v>996</v>
      </c>
      <c r="C56" s="934">
        <v>26.556201934814499</v>
      </c>
      <c r="D56" s="934">
        <v>19</v>
      </c>
      <c r="E56" s="934">
        <v>23.7468776702881</v>
      </c>
    </row>
    <row r="57" spans="1:5" x14ac:dyDescent="0.2">
      <c r="A57" s="5" t="s">
        <v>74</v>
      </c>
      <c r="B57" s="930" t="s">
        <v>1</v>
      </c>
      <c r="C57" s="933" t="s">
        <v>1</v>
      </c>
      <c r="D57" s="933" t="s">
        <v>1</v>
      </c>
      <c r="E57" s="933" t="s">
        <v>1</v>
      </c>
    </row>
    <row r="58" spans="1:5" x14ac:dyDescent="0.2">
      <c r="A58" s="2" t="s">
        <v>75</v>
      </c>
      <c r="B58" s="931">
        <v>1160</v>
      </c>
      <c r="C58" s="934">
        <v>18.2707824707031</v>
      </c>
      <c r="D58" s="934">
        <v>11</v>
      </c>
      <c r="E58" s="934">
        <v>19.618200302123999</v>
      </c>
    </row>
    <row r="59" spans="1:5" x14ac:dyDescent="0.2">
      <c r="A59" s="2" t="s">
        <v>76</v>
      </c>
      <c r="B59" s="931">
        <v>4278</v>
      </c>
      <c r="C59" s="934">
        <v>24.784603118896499</v>
      </c>
      <c r="D59" s="934">
        <v>16</v>
      </c>
      <c r="E59" s="934">
        <v>23.224006652831999</v>
      </c>
    </row>
    <row r="60" spans="1:5" x14ac:dyDescent="0.2">
      <c r="A60" s="2" t="s">
        <v>77</v>
      </c>
      <c r="B60" s="931">
        <v>2346</v>
      </c>
      <c r="C60" s="934">
        <v>33.212940216064503</v>
      </c>
      <c r="D60" s="934">
        <v>28</v>
      </c>
      <c r="E60" s="934">
        <v>25.669486999511701</v>
      </c>
    </row>
    <row r="61" spans="1:5" x14ac:dyDescent="0.2">
      <c r="A61" s="2" t="s">
        <v>78</v>
      </c>
      <c r="B61" s="931">
        <v>1757</v>
      </c>
      <c r="C61" s="934">
        <v>34.401527404785199</v>
      </c>
      <c r="D61" s="934">
        <v>31</v>
      </c>
      <c r="E61" s="934">
        <v>23.857538223266602</v>
      </c>
    </row>
    <row r="62" spans="1:5" x14ac:dyDescent="0.2">
      <c r="A62" s="5" t="s">
        <v>79</v>
      </c>
      <c r="B62" s="930" t="s">
        <v>1</v>
      </c>
      <c r="C62" s="933" t="s">
        <v>1</v>
      </c>
      <c r="D62" s="933" t="s">
        <v>1</v>
      </c>
      <c r="E62" s="933" t="s">
        <v>1</v>
      </c>
    </row>
    <row r="63" spans="1:5" x14ac:dyDescent="0.2">
      <c r="A63" s="2" t="s">
        <v>80</v>
      </c>
      <c r="B63" s="931">
        <v>7661</v>
      </c>
      <c r="C63" s="934">
        <v>28.792915344238299</v>
      </c>
      <c r="D63" s="934">
        <v>21</v>
      </c>
      <c r="E63" s="934">
        <v>25.142990112304702</v>
      </c>
    </row>
    <row r="64" spans="1:5" x14ac:dyDescent="0.2">
      <c r="A64" s="2" t="s">
        <v>81</v>
      </c>
      <c r="B64" s="931">
        <v>304</v>
      </c>
      <c r="C64" s="934">
        <v>14.3940372467041</v>
      </c>
      <c r="D64" s="934">
        <v>11</v>
      </c>
      <c r="E64" s="934">
        <v>10.646548271179199</v>
      </c>
    </row>
    <row r="65" spans="1:5" x14ac:dyDescent="0.2">
      <c r="A65" s="2" t="s">
        <v>82</v>
      </c>
      <c r="B65" s="931">
        <v>620</v>
      </c>
      <c r="C65" s="934">
        <v>13.4208574295044</v>
      </c>
      <c r="D65" s="934">
        <v>9</v>
      </c>
      <c r="E65" s="934">
        <v>12.4401140213013</v>
      </c>
    </row>
    <row r="66" spans="1:5" x14ac:dyDescent="0.2">
      <c r="A66" s="2" t="s">
        <v>83</v>
      </c>
      <c r="B66" s="931">
        <v>846</v>
      </c>
      <c r="C66" s="934">
        <v>21.448553085327099</v>
      </c>
      <c r="D66" s="934">
        <v>18</v>
      </c>
      <c r="E66" s="934">
        <v>14.4898843765259</v>
      </c>
    </row>
    <row r="67" spans="1:5" x14ac:dyDescent="0.2">
      <c r="A67" s="5" t="s">
        <v>84</v>
      </c>
      <c r="B67" s="930" t="s">
        <v>1</v>
      </c>
      <c r="C67" s="933" t="s">
        <v>1</v>
      </c>
      <c r="D67" s="933" t="s">
        <v>1</v>
      </c>
      <c r="E67" s="933" t="s">
        <v>1</v>
      </c>
    </row>
    <row r="68" spans="1:5" x14ac:dyDescent="0.2">
      <c r="A68" s="2" t="s">
        <v>85</v>
      </c>
      <c r="B68" s="931">
        <v>8682</v>
      </c>
      <c r="C68" s="934">
        <v>28.664402008056602</v>
      </c>
      <c r="D68" s="934">
        <v>21</v>
      </c>
      <c r="E68" s="934">
        <v>24.310050964355501</v>
      </c>
    </row>
    <row r="69" spans="1:5" x14ac:dyDescent="0.2">
      <c r="A69" s="2" t="s">
        <v>86</v>
      </c>
      <c r="B69" s="931">
        <v>220</v>
      </c>
      <c r="C69" s="934">
        <v>19.315238952636701</v>
      </c>
      <c r="D69" s="934">
        <v>19</v>
      </c>
      <c r="E69" s="934">
        <v>11.8292322158813</v>
      </c>
    </row>
    <row r="70" spans="1:5" x14ac:dyDescent="0.2">
      <c r="A70" s="2" t="s">
        <v>87</v>
      </c>
      <c r="B70" s="931">
        <v>546</v>
      </c>
      <c r="C70" s="934">
        <v>8.9414300918579102</v>
      </c>
      <c r="D70" s="934">
        <v>4</v>
      </c>
      <c r="E70" s="934">
        <v>13.0449676513672</v>
      </c>
    </row>
    <row r="71" spans="1:5" x14ac:dyDescent="0.2">
      <c r="A71" s="2" t="s">
        <v>88</v>
      </c>
      <c r="B71" s="931">
        <v>62</v>
      </c>
      <c r="C71" s="934">
        <v>5.38364601135254</v>
      </c>
      <c r="D71" s="934">
        <v>3</v>
      </c>
      <c r="E71" s="934">
        <v>9.5259342193603498</v>
      </c>
    </row>
    <row r="72" spans="1:5" x14ac:dyDescent="0.2">
      <c r="A72" s="5" t="s">
        <v>89</v>
      </c>
      <c r="B72" s="930" t="s">
        <v>1</v>
      </c>
      <c r="C72" s="933" t="s">
        <v>1</v>
      </c>
      <c r="D72" s="933" t="s">
        <v>1</v>
      </c>
      <c r="E72" s="933" t="s">
        <v>1</v>
      </c>
    </row>
    <row r="73" spans="1:5" x14ac:dyDescent="0.2">
      <c r="A73" s="2" t="s">
        <v>89</v>
      </c>
      <c r="B73" s="931">
        <v>5049</v>
      </c>
      <c r="C73" s="934">
        <v>25.652545928955099</v>
      </c>
      <c r="D73" s="934">
        <v>16</v>
      </c>
      <c r="E73" s="934">
        <v>23.7983722686768</v>
      </c>
    </row>
    <row r="74" spans="1:5" x14ac:dyDescent="0.2">
      <c r="A74" s="2" t="s">
        <v>90</v>
      </c>
      <c r="B74" s="931">
        <v>2164</v>
      </c>
      <c r="C74" s="934">
        <v>35.224220275878899</v>
      </c>
      <c r="D74" s="934">
        <v>32</v>
      </c>
      <c r="E74" s="934">
        <v>23.1119499206543</v>
      </c>
    </row>
    <row r="75" spans="1:5" x14ac:dyDescent="0.2">
      <c r="A75" s="5" t="s">
        <v>91</v>
      </c>
      <c r="B75" s="930" t="s">
        <v>1</v>
      </c>
      <c r="C75" s="933" t="s">
        <v>1</v>
      </c>
      <c r="D75" s="933" t="s">
        <v>1</v>
      </c>
      <c r="E75" s="933" t="s">
        <v>1</v>
      </c>
    </row>
    <row r="76" spans="1:5" x14ac:dyDescent="0.2">
      <c r="A76" s="2" t="s">
        <v>92</v>
      </c>
      <c r="B76" s="931">
        <v>2488</v>
      </c>
      <c r="C76" s="934">
        <v>11.882205009460399</v>
      </c>
      <c r="D76" s="934">
        <v>5</v>
      </c>
      <c r="E76" s="934">
        <v>15.268247604370099</v>
      </c>
    </row>
    <row r="77" spans="1:5" x14ac:dyDescent="0.2">
      <c r="A77" s="2" t="s">
        <v>93</v>
      </c>
      <c r="B77" s="931">
        <v>1239</v>
      </c>
      <c r="C77" s="934">
        <v>22.979232788085898</v>
      </c>
      <c r="D77" s="934">
        <v>14</v>
      </c>
      <c r="E77" s="934">
        <v>19.1214923858643</v>
      </c>
    </row>
    <row r="78" spans="1:5" x14ac:dyDescent="0.2">
      <c r="A78" s="2" t="s">
        <v>94</v>
      </c>
      <c r="B78" s="931">
        <v>3449</v>
      </c>
      <c r="C78" s="934">
        <v>44.787517547607401</v>
      </c>
      <c r="D78" s="934">
        <v>46</v>
      </c>
      <c r="E78" s="934">
        <v>21.569746017456101</v>
      </c>
    </row>
    <row r="79" spans="1:5" x14ac:dyDescent="0.2">
      <c r="A79" s="5" t="s">
        <v>95</v>
      </c>
      <c r="B79" s="930" t="s">
        <v>1</v>
      </c>
      <c r="C79" s="933" t="s">
        <v>1</v>
      </c>
      <c r="D79" s="933" t="s">
        <v>1</v>
      </c>
      <c r="E79" s="933" t="s">
        <v>1</v>
      </c>
    </row>
    <row r="80" spans="1:5" x14ac:dyDescent="0.2">
      <c r="A80" s="2" t="s">
        <v>96</v>
      </c>
      <c r="B80" s="931">
        <v>1286</v>
      </c>
      <c r="C80" s="934">
        <v>22.694156646728501</v>
      </c>
      <c r="D80" s="934">
        <v>15</v>
      </c>
      <c r="E80" s="934">
        <v>20.871110916137699</v>
      </c>
    </row>
    <row r="81" spans="1:5" x14ac:dyDescent="0.2">
      <c r="A81" s="2" t="s">
        <v>97</v>
      </c>
      <c r="B81" s="931">
        <v>1354</v>
      </c>
      <c r="C81" s="934">
        <v>31.701496124267599</v>
      </c>
      <c r="D81" s="934">
        <v>24</v>
      </c>
      <c r="E81" s="934">
        <v>24.5233478546143</v>
      </c>
    </row>
    <row r="82" spans="1:5" x14ac:dyDescent="0.2">
      <c r="A82" s="2" t="s">
        <v>98</v>
      </c>
      <c r="B82" s="931">
        <v>284</v>
      </c>
      <c r="C82" s="934">
        <v>26.3934135437012</v>
      </c>
      <c r="D82" s="934">
        <v>17</v>
      </c>
      <c r="E82" s="934">
        <v>23.569822311401399</v>
      </c>
    </row>
    <row r="83" spans="1:5" x14ac:dyDescent="0.2">
      <c r="A83" s="2" t="s">
        <v>99</v>
      </c>
      <c r="B83" s="931">
        <v>855</v>
      </c>
      <c r="C83" s="934">
        <v>38.969230651855497</v>
      </c>
      <c r="D83" s="934">
        <v>42</v>
      </c>
      <c r="E83" s="934">
        <v>25.7216682434082</v>
      </c>
    </row>
    <row r="84" spans="1:5" x14ac:dyDescent="0.2">
      <c r="A84" s="2" t="s">
        <v>100</v>
      </c>
      <c r="B84" s="931">
        <v>414</v>
      </c>
      <c r="C84" s="934">
        <v>28.507732391357401</v>
      </c>
      <c r="D84" s="934">
        <v>21</v>
      </c>
      <c r="E84" s="934">
        <v>24.037145614623999</v>
      </c>
    </row>
    <row r="85" spans="1:5" x14ac:dyDescent="0.2">
      <c r="A85" s="2" t="s">
        <v>101</v>
      </c>
      <c r="B85" s="931">
        <v>1104</v>
      </c>
      <c r="C85" s="934">
        <v>34.372016906738303</v>
      </c>
      <c r="D85" s="934">
        <v>30</v>
      </c>
      <c r="E85" s="934">
        <v>24.508852005004901</v>
      </c>
    </row>
    <row r="86" spans="1:5" x14ac:dyDescent="0.2">
      <c r="A86" s="2" t="s">
        <v>102</v>
      </c>
      <c r="B86" s="931">
        <v>337</v>
      </c>
      <c r="C86" s="934">
        <v>30.5375080108643</v>
      </c>
      <c r="D86" s="934">
        <v>24</v>
      </c>
      <c r="E86" s="934">
        <v>21.639947891235401</v>
      </c>
    </row>
    <row r="87" spans="1:5" x14ac:dyDescent="0.2">
      <c r="A87" s="2" t="s">
        <v>103</v>
      </c>
      <c r="B87" s="931">
        <v>398</v>
      </c>
      <c r="C87" s="934">
        <v>15.196722984314</v>
      </c>
      <c r="D87" s="934">
        <v>9</v>
      </c>
      <c r="E87" s="934">
        <v>15.78941822052</v>
      </c>
    </row>
    <row r="88" spans="1:5" x14ac:dyDescent="0.2">
      <c r="A88" s="2" t="s">
        <v>104</v>
      </c>
      <c r="B88" s="931">
        <v>1080</v>
      </c>
      <c r="C88" s="934">
        <v>15.2728261947632</v>
      </c>
      <c r="D88" s="934">
        <v>8</v>
      </c>
      <c r="E88" s="934">
        <v>18.354639053344702</v>
      </c>
    </row>
    <row r="89" spans="1:5" x14ac:dyDescent="0.2">
      <c r="A89" s="5" t="s">
        <v>105</v>
      </c>
      <c r="B89" s="930" t="s">
        <v>1</v>
      </c>
      <c r="C89" s="933" t="s">
        <v>1</v>
      </c>
      <c r="D89" s="933" t="s">
        <v>1</v>
      </c>
      <c r="E89" s="933" t="s">
        <v>1</v>
      </c>
    </row>
    <row r="90" spans="1:5" x14ac:dyDescent="0.2">
      <c r="A90" s="2" t="s">
        <v>106</v>
      </c>
      <c r="B90" s="931">
        <v>1074</v>
      </c>
      <c r="C90" s="934">
        <v>22.8829669952393</v>
      </c>
      <c r="D90" s="934">
        <v>13</v>
      </c>
      <c r="E90" s="934">
        <v>23.300737380981399</v>
      </c>
    </row>
    <row r="91" spans="1:5" x14ac:dyDescent="0.2">
      <c r="A91" s="2" t="s">
        <v>107</v>
      </c>
      <c r="B91" s="931">
        <v>2498</v>
      </c>
      <c r="C91" s="934">
        <v>31.4657173156738</v>
      </c>
      <c r="D91" s="934">
        <v>24</v>
      </c>
      <c r="E91" s="934">
        <v>25.890806198120099</v>
      </c>
    </row>
    <row r="92" spans="1:5" x14ac:dyDescent="0.2">
      <c r="A92" s="2" t="s">
        <v>108</v>
      </c>
      <c r="B92" s="931">
        <v>4427</v>
      </c>
      <c r="C92" s="934">
        <v>26.273342132568398</v>
      </c>
      <c r="D92" s="934">
        <v>18</v>
      </c>
      <c r="E92" s="934">
        <v>22.978275299072301</v>
      </c>
    </row>
    <row r="93" spans="1:5" x14ac:dyDescent="0.2">
      <c r="A93" s="2" t="s">
        <v>109</v>
      </c>
      <c r="B93" s="931">
        <v>767</v>
      </c>
      <c r="C93" s="934">
        <v>17.3678798675537</v>
      </c>
      <c r="D93" s="934">
        <v>13</v>
      </c>
      <c r="E93" s="934">
        <v>16.235401153564499</v>
      </c>
    </row>
    <row r="94" spans="1:5" x14ac:dyDescent="0.2">
      <c r="A94" s="5" t="s">
        <v>110</v>
      </c>
      <c r="B94" s="930" t="s">
        <v>1</v>
      </c>
      <c r="C94" s="933" t="s">
        <v>1</v>
      </c>
      <c r="D94" s="933" t="s">
        <v>1</v>
      </c>
      <c r="E94" s="933" t="s">
        <v>1</v>
      </c>
    </row>
    <row r="95" spans="1:5" x14ac:dyDescent="0.2">
      <c r="A95" s="2" t="s">
        <v>106</v>
      </c>
      <c r="B95" s="931">
        <v>1726</v>
      </c>
      <c r="C95" s="934">
        <v>24.598075866699201</v>
      </c>
      <c r="D95" s="934">
        <v>15</v>
      </c>
      <c r="E95" s="934">
        <v>24.2433967590332</v>
      </c>
    </row>
    <row r="96" spans="1:5" x14ac:dyDescent="0.2">
      <c r="A96" s="2" t="s">
        <v>107</v>
      </c>
      <c r="B96" s="931">
        <v>3287</v>
      </c>
      <c r="C96" s="934">
        <v>31.981615066528299</v>
      </c>
      <c r="D96" s="934">
        <v>25</v>
      </c>
      <c r="E96" s="934">
        <v>25.670274734497099</v>
      </c>
    </row>
    <row r="97" spans="1:5" x14ac:dyDescent="0.2">
      <c r="A97" s="2" t="s">
        <v>108</v>
      </c>
      <c r="B97" s="931">
        <v>3347</v>
      </c>
      <c r="C97" s="934">
        <v>23.034730911254901</v>
      </c>
      <c r="D97" s="934">
        <v>15</v>
      </c>
      <c r="E97" s="934">
        <v>20.650920867919901</v>
      </c>
    </row>
    <row r="98" spans="1:5" x14ac:dyDescent="0.2">
      <c r="A98" s="2" t="s">
        <v>109</v>
      </c>
      <c r="B98" s="931">
        <v>406</v>
      </c>
      <c r="C98" s="934">
        <v>17.950628280639599</v>
      </c>
      <c r="D98" s="934">
        <v>13</v>
      </c>
      <c r="E98" s="934">
        <v>17.047204971313501</v>
      </c>
    </row>
    <row r="99" spans="1:5" x14ac:dyDescent="0.2">
      <c r="A99" s="5" t="s">
        <v>111</v>
      </c>
      <c r="B99" s="930" t="s">
        <v>1</v>
      </c>
      <c r="C99" s="933" t="s">
        <v>1</v>
      </c>
      <c r="D99" s="933" t="s">
        <v>1</v>
      </c>
      <c r="E99" s="933" t="s">
        <v>1</v>
      </c>
    </row>
    <row r="100" spans="1:5" x14ac:dyDescent="0.2">
      <c r="A100" s="2" t="s">
        <v>112</v>
      </c>
      <c r="B100" s="931">
        <v>566</v>
      </c>
      <c r="C100" s="934">
        <v>7.4794769287109402</v>
      </c>
      <c r="D100" s="934">
        <v>3</v>
      </c>
      <c r="E100" s="934">
        <v>8.2298536300659197</v>
      </c>
    </row>
    <row r="101" spans="1:5" x14ac:dyDescent="0.2">
      <c r="A101" s="2" t="s">
        <v>113</v>
      </c>
      <c r="B101" s="931">
        <v>1425</v>
      </c>
      <c r="C101" s="934">
        <v>8.8620920181274396</v>
      </c>
      <c r="D101" s="934">
        <v>6</v>
      </c>
      <c r="E101" s="934">
        <v>8.9078178405761701</v>
      </c>
    </row>
    <row r="102" spans="1:5" x14ac:dyDescent="0.2">
      <c r="A102" s="2" t="s">
        <v>114</v>
      </c>
      <c r="B102" s="931">
        <v>1981</v>
      </c>
      <c r="C102" s="934">
        <v>15.824928283691399</v>
      </c>
      <c r="D102" s="934">
        <v>12</v>
      </c>
      <c r="E102" s="934">
        <v>12.5087242126465</v>
      </c>
    </row>
    <row r="103" spans="1:5" x14ac:dyDescent="0.2">
      <c r="A103" s="2" t="s">
        <v>115</v>
      </c>
      <c r="B103" s="931">
        <v>1363</v>
      </c>
      <c r="C103" s="934">
        <v>24.792314529418899</v>
      </c>
      <c r="D103" s="934">
        <v>21</v>
      </c>
      <c r="E103" s="934">
        <v>16.637537002563501</v>
      </c>
    </row>
    <row r="104" spans="1:5" x14ac:dyDescent="0.2">
      <c r="A104" s="2" t="s">
        <v>116</v>
      </c>
      <c r="B104" s="931">
        <v>1517</v>
      </c>
      <c r="C104" s="934">
        <v>38.812614440917997</v>
      </c>
      <c r="D104" s="934">
        <v>39</v>
      </c>
      <c r="E104" s="934">
        <v>20.746189117431602</v>
      </c>
    </row>
    <row r="105" spans="1:5" x14ac:dyDescent="0.2">
      <c r="A105" s="2" t="s">
        <v>117</v>
      </c>
      <c r="B105" s="931">
        <v>1453</v>
      </c>
      <c r="C105" s="934">
        <v>48.4093017578125</v>
      </c>
      <c r="D105" s="934">
        <v>52</v>
      </c>
      <c r="E105" s="934">
        <v>22.956840515136701</v>
      </c>
    </row>
    <row r="106" spans="1:5" x14ac:dyDescent="0.2">
      <c r="A106" s="2" t="s">
        <v>118</v>
      </c>
      <c r="B106" s="931">
        <v>1165</v>
      </c>
      <c r="C106" s="934">
        <v>56.700912475585902</v>
      </c>
      <c r="D106" s="934">
        <v>61</v>
      </c>
      <c r="E106" s="934">
        <v>24.293888092041001</v>
      </c>
    </row>
    <row r="107" spans="1:5" x14ac:dyDescent="0.2">
      <c r="A107" s="5" t="s">
        <v>111</v>
      </c>
      <c r="B107" s="930" t="s">
        <v>1</v>
      </c>
      <c r="C107" s="933" t="s">
        <v>1</v>
      </c>
      <c r="D107" s="933" t="s">
        <v>1</v>
      </c>
      <c r="E107" s="933" t="s">
        <v>1</v>
      </c>
    </row>
    <row r="108" spans="1:5" x14ac:dyDescent="0.2">
      <c r="A108" s="2" t="s">
        <v>119</v>
      </c>
      <c r="B108" s="931">
        <v>1991</v>
      </c>
      <c r="C108" s="934">
        <v>8.4126710891723597</v>
      </c>
      <c r="D108" s="934">
        <v>5</v>
      </c>
      <c r="E108" s="934">
        <v>8.71575927734375</v>
      </c>
    </row>
    <row r="109" spans="1:5" x14ac:dyDescent="0.2">
      <c r="A109" s="2" t="s">
        <v>120</v>
      </c>
      <c r="B109" s="931">
        <v>2759</v>
      </c>
      <c r="C109" s="934">
        <v>17.533418655395501</v>
      </c>
      <c r="D109" s="934">
        <v>14</v>
      </c>
      <c r="E109" s="934">
        <v>13.5946617126465</v>
      </c>
    </row>
    <row r="110" spans="1:5" x14ac:dyDescent="0.2">
      <c r="A110" s="2" t="s">
        <v>121</v>
      </c>
      <c r="B110" s="931">
        <v>2102</v>
      </c>
      <c r="C110" s="934">
        <v>36.551845550537102</v>
      </c>
      <c r="D110" s="934">
        <v>36</v>
      </c>
      <c r="E110" s="934">
        <v>20.534833908081101</v>
      </c>
    </row>
    <row r="111" spans="1:5" x14ac:dyDescent="0.2">
      <c r="A111" s="2" t="s">
        <v>122</v>
      </c>
      <c r="B111" s="931">
        <v>2618</v>
      </c>
      <c r="C111" s="934">
        <v>52.206867218017599</v>
      </c>
      <c r="D111" s="934">
        <v>59</v>
      </c>
      <c r="E111" s="934">
        <v>23.932582855224599</v>
      </c>
    </row>
    <row r="112" spans="1:5" x14ac:dyDescent="0.2">
      <c r="A112" s="5" t="s">
        <v>111</v>
      </c>
      <c r="B112" s="930" t="s">
        <v>1</v>
      </c>
      <c r="C112" s="933" t="s">
        <v>1</v>
      </c>
      <c r="D112" s="933" t="s">
        <v>1</v>
      </c>
      <c r="E112" s="933" t="s">
        <v>1</v>
      </c>
    </row>
    <row r="113" spans="1:5" x14ac:dyDescent="0.2">
      <c r="A113" s="2" t="s">
        <v>119</v>
      </c>
      <c r="B113" s="931">
        <v>1991</v>
      </c>
      <c r="C113" s="934">
        <v>8.4126710891723597</v>
      </c>
      <c r="D113" s="934">
        <v>5</v>
      </c>
      <c r="E113" s="934">
        <v>8.71575927734375</v>
      </c>
    </row>
    <row r="114" spans="1:5" x14ac:dyDescent="0.2">
      <c r="A114" s="2" t="s">
        <v>123</v>
      </c>
      <c r="B114" s="931">
        <v>3344</v>
      </c>
      <c r="C114" s="934">
        <v>19.181516647338899</v>
      </c>
      <c r="D114" s="934">
        <v>15</v>
      </c>
      <c r="E114" s="934">
        <v>14.8417854309082</v>
      </c>
    </row>
    <row r="115" spans="1:5" x14ac:dyDescent="0.2">
      <c r="A115" s="2" t="s">
        <v>124</v>
      </c>
      <c r="B115" s="931">
        <v>4135</v>
      </c>
      <c r="C115" s="934">
        <v>46.714645385742202</v>
      </c>
      <c r="D115" s="934">
        <v>54</v>
      </c>
      <c r="E115" s="934">
        <v>23.615087509155298</v>
      </c>
    </row>
    <row r="116" spans="1:5" x14ac:dyDescent="0.2">
      <c r="A116" s="5" t="s">
        <v>125</v>
      </c>
      <c r="B116" s="930" t="s">
        <v>1</v>
      </c>
      <c r="C116" s="933" t="s">
        <v>1</v>
      </c>
      <c r="D116" s="933" t="s">
        <v>1</v>
      </c>
      <c r="E116" s="933" t="s">
        <v>1</v>
      </c>
    </row>
    <row r="117" spans="1:5" x14ac:dyDescent="0.2">
      <c r="A117" s="2" t="s">
        <v>126</v>
      </c>
      <c r="B117" s="931">
        <v>1208</v>
      </c>
      <c r="C117" s="934">
        <v>23.256088256835898</v>
      </c>
      <c r="D117" s="934">
        <v>14</v>
      </c>
      <c r="E117" s="934">
        <v>23.5242214202881</v>
      </c>
    </row>
    <row r="118" spans="1:5" x14ac:dyDescent="0.2">
      <c r="A118" s="2" t="s">
        <v>127</v>
      </c>
      <c r="B118" s="931">
        <v>326</v>
      </c>
      <c r="C118" s="934">
        <v>28.075302124023398</v>
      </c>
      <c r="D118" s="934">
        <v>18</v>
      </c>
      <c r="E118" s="934">
        <v>25.903049468994102</v>
      </c>
    </row>
    <row r="119" spans="1:5" x14ac:dyDescent="0.2">
      <c r="A119" s="2" t="s">
        <v>128</v>
      </c>
      <c r="B119" s="931">
        <v>637</v>
      </c>
      <c r="C119" s="934">
        <v>32.599555969238303</v>
      </c>
      <c r="D119" s="934">
        <v>24</v>
      </c>
      <c r="E119" s="934">
        <v>26.550128936767599</v>
      </c>
    </row>
    <row r="120" spans="1:5" x14ac:dyDescent="0.2">
      <c r="A120" s="2" t="s">
        <v>129</v>
      </c>
      <c r="B120" s="931">
        <v>1401</v>
      </c>
      <c r="C120" s="934">
        <v>32.436779022216797</v>
      </c>
      <c r="D120" s="934">
        <v>26</v>
      </c>
      <c r="E120" s="934">
        <v>25.491378784179702</v>
      </c>
    </row>
    <row r="121" spans="1:5" x14ac:dyDescent="0.2">
      <c r="A121" s="2" t="s">
        <v>130</v>
      </c>
      <c r="B121" s="931">
        <v>1456</v>
      </c>
      <c r="C121" s="934">
        <v>30.681516647338899</v>
      </c>
      <c r="D121" s="934">
        <v>23</v>
      </c>
      <c r="E121" s="934">
        <v>25.302755355835</v>
      </c>
    </row>
    <row r="122" spans="1:5" x14ac:dyDescent="0.2">
      <c r="A122" s="2" t="s">
        <v>131</v>
      </c>
      <c r="B122" s="931">
        <v>846</v>
      </c>
      <c r="C122" s="934">
        <v>25.776962280273398</v>
      </c>
      <c r="D122" s="934">
        <v>18</v>
      </c>
      <c r="E122" s="934">
        <v>22.6965847015381</v>
      </c>
    </row>
    <row r="123" spans="1:5" x14ac:dyDescent="0.2">
      <c r="A123" s="2" t="s">
        <v>132</v>
      </c>
      <c r="B123" s="931">
        <v>501</v>
      </c>
      <c r="C123" s="934">
        <v>22.960081100463899</v>
      </c>
      <c r="D123" s="934">
        <v>14</v>
      </c>
      <c r="E123" s="934">
        <v>21.781995773315401</v>
      </c>
    </row>
    <row r="124" spans="1:5" x14ac:dyDescent="0.2">
      <c r="A124" s="3" t="s">
        <v>133</v>
      </c>
      <c r="B124" s="932">
        <v>2391</v>
      </c>
      <c r="C124" s="935">
        <v>21.077589035034201</v>
      </c>
      <c r="D124" s="935">
        <v>14</v>
      </c>
      <c r="E124" s="935">
        <v>18.8447360992432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22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92" t="s">
        <v>1</v>
      </c>
      <c r="C6" s="89" t="s">
        <v>1</v>
      </c>
      <c r="D6" s="89" t="s">
        <v>1</v>
      </c>
      <c r="E6" s="89" t="s">
        <v>1</v>
      </c>
      <c r="F6" s="89" t="s">
        <v>1</v>
      </c>
      <c r="G6" s="89" t="s">
        <v>1</v>
      </c>
      <c r="H6" s="89" t="s">
        <v>1</v>
      </c>
      <c r="I6" s="89" t="s">
        <v>1</v>
      </c>
      <c r="J6" s="95" t="s">
        <v>1</v>
      </c>
    </row>
    <row r="7" spans="1:10" x14ac:dyDescent="0.2">
      <c r="A7" s="2" t="s">
        <v>26</v>
      </c>
      <c r="B7" s="93">
        <v>8345</v>
      </c>
      <c r="C7" s="90">
        <v>0.419430822134018</v>
      </c>
      <c r="D7" s="90">
        <v>0.490575551986694</v>
      </c>
      <c r="E7" s="90">
        <v>8.1458590924739796E-2</v>
      </c>
      <c r="F7" s="90">
        <v>5.9373686090111698E-3</v>
      </c>
      <c r="G7" s="90">
        <v>1.61138037219644E-3</v>
      </c>
      <c r="H7" s="90">
        <v>4.4788228115066902E-4</v>
      </c>
      <c r="I7" s="90">
        <v>5.3840072359889702E-4</v>
      </c>
      <c r="J7" s="96">
        <v>0.68472093343734697</v>
      </c>
    </row>
    <row r="8" spans="1:10" x14ac:dyDescent="0.2">
      <c r="A8" s="5" t="s">
        <v>27</v>
      </c>
      <c r="B8" s="92" t="s">
        <v>1</v>
      </c>
      <c r="C8" s="89" t="s">
        <v>1</v>
      </c>
      <c r="D8" s="89" t="s">
        <v>1</v>
      </c>
      <c r="E8" s="89" t="s">
        <v>1</v>
      </c>
      <c r="F8" s="89" t="s">
        <v>1</v>
      </c>
      <c r="G8" s="89" t="s">
        <v>1</v>
      </c>
      <c r="H8" s="89" t="s">
        <v>1</v>
      </c>
      <c r="I8" s="89" t="s">
        <v>1</v>
      </c>
      <c r="J8" s="95" t="s">
        <v>1</v>
      </c>
    </row>
    <row r="9" spans="1:10" x14ac:dyDescent="0.2">
      <c r="A9" s="2" t="s">
        <v>28</v>
      </c>
      <c r="B9" s="93">
        <v>2160</v>
      </c>
      <c r="C9" s="90">
        <v>0.53629451990127597</v>
      </c>
      <c r="D9" s="90">
        <v>0.42708623409271201</v>
      </c>
      <c r="E9" s="90">
        <v>3.0175834894180301E-2</v>
      </c>
      <c r="F9" s="90">
        <v>3.5015973262488799E-3</v>
      </c>
      <c r="G9" s="90">
        <v>1.48275308310986E-3</v>
      </c>
      <c r="H9" s="90">
        <v>5.5101141333579995E-4</v>
      </c>
      <c r="I9" s="90">
        <v>9.0804725186899304E-4</v>
      </c>
      <c r="J9" s="96">
        <v>0.51480120420455899</v>
      </c>
    </row>
    <row r="10" spans="1:10" x14ac:dyDescent="0.2">
      <c r="A10" s="2" t="s">
        <v>29</v>
      </c>
      <c r="B10" s="93">
        <v>352</v>
      </c>
      <c r="C10" s="90">
        <v>0.43698859214782698</v>
      </c>
      <c r="D10" s="90">
        <v>0.545476853847504</v>
      </c>
      <c r="E10" s="90">
        <v>1.7534591257572198E-2</v>
      </c>
      <c r="F10" s="90">
        <v>0</v>
      </c>
      <c r="G10" s="90">
        <v>0</v>
      </c>
      <c r="H10" s="90">
        <v>0</v>
      </c>
      <c r="I10" s="90">
        <v>0</v>
      </c>
      <c r="J10" s="96">
        <v>0.58054602146148704</v>
      </c>
    </row>
    <row r="11" spans="1:10" x14ac:dyDescent="0.2">
      <c r="A11" s="2" t="s">
        <v>30</v>
      </c>
      <c r="B11" s="93">
        <v>1378</v>
      </c>
      <c r="C11" s="90">
        <v>0.23504272103309601</v>
      </c>
      <c r="D11" s="90">
        <v>0.54012018442153897</v>
      </c>
      <c r="E11" s="90">
        <v>0.20390927791595501</v>
      </c>
      <c r="F11" s="90">
        <v>1.3285430148243901E-2</v>
      </c>
      <c r="G11" s="90">
        <v>5.9120496734976803E-3</v>
      </c>
      <c r="H11" s="90">
        <v>1.1696788715198599E-3</v>
      </c>
      <c r="I11" s="90">
        <v>5.6064280215650797E-4</v>
      </c>
      <c r="J11" s="96">
        <v>1.0218260288238501</v>
      </c>
    </row>
    <row r="12" spans="1:10" x14ac:dyDescent="0.2">
      <c r="A12" s="2" t="s">
        <v>31</v>
      </c>
      <c r="B12" s="93">
        <v>1581</v>
      </c>
      <c r="C12" s="90">
        <v>0.31438326835632302</v>
      </c>
      <c r="D12" s="90">
        <v>0.50190097093582198</v>
      </c>
      <c r="E12" s="90">
        <v>0.17410363256931299</v>
      </c>
      <c r="F12" s="90">
        <v>9.0888487175107002E-3</v>
      </c>
      <c r="G12" s="90">
        <v>2.6165018789470201E-4</v>
      </c>
      <c r="H12" s="90">
        <v>2.6165018789470201E-4</v>
      </c>
      <c r="I12" s="90">
        <v>0</v>
      </c>
      <c r="J12" s="96">
        <v>0.87972962856292702</v>
      </c>
    </row>
    <row r="13" spans="1:10" x14ac:dyDescent="0.2">
      <c r="A13" s="2" t="s">
        <v>32</v>
      </c>
      <c r="B13" s="93">
        <v>864</v>
      </c>
      <c r="C13" s="90">
        <v>0.50307935476303101</v>
      </c>
      <c r="D13" s="90">
        <v>0.48068001866340598</v>
      </c>
      <c r="E13" s="90">
        <v>1.57904271036386E-2</v>
      </c>
      <c r="F13" s="90">
        <v>0</v>
      </c>
      <c r="G13" s="90">
        <v>4.5023066923022297E-4</v>
      </c>
      <c r="H13" s="90">
        <v>0</v>
      </c>
      <c r="I13" s="90">
        <v>0</v>
      </c>
      <c r="J13" s="96">
        <v>0.51406180858612105</v>
      </c>
    </row>
    <row r="14" spans="1:10" x14ac:dyDescent="0.2">
      <c r="A14" s="2" t="s">
        <v>33</v>
      </c>
      <c r="B14" s="93">
        <v>1527</v>
      </c>
      <c r="C14" s="90">
        <v>0.14075438678264601</v>
      </c>
      <c r="D14" s="90">
        <v>0.71588236093521096</v>
      </c>
      <c r="E14" s="90">
        <v>0.137406200170517</v>
      </c>
      <c r="F14" s="90">
        <v>4.4238129630684896E-3</v>
      </c>
      <c r="G14" s="90">
        <v>4.9092277185991396E-4</v>
      </c>
      <c r="H14" s="90">
        <v>1.23057194286957E-4</v>
      </c>
      <c r="I14" s="90">
        <v>9.1924431035295096E-4</v>
      </c>
      <c r="J14" s="96">
        <v>1.0148184299469001</v>
      </c>
    </row>
    <row r="15" spans="1:10" x14ac:dyDescent="0.2">
      <c r="A15" s="5" t="s">
        <v>34</v>
      </c>
      <c r="B15" s="92" t="s">
        <v>1</v>
      </c>
      <c r="C15" s="89" t="s">
        <v>1</v>
      </c>
      <c r="D15" s="89" t="s">
        <v>1</v>
      </c>
      <c r="E15" s="89" t="s">
        <v>1</v>
      </c>
      <c r="F15" s="89" t="s">
        <v>1</v>
      </c>
      <c r="G15" s="89" t="s">
        <v>1</v>
      </c>
      <c r="H15" s="89" t="s">
        <v>1</v>
      </c>
      <c r="I15" s="89" t="s">
        <v>1</v>
      </c>
      <c r="J15" s="95" t="s">
        <v>1</v>
      </c>
    </row>
    <row r="16" spans="1:10" x14ac:dyDescent="0.2">
      <c r="A16" s="2" t="s">
        <v>35</v>
      </c>
      <c r="B16" s="93">
        <v>5349</v>
      </c>
      <c r="C16" s="90">
        <v>0.37965202331543002</v>
      </c>
      <c r="D16" s="90">
        <v>0.507166087627411</v>
      </c>
      <c r="E16" s="90">
        <v>0.10203775763511699</v>
      </c>
      <c r="F16" s="90">
        <v>7.76782585307956E-3</v>
      </c>
      <c r="G16" s="90">
        <v>1.98996625840664E-3</v>
      </c>
      <c r="H16" s="90">
        <v>6.9028639700263695E-4</v>
      </c>
      <c r="I16" s="90">
        <v>6.9603975862264601E-4</v>
      </c>
      <c r="J16" s="96">
        <v>0.75204038619995095</v>
      </c>
    </row>
    <row r="17" spans="1:10" x14ac:dyDescent="0.2">
      <c r="A17" s="2" t="s">
        <v>36</v>
      </c>
      <c r="B17" s="93">
        <v>276</v>
      </c>
      <c r="C17" s="90">
        <v>0.72941005229949996</v>
      </c>
      <c r="D17" s="90">
        <v>0.25861737132072399</v>
      </c>
      <c r="E17" s="90">
        <v>6.1891572549939199E-3</v>
      </c>
      <c r="F17" s="90">
        <v>2.18277866952121E-3</v>
      </c>
      <c r="G17" s="90">
        <v>3.6006732843816302E-3</v>
      </c>
      <c r="H17" s="90">
        <v>0</v>
      </c>
      <c r="I17" s="90">
        <v>0</v>
      </c>
      <c r="J17" s="96">
        <v>0.29194670915603599</v>
      </c>
    </row>
    <row r="18" spans="1:10" x14ac:dyDescent="0.2">
      <c r="A18" s="2" t="s">
        <v>37</v>
      </c>
      <c r="B18" s="93">
        <v>2249</v>
      </c>
      <c r="C18" s="90">
        <v>0.37668612599372903</v>
      </c>
      <c r="D18" s="90">
        <v>0.56521582603454601</v>
      </c>
      <c r="E18" s="90">
        <v>5.6239165365696002E-2</v>
      </c>
      <c r="F18" s="90">
        <v>9.2964165378361897E-4</v>
      </c>
      <c r="G18" s="90">
        <v>4.5654946006834502E-4</v>
      </c>
      <c r="H18" s="90">
        <v>4.36534392065369E-5</v>
      </c>
      <c r="I18" s="90">
        <v>4.2905256850644897E-4</v>
      </c>
      <c r="J18" s="96">
        <v>0.68638902902603105</v>
      </c>
    </row>
    <row r="19" spans="1:10" x14ac:dyDescent="0.2">
      <c r="A19" s="2" t="s">
        <v>38</v>
      </c>
      <c r="B19" s="93">
        <v>272</v>
      </c>
      <c r="C19" s="90">
        <v>0.67158329486846902</v>
      </c>
      <c r="D19" s="90">
        <v>0.28523603081703203</v>
      </c>
      <c r="E19" s="90">
        <v>2.98116244375706E-2</v>
      </c>
      <c r="F19" s="90">
        <v>1.31185986101627E-2</v>
      </c>
      <c r="G19" s="90">
        <v>2.50429584411904E-4</v>
      </c>
      <c r="H19" s="90">
        <v>0</v>
      </c>
      <c r="I19" s="90">
        <v>0</v>
      </c>
      <c r="J19" s="96">
        <v>0.38521680235862699</v>
      </c>
    </row>
    <row r="20" spans="1:10" x14ac:dyDescent="0.2">
      <c r="A20" s="5" t="s">
        <v>39</v>
      </c>
      <c r="B20" s="92" t="s">
        <v>1</v>
      </c>
      <c r="C20" s="89" t="s">
        <v>1</v>
      </c>
      <c r="D20" s="89" t="s">
        <v>1</v>
      </c>
      <c r="E20" s="89" t="s">
        <v>1</v>
      </c>
      <c r="F20" s="89" t="s">
        <v>1</v>
      </c>
      <c r="G20" s="89" t="s">
        <v>1</v>
      </c>
      <c r="H20" s="89" t="s">
        <v>1</v>
      </c>
      <c r="I20" s="89" t="s">
        <v>1</v>
      </c>
      <c r="J20" s="95" t="s">
        <v>1</v>
      </c>
    </row>
    <row r="21" spans="1:10" x14ac:dyDescent="0.2">
      <c r="A21" s="2" t="s">
        <v>35</v>
      </c>
      <c r="B21" s="93">
        <v>5349</v>
      </c>
      <c r="C21" s="90">
        <v>0.37965202331543002</v>
      </c>
      <c r="D21" s="90">
        <v>0.507166087627411</v>
      </c>
      <c r="E21" s="90">
        <v>0.10203775763511699</v>
      </c>
      <c r="F21" s="90">
        <v>7.76782585307956E-3</v>
      </c>
      <c r="G21" s="90">
        <v>1.98996625840664E-3</v>
      </c>
      <c r="H21" s="90">
        <v>6.9028639700263695E-4</v>
      </c>
      <c r="I21" s="90">
        <v>6.9603975862264601E-4</v>
      </c>
      <c r="J21" s="96">
        <v>0.75204038619995095</v>
      </c>
    </row>
    <row r="22" spans="1:10" x14ac:dyDescent="0.2">
      <c r="A22" s="2" t="s">
        <v>40</v>
      </c>
      <c r="B22" s="93">
        <v>91</v>
      </c>
      <c r="C22" s="90">
        <v>0.59067219495773304</v>
      </c>
      <c r="D22" s="90">
        <v>0.37723994255065901</v>
      </c>
      <c r="E22" s="90">
        <v>1.3857628218829601E-2</v>
      </c>
      <c r="F22" s="90">
        <v>6.8804221227765101E-3</v>
      </c>
      <c r="G22" s="90">
        <v>1.13498233258724E-2</v>
      </c>
      <c r="H22" s="90">
        <v>0</v>
      </c>
      <c r="I22" s="90">
        <v>0</v>
      </c>
      <c r="J22" s="96">
        <v>0.470995754003525</v>
      </c>
    </row>
    <row r="23" spans="1:10" x14ac:dyDescent="0.2">
      <c r="A23" s="2" t="s">
        <v>41</v>
      </c>
      <c r="B23" s="93">
        <v>155</v>
      </c>
      <c r="C23" s="90">
        <v>0.77810752391815197</v>
      </c>
      <c r="D23" s="90">
        <v>0.218756183981895</v>
      </c>
      <c r="E23" s="90">
        <v>3.1362925656139898E-3</v>
      </c>
      <c r="F23" s="90">
        <v>0</v>
      </c>
      <c r="G23" s="90">
        <v>0</v>
      </c>
      <c r="H23" s="90">
        <v>0</v>
      </c>
      <c r="I23" s="90">
        <v>0</v>
      </c>
      <c r="J23" s="96">
        <v>0.22502875328064001</v>
      </c>
    </row>
    <row r="24" spans="1:10" x14ac:dyDescent="0.2">
      <c r="A24" s="2" t="s">
        <v>42</v>
      </c>
      <c r="B24" s="93">
        <v>30</v>
      </c>
      <c r="C24" s="90">
        <v>0.87501090764999401</v>
      </c>
      <c r="D24" s="90">
        <v>0.12498908489942601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6">
        <v>0.12498907744884501</v>
      </c>
    </row>
    <row r="25" spans="1:10" x14ac:dyDescent="0.2">
      <c r="A25" s="2" t="s">
        <v>43</v>
      </c>
      <c r="B25" s="93">
        <v>10</v>
      </c>
      <c r="C25" s="90" t="s">
        <v>1</v>
      </c>
      <c r="D25" s="90" t="s">
        <v>1</v>
      </c>
      <c r="E25" s="90" t="s">
        <v>1</v>
      </c>
      <c r="F25" s="90" t="s">
        <v>1</v>
      </c>
      <c r="G25" s="90" t="s">
        <v>1</v>
      </c>
      <c r="H25" s="90" t="s">
        <v>1</v>
      </c>
      <c r="I25" s="90" t="s">
        <v>1</v>
      </c>
      <c r="J25" s="96" t="s">
        <v>1</v>
      </c>
    </row>
    <row r="26" spans="1:10" x14ac:dyDescent="0.2">
      <c r="A26" s="2" t="s">
        <v>37</v>
      </c>
      <c r="B26" s="93">
        <v>2249</v>
      </c>
      <c r="C26" s="90">
        <v>0.37668612599372903</v>
      </c>
      <c r="D26" s="90">
        <v>0.56521582603454601</v>
      </c>
      <c r="E26" s="90">
        <v>5.6239165365696002E-2</v>
      </c>
      <c r="F26" s="90">
        <v>9.2964165378361897E-4</v>
      </c>
      <c r="G26" s="90">
        <v>4.5654946006834502E-4</v>
      </c>
      <c r="H26" s="90">
        <v>4.36534392065369E-5</v>
      </c>
      <c r="I26" s="90">
        <v>4.2905256850644897E-4</v>
      </c>
      <c r="J26" s="96">
        <v>0.68638902902603105</v>
      </c>
    </row>
    <row r="27" spans="1:10" x14ac:dyDescent="0.2">
      <c r="A27" s="2" t="s">
        <v>44</v>
      </c>
      <c r="B27" s="93">
        <v>26</v>
      </c>
      <c r="C27" s="90" t="s">
        <v>1</v>
      </c>
      <c r="D27" s="90" t="s">
        <v>1</v>
      </c>
      <c r="E27" s="90" t="s">
        <v>1</v>
      </c>
      <c r="F27" s="90" t="s">
        <v>1</v>
      </c>
      <c r="G27" s="90" t="s">
        <v>1</v>
      </c>
      <c r="H27" s="90" t="s">
        <v>1</v>
      </c>
      <c r="I27" s="90" t="s">
        <v>1</v>
      </c>
      <c r="J27" s="96" t="s">
        <v>1</v>
      </c>
    </row>
    <row r="28" spans="1:10" x14ac:dyDescent="0.2">
      <c r="A28" s="2" t="s">
        <v>45</v>
      </c>
      <c r="B28" s="93">
        <v>236</v>
      </c>
      <c r="C28" s="90">
        <v>0.67808204889297496</v>
      </c>
      <c r="D28" s="90">
        <v>0.28411477804183999</v>
      </c>
      <c r="E28" s="90">
        <v>2.20913365483284E-2</v>
      </c>
      <c r="F28" s="90">
        <v>1.54175600036979E-2</v>
      </c>
      <c r="G28" s="90">
        <v>2.9431597795337401E-4</v>
      </c>
      <c r="H28" s="90">
        <v>0</v>
      </c>
      <c r="I28" s="90">
        <v>0</v>
      </c>
      <c r="J28" s="96">
        <v>0.37572738528251598</v>
      </c>
    </row>
    <row r="29" spans="1:10" x14ac:dyDescent="0.2">
      <c r="A29" s="5" t="s">
        <v>46</v>
      </c>
      <c r="B29" s="92" t="s">
        <v>1</v>
      </c>
      <c r="C29" s="89" t="s">
        <v>1</v>
      </c>
      <c r="D29" s="89" t="s">
        <v>1</v>
      </c>
      <c r="E29" s="89" t="s">
        <v>1</v>
      </c>
      <c r="F29" s="89" t="s">
        <v>1</v>
      </c>
      <c r="G29" s="89" t="s">
        <v>1</v>
      </c>
      <c r="H29" s="89" t="s">
        <v>1</v>
      </c>
      <c r="I29" s="89" t="s">
        <v>1</v>
      </c>
      <c r="J29" s="95" t="s">
        <v>1</v>
      </c>
    </row>
    <row r="30" spans="1:10" x14ac:dyDescent="0.2">
      <c r="A30" s="2" t="s">
        <v>47</v>
      </c>
      <c r="B30" s="93">
        <v>419</v>
      </c>
      <c r="C30" s="90">
        <v>0.70844697952270497</v>
      </c>
      <c r="D30" s="90">
        <v>0.28028285503387501</v>
      </c>
      <c r="E30" s="90">
        <v>8.8890539482235909E-3</v>
      </c>
      <c r="F30" s="90">
        <v>0</v>
      </c>
      <c r="G30" s="90">
        <v>2.3810958955436902E-3</v>
      </c>
      <c r="H30" s="90">
        <v>0</v>
      </c>
      <c r="I30" s="90">
        <v>0</v>
      </c>
      <c r="J30" s="96">
        <v>0.307585328817368</v>
      </c>
    </row>
    <row r="31" spans="1:10" x14ac:dyDescent="0.2">
      <c r="A31" s="2" t="s">
        <v>48</v>
      </c>
      <c r="B31" s="93">
        <v>1876</v>
      </c>
      <c r="C31" s="90">
        <v>0.53582340478897095</v>
      </c>
      <c r="D31" s="90">
        <v>0.437832921743393</v>
      </c>
      <c r="E31" s="90">
        <v>2.3792449384927701E-2</v>
      </c>
      <c r="F31" s="90">
        <v>1.2430383358150701E-3</v>
      </c>
      <c r="G31" s="90">
        <v>0</v>
      </c>
      <c r="H31" s="90">
        <v>1.6376758867409099E-4</v>
      </c>
      <c r="I31" s="90">
        <v>1.14440487232059E-3</v>
      </c>
      <c r="J31" s="96">
        <v>0.50026541948318504</v>
      </c>
    </row>
    <row r="32" spans="1:10" x14ac:dyDescent="0.2">
      <c r="A32" s="2" t="s">
        <v>49</v>
      </c>
      <c r="B32" s="93">
        <v>1643</v>
      </c>
      <c r="C32" s="90">
        <v>0.36137446761131298</v>
      </c>
      <c r="D32" s="90">
        <v>0.59022545814514205</v>
      </c>
      <c r="E32" s="90">
        <v>4.63253743946552E-2</v>
      </c>
      <c r="F32" s="90">
        <v>1.32999545894563E-3</v>
      </c>
      <c r="G32" s="90">
        <v>3.9404080598615099E-4</v>
      </c>
      <c r="H32" s="90">
        <v>0</v>
      </c>
      <c r="I32" s="90">
        <v>3.5067606950178699E-4</v>
      </c>
      <c r="J32" s="96">
        <v>0.69159841537475597</v>
      </c>
    </row>
    <row r="33" spans="1:10" x14ac:dyDescent="0.2">
      <c r="A33" s="2" t="s">
        <v>50</v>
      </c>
      <c r="B33" s="93">
        <v>3813</v>
      </c>
      <c r="C33" s="90">
        <v>0.25130197405815102</v>
      </c>
      <c r="D33" s="90">
        <v>0.54600578546524003</v>
      </c>
      <c r="E33" s="90">
        <v>0.182859137654305</v>
      </c>
      <c r="F33" s="90">
        <v>1.53147764503956E-2</v>
      </c>
      <c r="G33" s="90">
        <v>2.9802273493260102E-3</v>
      </c>
      <c r="H33" s="90">
        <v>1.26527098473161E-3</v>
      </c>
      <c r="I33" s="90">
        <v>2.7282838709652402E-4</v>
      </c>
      <c r="J33" s="96">
        <v>0.97799390554428101</v>
      </c>
    </row>
    <row r="34" spans="1:10" x14ac:dyDescent="0.2">
      <c r="A34" s="5" t="s">
        <v>51</v>
      </c>
      <c r="B34" s="92" t="s">
        <v>1</v>
      </c>
      <c r="C34" s="89" t="s">
        <v>1</v>
      </c>
      <c r="D34" s="89" t="s">
        <v>1</v>
      </c>
      <c r="E34" s="89" t="s">
        <v>1</v>
      </c>
      <c r="F34" s="89" t="s">
        <v>1</v>
      </c>
      <c r="G34" s="89" t="s">
        <v>1</v>
      </c>
      <c r="H34" s="89" t="s">
        <v>1</v>
      </c>
      <c r="I34" s="89" t="s">
        <v>1</v>
      </c>
      <c r="J34" s="95" t="s">
        <v>1</v>
      </c>
    </row>
    <row r="35" spans="1:10" x14ac:dyDescent="0.2">
      <c r="A35" s="2" t="s">
        <v>52</v>
      </c>
      <c r="B35" s="93">
        <v>2393</v>
      </c>
      <c r="C35" s="90">
        <v>0.52846515178680398</v>
      </c>
      <c r="D35" s="90">
        <v>0.455257058143616</v>
      </c>
      <c r="E35" s="90">
        <v>1.4589512720704099E-2</v>
      </c>
      <c r="F35" s="90">
        <v>4.86535078380257E-4</v>
      </c>
      <c r="G35" s="90">
        <v>5.0195638323202697E-4</v>
      </c>
      <c r="H35" s="90">
        <v>0</v>
      </c>
      <c r="I35" s="90">
        <v>6.9976988015696396E-4</v>
      </c>
      <c r="J35" s="96">
        <v>0.49420145153999301</v>
      </c>
    </row>
    <row r="36" spans="1:10" x14ac:dyDescent="0.2">
      <c r="A36" s="2" t="s">
        <v>53</v>
      </c>
      <c r="B36" s="93">
        <v>3631</v>
      </c>
      <c r="C36" s="90">
        <v>0.31217476725578303</v>
      </c>
      <c r="D36" s="90">
        <v>0.547155201435089</v>
      </c>
      <c r="E36" s="90">
        <v>0.13320960104465501</v>
      </c>
      <c r="F36" s="90">
        <v>5.6962142698466804E-3</v>
      </c>
      <c r="G36" s="90">
        <v>1.0576910572126499E-3</v>
      </c>
      <c r="H36" s="90">
        <v>3.7624512333422899E-4</v>
      </c>
      <c r="I36" s="90">
        <v>3.3029197948053501E-4</v>
      </c>
      <c r="J36" s="96">
        <v>0.83974766731262196</v>
      </c>
    </row>
    <row r="37" spans="1:10" x14ac:dyDescent="0.2">
      <c r="A37" s="2" t="s">
        <v>54</v>
      </c>
      <c r="B37" s="93">
        <v>1157</v>
      </c>
      <c r="C37" s="90">
        <v>0.30730468034744302</v>
      </c>
      <c r="D37" s="90">
        <v>0.48059746623039201</v>
      </c>
      <c r="E37" s="90">
        <v>0.18430376052856401</v>
      </c>
      <c r="F37" s="90">
        <v>1.6478057950735099E-2</v>
      </c>
      <c r="G37" s="90">
        <v>8.3380294963717495E-3</v>
      </c>
      <c r="H37" s="90">
        <v>2.80452915467322E-3</v>
      </c>
      <c r="I37" s="90">
        <v>1.73476393683814E-4</v>
      </c>
      <c r="J37" s="96">
        <v>0.947054803371429</v>
      </c>
    </row>
    <row r="38" spans="1:10" x14ac:dyDescent="0.2">
      <c r="A38" s="2" t="s">
        <v>55</v>
      </c>
      <c r="B38" s="93">
        <v>1104</v>
      </c>
      <c r="C38" s="90">
        <v>0.26395243406295799</v>
      </c>
      <c r="D38" s="90">
        <v>0.524544477462769</v>
      </c>
      <c r="E38" s="90">
        <v>0.18076993525028201</v>
      </c>
      <c r="F38" s="90">
        <v>2.7681093662977201E-2</v>
      </c>
      <c r="G38" s="90">
        <v>1.8176458543166501E-3</v>
      </c>
      <c r="H38" s="90">
        <v>4.4501680531539001E-4</v>
      </c>
      <c r="I38" s="90">
        <v>7.8939367085695299E-4</v>
      </c>
      <c r="J38" s="96">
        <v>0.98500782251357999</v>
      </c>
    </row>
    <row r="39" spans="1:10" x14ac:dyDescent="0.2">
      <c r="A39" s="5" t="s">
        <v>56</v>
      </c>
      <c r="B39" s="92" t="s">
        <v>1</v>
      </c>
      <c r="C39" s="89" t="s">
        <v>1</v>
      </c>
      <c r="D39" s="89" t="s">
        <v>1</v>
      </c>
      <c r="E39" s="89" t="s">
        <v>1</v>
      </c>
      <c r="F39" s="89" t="s">
        <v>1</v>
      </c>
      <c r="G39" s="89" t="s">
        <v>1</v>
      </c>
      <c r="H39" s="89" t="s">
        <v>1</v>
      </c>
      <c r="I39" s="89" t="s">
        <v>1</v>
      </c>
      <c r="J39" s="95" t="s">
        <v>1</v>
      </c>
    </row>
    <row r="40" spans="1:10" x14ac:dyDescent="0.2">
      <c r="A40" s="2" t="s">
        <v>57</v>
      </c>
      <c r="B40" s="93">
        <v>7333</v>
      </c>
      <c r="C40" s="90">
        <v>0.39406594634056102</v>
      </c>
      <c r="D40" s="90">
        <v>0.51239550113678001</v>
      </c>
      <c r="E40" s="90">
        <v>8.5624597966671004E-2</v>
      </c>
      <c r="F40" s="90">
        <v>6.0006538406014399E-3</v>
      </c>
      <c r="G40" s="90">
        <v>1.1517689563333999E-3</v>
      </c>
      <c r="H40" s="90">
        <v>5.4368202108889797E-4</v>
      </c>
      <c r="I40" s="90">
        <v>2.1785829449072499E-4</v>
      </c>
      <c r="J40" s="96">
        <v>0.71079391241073597</v>
      </c>
    </row>
    <row r="41" spans="1:10" x14ac:dyDescent="0.2">
      <c r="A41" s="2" t="s">
        <v>58</v>
      </c>
      <c r="B41" s="93">
        <v>729</v>
      </c>
      <c r="C41" s="90">
        <v>0.54854959249496504</v>
      </c>
      <c r="D41" s="90">
        <v>0.38193559646606401</v>
      </c>
      <c r="E41" s="90">
        <v>5.9188347309827798E-2</v>
      </c>
      <c r="F41" s="90">
        <v>3.9254734292626398E-3</v>
      </c>
      <c r="G41" s="90">
        <v>4.1518206708133203E-3</v>
      </c>
      <c r="H41" s="90">
        <v>0</v>
      </c>
      <c r="I41" s="90">
        <v>2.24917777813971E-3</v>
      </c>
      <c r="J41" s="96">
        <v>0.54893857240676902</v>
      </c>
    </row>
    <row r="42" spans="1:10" x14ac:dyDescent="0.2">
      <c r="A42" s="5" t="s">
        <v>59</v>
      </c>
      <c r="B42" s="92" t="s">
        <v>1</v>
      </c>
      <c r="C42" s="89" t="s">
        <v>1</v>
      </c>
      <c r="D42" s="89" t="s">
        <v>1</v>
      </c>
      <c r="E42" s="89" t="s">
        <v>1</v>
      </c>
      <c r="F42" s="89" t="s">
        <v>1</v>
      </c>
      <c r="G42" s="89" t="s">
        <v>1</v>
      </c>
      <c r="H42" s="89" t="s">
        <v>1</v>
      </c>
      <c r="I42" s="89" t="s">
        <v>1</v>
      </c>
      <c r="J42" s="95" t="s">
        <v>1</v>
      </c>
    </row>
    <row r="43" spans="1:10" x14ac:dyDescent="0.2">
      <c r="A43" s="2" t="s">
        <v>60</v>
      </c>
      <c r="B43" s="93">
        <v>6695</v>
      </c>
      <c r="C43" s="90">
        <v>0.376990675926208</v>
      </c>
      <c r="D43" s="90">
        <v>0.52657395601272605</v>
      </c>
      <c r="E43" s="90">
        <v>8.8245280086994199E-2</v>
      </c>
      <c r="F43" s="90">
        <v>6.5898704342544096E-3</v>
      </c>
      <c r="G43" s="90">
        <v>1.01077544968575E-3</v>
      </c>
      <c r="H43" s="90">
        <v>3.49208334228024E-4</v>
      </c>
      <c r="I43" s="90">
        <v>2.4026872415561199E-4</v>
      </c>
      <c r="J43" s="96">
        <v>0.730632483959198</v>
      </c>
    </row>
    <row r="44" spans="1:10" x14ac:dyDescent="0.2">
      <c r="A44" s="2" t="s">
        <v>61</v>
      </c>
      <c r="B44" s="93">
        <v>876</v>
      </c>
      <c r="C44" s="90">
        <v>0.51248484849929798</v>
      </c>
      <c r="D44" s="90">
        <v>0.409599900245667</v>
      </c>
      <c r="E44" s="90">
        <v>6.9679044187068898E-2</v>
      </c>
      <c r="F44" s="90">
        <v>4.4100657105445897E-3</v>
      </c>
      <c r="G44" s="90">
        <v>1.9471100531518501E-3</v>
      </c>
      <c r="H44" s="90">
        <v>1.8790332833304999E-3</v>
      </c>
      <c r="I44" s="90">
        <v>0</v>
      </c>
      <c r="J44" s="96">
        <v>0.57937175035476696</v>
      </c>
    </row>
    <row r="45" spans="1:10" x14ac:dyDescent="0.2">
      <c r="A45" s="2" t="s">
        <v>62</v>
      </c>
      <c r="B45" s="93">
        <v>611</v>
      </c>
      <c r="C45" s="90">
        <v>0.57435160875320401</v>
      </c>
      <c r="D45" s="90">
        <v>0.36343508958816501</v>
      </c>
      <c r="E45" s="90">
        <v>5.1306925714016002E-2</v>
      </c>
      <c r="F45" s="90">
        <v>3.7021273747086499E-3</v>
      </c>
      <c r="G45" s="90">
        <v>4.6728090383112396E-3</v>
      </c>
      <c r="H45" s="90">
        <v>0</v>
      </c>
      <c r="I45" s="90">
        <v>2.53141461871564E-3</v>
      </c>
      <c r="J45" s="96">
        <v>0.51862931251525901</v>
      </c>
    </row>
    <row r="46" spans="1:10" x14ac:dyDescent="0.2">
      <c r="A46" s="5" t="s">
        <v>63</v>
      </c>
      <c r="B46" s="92" t="s">
        <v>1</v>
      </c>
      <c r="C46" s="89" t="s">
        <v>1</v>
      </c>
      <c r="D46" s="89" t="s">
        <v>1</v>
      </c>
      <c r="E46" s="89" t="s">
        <v>1</v>
      </c>
      <c r="F46" s="89" t="s">
        <v>1</v>
      </c>
      <c r="G46" s="89" t="s">
        <v>1</v>
      </c>
      <c r="H46" s="89" t="s">
        <v>1</v>
      </c>
      <c r="I46" s="89" t="s">
        <v>1</v>
      </c>
      <c r="J46" s="95" t="s">
        <v>1</v>
      </c>
    </row>
    <row r="47" spans="1:10" x14ac:dyDescent="0.2">
      <c r="A47" s="2" t="s">
        <v>64</v>
      </c>
      <c r="B47" s="93">
        <v>1020</v>
      </c>
      <c r="C47" s="90">
        <v>0.53945195674896196</v>
      </c>
      <c r="D47" s="90">
        <v>0.40619060397148099</v>
      </c>
      <c r="E47" s="90">
        <v>5.2356801927089698E-2</v>
      </c>
      <c r="F47" s="90">
        <v>4.6891497913747999E-4</v>
      </c>
      <c r="G47" s="90">
        <v>1.18995213415474E-3</v>
      </c>
      <c r="H47" s="90">
        <v>0</v>
      </c>
      <c r="I47" s="90">
        <v>3.4177335328422498E-4</v>
      </c>
      <c r="J47" s="96">
        <v>0.52014672756195102</v>
      </c>
    </row>
    <row r="48" spans="1:10" x14ac:dyDescent="0.2">
      <c r="A48" s="2" t="s">
        <v>65</v>
      </c>
      <c r="B48" s="93">
        <v>705</v>
      </c>
      <c r="C48" s="90">
        <v>0.38845881819724998</v>
      </c>
      <c r="D48" s="90">
        <v>0.50926321744918801</v>
      </c>
      <c r="E48" s="90">
        <v>8.7880678474903107E-2</v>
      </c>
      <c r="F48" s="90">
        <v>1.17401443421841E-2</v>
      </c>
      <c r="G48" s="90">
        <v>5.5962678743526299E-5</v>
      </c>
      <c r="H48" s="90">
        <v>1.5400848351419E-3</v>
      </c>
      <c r="I48" s="90">
        <v>1.0611116886138901E-3</v>
      </c>
      <c r="J48" s="96">
        <v>0.73707491159439098</v>
      </c>
    </row>
    <row r="49" spans="1:10" x14ac:dyDescent="0.2">
      <c r="A49" s="2" t="s">
        <v>66</v>
      </c>
      <c r="B49" s="93">
        <v>1255</v>
      </c>
      <c r="C49" s="90">
        <v>0.43507471680641202</v>
      </c>
      <c r="D49" s="90">
        <v>0.4685198366642</v>
      </c>
      <c r="E49" s="90">
        <v>8.8877357542514801E-2</v>
      </c>
      <c r="F49" s="90">
        <v>7.1917800232768102E-3</v>
      </c>
      <c r="G49" s="90">
        <v>3.28348978655413E-5</v>
      </c>
      <c r="H49" s="90">
        <v>0</v>
      </c>
      <c r="I49" s="90">
        <v>3.0345487175509301E-4</v>
      </c>
      <c r="J49" s="96">
        <v>0.67029678821563698</v>
      </c>
    </row>
    <row r="50" spans="1:10" x14ac:dyDescent="0.2">
      <c r="A50" s="2" t="s">
        <v>67</v>
      </c>
      <c r="B50" s="93">
        <v>816</v>
      </c>
      <c r="C50" s="90">
        <v>0.388487279415131</v>
      </c>
      <c r="D50" s="90">
        <v>0.49058780074119601</v>
      </c>
      <c r="E50" s="90">
        <v>0.102605387568474</v>
      </c>
      <c r="F50" s="90">
        <v>1.1281142942607399E-2</v>
      </c>
      <c r="G50" s="90">
        <v>5.0810999237000899E-3</v>
      </c>
      <c r="H50" s="90">
        <v>1.9572989549487799E-3</v>
      </c>
      <c r="I50" s="90">
        <v>0</v>
      </c>
      <c r="J50" s="96">
        <v>0.75975286960601796</v>
      </c>
    </row>
    <row r="51" spans="1:10" x14ac:dyDescent="0.2">
      <c r="A51" s="2" t="s">
        <v>68</v>
      </c>
      <c r="B51" s="93">
        <v>781</v>
      </c>
      <c r="C51" s="90">
        <v>0.412223219871521</v>
      </c>
      <c r="D51" s="90">
        <v>0.51752769947052002</v>
      </c>
      <c r="E51" s="90">
        <v>5.8469306677579901E-2</v>
      </c>
      <c r="F51" s="90">
        <v>8.1021543592214602E-3</v>
      </c>
      <c r="G51" s="90">
        <v>3.6775898188352598E-3</v>
      </c>
      <c r="H51" s="90">
        <v>0</v>
      </c>
      <c r="I51" s="90">
        <v>0</v>
      </c>
      <c r="J51" s="96">
        <v>0.67348313331604004</v>
      </c>
    </row>
    <row r="52" spans="1:10" x14ac:dyDescent="0.2">
      <c r="A52" s="2" t="s">
        <v>69</v>
      </c>
      <c r="B52" s="93">
        <v>810</v>
      </c>
      <c r="C52" s="90">
        <v>0.44276544451713601</v>
      </c>
      <c r="D52" s="90">
        <v>0.47757831215858498</v>
      </c>
      <c r="E52" s="90">
        <v>6.9459930062294006E-2</v>
      </c>
      <c r="F52" s="90">
        <v>7.5500197708606703E-3</v>
      </c>
      <c r="G52" s="90">
        <v>2.2375565022230101E-3</v>
      </c>
      <c r="H52" s="90">
        <v>4.0872863610275101E-4</v>
      </c>
      <c r="I52" s="90">
        <v>0</v>
      </c>
      <c r="J52" s="96">
        <v>0.65014207363128695</v>
      </c>
    </row>
    <row r="53" spans="1:10" x14ac:dyDescent="0.2">
      <c r="A53" s="2" t="s">
        <v>70</v>
      </c>
      <c r="B53" s="93">
        <v>774</v>
      </c>
      <c r="C53" s="90">
        <v>0.38605812191963201</v>
      </c>
      <c r="D53" s="90">
        <v>0.51337975263595603</v>
      </c>
      <c r="E53" s="90">
        <v>9.1455489397049006E-2</v>
      </c>
      <c r="F53" s="90">
        <v>4.5990697108209098E-3</v>
      </c>
      <c r="G53" s="90">
        <v>2.0722862245747799E-5</v>
      </c>
      <c r="H53" s="90">
        <v>5.9321080334484599E-4</v>
      </c>
      <c r="I53" s="90">
        <v>3.8936063647270198E-3</v>
      </c>
      <c r="J53" s="96">
        <v>0.74817937612533603</v>
      </c>
    </row>
    <row r="54" spans="1:10" x14ac:dyDescent="0.2">
      <c r="A54" s="2" t="s">
        <v>71</v>
      </c>
      <c r="B54" s="93">
        <v>836</v>
      </c>
      <c r="C54" s="90">
        <v>0.42143422365188599</v>
      </c>
      <c r="D54" s="90">
        <v>0.49223107099533098</v>
      </c>
      <c r="E54" s="90">
        <v>8.0976255238056197E-2</v>
      </c>
      <c r="F54" s="90">
        <v>1.8176116282120299E-3</v>
      </c>
      <c r="G54" s="90">
        <v>3.1929167453199599E-3</v>
      </c>
      <c r="H54" s="90">
        <v>3.4792404039762898E-4</v>
      </c>
      <c r="I54" s="90">
        <v>0</v>
      </c>
      <c r="J54" s="96">
        <v>0.67414766550064098</v>
      </c>
    </row>
    <row r="55" spans="1:10" x14ac:dyDescent="0.2">
      <c r="A55" s="2" t="s">
        <v>72</v>
      </c>
      <c r="B55" s="93">
        <v>508</v>
      </c>
      <c r="C55" s="90">
        <v>0.315548926591873</v>
      </c>
      <c r="D55" s="90">
        <v>0.57899677753448497</v>
      </c>
      <c r="E55" s="90">
        <v>9.8884917795658098E-2</v>
      </c>
      <c r="F55" s="90">
        <v>6.3979104161262504E-3</v>
      </c>
      <c r="G55" s="90">
        <v>0</v>
      </c>
      <c r="H55" s="90">
        <v>1.7144759476650501E-4</v>
      </c>
      <c r="I55" s="90">
        <v>0</v>
      </c>
      <c r="J55" s="96">
        <v>0.79681760072708097</v>
      </c>
    </row>
    <row r="56" spans="1:10" x14ac:dyDescent="0.2">
      <c r="A56" s="2" t="s">
        <v>73</v>
      </c>
      <c r="B56" s="93">
        <v>840</v>
      </c>
      <c r="C56" s="90">
        <v>0.37556362152099598</v>
      </c>
      <c r="D56" s="90">
        <v>0.52341204881668102</v>
      </c>
      <c r="E56" s="90">
        <v>9.6697002649307306E-2</v>
      </c>
      <c r="F56" s="90">
        <v>3.4641304519027502E-3</v>
      </c>
      <c r="G56" s="90">
        <v>8.6323748109862198E-4</v>
      </c>
      <c r="H56" s="90">
        <v>0</v>
      </c>
      <c r="I56" s="90">
        <v>0</v>
      </c>
      <c r="J56" s="96">
        <v>0.73065137863159202</v>
      </c>
    </row>
    <row r="57" spans="1:10" x14ac:dyDescent="0.2">
      <c r="A57" s="5" t="s">
        <v>74</v>
      </c>
      <c r="B57" s="92" t="s">
        <v>1</v>
      </c>
      <c r="C57" s="89" t="s">
        <v>1</v>
      </c>
      <c r="D57" s="89" t="s">
        <v>1</v>
      </c>
      <c r="E57" s="89" t="s">
        <v>1</v>
      </c>
      <c r="F57" s="89" t="s">
        <v>1</v>
      </c>
      <c r="G57" s="89" t="s">
        <v>1</v>
      </c>
      <c r="H57" s="89" t="s">
        <v>1</v>
      </c>
      <c r="I57" s="89" t="s">
        <v>1</v>
      </c>
      <c r="J57" s="95" t="s">
        <v>1</v>
      </c>
    </row>
    <row r="58" spans="1:10" x14ac:dyDescent="0.2">
      <c r="A58" s="2" t="s">
        <v>75</v>
      </c>
      <c r="B58" s="93">
        <v>1020</v>
      </c>
      <c r="C58" s="90">
        <v>0.53945195674896196</v>
      </c>
      <c r="D58" s="90">
        <v>0.40619060397148099</v>
      </c>
      <c r="E58" s="90">
        <v>5.2356801927089698E-2</v>
      </c>
      <c r="F58" s="90">
        <v>4.6891497913747999E-4</v>
      </c>
      <c r="G58" s="90">
        <v>1.18995213415474E-3</v>
      </c>
      <c r="H58" s="90">
        <v>0</v>
      </c>
      <c r="I58" s="90">
        <v>3.4177335328422498E-4</v>
      </c>
      <c r="J58" s="96">
        <v>0.52014672756195102</v>
      </c>
    </row>
    <row r="59" spans="1:10" x14ac:dyDescent="0.2">
      <c r="A59" s="2" t="s">
        <v>76</v>
      </c>
      <c r="B59" s="93">
        <v>3601</v>
      </c>
      <c r="C59" s="90">
        <v>0.45040771365165699</v>
      </c>
      <c r="D59" s="90">
        <v>0.47825688123702997</v>
      </c>
      <c r="E59" s="90">
        <v>6.4974419772624997E-2</v>
      </c>
      <c r="F59" s="90">
        <v>4.4025373645126802E-3</v>
      </c>
      <c r="G59" s="90">
        <v>1.26829359214753E-3</v>
      </c>
      <c r="H59" s="90">
        <v>6.5404269844293605E-4</v>
      </c>
      <c r="I59" s="90">
        <v>3.6126886698184501E-5</v>
      </c>
      <c r="J59" s="96">
        <v>0.62997347116470304</v>
      </c>
    </row>
    <row r="60" spans="1:10" x14ac:dyDescent="0.2">
      <c r="A60" s="2" t="s">
        <v>77</v>
      </c>
      <c r="B60" s="93">
        <v>2073</v>
      </c>
      <c r="C60" s="90">
        <v>0.38648402690887501</v>
      </c>
      <c r="D60" s="90">
        <v>0.50895351171493497</v>
      </c>
      <c r="E60" s="90">
        <v>9.5203153789043399E-2</v>
      </c>
      <c r="F60" s="90">
        <v>5.0008604303002401E-3</v>
      </c>
      <c r="G60" s="90">
        <v>2.37883371300995E-3</v>
      </c>
      <c r="H60" s="90">
        <v>2.2223719861358399E-4</v>
      </c>
      <c r="I60" s="90">
        <v>1.75738125108182E-3</v>
      </c>
      <c r="J60" s="96">
        <v>0.74080532789230302</v>
      </c>
    </row>
    <row r="61" spans="1:10" x14ac:dyDescent="0.2">
      <c r="A61" s="2" t="s">
        <v>78</v>
      </c>
      <c r="B61" s="93">
        <v>1651</v>
      </c>
      <c r="C61" s="90">
        <v>0.199338629841805</v>
      </c>
      <c r="D61" s="90">
        <v>0.61068058013916005</v>
      </c>
      <c r="E61" s="90">
        <v>0.164882242679596</v>
      </c>
      <c r="F61" s="90">
        <v>2.21651028841734E-2</v>
      </c>
      <c r="G61" s="90">
        <v>2.0162027794867802E-3</v>
      </c>
      <c r="H61" s="90">
        <v>5.1832891767844601E-4</v>
      </c>
      <c r="I61" s="90">
        <v>3.9894145447760799E-4</v>
      </c>
      <c r="J61" s="96">
        <v>1.02064096927643</v>
      </c>
    </row>
    <row r="62" spans="1:10" x14ac:dyDescent="0.2">
      <c r="A62" s="5" t="s">
        <v>79</v>
      </c>
      <c r="B62" s="92" t="s">
        <v>1</v>
      </c>
      <c r="C62" s="89" t="s">
        <v>1</v>
      </c>
      <c r="D62" s="89" t="s">
        <v>1</v>
      </c>
      <c r="E62" s="89" t="s">
        <v>1</v>
      </c>
      <c r="F62" s="89" t="s">
        <v>1</v>
      </c>
      <c r="G62" s="89" t="s">
        <v>1</v>
      </c>
      <c r="H62" s="89" t="s">
        <v>1</v>
      </c>
      <c r="I62" s="89" t="s">
        <v>1</v>
      </c>
      <c r="J62" s="95" t="s">
        <v>1</v>
      </c>
    </row>
    <row r="63" spans="1:10" x14ac:dyDescent="0.2">
      <c r="A63" s="2" t="s">
        <v>80</v>
      </c>
      <c r="B63" s="93">
        <v>6667</v>
      </c>
      <c r="C63" s="90">
        <v>0.44213479757308999</v>
      </c>
      <c r="D63" s="90">
        <v>0.48012003302574202</v>
      </c>
      <c r="E63" s="90">
        <v>7.0673651993274703E-2</v>
      </c>
      <c r="F63" s="90">
        <v>5.1368852145969902E-3</v>
      </c>
      <c r="G63" s="90">
        <v>9.8668225109577201E-4</v>
      </c>
      <c r="H63" s="90">
        <v>3.7768497713841498E-4</v>
      </c>
      <c r="I63" s="90">
        <v>5.7025032583624103E-4</v>
      </c>
      <c r="J63" s="96">
        <v>0.64777815341949496</v>
      </c>
    </row>
    <row r="64" spans="1:10" x14ac:dyDescent="0.2">
      <c r="A64" s="2" t="s">
        <v>81</v>
      </c>
      <c r="B64" s="93">
        <v>272</v>
      </c>
      <c r="C64" s="90">
        <v>0.27762135863304099</v>
      </c>
      <c r="D64" s="90">
        <v>0.53252601623535201</v>
      </c>
      <c r="E64" s="90">
        <v>0.17960861325263999</v>
      </c>
      <c r="F64" s="90">
        <v>9.6918875351548195E-3</v>
      </c>
      <c r="G64" s="90">
        <v>5.5212841834873004E-4</v>
      </c>
      <c r="H64" s="90">
        <v>0</v>
      </c>
      <c r="I64" s="90">
        <v>0</v>
      </c>
      <c r="J64" s="96">
        <v>0.92302739620208696</v>
      </c>
    </row>
    <row r="65" spans="1:10" x14ac:dyDescent="0.2">
      <c r="A65" s="2" t="s">
        <v>82</v>
      </c>
      <c r="B65" s="93">
        <v>568</v>
      </c>
      <c r="C65" s="90">
        <v>0.33008873462677002</v>
      </c>
      <c r="D65" s="90">
        <v>0.531361103057861</v>
      </c>
      <c r="E65" s="90">
        <v>0.13276362419128401</v>
      </c>
      <c r="F65" s="90">
        <v>3.5289761144667899E-3</v>
      </c>
      <c r="G65" s="90">
        <v>0</v>
      </c>
      <c r="H65" s="90">
        <v>2.2575503680855001E-3</v>
      </c>
      <c r="I65" s="90">
        <v>0</v>
      </c>
      <c r="J65" s="96">
        <v>0.81876301765441895</v>
      </c>
    </row>
    <row r="66" spans="1:10" x14ac:dyDescent="0.2">
      <c r="A66" s="2" t="s">
        <v>83</v>
      </c>
      <c r="B66" s="93">
        <v>755</v>
      </c>
      <c r="C66" s="90">
        <v>0.29110848903656</v>
      </c>
      <c r="D66" s="90">
        <v>0.55899810791015603</v>
      </c>
      <c r="E66" s="90">
        <v>0.124389640986919</v>
      </c>
      <c r="F66" s="90">
        <v>1.6265524551272399E-2</v>
      </c>
      <c r="G66" s="90">
        <v>8.3836195990443195E-3</v>
      </c>
      <c r="H66" s="90">
        <v>0</v>
      </c>
      <c r="I66" s="90">
        <v>8.5462734568864096E-4</v>
      </c>
      <c r="J66" s="96">
        <v>0.89702051877975497</v>
      </c>
    </row>
    <row r="67" spans="1:10" x14ac:dyDescent="0.2">
      <c r="A67" s="5" t="s">
        <v>84</v>
      </c>
      <c r="B67" s="92" t="s">
        <v>1</v>
      </c>
      <c r="C67" s="89" t="s">
        <v>1</v>
      </c>
      <c r="D67" s="89" t="s">
        <v>1</v>
      </c>
      <c r="E67" s="89" t="s">
        <v>1</v>
      </c>
      <c r="F67" s="89" t="s">
        <v>1</v>
      </c>
      <c r="G67" s="89" t="s">
        <v>1</v>
      </c>
      <c r="H67" s="89" t="s">
        <v>1</v>
      </c>
      <c r="I67" s="89" t="s">
        <v>1</v>
      </c>
      <c r="J67" s="95" t="s">
        <v>1</v>
      </c>
    </row>
    <row r="68" spans="1:10" x14ac:dyDescent="0.2">
      <c r="A68" s="2" t="s">
        <v>85</v>
      </c>
      <c r="B68" s="93">
        <v>7612</v>
      </c>
      <c r="C68" s="90">
        <v>0.40407961606979398</v>
      </c>
      <c r="D68" s="90">
        <v>0.50987970829009999</v>
      </c>
      <c r="E68" s="90">
        <v>7.9599469900131198E-2</v>
      </c>
      <c r="F68" s="90">
        <v>4.9330587498843696E-3</v>
      </c>
      <c r="G68" s="90">
        <v>1.01133319549263E-3</v>
      </c>
      <c r="H68" s="90">
        <v>2.9875212931074202E-4</v>
      </c>
      <c r="I68" s="90">
        <v>1.9808107754215601E-4</v>
      </c>
      <c r="J68" s="96">
        <v>0.691073298454285</v>
      </c>
    </row>
    <row r="69" spans="1:10" x14ac:dyDescent="0.2">
      <c r="A69" s="2" t="s">
        <v>86</v>
      </c>
      <c r="B69" s="93">
        <v>200</v>
      </c>
      <c r="C69" s="90">
        <v>0.30462706089019798</v>
      </c>
      <c r="D69" s="90">
        <v>0.38156476616859403</v>
      </c>
      <c r="E69" s="90">
        <v>0.26758766174316401</v>
      </c>
      <c r="F69" s="90">
        <v>4.21208813786507E-2</v>
      </c>
      <c r="G69" s="90">
        <v>4.0996149182319598E-3</v>
      </c>
      <c r="H69" s="90">
        <v>0</v>
      </c>
      <c r="I69" s="90">
        <v>0</v>
      </c>
      <c r="J69" s="96">
        <v>1.0595011711120601</v>
      </c>
    </row>
    <row r="70" spans="1:10" x14ac:dyDescent="0.2">
      <c r="A70" s="2" t="s">
        <v>87</v>
      </c>
      <c r="B70" s="93">
        <v>461</v>
      </c>
      <c r="C70" s="90">
        <v>0.64179211854934703</v>
      </c>
      <c r="D70" s="90">
        <v>0.29727256298065202</v>
      </c>
      <c r="E70" s="90">
        <v>4.7337826341390603E-2</v>
      </c>
      <c r="F70" s="90">
        <v>3.90867795795202E-3</v>
      </c>
      <c r="G70" s="90">
        <v>6.54623610898852E-3</v>
      </c>
      <c r="H70" s="90">
        <v>3.1425592023879298E-3</v>
      </c>
      <c r="I70" s="90">
        <v>0</v>
      </c>
      <c r="J70" s="96">
        <v>0.44557198882103</v>
      </c>
    </row>
    <row r="71" spans="1:10" x14ac:dyDescent="0.2">
      <c r="A71" s="2" t="s">
        <v>88</v>
      </c>
      <c r="B71" s="93">
        <v>54</v>
      </c>
      <c r="C71" s="90">
        <v>0.71034240722656194</v>
      </c>
      <c r="D71" s="90">
        <v>0.19501894712448101</v>
      </c>
      <c r="E71" s="90">
        <v>2.83970162272453E-2</v>
      </c>
      <c r="F71" s="90">
        <v>2.2467987611889801E-2</v>
      </c>
      <c r="G71" s="90">
        <v>1.7282638698816299E-2</v>
      </c>
      <c r="H71" s="90">
        <v>0</v>
      </c>
      <c r="I71" s="90">
        <v>2.6490980759263E-2</v>
      </c>
      <c r="J71" s="96">
        <v>0.62676632404327404</v>
      </c>
    </row>
    <row r="72" spans="1:10" x14ac:dyDescent="0.2">
      <c r="A72" s="5" t="s">
        <v>89</v>
      </c>
      <c r="B72" s="92" t="s">
        <v>1</v>
      </c>
      <c r="C72" s="89" t="s">
        <v>1</v>
      </c>
      <c r="D72" s="89" t="s">
        <v>1</v>
      </c>
      <c r="E72" s="89" t="s">
        <v>1</v>
      </c>
      <c r="F72" s="89" t="s">
        <v>1</v>
      </c>
      <c r="G72" s="89" t="s">
        <v>1</v>
      </c>
      <c r="H72" s="89" t="s">
        <v>1</v>
      </c>
      <c r="I72" s="89" t="s">
        <v>1</v>
      </c>
      <c r="J72" s="95" t="s">
        <v>1</v>
      </c>
    </row>
    <row r="73" spans="1:10" x14ac:dyDescent="0.2">
      <c r="A73" s="2" t="s">
        <v>89</v>
      </c>
      <c r="B73" s="93">
        <v>4085</v>
      </c>
      <c r="C73" s="90">
        <v>0.46033725142478898</v>
      </c>
      <c r="D73" s="90">
        <v>0.473827034235001</v>
      </c>
      <c r="E73" s="90">
        <v>6.06732554733753E-2</v>
      </c>
      <c r="F73" s="90">
        <v>2.8297260869294401E-3</v>
      </c>
      <c r="G73" s="90">
        <v>1.23178260400891E-3</v>
      </c>
      <c r="H73" s="90">
        <v>4.7087663551792502E-4</v>
      </c>
      <c r="I73" s="90">
        <v>6.3008605502545801E-4</v>
      </c>
      <c r="J73" s="96">
        <v>0.61661499738693204</v>
      </c>
    </row>
    <row r="74" spans="1:10" x14ac:dyDescent="0.2">
      <c r="A74" s="2" t="s">
        <v>90</v>
      </c>
      <c r="B74" s="93">
        <v>1984</v>
      </c>
      <c r="C74" s="90">
        <v>0.17931450903415699</v>
      </c>
      <c r="D74" s="90">
        <v>0.586051285266876</v>
      </c>
      <c r="E74" s="90">
        <v>0.206834316253662</v>
      </c>
      <c r="F74" s="90">
        <v>1.7671084031462701E-2</v>
      </c>
      <c r="G74" s="90">
        <v>8.81959218531847E-3</v>
      </c>
      <c r="H74" s="90">
        <v>6.2094297027215405E-4</v>
      </c>
      <c r="I74" s="90">
        <v>6.8825634662061897E-4</v>
      </c>
      <c r="J74" s="96">
        <v>1.0960267782211299</v>
      </c>
    </row>
    <row r="75" spans="1:10" x14ac:dyDescent="0.2">
      <c r="A75" s="5" t="s">
        <v>91</v>
      </c>
      <c r="B75" s="92" t="s">
        <v>1</v>
      </c>
      <c r="C75" s="89" t="s">
        <v>1</v>
      </c>
      <c r="D75" s="89" t="s">
        <v>1</v>
      </c>
      <c r="E75" s="89" t="s">
        <v>1</v>
      </c>
      <c r="F75" s="89" t="s">
        <v>1</v>
      </c>
      <c r="G75" s="89" t="s">
        <v>1</v>
      </c>
      <c r="H75" s="89" t="s">
        <v>1</v>
      </c>
      <c r="I75" s="89" t="s">
        <v>1</v>
      </c>
      <c r="J75" s="95" t="s">
        <v>1</v>
      </c>
    </row>
    <row r="76" spans="1:10" x14ac:dyDescent="0.2">
      <c r="A76" s="2" t="s">
        <v>92</v>
      </c>
      <c r="B76" s="93">
        <v>2025</v>
      </c>
      <c r="C76" s="90">
        <v>0.51007658243179299</v>
      </c>
      <c r="D76" s="90">
        <v>0.42245724797248801</v>
      </c>
      <c r="E76" s="90">
        <v>6.3290975987911197E-2</v>
      </c>
      <c r="F76" s="90">
        <v>1.79393903817981E-3</v>
      </c>
      <c r="G76" s="90">
        <v>1.39820831827819E-3</v>
      </c>
      <c r="H76" s="90">
        <v>9.8306452855467796E-4</v>
      </c>
      <c r="I76" s="90">
        <v>0</v>
      </c>
      <c r="J76" s="96">
        <v>0.56492918729782104</v>
      </c>
    </row>
    <row r="77" spans="1:10" x14ac:dyDescent="0.2">
      <c r="A77" s="2" t="s">
        <v>93</v>
      </c>
      <c r="B77" s="93">
        <v>1042</v>
      </c>
      <c r="C77" s="90">
        <v>0.38117122650146501</v>
      </c>
      <c r="D77" s="90">
        <v>0.51845556497573897</v>
      </c>
      <c r="E77" s="90">
        <v>8.2871943712234497E-2</v>
      </c>
      <c r="F77" s="90">
        <v>9.0677542611956596E-3</v>
      </c>
      <c r="G77" s="90">
        <v>5.8276215568184896E-3</v>
      </c>
      <c r="H77" s="90">
        <v>0</v>
      </c>
      <c r="I77" s="90">
        <v>2.60588643141091E-3</v>
      </c>
      <c r="J77" s="96">
        <v>0.75816619396209695</v>
      </c>
    </row>
    <row r="78" spans="1:10" x14ac:dyDescent="0.2">
      <c r="A78" s="2" t="s">
        <v>94</v>
      </c>
      <c r="B78" s="93">
        <v>2969</v>
      </c>
      <c r="C78" s="90">
        <v>0.35649594664573703</v>
      </c>
      <c r="D78" s="90">
        <v>0.54234784841537498</v>
      </c>
      <c r="E78" s="90">
        <v>9.3805745244026198E-2</v>
      </c>
      <c r="F78" s="90">
        <v>5.6527913548052302E-3</v>
      </c>
      <c r="G78" s="90">
        <v>1.2060760054737299E-3</v>
      </c>
      <c r="H78" s="90">
        <v>1.97004046640359E-4</v>
      </c>
      <c r="I78" s="90">
        <v>2.9456231277436002E-4</v>
      </c>
      <c r="J78" s="96">
        <v>0.75497084856033303</v>
      </c>
    </row>
    <row r="79" spans="1:10" x14ac:dyDescent="0.2">
      <c r="A79" s="5" t="s">
        <v>95</v>
      </c>
      <c r="B79" s="92" t="s">
        <v>1</v>
      </c>
      <c r="C79" s="89" t="s">
        <v>1</v>
      </c>
      <c r="D79" s="89" t="s">
        <v>1</v>
      </c>
      <c r="E79" s="89" t="s">
        <v>1</v>
      </c>
      <c r="F79" s="89" t="s">
        <v>1</v>
      </c>
      <c r="G79" s="89" t="s">
        <v>1</v>
      </c>
      <c r="H79" s="89" t="s">
        <v>1</v>
      </c>
      <c r="I79" s="89" t="s">
        <v>1</v>
      </c>
      <c r="J79" s="95" t="s">
        <v>1</v>
      </c>
    </row>
    <row r="80" spans="1:10" x14ac:dyDescent="0.2">
      <c r="A80" s="2" t="s">
        <v>96</v>
      </c>
      <c r="B80" s="93">
        <v>1058</v>
      </c>
      <c r="C80" s="90">
        <v>0.42791497707366899</v>
      </c>
      <c r="D80" s="90">
        <v>0.49345833063125599</v>
      </c>
      <c r="E80" s="90">
        <v>6.9362476468086201E-2</v>
      </c>
      <c r="F80" s="90">
        <v>3.5537695512175599E-3</v>
      </c>
      <c r="G80" s="90">
        <v>3.9570550434291397E-3</v>
      </c>
      <c r="H80" s="90">
        <v>1.2680588988587299E-3</v>
      </c>
      <c r="I80" s="90">
        <v>4.85354219563305E-4</v>
      </c>
      <c r="J80" s="96">
        <v>0.66938126087188698</v>
      </c>
    </row>
    <row r="81" spans="1:10" x14ac:dyDescent="0.2">
      <c r="A81" s="2" t="s">
        <v>97</v>
      </c>
      <c r="B81" s="93">
        <v>1171</v>
      </c>
      <c r="C81" s="90">
        <v>0.37819001078605702</v>
      </c>
      <c r="D81" s="90">
        <v>0.53318458795547496</v>
      </c>
      <c r="E81" s="90">
        <v>8.4215275943279294E-2</v>
      </c>
      <c r="F81" s="90">
        <v>4.4101537205278899E-3</v>
      </c>
      <c r="G81" s="90">
        <v>0</v>
      </c>
      <c r="H81" s="90">
        <v>0</v>
      </c>
      <c r="I81" s="90">
        <v>0</v>
      </c>
      <c r="J81" s="96">
        <v>0.71484559774398804</v>
      </c>
    </row>
    <row r="82" spans="1:10" x14ac:dyDescent="0.2">
      <c r="A82" s="2" t="s">
        <v>98</v>
      </c>
      <c r="B82" s="93">
        <v>246</v>
      </c>
      <c r="C82" s="90">
        <v>0.44549164175987199</v>
      </c>
      <c r="D82" s="90">
        <v>0.49643042683601402</v>
      </c>
      <c r="E82" s="90">
        <v>5.2123133093118702E-2</v>
      </c>
      <c r="F82" s="90">
        <v>1.19369674939662E-3</v>
      </c>
      <c r="G82" s="90">
        <v>0</v>
      </c>
      <c r="H82" s="90">
        <v>4.7610988840460803E-3</v>
      </c>
      <c r="I82" s="90">
        <v>0</v>
      </c>
      <c r="J82" s="96">
        <v>0.62806326150894198</v>
      </c>
    </row>
    <row r="83" spans="1:10" x14ac:dyDescent="0.2">
      <c r="A83" s="2" t="s">
        <v>99</v>
      </c>
      <c r="B83" s="93">
        <v>677</v>
      </c>
      <c r="C83" s="90">
        <v>0.44075685739517201</v>
      </c>
      <c r="D83" s="90">
        <v>0.51098889112472501</v>
      </c>
      <c r="E83" s="90">
        <v>4.7020569443702698E-2</v>
      </c>
      <c r="F83" s="90">
        <v>1.23368774075061E-3</v>
      </c>
      <c r="G83" s="90">
        <v>0</v>
      </c>
      <c r="H83" s="90">
        <v>0</v>
      </c>
      <c r="I83" s="90">
        <v>0</v>
      </c>
      <c r="J83" s="96">
        <v>0.60873109102249101</v>
      </c>
    </row>
    <row r="84" spans="1:10" x14ac:dyDescent="0.2">
      <c r="A84" s="2" t="s">
        <v>100</v>
      </c>
      <c r="B84" s="93">
        <v>361</v>
      </c>
      <c r="C84" s="90">
        <v>0.46031075716018699</v>
      </c>
      <c r="D84" s="90">
        <v>0.45338794589042702</v>
      </c>
      <c r="E84" s="90">
        <v>8.2061678171157795E-2</v>
      </c>
      <c r="F84" s="90">
        <v>2.7073964010924101E-3</v>
      </c>
      <c r="G84" s="90">
        <v>1.07120152097195E-3</v>
      </c>
      <c r="H84" s="90">
        <v>0</v>
      </c>
      <c r="I84" s="90">
        <v>4.61009884020314E-4</v>
      </c>
      <c r="J84" s="96">
        <v>0.63268435001373302</v>
      </c>
    </row>
    <row r="85" spans="1:10" x14ac:dyDescent="0.2">
      <c r="A85" s="2" t="s">
        <v>101</v>
      </c>
      <c r="B85" s="93">
        <v>973</v>
      </c>
      <c r="C85" s="90">
        <v>0.290887922048569</v>
      </c>
      <c r="D85" s="90">
        <v>0.56233471632003795</v>
      </c>
      <c r="E85" s="90">
        <v>0.13522353768348699</v>
      </c>
      <c r="F85" s="90">
        <v>1.11155305057764E-2</v>
      </c>
      <c r="G85" s="90">
        <v>1.6394697013311099E-4</v>
      </c>
      <c r="H85" s="90">
        <v>2.7436425443738699E-4</v>
      </c>
      <c r="I85" s="90">
        <v>0</v>
      </c>
      <c r="J85" s="96">
        <v>0.86815595626831099</v>
      </c>
    </row>
    <row r="86" spans="1:10" x14ac:dyDescent="0.2">
      <c r="A86" s="2" t="s">
        <v>102</v>
      </c>
      <c r="B86" s="93">
        <v>299</v>
      </c>
      <c r="C86" s="90">
        <v>0.27431255578994801</v>
      </c>
      <c r="D86" s="90">
        <v>0.49811661243438698</v>
      </c>
      <c r="E86" s="90">
        <v>0.199781984090805</v>
      </c>
      <c r="F86" s="90">
        <v>2.1319733932614299E-2</v>
      </c>
      <c r="G86" s="90">
        <v>5.3160921670496498E-3</v>
      </c>
      <c r="H86" s="90">
        <v>0</v>
      </c>
      <c r="I86" s="90">
        <v>1.1530291521921799E-3</v>
      </c>
      <c r="J86" s="96">
        <v>0.98982232809066795</v>
      </c>
    </row>
    <row r="87" spans="1:10" x14ac:dyDescent="0.2">
      <c r="A87" s="2" t="s">
        <v>103</v>
      </c>
      <c r="B87" s="93">
        <v>341</v>
      </c>
      <c r="C87" s="90">
        <v>0.34619033336639399</v>
      </c>
      <c r="D87" s="90">
        <v>0.49502384662628202</v>
      </c>
      <c r="E87" s="90">
        <v>0.11972998827695799</v>
      </c>
      <c r="F87" s="90">
        <v>2.5740398094057999E-2</v>
      </c>
      <c r="G87" s="90">
        <v>1.33154317736626E-2</v>
      </c>
      <c r="H87" s="90">
        <v>0</v>
      </c>
      <c r="I87" s="90">
        <v>0</v>
      </c>
      <c r="J87" s="96">
        <v>0.86496675014495805</v>
      </c>
    </row>
    <row r="88" spans="1:10" x14ac:dyDescent="0.2">
      <c r="A88" s="2" t="s">
        <v>104</v>
      </c>
      <c r="B88" s="93">
        <v>859</v>
      </c>
      <c r="C88" s="90">
        <v>0.52661615610122703</v>
      </c>
      <c r="D88" s="90">
        <v>0.40186554193496699</v>
      </c>
      <c r="E88" s="90">
        <v>6.4871817827224704E-2</v>
      </c>
      <c r="F88" s="90">
        <v>1.1661393800750401E-3</v>
      </c>
      <c r="G88" s="90">
        <v>3.1691021285951099E-3</v>
      </c>
      <c r="H88" s="90">
        <v>0</v>
      </c>
      <c r="I88" s="90">
        <v>2.31122807599604E-3</v>
      </c>
      <c r="J88" s="96">
        <v>0.56858509778976396</v>
      </c>
    </row>
    <row r="89" spans="1:10" x14ac:dyDescent="0.2">
      <c r="A89" s="5" t="s">
        <v>105</v>
      </c>
      <c r="B89" s="92" t="s">
        <v>1</v>
      </c>
      <c r="C89" s="89" t="s">
        <v>1</v>
      </c>
      <c r="D89" s="89" t="s">
        <v>1</v>
      </c>
      <c r="E89" s="89" t="s">
        <v>1</v>
      </c>
      <c r="F89" s="89" t="s">
        <v>1</v>
      </c>
      <c r="G89" s="89" t="s">
        <v>1</v>
      </c>
      <c r="H89" s="89" t="s">
        <v>1</v>
      </c>
      <c r="I89" s="89" t="s">
        <v>1</v>
      </c>
      <c r="J89" s="95" t="s">
        <v>1</v>
      </c>
    </row>
    <row r="90" spans="1:10" x14ac:dyDescent="0.2">
      <c r="A90" s="2" t="s">
        <v>106</v>
      </c>
      <c r="B90" s="93">
        <v>922</v>
      </c>
      <c r="C90" s="90">
        <v>0.660683333873749</v>
      </c>
      <c r="D90" s="90">
        <v>0.31635564565658603</v>
      </c>
      <c r="E90" s="90">
        <v>1.8381018191576001E-2</v>
      </c>
      <c r="F90" s="90">
        <v>3.0898030381649698E-3</v>
      </c>
      <c r="G90" s="90">
        <v>1.3496215688064701E-3</v>
      </c>
      <c r="H90" s="90">
        <v>0</v>
      </c>
      <c r="I90" s="90">
        <v>1.40547635965049E-4</v>
      </c>
      <c r="J90" s="96">
        <v>0.369050532579422</v>
      </c>
    </row>
    <row r="91" spans="1:10" x14ac:dyDescent="0.2">
      <c r="A91" s="2" t="s">
        <v>107</v>
      </c>
      <c r="B91" s="93">
        <v>2171</v>
      </c>
      <c r="C91" s="90">
        <v>0.44560328125953702</v>
      </c>
      <c r="D91" s="90">
        <v>0.49522712826728799</v>
      </c>
      <c r="E91" s="90">
        <v>5.5523682385683101E-2</v>
      </c>
      <c r="F91" s="90">
        <v>1.66089867707342E-3</v>
      </c>
      <c r="G91" s="90">
        <v>5.0921004731208097E-4</v>
      </c>
      <c r="H91" s="90">
        <v>1.8669852579478199E-4</v>
      </c>
      <c r="I91" s="90">
        <v>1.28910480998456E-3</v>
      </c>
      <c r="J91" s="96">
        <v>0.62563836574554399</v>
      </c>
    </row>
    <row r="92" spans="1:10" x14ac:dyDescent="0.2">
      <c r="A92" s="2" t="s">
        <v>108</v>
      </c>
      <c r="B92" s="93">
        <v>3925</v>
      </c>
      <c r="C92" s="90">
        <v>0.32522568106651301</v>
      </c>
      <c r="D92" s="90">
        <v>0.55677419900894198</v>
      </c>
      <c r="E92" s="90">
        <v>0.109868139028549</v>
      </c>
      <c r="F92" s="90">
        <v>6.83997850865126E-3</v>
      </c>
      <c r="G92" s="90">
        <v>6.0448294971138196E-4</v>
      </c>
      <c r="H92" s="90">
        <v>4.0613175951875697E-4</v>
      </c>
      <c r="I92" s="90">
        <v>2.8138110064901401E-4</v>
      </c>
      <c r="J92" s="96">
        <v>0.80401140451431297</v>
      </c>
    </row>
    <row r="93" spans="1:10" x14ac:dyDescent="0.2">
      <c r="A93" s="2" t="s">
        <v>109</v>
      </c>
      <c r="B93" s="93">
        <v>689</v>
      </c>
      <c r="C93" s="90">
        <v>0.30805623531341603</v>
      </c>
      <c r="D93" s="90">
        <v>0.50484514236450195</v>
      </c>
      <c r="E93" s="90">
        <v>0.146119490265846</v>
      </c>
      <c r="F93" s="90">
        <v>2.64088958501816E-2</v>
      </c>
      <c r="G93" s="90">
        <v>1.0392208583652999E-2</v>
      </c>
      <c r="H93" s="90">
        <v>3.8282540626823902E-3</v>
      </c>
      <c r="I93" s="90">
        <v>3.4977259929291899E-4</v>
      </c>
      <c r="J93" s="96">
        <v>0.93911951780319203</v>
      </c>
    </row>
    <row r="94" spans="1:10" x14ac:dyDescent="0.2">
      <c r="A94" s="5" t="s">
        <v>110</v>
      </c>
      <c r="B94" s="92" t="s">
        <v>1</v>
      </c>
      <c r="C94" s="89" t="s">
        <v>1</v>
      </c>
      <c r="D94" s="89" t="s">
        <v>1</v>
      </c>
      <c r="E94" s="89" t="s">
        <v>1</v>
      </c>
      <c r="F94" s="89" t="s">
        <v>1</v>
      </c>
      <c r="G94" s="89" t="s">
        <v>1</v>
      </c>
      <c r="H94" s="89" t="s">
        <v>1</v>
      </c>
      <c r="I94" s="89" t="s">
        <v>1</v>
      </c>
      <c r="J94" s="95" t="s">
        <v>1</v>
      </c>
    </row>
    <row r="95" spans="1:10" x14ac:dyDescent="0.2">
      <c r="A95" s="2" t="s">
        <v>106</v>
      </c>
      <c r="B95" s="93">
        <v>1471</v>
      </c>
      <c r="C95" s="90">
        <v>0.61127746105194103</v>
      </c>
      <c r="D95" s="90">
        <v>0.35822549462318398</v>
      </c>
      <c r="E95" s="90">
        <v>2.70215403288603E-2</v>
      </c>
      <c r="F95" s="90">
        <v>2.21911212429404E-3</v>
      </c>
      <c r="G95" s="90">
        <v>9.4418006483465401E-4</v>
      </c>
      <c r="H95" s="90">
        <v>2.19185792957433E-4</v>
      </c>
      <c r="I95" s="90">
        <v>9.3015529273543493E-5</v>
      </c>
      <c r="J95" s="96">
        <v>0.42463570833206199</v>
      </c>
    </row>
    <row r="96" spans="1:10" x14ac:dyDescent="0.2">
      <c r="A96" s="2" t="s">
        <v>107</v>
      </c>
      <c r="B96" s="93">
        <v>2913</v>
      </c>
      <c r="C96" s="90">
        <v>0.39619475603103599</v>
      </c>
      <c r="D96" s="90">
        <v>0.52795219421386697</v>
      </c>
      <c r="E96" s="90">
        <v>7.0307210087776198E-2</v>
      </c>
      <c r="F96" s="90">
        <v>3.6027305759489502E-3</v>
      </c>
      <c r="G96" s="90">
        <v>3.7237614742480202E-4</v>
      </c>
      <c r="H96" s="90">
        <v>3.39491060003638E-4</v>
      </c>
      <c r="I96" s="90">
        <v>1.2312189210206301E-3</v>
      </c>
      <c r="J96" s="96">
        <v>0.69349002838134799</v>
      </c>
    </row>
    <row r="97" spans="1:10" x14ac:dyDescent="0.2">
      <c r="A97" s="2" t="s">
        <v>108</v>
      </c>
      <c r="B97" s="93">
        <v>2959</v>
      </c>
      <c r="C97" s="90">
        <v>0.29861071705818198</v>
      </c>
      <c r="D97" s="90">
        <v>0.56417357921600297</v>
      </c>
      <c r="E97" s="90">
        <v>0.12600812315940901</v>
      </c>
      <c r="F97" s="90">
        <v>8.5402578115463292E-3</v>
      </c>
      <c r="G97" s="90">
        <v>1.6170169692486501E-3</v>
      </c>
      <c r="H97" s="90">
        <v>8.9615513570606698E-4</v>
      </c>
      <c r="I97" s="90">
        <v>1.54113018652424E-4</v>
      </c>
      <c r="J97" s="96">
        <v>0.85414648056030296</v>
      </c>
    </row>
    <row r="98" spans="1:10" x14ac:dyDescent="0.2">
      <c r="A98" s="2" t="s">
        <v>109</v>
      </c>
      <c r="B98" s="93">
        <v>364</v>
      </c>
      <c r="C98" s="90">
        <v>0.32622992992401101</v>
      </c>
      <c r="D98" s="90">
        <v>0.46212568879127502</v>
      </c>
      <c r="E98" s="90">
        <v>0.162703037261963</v>
      </c>
      <c r="F98" s="90">
        <v>3.5292796790599802E-2</v>
      </c>
      <c r="G98" s="90">
        <v>1.29561787471175E-2</v>
      </c>
      <c r="H98" s="90">
        <v>0</v>
      </c>
      <c r="I98" s="90">
        <v>6.9238664582371701E-4</v>
      </c>
      <c r="J98" s="96">
        <v>0.94938915967941295</v>
      </c>
    </row>
    <row r="99" spans="1:10" x14ac:dyDescent="0.2">
      <c r="A99" s="5" t="s">
        <v>111</v>
      </c>
      <c r="B99" s="92" t="s">
        <v>1</v>
      </c>
      <c r="C99" s="89" t="s">
        <v>1</v>
      </c>
      <c r="D99" s="89" t="s">
        <v>1</v>
      </c>
      <c r="E99" s="89" t="s">
        <v>1</v>
      </c>
      <c r="F99" s="89" t="s">
        <v>1</v>
      </c>
      <c r="G99" s="89" t="s">
        <v>1</v>
      </c>
      <c r="H99" s="89" t="s">
        <v>1</v>
      </c>
      <c r="I99" s="89" t="s">
        <v>1</v>
      </c>
      <c r="J99" s="95" t="s">
        <v>1</v>
      </c>
    </row>
    <row r="100" spans="1:10" x14ac:dyDescent="0.2">
      <c r="A100" s="2" t="s">
        <v>112</v>
      </c>
      <c r="B100" s="93">
        <v>497</v>
      </c>
      <c r="C100" s="90">
        <v>0.51417803764343295</v>
      </c>
      <c r="D100" s="90">
        <v>0.39824110269546498</v>
      </c>
      <c r="E100" s="90">
        <v>7.2063125669956193E-2</v>
      </c>
      <c r="F100" s="90">
        <v>1.0460120625793899E-2</v>
      </c>
      <c r="G100" s="90">
        <v>1.02990202140063E-3</v>
      </c>
      <c r="H100" s="90">
        <v>0</v>
      </c>
      <c r="I100" s="90">
        <v>4.0277391672134399E-3</v>
      </c>
      <c r="J100" s="96">
        <v>0.61411696672439597</v>
      </c>
    </row>
    <row r="101" spans="1:10" x14ac:dyDescent="0.2">
      <c r="A101" s="2" t="s">
        <v>113</v>
      </c>
      <c r="B101" s="93">
        <v>1211</v>
      </c>
      <c r="C101" s="90">
        <v>0.54370009899139404</v>
      </c>
      <c r="D101" s="90">
        <v>0.38604387640953097</v>
      </c>
      <c r="E101" s="90">
        <v>6.4400754868984195E-2</v>
      </c>
      <c r="F101" s="90">
        <v>2.3353723809123E-3</v>
      </c>
      <c r="G101" s="90">
        <v>1.88019673805684E-3</v>
      </c>
      <c r="H101" s="90">
        <v>1.63966149557382E-3</v>
      </c>
      <c r="I101" s="90">
        <v>0</v>
      </c>
      <c r="J101" s="96">
        <v>0.53757059574127197</v>
      </c>
    </row>
    <row r="102" spans="1:10" x14ac:dyDescent="0.2">
      <c r="A102" s="2" t="s">
        <v>114</v>
      </c>
      <c r="B102" s="93">
        <v>1735</v>
      </c>
      <c r="C102" s="90">
        <v>0.41901916265487699</v>
      </c>
      <c r="D102" s="90">
        <v>0.47045913338661199</v>
      </c>
      <c r="E102" s="90">
        <v>0.101731657981873</v>
      </c>
      <c r="F102" s="90">
        <v>6.9723455235362096E-3</v>
      </c>
      <c r="G102" s="90">
        <v>1.72577938064933E-3</v>
      </c>
      <c r="H102" s="90">
        <v>0</v>
      </c>
      <c r="I102" s="90">
        <v>9.1914960648864494E-5</v>
      </c>
      <c r="J102" s="96">
        <v>0.70229411125183105</v>
      </c>
    </row>
    <row r="103" spans="1:10" x14ac:dyDescent="0.2">
      <c r="A103" s="2" t="s">
        <v>115</v>
      </c>
      <c r="B103" s="93">
        <v>1201</v>
      </c>
      <c r="C103" s="90">
        <v>0.36458301544189498</v>
      </c>
      <c r="D103" s="90">
        <v>0.51476305723190297</v>
      </c>
      <c r="E103" s="90">
        <v>0.105072125792503</v>
      </c>
      <c r="F103" s="90">
        <v>9.9072800949215906E-3</v>
      </c>
      <c r="G103" s="90">
        <v>5.1492857746779901E-3</v>
      </c>
      <c r="H103" s="90">
        <v>5.25213836226612E-4</v>
      </c>
      <c r="I103" s="90">
        <v>0</v>
      </c>
      <c r="J103" s="96">
        <v>0.77785241603851296</v>
      </c>
    </row>
    <row r="104" spans="1:10" x14ac:dyDescent="0.2">
      <c r="A104" s="2" t="s">
        <v>116</v>
      </c>
      <c r="B104" s="93">
        <v>1368</v>
      </c>
      <c r="C104" s="90">
        <v>0.31207206845283503</v>
      </c>
      <c r="D104" s="90">
        <v>0.57554543018341098</v>
      </c>
      <c r="E104" s="90">
        <v>0.10085491836071001</v>
      </c>
      <c r="F104" s="90">
        <v>1.0195347480475901E-2</v>
      </c>
      <c r="G104" s="90">
        <v>4.8182514728978298E-4</v>
      </c>
      <c r="H104" s="90">
        <v>4.5383803080767399E-4</v>
      </c>
      <c r="I104" s="90">
        <v>3.9658055175095802E-4</v>
      </c>
      <c r="J104" s="96">
        <v>0.81525623798370395</v>
      </c>
    </row>
    <row r="105" spans="1:10" x14ac:dyDescent="0.2">
      <c r="A105" s="2" t="s">
        <v>117</v>
      </c>
      <c r="B105" s="93">
        <v>1287</v>
      </c>
      <c r="C105" s="90">
        <v>0.34779280424117998</v>
      </c>
      <c r="D105" s="90">
        <v>0.58235961198806796</v>
      </c>
      <c r="E105" s="90">
        <v>6.7912660539150196E-2</v>
      </c>
      <c r="F105" s="90">
        <v>1.1071602348238199E-3</v>
      </c>
      <c r="G105" s="90">
        <v>5.6505901739001296E-4</v>
      </c>
      <c r="H105" s="90">
        <v>7.8225217293947894E-5</v>
      </c>
      <c r="I105" s="90">
        <v>1.8449815979693101E-4</v>
      </c>
      <c r="J105" s="96">
        <v>0.72581827640533403</v>
      </c>
    </row>
    <row r="106" spans="1:10" x14ac:dyDescent="0.2">
      <c r="A106" s="2" t="s">
        <v>118</v>
      </c>
      <c r="B106" s="93">
        <v>990</v>
      </c>
      <c r="C106" s="90">
        <v>0.44017225503921498</v>
      </c>
      <c r="D106" s="90">
        <v>0.52502322196960405</v>
      </c>
      <c r="E106" s="90">
        <v>3.2552741467952701E-2</v>
      </c>
      <c r="F106" s="90">
        <v>1.2125357752665899E-3</v>
      </c>
      <c r="G106" s="90">
        <v>3.1404476612806299E-4</v>
      </c>
      <c r="H106" s="90">
        <v>0</v>
      </c>
      <c r="I106" s="90">
        <v>7.2517013177275701E-4</v>
      </c>
      <c r="J106" s="96">
        <v>0.60154902935028098</v>
      </c>
    </row>
    <row r="107" spans="1:10" x14ac:dyDescent="0.2">
      <c r="A107" s="5" t="s">
        <v>111</v>
      </c>
      <c r="B107" s="92" t="s">
        <v>1</v>
      </c>
      <c r="C107" s="89" t="s">
        <v>1</v>
      </c>
      <c r="D107" s="89" t="s">
        <v>1</v>
      </c>
      <c r="E107" s="89" t="s">
        <v>1</v>
      </c>
      <c r="F107" s="89" t="s">
        <v>1</v>
      </c>
      <c r="G107" s="89" t="s">
        <v>1</v>
      </c>
      <c r="H107" s="89" t="s">
        <v>1</v>
      </c>
      <c r="I107" s="89" t="s">
        <v>1</v>
      </c>
      <c r="J107" s="95" t="s">
        <v>1</v>
      </c>
    </row>
    <row r="108" spans="1:10" x14ac:dyDescent="0.2">
      <c r="A108" s="2" t="s">
        <v>119</v>
      </c>
      <c r="B108" s="93">
        <v>1708</v>
      </c>
      <c r="C108" s="90">
        <v>0.53406482934951804</v>
      </c>
      <c r="D108" s="90">
        <v>0.39002478122711198</v>
      </c>
      <c r="E108" s="90">
        <v>6.6901572048664107E-2</v>
      </c>
      <c r="F108" s="90">
        <v>4.98709687963128E-3</v>
      </c>
      <c r="G108" s="90">
        <v>1.60268077161163E-3</v>
      </c>
      <c r="H108" s="90">
        <v>1.10451492946595E-3</v>
      </c>
      <c r="I108" s="90">
        <v>1.3145583216100901E-3</v>
      </c>
      <c r="J108" s="96">
        <v>0.56255352497100797</v>
      </c>
    </row>
    <row r="109" spans="1:10" x14ac:dyDescent="0.2">
      <c r="A109" s="2" t="s">
        <v>120</v>
      </c>
      <c r="B109" s="93">
        <v>2424</v>
      </c>
      <c r="C109" s="90">
        <v>0.41102242469787598</v>
      </c>
      <c r="D109" s="90">
        <v>0.47927215695381198</v>
      </c>
      <c r="E109" s="90">
        <v>9.8238080739975003E-2</v>
      </c>
      <c r="F109" s="90">
        <v>8.1088393926620501E-3</v>
      </c>
      <c r="G109" s="90">
        <v>3.2912641763687099E-3</v>
      </c>
      <c r="H109" s="90">
        <v>0</v>
      </c>
      <c r="I109" s="90">
        <v>6.7247266997583197E-5</v>
      </c>
      <c r="J109" s="96">
        <v>0.71364337205886796</v>
      </c>
    </row>
    <row r="110" spans="1:10" x14ac:dyDescent="0.2">
      <c r="A110" s="2" t="s">
        <v>121</v>
      </c>
      <c r="B110" s="93">
        <v>1880</v>
      </c>
      <c r="C110" s="90">
        <v>0.31404966115951499</v>
      </c>
      <c r="D110" s="90">
        <v>0.56674379110336304</v>
      </c>
      <c r="E110" s="90">
        <v>0.10801577568054201</v>
      </c>
      <c r="F110" s="90">
        <v>9.6365502104163205E-3</v>
      </c>
      <c r="G110" s="90">
        <v>5.7374051539227399E-4</v>
      </c>
      <c r="H110" s="90">
        <v>6.6987180616706599E-4</v>
      </c>
      <c r="I110" s="90">
        <v>3.1058760941959901E-4</v>
      </c>
      <c r="J110" s="96">
        <v>0.81984990835189797</v>
      </c>
    </row>
    <row r="111" spans="1:10" x14ac:dyDescent="0.2">
      <c r="A111" s="2" t="s">
        <v>122</v>
      </c>
      <c r="B111" s="93">
        <v>2277</v>
      </c>
      <c r="C111" s="90">
        <v>0.38901534676551802</v>
      </c>
      <c r="D111" s="90">
        <v>0.55677437782287598</v>
      </c>
      <c r="E111" s="90">
        <v>5.21339699625969E-2</v>
      </c>
      <c r="F111" s="90">
        <v>1.1541820131242299E-3</v>
      </c>
      <c r="G111" s="90">
        <v>4.5304873492568699E-4</v>
      </c>
      <c r="H111" s="90">
        <v>4.3318712414475199E-5</v>
      </c>
      <c r="I111" s="90">
        <v>4.2576267151162001E-4</v>
      </c>
      <c r="J111" s="96">
        <v>0.67036551237106301</v>
      </c>
    </row>
    <row r="112" spans="1:10" x14ac:dyDescent="0.2">
      <c r="A112" s="5" t="s">
        <v>111</v>
      </c>
      <c r="B112" s="92" t="s">
        <v>1</v>
      </c>
      <c r="C112" s="89" t="s">
        <v>1</v>
      </c>
      <c r="D112" s="89" t="s">
        <v>1</v>
      </c>
      <c r="E112" s="89" t="s">
        <v>1</v>
      </c>
      <c r="F112" s="89" t="s">
        <v>1</v>
      </c>
      <c r="G112" s="89" t="s">
        <v>1</v>
      </c>
      <c r="H112" s="89" t="s">
        <v>1</v>
      </c>
      <c r="I112" s="89" t="s">
        <v>1</v>
      </c>
      <c r="J112" s="95" t="s">
        <v>1</v>
      </c>
    </row>
    <row r="113" spans="1:10" x14ac:dyDescent="0.2">
      <c r="A113" s="2" t="s">
        <v>119</v>
      </c>
      <c r="B113" s="93">
        <v>1708</v>
      </c>
      <c r="C113" s="90">
        <v>0.53406482934951804</v>
      </c>
      <c r="D113" s="90">
        <v>0.39002478122711198</v>
      </c>
      <c r="E113" s="90">
        <v>6.6901572048664107E-2</v>
      </c>
      <c r="F113" s="90">
        <v>4.98709687963128E-3</v>
      </c>
      <c r="G113" s="90">
        <v>1.60268077161163E-3</v>
      </c>
      <c r="H113" s="90">
        <v>1.10451492946595E-3</v>
      </c>
      <c r="I113" s="90">
        <v>1.3145583216100901E-3</v>
      </c>
      <c r="J113" s="96">
        <v>0.56255352497100797</v>
      </c>
    </row>
    <row r="114" spans="1:10" x14ac:dyDescent="0.2">
      <c r="A114" s="2" t="s">
        <v>123</v>
      </c>
      <c r="B114" s="93">
        <v>2936</v>
      </c>
      <c r="C114" s="90">
        <v>0.39914306998252902</v>
      </c>
      <c r="D114" s="90">
        <v>0.48663571476936301</v>
      </c>
      <c r="E114" s="90">
        <v>0.102951355278492</v>
      </c>
      <c r="F114" s="90">
        <v>8.0439690500497801E-3</v>
      </c>
      <c r="G114" s="90">
        <v>2.9757940210401999E-3</v>
      </c>
      <c r="H114" s="90">
        <v>1.9176976638846099E-4</v>
      </c>
      <c r="I114" s="90">
        <v>5.8354326029075303E-5</v>
      </c>
      <c r="J114" s="96">
        <v>0.72988247871398904</v>
      </c>
    </row>
    <row r="115" spans="1:10" x14ac:dyDescent="0.2">
      <c r="A115" s="2" t="s">
        <v>124</v>
      </c>
      <c r="B115" s="93">
        <v>3645</v>
      </c>
      <c r="C115" s="90">
        <v>0.35726886987686202</v>
      </c>
      <c r="D115" s="90">
        <v>0.56451922655105602</v>
      </c>
      <c r="E115" s="90">
        <v>7.2236031293869005E-2</v>
      </c>
      <c r="F115" s="90">
        <v>4.8845298588275901E-3</v>
      </c>
      <c r="G115" s="90">
        <v>4.6492175897583398E-4</v>
      </c>
      <c r="H115" s="90">
        <v>2.12697312235832E-4</v>
      </c>
      <c r="I115" s="90">
        <v>4.13722271332517E-4</v>
      </c>
      <c r="J115" s="96">
        <v>0.730146825313568</v>
      </c>
    </row>
    <row r="116" spans="1:10" x14ac:dyDescent="0.2">
      <c r="A116" s="5" t="s">
        <v>125</v>
      </c>
      <c r="B116" s="92" t="s">
        <v>1</v>
      </c>
      <c r="C116" s="89" t="s">
        <v>1</v>
      </c>
      <c r="D116" s="89" t="s">
        <v>1</v>
      </c>
      <c r="E116" s="89" t="s">
        <v>1</v>
      </c>
      <c r="F116" s="89" t="s">
        <v>1</v>
      </c>
      <c r="G116" s="89" t="s">
        <v>1</v>
      </c>
      <c r="H116" s="89" t="s">
        <v>1</v>
      </c>
      <c r="I116" s="89" t="s">
        <v>1</v>
      </c>
      <c r="J116" s="95" t="s">
        <v>1</v>
      </c>
    </row>
    <row r="117" spans="1:10" x14ac:dyDescent="0.2">
      <c r="A117" s="2" t="s">
        <v>126</v>
      </c>
      <c r="B117" s="93">
        <v>1027</v>
      </c>
      <c r="C117" s="90">
        <v>0.65732425451278698</v>
      </c>
      <c r="D117" s="90">
        <v>0.317692220211029</v>
      </c>
      <c r="E117" s="90">
        <v>2.0513486117124599E-2</v>
      </c>
      <c r="F117" s="90">
        <v>2.8122898656874899E-3</v>
      </c>
      <c r="G117" s="90">
        <v>1.2284042313694999E-3</v>
      </c>
      <c r="H117" s="90">
        <v>3.0144618358463E-4</v>
      </c>
      <c r="I117" s="90">
        <v>1.27924242406152E-4</v>
      </c>
      <c r="J117" s="96">
        <v>0.374728232622147</v>
      </c>
    </row>
    <row r="118" spans="1:10" x14ac:dyDescent="0.2">
      <c r="A118" s="2" t="s">
        <v>127</v>
      </c>
      <c r="B118" s="93">
        <v>277</v>
      </c>
      <c r="C118" s="90">
        <v>0.47821685671806302</v>
      </c>
      <c r="D118" s="90">
        <v>0.46915581822395303</v>
      </c>
      <c r="E118" s="90">
        <v>5.1810398697853102E-2</v>
      </c>
      <c r="F118" s="90">
        <v>5.5706169223412904E-4</v>
      </c>
      <c r="G118" s="90">
        <v>2.5987694971263398E-4</v>
      </c>
      <c r="H118" s="90">
        <v>0</v>
      </c>
      <c r="I118" s="90">
        <v>0</v>
      </c>
      <c r="J118" s="96">
        <v>0.57548731565475497</v>
      </c>
    </row>
    <row r="119" spans="1:10" x14ac:dyDescent="0.2">
      <c r="A119" s="2" t="s">
        <v>128</v>
      </c>
      <c r="B119" s="93">
        <v>568</v>
      </c>
      <c r="C119" s="90">
        <v>0.47037374973297102</v>
      </c>
      <c r="D119" s="90">
        <v>0.48455289006233199</v>
      </c>
      <c r="E119" s="90">
        <v>4.3043211102485698E-2</v>
      </c>
      <c r="F119" s="90">
        <v>2.0148693583905701E-3</v>
      </c>
      <c r="G119" s="90">
        <v>1.5277542843250598E-5</v>
      </c>
      <c r="H119" s="90">
        <v>0</v>
      </c>
      <c r="I119" s="90">
        <v>0</v>
      </c>
      <c r="J119" s="96">
        <v>0.57674503326416005</v>
      </c>
    </row>
    <row r="120" spans="1:10" x14ac:dyDescent="0.2">
      <c r="A120" s="2" t="s">
        <v>129</v>
      </c>
      <c r="B120" s="93">
        <v>1221</v>
      </c>
      <c r="C120" s="90">
        <v>0.40454262495040899</v>
      </c>
      <c r="D120" s="90">
        <v>0.52568334341049205</v>
      </c>
      <c r="E120" s="90">
        <v>6.4447738230228396E-2</v>
      </c>
      <c r="F120" s="90">
        <v>1.97407463565469E-3</v>
      </c>
      <c r="G120" s="90">
        <v>8.8973209494724902E-4</v>
      </c>
      <c r="H120" s="90">
        <v>0</v>
      </c>
      <c r="I120" s="90">
        <v>2.4624576326459599E-3</v>
      </c>
      <c r="J120" s="96">
        <v>0.68585717678070102</v>
      </c>
    </row>
    <row r="121" spans="1:10" x14ac:dyDescent="0.2">
      <c r="A121" s="2" t="s">
        <v>130</v>
      </c>
      <c r="B121" s="93">
        <v>1303</v>
      </c>
      <c r="C121" s="90">
        <v>0.366245627403259</v>
      </c>
      <c r="D121" s="90">
        <v>0.54123568534851096</v>
      </c>
      <c r="E121" s="90">
        <v>8.5128359496593503E-2</v>
      </c>
      <c r="F121" s="90">
        <v>6.1471210792660696E-3</v>
      </c>
      <c r="G121" s="90">
        <v>0</v>
      </c>
      <c r="H121" s="90">
        <v>7.8142422717064597E-4</v>
      </c>
      <c r="I121" s="90">
        <v>4.61768504464999E-4</v>
      </c>
      <c r="J121" s="96">
        <v>0.73799681663513195</v>
      </c>
    </row>
    <row r="122" spans="1:10" x14ac:dyDescent="0.2">
      <c r="A122" s="2" t="s">
        <v>131</v>
      </c>
      <c r="B122" s="93">
        <v>742</v>
      </c>
      <c r="C122" s="90">
        <v>0.33935326337814298</v>
      </c>
      <c r="D122" s="90">
        <v>0.54828482866287198</v>
      </c>
      <c r="E122" s="90">
        <v>0.10196566581726101</v>
      </c>
      <c r="F122" s="90">
        <v>9.8283747211098706E-3</v>
      </c>
      <c r="G122" s="90">
        <v>0</v>
      </c>
      <c r="H122" s="90">
        <v>0</v>
      </c>
      <c r="I122" s="90">
        <v>5.6785641936585296E-4</v>
      </c>
      <c r="J122" s="96">
        <v>0.78681200742721602</v>
      </c>
    </row>
    <row r="123" spans="1:10" x14ac:dyDescent="0.2">
      <c r="A123" s="2" t="s">
        <v>132</v>
      </c>
      <c r="B123" s="93">
        <v>451</v>
      </c>
      <c r="C123" s="90">
        <v>0.27790302038192699</v>
      </c>
      <c r="D123" s="90">
        <v>0.580286264419556</v>
      </c>
      <c r="E123" s="90">
        <v>0.13763608038425401</v>
      </c>
      <c r="F123" s="90">
        <v>3.5915931221097699E-3</v>
      </c>
      <c r="G123" s="90">
        <v>5.8305513812229005E-4</v>
      </c>
      <c r="H123" s="90">
        <v>0</v>
      </c>
      <c r="I123" s="90">
        <v>0</v>
      </c>
      <c r="J123" s="96">
        <v>0.86866539716720603</v>
      </c>
    </row>
    <row r="124" spans="1:10" x14ac:dyDescent="0.2">
      <c r="A124" s="3" t="s">
        <v>133</v>
      </c>
      <c r="B124" s="94">
        <v>2118</v>
      </c>
      <c r="C124" s="91">
        <v>0.291896492242813</v>
      </c>
      <c r="D124" s="91">
        <v>0.55212640762329102</v>
      </c>
      <c r="E124" s="91">
        <v>0.13751380145549799</v>
      </c>
      <c r="F124" s="91">
        <v>1.2751960195601E-2</v>
      </c>
      <c r="G124" s="91">
        <v>4.2414627969265001E-3</v>
      </c>
      <c r="H124" s="91">
        <v>1.3671574415638999E-3</v>
      </c>
      <c r="I124" s="91">
        <v>1.0271440260112301E-4</v>
      </c>
      <c r="J124" s="97">
        <v>0.88982778787612904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515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92</v>
      </c>
      <c r="D5" s="4" t="s">
        <v>93</v>
      </c>
      <c r="E5" s="4" t="s">
        <v>94</v>
      </c>
      <c r="F5" s="4" t="s">
        <v>172</v>
      </c>
    </row>
    <row r="6" spans="1:6" x14ac:dyDescent="0.2">
      <c r="A6" s="5" t="s">
        <v>26</v>
      </c>
      <c r="B6" s="939" t="s">
        <v>1</v>
      </c>
      <c r="C6" s="936" t="s">
        <v>1</v>
      </c>
      <c r="D6" s="936" t="s">
        <v>1</v>
      </c>
      <c r="E6" s="936" t="s">
        <v>1</v>
      </c>
      <c r="F6" s="942" t="s">
        <v>1</v>
      </c>
    </row>
    <row r="7" spans="1:6" x14ac:dyDescent="0.2">
      <c r="A7" s="2" t="s">
        <v>26</v>
      </c>
      <c r="B7" s="940">
        <v>9635</v>
      </c>
      <c r="C7" s="937">
        <v>0.22785790264606501</v>
      </c>
      <c r="D7" s="937">
        <v>0.132308274507523</v>
      </c>
      <c r="E7" s="937">
        <v>0.63983380794525102</v>
      </c>
      <c r="F7" s="943">
        <v>3</v>
      </c>
    </row>
    <row r="8" spans="1:6" x14ac:dyDescent="0.2">
      <c r="A8" s="5" t="s">
        <v>27</v>
      </c>
      <c r="B8" s="939" t="s">
        <v>1</v>
      </c>
      <c r="C8" s="936" t="s">
        <v>1</v>
      </c>
      <c r="D8" s="936" t="s">
        <v>1</v>
      </c>
      <c r="E8" s="936" t="s">
        <v>1</v>
      </c>
      <c r="F8" s="942" t="s">
        <v>1</v>
      </c>
    </row>
    <row r="9" spans="1:6" x14ac:dyDescent="0.2">
      <c r="A9" s="2" t="s">
        <v>28</v>
      </c>
      <c r="B9" s="940">
        <v>2587</v>
      </c>
      <c r="C9" s="937">
        <v>0.31611630320549</v>
      </c>
      <c r="D9" s="937">
        <v>0.15256966650486001</v>
      </c>
      <c r="E9" s="937">
        <v>0.53131401538848899</v>
      </c>
      <c r="F9" s="943">
        <v>3</v>
      </c>
    </row>
    <row r="10" spans="1:6" x14ac:dyDescent="0.2">
      <c r="A10" s="2" t="s">
        <v>29</v>
      </c>
      <c r="B10" s="940">
        <v>407</v>
      </c>
      <c r="C10" s="937">
        <v>0.14276574552059201</v>
      </c>
      <c r="D10" s="937">
        <v>0.152560070157051</v>
      </c>
      <c r="E10" s="937">
        <v>0.70467418432235696</v>
      </c>
      <c r="F10" s="943">
        <v>3</v>
      </c>
    </row>
    <row r="11" spans="1:6" x14ac:dyDescent="0.2">
      <c r="A11" s="2" t="s">
        <v>30</v>
      </c>
      <c r="B11" s="940">
        <v>1537</v>
      </c>
      <c r="C11" s="937">
        <v>0.204726442694664</v>
      </c>
      <c r="D11" s="937">
        <v>0.19340991973877</v>
      </c>
      <c r="E11" s="937">
        <v>0.60186362266540505</v>
      </c>
      <c r="F11" s="943">
        <v>3</v>
      </c>
    </row>
    <row r="12" spans="1:6" x14ac:dyDescent="0.2">
      <c r="A12" s="2" t="s">
        <v>31</v>
      </c>
      <c r="B12" s="940">
        <v>1778</v>
      </c>
      <c r="C12" s="937">
        <v>0.352304577827454</v>
      </c>
      <c r="D12" s="937">
        <v>0.17346248030662501</v>
      </c>
      <c r="E12" s="937">
        <v>0.47423294186592102</v>
      </c>
      <c r="F12" s="943">
        <v>2</v>
      </c>
    </row>
    <row r="13" spans="1:6" x14ac:dyDescent="0.2">
      <c r="A13" s="2" t="s">
        <v>32</v>
      </c>
      <c r="B13" s="940">
        <v>1034</v>
      </c>
      <c r="C13" s="937">
        <v>4.0499083697795903E-2</v>
      </c>
      <c r="D13" s="937">
        <v>4.9026492983102798E-2</v>
      </c>
      <c r="E13" s="937">
        <v>0.91047441959381104</v>
      </c>
      <c r="F13" s="943">
        <v>3</v>
      </c>
    </row>
    <row r="14" spans="1:6" x14ac:dyDescent="0.2">
      <c r="A14" s="2" t="s">
        <v>33</v>
      </c>
      <c r="B14" s="940">
        <v>1746</v>
      </c>
      <c r="C14" s="937">
        <v>4.7735083848237998E-2</v>
      </c>
      <c r="D14" s="937">
        <v>3.43443341553211E-2</v>
      </c>
      <c r="E14" s="937">
        <v>0.91792058944702104</v>
      </c>
      <c r="F14" s="943">
        <v>3</v>
      </c>
    </row>
    <row r="15" spans="1:6" x14ac:dyDescent="0.2">
      <c r="A15" s="5" t="s">
        <v>34</v>
      </c>
      <c r="B15" s="939" t="s">
        <v>1</v>
      </c>
      <c r="C15" s="936" t="s">
        <v>1</v>
      </c>
      <c r="D15" s="936" t="s">
        <v>1</v>
      </c>
      <c r="E15" s="936" t="s">
        <v>1</v>
      </c>
      <c r="F15" s="942" t="s">
        <v>1</v>
      </c>
    </row>
    <row r="16" spans="1:6" x14ac:dyDescent="0.2">
      <c r="A16" s="2" t="s">
        <v>35</v>
      </c>
      <c r="B16" s="940">
        <v>6067</v>
      </c>
      <c r="C16" s="937">
        <v>0.257827818393707</v>
      </c>
      <c r="D16" s="937">
        <v>0.16884738206863401</v>
      </c>
      <c r="E16" s="937">
        <v>0.57332479953765902</v>
      </c>
      <c r="F16" s="943">
        <v>3</v>
      </c>
    </row>
    <row r="17" spans="1:6" x14ac:dyDescent="0.2">
      <c r="A17" s="2" t="s">
        <v>36</v>
      </c>
      <c r="B17" s="940">
        <v>341</v>
      </c>
      <c r="C17" s="937">
        <v>0.28154748678207397</v>
      </c>
      <c r="D17" s="937">
        <v>0.136872693896294</v>
      </c>
      <c r="E17" s="937">
        <v>0.58157980442047097</v>
      </c>
      <c r="F17" s="943">
        <v>3</v>
      </c>
    </row>
    <row r="18" spans="1:6" x14ac:dyDescent="0.2">
      <c r="A18" s="2" t="s">
        <v>37</v>
      </c>
      <c r="B18" s="940">
        <v>2625</v>
      </c>
      <c r="C18" s="937">
        <v>4.2723126709461198E-2</v>
      </c>
      <c r="D18" s="937">
        <v>4.3953541666269302E-2</v>
      </c>
      <c r="E18" s="937">
        <v>0.91332334280014005</v>
      </c>
      <c r="F18" s="943">
        <v>3</v>
      </c>
    </row>
    <row r="19" spans="1:6" x14ac:dyDescent="0.2">
      <c r="A19" s="2" t="s">
        <v>38</v>
      </c>
      <c r="B19" s="940">
        <v>339</v>
      </c>
      <c r="C19" s="937">
        <v>0.63841229677200295</v>
      </c>
      <c r="D19" s="937">
        <v>7.7950805425643893E-2</v>
      </c>
      <c r="E19" s="937">
        <v>0.28363689780235302</v>
      </c>
      <c r="F19" s="943">
        <v>1</v>
      </c>
    </row>
    <row r="20" spans="1:6" x14ac:dyDescent="0.2">
      <c r="A20" s="5" t="s">
        <v>39</v>
      </c>
      <c r="B20" s="939" t="s">
        <v>1</v>
      </c>
      <c r="C20" s="936" t="s">
        <v>1</v>
      </c>
      <c r="D20" s="936" t="s">
        <v>1</v>
      </c>
      <c r="E20" s="936" t="s">
        <v>1</v>
      </c>
      <c r="F20" s="942" t="s">
        <v>1</v>
      </c>
    </row>
    <row r="21" spans="1:6" x14ac:dyDescent="0.2">
      <c r="A21" s="2" t="s">
        <v>35</v>
      </c>
      <c r="B21" s="940">
        <v>6067</v>
      </c>
      <c r="C21" s="937">
        <v>0.257827818393707</v>
      </c>
      <c r="D21" s="937">
        <v>0.16884738206863401</v>
      </c>
      <c r="E21" s="937">
        <v>0.57332479953765902</v>
      </c>
      <c r="F21" s="943">
        <v>3</v>
      </c>
    </row>
    <row r="22" spans="1:6" x14ac:dyDescent="0.2">
      <c r="A22" s="2" t="s">
        <v>40</v>
      </c>
      <c r="B22" s="940">
        <v>116</v>
      </c>
      <c r="C22" s="937">
        <v>0.31837260723114003</v>
      </c>
      <c r="D22" s="937">
        <v>0.14738488197326699</v>
      </c>
      <c r="E22" s="937">
        <v>0.53424251079559304</v>
      </c>
      <c r="F22" s="943">
        <v>3</v>
      </c>
    </row>
    <row r="23" spans="1:6" x14ac:dyDescent="0.2">
      <c r="A23" s="2" t="s">
        <v>41</v>
      </c>
      <c r="B23" s="940">
        <v>186</v>
      </c>
      <c r="C23" s="937">
        <v>0.27479478716850297</v>
      </c>
      <c r="D23" s="937">
        <v>0.15097990632057201</v>
      </c>
      <c r="E23" s="937">
        <v>0.57422530651092496</v>
      </c>
      <c r="F23" s="943">
        <v>3</v>
      </c>
    </row>
    <row r="24" spans="1:6" x14ac:dyDescent="0.2">
      <c r="A24" s="2" t="s">
        <v>42</v>
      </c>
      <c r="B24" s="940">
        <v>39</v>
      </c>
      <c r="C24" s="937">
        <v>0.207570269703865</v>
      </c>
      <c r="D24" s="937">
        <v>3.7220526486635201E-2</v>
      </c>
      <c r="E24" s="937">
        <v>0.75520920753479004</v>
      </c>
      <c r="F24" s="943">
        <v>3</v>
      </c>
    </row>
    <row r="25" spans="1:6" x14ac:dyDescent="0.2">
      <c r="A25" s="2" t="s">
        <v>43</v>
      </c>
      <c r="B25" s="940">
        <v>13</v>
      </c>
      <c r="C25" s="937" t="s">
        <v>1</v>
      </c>
      <c r="D25" s="937" t="s">
        <v>1</v>
      </c>
      <c r="E25" s="937" t="s">
        <v>1</v>
      </c>
      <c r="F25" s="943" t="s">
        <v>1</v>
      </c>
    </row>
    <row r="26" spans="1:6" x14ac:dyDescent="0.2">
      <c r="A26" s="2" t="s">
        <v>37</v>
      </c>
      <c r="B26" s="940">
        <v>2625</v>
      </c>
      <c r="C26" s="937">
        <v>4.2723126709461198E-2</v>
      </c>
      <c r="D26" s="937">
        <v>4.3953541666269302E-2</v>
      </c>
      <c r="E26" s="937">
        <v>0.91332334280014005</v>
      </c>
      <c r="F26" s="943">
        <v>3</v>
      </c>
    </row>
    <row r="27" spans="1:6" x14ac:dyDescent="0.2">
      <c r="A27" s="2" t="s">
        <v>44</v>
      </c>
      <c r="B27" s="940">
        <v>39</v>
      </c>
      <c r="C27" s="937">
        <v>0.54217684268951405</v>
      </c>
      <c r="D27" s="937">
        <v>9.5620445907115895E-2</v>
      </c>
      <c r="E27" s="937">
        <v>0.36220270395278897</v>
      </c>
      <c r="F27" s="943">
        <v>1</v>
      </c>
    </row>
    <row r="28" spans="1:6" x14ac:dyDescent="0.2">
      <c r="A28" s="2" t="s">
        <v>45</v>
      </c>
      <c r="B28" s="940">
        <v>287</v>
      </c>
      <c r="C28" s="937">
        <v>0.67731451988220204</v>
      </c>
      <c r="D28" s="937">
        <v>7.6852798461914104E-2</v>
      </c>
      <c r="E28" s="937">
        <v>0.24583269655704501</v>
      </c>
      <c r="F28" s="943">
        <v>1</v>
      </c>
    </row>
    <row r="29" spans="1:6" x14ac:dyDescent="0.2">
      <c r="A29" s="5" t="s">
        <v>46</v>
      </c>
      <c r="B29" s="939" t="s">
        <v>1</v>
      </c>
      <c r="C29" s="936" t="s">
        <v>1</v>
      </c>
      <c r="D29" s="936" t="s">
        <v>1</v>
      </c>
      <c r="E29" s="936" t="s">
        <v>1</v>
      </c>
      <c r="F29" s="942" t="s">
        <v>1</v>
      </c>
    </row>
    <row r="30" spans="1:6" x14ac:dyDescent="0.2">
      <c r="A30" s="2" t="s">
        <v>47</v>
      </c>
      <c r="B30" s="940">
        <v>507</v>
      </c>
      <c r="C30" s="937">
        <v>0.371365755796432</v>
      </c>
      <c r="D30" s="937">
        <v>9.3675114214420305E-2</v>
      </c>
      <c r="E30" s="937">
        <v>0.53495913743972801</v>
      </c>
      <c r="F30" s="943">
        <v>3</v>
      </c>
    </row>
    <row r="31" spans="1:6" x14ac:dyDescent="0.2">
      <c r="A31" s="2" t="s">
        <v>48</v>
      </c>
      <c r="B31" s="940">
        <v>2225</v>
      </c>
      <c r="C31" s="937">
        <v>0.21917748451232899</v>
      </c>
      <c r="D31" s="937">
        <v>0.113922402262688</v>
      </c>
      <c r="E31" s="937">
        <v>0.66690009832382202</v>
      </c>
      <c r="F31" s="943">
        <v>3</v>
      </c>
    </row>
    <row r="32" spans="1:6" x14ac:dyDescent="0.2">
      <c r="A32" s="2" t="s">
        <v>49</v>
      </c>
      <c r="B32" s="940">
        <v>1862</v>
      </c>
      <c r="C32" s="937">
        <v>0.20872677862644201</v>
      </c>
      <c r="D32" s="937">
        <v>0.15357026457786599</v>
      </c>
      <c r="E32" s="937">
        <v>0.63770294189453103</v>
      </c>
      <c r="F32" s="943">
        <v>3</v>
      </c>
    </row>
    <row r="33" spans="1:6" x14ac:dyDescent="0.2">
      <c r="A33" s="2" t="s">
        <v>50</v>
      </c>
      <c r="B33" s="940">
        <v>4288</v>
      </c>
      <c r="C33" s="937">
        <v>0.20729996263980899</v>
      </c>
      <c r="D33" s="937">
        <v>0.160686820745468</v>
      </c>
      <c r="E33" s="937">
        <v>0.63201320171356201</v>
      </c>
      <c r="F33" s="943">
        <v>3</v>
      </c>
    </row>
    <row r="34" spans="1:6" x14ac:dyDescent="0.2">
      <c r="A34" s="5" t="s">
        <v>51</v>
      </c>
      <c r="B34" s="939" t="s">
        <v>1</v>
      </c>
      <c r="C34" s="936" t="s">
        <v>1</v>
      </c>
      <c r="D34" s="936" t="s">
        <v>1</v>
      </c>
      <c r="E34" s="936" t="s">
        <v>1</v>
      </c>
      <c r="F34" s="942" t="s">
        <v>1</v>
      </c>
    </row>
    <row r="35" spans="1:6" x14ac:dyDescent="0.2">
      <c r="A35" s="2" t="s">
        <v>52</v>
      </c>
      <c r="B35" s="940">
        <v>2875</v>
      </c>
      <c r="C35" s="937">
        <v>0.217536106705666</v>
      </c>
      <c r="D35" s="937">
        <v>0.127748027443886</v>
      </c>
      <c r="E35" s="937">
        <v>0.654715836048126</v>
      </c>
      <c r="F35" s="943">
        <v>3</v>
      </c>
    </row>
    <row r="36" spans="1:6" x14ac:dyDescent="0.2">
      <c r="A36" s="2" t="s">
        <v>53</v>
      </c>
      <c r="B36" s="940">
        <v>4144</v>
      </c>
      <c r="C36" s="937">
        <v>0.24154345691204099</v>
      </c>
      <c r="D36" s="937">
        <v>0.12206842005252801</v>
      </c>
      <c r="E36" s="937">
        <v>0.63638812303543102</v>
      </c>
      <c r="F36" s="943">
        <v>3</v>
      </c>
    </row>
    <row r="37" spans="1:6" x14ac:dyDescent="0.2">
      <c r="A37" s="2" t="s">
        <v>54</v>
      </c>
      <c r="B37" s="940">
        <v>1302</v>
      </c>
      <c r="C37" s="937">
        <v>0.25929009914398199</v>
      </c>
      <c r="D37" s="937">
        <v>0.146186724305153</v>
      </c>
      <c r="E37" s="937">
        <v>0.59452319145202603</v>
      </c>
      <c r="F37" s="943">
        <v>3</v>
      </c>
    </row>
    <row r="38" spans="1:6" x14ac:dyDescent="0.2">
      <c r="A38" s="2" t="s">
        <v>55</v>
      </c>
      <c r="B38" s="940">
        <v>1228</v>
      </c>
      <c r="C38" s="937">
        <v>0.19909225404262501</v>
      </c>
      <c r="D38" s="937">
        <v>0.18763680756092099</v>
      </c>
      <c r="E38" s="937">
        <v>0.61327093839645397</v>
      </c>
      <c r="F38" s="943">
        <v>3</v>
      </c>
    </row>
    <row r="39" spans="1:6" x14ac:dyDescent="0.2">
      <c r="A39" s="5" t="s">
        <v>56</v>
      </c>
      <c r="B39" s="939" t="s">
        <v>1</v>
      </c>
      <c r="C39" s="936" t="s">
        <v>1</v>
      </c>
      <c r="D39" s="936" t="s">
        <v>1</v>
      </c>
      <c r="E39" s="936" t="s">
        <v>1</v>
      </c>
      <c r="F39" s="942" t="s">
        <v>1</v>
      </c>
    </row>
    <row r="40" spans="1:6" x14ac:dyDescent="0.2">
      <c r="A40" s="2" t="s">
        <v>57</v>
      </c>
      <c r="B40" s="940">
        <v>8391</v>
      </c>
      <c r="C40" s="937">
        <v>0.18080314993858301</v>
      </c>
      <c r="D40" s="937">
        <v>0.120460115373135</v>
      </c>
      <c r="E40" s="937">
        <v>0.69873672723770097</v>
      </c>
      <c r="F40" s="943">
        <v>3</v>
      </c>
    </row>
    <row r="41" spans="1:6" x14ac:dyDescent="0.2">
      <c r="A41" s="2" t="s">
        <v>58</v>
      </c>
      <c r="B41" s="940">
        <v>893</v>
      </c>
      <c r="C41" s="937">
        <v>0.47028160095214799</v>
      </c>
      <c r="D41" s="937">
        <v>0.195331320166588</v>
      </c>
      <c r="E41" s="937">
        <v>0.33438706398010298</v>
      </c>
      <c r="F41" s="943">
        <v>2</v>
      </c>
    </row>
    <row r="42" spans="1:6" x14ac:dyDescent="0.2">
      <c r="A42" s="5" t="s">
        <v>59</v>
      </c>
      <c r="B42" s="939" t="s">
        <v>1</v>
      </c>
      <c r="C42" s="936" t="s">
        <v>1</v>
      </c>
      <c r="D42" s="936" t="s">
        <v>1</v>
      </c>
      <c r="E42" s="936" t="s">
        <v>1</v>
      </c>
      <c r="F42" s="942" t="s">
        <v>1</v>
      </c>
    </row>
    <row r="43" spans="1:6" x14ac:dyDescent="0.2">
      <c r="A43" s="2" t="s">
        <v>60</v>
      </c>
      <c r="B43" s="940">
        <v>7642</v>
      </c>
      <c r="C43" s="937">
        <v>0.14653751254081701</v>
      </c>
      <c r="D43" s="937">
        <v>0.105407059192657</v>
      </c>
      <c r="E43" s="937">
        <v>0.74805539846420299</v>
      </c>
      <c r="F43" s="943">
        <v>3</v>
      </c>
    </row>
    <row r="44" spans="1:6" x14ac:dyDescent="0.2">
      <c r="A44" s="2" t="s">
        <v>61</v>
      </c>
      <c r="B44" s="940">
        <v>1031</v>
      </c>
      <c r="C44" s="937">
        <v>0.43597382307052601</v>
      </c>
      <c r="D44" s="937">
        <v>0.22485224902629899</v>
      </c>
      <c r="E44" s="937">
        <v>0.33917394280433699</v>
      </c>
      <c r="F44" s="943">
        <v>2</v>
      </c>
    </row>
    <row r="45" spans="1:6" x14ac:dyDescent="0.2">
      <c r="A45" s="2" t="s">
        <v>62</v>
      </c>
      <c r="B45" s="940">
        <v>752</v>
      </c>
      <c r="C45" s="937">
        <v>0.50234508514404297</v>
      </c>
      <c r="D45" s="937">
        <v>0.20707386732101399</v>
      </c>
      <c r="E45" s="937">
        <v>0.29058104753494302</v>
      </c>
      <c r="F45" s="943">
        <v>1</v>
      </c>
    </row>
    <row r="46" spans="1:6" x14ac:dyDescent="0.2">
      <c r="A46" s="5" t="s">
        <v>63</v>
      </c>
      <c r="B46" s="939" t="s">
        <v>1</v>
      </c>
      <c r="C46" s="936" t="s">
        <v>1</v>
      </c>
      <c r="D46" s="936" t="s">
        <v>1</v>
      </c>
      <c r="E46" s="936" t="s">
        <v>1</v>
      </c>
      <c r="F46" s="942" t="s">
        <v>1</v>
      </c>
    </row>
    <row r="47" spans="1:6" x14ac:dyDescent="0.2">
      <c r="A47" s="2" t="s">
        <v>64</v>
      </c>
      <c r="B47" s="940">
        <v>1165</v>
      </c>
      <c r="C47" s="937">
        <v>0.32840043306350702</v>
      </c>
      <c r="D47" s="937">
        <v>0.16445457935333299</v>
      </c>
      <c r="E47" s="937">
        <v>0.50714498758315996</v>
      </c>
      <c r="F47" s="943">
        <v>3</v>
      </c>
    </row>
    <row r="48" spans="1:6" x14ac:dyDescent="0.2">
      <c r="A48" s="2" t="s">
        <v>65</v>
      </c>
      <c r="B48" s="940">
        <v>816</v>
      </c>
      <c r="C48" s="937">
        <v>0.19911698997020699</v>
      </c>
      <c r="D48" s="937">
        <v>0.11154194921255101</v>
      </c>
      <c r="E48" s="937">
        <v>0.68934106826782204</v>
      </c>
      <c r="F48" s="943">
        <v>3</v>
      </c>
    </row>
    <row r="49" spans="1:6" x14ac:dyDescent="0.2">
      <c r="A49" s="2" t="s">
        <v>66</v>
      </c>
      <c r="B49" s="940">
        <v>1428</v>
      </c>
      <c r="C49" s="937">
        <v>0.24127361178398099</v>
      </c>
      <c r="D49" s="937">
        <v>0.14840380847454099</v>
      </c>
      <c r="E49" s="937">
        <v>0.61032259464263905</v>
      </c>
      <c r="F49" s="943">
        <v>3</v>
      </c>
    </row>
    <row r="50" spans="1:6" x14ac:dyDescent="0.2">
      <c r="A50" s="2" t="s">
        <v>67</v>
      </c>
      <c r="B50" s="940">
        <v>961</v>
      </c>
      <c r="C50" s="937">
        <v>0.235259249806404</v>
      </c>
      <c r="D50" s="937">
        <v>0.140869840979576</v>
      </c>
      <c r="E50" s="937">
        <v>0.62387090921402</v>
      </c>
      <c r="F50" s="943">
        <v>3</v>
      </c>
    </row>
    <row r="51" spans="1:6" x14ac:dyDescent="0.2">
      <c r="A51" s="2" t="s">
        <v>68</v>
      </c>
      <c r="B51" s="940">
        <v>935</v>
      </c>
      <c r="C51" s="937">
        <v>0.19587448239326499</v>
      </c>
      <c r="D51" s="937">
        <v>0.105414673686028</v>
      </c>
      <c r="E51" s="937">
        <v>0.69871085882186901</v>
      </c>
      <c r="F51" s="943">
        <v>3</v>
      </c>
    </row>
    <row r="52" spans="1:6" x14ac:dyDescent="0.2">
      <c r="A52" s="2" t="s">
        <v>69</v>
      </c>
      <c r="B52" s="940">
        <v>923</v>
      </c>
      <c r="C52" s="937">
        <v>0.21677739918232</v>
      </c>
      <c r="D52" s="937">
        <v>0.13847504556178999</v>
      </c>
      <c r="E52" s="937">
        <v>0.64474755525589</v>
      </c>
      <c r="F52" s="943">
        <v>3</v>
      </c>
    </row>
    <row r="53" spans="1:6" x14ac:dyDescent="0.2">
      <c r="A53" s="2" t="s">
        <v>70</v>
      </c>
      <c r="B53" s="940">
        <v>873</v>
      </c>
      <c r="C53" s="937">
        <v>0.17581191658973699</v>
      </c>
      <c r="D53" s="937">
        <v>9.1312944889068604E-2</v>
      </c>
      <c r="E53" s="937">
        <v>0.73287510871887196</v>
      </c>
      <c r="F53" s="943">
        <v>3</v>
      </c>
    </row>
    <row r="54" spans="1:6" x14ac:dyDescent="0.2">
      <c r="A54" s="2" t="s">
        <v>71</v>
      </c>
      <c r="B54" s="940">
        <v>949</v>
      </c>
      <c r="C54" s="937">
        <v>0.20442596077919001</v>
      </c>
      <c r="D54" s="937">
        <v>0.15013301372528101</v>
      </c>
      <c r="E54" s="937">
        <v>0.64544099569320701</v>
      </c>
      <c r="F54" s="943">
        <v>3</v>
      </c>
    </row>
    <row r="55" spans="1:6" x14ac:dyDescent="0.2">
      <c r="A55" s="2" t="s">
        <v>72</v>
      </c>
      <c r="B55" s="940">
        <v>577</v>
      </c>
      <c r="C55" s="937">
        <v>0.235721841454506</v>
      </c>
      <c r="D55" s="937">
        <v>9.9053665995597798E-2</v>
      </c>
      <c r="E55" s="937">
        <v>0.66522449254989602</v>
      </c>
      <c r="F55" s="943">
        <v>3</v>
      </c>
    </row>
    <row r="56" spans="1:6" x14ac:dyDescent="0.2">
      <c r="A56" s="2" t="s">
        <v>73</v>
      </c>
      <c r="B56" s="940">
        <v>1008</v>
      </c>
      <c r="C56" s="937">
        <v>0.21246355772018399</v>
      </c>
      <c r="D56" s="937">
        <v>0.13800553977489499</v>
      </c>
      <c r="E56" s="937">
        <v>0.64953088760375999</v>
      </c>
      <c r="F56" s="943">
        <v>3</v>
      </c>
    </row>
    <row r="57" spans="1:6" x14ac:dyDescent="0.2">
      <c r="A57" s="5" t="s">
        <v>74</v>
      </c>
      <c r="B57" s="939" t="s">
        <v>1</v>
      </c>
      <c r="C57" s="936" t="s">
        <v>1</v>
      </c>
      <c r="D57" s="936" t="s">
        <v>1</v>
      </c>
      <c r="E57" s="936" t="s">
        <v>1</v>
      </c>
      <c r="F57" s="942" t="s">
        <v>1</v>
      </c>
    </row>
    <row r="58" spans="1:6" x14ac:dyDescent="0.2">
      <c r="A58" s="2" t="s">
        <v>75</v>
      </c>
      <c r="B58" s="940">
        <v>1165</v>
      </c>
      <c r="C58" s="937">
        <v>0.32840043306350702</v>
      </c>
      <c r="D58" s="937">
        <v>0.16445457935333299</v>
      </c>
      <c r="E58" s="937">
        <v>0.50714498758315996</v>
      </c>
      <c r="F58" s="943">
        <v>3</v>
      </c>
    </row>
    <row r="59" spans="1:6" x14ac:dyDescent="0.2">
      <c r="A59" s="2" t="s">
        <v>76</v>
      </c>
      <c r="B59" s="940">
        <v>4323</v>
      </c>
      <c r="C59" s="937">
        <v>0.244752421975136</v>
      </c>
      <c r="D59" s="937">
        <v>0.14757168292999301</v>
      </c>
      <c r="E59" s="937">
        <v>0.60767590999603305</v>
      </c>
      <c r="F59" s="943">
        <v>3</v>
      </c>
    </row>
    <row r="60" spans="1:6" x14ac:dyDescent="0.2">
      <c r="A60" s="2" t="s">
        <v>77</v>
      </c>
      <c r="B60" s="940">
        <v>2376</v>
      </c>
      <c r="C60" s="937">
        <v>0.18696898221969599</v>
      </c>
      <c r="D60" s="937">
        <v>9.8444133996963501E-2</v>
      </c>
      <c r="E60" s="937">
        <v>0.71458685398101796</v>
      </c>
      <c r="F60" s="943">
        <v>3</v>
      </c>
    </row>
    <row r="61" spans="1:6" x14ac:dyDescent="0.2">
      <c r="A61" s="2" t="s">
        <v>78</v>
      </c>
      <c r="B61" s="940">
        <v>1771</v>
      </c>
      <c r="C61" s="937">
        <v>0.116208501160145</v>
      </c>
      <c r="D61" s="937">
        <v>9.6569702029228197E-2</v>
      </c>
      <c r="E61" s="937">
        <v>0.78722178936004605</v>
      </c>
      <c r="F61" s="943">
        <v>3</v>
      </c>
    </row>
    <row r="62" spans="1:6" x14ac:dyDescent="0.2">
      <c r="A62" s="5" t="s">
        <v>79</v>
      </c>
      <c r="B62" s="939" t="s">
        <v>1</v>
      </c>
      <c r="C62" s="936" t="s">
        <v>1</v>
      </c>
      <c r="D62" s="936" t="s">
        <v>1</v>
      </c>
      <c r="E62" s="936" t="s">
        <v>1</v>
      </c>
      <c r="F62" s="942" t="s">
        <v>1</v>
      </c>
    </row>
    <row r="63" spans="1:6" x14ac:dyDescent="0.2">
      <c r="A63" s="2" t="s">
        <v>80</v>
      </c>
      <c r="B63" s="940">
        <v>7732</v>
      </c>
      <c r="C63" s="937">
        <v>0.234234288334846</v>
      </c>
      <c r="D63" s="937">
        <v>0.12251919507980299</v>
      </c>
      <c r="E63" s="937">
        <v>0.64324653148651101</v>
      </c>
      <c r="F63" s="943">
        <v>3</v>
      </c>
    </row>
    <row r="64" spans="1:6" x14ac:dyDescent="0.2">
      <c r="A64" s="2" t="s">
        <v>81</v>
      </c>
      <c r="B64" s="940">
        <v>307</v>
      </c>
      <c r="C64" s="937">
        <v>0.15904389321803999</v>
      </c>
      <c r="D64" s="937">
        <v>0.271484375</v>
      </c>
      <c r="E64" s="937">
        <v>0.56947171688079801</v>
      </c>
      <c r="F64" s="943">
        <v>3</v>
      </c>
    </row>
    <row r="65" spans="1:6" x14ac:dyDescent="0.2">
      <c r="A65" s="2" t="s">
        <v>82</v>
      </c>
      <c r="B65" s="940">
        <v>626</v>
      </c>
      <c r="C65" s="937">
        <v>0.29422864317893999</v>
      </c>
      <c r="D65" s="937">
        <v>0.24605602025985701</v>
      </c>
      <c r="E65" s="937">
        <v>0.459715336561203</v>
      </c>
      <c r="F65" s="943">
        <v>2</v>
      </c>
    </row>
    <row r="66" spans="1:6" x14ac:dyDescent="0.2">
      <c r="A66" s="2" t="s">
        <v>83</v>
      </c>
      <c r="B66" s="940">
        <v>852</v>
      </c>
      <c r="C66" s="937">
        <v>0.12787127494812001</v>
      </c>
      <c r="D66" s="937">
        <v>0.118643686175346</v>
      </c>
      <c r="E66" s="937">
        <v>0.75348502397537198</v>
      </c>
      <c r="F66" s="943">
        <v>3</v>
      </c>
    </row>
    <row r="67" spans="1:6" x14ac:dyDescent="0.2">
      <c r="A67" s="5" t="s">
        <v>84</v>
      </c>
      <c r="B67" s="939" t="s">
        <v>1</v>
      </c>
      <c r="C67" s="936" t="s">
        <v>1</v>
      </c>
      <c r="D67" s="936" t="s">
        <v>1</v>
      </c>
      <c r="E67" s="936" t="s">
        <v>1</v>
      </c>
      <c r="F67" s="942" t="s">
        <v>1</v>
      </c>
    </row>
    <row r="68" spans="1:6" x14ac:dyDescent="0.2">
      <c r="A68" s="2" t="s">
        <v>85</v>
      </c>
      <c r="B68" s="940">
        <v>8762</v>
      </c>
      <c r="C68" s="937">
        <v>0.19794198870658899</v>
      </c>
      <c r="D68" s="937">
        <v>0.13216802477836601</v>
      </c>
      <c r="E68" s="937">
        <v>0.66988998651504505</v>
      </c>
      <c r="F68" s="943">
        <v>3</v>
      </c>
    </row>
    <row r="69" spans="1:6" x14ac:dyDescent="0.2">
      <c r="A69" s="2" t="s">
        <v>86</v>
      </c>
      <c r="B69" s="940">
        <v>223</v>
      </c>
      <c r="C69" s="937">
        <v>0.12806411087513001</v>
      </c>
      <c r="D69" s="937">
        <v>4.5529428869485897E-2</v>
      </c>
      <c r="E69" s="937">
        <v>0.82640647888183605</v>
      </c>
      <c r="F69" s="943">
        <v>3</v>
      </c>
    </row>
    <row r="70" spans="1:6" x14ac:dyDescent="0.2">
      <c r="A70" s="2" t="s">
        <v>87</v>
      </c>
      <c r="B70" s="940">
        <v>555</v>
      </c>
      <c r="C70" s="937">
        <v>0.60881525278091397</v>
      </c>
      <c r="D70" s="937">
        <v>0.163525000214577</v>
      </c>
      <c r="E70" s="937">
        <v>0.227659717202187</v>
      </c>
      <c r="F70" s="943">
        <v>1</v>
      </c>
    </row>
    <row r="71" spans="1:6" x14ac:dyDescent="0.2">
      <c r="A71" s="2" t="s">
        <v>88</v>
      </c>
      <c r="B71" s="940">
        <v>64</v>
      </c>
      <c r="C71" s="937">
        <v>0.77840209007263195</v>
      </c>
      <c r="D71" s="937">
        <v>0.151961609721184</v>
      </c>
      <c r="E71" s="937">
        <v>6.9636285305023193E-2</v>
      </c>
      <c r="F71" s="943">
        <v>1</v>
      </c>
    </row>
    <row r="72" spans="1:6" x14ac:dyDescent="0.2">
      <c r="A72" s="5" t="s">
        <v>89</v>
      </c>
      <c r="B72" s="939" t="s">
        <v>1</v>
      </c>
      <c r="C72" s="936" t="s">
        <v>1</v>
      </c>
      <c r="D72" s="936" t="s">
        <v>1</v>
      </c>
      <c r="E72" s="936" t="s">
        <v>1</v>
      </c>
      <c r="F72" s="942" t="s">
        <v>1</v>
      </c>
    </row>
    <row r="73" spans="1:6" x14ac:dyDescent="0.2">
      <c r="A73" s="2" t="s">
        <v>89</v>
      </c>
      <c r="B73" s="940">
        <v>5124</v>
      </c>
      <c r="C73" s="937">
        <v>0.24902877211570701</v>
      </c>
      <c r="D73" s="937">
        <v>0.13761793076991999</v>
      </c>
      <c r="E73" s="937">
        <v>0.613353312015533</v>
      </c>
      <c r="F73" s="943">
        <v>3</v>
      </c>
    </row>
    <row r="74" spans="1:6" x14ac:dyDescent="0.2">
      <c r="A74" s="2" t="s">
        <v>90</v>
      </c>
      <c r="B74" s="940">
        <v>2182</v>
      </c>
      <c r="C74" s="937">
        <v>8.6614884436130496E-2</v>
      </c>
      <c r="D74" s="937">
        <v>9.7956992685794803E-2</v>
      </c>
      <c r="E74" s="937">
        <v>0.81542813777923595</v>
      </c>
      <c r="F74" s="943">
        <v>3</v>
      </c>
    </row>
    <row r="75" spans="1:6" x14ac:dyDescent="0.2">
      <c r="A75" s="5" t="s">
        <v>91</v>
      </c>
      <c r="B75" s="939" t="s">
        <v>1</v>
      </c>
      <c r="C75" s="936" t="s">
        <v>1</v>
      </c>
      <c r="D75" s="936" t="s">
        <v>1</v>
      </c>
      <c r="E75" s="936" t="s">
        <v>1</v>
      </c>
      <c r="F75" s="942" t="s">
        <v>1</v>
      </c>
    </row>
    <row r="76" spans="1:6" x14ac:dyDescent="0.2">
      <c r="A76" s="2" t="s">
        <v>92</v>
      </c>
      <c r="B76" s="940">
        <v>2521</v>
      </c>
      <c r="C76" s="937">
        <v>0.53724563121795699</v>
      </c>
      <c r="D76" s="937">
        <v>0.14526666700839999</v>
      </c>
      <c r="E76" s="937">
        <v>0.31748768687248202</v>
      </c>
      <c r="F76" s="943">
        <v>1</v>
      </c>
    </row>
    <row r="77" spans="1:6" x14ac:dyDescent="0.2">
      <c r="A77" s="2" t="s">
        <v>93</v>
      </c>
      <c r="B77" s="940">
        <v>1257</v>
      </c>
      <c r="C77" s="937">
        <v>1.0325087932869801E-3</v>
      </c>
      <c r="D77" s="937">
        <v>0.37965491414070102</v>
      </c>
      <c r="E77" s="937">
        <v>0.619312584400177</v>
      </c>
      <c r="F77" s="943">
        <v>3</v>
      </c>
    </row>
    <row r="78" spans="1:6" x14ac:dyDescent="0.2">
      <c r="A78" s="2" t="s">
        <v>94</v>
      </c>
      <c r="B78" s="940">
        <v>3492</v>
      </c>
      <c r="C78" s="937">
        <v>4.6435878612101104E-3</v>
      </c>
      <c r="D78" s="937">
        <v>1.0675225639715799E-3</v>
      </c>
      <c r="E78" s="937">
        <v>0.99428886175155595</v>
      </c>
      <c r="F78" s="943">
        <v>3</v>
      </c>
    </row>
    <row r="79" spans="1:6" x14ac:dyDescent="0.2">
      <c r="A79" s="5" t="s">
        <v>95</v>
      </c>
      <c r="B79" s="939" t="s">
        <v>1</v>
      </c>
      <c r="C79" s="936" t="s">
        <v>1</v>
      </c>
      <c r="D79" s="936" t="s">
        <v>1</v>
      </c>
      <c r="E79" s="936" t="s">
        <v>1</v>
      </c>
      <c r="F79" s="942" t="s">
        <v>1</v>
      </c>
    </row>
    <row r="80" spans="1:6" x14ac:dyDescent="0.2">
      <c r="A80" s="2" t="s">
        <v>96</v>
      </c>
      <c r="B80" s="940">
        <v>1293</v>
      </c>
      <c r="C80" s="937">
        <v>0.236444681882858</v>
      </c>
      <c r="D80" s="937">
        <v>0.150253266096115</v>
      </c>
      <c r="E80" s="937">
        <v>0.61330205202102706</v>
      </c>
      <c r="F80" s="943">
        <v>3</v>
      </c>
    </row>
    <row r="81" spans="1:6" x14ac:dyDescent="0.2">
      <c r="A81" s="2" t="s">
        <v>97</v>
      </c>
      <c r="B81" s="940">
        <v>1373</v>
      </c>
      <c r="C81" s="937">
        <v>0.152024030685425</v>
      </c>
      <c r="D81" s="937">
        <v>0.11656375229358699</v>
      </c>
      <c r="E81" s="937">
        <v>0.73141223192214999</v>
      </c>
      <c r="F81" s="943">
        <v>3</v>
      </c>
    </row>
    <row r="82" spans="1:6" x14ac:dyDescent="0.2">
      <c r="A82" s="2" t="s">
        <v>98</v>
      </c>
      <c r="B82" s="940">
        <v>289</v>
      </c>
      <c r="C82" s="937">
        <v>0.19840808212757099</v>
      </c>
      <c r="D82" s="937">
        <v>0.170251443982124</v>
      </c>
      <c r="E82" s="937">
        <v>0.63134044408798196</v>
      </c>
      <c r="F82" s="943">
        <v>3</v>
      </c>
    </row>
    <row r="83" spans="1:6" x14ac:dyDescent="0.2">
      <c r="A83" s="2" t="s">
        <v>99</v>
      </c>
      <c r="B83" s="940">
        <v>866</v>
      </c>
      <c r="C83" s="937">
        <v>0.13550999760627699</v>
      </c>
      <c r="D83" s="937">
        <v>6.6574975848197895E-2</v>
      </c>
      <c r="E83" s="937">
        <v>0.79791504144668601</v>
      </c>
      <c r="F83" s="943">
        <v>3</v>
      </c>
    </row>
    <row r="84" spans="1:6" x14ac:dyDescent="0.2">
      <c r="A84" s="2" t="s">
        <v>100</v>
      </c>
      <c r="B84" s="940">
        <v>417</v>
      </c>
      <c r="C84" s="937">
        <v>0.185789614915848</v>
      </c>
      <c r="D84" s="937">
        <v>0.12574645876884499</v>
      </c>
      <c r="E84" s="937">
        <v>0.68846392631530795</v>
      </c>
      <c r="F84" s="943">
        <v>3</v>
      </c>
    </row>
    <row r="85" spans="1:6" x14ac:dyDescent="0.2">
      <c r="A85" s="2" t="s">
        <v>101</v>
      </c>
      <c r="B85" s="940">
        <v>1115</v>
      </c>
      <c r="C85" s="937">
        <v>0.149591594934464</v>
      </c>
      <c r="D85" s="937">
        <v>8.29769521951675E-2</v>
      </c>
      <c r="E85" s="937">
        <v>0.76743143796920799</v>
      </c>
      <c r="F85" s="943">
        <v>3</v>
      </c>
    </row>
    <row r="86" spans="1:6" x14ac:dyDescent="0.2">
      <c r="A86" s="2" t="s">
        <v>102</v>
      </c>
      <c r="B86" s="940">
        <v>339</v>
      </c>
      <c r="C86" s="937">
        <v>0.15993195772171001</v>
      </c>
      <c r="D86" s="937">
        <v>3.6574471741914701E-2</v>
      </c>
      <c r="E86" s="937">
        <v>0.80349355936050404</v>
      </c>
      <c r="F86" s="943">
        <v>3</v>
      </c>
    </row>
    <row r="87" spans="1:6" x14ac:dyDescent="0.2">
      <c r="A87" s="2" t="s">
        <v>103</v>
      </c>
      <c r="B87" s="940">
        <v>400</v>
      </c>
      <c r="C87" s="937">
        <v>0.34043586254119901</v>
      </c>
      <c r="D87" s="937">
        <v>0.183558464050293</v>
      </c>
      <c r="E87" s="937">
        <v>0.47600567340850802</v>
      </c>
      <c r="F87" s="943">
        <v>2</v>
      </c>
    </row>
    <row r="88" spans="1:6" x14ac:dyDescent="0.2">
      <c r="A88" s="2" t="s">
        <v>104</v>
      </c>
      <c r="B88" s="940">
        <v>1100</v>
      </c>
      <c r="C88" s="937">
        <v>0.40488171577453602</v>
      </c>
      <c r="D88" s="937">
        <v>0.190850749611855</v>
      </c>
      <c r="E88" s="937">
        <v>0.40426751971244801</v>
      </c>
      <c r="F88" s="943">
        <v>2</v>
      </c>
    </row>
    <row r="89" spans="1:6" x14ac:dyDescent="0.2">
      <c r="A89" s="5" t="s">
        <v>105</v>
      </c>
      <c r="B89" s="939" t="s">
        <v>1</v>
      </c>
      <c r="C89" s="936" t="s">
        <v>1</v>
      </c>
      <c r="D89" s="936" t="s">
        <v>1</v>
      </c>
      <c r="E89" s="936" t="s">
        <v>1</v>
      </c>
      <c r="F89" s="942" t="s">
        <v>1</v>
      </c>
    </row>
    <row r="90" spans="1:6" x14ac:dyDescent="0.2">
      <c r="A90" s="2" t="s">
        <v>106</v>
      </c>
      <c r="B90" s="940">
        <v>1087</v>
      </c>
      <c r="C90" s="937">
        <v>0.34685885906219499</v>
      </c>
      <c r="D90" s="937">
        <v>0.10175895690918001</v>
      </c>
      <c r="E90" s="937">
        <v>0.55138218402862504</v>
      </c>
      <c r="F90" s="943">
        <v>3</v>
      </c>
    </row>
    <row r="91" spans="1:6" x14ac:dyDescent="0.2">
      <c r="A91" s="2" t="s">
        <v>107</v>
      </c>
      <c r="B91" s="940">
        <v>2526</v>
      </c>
      <c r="C91" s="937">
        <v>0.19680905342102101</v>
      </c>
      <c r="D91" s="937">
        <v>0.118495181202888</v>
      </c>
      <c r="E91" s="937">
        <v>0.68469578027725198</v>
      </c>
      <c r="F91" s="943">
        <v>3</v>
      </c>
    </row>
    <row r="92" spans="1:6" x14ac:dyDescent="0.2">
      <c r="A92" s="2" t="s">
        <v>108</v>
      </c>
      <c r="B92" s="940">
        <v>4449</v>
      </c>
      <c r="C92" s="937">
        <v>0.19461220502853399</v>
      </c>
      <c r="D92" s="937">
        <v>0.15883107483386999</v>
      </c>
      <c r="E92" s="937">
        <v>0.64655673503875699</v>
      </c>
      <c r="F92" s="943">
        <v>3</v>
      </c>
    </row>
    <row r="93" spans="1:6" x14ac:dyDescent="0.2">
      <c r="A93" s="2" t="s">
        <v>109</v>
      </c>
      <c r="B93" s="940">
        <v>771</v>
      </c>
      <c r="C93" s="937">
        <v>0.27884387969970698</v>
      </c>
      <c r="D93" s="937">
        <v>0.16303502023220101</v>
      </c>
      <c r="E93" s="937">
        <v>0.55812114477157604</v>
      </c>
      <c r="F93" s="943">
        <v>3</v>
      </c>
    </row>
    <row r="94" spans="1:6" x14ac:dyDescent="0.2">
      <c r="A94" s="5" t="s">
        <v>110</v>
      </c>
      <c r="B94" s="939" t="s">
        <v>1</v>
      </c>
      <c r="C94" s="936" t="s">
        <v>1</v>
      </c>
      <c r="D94" s="936" t="s">
        <v>1</v>
      </c>
      <c r="E94" s="936" t="s">
        <v>1</v>
      </c>
      <c r="F94" s="942" t="s">
        <v>1</v>
      </c>
    </row>
    <row r="95" spans="1:6" x14ac:dyDescent="0.2">
      <c r="A95" s="2" t="s">
        <v>106</v>
      </c>
      <c r="B95" s="940">
        <v>1750</v>
      </c>
      <c r="C95" s="937">
        <v>0.31143388152122498</v>
      </c>
      <c r="D95" s="937">
        <v>0.11041349917650201</v>
      </c>
      <c r="E95" s="937">
        <v>0.57815259695053101</v>
      </c>
      <c r="F95" s="943">
        <v>3</v>
      </c>
    </row>
    <row r="96" spans="1:6" x14ac:dyDescent="0.2">
      <c r="A96" s="2" t="s">
        <v>107</v>
      </c>
      <c r="B96" s="940">
        <v>3316</v>
      </c>
      <c r="C96" s="937">
        <v>0.17888601124286699</v>
      </c>
      <c r="D96" s="937">
        <v>0.123547740280628</v>
      </c>
      <c r="E96" s="937">
        <v>0.69756627082824696</v>
      </c>
      <c r="F96" s="943">
        <v>3</v>
      </c>
    </row>
    <row r="97" spans="1:6" x14ac:dyDescent="0.2">
      <c r="A97" s="2" t="s">
        <v>108</v>
      </c>
      <c r="B97" s="940">
        <v>3358</v>
      </c>
      <c r="C97" s="937">
        <v>0.21040952205658001</v>
      </c>
      <c r="D97" s="937">
        <v>0.17081469297409099</v>
      </c>
      <c r="E97" s="937">
        <v>0.61877578496932995</v>
      </c>
      <c r="F97" s="943">
        <v>3</v>
      </c>
    </row>
    <row r="98" spans="1:6" x14ac:dyDescent="0.2">
      <c r="A98" s="2" t="s">
        <v>109</v>
      </c>
      <c r="B98" s="940">
        <v>409</v>
      </c>
      <c r="C98" s="937">
        <v>0.27357956767082198</v>
      </c>
      <c r="D98" s="937">
        <v>0.173057451844215</v>
      </c>
      <c r="E98" s="937">
        <v>0.55336296558380105</v>
      </c>
      <c r="F98" s="943">
        <v>3</v>
      </c>
    </row>
    <row r="99" spans="1:6" x14ac:dyDescent="0.2">
      <c r="A99" s="5" t="s">
        <v>111</v>
      </c>
      <c r="B99" s="939" t="s">
        <v>1</v>
      </c>
      <c r="C99" s="936" t="s">
        <v>1</v>
      </c>
      <c r="D99" s="936" t="s">
        <v>1</v>
      </c>
      <c r="E99" s="936" t="s">
        <v>1</v>
      </c>
      <c r="F99" s="942" t="s">
        <v>1</v>
      </c>
    </row>
    <row r="100" spans="1:6" x14ac:dyDescent="0.2">
      <c r="A100" s="2" t="s">
        <v>112</v>
      </c>
      <c r="B100" s="940">
        <v>573</v>
      </c>
      <c r="C100" s="937">
        <v>0.66947025060653698</v>
      </c>
      <c r="D100" s="937">
        <v>5.7243697345256798E-2</v>
      </c>
      <c r="E100" s="937">
        <v>0.27328607439994801</v>
      </c>
      <c r="F100" s="943">
        <v>1</v>
      </c>
    </row>
    <row r="101" spans="1:6" x14ac:dyDescent="0.2">
      <c r="A101" s="2" t="s">
        <v>113</v>
      </c>
      <c r="B101" s="940">
        <v>1430</v>
      </c>
      <c r="C101" s="937">
        <v>0.46833145618438698</v>
      </c>
      <c r="D101" s="937">
        <v>0.28125390410423301</v>
      </c>
      <c r="E101" s="937">
        <v>0.25041463971138</v>
      </c>
      <c r="F101" s="943">
        <v>2</v>
      </c>
    </row>
    <row r="102" spans="1:6" x14ac:dyDescent="0.2">
      <c r="A102" s="2" t="s">
        <v>114</v>
      </c>
      <c r="B102" s="940">
        <v>1995</v>
      </c>
      <c r="C102" s="937">
        <v>0.210511609911919</v>
      </c>
      <c r="D102" s="937">
        <v>0.214739665389061</v>
      </c>
      <c r="E102" s="937">
        <v>0.574748694896698</v>
      </c>
      <c r="F102" s="943">
        <v>3</v>
      </c>
    </row>
    <row r="103" spans="1:6" x14ac:dyDescent="0.2">
      <c r="A103" s="2" t="s">
        <v>115</v>
      </c>
      <c r="B103" s="940">
        <v>1373</v>
      </c>
      <c r="C103" s="937">
        <v>0.14479450881481201</v>
      </c>
      <c r="D103" s="937">
        <v>8.5031084716319996E-2</v>
      </c>
      <c r="E103" s="937">
        <v>0.77017438411712602</v>
      </c>
      <c r="F103" s="943">
        <v>3</v>
      </c>
    </row>
    <row r="104" spans="1:6" x14ac:dyDescent="0.2">
      <c r="A104" s="2" t="s">
        <v>116</v>
      </c>
      <c r="B104" s="940">
        <v>1529</v>
      </c>
      <c r="C104" s="937">
        <v>6.19858540594578E-2</v>
      </c>
      <c r="D104" s="937">
        <v>7.1670897305011694E-2</v>
      </c>
      <c r="E104" s="937">
        <v>0.86634325981140103</v>
      </c>
      <c r="F104" s="943">
        <v>3</v>
      </c>
    </row>
    <row r="105" spans="1:6" x14ac:dyDescent="0.2">
      <c r="A105" s="2" t="s">
        <v>117</v>
      </c>
      <c r="B105" s="940">
        <v>1472</v>
      </c>
      <c r="C105" s="937">
        <v>6.4609348773956299E-2</v>
      </c>
      <c r="D105" s="937">
        <v>3.9566595107316999E-2</v>
      </c>
      <c r="E105" s="937">
        <v>0.895824074745178</v>
      </c>
      <c r="F105" s="943">
        <v>3</v>
      </c>
    </row>
    <row r="106" spans="1:6" x14ac:dyDescent="0.2">
      <c r="A106" s="2" t="s">
        <v>118</v>
      </c>
      <c r="B106" s="940">
        <v>1183</v>
      </c>
      <c r="C106" s="937">
        <v>1.6790650784969299E-2</v>
      </c>
      <c r="D106" s="937">
        <v>3.3907543867826503E-2</v>
      </c>
      <c r="E106" s="937">
        <v>0.94930177927017201</v>
      </c>
      <c r="F106" s="943">
        <v>3</v>
      </c>
    </row>
    <row r="107" spans="1:6" x14ac:dyDescent="0.2">
      <c r="A107" s="5" t="s">
        <v>111</v>
      </c>
      <c r="B107" s="939" t="s">
        <v>1</v>
      </c>
      <c r="C107" s="936" t="s">
        <v>1</v>
      </c>
      <c r="D107" s="936" t="s">
        <v>1</v>
      </c>
      <c r="E107" s="936" t="s">
        <v>1</v>
      </c>
      <c r="F107" s="942" t="s">
        <v>1</v>
      </c>
    </row>
    <row r="108" spans="1:6" x14ac:dyDescent="0.2">
      <c r="A108" s="2" t="s">
        <v>119</v>
      </c>
      <c r="B108" s="940">
        <v>2003</v>
      </c>
      <c r="C108" s="937">
        <v>0.53371191024780296</v>
      </c>
      <c r="D108" s="937">
        <v>0.20843903720378901</v>
      </c>
      <c r="E108" s="937">
        <v>0.25784903764724698</v>
      </c>
      <c r="F108" s="943">
        <v>1</v>
      </c>
    </row>
    <row r="109" spans="1:6" x14ac:dyDescent="0.2">
      <c r="A109" s="2" t="s">
        <v>120</v>
      </c>
      <c r="B109" s="940">
        <v>2778</v>
      </c>
      <c r="C109" s="937">
        <v>0.197228878736496</v>
      </c>
      <c r="D109" s="937">
        <v>0.183617934584618</v>
      </c>
      <c r="E109" s="937">
        <v>0.61915320158004805</v>
      </c>
      <c r="F109" s="943">
        <v>3</v>
      </c>
    </row>
    <row r="110" spans="1:6" x14ac:dyDescent="0.2">
      <c r="A110" s="2" t="s">
        <v>121</v>
      </c>
      <c r="B110" s="940">
        <v>2119</v>
      </c>
      <c r="C110" s="937">
        <v>7.5000815093517303E-2</v>
      </c>
      <c r="D110" s="937">
        <v>6.9468177855014801E-2</v>
      </c>
      <c r="E110" s="937">
        <v>0.85553103685378995</v>
      </c>
      <c r="F110" s="943">
        <v>3</v>
      </c>
    </row>
    <row r="111" spans="1:6" x14ac:dyDescent="0.2">
      <c r="A111" s="2" t="s">
        <v>122</v>
      </c>
      <c r="B111" s="940">
        <v>2655</v>
      </c>
      <c r="C111" s="937">
        <v>4.2708344757556901E-2</v>
      </c>
      <c r="D111" s="937">
        <v>3.6974746733903899E-2</v>
      </c>
      <c r="E111" s="937">
        <v>0.92031693458557096</v>
      </c>
      <c r="F111" s="943">
        <v>3</v>
      </c>
    </row>
    <row r="112" spans="1:6" x14ac:dyDescent="0.2">
      <c r="A112" s="5" t="s">
        <v>111</v>
      </c>
      <c r="B112" s="939" t="s">
        <v>1</v>
      </c>
      <c r="C112" s="936" t="s">
        <v>1</v>
      </c>
      <c r="D112" s="936" t="s">
        <v>1</v>
      </c>
      <c r="E112" s="936" t="s">
        <v>1</v>
      </c>
      <c r="F112" s="942" t="s">
        <v>1</v>
      </c>
    </row>
    <row r="113" spans="1:6" x14ac:dyDescent="0.2">
      <c r="A113" s="2" t="s">
        <v>119</v>
      </c>
      <c r="B113" s="940">
        <v>2003</v>
      </c>
      <c r="C113" s="937">
        <v>0.53371191024780296</v>
      </c>
      <c r="D113" s="937">
        <v>0.20843903720378901</v>
      </c>
      <c r="E113" s="937">
        <v>0.25784903764724698</v>
      </c>
      <c r="F113" s="943">
        <v>1</v>
      </c>
    </row>
    <row r="114" spans="1:6" x14ac:dyDescent="0.2">
      <c r="A114" s="2" t="s">
        <v>123</v>
      </c>
      <c r="B114" s="940">
        <v>3368</v>
      </c>
      <c r="C114" s="937">
        <v>0.185912996530533</v>
      </c>
      <c r="D114" s="937">
        <v>0.166188359260559</v>
      </c>
      <c r="E114" s="937">
        <v>0.64789867401123002</v>
      </c>
      <c r="F114" s="943">
        <v>3</v>
      </c>
    </row>
    <row r="115" spans="1:6" x14ac:dyDescent="0.2">
      <c r="A115" s="2" t="s">
        <v>124</v>
      </c>
      <c r="B115" s="940">
        <v>4184</v>
      </c>
      <c r="C115" s="937">
        <v>5.0612956285476698E-2</v>
      </c>
      <c r="D115" s="937">
        <v>5.12016639113426E-2</v>
      </c>
      <c r="E115" s="937">
        <v>0.89818537235259999</v>
      </c>
      <c r="F115" s="943">
        <v>3</v>
      </c>
    </row>
    <row r="116" spans="1:6" x14ac:dyDescent="0.2">
      <c r="A116" s="5" t="s">
        <v>125</v>
      </c>
      <c r="B116" s="939" t="s">
        <v>1</v>
      </c>
      <c r="C116" s="936" t="s">
        <v>1</v>
      </c>
      <c r="D116" s="936" t="s">
        <v>1</v>
      </c>
      <c r="E116" s="936" t="s">
        <v>1</v>
      </c>
      <c r="F116" s="942" t="s">
        <v>1</v>
      </c>
    </row>
    <row r="117" spans="1:6" x14ac:dyDescent="0.2">
      <c r="A117" s="2" t="s">
        <v>126</v>
      </c>
      <c r="B117" s="940">
        <v>1223</v>
      </c>
      <c r="C117" s="937">
        <v>0.33936291933059698</v>
      </c>
      <c r="D117" s="937">
        <v>0.103333242237568</v>
      </c>
      <c r="E117" s="937">
        <v>0.55730384588241599</v>
      </c>
      <c r="F117" s="943">
        <v>3</v>
      </c>
    </row>
    <row r="118" spans="1:6" x14ac:dyDescent="0.2">
      <c r="A118" s="2" t="s">
        <v>127</v>
      </c>
      <c r="B118" s="940">
        <v>333</v>
      </c>
      <c r="C118" s="937">
        <v>0.22281683981418601</v>
      </c>
      <c r="D118" s="937">
        <v>0.146867111325264</v>
      </c>
      <c r="E118" s="937">
        <v>0.63031601905822798</v>
      </c>
      <c r="F118" s="943">
        <v>3</v>
      </c>
    </row>
    <row r="119" spans="1:6" x14ac:dyDescent="0.2">
      <c r="A119" s="2" t="s">
        <v>128</v>
      </c>
      <c r="B119" s="940">
        <v>643</v>
      </c>
      <c r="C119" s="937">
        <v>0.20239149034023299</v>
      </c>
      <c r="D119" s="937">
        <v>0.111459232866764</v>
      </c>
      <c r="E119" s="937">
        <v>0.68614929914474498</v>
      </c>
      <c r="F119" s="943">
        <v>3</v>
      </c>
    </row>
    <row r="120" spans="1:6" x14ac:dyDescent="0.2">
      <c r="A120" s="2" t="s">
        <v>129</v>
      </c>
      <c r="B120" s="940">
        <v>1414</v>
      </c>
      <c r="C120" s="937">
        <v>0.178222760558128</v>
      </c>
      <c r="D120" s="937">
        <v>0.113550968468189</v>
      </c>
      <c r="E120" s="937">
        <v>0.70822626352310203</v>
      </c>
      <c r="F120" s="943">
        <v>3</v>
      </c>
    </row>
    <row r="121" spans="1:6" x14ac:dyDescent="0.2">
      <c r="A121" s="2" t="s">
        <v>130</v>
      </c>
      <c r="B121" s="940">
        <v>1468</v>
      </c>
      <c r="C121" s="937">
        <v>0.17901794612407701</v>
      </c>
      <c r="D121" s="937">
        <v>0.13496451079845401</v>
      </c>
      <c r="E121" s="937">
        <v>0.68601751327514604</v>
      </c>
      <c r="F121" s="943">
        <v>3</v>
      </c>
    </row>
    <row r="122" spans="1:6" x14ac:dyDescent="0.2">
      <c r="A122" s="2" t="s">
        <v>131</v>
      </c>
      <c r="B122" s="940">
        <v>848</v>
      </c>
      <c r="C122" s="937">
        <v>0.21347208321094499</v>
      </c>
      <c r="D122" s="937">
        <v>0.16772505640983601</v>
      </c>
      <c r="E122" s="937">
        <v>0.61880284547805797</v>
      </c>
      <c r="F122" s="943">
        <v>3</v>
      </c>
    </row>
    <row r="123" spans="1:6" x14ac:dyDescent="0.2">
      <c r="A123" s="2" t="s">
        <v>132</v>
      </c>
      <c r="B123" s="940">
        <v>504</v>
      </c>
      <c r="C123" s="937">
        <v>0.223170965909958</v>
      </c>
      <c r="D123" s="937">
        <v>0.185200691223145</v>
      </c>
      <c r="E123" s="937">
        <v>0.59162831306457497</v>
      </c>
      <c r="F123" s="943">
        <v>3</v>
      </c>
    </row>
    <row r="124" spans="1:6" x14ac:dyDescent="0.2">
      <c r="A124" s="3" t="s">
        <v>133</v>
      </c>
      <c r="B124" s="941">
        <v>2400</v>
      </c>
      <c r="C124" s="938">
        <v>0.21710342168808</v>
      </c>
      <c r="D124" s="938">
        <v>0.169447377324104</v>
      </c>
      <c r="E124" s="938">
        <v>0.61344921588897705</v>
      </c>
      <c r="F124" s="944">
        <v>3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51</v>
      </c>
    </row>
    <row r="4" spans="1:10" x14ac:dyDescent="0.2">
      <c r="A4" t="s">
        <v>23</v>
      </c>
    </row>
    <row r="5" spans="1:10" ht="25.5" x14ac:dyDescent="0.2">
      <c r="A5" s="4" t="s">
        <v>24</v>
      </c>
      <c r="B5" s="4" t="s">
        <v>4</v>
      </c>
      <c r="C5" s="4" t="s">
        <v>52</v>
      </c>
      <c r="D5" s="4" t="s">
        <v>53</v>
      </c>
      <c r="E5" s="4" t="s">
        <v>54</v>
      </c>
      <c r="F5" s="4" t="s">
        <v>516</v>
      </c>
      <c r="G5" s="4" t="s">
        <v>517</v>
      </c>
      <c r="H5" s="4" t="s">
        <v>518</v>
      </c>
      <c r="I5" s="4" t="s">
        <v>519</v>
      </c>
      <c r="J5" s="4" t="s">
        <v>25</v>
      </c>
    </row>
    <row r="6" spans="1:10" x14ac:dyDescent="0.2">
      <c r="A6" s="5" t="s">
        <v>26</v>
      </c>
      <c r="B6" s="948" t="s">
        <v>1</v>
      </c>
      <c r="C6" s="945" t="s">
        <v>1</v>
      </c>
      <c r="D6" s="945" t="s">
        <v>1</v>
      </c>
      <c r="E6" s="945" t="s">
        <v>1</v>
      </c>
      <c r="F6" s="945" t="s">
        <v>1</v>
      </c>
      <c r="G6" s="945" t="s">
        <v>1</v>
      </c>
      <c r="H6" s="945" t="s">
        <v>1</v>
      </c>
      <c r="I6" s="945" t="s">
        <v>1</v>
      </c>
      <c r="J6" s="951" t="s">
        <v>1</v>
      </c>
    </row>
    <row r="7" spans="1:10" x14ac:dyDescent="0.2">
      <c r="A7" s="2" t="s">
        <v>26</v>
      </c>
      <c r="B7" s="949">
        <v>9604</v>
      </c>
      <c r="C7" s="946">
        <v>0.52051264047622703</v>
      </c>
      <c r="D7" s="946">
        <v>0.29305961728096003</v>
      </c>
      <c r="E7" s="946">
        <v>0.106288924813271</v>
      </c>
      <c r="F7" s="946">
        <v>6.0947332531213802E-2</v>
      </c>
      <c r="G7" s="946">
        <v>1.48568255826831E-2</v>
      </c>
      <c r="H7" s="946">
        <v>3.02950781770051E-3</v>
      </c>
      <c r="I7" s="946">
        <v>1.3051824644208E-3</v>
      </c>
      <c r="J7" s="952">
        <v>1.77088534832001</v>
      </c>
    </row>
    <row r="8" spans="1:10" x14ac:dyDescent="0.2">
      <c r="A8" s="5" t="s">
        <v>27</v>
      </c>
      <c r="B8" s="948" t="s">
        <v>1</v>
      </c>
      <c r="C8" s="945" t="s">
        <v>1</v>
      </c>
      <c r="D8" s="945" t="s">
        <v>1</v>
      </c>
      <c r="E8" s="945" t="s">
        <v>1</v>
      </c>
      <c r="F8" s="945" t="s">
        <v>1</v>
      </c>
      <c r="G8" s="945" t="s">
        <v>1</v>
      </c>
      <c r="H8" s="945" t="s">
        <v>1</v>
      </c>
      <c r="I8" s="945" t="s">
        <v>1</v>
      </c>
      <c r="J8" s="951" t="s">
        <v>1</v>
      </c>
    </row>
    <row r="9" spans="1:10" x14ac:dyDescent="0.2">
      <c r="A9" s="2" t="s">
        <v>28</v>
      </c>
      <c r="B9" s="949">
        <v>2569</v>
      </c>
      <c r="C9" s="946">
        <v>0.84540247917175304</v>
      </c>
      <c r="D9" s="946">
        <v>6.9816201925277696E-2</v>
      </c>
      <c r="E9" s="946">
        <v>5.2064251154661199E-2</v>
      </c>
      <c r="F9" s="946">
        <v>2.05264538526535E-2</v>
      </c>
      <c r="G9" s="946">
        <v>7.1148942224681403E-3</v>
      </c>
      <c r="H9" s="946">
        <v>2.89004342630506E-3</v>
      </c>
      <c r="I9" s="946">
        <v>2.1856755483895501E-3</v>
      </c>
      <c r="J9" s="952">
        <v>1.29154789447784</v>
      </c>
    </row>
    <row r="10" spans="1:10" x14ac:dyDescent="0.2">
      <c r="A10" s="2" t="s">
        <v>29</v>
      </c>
      <c r="B10" s="949">
        <v>406</v>
      </c>
      <c r="C10" s="946">
        <v>1.3349398039281399E-2</v>
      </c>
      <c r="D10" s="946">
        <v>0.66805028915405296</v>
      </c>
      <c r="E10" s="946">
        <v>0.25357028841972401</v>
      </c>
      <c r="F10" s="946">
        <v>5.3699214011430699E-2</v>
      </c>
      <c r="G10" s="946">
        <v>6.71870540827513E-3</v>
      </c>
      <c r="H10" s="946">
        <v>0</v>
      </c>
      <c r="I10" s="946">
        <v>4.6121128834783996E-3</v>
      </c>
      <c r="J10" s="952">
        <v>2.3908360004425</v>
      </c>
    </row>
    <row r="11" spans="1:10" x14ac:dyDescent="0.2">
      <c r="A11" s="2" t="s">
        <v>30</v>
      </c>
      <c r="B11" s="949">
        <v>1540</v>
      </c>
      <c r="C11" s="946">
        <v>0</v>
      </c>
      <c r="D11" s="946">
        <v>1.09307805541903E-3</v>
      </c>
      <c r="E11" s="946">
        <v>0.52611899375915505</v>
      </c>
      <c r="F11" s="946">
        <v>0.37149804830551098</v>
      </c>
      <c r="G11" s="946">
        <v>8.7053254246711703E-2</v>
      </c>
      <c r="H11" s="946">
        <v>1.3824094086885501E-2</v>
      </c>
      <c r="I11" s="946">
        <v>4.12515422794968E-4</v>
      </c>
      <c r="J11" s="952">
        <v>3.5876338481903098</v>
      </c>
    </row>
    <row r="12" spans="1:10" x14ac:dyDescent="0.2">
      <c r="A12" s="2" t="s">
        <v>31</v>
      </c>
      <c r="B12" s="949">
        <v>1789</v>
      </c>
      <c r="C12" s="946">
        <v>1.58754701260477E-3</v>
      </c>
      <c r="D12" s="946">
        <v>0.99748319387435902</v>
      </c>
      <c r="E12" s="946">
        <v>8.2981225568801197E-4</v>
      </c>
      <c r="F12" s="946">
        <v>9.9465825769584599E-5</v>
      </c>
      <c r="G12" s="946">
        <v>0</v>
      </c>
      <c r="H12" s="946">
        <v>0</v>
      </c>
      <c r="I12" s="946">
        <v>0</v>
      </c>
      <c r="J12" s="952">
        <v>1.9994411468505899</v>
      </c>
    </row>
    <row r="13" spans="1:10" x14ac:dyDescent="0.2">
      <c r="A13" s="2" t="s">
        <v>32</v>
      </c>
      <c r="B13" s="949">
        <v>1049</v>
      </c>
      <c r="C13" s="946">
        <v>1</v>
      </c>
      <c r="D13" s="946">
        <v>0</v>
      </c>
      <c r="E13" s="946">
        <v>0</v>
      </c>
      <c r="F13" s="946">
        <v>0</v>
      </c>
      <c r="G13" s="946">
        <v>0</v>
      </c>
      <c r="H13" s="946">
        <v>0</v>
      </c>
      <c r="I13" s="946">
        <v>0</v>
      </c>
      <c r="J13" s="952">
        <v>1</v>
      </c>
    </row>
    <row r="14" spans="1:10" x14ac:dyDescent="0.2">
      <c r="A14" s="2" t="s">
        <v>33</v>
      </c>
      <c r="B14" s="949">
        <v>1748</v>
      </c>
      <c r="C14" s="946">
        <v>4.0281796827912298E-4</v>
      </c>
      <c r="D14" s="946">
        <v>0.99959719181060802</v>
      </c>
      <c r="E14" s="946">
        <v>0</v>
      </c>
      <c r="F14" s="946">
        <v>0</v>
      </c>
      <c r="G14" s="946">
        <v>0</v>
      </c>
      <c r="H14" s="946">
        <v>0</v>
      </c>
      <c r="I14" s="946">
        <v>0</v>
      </c>
      <c r="J14" s="952">
        <v>1.9995971918106099</v>
      </c>
    </row>
    <row r="15" spans="1:10" x14ac:dyDescent="0.2">
      <c r="A15" s="5" t="s">
        <v>34</v>
      </c>
      <c r="B15" s="948" t="s">
        <v>1</v>
      </c>
      <c r="C15" s="945" t="s">
        <v>1</v>
      </c>
      <c r="D15" s="945" t="s">
        <v>1</v>
      </c>
      <c r="E15" s="945" t="s">
        <v>1</v>
      </c>
      <c r="F15" s="945" t="s">
        <v>1</v>
      </c>
      <c r="G15" s="945" t="s">
        <v>1</v>
      </c>
      <c r="H15" s="945" t="s">
        <v>1</v>
      </c>
      <c r="I15" s="945" t="s">
        <v>1</v>
      </c>
      <c r="J15" s="951" t="s">
        <v>1</v>
      </c>
    </row>
    <row r="16" spans="1:10" x14ac:dyDescent="0.2">
      <c r="A16" s="2" t="s">
        <v>35</v>
      </c>
      <c r="B16" s="949">
        <v>6064</v>
      </c>
      <c r="C16" s="946">
        <v>0.45506626367568997</v>
      </c>
      <c r="D16" s="946">
        <v>0.29574155807495101</v>
      </c>
      <c r="E16" s="946">
        <v>0.13901418447494501</v>
      </c>
      <c r="F16" s="946">
        <v>8.7306149303913103E-2</v>
      </c>
      <c r="G16" s="946">
        <v>1.8475210294127499E-2</v>
      </c>
      <c r="H16" s="946">
        <v>3.3649920951575002E-3</v>
      </c>
      <c r="I16" s="946">
        <v>1.0316635016351899E-3</v>
      </c>
      <c r="J16" s="952">
        <v>1.9326041936874401</v>
      </c>
    </row>
    <row r="17" spans="1:10" x14ac:dyDescent="0.2">
      <c r="A17" s="2" t="s">
        <v>36</v>
      </c>
      <c r="B17" s="949">
        <v>341</v>
      </c>
      <c r="C17" s="946">
        <v>0.650215804576874</v>
      </c>
      <c r="D17" s="946">
        <v>0.19620330631732899</v>
      </c>
      <c r="E17" s="946">
        <v>9.0970441699028001E-2</v>
      </c>
      <c r="F17" s="946">
        <v>3.5725127905607203E-2</v>
      </c>
      <c r="G17" s="946">
        <v>1.86826288700104E-2</v>
      </c>
      <c r="H17" s="946">
        <v>7.7513456344604501E-3</v>
      </c>
      <c r="I17" s="946">
        <v>4.51362458989024E-4</v>
      </c>
      <c r="J17" s="952">
        <v>1.6015150547027599</v>
      </c>
    </row>
    <row r="18" spans="1:10" x14ac:dyDescent="0.2">
      <c r="A18" s="2" t="s">
        <v>37</v>
      </c>
      <c r="B18" s="949">
        <v>2616</v>
      </c>
      <c r="C18" s="946">
        <v>0.67040419578552202</v>
      </c>
      <c r="D18" s="946">
        <v>0.31531545519828802</v>
      </c>
      <c r="E18" s="946">
        <v>9.8738931119442003E-3</v>
      </c>
      <c r="F18" s="946">
        <v>2.9275461565703201E-3</v>
      </c>
      <c r="G18" s="946">
        <v>2.3745508224237699E-4</v>
      </c>
      <c r="H18" s="946">
        <v>0</v>
      </c>
      <c r="I18" s="946">
        <v>1.24144367873669E-3</v>
      </c>
      <c r="J18" s="952">
        <v>1.35224437713623</v>
      </c>
    </row>
    <row r="19" spans="1:10" x14ac:dyDescent="0.2">
      <c r="A19" s="2" t="s">
        <v>38</v>
      </c>
      <c r="B19" s="949">
        <v>337</v>
      </c>
      <c r="C19" s="946">
        <v>0.51903074979782104</v>
      </c>
      <c r="D19" s="946">
        <v>0.27189299464225802</v>
      </c>
      <c r="E19" s="946">
        <v>0.138250261545181</v>
      </c>
      <c r="F19" s="946">
        <v>4.1424285620451001E-2</v>
      </c>
      <c r="G19" s="946">
        <v>2.0585913211107299E-2</v>
      </c>
      <c r="H19" s="946">
        <v>8.0255791544914194E-3</v>
      </c>
      <c r="I19" s="946">
        <v>7.9019629629328804E-4</v>
      </c>
      <c r="J19" s="952">
        <v>1.7998790740966799</v>
      </c>
    </row>
    <row r="20" spans="1:10" x14ac:dyDescent="0.2">
      <c r="A20" s="5" t="s">
        <v>39</v>
      </c>
      <c r="B20" s="948" t="s">
        <v>1</v>
      </c>
      <c r="C20" s="945" t="s">
        <v>1</v>
      </c>
      <c r="D20" s="945" t="s">
        <v>1</v>
      </c>
      <c r="E20" s="945" t="s">
        <v>1</v>
      </c>
      <c r="F20" s="945" t="s">
        <v>1</v>
      </c>
      <c r="G20" s="945" t="s">
        <v>1</v>
      </c>
      <c r="H20" s="945" t="s">
        <v>1</v>
      </c>
      <c r="I20" s="945" t="s">
        <v>1</v>
      </c>
      <c r="J20" s="951" t="s">
        <v>1</v>
      </c>
    </row>
    <row r="21" spans="1:10" x14ac:dyDescent="0.2">
      <c r="A21" s="2" t="s">
        <v>35</v>
      </c>
      <c r="B21" s="949">
        <v>6064</v>
      </c>
      <c r="C21" s="946">
        <v>0.45506626367568997</v>
      </c>
      <c r="D21" s="946">
        <v>0.29574155807495101</v>
      </c>
      <c r="E21" s="946">
        <v>0.13901418447494501</v>
      </c>
      <c r="F21" s="946">
        <v>8.7306149303913103E-2</v>
      </c>
      <c r="G21" s="946">
        <v>1.8475210294127499E-2</v>
      </c>
      <c r="H21" s="946">
        <v>3.3649920951575002E-3</v>
      </c>
      <c r="I21" s="946">
        <v>1.0316635016351899E-3</v>
      </c>
      <c r="J21" s="952">
        <v>1.9326041936874401</v>
      </c>
    </row>
    <row r="22" spans="1:10" x14ac:dyDescent="0.2">
      <c r="A22" s="2" t="s">
        <v>40</v>
      </c>
      <c r="B22" s="949">
        <v>115</v>
      </c>
      <c r="C22" s="946">
        <v>0.63092505931854204</v>
      </c>
      <c r="D22" s="946">
        <v>0.22437408566474901</v>
      </c>
      <c r="E22" s="946">
        <v>6.3368044793605804E-2</v>
      </c>
      <c r="F22" s="946">
        <v>5.2255108952522299E-2</v>
      </c>
      <c r="G22" s="946">
        <v>2.90777180343866E-2</v>
      </c>
      <c r="H22" s="946">
        <v>0</v>
      </c>
      <c r="I22" s="946">
        <v>0</v>
      </c>
      <c r="J22" s="952">
        <v>1.6241863965988199</v>
      </c>
    </row>
    <row r="23" spans="1:10" x14ac:dyDescent="0.2">
      <c r="A23" s="2" t="s">
        <v>41</v>
      </c>
      <c r="B23" s="949">
        <v>187</v>
      </c>
      <c r="C23" s="946">
        <v>0.63533371686935403</v>
      </c>
      <c r="D23" s="946">
        <v>0.19162829220295</v>
      </c>
      <c r="E23" s="946">
        <v>0.117956221103668</v>
      </c>
      <c r="F23" s="946">
        <v>3.3427920192480101E-2</v>
      </c>
      <c r="G23" s="946">
        <v>1.0811435058712999E-2</v>
      </c>
      <c r="H23" s="946">
        <v>1.00341867655516E-2</v>
      </c>
      <c r="I23" s="946">
        <v>8.0820266157388698E-4</v>
      </c>
      <c r="J23" s="952">
        <v>1.6260904073715201</v>
      </c>
    </row>
    <row r="24" spans="1:10" x14ac:dyDescent="0.2">
      <c r="A24" s="2" t="s">
        <v>42</v>
      </c>
      <c r="B24" s="949">
        <v>39</v>
      </c>
      <c r="C24" s="946">
        <v>0.77711230516433705</v>
      </c>
      <c r="D24" s="946">
        <v>0.138521954417229</v>
      </c>
      <c r="E24" s="946">
        <v>3.8316648453474003E-2</v>
      </c>
      <c r="F24" s="946">
        <v>0</v>
      </c>
      <c r="G24" s="946">
        <v>2.73942667990923E-2</v>
      </c>
      <c r="H24" s="946">
        <v>1.8654853105544999E-2</v>
      </c>
      <c r="I24" s="946">
        <v>0</v>
      </c>
      <c r="J24" s="952">
        <v>1.41800653934479</v>
      </c>
    </row>
    <row r="25" spans="1:10" x14ac:dyDescent="0.2">
      <c r="A25" s="2" t="s">
        <v>43</v>
      </c>
      <c r="B25" s="949">
        <v>12</v>
      </c>
      <c r="C25" s="946" t="s">
        <v>1</v>
      </c>
      <c r="D25" s="946" t="s">
        <v>1</v>
      </c>
      <c r="E25" s="946" t="s">
        <v>1</v>
      </c>
      <c r="F25" s="946" t="s">
        <v>1</v>
      </c>
      <c r="G25" s="946" t="s">
        <v>1</v>
      </c>
      <c r="H25" s="946" t="s">
        <v>1</v>
      </c>
      <c r="I25" s="946" t="s">
        <v>1</v>
      </c>
      <c r="J25" s="952" t="s">
        <v>1</v>
      </c>
    </row>
    <row r="26" spans="1:10" x14ac:dyDescent="0.2">
      <c r="A26" s="2" t="s">
        <v>37</v>
      </c>
      <c r="B26" s="949">
        <v>2616</v>
      </c>
      <c r="C26" s="946">
        <v>0.67040419578552202</v>
      </c>
      <c r="D26" s="946">
        <v>0.31531545519828802</v>
      </c>
      <c r="E26" s="946">
        <v>9.8738931119442003E-3</v>
      </c>
      <c r="F26" s="946">
        <v>2.9275461565703201E-3</v>
      </c>
      <c r="G26" s="946">
        <v>2.3745508224237699E-4</v>
      </c>
      <c r="H26" s="946">
        <v>0</v>
      </c>
      <c r="I26" s="946">
        <v>1.24144367873669E-3</v>
      </c>
      <c r="J26" s="952">
        <v>1.35224437713623</v>
      </c>
    </row>
    <row r="27" spans="1:10" x14ac:dyDescent="0.2">
      <c r="A27" s="2" t="s">
        <v>44</v>
      </c>
      <c r="B27" s="949">
        <v>39</v>
      </c>
      <c r="C27" s="946">
        <v>0.338356584310532</v>
      </c>
      <c r="D27" s="946">
        <v>0.102187186479568</v>
      </c>
      <c r="E27" s="946">
        <v>0.36263054609298701</v>
      </c>
      <c r="F27" s="946">
        <v>9.6681945025920896E-2</v>
      </c>
      <c r="G27" s="946">
        <v>5.3618937730789198E-2</v>
      </c>
      <c r="H27" s="946">
        <v>4.6524796634912498E-2</v>
      </c>
      <c r="I27" s="946">
        <v>0</v>
      </c>
      <c r="J27" s="952">
        <v>2.5645937919616699</v>
      </c>
    </row>
    <row r="28" spans="1:10" x14ac:dyDescent="0.2">
      <c r="A28" s="2" t="s">
        <v>45</v>
      </c>
      <c r="B28" s="949">
        <v>286</v>
      </c>
      <c r="C28" s="946">
        <v>0.53601139783859297</v>
      </c>
      <c r="D28" s="946">
        <v>0.3070208132267</v>
      </c>
      <c r="E28" s="946">
        <v>0.109780333936214</v>
      </c>
      <c r="F28" s="946">
        <v>2.8170309960842101E-2</v>
      </c>
      <c r="G28" s="946">
        <v>1.6405517235398299E-2</v>
      </c>
      <c r="H28" s="946">
        <v>1.66131381411105E-3</v>
      </c>
      <c r="I28" s="946">
        <v>9.5032644458115101E-4</v>
      </c>
      <c r="J28" s="952">
        <v>1.69072306156158</v>
      </c>
    </row>
    <row r="29" spans="1:10" x14ac:dyDescent="0.2">
      <c r="A29" s="5" t="s">
        <v>46</v>
      </c>
      <c r="B29" s="948" t="s">
        <v>1</v>
      </c>
      <c r="C29" s="945" t="s">
        <v>1</v>
      </c>
      <c r="D29" s="945" t="s">
        <v>1</v>
      </c>
      <c r="E29" s="945" t="s">
        <v>1</v>
      </c>
      <c r="F29" s="945" t="s">
        <v>1</v>
      </c>
      <c r="G29" s="945" t="s">
        <v>1</v>
      </c>
      <c r="H29" s="945" t="s">
        <v>1</v>
      </c>
      <c r="I29" s="945" t="s">
        <v>1</v>
      </c>
      <c r="J29" s="951" t="s">
        <v>1</v>
      </c>
    </row>
    <row r="30" spans="1:10" x14ac:dyDescent="0.2">
      <c r="A30" s="2" t="s">
        <v>47</v>
      </c>
      <c r="B30" s="949">
        <v>510</v>
      </c>
      <c r="C30" s="946">
        <v>0.84649550914764404</v>
      </c>
      <c r="D30" s="946">
        <v>9.3705557286739294E-2</v>
      </c>
      <c r="E30" s="946">
        <v>4.1361633688211399E-2</v>
      </c>
      <c r="F30" s="946">
        <v>1.30173536017537E-2</v>
      </c>
      <c r="G30" s="946">
        <v>3.9337235502898702E-3</v>
      </c>
      <c r="H30" s="946">
        <v>1.0652509517967701E-3</v>
      </c>
      <c r="I30" s="946">
        <v>4.2094505624845602E-4</v>
      </c>
      <c r="J30" s="952">
        <v>1.2390676736831701</v>
      </c>
    </row>
    <row r="31" spans="1:10" x14ac:dyDescent="0.2">
      <c r="A31" s="2" t="s">
        <v>48</v>
      </c>
      <c r="B31" s="949">
        <v>2219</v>
      </c>
      <c r="C31" s="946">
        <v>0.74298083782196001</v>
      </c>
      <c r="D31" s="946">
        <v>0.19361992180347401</v>
      </c>
      <c r="E31" s="946">
        <v>4.6087644994258901E-2</v>
      </c>
      <c r="F31" s="946">
        <v>1.3475449755787801E-2</v>
      </c>
      <c r="G31" s="946">
        <v>2.6472311001271001E-3</v>
      </c>
      <c r="H31" s="946">
        <v>3.9926296449266401E-4</v>
      </c>
      <c r="I31" s="946">
        <v>7.8967120498418797E-4</v>
      </c>
      <c r="J31" s="952">
        <v>1.34354484081268</v>
      </c>
    </row>
    <row r="32" spans="1:10" x14ac:dyDescent="0.2">
      <c r="A32" s="2" t="s">
        <v>49</v>
      </c>
      <c r="B32" s="949">
        <v>1855</v>
      </c>
      <c r="C32" s="946">
        <v>0.54572206735610995</v>
      </c>
      <c r="D32" s="946">
        <v>0.33380648493766801</v>
      </c>
      <c r="E32" s="946">
        <v>7.7470861375331906E-2</v>
      </c>
      <c r="F32" s="946">
        <v>3.11816893517971E-2</v>
      </c>
      <c r="G32" s="946">
        <v>1.08558721840382E-2</v>
      </c>
      <c r="H32" s="946">
        <v>9.1992202214896701E-4</v>
      </c>
      <c r="I32" s="946">
        <v>4.31004227721132E-5</v>
      </c>
      <c r="J32" s="952">
        <v>1.6305749416351301</v>
      </c>
    </row>
    <row r="33" spans="1:10" x14ac:dyDescent="0.2">
      <c r="A33" s="2" t="s">
        <v>50</v>
      </c>
      <c r="B33" s="949">
        <v>4296</v>
      </c>
      <c r="C33" s="946">
        <v>0.18035385012626601</v>
      </c>
      <c r="D33" s="946">
        <v>0.42888045310974099</v>
      </c>
      <c r="E33" s="946">
        <v>0.20501515269279499</v>
      </c>
      <c r="F33" s="946">
        <v>0.14439685642719299</v>
      </c>
      <c r="G33" s="946">
        <v>3.4219782799482297E-2</v>
      </c>
      <c r="H33" s="946">
        <v>5.8921519666910198E-3</v>
      </c>
      <c r="I33" s="946">
        <v>1.2417632387950999E-3</v>
      </c>
      <c r="J33" s="952">
        <v>2.4458918571472199</v>
      </c>
    </row>
    <row r="34" spans="1:10" x14ac:dyDescent="0.2">
      <c r="A34" s="5" t="s">
        <v>51</v>
      </c>
      <c r="B34" s="948" t="s">
        <v>1</v>
      </c>
      <c r="C34" s="945" t="s">
        <v>1</v>
      </c>
      <c r="D34" s="945" t="s">
        <v>1</v>
      </c>
      <c r="E34" s="945" t="s">
        <v>1</v>
      </c>
      <c r="F34" s="945" t="s">
        <v>1</v>
      </c>
      <c r="G34" s="945" t="s">
        <v>1</v>
      </c>
      <c r="H34" s="945" t="s">
        <v>1</v>
      </c>
      <c r="I34" s="945" t="s">
        <v>1</v>
      </c>
      <c r="J34" s="951" t="s">
        <v>1</v>
      </c>
    </row>
    <row r="35" spans="1:10" x14ac:dyDescent="0.2">
      <c r="A35" s="2" t="s">
        <v>52</v>
      </c>
      <c r="B35" s="949">
        <v>2901</v>
      </c>
      <c r="C35" s="946">
        <v>1</v>
      </c>
      <c r="D35" s="946">
        <v>0</v>
      </c>
      <c r="E35" s="946">
        <v>0</v>
      </c>
      <c r="F35" s="946">
        <v>0</v>
      </c>
      <c r="G35" s="946">
        <v>0</v>
      </c>
      <c r="H35" s="946">
        <v>0</v>
      </c>
      <c r="I35" s="946">
        <v>0</v>
      </c>
      <c r="J35" s="952">
        <v>1</v>
      </c>
    </row>
    <row r="36" spans="1:10" x14ac:dyDescent="0.2">
      <c r="A36" s="2" t="s">
        <v>53</v>
      </c>
      <c r="B36" s="949">
        <v>4164</v>
      </c>
      <c r="C36" s="946">
        <v>0</v>
      </c>
      <c r="D36" s="946">
        <v>1</v>
      </c>
      <c r="E36" s="946">
        <v>0</v>
      </c>
      <c r="F36" s="946">
        <v>0</v>
      </c>
      <c r="G36" s="946">
        <v>0</v>
      </c>
      <c r="H36" s="946">
        <v>0</v>
      </c>
      <c r="I36" s="946">
        <v>0</v>
      </c>
      <c r="J36" s="952">
        <v>2</v>
      </c>
    </row>
    <row r="37" spans="1:10" x14ac:dyDescent="0.2">
      <c r="A37" s="2" t="s">
        <v>54</v>
      </c>
      <c r="B37" s="949">
        <v>1308</v>
      </c>
      <c r="C37" s="946">
        <v>0</v>
      </c>
      <c r="D37" s="946">
        <v>0</v>
      </c>
      <c r="E37" s="946">
        <v>1</v>
      </c>
      <c r="F37" s="946">
        <v>0</v>
      </c>
      <c r="G37" s="946">
        <v>0</v>
      </c>
      <c r="H37" s="946">
        <v>0</v>
      </c>
      <c r="I37" s="946">
        <v>0</v>
      </c>
      <c r="J37" s="952">
        <v>3</v>
      </c>
    </row>
    <row r="38" spans="1:10" x14ac:dyDescent="0.2">
      <c r="A38" s="2" t="s">
        <v>55</v>
      </c>
      <c r="B38" s="949">
        <v>1231</v>
      </c>
      <c r="C38" s="946">
        <v>0</v>
      </c>
      <c r="D38" s="946">
        <v>0</v>
      </c>
      <c r="E38" s="946">
        <v>0</v>
      </c>
      <c r="F38" s="946">
        <v>0.76052170991897605</v>
      </c>
      <c r="G38" s="946">
        <v>0.18538855016231501</v>
      </c>
      <c r="H38" s="946">
        <v>3.78032363951206E-2</v>
      </c>
      <c r="I38" s="946">
        <v>1.62865146994591E-2</v>
      </c>
      <c r="J38" s="952">
        <v>4.30985450744629</v>
      </c>
    </row>
    <row r="39" spans="1:10" x14ac:dyDescent="0.2">
      <c r="A39" s="5" t="s">
        <v>56</v>
      </c>
      <c r="B39" s="948" t="s">
        <v>1</v>
      </c>
      <c r="C39" s="945" t="s">
        <v>1</v>
      </c>
      <c r="D39" s="945" t="s">
        <v>1</v>
      </c>
      <c r="E39" s="945" t="s">
        <v>1</v>
      </c>
      <c r="F39" s="945" t="s">
        <v>1</v>
      </c>
      <c r="G39" s="945" t="s">
        <v>1</v>
      </c>
      <c r="H39" s="945" t="s">
        <v>1</v>
      </c>
      <c r="I39" s="945" t="s">
        <v>1</v>
      </c>
      <c r="J39" s="951" t="s">
        <v>1</v>
      </c>
    </row>
    <row r="40" spans="1:10" x14ac:dyDescent="0.2">
      <c r="A40" s="2" t="s">
        <v>57</v>
      </c>
      <c r="B40" s="949">
        <v>8396</v>
      </c>
      <c r="C40" s="946">
        <v>0.54901874065399203</v>
      </c>
      <c r="D40" s="946">
        <v>0.29013726115226701</v>
      </c>
      <c r="E40" s="946">
        <v>9.43163707852364E-2</v>
      </c>
      <c r="F40" s="946">
        <v>5.1456481218337999E-2</v>
      </c>
      <c r="G40" s="946">
        <v>1.13985948264599E-2</v>
      </c>
      <c r="H40" s="946">
        <v>2.3102040868252498E-3</v>
      </c>
      <c r="I40" s="946">
        <v>1.3623281847685599E-3</v>
      </c>
      <c r="J40" s="952">
        <v>1.69845879077911</v>
      </c>
    </row>
    <row r="41" spans="1:10" x14ac:dyDescent="0.2">
      <c r="A41" s="2" t="s">
        <v>58</v>
      </c>
      <c r="B41" s="949">
        <v>889</v>
      </c>
      <c r="C41" s="946">
        <v>0.37692937254905701</v>
      </c>
      <c r="D41" s="946">
        <v>0.30828756093978898</v>
      </c>
      <c r="E41" s="946">
        <v>0.166181370615959</v>
      </c>
      <c r="F41" s="946">
        <v>0.107923798263073</v>
      </c>
      <c r="G41" s="946">
        <v>3.2694220542907701E-2</v>
      </c>
      <c r="H41" s="946">
        <v>6.83700107038021E-3</v>
      </c>
      <c r="I41" s="946">
        <v>1.1466828873380999E-3</v>
      </c>
      <c r="J41" s="952">
        <v>2.1362636089325</v>
      </c>
    </row>
    <row r="42" spans="1:10" x14ac:dyDescent="0.2">
      <c r="A42" s="5" t="s">
        <v>59</v>
      </c>
      <c r="B42" s="948" t="s">
        <v>1</v>
      </c>
      <c r="C42" s="945" t="s">
        <v>1</v>
      </c>
      <c r="D42" s="945" t="s">
        <v>1</v>
      </c>
      <c r="E42" s="945" t="s">
        <v>1</v>
      </c>
      <c r="F42" s="945" t="s">
        <v>1</v>
      </c>
      <c r="G42" s="945" t="s">
        <v>1</v>
      </c>
      <c r="H42" s="945" t="s">
        <v>1</v>
      </c>
      <c r="I42" s="945" t="s">
        <v>1</v>
      </c>
      <c r="J42" s="951" t="s">
        <v>1</v>
      </c>
    </row>
    <row r="43" spans="1:10" x14ac:dyDescent="0.2">
      <c r="A43" s="2" t="s">
        <v>60</v>
      </c>
      <c r="B43" s="949">
        <v>7648</v>
      </c>
      <c r="C43" s="946">
        <v>0.55622708797454801</v>
      </c>
      <c r="D43" s="946">
        <v>0.288131594657898</v>
      </c>
      <c r="E43" s="946">
        <v>9.1101691126823398E-2</v>
      </c>
      <c r="F43" s="946">
        <v>5.0412267446517903E-2</v>
      </c>
      <c r="G43" s="946">
        <v>1.07457563281059E-2</v>
      </c>
      <c r="H43" s="946">
        <v>2.1251153666526101E-3</v>
      </c>
      <c r="I43" s="946">
        <v>1.2564879143610601E-3</v>
      </c>
      <c r="J43" s="952">
        <v>1.6827193498611499</v>
      </c>
    </row>
    <row r="44" spans="1:10" x14ac:dyDescent="0.2">
      <c r="A44" s="2" t="s">
        <v>61</v>
      </c>
      <c r="B44" s="949">
        <v>1030</v>
      </c>
      <c r="C44" s="946">
        <v>0.48761102557182301</v>
      </c>
      <c r="D44" s="946">
        <v>0.30380320549011203</v>
      </c>
      <c r="E44" s="946">
        <v>0.115488179028034</v>
      </c>
      <c r="F44" s="946">
        <v>7.0161297917366E-2</v>
      </c>
      <c r="G44" s="946">
        <v>1.56649928539991E-2</v>
      </c>
      <c r="H44" s="946">
        <v>5.3519355133175798E-3</v>
      </c>
      <c r="I44" s="946">
        <v>1.9193546613678299E-3</v>
      </c>
      <c r="J44" s="952">
        <v>1.8461992740631099</v>
      </c>
    </row>
    <row r="45" spans="1:10" x14ac:dyDescent="0.2">
      <c r="A45" s="2" t="s">
        <v>62</v>
      </c>
      <c r="B45" s="949">
        <v>750</v>
      </c>
      <c r="C45" s="946">
        <v>0.36609548330307001</v>
      </c>
      <c r="D45" s="946">
        <v>0.30917608737945601</v>
      </c>
      <c r="E45" s="946">
        <v>0.17534728348255199</v>
      </c>
      <c r="F45" s="946">
        <v>0.106604523956776</v>
      </c>
      <c r="G45" s="946">
        <v>3.5330470651388203E-2</v>
      </c>
      <c r="H45" s="946">
        <v>6.2166824936866804E-3</v>
      </c>
      <c r="I45" s="946">
        <v>1.22947478666902E-3</v>
      </c>
      <c r="J45" s="952">
        <v>2.1594662666320801</v>
      </c>
    </row>
    <row r="46" spans="1:10" x14ac:dyDescent="0.2">
      <c r="A46" s="5" t="s">
        <v>63</v>
      </c>
      <c r="B46" s="948" t="s">
        <v>1</v>
      </c>
      <c r="C46" s="945" t="s">
        <v>1</v>
      </c>
      <c r="D46" s="945" t="s">
        <v>1</v>
      </c>
      <c r="E46" s="945" t="s">
        <v>1</v>
      </c>
      <c r="F46" s="945" t="s">
        <v>1</v>
      </c>
      <c r="G46" s="945" t="s">
        <v>1</v>
      </c>
      <c r="H46" s="945" t="s">
        <v>1</v>
      </c>
      <c r="I46" s="945" t="s">
        <v>1</v>
      </c>
      <c r="J46" s="951" t="s">
        <v>1</v>
      </c>
    </row>
    <row r="47" spans="1:10" x14ac:dyDescent="0.2">
      <c r="A47" s="2" t="s">
        <v>64</v>
      </c>
      <c r="B47" s="949">
        <v>1158</v>
      </c>
      <c r="C47" s="946">
        <v>0.51608633995056197</v>
      </c>
      <c r="D47" s="946">
        <v>0.29096227884292603</v>
      </c>
      <c r="E47" s="946">
        <v>0.103575296700001</v>
      </c>
      <c r="F47" s="946">
        <v>7.6362363994121593E-2</v>
      </c>
      <c r="G47" s="946">
        <v>1.20088690891862E-2</v>
      </c>
      <c r="H47" s="946">
        <v>1.0048308176919801E-3</v>
      </c>
      <c r="I47" s="946">
        <v>0</v>
      </c>
      <c r="J47" s="952">
        <v>1.7802596092224101</v>
      </c>
    </row>
    <row r="48" spans="1:10" x14ac:dyDescent="0.2">
      <c r="A48" s="2" t="s">
        <v>65</v>
      </c>
      <c r="B48" s="949">
        <v>816</v>
      </c>
      <c r="C48" s="946">
        <v>0.54958039522170998</v>
      </c>
      <c r="D48" s="946">
        <v>0.27602773904800398</v>
      </c>
      <c r="E48" s="946">
        <v>0.10469751060009</v>
      </c>
      <c r="F48" s="946">
        <v>4.7445610165596001E-2</v>
      </c>
      <c r="G48" s="946">
        <v>1.75632294267416E-2</v>
      </c>
      <c r="H48" s="946">
        <v>2.9171481728553798E-3</v>
      </c>
      <c r="I48" s="946">
        <v>1.7683926271274701E-3</v>
      </c>
      <c r="J48" s="952">
        <v>1.7232085466384901</v>
      </c>
    </row>
    <row r="49" spans="1:10" x14ac:dyDescent="0.2">
      <c r="A49" s="2" t="s">
        <v>66</v>
      </c>
      <c r="B49" s="949">
        <v>1420</v>
      </c>
      <c r="C49" s="946">
        <v>0.52427333593368497</v>
      </c>
      <c r="D49" s="946">
        <v>0.30582877993583701</v>
      </c>
      <c r="E49" s="946">
        <v>9.7748905420303303E-2</v>
      </c>
      <c r="F49" s="946">
        <v>4.7804165631532697E-2</v>
      </c>
      <c r="G49" s="946">
        <v>1.7677597701549499E-2</v>
      </c>
      <c r="H49" s="946">
        <v>2.9357925523072499E-3</v>
      </c>
      <c r="I49" s="946">
        <v>3.7314041983336202E-3</v>
      </c>
      <c r="J49" s="952">
        <v>1.7525168657302901</v>
      </c>
    </row>
    <row r="50" spans="1:10" x14ac:dyDescent="0.2">
      <c r="A50" s="2" t="s">
        <v>67</v>
      </c>
      <c r="B50" s="949">
        <v>962</v>
      </c>
      <c r="C50" s="946">
        <v>0.46989306807518</v>
      </c>
      <c r="D50" s="946">
        <v>0.30718937516212502</v>
      </c>
      <c r="E50" s="946">
        <v>0.14906078577041601</v>
      </c>
      <c r="F50" s="946">
        <v>5.60366958379745E-2</v>
      </c>
      <c r="G50" s="946">
        <v>1.2562662363052399E-2</v>
      </c>
      <c r="H50" s="946">
        <v>4.7456901520490603E-3</v>
      </c>
      <c r="I50" s="946">
        <v>5.1170494407415401E-4</v>
      </c>
      <c r="J50" s="952">
        <v>1.85047042369843</v>
      </c>
    </row>
    <row r="51" spans="1:10" x14ac:dyDescent="0.2">
      <c r="A51" s="2" t="s">
        <v>68</v>
      </c>
      <c r="B51" s="949">
        <v>931</v>
      </c>
      <c r="C51" s="946">
        <v>0.48905891180038502</v>
      </c>
      <c r="D51" s="946">
        <v>0.31421479582786599</v>
      </c>
      <c r="E51" s="946">
        <v>0.111161731183529</v>
      </c>
      <c r="F51" s="946">
        <v>7.0078611373901395E-2</v>
      </c>
      <c r="G51" s="946">
        <v>1.30793917924166E-2</v>
      </c>
      <c r="H51" s="946">
        <v>1.59185577649623E-3</v>
      </c>
      <c r="I51" s="946">
        <v>8.1470777513459303E-4</v>
      </c>
      <c r="J51" s="952">
        <v>1.81193923950195</v>
      </c>
    </row>
    <row r="52" spans="1:10" x14ac:dyDescent="0.2">
      <c r="A52" s="2" t="s">
        <v>69</v>
      </c>
      <c r="B52" s="949">
        <v>926</v>
      </c>
      <c r="C52" s="946">
        <v>0.50402045249938998</v>
      </c>
      <c r="D52" s="946">
        <v>0.28941610455513</v>
      </c>
      <c r="E52" s="946">
        <v>0.127396285533905</v>
      </c>
      <c r="F52" s="946">
        <v>6.0367166996002197E-2</v>
      </c>
      <c r="G52" s="946">
        <v>9.0504568070173298E-3</v>
      </c>
      <c r="H52" s="946">
        <v>6.74243923276663E-3</v>
      </c>
      <c r="I52" s="946">
        <v>3.0070676002651501E-3</v>
      </c>
      <c r="J52" s="952">
        <v>1.8132666349411</v>
      </c>
    </row>
    <row r="53" spans="1:10" x14ac:dyDescent="0.2">
      <c r="A53" s="2" t="s">
        <v>70</v>
      </c>
      <c r="B53" s="949">
        <v>869</v>
      </c>
      <c r="C53" s="946">
        <v>0.58064424991607699</v>
      </c>
      <c r="D53" s="946">
        <v>0.279128968715668</v>
      </c>
      <c r="E53" s="946">
        <v>7.3571026325225802E-2</v>
      </c>
      <c r="F53" s="946">
        <v>4.41746786236763E-2</v>
      </c>
      <c r="G53" s="946">
        <v>1.8303744494915002E-2</v>
      </c>
      <c r="H53" s="946">
        <v>4.1773258708417398E-3</v>
      </c>
      <c r="I53" s="946">
        <v>0</v>
      </c>
      <c r="J53" s="952">
        <v>1.6528966426849401</v>
      </c>
    </row>
    <row r="54" spans="1:10" x14ac:dyDescent="0.2">
      <c r="A54" s="2" t="s">
        <v>71</v>
      </c>
      <c r="B54" s="949">
        <v>942</v>
      </c>
      <c r="C54" s="946">
        <v>0.53012138605117798</v>
      </c>
      <c r="D54" s="946">
        <v>0.28578808903694197</v>
      </c>
      <c r="E54" s="946">
        <v>0.10739462077617599</v>
      </c>
      <c r="F54" s="946">
        <v>5.7822611182928099E-2</v>
      </c>
      <c r="G54" s="946">
        <v>1.6027953475713699E-2</v>
      </c>
      <c r="H54" s="946">
        <v>1.3656608061865E-3</v>
      </c>
      <c r="I54" s="946">
        <v>1.47966470103711E-3</v>
      </c>
      <c r="J54" s="952">
        <v>1.7538633346557599</v>
      </c>
    </row>
    <row r="55" spans="1:10" x14ac:dyDescent="0.2">
      <c r="A55" s="2" t="s">
        <v>72</v>
      </c>
      <c r="B55" s="949">
        <v>573</v>
      </c>
      <c r="C55" s="946">
        <v>0.52940130233764604</v>
      </c>
      <c r="D55" s="946">
        <v>0.29778057336807301</v>
      </c>
      <c r="E55" s="946">
        <v>9.65771675109863E-2</v>
      </c>
      <c r="F55" s="946">
        <v>6.7294128239154802E-2</v>
      </c>
      <c r="G55" s="946">
        <v>4.9182972870767099E-3</v>
      </c>
      <c r="H55" s="946">
        <v>2.6857103221118498E-3</v>
      </c>
      <c r="I55" s="946">
        <v>1.34283164516091E-3</v>
      </c>
      <c r="J55" s="952">
        <v>1.73397600650787</v>
      </c>
    </row>
    <row r="56" spans="1:10" x14ac:dyDescent="0.2">
      <c r="A56" s="2" t="s">
        <v>73</v>
      </c>
      <c r="B56" s="949">
        <v>1007</v>
      </c>
      <c r="C56" s="946">
        <v>0.51737403869628895</v>
      </c>
      <c r="D56" s="946">
        <v>0.281449675559998</v>
      </c>
      <c r="E56" s="946">
        <v>9.6136622130870805E-2</v>
      </c>
      <c r="F56" s="946">
        <v>8.0573543906211895E-2</v>
      </c>
      <c r="G56" s="946">
        <v>2.1334582939743999E-2</v>
      </c>
      <c r="H56" s="946">
        <v>3.13154049217701E-3</v>
      </c>
      <c r="I56" s="946">
        <v>0</v>
      </c>
      <c r="J56" s="952">
        <v>1.81643962860107</v>
      </c>
    </row>
    <row r="57" spans="1:10" x14ac:dyDescent="0.2">
      <c r="A57" s="5" t="s">
        <v>74</v>
      </c>
      <c r="B57" s="948" t="s">
        <v>1</v>
      </c>
      <c r="C57" s="945" t="s">
        <v>1</v>
      </c>
      <c r="D57" s="945" t="s">
        <v>1</v>
      </c>
      <c r="E57" s="945" t="s">
        <v>1</v>
      </c>
      <c r="F57" s="945" t="s">
        <v>1</v>
      </c>
      <c r="G57" s="945" t="s">
        <v>1</v>
      </c>
      <c r="H57" s="945" t="s">
        <v>1</v>
      </c>
      <c r="I57" s="945" t="s">
        <v>1</v>
      </c>
      <c r="J57" s="951" t="s">
        <v>1</v>
      </c>
    </row>
    <row r="58" spans="1:10" x14ac:dyDescent="0.2">
      <c r="A58" s="2" t="s">
        <v>75</v>
      </c>
      <c r="B58" s="949">
        <v>1158</v>
      </c>
      <c r="C58" s="946">
        <v>0.51608633995056197</v>
      </c>
      <c r="D58" s="946">
        <v>0.29096227884292603</v>
      </c>
      <c r="E58" s="946">
        <v>0.103575296700001</v>
      </c>
      <c r="F58" s="946">
        <v>7.6362363994121593E-2</v>
      </c>
      <c r="G58" s="946">
        <v>1.20088690891862E-2</v>
      </c>
      <c r="H58" s="946">
        <v>1.0048308176919801E-3</v>
      </c>
      <c r="I58" s="946">
        <v>0</v>
      </c>
      <c r="J58" s="952">
        <v>1.7802596092224101</v>
      </c>
    </row>
    <row r="59" spans="1:10" x14ac:dyDescent="0.2">
      <c r="A59" s="2" t="s">
        <v>76</v>
      </c>
      <c r="B59" s="949">
        <v>4315</v>
      </c>
      <c r="C59" s="946">
        <v>0.50766110420227095</v>
      </c>
      <c r="D59" s="946">
        <v>0.30169799923896801</v>
      </c>
      <c r="E59" s="946">
        <v>0.10972231626510601</v>
      </c>
      <c r="F59" s="946">
        <v>6.1203874647617298E-2</v>
      </c>
      <c r="G59" s="946">
        <v>1.4089317992329599E-2</v>
      </c>
      <c r="H59" s="946">
        <v>3.4302601125091301E-3</v>
      </c>
      <c r="I59" s="946">
        <v>2.19512637704611E-3</v>
      </c>
      <c r="J59" s="952">
        <v>1.7914335727691699</v>
      </c>
    </row>
    <row r="60" spans="1:10" x14ac:dyDescent="0.2">
      <c r="A60" s="2" t="s">
        <v>77</v>
      </c>
      <c r="B60" s="949">
        <v>2369</v>
      </c>
      <c r="C60" s="946">
        <v>0.56931567192077603</v>
      </c>
      <c r="D60" s="946">
        <v>0.27164182066917397</v>
      </c>
      <c r="E60" s="946">
        <v>9.4743788242340102E-2</v>
      </c>
      <c r="F60" s="946">
        <v>4.3709818273782702E-2</v>
      </c>
      <c r="G60" s="946">
        <v>1.6654795035719899E-2</v>
      </c>
      <c r="H60" s="946">
        <v>3.8873287849128199E-3</v>
      </c>
      <c r="I60" s="946">
        <v>4.6801364078419303E-5</v>
      </c>
      <c r="J60" s="952">
        <v>1.67859542369843</v>
      </c>
    </row>
    <row r="61" spans="1:10" x14ac:dyDescent="0.2">
      <c r="A61" s="2" t="s">
        <v>78</v>
      </c>
      <c r="B61" s="949">
        <v>1762</v>
      </c>
      <c r="C61" s="946">
        <v>0.47202154994010898</v>
      </c>
      <c r="D61" s="946">
        <v>0.30377361178398099</v>
      </c>
      <c r="E61" s="946">
        <v>0.120344802737236</v>
      </c>
      <c r="F61" s="946">
        <v>8.3237774670124096E-2</v>
      </c>
      <c r="G61" s="946">
        <v>1.78925413638353E-2</v>
      </c>
      <c r="H61" s="946">
        <v>1.3235107762739099E-3</v>
      </c>
      <c r="I61" s="946">
        <v>1.4062353875487999E-3</v>
      </c>
      <c r="J61" s="952">
        <v>1.8808016777038601</v>
      </c>
    </row>
    <row r="62" spans="1:10" x14ac:dyDescent="0.2">
      <c r="A62" s="5" t="s">
        <v>79</v>
      </c>
      <c r="B62" s="948" t="s">
        <v>1</v>
      </c>
      <c r="C62" s="945" t="s">
        <v>1</v>
      </c>
      <c r="D62" s="945" t="s">
        <v>1</v>
      </c>
      <c r="E62" s="945" t="s">
        <v>1</v>
      </c>
      <c r="F62" s="945" t="s">
        <v>1</v>
      </c>
      <c r="G62" s="945" t="s">
        <v>1</v>
      </c>
      <c r="H62" s="945" t="s">
        <v>1</v>
      </c>
      <c r="I62" s="945" t="s">
        <v>1</v>
      </c>
      <c r="J62" s="951" t="s">
        <v>1</v>
      </c>
    </row>
    <row r="63" spans="1:10" x14ac:dyDescent="0.2">
      <c r="A63" s="2" t="s">
        <v>80</v>
      </c>
      <c r="B63" s="949">
        <v>7778</v>
      </c>
      <c r="C63" s="946">
        <v>0.61659461259841897</v>
      </c>
      <c r="D63" s="946">
        <v>0.31282755732536299</v>
      </c>
      <c r="E63" s="946">
        <v>5.01619204878807E-2</v>
      </c>
      <c r="F63" s="946">
        <v>1.6601059585809701E-2</v>
      </c>
      <c r="G63" s="946">
        <v>2.36981268972158E-3</v>
      </c>
      <c r="H63" s="946">
        <v>8.7305094348266699E-4</v>
      </c>
      <c r="I63" s="946">
        <v>5.7196692796423999E-4</v>
      </c>
      <c r="J63" s="952">
        <v>1.48023092746735</v>
      </c>
    </row>
    <row r="64" spans="1:10" x14ac:dyDescent="0.2">
      <c r="A64" s="2" t="s">
        <v>81</v>
      </c>
      <c r="B64" s="949">
        <v>307</v>
      </c>
      <c r="C64" s="946">
        <v>0</v>
      </c>
      <c r="D64" s="946">
        <v>3.9539649151265604E-3</v>
      </c>
      <c r="E64" s="946">
        <v>0.14663742482662201</v>
      </c>
      <c r="F64" s="946">
        <v>0.56689620018005404</v>
      </c>
      <c r="G64" s="946">
        <v>0.22035126388073001</v>
      </c>
      <c r="H64" s="946">
        <v>6.10106103122234E-2</v>
      </c>
      <c r="I64" s="946">
        <v>1.15053483750671E-3</v>
      </c>
      <c r="J64" s="952">
        <v>4.1912789344787598</v>
      </c>
    </row>
    <row r="65" spans="1:10" x14ac:dyDescent="0.2">
      <c r="A65" s="2" t="s">
        <v>82</v>
      </c>
      <c r="B65" s="949">
        <v>628</v>
      </c>
      <c r="C65" s="946">
        <v>2.4470841512084E-2</v>
      </c>
      <c r="D65" s="946">
        <v>0.170258238911629</v>
      </c>
      <c r="E65" s="946">
        <v>0.54477715492248502</v>
      </c>
      <c r="F65" s="946">
        <v>0.223476693034172</v>
      </c>
      <c r="G65" s="946">
        <v>2.2111089900136001E-2</v>
      </c>
      <c r="H65" s="946">
        <v>7.8068085713311997E-4</v>
      </c>
      <c r="I65" s="946">
        <v>1.41253145411611E-2</v>
      </c>
      <c r="J65" s="952">
        <v>3.1073422431945801</v>
      </c>
    </row>
    <row r="66" spans="1:10" x14ac:dyDescent="0.2">
      <c r="A66" s="2" t="s">
        <v>83</v>
      </c>
      <c r="B66" s="949">
        <v>852</v>
      </c>
      <c r="C66" s="946">
        <v>0</v>
      </c>
      <c r="D66" s="946">
        <v>0.24834404885768899</v>
      </c>
      <c r="E66" s="946">
        <v>0.39494907855987499</v>
      </c>
      <c r="F66" s="946">
        <v>0.26401057839393599</v>
      </c>
      <c r="G66" s="946">
        <v>8.2835942506790203E-2</v>
      </c>
      <c r="H66" s="946">
        <v>9.8603293299675005E-3</v>
      </c>
      <c r="I66" s="946">
        <v>0</v>
      </c>
      <c r="J66" s="952">
        <v>3.2109193801879901</v>
      </c>
    </row>
    <row r="67" spans="1:10" x14ac:dyDescent="0.2">
      <c r="A67" s="5" t="s">
        <v>84</v>
      </c>
      <c r="B67" s="948" t="s">
        <v>1</v>
      </c>
      <c r="C67" s="945" t="s">
        <v>1</v>
      </c>
      <c r="D67" s="945" t="s">
        <v>1</v>
      </c>
      <c r="E67" s="945" t="s">
        <v>1</v>
      </c>
      <c r="F67" s="945" t="s">
        <v>1</v>
      </c>
      <c r="G67" s="945" t="s">
        <v>1</v>
      </c>
      <c r="H67" s="945" t="s">
        <v>1</v>
      </c>
      <c r="I67" s="945" t="s">
        <v>1</v>
      </c>
      <c r="J67" s="951" t="s">
        <v>1</v>
      </c>
    </row>
    <row r="68" spans="1:10" x14ac:dyDescent="0.2">
      <c r="A68" s="2" t="s">
        <v>85</v>
      </c>
      <c r="B68" s="949">
        <v>8757</v>
      </c>
      <c r="C68" s="946">
        <v>0.55649793148040805</v>
      </c>
      <c r="D68" s="946">
        <v>0.28334161639213601</v>
      </c>
      <c r="E68" s="946">
        <v>9.0246155858039898E-2</v>
      </c>
      <c r="F68" s="946">
        <v>5.47121539711952E-2</v>
      </c>
      <c r="G68" s="946">
        <v>1.3047796674072701E-2</v>
      </c>
      <c r="H68" s="946">
        <v>1.8076054984703699E-3</v>
      </c>
      <c r="I68" s="946">
        <v>3.4670584136620202E-4</v>
      </c>
      <c r="J68" s="952">
        <v>1.6912798881530799</v>
      </c>
    </row>
    <row r="69" spans="1:10" x14ac:dyDescent="0.2">
      <c r="A69" s="2" t="s">
        <v>86</v>
      </c>
      <c r="B69" s="949">
        <v>224</v>
      </c>
      <c r="C69" s="946">
        <v>3.7382069975137697E-2</v>
      </c>
      <c r="D69" s="946">
        <v>0.25656658411026001</v>
      </c>
      <c r="E69" s="946">
        <v>0.40028366446495101</v>
      </c>
      <c r="F69" s="946">
        <v>0.189790979027748</v>
      </c>
      <c r="G69" s="946">
        <v>6.7375138401985196E-2</v>
      </c>
      <c r="H69" s="946">
        <v>2.75433044880629E-2</v>
      </c>
      <c r="I69" s="946">
        <v>2.10582390427589E-2</v>
      </c>
      <c r="J69" s="952">
        <v>3.16007328033447</v>
      </c>
    </row>
    <row r="70" spans="1:10" x14ac:dyDescent="0.2">
      <c r="A70" s="2" t="s">
        <v>87</v>
      </c>
      <c r="B70" s="949">
        <v>551</v>
      </c>
      <c r="C70" s="946">
        <v>0.154045775532722</v>
      </c>
      <c r="D70" s="946">
        <v>0.46536868810653698</v>
      </c>
      <c r="E70" s="946">
        <v>0.240623489022255</v>
      </c>
      <c r="F70" s="946">
        <v>9.5896728336811093E-2</v>
      </c>
      <c r="G70" s="946">
        <v>2.3564228788018199E-2</v>
      </c>
      <c r="H70" s="946">
        <v>1.12252775579691E-2</v>
      </c>
      <c r="I70" s="946">
        <v>9.2758079990744608E-3</v>
      </c>
      <c r="J70" s="952">
        <v>2.4403440952300999</v>
      </c>
    </row>
    <row r="71" spans="1:10" x14ac:dyDescent="0.2">
      <c r="A71" s="2" t="s">
        <v>88</v>
      </c>
      <c r="B71" s="949">
        <v>65</v>
      </c>
      <c r="C71" s="946">
        <v>0.44358113408088701</v>
      </c>
      <c r="D71" s="946">
        <v>0.26964011788368197</v>
      </c>
      <c r="E71" s="946">
        <v>0.13564385473728199</v>
      </c>
      <c r="F71" s="946">
        <v>0.12469984591007199</v>
      </c>
      <c r="G71" s="946">
        <v>1.57260149717331E-2</v>
      </c>
      <c r="H71" s="946">
        <v>1.07090473175049E-2</v>
      </c>
      <c r="I71" s="946">
        <v>0</v>
      </c>
      <c r="J71" s="952">
        <v>2.03147673606873</v>
      </c>
    </row>
    <row r="72" spans="1:10" x14ac:dyDescent="0.2">
      <c r="A72" s="5" t="s">
        <v>89</v>
      </c>
      <c r="B72" s="948" t="s">
        <v>1</v>
      </c>
      <c r="C72" s="945" t="s">
        <v>1</v>
      </c>
      <c r="D72" s="945" t="s">
        <v>1</v>
      </c>
      <c r="E72" s="945" t="s">
        <v>1</v>
      </c>
      <c r="F72" s="945" t="s">
        <v>1</v>
      </c>
      <c r="G72" s="945" t="s">
        <v>1</v>
      </c>
      <c r="H72" s="945" t="s">
        <v>1</v>
      </c>
      <c r="I72" s="945" t="s">
        <v>1</v>
      </c>
      <c r="J72" s="951" t="s">
        <v>1</v>
      </c>
    </row>
    <row r="73" spans="1:10" x14ac:dyDescent="0.2">
      <c r="A73" s="2" t="s">
        <v>89</v>
      </c>
      <c r="B73" s="949">
        <v>5081</v>
      </c>
      <c r="C73" s="946">
        <v>0.55317628383636497</v>
      </c>
      <c r="D73" s="946">
        <v>0.280001491308212</v>
      </c>
      <c r="E73" s="946">
        <v>9.9515147507190704E-2</v>
      </c>
      <c r="F73" s="946">
        <v>5.21303378045559E-2</v>
      </c>
      <c r="G73" s="946">
        <v>1.10476454719901E-2</v>
      </c>
      <c r="H73" s="946">
        <v>2.91999382898211E-3</v>
      </c>
      <c r="I73" s="946">
        <v>1.2091257376596299E-3</v>
      </c>
      <c r="J73" s="952">
        <v>1.7014681100845299</v>
      </c>
    </row>
    <row r="74" spans="1:10" x14ac:dyDescent="0.2">
      <c r="A74" s="2" t="s">
        <v>90</v>
      </c>
      <c r="B74" s="949">
        <v>2171</v>
      </c>
      <c r="C74" s="946">
        <v>0.32219421863555903</v>
      </c>
      <c r="D74" s="946">
        <v>0.36279943585395802</v>
      </c>
      <c r="E74" s="946">
        <v>0.14801873266696899</v>
      </c>
      <c r="F74" s="946">
        <v>0.13383319973945601</v>
      </c>
      <c r="G74" s="946">
        <v>2.97343768179417E-2</v>
      </c>
      <c r="H74" s="946">
        <v>2.9060191009193698E-3</v>
      </c>
      <c r="I74" s="946">
        <v>5.1400373922660903E-4</v>
      </c>
      <c r="J74" s="952">
        <v>2.19688820838928</v>
      </c>
    </row>
    <row r="75" spans="1:10" x14ac:dyDescent="0.2">
      <c r="A75" s="5" t="s">
        <v>91</v>
      </c>
      <c r="B75" s="948" t="s">
        <v>1</v>
      </c>
      <c r="C75" s="945" t="s">
        <v>1</v>
      </c>
      <c r="D75" s="945" t="s">
        <v>1</v>
      </c>
      <c r="E75" s="945" t="s">
        <v>1</v>
      </c>
      <c r="F75" s="945" t="s">
        <v>1</v>
      </c>
      <c r="G75" s="945" t="s">
        <v>1</v>
      </c>
      <c r="H75" s="945" t="s">
        <v>1</v>
      </c>
      <c r="I75" s="945" t="s">
        <v>1</v>
      </c>
      <c r="J75" s="951" t="s">
        <v>1</v>
      </c>
    </row>
    <row r="76" spans="1:10" x14ac:dyDescent="0.2">
      <c r="A76" s="2" t="s">
        <v>92</v>
      </c>
      <c r="B76" s="949">
        <v>2502</v>
      </c>
      <c r="C76" s="946">
        <v>0.485232144594193</v>
      </c>
      <c r="D76" s="946">
        <v>0.298951625823975</v>
      </c>
      <c r="E76" s="946">
        <v>0.12939468026161199</v>
      </c>
      <c r="F76" s="946">
        <v>7.2862066328525502E-2</v>
      </c>
      <c r="G76" s="946">
        <v>1.02795828133821E-2</v>
      </c>
      <c r="H76" s="946">
        <v>2.7486577164381699E-3</v>
      </c>
      <c r="I76" s="946">
        <v>5.3124781697988499E-4</v>
      </c>
      <c r="J76" s="952">
        <v>1.8343763351440401</v>
      </c>
    </row>
    <row r="77" spans="1:10" x14ac:dyDescent="0.2">
      <c r="A77" s="2" t="s">
        <v>93</v>
      </c>
      <c r="B77" s="949">
        <v>1244</v>
      </c>
      <c r="C77" s="946">
        <v>0.52047240734100297</v>
      </c>
      <c r="D77" s="946">
        <v>0.232944875955582</v>
      </c>
      <c r="E77" s="946">
        <v>0.115902289748192</v>
      </c>
      <c r="F77" s="946">
        <v>9.3195810914039598E-2</v>
      </c>
      <c r="G77" s="946">
        <v>2.97509338706732E-2</v>
      </c>
      <c r="H77" s="946">
        <v>5.2624829113483403E-3</v>
      </c>
      <c r="I77" s="946">
        <v>2.4712046142667502E-3</v>
      </c>
      <c r="J77" s="952">
        <v>1.90448021888733</v>
      </c>
    </row>
    <row r="78" spans="1:10" x14ac:dyDescent="0.2">
      <c r="A78" s="2" t="s">
        <v>94</v>
      </c>
      <c r="B78" s="949">
        <v>3460</v>
      </c>
      <c r="C78" s="946">
        <v>0.57139104604721103</v>
      </c>
      <c r="D78" s="946">
        <v>0.30728006362915</v>
      </c>
      <c r="E78" s="946">
        <v>7.4805572628974901E-2</v>
      </c>
      <c r="F78" s="946">
        <v>3.4745879471301998E-2</v>
      </c>
      <c r="G78" s="946">
        <v>8.7337885051965696E-3</v>
      </c>
      <c r="H78" s="946">
        <v>1.8992717377841501E-3</v>
      </c>
      <c r="I78" s="946">
        <v>1.1443844996392701E-3</v>
      </c>
      <c r="J78" s="952">
        <v>1.61242663860321</v>
      </c>
    </row>
    <row r="79" spans="1:10" x14ac:dyDescent="0.2">
      <c r="A79" s="5" t="s">
        <v>95</v>
      </c>
      <c r="B79" s="948" t="s">
        <v>1</v>
      </c>
      <c r="C79" s="945" t="s">
        <v>1</v>
      </c>
      <c r="D79" s="945" t="s">
        <v>1</v>
      </c>
      <c r="E79" s="945" t="s">
        <v>1</v>
      </c>
      <c r="F79" s="945" t="s">
        <v>1</v>
      </c>
      <c r="G79" s="945" t="s">
        <v>1</v>
      </c>
      <c r="H79" s="945" t="s">
        <v>1</v>
      </c>
      <c r="I79" s="945" t="s">
        <v>1</v>
      </c>
      <c r="J79" s="951" t="s">
        <v>1</v>
      </c>
    </row>
    <row r="80" spans="1:10" x14ac:dyDescent="0.2">
      <c r="A80" s="2" t="s">
        <v>96</v>
      </c>
      <c r="B80" s="949">
        <v>1289</v>
      </c>
      <c r="C80" s="946">
        <v>0.47069367766380299</v>
      </c>
      <c r="D80" s="946">
        <v>0.29813691973686202</v>
      </c>
      <c r="E80" s="946">
        <v>0.12536646425723999</v>
      </c>
      <c r="F80" s="946">
        <v>8.2123093307018294E-2</v>
      </c>
      <c r="G80" s="946">
        <v>1.6538938507437699E-2</v>
      </c>
      <c r="H80" s="946">
        <v>4.3882913887500798E-3</v>
      </c>
      <c r="I80" s="946">
        <v>2.7526335325092099E-3</v>
      </c>
      <c r="J80" s="952">
        <v>1.8998521566391</v>
      </c>
    </row>
    <row r="81" spans="1:10" x14ac:dyDescent="0.2">
      <c r="A81" s="2" t="s">
        <v>97</v>
      </c>
      <c r="B81" s="949">
        <v>1374</v>
      </c>
      <c r="C81" s="946">
        <v>0.53284472227096602</v>
      </c>
      <c r="D81" s="946">
        <v>0.283035308122635</v>
      </c>
      <c r="E81" s="946">
        <v>0.103346139192581</v>
      </c>
      <c r="F81" s="946">
        <v>6.7489460110664395E-2</v>
      </c>
      <c r="G81" s="946">
        <v>1.25123402103782E-2</v>
      </c>
      <c r="H81" s="946">
        <v>6.9677701685577598E-4</v>
      </c>
      <c r="I81" s="946">
        <v>7.5233867391943904E-5</v>
      </c>
      <c r="J81" s="952">
        <v>1.7461806535720801</v>
      </c>
    </row>
    <row r="82" spans="1:10" x14ac:dyDescent="0.2">
      <c r="A82" s="2" t="s">
        <v>98</v>
      </c>
      <c r="B82" s="949">
        <v>286</v>
      </c>
      <c r="C82" s="946">
        <v>0.544633269309998</v>
      </c>
      <c r="D82" s="946">
        <v>0.30532354116439803</v>
      </c>
      <c r="E82" s="946">
        <v>0.10100957006216001</v>
      </c>
      <c r="F82" s="946">
        <v>3.6547537893056897E-2</v>
      </c>
      <c r="G82" s="946">
        <v>1.15419290959835E-2</v>
      </c>
      <c r="H82" s="946">
        <v>0</v>
      </c>
      <c r="I82" s="946">
        <v>9.4416039064526601E-4</v>
      </c>
      <c r="J82" s="952">
        <v>1.66881799697876</v>
      </c>
    </row>
    <row r="83" spans="1:10" x14ac:dyDescent="0.2">
      <c r="A83" s="2" t="s">
        <v>99</v>
      </c>
      <c r="B83" s="949">
        <v>860</v>
      </c>
      <c r="C83" s="946">
        <v>0.63820129632949796</v>
      </c>
      <c r="D83" s="946">
        <v>0.26683953404426602</v>
      </c>
      <c r="E83" s="946">
        <v>6.4011327922344194E-2</v>
      </c>
      <c r="F83" s="946">
        <v>2.3738326504826501E-2</v>
      </c>
      <c r="G83" s="946">
        <v>7.2095221839845198E-3</v>
      </c>
      <c r="H83" s="946">
        <v>0</v>
      </c>
      <c r="I83" s="946">
        <v>0</v>
      </c>
      <c r="J83" s="952">
        <v>1.4949152469635001</v>
      </c>
    </row>
    <row r="84" spans="1:10" x14ac:dyDescent="0.2">
      <c r="A84" s="2" t="s">
        <v>100</v>
      </c>
      <c r="B84" s="949">
        <v>415</v>
      </c>
      <c r="C84" s="946">
        <v>0.57767480611801103</v>
      </c>
      <c r="D84" s="946">
        <v>0.29180455207824701</v>
      </c>
      <c r="E84" s="946">
        <v>8.3118721842765794E-2</v>
      </c>
      <c r="F84" s="946">
        <v>4.2307246476411799E-2</v>
      </c>
      <c r="G84" s="946">
        <v>4.3168538250029096E-3</v>
      </c>
      <c r="H84" s="946">
        <v>0</v>
      </c>
      <c r="I84" s="946">
        <v>7.7779858838766802E-4</v>
      </c>
      <c r="J84" s="952">
        <v>1.6068979501724201</v>
      </c>
    </row>
    <row r="85" spans="1:10" x14ac:dyDescent="0.2">
      <c r="A85" s="2" t="s">
        <v>101</v>
      </c>
      <c r="B85" s="949">
        <v>1107</v>
      </c>
      <c r="C85" s="946">
        <v>0.51523351669311501</v>
      </c>
      <c r="D85" s="946">
        <v>0.34339135885238598</v>
      </c>
      <c r="E85" s="946">
        <v>8.77881720662117E-2</v>
      </c>
      <c r="F85" s="946">
        <v>4.3791502714157098E-2</v>
      </c>
      <c r="G85" s="946">
        <v>5.6892391294241004E-3</v>
      </c>
      <c r="H85" s="946">
        <v>3.8448724080808499E-4</v>
      </c>
      <c r="I85" s="946">
        <v>3.7217061035335099E-3</v>
      </c>
      <c r="J85" s="952">
        <v>1.6973518133163501</v>
      </c>
    </row>
    <row r="86" spans="1:10" x14ac:dyDescent="0.2">
      <c r="A86" s="2" t="s">
        <v>102</v>
      </c>
      <c r="B86" s="949">
        <v>339</v>
      </c>
      <c r="C86" s="946">
        <v>0.37810546159744302</v>
      </c>
      <c r="D86" s="946">
        <v>0.27926933765411399</v>
      </c>
      <c r="E86" s="946">
        <v>0.136710554361343</v>
      </c>
      <c r="F86" s="946">
        <v>0.165529519319534</v>
      </c>
      <c r="G86" s="946">
        <v>2.6633726432919499E-2</v>
      </c>
      <c r="H86" s="946">
        <v>1.3075818307697801E-2</v>
      </c>
      <c r="I86" s="946">
        <v>6.7560578463599097E-4</v>
      </c>
      <c r="J86" s="952">
        <v>2.2252466678619398</v>
      </c>
    </row>
    <row r="87" spans="1:10" x14ac:dyDescent="0.2">
      <c r="A87" s="2" t="s">
        <v>103</v>
      </c>
      <c r="B87" s="949">
        <v>399</v>
      </c>
      <c r="C87" s="946">
        <v>0.32842490077018699</v>
      </c>
      <c r="D87" s="946">
        <v>0.28032773733138999</v>
      </c>
      <c r="E87" s="946">
        <v>0.198929578065872</v>
      </c>
      <c r="F87" s="946">
        <v>0.17219863831996901</v>
      </c>
      <c r="G87" s="946">
        <v>1.6131388023495698E-2</v>
      </c>
      <c r="H87" s="946">
        <v>3.9877793751657E-3</v>
      </c>
      <c r="I87" s="946">
        <v>0</v>
      </c>
      <c r="J87" s="952">
        <v>2.27924728393555</v>
      </c>
    </row>
    <row r="88" spans="1:10" x14ac:dyDescent="0.2">
      <c r="A88" s="2" t="s">
        <v>104</v>
      </c>
      <c r="B88" s="949">
        <v>1083</v>
      </c>
      <c r="C88" s="946">
        <v>0.521969854831696</v>
      </c>
      <c r="D88" s="946">
        <v>0.285668224096298</v>
      </c>
      <c r="E88" s="946">
        <v>0.109808936715126</v>
      </c>
      <c r="F88" s="946">
        <v>5.5842168629169499E-2</v>
      </c>
      <c r="G88" s="946">
        <v>1.9307678565382999E-2</v>
      </c>
      <c r="H88" s="946">
        <v>6.9481362588703598E-3</v>
      </c>
      <c r="I88" s="946">
        <v>4.5502983266487701E-4</v>
      </c>
      <c r="J88" s="952">
        <v>1.78751420974731</v>
      </c>
    </row>
    <row r="89" spans="1:10" x14ac:dyDescent="0.2">
      <c r="A89" s="5" t="s">
        <v>105</v>
      </c>
      <c r="B89" s="948" t="s">
        <v>1</v>
      </c>
      <c r="C89" s="945" t="s">
        <v>1</v>
      </c>
      <c r="D89" s="945" t="s">
        <v>1</v>
      </c>
      <c r="E89" s="945" t="s">
        <v>1</v>
      </c>
      <c r="F89" s="945" t="s">
        <v>1</v>
      </c>
      <c r="G89" s="945" t="s">
        <v>1</v>
      </c>
      <c r="H89" s="945" t="s">
        <v>1</v>
      </c>
      <c r="I89" s="945" t="s">
        <v>1</v>
      </c>
      <c r="J89" s="951" t="s">
        <v>1</v>
      </c>
    </row>
    <row r="90" spans="1:10" x14ac:dyDescent="0.2">
      <c r="A90" s="2" t="s">
        <v>106</v>
      </c>
      <c r="B90" s="949">
        <v>1099</v>
      </c>
      <c r="C90" s="946">
        <v>0.60321033000946001</v>
      </c>
      <c r="D90" s="946">
        <v>0.22341522574424699</v>
      </c>
      <c r="E90" s="946">
        <v>0.107976980507374</v>
      </c>
      <c r="F90" s="946">
        <v>4.4070709496736499E-2</v>
      </c>
      <c r="G90" s="946">
        <v>1.46334366872907E-2</v>
      </c>
      <c r="H90" s="946">
        <v>4.8305680975317998E-3</v>
      </c>
      <c r="I90" s="946">
        <v>1.86271860729903E-3</v>
      </c>
      <c r="J90" s="952">
        <v>1.66544425487518</v>
      </c>
    </row>
    <row r="91" spans="1:10" x14ac:dyDescent="0.2">
      <c r="A91" s="2" t="s">
        <v>107</v>
      </c>
      <c r="B91" s="949">
        <v>2539</v>
      </c>
      <c r="C91" s="946">
        <v>0.54231804609298695</v>
      </c>
      <c r="D91" s="946">
        <v>0.28956347703933699</v>
      </c>
      <c r="E91" s="946">
        <v>9.5268741250038105E-2</v>
      </c>
      <c r="F91" s="946">
        <v>4.6178769320249599E-2</v>
      </c>
      <c r="G91" s="946">
        <v>2.2501764819026E-2</v>
      </c>
      <c r="H91" s="946">
        <v>3.0116345733404199E-3</v>
      </c>
      <c r="I91" s="946">
        <v>1.1575758690014501E-3</v>
      </c>
      <c r="J91" s="952">
        <v>1.7306479215621899</v>
      </c>
    </row>
    <row r="92" spans="1:10" x14ac:dyDescent="0.2">
      <c r="A92" s="2" t="s">
        <v>108</v>
      </c>
      <c r="B92" s="949">
        <v>4463</v>
      </c>
      <c r="C92" s="946">
        <v>0.50678116083145097</v>
      </c>
      <c r="D92" s="946">
        <v>0.3073371052742</v>
      </c>
      <c r="E92" s="946">
        <v>0.103455029428005</v>
      </c>
      <c r="F92" s="946">
        <v>7.20347389578819E-2</v>
      </c>
      <c r="G92" s="946">
        <v>9.5212589949369396E-3</v>
      </c>
      <c r="H92" s="946">
        <v>8.1906729610636798E-4</v>
      </c>
      <c r="I92" s="946">
        <v>5.1608541980385801E-5</v>
      </c>
      <c r="J92" s="952">
        <v>1.7728414535522501</v>
      </c>
    </row>
    <row r="93" spans="1:10" x14ac:dyDescent="0.2">
      <c r="A93" s="2" t="s">
        <v>109</v>
      </c>
      <c r="B93" s="949">
        <v>773</v>
      </c>
      <c r="C93" s="946">
        <v>0.40805706381797802</v>
      </c>
      <c r="D93" s="946">
        <v>0.36001473665237399</v>
      </c>
      <c r="E93" s="946">
        <v>0.13395798206329301</v>
      </c>
      <c r="F93" s="946">
        <v>8.3477780222892803E-2</v>
      </c>
      <c r="G93" s="946">
        <v>1.1781322769820701E-2</v>
      </c>
      <c r="H93" s="946">
        <v>2.5730256456881801E-3</v>
      </c>
      <c r="I93" s="946">
        <v>1.3809866504743701E-4</v>
      </c>
      <c r="J93" s="952">
        <v>1.9391829967498799</v>
      </c>
    </row>
    <row r="94" spans="1:10" x14ac:dyDescent="0.2">
      <c r="A94" s="5" t="s">
        <v>110</v>
      </c>
      <c r="B94" s="948" t="s">
        <v>1</v>
      </c>
      <c r="C94" s="945" t="s">
        <v>1</v>
      </c>
      <c r="D94" s="945" t="s">
        <v>1</v>
      </c>
      <c r="E94" s="945" t="s">
        <v>1</v>
      </c>
      <c r="F94" s="945" t="s">
        <v>1</v>
      </c>
      <c r="G94" s="945" t="s">
        <v>1</v>
      </c>
      <c r="H94" s="945" t="s">
        <v>1</v>
      </c>
      <c r="I94" s="945" t="s">
        <v>1</v>
      </c>
      <c r="J94" s="951" t="s">
        <v>1</v>
      </c>
    </row>
    <row r="95" spans="1:10" x14ac:dyDescent="0.2">
      <c r="A95" s="2" t="s">
        <v>106</v>
      </c>
      <c r="B95" s="949">
        <v>1764</v>
      </c>
      <c r="C95" s="946">
        <v>0.585452020168304</v>
      </c>
      <c r="D95" s="946">
        <v>0.24204219877719901</v>
      </c>
      <c r="E95" s="946">
        <v>9.8565965890884399E-2</v>
      </c>
      <c r="F95" s="946">
        <v>4.8106402158737203E-2</v>
      </c>
      <c r="G95" s="946">
        <v>1.9093709066510201E-2</v>
      </c>
      <c r="H95" s="946">
        <v>4.4339280575513796E-3</v>
      </c>
      <c r="I95" s="946">
        <v>2.3057812359184001E-3</v>
      </c>
      <c r="J95" s="952">
        <v>1.69587254524231</v>
      </c>
    </row>
    <row r="96" spans="1:10" x14ac:dyDescent="0.2">
      <c r="A96" s="2" t="s">
        <v>107</v>
      </c>
      <c r="B96" s="949">
        <v>3336</v>
      </c>
      <c r="C96" s="946">
        <v>0.55469888448715199</v>
      </c>
      <c r="D96" s="946">
        <v>0.28186935186386097</v>
      </c>
      <c r="E96" s="946">
        <v>9.57366153597832E-2</v>
      </c>
      <c r="F96" s="946">
        <v>4.9982633441686602E-2</v>
      </c>
      <c r="G96" s="946">
        <v>1.54486708343029E-2</v>
      </c>
      <c r="H96" s="946">
        <v>2.0213876850903E-3</v>
      </c>
      <c r="I96" s="946">
        <v>2.42470618104562E-4</v>
      </c>
      <c r="J96" s="952">
        <v>1.6966469287872299</v>
      </c>
    </row>
    <row r="97" spans="1:10" x14ac:dyDescent="0.2">
      <c r="A97" s="2" t="s">
        <v>108</v>
      </c>
      <c r="B97" s="949">
        <v>3365</v>
      </c>
      <c r="C97" s="946">
        <v>0.46228641271591198</v>
      </c>
      <c r="D97" s="946">
        <v>0.33370324969291698</v>
      </c>
      <c r="E97" s="946">
        <v>0.11779487878084199</v>
      </c>
      <c r="F97" s="946">
        <v>7.6405972242355305E-2</v>
      </c>
      <c r="G97" s="946">
        <v>9.0115005150437407E-3</v>
      </c>
      <c r="H97" s="946">
        <v>7.71575083490461E-4</v>
      </c>
      <c r="I97" s="946">
        <v>2.6401065042591701E-5</v>
      </c>
      <c r="J97" s="952">
        <v>1.83857321739197</v>
      </c>
    </row>
    <row r="98" spans="1:10" x14ac:dyDescent="0.2">
      <c r="A98" s="2" t="s">
        <v>109</v>
      </c>
      <c r="B98" s="949">
        <v>409</v>
      </c>
      <c r="C98" s="946">
        <v>0.381106406450272</v>
      </c>
      <c r="D98" s="946">
        <v>0.37673476338386502</v>
      </c>
      <c r="E98" s="946">
        <v>0.10240749269723901</v>
      </c>
      <c r="F98" s="946">
        <v>0.11308583617210401</v>
      </c>
      <c r="G98" s="946">
        <v>2.3175792768597599E-2</v>
      </c>
      <c r="H98" s="946">
        <v>3.4896964207291599E-3</v>
      </c>
      <c r="I98" s="946">
        <v>0</v>
      </c>
      <c r="J98" s="952">
        <v>2.0309588909149201</v>
      </c>
    </row>
    <row r="99" spans="1:10" x14ac:dyDescent="0.2">
      <c r="A99" s="5" t="s">
        <v>111</v>
      </c>
      <c r="B99" s="948" t="s">
        <v>1</v>
      </c>
      <c r="C99" s="945" t="s">
        <v>1</v>
      </c>
      <c r="D99" s="945" t="s">
        <v>1</v>
      </c>
      <c r="E99" s="945" t="s">
        <v>1</v>
      </c>
      <c r="F99" s="945" t="s">
        <v>1</v>
      </c>
      <c r="G99" s="945" t="s">
        <v>1</v>
      </c>
      <c r="H99" s="945" t="s">
        <v>1</v>
      </c>
      <c r="I99" s="945" t="s">
        <v>1</v>
      </c>
      <c r="J99" s="951" t="s">
        <v>1</v>
      </c>
    </row>
    <row r="100" spans="1:10" x14ac:dyDescent="0.2">
      <c r="A100" s="2" t="s">
        <v>112</v>
      </c>
      <c r="B100" s="949">
        <v>574</v>
      </c>
      <c r="C100" s="946">
        <v>0.43065363168716397</v>
      </c>
      <c r="D100" s="946">
        <v>0.33040449023246798</v>
      </c>
      <c r="E100" s="946">
        <v>0.14682808518409701</v>
      </c>
      <c r="F100" s="946">
        <v>6.4085893332958194E-2</v>
      </c>
      <c r="G100" s="946">
        <v>1.8023189157247502E-2</v>
      </c>
      <c r="H100" s="946">
        <v>6.6416854970157103E-3</v>
      </c>
      <c r="I100" s="946">
        <v>3.3630051184445598E-3</v>
      </c>
      <c r="J100" s="952">
        <v>1.9417976140976001</v>
      </c>
    </row>
    <row r="101" spans="1:10" x14ac:dyDescent="0.2">
      <c r="A101" s="2" t="s">
        <v>113</v>
      </c>
      <c r="B101" s="949">
        <v>1436</v>
      </c>
      <c r="C101" s="946">
        <v>0.49877396225929299</v>
      </c>
      <c r="D101" s="946">
        <v>0.32025584578514099</v>
      </c>
      <c r="E101" s="946">
        <v>0.120411366224289</v>
      </c>
      <c r="F101" s="946">
        <v>4.3826833367347703E-2</v>
      </c>
      <c r="G101" s="946">
        <v>1.33476629853249E-2</v>
      </c>
      <c r="H101" s="946">
        <v>1.5746094286441801E-3</v>
      </c>
      <c r="I101" s="946">
        <v>1.8097409047186401E-3</v>
      </c>
      <c r="J101" s="952">
        <v>1.76468122005463</v>
      </c>
    </row>
    <row r="102" spans="1:10" x14ac:dyDescent="0.2">
      <c r="A102" s="2" t="s">
        <v>114</v>
      </c>
      <c r="B102" s="949">
        <v>2001</v>
      </c>
      <c r="C102" s="946">
        <v>0.407412528991699</v>
      </c>
      <c r="D102" s="946">
        <v>0.224236935377121</v>
      </c>
      <c r="E102" s="946">
        <v>0.17265124619007099</v>
      </c>
      <c r="F102" s="946">
        <v>0.15414375066757199</v>
      </c>
      <c r="G102" s="946">
        <v>3.4073617309331901E-2</v>
      </c>
      <c r="H102" s="946">
        <v>5.6716180406510804E-3</v>
      </c>
      <c r="I102" s="946">
        <v>1.81028607767075E-3</v>
      </c>
      <c r="J102" s="952">
        <v>2.2074849605560298</v>
      </c>
    </row>
    <row r="103" spans="1:10" x14ac:dyDescent="0.2">
      <c r="A103" s="2" t="s">
        <v>115</v>
      </c>
      <c r="B103" s="949">
        <v>1370</v>
      </c>
      <c r="C103" s="946">
        <v>0.40619260072708102</v>
      </c>
      <c r="D103" s="946">
        <v>0.25215235352516202</v>
      </c>
      <c r="E103" s="946">
        <v>0.204124510288239</v>
      </c>
      <c r="F103" s="946">
        <v>0.10517451167106601</v>
      </c>
      <c r="G103" s="946">
        <v>2.4791387841105499E-2</v>
      </c>
      <c r="H103" s="946">
        <v>7.4874637648463197E-3</v>
      </c>
      <c r="I103" s="946">
        <v>7.7156655606813702E-5</v>
      </c>
      <c r="J103" s="952">
        <v>2.1129906177520801</v>
      </c>
    </row>
    <row r="104" spans="1:10" x14ac:dyDescent="0.2">
      <c r="A104" s="2" t="s">
        <v>116</v>
      </c>
      <c r="B104" s="949">
        <v>1527</v>
      </c>
      <c r="C104" s="946">
        <v>0.61143475770950295</v>
      </c>
      <c r="D104" s="946">
        <v>0.32763621211051902</v>
      </c>
      <c r="E104" s="946">
        <v>4.6945676207542399E-2</v>
      </c>
      <c r="F104" s="946">
        <v>1.05144418776035E-2</v>
      </c>
      <c r="G104" s="946">
        <v>3.4439999144524301E-3</v>
      </c>
      <c r="H104" s="946">
        <v>2.4928129278123399E-5</v>
      </c>
      <c r="I104" s="946">
        <v>0</v>
      </c>
      <c r="J104" s="952">
        <v>1.4669715166091899</v>
      </c>
    </row>
    <row r="105" spans="1:10" x14ac:dyDescent="0.2">
      <c r="A105" s="2" t="s">
        <v>117</v>
      </c>
      <c r="B105" s="949">
        <v>1478</v>
      </c>
      <c r="C105" s="946">
        <v>0.66653317213058505</v>
      </c>
      <c r="D105" s="946">
        <v>0.32296317815780601</v>
      </c>
      <c r="E105" s="946">
        <v>9.1133508831262606E-3</v>
      </c>
      <c r="F105" s="946">
        <v>8.47841904032975E-4</v>
      </c>
      <c r="G105" s="946">
        <v>4.6949944226071201E-4</v>
      </c>
      <c r="H105" s="946">
        <v>0</v>
      </c>
      <c r="I105" s="946">
        <v>7.2979761171154705E-5</v>
      </c>
      <c r="J105" s="952">
        <v>1.3460493087768599</v>
      </c>
    </row>
    <row r="106" spans="1:10" x14ac:dyDescent="0.2">
      <c r="A106" s="2" t="s">
        <v>118</v>
      </c>
      <c r="B106" s="949">
        <v>1178</v>
      </c>
      <c r="C106" s="946">
        <v>0.68634247779846203</v>
      </c>
      <c r="D106" s="946">
        <v>0.302061587572098</v>
      </c>
      <c r="E106" s="946">
        <v>8.6393160745501501E-3</v>
      </c>
      <c r="F106" s="946">
        <v>3.3655439619906198E-4</v>
      </c>
      <c r="G106" s="946">
        <v>0</v>
      </c>
      <c r="H106" s="946">
        <v>0</v>
      </c>
      <c r="I106" s="946">
        <v>2.6200965512543899E-3</v>
      </c>
      <c r="J106" s="952">
        <v>1.33607041835785</v>
      </c>
    </row>
    <row r="107" spans="1:10" x14ac:dyDescent="0.2">
      <c r="A107" s="5" t="s">
        <v>111</v>
      </c>
      <c r="B107" s="948" t="s">
        <v>1</v>
      </c>
      <c r="C107" s="945" t="s">
        <v>1</v>
      </c>
      <c r="D107" s="945" t="s">
        <v>1</v>
      </c>
      <c r="E107" s="945" t="s">
        <v>1</v>
      </c>
      <c r="F107" s="945" t="s">
        <v>1</v>
      </c>
      <c r="G107" s="945" t="s">
        <v>1</v>
      </c>
      <c r="H107" s="945" t="s">
        <v>1</v>
      </c>
      <c r="I107" s="945" t="s">
        <v>1</v>
      </c>
      <c r="J107" s="951" t="s">
        <v>1</v>
      </c>
    </row>
    <row r="108" spans="1:10" x14ac:dyDescent="0.2">
      <c r="A108" s="2" t="s">
        <v>119</v>
      </c>
      <c r="B108" s="949">
        <v>2010</v>
      </c>
      <c r="C108" s="946">
        <v>0.47648566961288502</v>
      </c>
      <c r="D108" s="946">
        <v>0.32357636094093301</v>
      </c>
      <c r="E108" s="946">
        <v>0.12905465066433</v>
      </c>
      <c r="F108" s="946">
        <v>5.0455395132303203E-2</v>
      </c>
      <c r="G108" s="946">
        <v>1.48774478584528E-2</v>
      </c>
      <c r="H108" s="946">
        <v>3.23250563815236E-3</v>
      </c>
      <c r="I108" s="946">
        <v>2.3179533891379799E-3</v>
      </c>
      <c r="J108" s="952">
        <v>1.8226318359375</v>
      </c>
    </row>
    <row r="109" spans="1:10" x14ac:dyDescent="0.2">
      <c r="A109" s="2" t="s">
        <v>120</v>
      </c>
      <c r="B109" s="949">
        <v>2782</v>
      </c>
      <c r="C109" s="946">
        <v>0.40122753381729098</v>
      </c>
      <c r="D109" s="946">
        <v>0.222742334008217</v>
      </c>
      <c r="E109" s="946">
        <v>0.18779233098030099</v>
      </c>
      <c r="F109" s="946">
        <v>0.146876826882362</v>
      </c>
      <c r="G109" s="946">
        <v>3.3117406070232398E-2</v>
      </c>
      <c r="H109" s="946">
        <v>6.8836542777717096E-3</v>
      </c>
      <c r="I109" s="946">
        <v>1.3599040685221601E-3</v>
      </c>
      <c r="J109" s="952">
        <v>2.2140047550201398</v>
      </c>
    </row>
    <row r="110" spans="1:10" x14ac:dyDescent="0.2">
      <c r="A110" s="2" t="s">
        <v>121</v>
      </c>
      <c r="B110" s="949">
        <v>2116</v>
      </c>
      <c r="C110" s="946">
        <v>0.57233196496963501</v>
      </c>
      <c r="D110" s="946">
        <v>0.32266354560852101</v>
      </c>
      <c r="E110" s="946">
        <v>7.3789171874523204E-2</v>
      </c>
      <c r="F110" s="946">
        <v>2.4234402924776102E-2</v>
      </c>
      <c r="G110" s="946">
        <v>6.2449090182781202E-3</v>
      </c>
      <c r="H110" s="946">
        <v>7.3602033080533103E-4</v>
      </c>
      <c r="I110" s="946">
        <v>0</v>
      </c>
      <c r="J110" s="952">
        <v>1.57160484790802</v>
      </c>
    </row>
    <row r="111" spans="1:10" x14ac:dyDescent="0.2">
      <c r="A111" s="2" t="s">
        <v>122</v>
      </c>
      <c r="B111" s="949">
        <v>2656</v>
      </c>
      <c r="C111" s="946">
        <v>0.675556421279907</v>
      </c>
      <c r="D111" s="946">
        <v>0.31344234943389898</v>
      </c>
      <c r="E111" s="946">
        <v>8.8974246755242296E-3</v>
      </c>
      <c r="F111" s="946">
        <v>6.1494635883718696E-4</v>
      </c>
      <c r="G111" s="946">
        <v>2.55638675298542E-4</v>
      </c>
      <c r="H111" s="946">
        <v>0</v>
      </c>
      <c r="I111" s="946">
        <v>1.2332118349149799E-3</v>
      </c>
      <c r="J111" s="952">
        <v>1.34150385856628</v>
      </c>
    </row>
    <row r="112" spans="1:10" x14ac:dyDescent="0.2">
      <c r="A112" s="5" t="s">
        <v>111</v>
      </c>
      <c r="B112" s="948" t="s">
        <v>1</v>
      </c>
      <c r="C112" s="945" t="s">
        <v>1</v>
      </c>
      <c r="D112" s="945" t="s">
        <v>1</v>
      </c>
      <c r="E112" s="945" t="s">
        <v>1</v>
      </c>
      <c r="F112" s="945" t="s">
        <v>1</v>
      </c>
      <c r="G112" s="945" t="s">
        <v>1</v>
      </c>
      <c r="H112" s="945" t="s">
        <v>1</v>
      </c>
      <c r="I112" s="945" t="s">
        <v>1</v>
      </c>
      <c r="J112" s="951" t="s">
        <v>1</v>
      </c>
    </row>
    <row r="113" spans="1:10" x14ac:dyDescent="0.2">
      <c r="A113" s="2" t="s">
        <v>119</v>
      </c>
      <c r="B113" s="949">
        <v>2010</v>
      </c>
      <c r="C113" s="946">
        <v>0.47648566961288502</v>
      </c>
      <c r="D113" s="946">
        <v>0.32357636094093301</v>
      </c>
      <c r="E113" s="946">
        <v>0.12905465066433</v>
      </c>
      <c r="F113" s="946">
        <v>5.0455395132303203E-2</v>
      </c>
      <c r="G113" s="946">
        <v>1.48774478584528E-2</v>
      </c>
      <c r="H113" s="946">
        <v>3.23250563815236E-3</v>
      </c>
      <c r="I113" s="946">
        <v>2.3179533891379799E-3</v>
      </c>
      <c r="J113" s="952">
        <v>1.8226318359375</v>
      </c>
    </row>
    <row r="114" spans="1:10" x14ac:dyDescent="0.2">
      <c r="A114" s="2" t="s">
        <v>123</v>
      </c>
      <c r="B114" s="949">
        <v>3371</v>
      </c>
      <c r="C114" s="946">
        <v>0.40695905685424799</v>
      </c>
      <c r="D114" s="946">
        <v>0.23461377620696999</v>
      </c>
      <c r="E114" s="946">
        <v>0.18435062468051899</v>
      </c>
      <c r="F114" s="946">
        <v>0.13594070076942399</v>
      </c>
      <c r="G114" s="946">
        <v>3.0623188242316201E-2</v>
      </c>
      <c r="H114" s="946">
        <v>6.3466122373938604E-3</v>
      </c>
      <c r="I114" s="946">
        <v>1.1660397285595499E-3</v>
      </c>
      <c r="J114" s="952">
        <v>2.1723592281341602</v>
      </c>
    </row>
    <row r="115" spans="1:10" x14ac:dyDescent="0.2">
      <c r="A115" s="2" t="s">
        <v>124</v>
      </c>
      <c r="B115" s="949">
        <v>4183</v>
      </c>
      <c r="C115" s="946">
        <v>0.64945274591445901</v>
      </c>
      <c r="D115" s="946">
        <v>0.31922060251236001</v>
      </c>
      <c r="E115" s="946">
        <v>2.4386700242757801E-2</v>
      </c>
      <c r="F115" s="946">
        <v>4.6449876390397497E-3</v>
      </c>
      <c r="G115" s="946">
        <v>1.5536065911874199E-3</v>
      </c>
      <c r="H115" s="946">
        <v>1.01481318779406E-5</v>
      </c>
      <c r="I115" s="946">
        <v>7.3117675492540002E-4</v>
      </c>
      <c r="J115" s="952">
        <v>1.3925812244415301</v>
      </c>
    </row>
    <row r="116" spans="1:10" x14ac:dyDescent="0.2">
      <c r="A116" s="5" t="s">
        <v>125</v>
      </c>
      <c r="B116" s="948" t="s">
        <v>1</v>
      </c>
      <c r="C116" s="945" t="s">
        <v>1</v>
      </c>
      <c r="D116" s="945" t="s">
        <v>1</v>
      </c>
      <c r="E116" s="945" t="s">
        <v>1</v>
      </c>
      <c r="F116" s="945" t="s">
        <v>1</v>
      </c>
      <c r="G116" s="945" t="s">
        <v>1</v>
      </c>
      <c r="H116" s="945" t="s">
        <v>1</v>
      </c>
      <c r="I116" s="945" t="s">
        <v>1</v>
      </c>
      <c r="J116" s="951" t="s">
        <v>1</v>
      </c>
    </row>
    <row r="117" spans="1:10" x14ac:dyDescent="0.2">
      <c r="A117" s="2" t="s">
        <v>126</v>
      </c>
      <c r="B117" s="949">
        <v>1235</v>
      </c>
      <c r="C117" s="946">
        <v>0.60160201787948597</v>
      </c>
      <c r="D117" s="946">
        <v>0.22309055924415599</v>
      </c>
      <c r="E117" s="946">
        <v>0.10585840046405801</v>
      </c>
      <c r="F117" s="946">
        <v>4.5202918350696598E-2</v>
      </c>
      <c r="G117" s="946">
        <v>1.81780736893415E-2</v>
      </c>
      <c r="H117" s="946">
        <v>4.37933066859841E-3</v>
      </c>
      <c r="I117" s="946">
        <v>1.68871670030057E-3</v>
      </c>
      <c r="J117" s="952">
        <v>1.6751574277877801</v>
      </c>
    </row>
    <row r="118" spans="1:10" x14ac:dyDescent="0.2">
      <c r="A118" s="2" t="s">
        <v>127</v>
      </c>
      <c r="B118" s="949">
        <v>335</v>
      </c>
      <c r="C118" s="946">
        <v>0.53927302360534701</v>
      </c>
      <c r="D118" s="946">
        <v>0.28664505481719998</v>
      </c>
      <c r="E118" s="946">
        <v>8.6752995848655701E-2</v>
      </c>
      <c r="F118" s="946">
        <v>4.7449920326471301E-2</v>
      </c>
      <c r="G118" s="946">
        <v>2.7232611551880798E-2</v>
      </c>
      <c r="H118" s="946">
        <v>6.8991654552519304E-3</v>
      </c>
      <c r="I118" s="946">
        <v>5.7472325861454001E-3</v>
      </c>
      <c r="J118" s="952">
        <v>1.7804104089736901</v>
      </c>
    </row>
    <row r="119" spans="1:10" x14ac:dyDescent="0.2">
      <c r="A119" s="2" t="s">
        <v>128</v>
      </c>
      <c r="B119" s="949">
        <v>647</v>
      </c>
      <c r="C119" s="946">
        <v>0.55629265308380105</v>
      </c>
      <c r="D119" s="946">
        <v>0.29076007008552601</v>
      </c>
      <c r="E119" s="946">
        <v>8.9734442532062503E-2</v>
      </c>
      <c r="F119" s="946">
        <v>4.5353207737207399E-2</v>
      </c>
      <c r="G119" s="946">
        <v>1.46290929988027E-2</v>
      </c>
      <c r="H119" s="946">
        <v>3.1120670028030898E-3</v>
      </c>
      <c r="I119" s="946">
        <v>1.18463722174056E-4</v>
      </c>
      <c r="J119" s="952">
        <v>1.6810760498046899</v>
      </c>
    </row>
    <row r="120" spans="1:10" x14ac:dyDescent="0.2">
      <c r="A120" s="2" t="s">
        <v>129</v>
      </c>
      <c r="B120" s="949">
        <v>1421</v>
      </c>
      <c r="C120" s="946">
        <v>0.53134214878082298</v>
      </c>
      <c r="D120" s="946">
        <v>0.297650367021561</v>
      </c>
      <c r="E120" s="946">
        <v>0.10170953720808</v>
      </c>
      <c r="F120" s="946">
        <v>4.5087307691574097E-2</v>
      </c>
      <c r="G120" s="946">
        <v>2.16467343270779E-2</v>
      </c>
      <c r="H120" s="946">
        <v>2.1332884207367901E-3</v>
      </c>
      <c r="I120" s="946">
        <v>4.3065540376119299E-4</v>
      </c>
      <c r="J120" s="952">
        <v>1.7361686229705799</v>
      </c>
    </row>
    <row r="121" spans="1:10" x14ac:dyDescent="0.2">
      <c r="A121" s="2" t="s">
        <v>130</v>
      </c>
      <c r="B121" s="949">
        <v>1477</v>
      </c>
      <c r="C121" s="946">
        <v>0.57598811388015703</v>
      </c>
      <c r="D121" s="946">
        <v>0.26488485932350198</v>
      </c>
      <c r="E121" s="946">
        <v>8.8529944419860798E-2</v>
      </c>
      <c r="F121" s="946">
        <v>6.0687948018312503E-2</v>
      </c>
      <c r="G121" s="946">
        <v>8.7337624281644804E-3</v>
      </c>
      <c r="H121" s="946">
        <v>1.03882059920579E-3</v>
      </c>
      <c r="I121" s="946">
        <v>1.3653541100211401E-4</v>
      </c>
      <c r="J121" s="952">
        <v>1.6649569272995</v>
      </c>
    </row>
    <row r="122" spans="1:10" x14ac:dyDescent="0.2">
      <c r="A122" s="2" t="s">
        <v>131</v>
      </c>
      <c r="B122" s="949">
        <v>852</v>
      </c>
      <c r="C122" s="946">
        <v>0.51802688837051403</v>
      </c>
      <c r="D122" s="946">
        <v>0.26999959349632302</v>
      </c>
      <c r="E122" s="946">
        <v>0.11009720712900201</v>
      </c>
      <c r="F122" s="946">
        <v>9.0293742716312395E-2</v>
      </c>
      <c r="G122" s="946">
        <v>1.02117052301764E-2</v>
      </c>
      <c r="H122" s="946">
        <v>1.3708760961890199E-3</v>
      </c>
      <c r="I122" s="946">
        <v>0</v>
      </c>
      <c r="J122" s="952">
        <v>1.80877649784088</v>
      </c>
    </row>
    <row r="123" spans="1:10" x14ac:dyDescent="0.2">
      <c r="A123" s="2" t="s">
        <v>132</v>
      </c>
      <c r="B123" s="949">
        <v>504</v>
      </c>
      <c r="C123" s="946">
        <v>0.43774899840354897</v>
      </c>
      <c r="D123" s="946">
        <v>0.34291318058967601</v>
      </c>
      <c r="E123" s="946">
        <v>0.11524882167577701</v>
      </c>
      <c r="F123" s="946">
        <v>9.18583273887634E-2</v>
      </c>
      <c r="G123" s="946">
        <v>1.10493171960115E-2</v>
      </c>
      <c r="H123" s="946">
        <v>1.18138105608523E-3</v>
      </c>
      <c r="I123" s="946">
        <v>0</v>
      </c>
      <c r="J123" s="952">
        <v>1.8990899324417101</v>
      </c>
    </row>
    <row r="124" spans="1:10" x14ac:dyDescent="0.2">
      <c r="A124" s="3" t="s">
        <v>133</v>
      </c>
      <c r="B124" s="950">
        <v>2403</v>
      </c>
      <c r="C124" s="947">
        <v>0.43273526430129999</v>
      </c>
      <c r="D124" s="947">
        <v>0.364825129508972</v>
      </c>
      <c r="E124" s="947">
        <v>0.119112923741341</v>
      </c>
      <c r="F124" s="947">
        <v>7.2289988398551899E-2</v>
      </c>
      <c r="G124" s="947">
        <v>1.0169117711484399E-2</v>
      </c>
      <c r="H124" s="947">
        <v>8.2725152606144504E-4</v>
      </c>
      <c r="I124" s="947">
        <v>4.0330200135940699E-5</v>
      </c>
      <c r="J124" s="953">
        <v>1.8649756908416699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L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520</v>
      </c>
    </row>
    <row r="4" spans="1:12" x14ac:dyDescent="0.2">
      <c r="A4" t="s">
        <v>23</v>
      </c>
    </row>
    <row r="5" spans="1:12" x14ac:dyDescent="0.2">
      <c r="A5" s="4" t="s">
        <v>24</v>
      </c>
      <c r="B5" s="4" t="s">
        <v>4</v>
      </c>
      <c r="C5" s="4" t="s">
        <v>521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313</v>
      </c>
      <c r="J5" s="4" t="s">
        <v>522</v>
      </c>
      <c r="K5" s="4" t="s">
        <v>523</v>
      </c>
      <c r="L5" s="4" t="s">
        <v>25</v>
      </c>
    </row>
    <row r="6" spans="1:12" x14ac:dyDescent="0.2">
      <c r="A6" s="5" t="s">
        <v>26</v>
      </c>
      <c r="B6" s="957" t="s">
        <v>1</v>
      </c>
      <c r="C6" s="954" t="s">
        <v>1</v>
      </c>
      <c r="D6" s="954" t="s">
        <v>1</v>
      </c>
      <c r="E6" s="954" t="s">
        <v>1</v>
      </c>
      <c r="F6" s="954" t="s">
        <v>1</v>
      </c>
      <c r="G6" s="954" t="s">
        <v>1</v>
      </c>
      <c r="H6" s="954" t="s">
        <v>1</v>
      </c>
      <c r="I6" s="954" t="s">
        <v>1</v>
      </c>
      <c r="J6" s="954" t="s">
        <v>1</v>
      </c>
      <c r="K6" s="954" t="s">
        <v>1</v>
      </c>
      <c r="L6" s="960" t="s">
        <v>1</v>
      </c>
    </row>
    <row r="7" spans="1:12" x14ac:dyDescent="0.2">
      <c r="A7" s="2" t="s">
        <v>26</v>
      </c>
      <c r="B7" s="958">
        <v>9251</v>
      </c>
      <c r="C7" s="955">
        <v>0.45007389783859297</v>
      </c>
      <c r="D7" s="955">
        <v>0.25724059343338002</v>
      </c>
      <c r="E7" s="955">
        <v>0.22650305926799799</v>
      </c>
      <c r="F7" s="955">
        <v>4.9586188048124299E-2</v>
      </c>
      <c r="G7" s="955">
        <v>1.1555259115993999E-2</v>
      </c>
      <c r="H7" s="955">
        <v>3.7623571697622499E-3</v>
      </c>
      <c r="I7" s="955">
        <v>7.7360117575153698E-4</v>
      </c>
      <c r="J7" s="955">
        <v>5.0505588296800895E-4</v>
      </c>
      <c r="K7" s="955">
        <v>0</v>
      </c>
      <c r="L7" s="961">
        <v>0.93221509456634499</v>
      </c>
    </row>
    <row r="8" spans="1:12" x14ac:dyDescent="0.2">
      <c r="A8" s="5" t="s">
        <v>27</v>
      </c>
      <c r="B8" s="957" t="s">
        <v>1</v>
      </c>
      <c r="C8" s="954" t="s">
        <v>1</v>
      </c>
      <c r="D8" s="954" t="s">
        <v>1</v>
      </c>
      <c r="E8" s="954" t="s">
        <v>1</v>
      </c>
      <c r="F8" s="954" t="s">
        <v>1</v>
      </c>
      <c r="G8" s="954" t="s">
        <v>1</v>
      </c>
      <c r="H8" s="954" t="s">
        <v>1</v>
      </c>
      <c r="I8" s="954" t="s">
        <v>1</v>
      </c>
      <c r="J8" s="954" t="s">
        <v>1</v>
      </c>
      <c r="K8" s="954" t="s">
        <v>1</v>
      </c>
      <c r="L8" s="960" t="s">
        <v>1</v>
      </c>
    </row>
    <row r="9" spans="1:12" x14ac:dyDescent="0.2">
      <c r="A9" s="2" t="s">
        <v>28</v>
      </c>
      <c r="B9" s="958">
        <v>2426</v>
      </c>
      <c r="C9" s="955">
        <v>0.75849026441574097</v>
      </c>
      <c r="D9" s="955">
        <v>0.126011118292809</v>
      </c>
      <c r="E9" s="955">
        <v>8.92753005027771E-2</v>
      </c>
      <c r="F9" s="955">
        <v>2.0558541640639302E-2</v>
      </c>
      <c r="G9" s="955">
        <v>2.6458536740392399E-3</v>
      </c>
      <c r="H9" s="955">
        <v>2.6381304487586E-3</v>
      </c>
      <c r="I9" s="955">
        <v>3.80765559384599E-4</v>
      </c>
      <c r="J9" s="955">
        <v>0</v>
      </c>
      <c r="K9" s="955">
        <v>0</v>
      </c>
      <c r="L9" s="961">
        <v>0.39229601621627802</v>
      </c>
    </row>
    <row r="10" spans="1:12" x14ac:dyDescent="0.2">
      <c r="A10" s="2" t="s">
        <v>29</v>
      </c>
      <c r="B10" s="958">
        <v>405</v>
      </c>
      <c r="C10" s="955">
        <v>1.4984940178692299E-2</v>
      </c>
      <c r="D10" s="955">
        <v>0.529119372367859</v>
      </c>
      <c r="E10" s="955">
        <v>0.326590836048126</v>
      </c>
      <c r="F10" s="955">
        <v>9.4749346375465393E-2</v>
      </c>
      <c r="G10" s="955">
        <v>2.0699039101600598E-2</v>
      </c>
      <c r="H10" s="955">
        <v>1.1099115945398801E-2</v>
      </c>
      <c r="I10" s="955">
        <v>0</v>
      </c>
      <c r="J10" s="955">
        <v>2.7573497500270601E-3</v>
      </c>
      <c r="K10" s="955">
        <v>0</v>
      </c>
      <c r="L10" s="961">
        <v>1.6241422891616799</v>
      </c>
    </row>
    <row r="11" spans="1:12" x14ac:dyDescent="0.2">
      <c r="A11" s="2" t="s">
        <v>30</v>
      </c>
      <c r="B11" s="958">
        <v>1536</v>
      </c>
      <c r="C11" s="955">
        <v>2.53581572324038E-2</v>
      </c>
      <c r="D11" s="955">
        <v>0.44085165858268699</v>
      </c>
      <c r="E11" s="955">
        <v>0.41081768274307301</v>
      </c>
      <c r="F11" s="955">
        <v>9.71267595887184E-2</v>
      </c>
      <c r="G11" s="955">
        <v>2.2011550143361099E-2</v>
      </c>
      <c r="H11" s="955">
        <v>3.73021070845425E-3</v>
      </c>
      <c r="I11" s="955">
        <v>0</v>
      </c>
      <c r="J11" s="955">
        <v>1.03984522866085E-4</v>
      </c>
      <c r="K11" s="955">
        <v>0</v>
      </c>
      <c r="L11" s="961">
        <v>1.6612924337387101</v>
      </c>
    </row>
    <row r="12" spans="1:12" x14ac:dyDescent="0.2">
      <c r="A12" s="2" t="s">
        <v>31</v>
      </c>
      <c r="B12" s="958">
        <v>1717</v>
      </c>
      <c r="C12" s="955">
        <v>0.71996533870696999</v>
      </c>
      <c r="D12" s="955">
        <v>0.15620824694633501</v>
      </c>
      <c r="E12" s="955">
        <v>0.105613015592098</v>
      </c>
      <c r="F12" s="955">
        <v>1.53863206505775E-2</v>
      </c>
      <c r="G12" s="955">
        <v>1.8343833507969999E-3</v>
      </c>
      <c r="H12" s="955">
        <v>6.0759944608435002E-4</v>
      </c>
      <c r="I12" s="955">
        <v>3.8509082514792702E-4</v>
      </c>
      <c r="J12" s="955">
        <v>0</v>
      </c>
      <c r="K12" s="955">
        <v>0</v>
      </c>
      <c r="L12" s="961">
        <v>0.426279306411743</v>
      </c>
    </row>
    <row r="13" spans="1:12" x14ac:dyDescent="0.2">
      <c r="A13" s="2" t="s">
        <v>32</v>
      </c>
      <c r="B13" s="958">
        <v>982</v>
      </c>
      <c r="C13" s="955">
        <v>0.12978200614452401</v>
      </c>
      <c r="D13" s="955">
        <v>0.39653822779655501</v>
      </c>
      <c r="E13" s="955">
        <v>0.36351346969604498</v>
      </c>
      <c r="F13" s="955">
        <v>7.5285360217094394E-2</v>
      </c>
      <c r="G13" s="955">
        <v>2.4133132770657501E-2</v>
      </c>
      <c r="H13" s="955">
        <v>5.9455996379256196E-3</v>
      </c>
      <c r="I13" s="955">
        <v>2.7448227629065501E-3</v>
      </c>
      <c r="J13" s="955">
        <v>2.0573935471475098E-3</v>
      </c>
      <c r="K13" s="955">
        <v>0</v>
      </c>
      <c r="L13" s="961">
        <v>1.50655245780945</v>
      </c>
    </row>
    <row r="14" spans="1:12" x14ac:dyDescent="0.2">
      <c r="A14" s="2" t="s">
        <v>33</v>
      </c>
      <c r="B14" s="958">
        <v>1696</v>
      </c>
      <c r="C14" s="955">
        <v>7.0899710059165996E-2</v>
      </c>
      <c r="D14" s="955">
        <v>0.365043073892593</v>
      </c>
      <c r="E14" s="955">
        <v>0.46044418215751598</v>
      </c>
      <c r="F14" s="955">
        <v>8.5620477795600905E-2</v>
      </c>
      <c r="G14" s="955">
        <v>1.42322201281786E-2</v>
      </c>
      <c r="H14" s="955">
        <v>3.21886083111167E-3</v>
      </c>
      <c r="I14" s="955">
        <v>5.4149841889739004E-4</v>
      </c>
      <c r="J14" s="955">
        <v>0</v>
      </c>
      <c r="K14" s="955">
        <v>0</v>
      </c>
      <c r="L14" s="961">
        <v>1.6190650463104199</v>
      </c>
    </row>
    <row r="15" spans="1:12" x14ac:dyDescent="0.2">
      <c r="A15" s="5" t="s">
        <v>34</v>
      </c>
      <c r="B15" s="957" t="s">
        <v>1</v>
      </c>
      <c r="C15" s="954" t="s">
        <v>1</v>
      </c>
      <c r="D15" s="954" t="s">
        <v>1</v>
      </c>
      <c r="E15" s="954" t="s">
        <v>1</v>
      </c>
      <c r="F15" s="954" t="s">
        <v>1</v>
      </c>
      <c r="G15" s="954" t="s">
        <v>1</v>
      </c>
      <c r="H15" s="954" t="s">
        <v>1</v>
      </c>
      <c r="I15" s="954" t="s">
        <v>1</v>
      </c>
      <c r="J15" s="954" t="s">
        <v>1</v>
      </c>
      <c r="K15" s="954" t="s">
        <v>1</v>
      </c>
      <c r="L15" s="960" t="s">
        <v>1</v>
      </c>
    </row>
    <row r="16" spans="1:12" x14ac:dyDescent="0.2">
      <c r="A16" s="2" t="s">
        <v>35</v>
      </c>
      <c r="B16" s="958">
        <v>5870</v>
      </c>
      <c r="C16" s="955">
        <v>0.54745835065841697</v>
      </c>
      <c r="D16" s="955">
        <v>0.226920396089554</v>
      </c>
      <c r="E16" s="955">
        <v>0.17794547975063299</v>
      </c>
      <c r="F16" s="955">
        <v>3.8862362504005397E-2</v>
      </c>
      <c r="G16" s="955">
        <v>6.3919941894710099E-3</v>
      </c>
      <c r="H16" s="955">
        <v>2.1496994886547301E-3</v>
      </c>
      <c r="I16" s="955">
        <v>2.7170110843144401E-4</v>
      </c>
      <c r="J16" s="955">
        <v>0</v>
      </c>
      <c r="K16" s="955">
        <v>0</v>
      </c>
      <c r="L16" s="961">
        <v>0.73734515905380205</v>
      </c>
    </row>
    <row r="17" spans="1:12" x14ac:dyDescent="0.2">
      <c r="A17" s="2" t="s">
        <v>36</v>
      </c>
      <c r="B17" s="958">
        <v>310</v>
      </c>
      <c r="C17" s="955">
        <v>0.48953372240066501</v>
      </c>
      <c r="D17" s="955">
        <v>0.22317185997962999</v>
      </c>
      <c r="E17" s="955">
        <v>0.19539345800876601</v>
      </c>
      <c r="F17" s="955">
        <v>4.9278378486633301E-2</v>
      </c>
      <c r="G17" s="955">
        <v>2.3326765745878199E-2</v>
      </c>
      <c r="H17" s="955">
        <v>1.2702882289886501E-2</v>
      </c>
      <c r="I17" s="955">
        <v>1.6040133778005799E-3</v>
      </c>
      <c r="J17" s="955">
        <v>4.9889162182807896E-3</v>
      </c>
      <c r="K17" s="955">
        <v>0</v>
      </c>
      <c r="L17" s="961">
        <v>0.96316188573837302</v>
      </c>
    </row>
    <row r="18" spans="1:12" x14ac:dyDescent="0.2">
      <c r="A18" s="2" t="s">
        <v>37</v>
      </c>
      <c r="B18" s="958">
        <v>2526</v>
      </c>
      <c r="C18" s="955">
        <v>0.124675326049328</v>
      </c>
      <c r="D18" s="955">
        <v>0.38324058055877702</v>
      </c>
      <c r="E18" s="955">
        <v>0.38333123922348</v>
      </c>
      <c r="F18" s="955">
        <v>8.0796562135219602E-2</v>
      </c>
      <c r="G18" s="955">
        <v>2.0401258021593101E-2</v>
      </c>
      <c r="H18" s="955">
        <v>5.3841355256736296E-3</v>
      </c>
      <c r="I18" s="955">
        <v>2.1708905696868901E-3</v>
      </c>
      <c r="J18" s="955">
        <v>0</v>
      </c>
      <c r="K18" s="955">
        <v>0</v>
      </c>
      <c r="L18" s="961">
        <v>1.51384377479553</v>
      </c>
    </row>
    <row r="19" spans="1:12" x14ac:dyDescent="0.2">
      <c r="A19" s="2" t="s">
        <v>38</v>
      </c>
      <c r="B19" s="958">
        <v>330</v>
      </c>
      <c r="C19" s="955">
        <v>0.76017522811889604</v>
      </c>
      <c r="D19" s="955">
        <v>7.7905587852001204E-2</v>
      </c>
      <c r="E19" s="955">
        <v>0.111695967614651</v>
      </c>
      <c r="F19" s="955">
        <v>3.4151189029216801E-2</v>
      </c>
      <c r="G19" s="955">
        <v>9.7797447815537505E-3</v>
      </c>
      <c r="H19" s="955">
        <v>6.2922770157456398E-3</v>
      </c>
      <c r="I19" s="955">
        <v>0</v>
      </c>
      <c r="J19" s="955">
        <v>0</v>
      </c>
      <c r="K19" s="955">
        <v>0</v>
      </c>
      <c r="L19" s="961">
        <v>0.47433146834373502</v>
      </c>
    </row>
    <row r="20" spans="1:12" x14ac:dyDescent="0.2">
      <c r="A20" s="5" t="s">
        <v>39</v>
      </c>
      <c r="B20" s="957" t="s">
        <v>1</v>
      </c>
      <c r="C20" s="954" t="s">
        <v>1</v>
      </c>
      <c r="D20" s="954" t="s">
        <v>1</v>
      </c>
      <c r="E20" s="954" t="s">
        <v>1</v>
      </c>
      <c r="F20" s="954" t="s">
        <v>1</v>
      </c>
      <c r="G20" s="954" t="s">
        <v>1</v>
      </c>
      <c r="H20" s="954" t="s">
        <v>1</v>
      </c>
      <c r="I20" s="954" t="s">
        <v>1</v>
      </c>
      <c r="J20" s="954" t="s">
        <v>1</v>
      </c>
      <c r="K20" s="954" t="s">
        <v>1</v>
      </c>
      <c r="L20" s="960" t="s">
        <v>1</v>
      </c>
    </row>
    <row r="21" spans="1:12" x14ac:dyDescent="0.2">
      <c r="A21" s="2" t="s">
        <v>35</v>
      </c>
      <c r="B21" s="958">
        <v>5870</v>
      </c>
      <c r="C21" s="955">
        <v>0.54745835065841697</v>
      </c>
      <c r="D21" s="955">
        <v>0.226920396089554</v>
      </c>
      <c r="E21" s="955">
        <v>0.17794547975063299</v>
      </c>
      <c r="F21" s="955">
        <v>3.8862362504005397E-2</v>
      </c>
      <c r="G21" s="955">
        <v>6.3919941894710099E-3</v>
      </c>
      <c r="H21" s="955">
        <v>2.1496994886547301E-3</v>
      </c>
      <c r="I21" s="955">
        <v>2.7170110843144401E-4</v>
      </c>
      <c r="J21" s="955">
        <v>0</v>
      </c>
      <c r="K21" s="955">
        <v>0</v>
      </c>
      <c r="L21" s="961">
        <v>0.73734515905380205</v>
      </c>
    </row>
    <row r="22" spans="1:12" x14ac:dyDescent="0.2">
      <c r="A22" s="2" t="s">
        <v>40</v>
      </c>
      <c r="B22" s="958">
        <v>104</v>
      </c>
      <c r="C22" s="955">
        <v>0.546594679355621</v>
      </c>
      <c r="D22" s="955">
        <v>0.266713976860046</v>
      </c>
      <c r="E22" s="955">
        <v>0.14530788362026201</v>
      </c>
      <c r="F22" s="955">
        <v>2.6128558441996599E-2</v>
      </c>
      <c r="G22" s="955">
        <v>0</v>
      </c>
      <c r="H22" s="955">
        <v>0</v>
      </c>
      <c r="I22" s="955">
        <v>0</v>
      </c>
      <c r="J22" s="955">
        <v>1.5254923142492801E-2</v>
      </c>
      <c r="K22" s="955">
        <v>0</v>
      </c>
      <c r="L22" s="961">
        <v>0.74249988794326804</v>
      </c>
    </row>
    <row r="23" spans="1:12" x14ac:dyDescent="0.2">
      <c r="A23" s="2" t="s">
        <v>41</v>
      </c>
      <c r="B23" s="958">
        <v>174</v>
      </c>
      <c r="C23" s="955">
        <v>0.49085515737533603</v>
      </c>
      <c r="D23" s="955">
        <v>0.185978338122368</v>
      </c>
      <c r="E23" s="955">
        <v>0.21591560542583499</v>
      </c>
      <c r="F23" s="955">
        <v>5.6894026696681997E-2</v>
      </c>
      <c r="G23" s="955">
        <v>2.5164213031530401E-2</v>
      </c>
      <c r="H23" s="955">
        <v>2.2368192672729499E-2</v>
      </c>
      <c r="I23" s="955">
        <v>2.82446760684252E-3</v>
      </c>
      <c r="J23" s="955">
        <v>0</v>
      </c>
      <c r="K23" s="955">
        <v>0</v>
      </c>
      <c r="L23" s="961">
        <v>1.0179362297058101</v>
      </c>
    </row>
    <row r="24" spans="1:12" x14ac:dyDescent="0.2">
      <c r="A24" s="2" t="s">
        <v>42</v>
      </c>
      <c r="B24" s="958">
        <v>32</v>
      </c>
      <c r="C24" s="955">
        <v>0.30477574467659002</v>
      </c>
      <c r="D24" s="955">
        <v>0.28867772221565202</v>
      </c>
      <c r="E24" s="955">
        <v>0.24036872386932401</v>
      </c>
      <c r="F24" s="955">
        <v>8.0172985792160006E-2</v>
      </c>
      <c r="G24" s="955">
        <v>8.6004830896854401E-2</v>
      </c>
      <c r="H24" s="955">
        <v>0</v>
      </c>
      <c r="I24" s="955">
        <v>0</v>
      </c>
      <c r="J24" s="955">
        <v>0</v>
      </c>
      <c r="K24" s="955">
        <v>0</v>
      </c>
      <c r="L24" s="961">
        <v>1.35395348072052</v>
      </c>
    </row>
    <row r="25" spans="1:12" x14ac:dyDescent="0.2">
      <c r="A25" s="2" t="s">
        <v>43</v>
      </c>
      <c r="B25" s="958">
        <v>12</v>
      </c>
      <c r="C25" s="955" t="s">
        <v>1</v>
      </c>
      <c r="D25" s="955" t="s">
        <v>1</v>
      </c>
      <c r="E25" s="955" t="s">
        <v>1</v>
      </c>
      <c r="F25" s="955" t="s">
        <v>1</v>
      </c>
      <c r="G25" s="955" t="s">
        <v>1</v>
      </c>
      <c r="H25" s="955" t="s">
        <v>1</v>
      </c>
      <c r="I25" s="955" t="s">
        <v>1</v>
      </c>
      <c r="J25" s="955" t="s">
        <v>1</v>
      </c>
      <c r="K25" s="955" t="s">
        <v>1</v>
      </c>
      <c r="L25" s="961" t="s">
        <v>1</v>
      </c>
    </row>
    <row r="26" spans="1:12" x14ac:dyDescent="0.2">
      <c r="A26" s="2" t="s">
        <v>37</v>
      </c>
      <c r="B26" s="958">
        <v>2526</v>
      </c>
      <c r="C26" s="955">
        <v>0.124675326049328</v>
      </c>
      <c r="D26" s="955">
        <v>0.38324058055877702</v>
      </c>
      <c r="E26" s="955">
        <v>0.38333123922348</v>
      </c>
      <c r="F26" s="955">
        <v>8.0796562135219602E-2</v>
      </c>
      <c r="G26" s="955">
        <v>2.0401258021593101E-2</v>
      </c>
      <c r="H26" s="955">
        <v>5.3841355256736296E-3</v>
      </c>
      <c r="I26" s="955">
        <v>2.1708905696868901E-3</v>
      </c>
      <c r="J26" s="955">
        <v>0</v>
      </c>
      <c r="K26" s="955">
        <v>0</v>
      </c>
      <c r="L26" s="961">
        <v>1.51384377479553</v>
      </c>
    </row>
    <row r="27" spans="1:12" x14ac:dyDescent="0.2">
      <c r="A27" s="2" t="s">
        <v>44</v>
      </c>
      <c r="B27" s="958">
        <v>39</v>
      </c>
      <c r="C27" s="955">
        <v>0.44337671995163003</v>
      </c>
      <c r="D27" s="955">
        <v>0.16875171661377</v>
      </c>
      <c r="E27" s="955">
        <v>0.21407903730869299</v>
      </c>
      <c r="F27" s="955">
        <v>0.12726773321628601</v>
      </c>
      <c r="G27" s="955">
        <v>4.6524796634912498E-2</v>
      </c>
      <c r="H27" s="955">
        <v>0</v>
      </c>
      <c r="I27" s="955">
        <v>0</v>
      </c>
      <c r="J27" s="955">
        <v>0</v>
      </c>
      <c r="K27" s="955">
        <v>0</v>
      </c>
      <c r="L27" s="961">
        <v>1.16481220722198</v>
      </c>
    </row>
    <row r="28" spans="1:12" x14ac:dyDescent="0.2">
      <c r="A28" s="2" t="s">
        <v>45</v>
      </c>
      <c r="B28" s="958">
        <v>279</v>
      </c>
      <c r="C28" s="955">
        <v>0.83588379621505704</v>
      </c>
      <c r="D28" s="955">
        <v>5.14817014336586E-2</v>
      </c>
      <c r="E28" s="955">
        <v>8.7105274200439495E-2</v>
      </c>
      <c r="F28" s="955">
        <v>1.7965340986847898E-2</v>
      </c>
      <c r="G28" s="955">
        <v>0</v>
      </c>
      <c r="H28" s="955">
        <v>7.5639006681740301E-3</v>
      </c>
      <c r="I28" s="955">
        <v>0</v>
      </c>
      <c r="J28" s="955">
        <v>0</v>
      </c>
      <c r="K28" s="955">
        <v>0</v>
      </c>
      <c r="L28" s="961">
        <v>0.317407757043839</v>
      </c>
    </row>
    <row r="29" spans="1:12" x14ac:dyDescent="0.2">
      <c r="A29" s="5" t="s">
        <v>46</v>
      </c>
      <c r="B29" s="957" t="s">
        <v>1</v>
      </c>
      <c r="C29" s="954" t="s">
        <v>1</v>
      </c>
      <c r="D29" s="954" t="s">
        <v>1</v>
      </c>
      <c r="E29" s="954" t="s">
        <v>1</v>
      </c>
      <c r="F29" s="954" t="s">
        <v>1</v>
      </c>
      <c r="G29" s="954" t="s">
        <v>1</v>
      </c>
      <c r="H29" s="954" t="s">
        <v>1</v>
      </c>
      <c r="I29" s="954" t="s">
        <v>1</v>
      </c>
      <c r="J29" s="954" t="s">
        <v>1</v>
      </c>
      <c r="K29" s="954" t="s">
        <v>1</v>
      </c>
      <c r="L29" s="960" t="s">
        <v>1</v>
      </c>
    </row>
    <row r="30" spans="1:12" x14ac:dyDescent="0.2">
      <c r="A30" s="2" t="s">
        <v>47</v>
      </c>
      <c r="B30" s="958">
        <v>478</v>
      </c>
      <c r="C30" s="955">
        <v>0.644617259502411</v>
      </c>
      <c r="D30" s="955">
        <v>0.161343738436699</v>
      </c>
      <c r="E30" s="955">
        <v>0.124132603406906</v>
      </c>
      <c r="F30" s="955">
        <v>4.1483502835035303E-2</v>
      </c>
      <c r="G30" s="955">
        <v>1.7562722787260999E-2</v>
      </c>
      <c r="H30" s="955">
        <v>7.3248618282377703E-3</v>
      </c>
      <c r="I30" s="955">
        <v>0</v>
      </c>
      <c r="J30" s="955">
        <v>3.5352823324501501E-3</v>
      </c>
      <c r="K30" s="955">
        <v>0</v>
      </c>
      <c r="L30" s="961">
        <v>0.66568166017532304</v>
      </c>
    </row>
    <row r="31" spans="1:12" x14ac:dyDescent="0.2">
      <c r="A31" s="2" t="s">
        <v>48</v>
      </c>
      <c r="B31" s="958">
        <v>2104</v>
      </c>
      <c r="C31" s="955">
        <v>0.43791845440864602</v>
      </c>
      <c r="D31" s="955">
        <v>0.28464686870575001</v>
      </c>
      <c r="E31" s="955">
        <v>0.211346760392189</v>
      </c>
      <c r="F31" s="955">
        <v>4.8957418650388697E-2</v>
      </c>
      <c r="G31" s="955">
        <v>1.0900886729359601E-2</v>
      </c>
      <c r="H31" s="955">
        <v>4.9329660832881901E-3</v>
      </c>
      <c r="I31" s="955">
        <v>1.2966626090928899E-3</v>
      </c>
      <c r="J31" s="955">
        <v>0</v>
      </c>
      <c r="K31" s="955">
        <v>0</v>
      </c>
      <c r="L31" s="961">
        <v>0.93026101589202903</v>
      </c>
    </row>
    <row r="32" spans="1:12" x14ac:dyDescent="0.2">
      <c r="A32" s="2" t="s">
        <v>49</v>
      </c>
      <c r="B32" s="958">
        <v>1793</v>
      </c>
      <c r="C32" s="955">
        <v>0.46796673536300698</v>
      </c>
      <c r="D32" s="955">
        <v>0.24865610897540999</v>
      </c>
      <c r="E32" s="955">
        <v>0.22911062836647</v>
      </c>
      <c r="F32" s="955">
        <v>4.7300245612859698E-2</v>
      </c>
      <c r="G32" s="955">
        <v>6.0473517514765297E-3</v>
      </c>
      <c r="H32" s="955">
        <v>9.1891974443569801E-4</v>
      </c>
      <c r="I32" s="955">
        <v>0</v>
      </c>
      <c r="J32" s="955">
        <v>0</v>
      </c>
      <c r="K32" s="955">
        <v>0</v>
      </c>
      <c r="L32" s="961">
        <v>0.87756210565567005</v>
      </c>
    </row>
    <row r="33" spans="1:12" x14ac:dyDescent="0.2">
      <c r="A33" s="2" t="s">
        <v>50</v>
      </c>
      <c r="B33" s="958">
        <v>4213</v>
      </c>
      <c r="C33" s="955">
        <v>0.40561148524284402</v>
      </c>
      <c r="D33" s="955">
        <v>0.260649293661118</v>
      </c>
      <c r="E33" s="955">
        <v>0.26142001152038602</v>
      </c>
      <c r="F33" s="955">
        <v>5.61324991285801E-2</v>
      </c>
      <c r="G33" s="955">
        <v>1.27887213602662E-2</v>
      </c>
      <c r="H33" s="955">
        <v>2.5936127640306902E-3</v>
      </c>
      <c r="I33" s="955">
        <v>7.6431431807577599E-4</v>
      </c>
      <c r="J33" s="955">
        <v>4.00452518078964E-5</v>
      </c>
      <c r="K33" s="955">
        <v>0</v>
      </c>
      <c r="L33" s="961">
        <v>1.0208759307861299</v>
      </c>
    </row>
    <row r="34" spans="1:12" x14ac:dyDescent="0.2">
      <c r="A34" s="5" t="s">
        <v>51</v>
      </c>
      <c r="B34" s="957" t="s">
        <v>1</v>
      </c>
      <c r="C34" s="954" t="s">
        <v>1</v>
      </c>
      <c r="D34" s="954" t="s">
        <v>1</v>
      </c>
      <c r="E34" s="954" t="s">
        <v>1</v>
      </c>
      <c r="F34" s="954" t="s">
        <v>1</v>
      </c>
      <c r="G34" s="954" t="s">
        <v>1</v>
      </c>
      <c r="H34" s="954" t="s">
        <v>1</v>
      </c>
      <c r="I34" s="954" t="s">
        <v>1</v>
      </c>
      <c r="J34" s="954" t="s">
        <v>1</v>
      </c>
      <c r="K34" s="954" t="s">
        <v>1</v>
      </c>
      <c r="L34" s="960" t="s">
        <v>1</v>
      </c>
    </row>
    <row r="35" spans="1:12" x14ac:dyDescent="0.2">
      <c r="A35" s="2" t="s">
        <v>52</v>
      </c>
      <c r="B35" s="958">
        <v>2705</v>
      </c>
      <c r="C35" s="955">
        <v>0.55502003431320202</v>
      </c>
      <c r="D35" s="955">
        <v>0.216449469327927</v>
      </c>
      <c r="E35" s="955">
        <v>0.17710988223552701</v>
      </c>
      <c r="F35" s="955">
        <v>3.7316888570785502E-2</v>
      </c>
      <c r="G35" s="955">
        <v>9.2213870957493799E-3</v>
      </c>
      <c r="H35" s="955">
        <v>3.1199106015265001E-3</v>
      </c>
      <c r="I35" s="955">
        <v>1.12451938912272E-3</v>
      </c>
      <c r="J35" s="955">
        <v>6.3789542764425299E-4</v>
      </c>
      <c r="K35" s="955">
        <v>0</v>
      </c>
      <c r="L35" s="961">
        <v>0.74631738662719704</v>
      </c>
    </row>
    <row r="36" spans="1:12" x14ac:dyDescent="0.2">
      <c r="A36" s="2" t="s">
        <v>53</v>
      </c>
      <c r="B36" s="958">
        <v>4001</v>
      </c>
      <c r="C36" s="955">
        <v>0.43955662846565202</v>
      </c>
      <c r="D36" s="955">
        <v>0.29963845014572099</v>
      </c>
      <c r="E36" s="955">
        <v>0.20786176621913899</v>
      </c>
      <c r="F36" s="955">
        <v>4.2108599096536602E-2</v>
      </c>
      <c r="G36" s="955">
        <v>6.2354775145649901E-3</v>
      </c>
      <c r="H36" s="955">
        <v>4.2007230222225198E-3</v>
      </c>
      <c r="I36" s="955">
        <v>3.9835201459936798E-4</v>
      </c>
      <c r="J36" s="955">
        <v>0</v>
      </c>
      <c r="K36" s="955">
        <v>0</v>
      </c>
      <c r="L36" s="961">
        <v>0.89002341032028198</v>
      </c>
    </row>
    <row r="37" spans="1:12" x14ac:dyDescent="0.2">
      <c r="A37" s="2" t="s">
        <v>54</v>
      </c>
      <c r="B37" s="958">
        <v>1291</v>
      </c>
      <c r="C37" s="955">
        <v>0.200136467814445</v>
      </c>
      <c r="D37" s="955">
        <v>0.49904963374137901</v>
      </c>
      <c r="E37" s="955">
        <v>0.24575415253639199</v>
      </c>
      <c r="F37" s="955">
        <v>3.9484750479459797E-2</v>
      </c>
      <c r="G37" s="955">
        <v>9.8889991641044599E-3</v>
      </c>
      <c r="H37" s="955">
        <v>4.17012441903353E-3</v>
      </c>
      <c r="I37" s="955">
        <v>0</v>
      </c>
      <c r="J37" s="955">
        <v>1.51586125139147E-3</v>
      </c>
      <c r="K37" s="955">
        <v>0</v>
      </c>
      <c r="L37" s="961">
        <v>1.1800298690795901</v>
      </c>
    </row>
    <row r="38" spans="1:12" x14ac:dyDescent="0.2">
      <c r="A38" s="2" t="s">
        <v>55</v>
      </c>
      <c r="B38" s="958">
        <v>1218</v>
      </c>
      <c r="C38" s="955">
        <v>0.17673948407173201</v>
      </c>
      <c r="D38" s="955">
        <v>3.7198569625616101E-2</v>
      </c>
      <c r="E38" s="955">
        <v>0.56826031208038297</v>
      </c>
      <c r="F38" s="955">
        <v>0.16531801223754899</v>
      </c>
      <c r="G38" s="955">
        <v>4.5521877706050901E-2</v>
      </c>
      <c r="H38" s="955">
        <v>5.8151599951088402E-3</v>
      </c>
      <c r="I38" s="955">
        <v>9.9843542557209708E-4</v>
      </c>
      <c r="J38" s="955">
        <v>1.4814747555646999E-4</v>
      </c>
      <c r="K38" s="955">
        <v>0</v>
      </c>
      <c r="L38" s="961">
        <v>1.8878642320632899</v>
      </c>
    </row>
    <row r="39" spans="1:12" x14ac:dyDescent="0.2">
      <c r="A39" s="5" t="s">
        <v>56</v>
      </c>
      <c r="B39" s="957" t="s">
        <v>1</v>
      </c>
      <c r="C39" s="954" t="s">
        <v>1</v>
      </c>
      <c r="D39" s="954" t="s">
        <v>1</v>
      </c>
      <c r="E39" s="954" t="s">
        <v>1</v>
      </c>
      <c r="F39" s="954" t="s">
        <v>1</v>
      </c>
      <c r="G39" s="954" t="s">
        <v>1</v>
      </c>
      <c r="H39" s="954" t="s">
        <v>1</v>
      </c>
      <c r="I39" s="954" t="s">
        <v>1</v>
      </c>
      <c r="J39" s="954" t="s">
        <v>1</v>
      </c>
      <c r="K39" s="954" t="s">
        <v>1</v>
      </c>
      <c r="L39" s="960" t="s">
        <v>1</v>
      </c>
    </row>
    <row r="40" spans="1:12" x14ac:dyDescent="0.2">
      <c r="A40" s="2" t="s">
        <v>57</v>
      </c>
      <c r="B40" s="958">
        <v>8120</v>
      </c>
      <c r="C40" s="955">
        <v>0.45331025123596203</v>
      </c>
      <c r="D40" s="955">
        <v>0.26318317651748702</v>
      </c>
      <c r="E40" s="955">
        <v>0.22270330786705</v>
      </c>
      <c r="F40" s="955">
        <v>4.6860311180353199E-2</v>
      </c>
      <c r="G40" s="955">
        <v>9.5380060374736803E-3</v>
      </c>
      <c r="H40" s="955">
        <v>2.9716796707361902E-3</v>
      </c>
      <c r="I40" s="955">
        <v>8.1660505384206804E-4</v>
      </c>
      <c r="J40" s="955">
        <v>6.16655801422894E-4</v>
      </c>
      <c r="K40" s="955">
        <v>0</v>
      </c>
      <c r="L40" s="961">
        <v>0.91139733791351296</v>
      </c>
    </row>
    <row r="41" spans="1:12" x14ac:dyDescent="0.2">
      <c r="A41" s="2" t="s">
        <v>58</v>
      </c>
      <c r="B41" s="958">
        <v>845</v>
      </c>
      <c r="C41" s="955">
        <v>0.45476379990577698</v>
      </c>
      <c r="D41" s="955">
        <v>0.22252961993217499</v>
      </c>
      <c r="E41" s="955">
        <v>0.24120852351188701</v>
      </c>
      <c r="F41" s="955">
        <v>5.7686347514390897E-2</v>
      </c>
      <c r="G41" s="955">
        <v>1.7107168212533001E-2</v>
      </c>
      <c r="H41" s="955">
        <v>6.0751438140869097E-3</v>
      </c>
      <c r="I41" s="955">
        <v>6.2939239433035298E-4</v>
      </c>
      <c r="J41" s="955">
        <v>0</v>
      </c>
      <c r="K41" s="955">
        <v>0</v>
      </c>
      <c r="L41" s="961">
        <v>0.98058646917343095</v>
      </c>
    </row>
    <row r="42" spans="1:12" x14ac:dyDescent="0.2">
      <c r="A42" s="5" t="s">
        <v>59</v>
      </c>
      <c r="B42" s="957" t="s">
        <v>1</v>
      </c>
      <c r="C42" s="954" t="s">
        <v>1</v>
      </c>
      <c r="D42" s="954" t="s">
        <v>1</v>
      </c>
      <c r="E42" s="954" t="s">
        <v>1</v>
      </c>
      <c r="F42" s="954" t="s">
        <v>1</v>
      </c>
      <c r="G42" s="954" t="s">
        <v>1</v>
      </c>
      <c r="H42" s="954" t="s">
        <v>1</v>
      </c>
      <c r="I42" s="954" t="s">
        <v>1</v>
      </c>
      <c r="J42" s="954" t="s">
        <v>1</v>
      </c>
      <c r="K42" s="954" t="s">
        <v>1</v>
      </c>
      <c r="L42" s="960" t="s">
        <v>1</v>
      </c>
    </row>
    <row r="43" spans="1:12" x14ac:dyDescent="0.2">
      <c r="A43" s="2" t="s">
        <v>60</v>
      </c>
      <c r="B43" s="958">
        <v>7385</v>
      </c>
      <c r="C43" s="955">
        <v>0.41521564126014698</v>
      </c>
      <c r="D43" s="955">
        <v>0.28247743844986001</v>
      </c>
      <c r="E43" s="955">
        <v>0.23936200141906699</v>
      </c>
      <c r="F43" s="955">
        <v>4.7755818814039203E-2</v>
      </c>
      <c r="G43" s="955">
        <v>1.03149386122823E-2</v>
      </c>
      <c r="H43" s="955">
        <v>3.3642000053077901E-3</v>
      </c>
      <c r="I43" s="955">
        <v>8.2973367534577803E-4</v>
      </c>
      <c r="J43" s="955">
        <v>6.8021297920495304E-4</v>
      </c>
      <c r="K43" s="955">
        <v>0</v>
      </c>
      <c r="L43" s="961">
        <v>0.97228956222534202</v>
      </c>
    </row>
    <row r="44" spans="1:12" x14ac:dyDescent="0.2">
      <c r="A44" s="2" t="s">
        <v>61</v>
      </c>
      <c r="B44" s="958">
        <v>995</v>
      </c>
      <c r="C44" s="955">
        <v>0.71538698673248302</v>
      </c>
      <c r="D44" s="955">
        <v>0.117451786994934</v>
      </c>
      <c r="E44" s="955">
        <v>0.114212796092033</v>
      </c>
      <c r="F44" s="955">
        <v>4.1380848735570901E-2</v>
      </c>
      <c r="G44" s="955">
        <v>8.2062026485800708E-3</v>
      </c>
      <c r="H44" s="955">
        <v>2.83194426447153E-3</v>
      </c>
      <c r="I44" s="955">
        <v>5.2945589413866401E-4</v>
      </c>
      <c r="J44" s="955">
        <v>0</v>
      </c>
      <c r="K44" s="955">
        <v>0</v>
      </c>
      <c r="L44" s="961">
        <v>0.52018117904663097</v>
      </c>
    </row>
    <row r="45" spans="1:12" x14ac:dyDescent="0.2">
      <c r="A45" s="2" t="s">
        <v>62</v>
      </c>
      <c r="B45" s="958">
        <v>712</v>
      </c>
      <c r="C45" s="955">
        <v>0.45864138007164001</v>
      </c>
      <c r="D45" s="955">
        <v>0.22187756001949299</v>
      </c>
      <c r="E45" s="955">
        <v>0.23623467981815299</v>
      </c>
      <c r="F45" s="955">
        <v>5.9568453580141102E-2</v>
      </c>
      <c r="G45" s="955">
        <v>1.6421299427747699E-2</v>
      </c>
      <c r="H45" s="955">
        <v>6.5487939864396997E-3</v>
      </c>
      <c r="I45" s="955">
        <v>7.0782052353024504E-4</v>
      </c>
      <c r="J45" s="955">
        <v>0</v>
      </c>
      <c r="K45" s="955">
        <v>0</v>
      </c>
      <c r="L45" s="961">
        <v>0.97572839260101296</v>
      </c>
    </row>
    <row r="46" spans="1:12" x14ac:dyDescent="0.2">
      <c r="A46" s="5" t="s">
        <v>63</v>
      </c>
      <c r="B46" s="957" t="s">
        <v>1</v>
      </c>
      <c r="C46" s="954" t="s">
        <v>1</v>
      </c>
      <c r="D46" s="954" t="s">
        <v>1</v>
      </c>
      <c r="E46" s="954" t="s">
        <v>1</v>
      </c>
      <c r="F46" s="954" t="s">
        <v>1</v>
      </c>
      <c r="G46" s="954" t="s">
        <v>1</v>
      </c>
      <c r="H46" s="954" t="s">
        <v>1</v>
      </c>
      <c r="I46" s="954" t="s">
        <v>1</v>
      </c>
      <c r="J46" s="954" t="s">
        <v>1</v>
      </c>
      <c r="K46" s="954" t="s">
        <v>1</v>
      </c>
      <c r="L46" s="960" t="s">
        <v>1</v>
      </c>
    </row>
    <row r="47" spans="1:12" x14ac:dyDescent="0.2">
      <c r="A47" s="2" t="s">
        <v>64</v>
      </c>
      <c r="B47" s="958">
        <v>1120</v>
      </c>
      <c r="C47" s="955">
        <v>0.588609278202057</v>
      </c>
      <c r="D47" s="955">
        <v>0.19290092587471</v>
      </c>
      <c r="E47" s="955">
        <v>0.17894980311393699</v>
      </c>
      <c r="F47" s="955">
        <v>3.6295499652624102E-2</v>
      </c>
      <c r="G47" s="955">
        <v>1.33603205904365E-3</v>
      </c>
      <c r="H47" s="955">
        <v>1.27998751122504E-3</v>
      </c>
      <c r="I47" s="955">
        <v>6.2845519278198502E-4</v>
      </c>
      <c r="J47" s="955">
        <v>0</v>
      </c>
      <c r="K47" s="955">
        <v>0</v>
      </c>
      <c r="L47" s="961">
        <v>0.67520183324813798</v>
      </c>
    </row>
    <row r="48" spans="1:12" x14ac:dyDescent="0.2">
      <c r="A48" s="2" t="s">
        <v>65</v>
      </c>
      <c r="B48" s="958">
        <v>768</v>
      </c>
      <c r="C48" s="955">
        <v>0.362013459205627</v>
      </c>
      <c r="D48" s="955">
        <v>0.32203748822212203</v>
      </c>
      <c r="E48" s="955">
        <v>0.23319374024868</v>
      </c>
      <c r="F48" s="955">
        <v>6.2536098062992096E-2</v>
      </c>
      <c r="G48" s="955">
        <v>1.10497632995248E-2</v>
      </c>
      <c r="H48" s="955">
        <v>6.53043482452631E-3</v>
      </c>
      <c r="I48" s="955">
        <v>2.6390198618173599E-3</v>
      </c>
      <c r="J48" s="955">
        <v>0</v>
      </c>
      <c r="K48" s="955">
        <v>0</v>
      </c>
      <c r="L48" s="961">
        <v>1.0687186717987101</v>
      </c>
    </row>
    <row r="49" spans="1:12" x14ac:dyDescent="0.2">
      <c r="A49" s="2" t="s">
        <v>66</v>
      </c>
      <c r="B49" s="958">
        <v>1374</v>
      </c>
      <c r="C49" s="955">
        <v>0.49293330311775202</v>
      </c>
      <c r="D49" s="955">
        <v>0.21912217140197801</v>
      </c>
      <c r="E49" s="955">
        <v>0.21860657632350899</v>
      </c>
      <c r="F49" s="955">
        <v>5.1939353346824597E-2</v>
      </c>
      <c r="G49" s="955">
        <v>1.39152221381664E-2</v>
      </c>
      <c r="H49" s="955">
        <v>9.3665003078058405E-4</v>
      </c>
      <c r="I49" s="955">
        <v>1.3985770056024199E-4</v>
      </c>
      <c r="J49" s="955">
        <v>2.4068492930382499E-3</v>
      </c>
      <c r="K49" s="955">
        <v>0</v>
      </c>
      <c r="L49" s="961">
        <v>0.89018464088439897</v>
      </c>
    </row>
    <row r="50" spans="1:12" x14ac:dyDescent="0.2">
      <c r="A50" s="2" t="s">
        <v>67</v>
      </c>
      <c r="B50" s="958">
        <v>928</v>
      </c>
      <c r="C50" s="955">
        <v>0.43881902098655701</v>
      </c>
      <c r="D50" s="955">
        <v>0.25764539837837203</v>
      </c>
      <c r="E50" s="955">
        <v>0.24333694577217099</v>
      </c>
      <c r="F50" s="955">
        <v>4.0828619152307503E-2</v>
      </c>
      <c r="G50" s="955">
        <v>1.0976100340485601E-2</v>
      </c>
      <c r="H50" s="955">
        <v>5.69168571382761E-3</v>
      </c>
      <c r="I50" s="955">
        <v>8.9488248340785503E-4</v>
      </c>
      <c r="J50" s="955">
        <v>1.8073245882988E-3</v>
      </c>
      <c r="K50" s="955">
        <v>0</v>
      </c>
      <c r="L50" s="961">
        <v>0.95718854665756203</v>
      </c>
    </row>
    <row r="51" spans="1:12" x14ac:dyDescent="0.2">
      <c r="A51" s="2" t="s">
        <v>68</v>
      </c>
      <c r="B51" s="958">
        <v>895</v>
      </c>
      <c r="C51" s="955">
        <v>0.47510293126106301</v>
      </c>
      <c r="D51" s="955">
        <v>0.277178555727005</v>
      </c>
      <c r="E51" s="955">
        <v>0.20836777985096</v>
      </c>
      <c r="F51" s="955">
        <v>3.1611103564500802E-2</v>
      </c>
      <c r="G51" s="955">
        <v>7.7396412380039701E-3</v>
      </c>
      <c r="H51" s="955">
        <v>0</v>
      </c>
      <c r="I51" s="955">
        <v>0</v>
      </c>
      <c r="J51" s="955">
        <v>0</v>
      </c>
      <c r="K51" s="955">
        <v>0</v>
      </c>
      <c r="L51" s="961">
        <v>0.81970596313476596</v>
      </c>
    </row>
    <row r="52" spans="1:12" x14ac:dyDescent="0.2">
      <c r="A52" s="2" t="s">
        <v>69</v>
      </c>
      <c r="B52" s="958">
        <v>888</v>
      </c>
      <c r="C52" s="955">
        <v>0.43682181835174599</v>
      </c>
      <c r="D52" s="955">
        <v>0.26724588871002197</v>
      </c>
      <c r="E52" s="955">
        <v>0.23412165045738201</v>
      </c>
      <c r="F52" s="955">
        <v>4.0193453431129497E-2</v>
      </c>
      <c r="G52" s="955">
        <v>1.5204309485852699E-2</v>
      </c>
      <c r="H52" s="955">
        <v>5.8134393766522399E-3</v>
      </c>
      <c r="I52" s="955">
        <v>5.99456077907234E-4</v>
      </c>
      <c r="J52" s="955">
        <v>0</v>
      </c>
      <c r="K52" s="955">
        <v>0</v>
      </c>
      <c r="L52" s="961">
        <v>0.94955068826675404</v>
      </c>
    </row>
    <row r="53" spans="1:12" x14ac:dyDescent="0.2">
      <c r="A53" s="2" t="s">
        <v>70</v>
      </c>
      <c r="B53" s="958">
        <v>836</v>
      </c>
      <c r="C53" s="955">
        <v>0.29789239168167098</v>
      </c>
      <c r="D53" s="955">
        <v>0.32309389114379899</v>
      </c>
      <c r="E53" s="955">
        <v>0.27243232727050798</v>
      </c>
      <c r="F53" s="955">
        <v>7.3820978403091403E-2</v>
      </c>
      <c r="G53" s="955">
        <v>2.3982029408216501E-2</v>
      </c>
      <c r="H53" s="955">
        <v>6.5437615849077702E-3</v>
      </c>
      <c r="I53" s="955">
        <v>2.2346237674355498E-3</v>
      </c>
      <c r="J53" s="955">
        <v>0</v>
      </c>
      <c r="K53" s="955">
        <v>0</v>
      </c>
      <c r="L53" s="961">
        <v>1.2314761877059901</v>
      </c>
    </row>
    <row r="54" spans="1:12" x14ac:dyDescent="0.2">
      <c r="A54" s="2" t="s">
        <v>71</v>
      </c>
      <c r="B54" s="958">
        <v>914</v>
      </c>
      <c r="C54" s="955">
        <v>0.495771914720535</v>
      </c>
      <c r="D54" s="955">
        <v>0.23875606060028101</v>
      </c>
      <c r="E54" s="955">
        <v>0.213050708174706</v>
      </c>
      <c r="F54" s="955">
        <v>4.1055075824260698E-2</v>
      </c>
      <c r="G54" s="955">
        <v>5.1712044514715698E-3</v>
      </c>
      <c r="H54" s="955">
        <v>5.1826401613652697E-3</v>
      </c>
      <c r="I54" s="955">
        <v>1.01240596268326E-3</v>
      </c>
      <c r="J54" s="955">
        <v>0</v>
      </c>
      <c r="K54" s="955">
        <v>0</v>
      </c>
      <c r="L54" s="961">
        <v>0.84069514274597201</v>
      </c>
    </row>
    <row r="55" spans="1:12" x14ac:dyDescent="0.2">
      <c r="A55" s="2" t="s">
        <v>72</v>
      </c>
      <c r="B55" s="958">
        <v>553</v>
      </c>
      <c r="C55" s="955">
        <v>0.380045175552368</v>
      </c>
      <c r="D55" s="955">
        <v>0.299324601888657</v>
      </c>
      <c r="E55" s="955">
        <v>0.241358727216721</v>
      </c>
      <c r="F55" s="955">
        <v>5.6841574609279598E-2</v>
      </c>
      <c r="G55" s="955">
        <v>1.6716355457902E-2</v>
      </c>
      <c r="H55" s="955">
        <v>5.7135638780891904E-3</v>
      </c>
      <c r="I55" s="955">
        <v>0</v>
      </c>
      <c r="J55" s="955">
        <v>0</v>
      </c>
      <c r="K55" s="955">
        <v>0</v>
      </c>
      <c r="L55" s="961">
        <v>1.0479999780654901</v>
      </c>
    </row>
    <row r="56" spans="1:12" x14ac:dyDescent="0.2">
      <c r="A56" s="2" t="s">
        <v>73</v>
      </c>
      <c r="B56" s="958">
        <v>975</v>
      </c>
      <c r="C56" s="955">
        <v>0.42587810754776001</v>
      </c>
      <c r="D56" s="955">
        <v>0.24346315860748299</v>
      </c>
      <c r="E56" s="955">
        <v>0.247075065970421</v>
      </c>
      <c r="F56" s="955">
        <v>6.5712198615074199E-2</v>
      </c>
      <c r="G56" s="955">
        <v>1.43708605319262E-2</v>
      </c>
      <c r="H56" s="955">
        <v>3.50061641074717E-3</v>
      </c>
      <c r="I56" s="955">
        <v>0</v>
      </c>
      <c r="J56" s="955">
        <v>0</v>
      </c>
      <c r="K56" s="955">
        <v>0</v>
      </c>
      <c r="L56" s="961">
        <v>1.0097364187240601</v>
      </c>
    </row>
    <row r="57" spans="1:12" x14ac:dyDescent="0.2">
      <c r="A57" s="5" t="s">
        <v>74</v>
      </c>
      <c r="B57" s="957" t="s">
        <v>1</v>
      </c>
      <c r="C57" s="954" t="s">
        <v>1</v>
      </c>
      <c r="D57" s="954" t="s">
        <v>1</v>
      </c>
      <c r="E57" s="954" t="s">
        <v>1</v>
      </c>
      <c r="F57" s="954" t="s">
        <v>1</v>
      </c>
      <c r="G57" s="954" t="s">
        <v>1</v>
      </c>
      <c r="H57" s="954" t="s">
        <v>1</v>
      </c>
      <c r="I57" s="954" t="s">
        <v>1</v>
      </c>
      <c r="J57" s="954" t="s">
        <v>1</v>
      </c>
      <c r="K57" s="954" t="s">
        <v>1</v>
      </c>
      <c r="L57" s="960" t="s">
        <v>1</v>
      </c>
    </row>
    <row r="58" spans="1:12" x14ac:dyDescent="0.2">
      <c r="A58" s="2" t="s">
        <v>75</v>
      </c>
      <c r="B58" s="958">
        <v>1120</v>
      </c>
      <c r="C58" s="955">
        <v>0.588609278202057</v>
      </c>
      <c r="D58" s="955">
        <v>0.19290092587471</v>
      </c>
      <c r="E58" s="955">
        <v>0.17894980311393699</v>
      </c>
      <c r="F58" s="955">
        <v>3.6295499652624102E-2</v>
      </c>
      <c r="G58" s="955">
        <v>1.33603205904365E-3</v>
      </c>
      <c r="H58" s="955">
        <v>1.27998751122504E-3</v>
      </c>
      <c r="I58" s="955">
        <v>6.2845519278198502E-4</v>
      </c>
      <c r="J58" s="955">
        <v>0</v>
      </c>
      <c r="K58" s="955">
        <v>0</v>
      </c>
      <c r="L58" s="961">
        <v>0.67520183324813798</v>
      </c>
    </row>
    <row r="59" spans="1:12" x14ac:dyDescent="0.2">
      <c r="A59" s="2" t="s">
        <v>76</v>
      </c>
      <c r="B59" s="958">
        <v>4135</v>
      </c>
      <c r="C59" s="955">
        <v>0.498392313718796</v>
      </c>
      <c r="D59" s="955">
        <v>0.24068576097488401</v>
      </c>
      <c r="E59" s="955">
        <v>0.19745360314846</v>
      </c>
      <c r="F59" s="955">
        <v>4.72391732037067E-2</v>
      </c>
      <c r="G59" s="955">
        <v>1.1294521391391799E-2</v>
      </c>
      <c r="H59" s="955">
        <v>3.5374367143958798E-3</v>
      </c>
      <c r="I59" s="955">
        <v>4.5780345681123398E-4</v>
      </c>
      <c r="J59" s="955">
        <v>9.3937519704923001E-4</v>
      </c>
      <c r="K59" s="955">
        <v>0</v>
      </c>
      <c r="L59" s="961">
        <v>0.84949821233749401</v>
      </c>
    </row>
    <row r="60" spans="1:12" x14ac:dyDescent="0.2">
      <c r="A60" s="2" t="s">
        <v>77</v>
      </c>
      <c r="B60" s="958">
        <v>2273</v>
      </c>
      <c r="C60" s="955">
        <v>0.33640277385711698</v>
      </c>
      <c r="D60" s="955">
        <v>0.30696365237236001</v>
      </c>
      <c r="E60" s="955">
        <v>0.27537831664085399</v>
      </c>
      <c r="F60" s="955">
        <v>5.8352727442979799E-2</v>
      </c>
      <c r="G60" s="955">
        <v>1.6609085723757699E-2</v>
      </c>
      <c r="H60" s="955">
        <v>4.4069034047424802E-3</v>
      </c>
      <c r="I60" s="955">
        <v>1.8369790632277699E-3</v>
      </c>
      <c r="J60" s="955">
        <v>4.9564321670914103E-5</v>
      </c>
      <c r="K60" s="955">
        <v>0</v>
      </c>
      <c r="L60" s="961">
        <v>1.13261818885803</v>
      </c>
    </row>
    <row r="61" spans="1:12" x14ac:dyDescent="0.2">
      <c r="A61" s="2" t="s">
        <v>78</v>
      </c>
      <c r="B61" s="958">
        <v>1723</v>
      </c>
      <c r="C61" s="955">
        <v>0.30698260664939903</v>
      </c>
      <c r="D61" s="955">
        <v>0.30093994736671398</v>
      </c>
      <c r="E61" s="955">
        <v>0.315691888332367</v>
      </c>
      <c r="F61" s="955">
        <v>5.6751523166894899E-2</v>
      </c>
      <c r="G61" s="955">
        <v>1.3227272778749501E-2</v>
      </c>
      <c r="H61" s="955">
        <v>6.4067738130688702E-3</v>
      </c>
      <c r="I61" s="955">
        <v>0</v>
      </c>
      <c r="J61" s="955">
        <v>0</v>
      </c>
      <c r="K61" s="955">
        <v>0</v>
      </c>
      <c r="L61" s="961">
        <v>1.18752121925354</v>
      </c>
    </row>
    <row r="62" spans="1:12" x14ac:dyDescent="0.2">
      <c r="A62" s="5" t="s">
        <v>79</v>
      </c>
      <c r="B62" s="957" t="s">
        <v>1</v>
      </c>
      <c r="C62" s="954" t="s">
        <v>1</v>
      </c>
      <c r="D62" s="954" t="s">
        <v>1</v>
      </c>
      <c r="E62" s="954" t="s">
        <v>1</v>
      </c>
      <c r="F62" s="954" t="s">
        <v>1</v>
      </c>
      <c r="G62" s="954" t="s">
        <v>1</v>
      </c>
      <c r="H62" s="954" t="s">
        <v>1</v>
      </c>
      <c r="I62" s="954" t="s">
        <v>1</v>
      </c>
      <c r="J62" s="954" t="s">
        <v>1</v>
      </c>
      <c r="K62" s="954" t="s">
        <v>1</v>
      </c>
      <c r="L62" s="960" t="s">
        <v>1</v>
      </c>
    </row>
    <row r="63" spans="1:12" x14ac:dyDescent="0.2">
      <c r="A63" s="2" t="s">
        <v>80</v>
      </c>
      <c r="B63" s="958">
        <v>7412</v>
      </c>
      <c r="C63" s="955">
        <v>0.52949023246765103</v>
      </c>
      <c r="D63" s="955">
        <v>0.219527393579483</v>
      </c>
      <c r="E63" s="955">
        <v>0.196788534522057</v>
      </c>
      <c r="F63" s="955">
        <v>3.9986141026020099E-2</v>
      </c>
      <c r="G63" s="955">
        <v>8.8925091549754108E-3</v>
      </c>
      <c r="H63" s="955">
        <v>3.99175798520446E-3</v>
      </c>
      <c r="I63" s="955">
        <v>9.3116582138463898E-4</v>
      </c>
      <c r="J63" s="955">
        <v>3.9227909292094399E-4</v>
      </c>
      <c r="K63" s="955">
        <v>0</v>
      </c>
      <c r="L63" s="961">
        <v>0.79692465066909801</v>
      </c>
    </row>
    <row r="64" spans="1:12" x14ac:dyDescent="0.2">
      <c r="A64" s="2" t="s">
        <v>81</v>
      </c>
      <c r="B64" s="958">
        <v>307</v>
      </c>
      <c r="C64" s="955">
        <v>2.34519708901644E-2</v>
      </c>
      <c r="D64" s="955">
        <v>4.4451180845498997E-2</v>
      </c>
      <c r="E64" s="955">
        <v>0.61791300773620605</v>
      </c>
      <c r="F64" s="955">
        <v>0.229231491684914</v>
      </c>
      <c r="G64" s="955">
        <v>8.4183864295482594E-2</v>
      </c>
      <c r="H64" s="955">
        <v>3.0055045499466398E-4</v>
      </c>
      <c r="I64" s="955">
        <v>0</v>
      </c>
      <c r="J64" s="955">
        <v>4.6795629896223502E-4</v>
      </c>
      <c r="K64" s="955">
        <v>0</v>
      </c>
      <c r="L64" s="961">
        <v>2.3094854354858398</v>
      </c>
    </row>
    <row r="65" spans="1:12" x14ac:dyDescent="0.2">
      <c r="A65" s="2" t="s">
        <v>82</v>
      </c>
      <c r="B65" s="958">
        <v>626</v>
      </c>
      <c r="C65" s="955">
        <v>4.7013945877551998E-2</v>
      </c>
      <c r="D65" s="955">
        <v>0.65611702203750599</v>
      </c>
      <c r="E65" s="955">
        <v>0.24783007800579099</v>
      </c>
      <c r="F65" s="955">
        <v>3.9118956774473197E-2</v>
      </c>
      <c r="G65" s="955">
        <v>9.9200280383229308E-3</v>
      </c>
      <c r="H65" s="955">
        <v>0</v>
      </c>
      <c r="I65" s="955">
        <v>0</v>
      </c>
      <c r="J65" s="955">
        <v>0</v>
      </c>
      <c r="K65" s="955">
        <v>0</v>
      </c>
      <c r="L65" s="961">
        <v>1.3088141679763801</v>
      </c>
    </row>
    <row r="66" spans="1:12" x14ac:dyDescent="0.2">
      <c r="A66" s="2" t="s">
        <v>83</v>
      </c>
      <c r="B66" s="958">
        <v>847</v>
      </c>
      <c r="C66" s="955">
        <v>5.8699060231447199E-2</v>
      </c>
      <c r="D66" s="955">
        <v>0.43159812688827498</v>
      </c>
      <c r="E66" s="955">
        <v>0.38583847880363498</v>
      </c>
      <c r="F66" s="955">
        <v>0.100144028663635</v>
      </c>
      <c r="G66" s="955">
        <v>1.5833470970392199E-2</v>
      </c>
      <c r="H66" s="955">
        <v>5.7114348746836203E-3</v>
      </c>
      <c r="I66" s="955">
        <v>0</v>
      </c>
      <c r="J66" s="955">
        <v>2.1753772161901001E-3</v>
      </c>
      <c r="K66" s="955">
        <v>0</v>
      </c>
      <c r="L66" s="961">
        <v>1.6108258962631199</v>
      </c>
    </row>
    <row r="67" spans="1:12" x14ac:dyDescent="0.2">
      <c r="A67" s="5" t="s">
        <v>84</v>
      </c>
      <c r="B67" s="957" t="s">
        <v>1</v>
      </c>
      <c r="C67" s="954" t="s">
        <v>1</v>
      </c>
      <c r="D67" s="954" t="s">
        <v>1</v>
      </c>
      <c r="E67" s="954" t="s">
        <v>1</v>
      </c>
      <c r="F67" s="954" t="s">
        <v>1</v>
      </c>
      <c r="G67" s="954" t="s">
        <v>1</v>
      </c>
      <c r="H67" s="954" t="s">
        <v>1</v>
      </c>
      <c r="I67" s="954" t="s">
        <v>1</v>
      </c>
      <c r="J67" s="954" t="s">
        <v>1</v>
      </c>
      <c r="K67" s="954" t="s">
        <v>1</v>
      </c>
      <c r="L67" s="960" t="s">
        <v>1</v>
      </c>
    </row>
    <row r="68" spans="1:12" x14ac:dyDescent="0.2">
      <c r="A68" s="2" t="s">
        <v>85</v>
      </c>
      <c r="B68" s="958">
        <v>8442</v>
      </c>
      <c r="C68" s="955">
        <v>0.41515517234802202</v>
      </c>
      <c r="D68" s="955">
        <v>0.27444353699684099</v>
      </c>
      <c r="E68" s="955">
        <v>0.23938448727130901</v>
      </c>
      <c r="F68" s="955">
        <v>5.3643904626369497E-2</v>
      </c>
      <c r="G68" s="955">
        <v>1.1945890262723E-2</v>
      </c>
      <c r="H68" s="955">
        <v>4.1529438458383101E-3</v>
      </c>
      <c r="I68" s="955">
        <v>7.1656220825388995E-4</v>
      </c>
      <c r="J68" s="955">
        <v>5.5748800514265895E-4</v>
      </c>
      <c r="K68" s="955">
        <v>0</v>
      </c>
      <c r="L68" s="961">
        <v>0.99089431762695301</v>
      </c>
    </row>
    <row r="69" spans="1:12" x14ac:dyDescent="0.2">
      <c r="A69" s="2" t="s">
        <v>86</v>
      </c>
      <c r="B69" s="958">
        <v>205</v>
      </c>
      <c r="C69" s="955">
        <v>0.87696069478988603</v>
      </c>
      <c r="D69" s="955">
        <v>6.6667139530181899E-2</v>
      </c>
      <c r="E69" s="955">
        <v>2.9222153127193499E-2</v>
      </c>
      <c r="F69" s="955">
        <v>2.2692426573485101E-3</v>
      </c>
      <c r="G69" s="955">
        <v>2.3925058543682098E-2</v>
      </c>
      <c r="H69" s="955">
        <v>0</v>
      </c>
      <c r="I69" s="955">
        <v>9.5572625286877199E-4</v>
      </c>
      <c r="J69" s="955">
        <v>0</v>
      </c>
      <c r="K69" s="955">
        <v>0</v>
      </c>
      <c r="L69" s="961">
        <v>0.23335376381874101</v>
      </c>
    </row>
    <row r="70" spans="1:12" x14ac:dyDescent="0.2">
      <c r="A70" s="2" t="s">
        <v>87</v>
      </c>
      <c r="B70" s="958">
        <v>535</v>
      </c>
      <c r="C70" s="955">
        <v>0.85146880149841297</v>
      </c>
      <c r="D70" s="955">
        <v>5.2573934197425801E-2</v>
      </c>
      <c r="E70" s="955">
        <v>8.3905123174190493E-2</v>
      </c>
      <c r="F70" s="955">
        <v>1.2052115984260999E-2</v>
      </c>
      <c r="G70" s="955">
        <v>0</v>
      </c>
      <c r="H70" s="955">
        <v>0</v>
      </c>
      <c r="I70" s="955">
        <v>0</v>
      </c>
      <c r="J70" s="955">
        <v>0</v>
      </c>
      <c r="K70" s="955">
        <v>0</v>
      </c>
      <c r="L70" s="961">
        <v>0.256540536880493</v>
      </c>
    </row>
    <row r="71" spans="1:12" x14ac:dyDescent="0.2">
      <c r="A71" s="2" t="s">
        <v>88</v>
      </c>
      <c r="B71" s="958">
        <v>61</v>
      </c>
      <c r="C71" s="955">
        <v>0.40858650207519498</v>
      </c>
      <c r="D71" s="955">
        <v>0.29164168238639798</v>
      </c>
      <c r="E71" s="955">
        <v>0.25754579901695301</v>
      </c>
      <c r="F71" s="955">
        <v>1.67662017047405E-2</v>
      </c>
      <c r="G71" s="955">
        <v>1.7744321376085299E-2</v>
      </c>
      <c r="H71" s="955">
        <v>0</v>
      </c>
      <c r="I71" s="955">
        <v>7.7155004255473596E-3</v>
      </c>
      <c r="J71" s="955">
        <v>0</v>
      </c>
      <c r="K71" s="955">
        <v>0</v>
      </c>
      <c r="L71" s="961">
        <v>0.97430217266082797</v>
      </c>
    </row>
    <row r="72" spans="1:12" x14ac:dyDescent="0.2">
      <c r="A72" s="5" t="s">
        <v>89</v>
      </c>
      <c r="B72" s="957" t="s">
        <v>1</v>
      </c>
      <c r="C72" s="954" t="s">
        <v>1</v>
      </c>
      <c r="D72" s="954" t="s">
        <v>1</v>
      </c>
      <c r="E72" s="954" t="s">
        <v>1</v>
      </c>
      <c r="F72" s="954" t="s">
        <v>1</v>
      </c>
      <c r="G72" s="954" t="s">
        <v>1</v>
      </c>
      <c r="H72" s="954" t="s">
        <v>1</v>
      </c>
      <c r="I72" s="954" t="s">
        <v>1</v>
      </c>
      <c r="J72" s="954" t="s">
        <v>1</v>
      </c>
      <c r="K72" s="954" t="s">
        <v>1</v>
      </c>
      <c r="L72" s="960" t="s">
        <v>1</v>
      </c>
    </row>
    <row r="73" spans="1:12" x14ac:dyDescent="0.2">
      <c r="A73" s="2" t="s">
        <v>89</v>
      </c>
      <c r="B73" s="958">
        <v>4892</v>
      </c>
      <c r="C73" s="955">
        <v>0.481466174125671</v>
      </c>
      <c r="D73" s="955">
        <v>0.253829926252365</v>
      </c>
      <c r="E73" s="955">
        <v>0.19753766059875499</v>
      </c>
      <c r="F73" s="955">
        <v>5.21360151469707E-2</v>
      </c>
      <c r="G73" s="955">
        <v>9.6185859292745608E-3</v>
      </c>
      <c r="H73" s="955">
        <v>4.2390888556838001E-3</v>
      </c>
      <c r="I73" s="955">
        <v>9.2340644914656899E-4</v>
      </c>
      <c r="J73" s="955">
        <v>2.4914013920351901E-4</v>
      </c>
      <c r="K73" s="955">
        <v>0</v>
      </c>
      <c r="L73" s="961">
        <v>0.87226748466491699</v>
      </c>
    </row>
    <row r="74" spans="1:12" x14ac:dyDescent="0.2">
      <c r="A74" s="2" t="s">
        <v>90</v>
      </c>
      <c r="B74" s="958">
        <v>2125</v>
      </c>
      <c r="C74" s="955">
        <v>0.25045371055603</v>
      </c>
      <c r="D74" s="955">
        <v>0.30864751338958701</v>
      </c>
      <c r="E74" s="955">
        <v>0.359516471624374</v>
      </c>
      <c r="F74" s="955">
        <v>6.17062002420425E-2</v>
      </c>
      <c r="G74" s="955">
        <v>1.5339775942266E-2</v>
      </c>
      <c r="H74" s="955">
        <v>3.9884420111775398E-3</v>
      </c>
      <c r="I74" s="955">
        <v>2.1419896802399299E-4</v>
      </c>
      <c r="J74" s="955">
        <v>1.3365919585339701E-4</v>
      </c>
      <c r="K74" s="955">
        <v>0</v>
      </c>
      <c r="L74" s="961">
        <v>1.29632127285004</v>
      </c>
    </row>
    <row r="75" spans="1:12" x14ac:dyDescent="0.2">
      <c r="A75" s="5" t="s">
        <v>91</v>
      </c>
      <c r="B75" s="957" t="s">
        <v>1</v>
      </c>
      <c r="C75" s="954" t="s">
        <v>1</v>
      </c>
      <c r="D75" s="954" t="s">
        <v>1</v>
      </c>
      <c r="E75" s="954" t="s">
        <v>1</v>
      </c>
      <c r="F75" s="954" t="s">
        <v>1</v>
      </c>
      <c r="G75" s="954" t="s">
        <v>1</v>
      </c>
      <c r="H75" s="954" t="s">
        <v>1</v>
      </c>
      <c r="I75" s="954" t="s">
        <v>1</v>
      </c>
      <c r="J75" s="954" t="s">
        <v>1</v>
      </c>
      <c r="K75" s="954" t="s">
        <v>1</v>
      </c>
      <c r="L75" s="960" t="s">
        <v>1</v>
      </c>
    </row>
    <row r="76" spans="1:12" x14ac:dyDescent="0.2">
      <c r="A76" s="2" t="s">
        <v>92</v>
      </c>
      <c r="B76" s="958">
        <v>2430</v>
      </c>
      <c r="C76" s="955">
        <v>0.63389843702316295</v>
      </c>
      <c r="D76" s="955">
        <v>0.19149488210678101</v>
      </c>
      <c r="E76" s="955">
        <v>0.13516610860824599</v>
      </c>
      <c r="F76" s="955">
        <v>2.90664937347174E-2</v>
      </c>
      <c r="G76" s="955">
        <v>4.4132447801530396E-3</v>
      </c>
      <c r="H76" s="955">
        <v>5.5010449141263996E-3</v>
      </c>
      <c r="I76" s="955">
        <v>4.59766655694693E-4</v>
      </c>
      <c r="J76" s="955">
        <v>0</v>
      </c>
      <c r="K76" s="955">
        <v>0</v>
      </c>
      <c r="L76" s="961">
        <v>0.596943378448486</v>
      </c>
    </row>
    <row r="77" spans="1:12" x14ac:dyDescent="0.2">
      <c r="A77" s="2" t="s">
        <v>93</v>
      </c>
      <c r="B77" s="958">
        <v>1208</v>
      </c>
      <c r="C77" s="955">
        <v>0.41052684187889099</v>
      </c>
      <c r="D77" s="955">
        <v>0.244666457176208</v>
      </c>
      <c r="E77" s="955">
        <v>0.24620425701141399</v>
      </c>
      <c r="F77" s="955">
        <v>7.3072426021099104E-2</v>
      </c>
      <c r="G77" s="955">
        <v>1.784323528409E-2</v>
      </c>
      <c r="H77" s="955">
        <v>4.6446449123322998E-3</v>
      </c>
      <c r="I77" s="955">
        <v>3.0421440023928898E-3</v>
      </c>
      <c r="J77" s="955">
        <v>0</v>
      </c>
      <c r="K77" s="955">
        <v>0</v>
      </c>
      <c r="L77" s="961">
        <v>1.06914126873016</v>
      </c>
    </row>
    <row r="78" spans="1:12" x14ac:dyDescent="0.2">
      <c r="A78" s="2" t="s">
        <v>94</v>
      </c>
      <c r="B78" s="958">
        <v>3340</v>
      </c>
      <c r="C78" s="955">
        <v>0.27585336565971402</v>
      </c>
      <c r="D78" s="955">
        <v>0.34585916996002197</v>
      </c>
      <c r="E78" s="955">
        <v>0.29212281107902499</v>
      </c>
      <c r="F78" s="955">
        <v>6.9606557488441495E-2</v>
      </c>
      <c r="G78" s="955">
        <v>1.3138893991708801E-2</v>
      </c>
      <c r="H78" s="955">
        <v>2.6157158426940402E-3</v>
      </c>
      <c r="I78" s="955">
        <v>1.87659752555192E-4</v>
      </c>
      <c r="J78" s="955">
        <v>6.1584421200677796E-4</v>
      </c>
      <c r="K78" s="955">
        <v>0</v>
      </c>
      <c r="L78" s="961">
        <v>1.2099955081939699</v>
      </c>
    </row>
    <row r="79" spans="1:12" x14ac:dyDescent="0.2">
      <c r="A79" s="5" t="s">
        <v>95</v>
      </c>
      <c r="B79" s="957" t="s">
        <v>1</v>
      </c>
      <c r="C79" s="954" t="s">
        <v>1</v>
      </c>
      <c r="D79" s="954" t="s">
        <v>1</v>
      </c>
      <c r="E79" s="954" t="s">
        <v>1</v>
      </c>
      <c r="F79" s="954" t="s">
        <v>1</v>
      </c>
      <c r="G79" s="954" t="s">
        <v>1</v>
      </c>
      <c r="H79" s="954" t="s">
        <v>1</v>
      </c>
      <c r="I79" s="954" t="s">
        <v>1</v>
      </c>
      <c r="J79" s="954" t="s">
        <v>1</v>
      </c>
      <c r="K79" s="954" t="s">
        <v>1</v>
      </c>
      <c r="L79" s="960" t="s">
        <v>1</v>
      </c>
    </row>
    <row r="80" spans="1:12" x14ac:dyDescent="0.2">
      <c r="A80" s="2" t="s">
        <v>96</v>
      </c>
      <c r="B80" s="958">
        <v>1249</v>
      </c>
      <c r="C80" s="955">
        <v>0.49188253283500699</v>
      </c>
      <c r="D80" s="955">
        <v>0.23567701876163499</v>
      </c>
      <c r="E80" s="955">
        <v>0.209793731570244</v>
      </c>
      <c r="F80" s="955">
        <v>5.0549019128084197E-2</v>
      </c>
      <c r="G80" s="955">
        <v>7.2125024162232902E-3</v>
      </c>
      <c r="H80" s="955">
        <v>4.64021740481257E-3</v>
      </c>
      <c r="I80" s="955">
        <v>2.4499217397533401E-4</v>
      </c>
      <c r="J80" s="955">
        <v>0</v>
      </c>
      <c r="K80" s="955">
        <v>0</v>
      </c>
      <c r="L80" s="961">
        <v>0.86043256521224998</v>
      </c>
    </row>
    <row r="81" spans="1:12" x14ac:dyDescent="0.2">
      <c r="A81" s="2" t="s">
        <v>97</v>
      </c>
      <c r="B81" s="958">
        <v>1328</v>
      </c>
      <c r="C81" s="955">
        <v>0.41578638553619401</v>
      </c>
      <c r="D81" s="955">
        <v>0.26537844538688699</v>
      </c>
      <c r="E81" s="955">
        <v>0.24423316121101399</v>
      </c>
      <c r="F81" s="955">
        <v>6.3257664442062406E-2</v>
      </c>
      <c r="G81" s="955">
        <v>6.73573045060039E-3</v>
      </c>
      <c r="H81" s="955">
        <v>4.6086180955171602E-3</v>
      </c>
      <c r="I81" s="955">
        <v>0</v>
      </c>
      <c r="J81" s="955">
        <v>0</v>
      </c>
      <c r="K81" s="955">
        <v>0</v>
      </c>
      <c r="L81" s="961">
        <v>0.99360376596450795</v>
      </c>
    </row>
    <row r="82" spans="1:12" x14ac:dyDescent="0.2">
      <c r="A82" s="2" t="s">
        <v>98</v>
      </c>
      <c r="B82" s="958">
        <v>275</v>
      </c>
      <c r="C82" s="955">
        <v>0.37897682189941401</v>
      </c>
      <c r="D82" s="955">
        <v>0.233716830611229</v>
      </c>
      <c r="E82" s="955">
        <v>0.326765596866608</v>
      </c>
      <c r="F82" s="955">
        <v>4.97382394969463E-2</v>
      </c>
      <c r="G82" s="955">
        <v>9.7349099814891798E-3</v>
      </c>
      <c r="H82" s="955">
        <v>1.0676138335838901E-3</v>
      </c>
      <c r="I82" s="955">
        <v>0</v>
      </c>
      <c r="J82" s="955">
        <v>0</v>
      </c>
      <c r="K82" s="955">
        <v>0</v>
      </c>
      <c r="L82" s="961">
        <v>1.0807404518127399</v>
      </c>
    </row>
    <row r="83" spans="1:12" x14ac:dyDescent="0.2">
      <c r="A83" s="2" t="s">
        <v>99</v>
      </c>
      <c r="B83" s="958">
        <v>819</v>
      </c>
      <c r="C83" s="955">
        <v>0.31297969818115201</v>
      </c>
      <c r="D83" s="955">
        <v>0.37707579135894798</v>
      </c>
      <c r="E83" s="955">
        <v>0.23241478204727201</v>
      </c>
      <c r="F83" s="955">
        <v>5.7595442980527899E-2</v>
      </c>
      <c r="G83" s="955">
        <v>1.11634666100144E-2</v>
      </c>
      <c r="H83" s="955">
        <v>5.1344791427254703E-3</v>
      </c>
      <c r="I83" s="955">
        <v>3.6363508552312899E-3</v>
      </c>
      <c r="J83" s="955">
        <v>0</v>
      </c>
      <c r="K83" s="955">
        <v>0</v>
      </c>
      <c r="L83" s="961">
        <v>1.1068360805511499</v>
      </c>
    </row>
    <row r="84" spans="1:12" x14ac:dyDescent="0.2">
      <c r="A84" s="2" t="s">
        <v>100</v>
      </c>
      <c r="B84" s="958">
        <v>403</v>
      </c>
      <c r="C84" s="955">
        <v>0.45342713594436601</v>
      </c>
      <c r="D84" s="955">
        <v>0.25205221772193898</v>
      </c>
      <c r="E84" s="955">
        <v>0.20149700343608901</v>
      </c>
      <c r="F84" s="955">
        <v>8.3585746586322798E-2</v>
      </c>
      <c r="G84" s="955">
        <v>9.4379037618637102E-3</v>
      </c>
      <c r="H84" s="955">
        <v>0</v>
      </c>
      <c r="I84" s="955">
        <v>0</v>
      </c>
      <c r="J84" s="955">
        <v>0</v>
      </c>
      <c r="K84" s="955">
        <v>0</v>
      </c>
      <c r="L84" s="961">
        <v>0.94355505704879805</v>
      </c>
    </row>
    <row r="85" spans="1:12" x14ac:dyDescent="0.2">
      <c r="A85" s="2" t="s">
        <v>101</v>
      </c>
      <c r="B85" s="958">
        <v>1089</v>
      </c>
      <c r="C85" s="955">
        <v>0.32516348361969</v>
      </c>
      <c r="D85" s="955">
        <v>0.30647516250610402</v>
      </c>
      <c r="E85" s="955">
        <v>0.29745841026306202</v>
      </c>
      <c r="F85" s="955">
        <v>5.5219218134880101E-2</v>
      </c>
      <c r="G85" s="955">
        <v>9.8660821095109003E-3</v>
      </c>
      <c r="H85" s="955">
        <v>5.5547822266817102E-3</v>
      </c>
      <c r="I85" s="955">
        <v>2.62861489318311E-4</v>
      </c>
      <c r="J85" s="955">
        <v>0</v>
      </c>
      <c r="K85" s="955">
        <v>0</v>
      </c>
      <c r="L85" s="961">
        <v>1.13586497306824</v>
      </c>
    </row>
    <row r="86" spans="1:12" x14ac:dyDescent="0.2">
      <c r="A86" s="2" t="s">
        <v>102</v>
      </c>
      <c r="B86" s="958">
        <v>329</v>
      </c>
      <c r="C86" s="955">
        <v>0.41608104109764099</v>
      </c>
      <c r="D86" s="955">
        <v>0.22555997967720001</v>
      </c>
      <c r="E86" s="955">
        <v>0.28125175833702099</v>
      </c>
      <c r="F86" s="955">
        <v>5.8955024927854503E-2</v>
      </c>
      <c r="G86" s="955">
        <v>1.74472033977509E-2</v>
      </c>
      <c r="H86" s="955">
        <v>0</v>
      </c>
      <c r="I86" s="955">
        <v>0</v>
      </c>
      <c r="J86" s="955">
        <v>7.0499314460903395E-4</v>
      </c>
      <c r="K86" s="955">
        <v>0</v>
      </c>
      <c r="L86" s="961">
        <v>1.0396523475646999</v>
      </c>
    </row>
    <row r="87" spans="1:12" x14ac:dyDescent="0.2">
      <c r="A87" s="2" t="s">
        <v>103</v>
      </c>
      <c r="B87" s="958">
        <v>395</v>
      </c>
      <c r="C87" s="955">
        <v>0.40428704023361201</v>
      </c>
      <c r="D87" s="955">
        <v>0.25049597024917603</v>
      </c>
      <c r="E87" s="955">
        <v>0.28523990511894198</v>
      </c>
      <c r="F87" s="955">
        <v>4.8663392663002E-2</v>
      </c>
      <c r="G87" s="955">
        <v>3.43903014436364E-3</v>
      </c>
      <c r="H87" s="955">
        <v>6.4536966383457201E-3</v>
      </c>
      <c r="I87" s="955">
        <v>1.4209456276148601E-3</v>
      </c>
      <c r="J87" s="955">
        <v>0</v>
      </c>
      <c r="K87" s="955">
        <v>0</v>
      </c>
      <c r="L87" s="961">
        <v>1.0215162038803101</v>
      </c>
    </row>
    <row r="88" spans="1:12" x14ac:dyDescent="0.2">
      <c r="A88" s="2" t="s">
        <v>104</v>
      </c>
      <c r="B88" s="958">
        <v>1041</v>
      </c>
      <c r="C88" s="955">
        <v>0.64659702777862504</v>
      </c>
      <c r="D88" s="955">
        <v>0.18602213263511699</v>
      </c>
      <c r="E88" s="955">
        <v>0.112099394202232</v>
      </c>
      <c r="F88" s="955">
        <v>3.6661088466644301E-2</v>
      </c>
      <c r="G88" s="955">
        <v>1.47959971800447E-2</v>
      </c>
      <c r="H88" s="955">
        <v>3.18296835757792E-3</v>
      </c>
      <c r="I88" s="955">
        <v>6.4140942413359902E-4</v>
      </c>
      <c r="J88" s="955">
        <v>0</v>
      </c>
      <c r="K88" s="955">
        <v>0</v>
      </c>
      <c r="L88" s="961">
        <v>0.59915149211883501</v>
      </c>
    </row>
    <row r="89" spans="1:12" x14ac:dyDescent="0.2">
      <c r="A89" s="5" t="s">
        <v>105</v>
      </c>
      <c r="B89" s="957" t="s">
        <v>1</v>
      </c>
      <c r="C89" s="954" t="s">
        <v>1</v>
      </c>
      <c r="D89" s="954" t="s">
        <v>1</v>
      </c>
      <c r="E89" s="954" t="s">
        <v>1</v>
      </c>
      <c r="F89" s="954" t="s">
        <v>1</v>
      </c>
      <c r="G89" s="954" t="s">
        <v>1</v>
      </c>
      <c r="H89" s="954" t="s">
        <v>1</v>
      </c>
      <c r="I89" s="954" t="s">
        <v>1</v>
      </c>
      <c r="J89" s="954" t="s">
        <v>1</v>
      </c>
      <c r="K89" s="954" t="s">
        <v>1</v>
      </c>
      <c r="L89" s="960" t="s">
        <v>1</v>
      </c>
    </row>
    <row r="90" spans="1:12" x14ac:dyDescent="0.2">
      <c r="A90" s="2" t="s">
        <v>106</v>
      </c>
      <c r="B90" s="958">
        <v>1034</v>
      </c>
      <c r="C90" s="955">
        <v>0.52874451875686601</v>
      </c>
      <c r="D90" s="955">
        <v>0.21708661317825301</v>
      </c>
      <c r="E90" s="955">
        <v>0.161891579627991</v>
      </c>
      <c r="F90" s="955">
        <v>6.2286172062158598E-2</v>
      </c>
      <c r="G90" s="955">
        <v>1.83629002422094E-2</v>
      </c>
      <c r="H90" s="955">
        <v>9.6565922722220403E-3</v>
      </c>
      <c r="I90" s="955">
        <v>0</v>
      </c>
      <c r="J90" s="955">
        <v>1.9716180395334998E-3</v>
      </c>
      <c r="K90" s="955">
        <v>0</v>
      </c>
      <c r="L90" s="961">
        <v>0.86326414346694902</v>
      </c>
    </row>
    <row r="91" spans="1:12" x14ac:dyDescent="0.2">
      <c r="A91" s="2" t="s">
        <v>107</v>
      </c>
      <c r="B91" s="958">
        <v>2427</v>
      </c>
      <c r="C91" s="955">
        <v>0.373066365718842</v>
      </c>
      <c r="D91" s="955">
        <v>0.28333193063736001</v>
      </c>
      <c r="E91" s="955">
        <v>0.261654943227768</v>
      </c>
      <c r="F91" s="955">
        <v>6.3032642006874098E-2</v>
      </c>
      <c r="G91" s="955">
        <v>1.5920817852020298E-2</v>
      </c>
      <c r="H91" s="955">
        <v>1.5231667784974001E-3</v>
      </c>
      <c r="I91" s="955">
        <v>1.47013855166733E-3</v>
      </c>
      <c r="J91" s="955">
        <v>0</v>
      </c>
      <c r="K91" s="955">
        <v>0</v>
      </c>
      <c r="L91" s="961">
        <v>1.0758596658706701</v>
      </c>
    </row>
    <row r="92" spans="1:12" x14ac:dyDescent="0.2">
      <c r="A92" s="2" t="s">
        <v>108</v>
      </c>
      <c r="B92" s="958">
        <v>4341</v>
      </c>
      <c r="C92" s="955">
        <v>0.465154588222504</v>
      </c>
      <c r="D92" s="955">
        <v>0.26129680871963501</v>
      </c>
      <c r="E92" s="955">
        <v>0.227203279733658</v>
      </c>
      <c r="F92" s="955">
        <v>3.83127965033054E-2</v>
      </c>
      <c r="G92" s="955">
        <v>4.8050112091004796E-3</v>
      </c>
      <c r="H92" s="955">
        <v>2.8467334341257802E-3</v>
      </c>
      <c r="I92" s="955">
        <v>3.5132683115079999E-4</v>
      </c>
      <c r="J92" s="955">
        <v>2.9436963814077899E-5</v>
      </c>
      <c r="K92" s="955">
        <v>0</v>
      </c>
      <c r="L92" s="961">
        <v>0.86640948057174705</v>
      </c>
    </row>
    <row r="93" spans="1:12" x14ac:dyDescent="0.2">
      <c r="A93" s="2" t="s">
        <v>109</v>
      </c>
      <c r="B93" s="958">
        <v>756</v>
      </c>
      <c r="C93" s="955">
        <v>0.58413684368133501</v>
      </c>
      <c r="D93" s="955">
        <v>0.20060338079929399</v>
      </c>
      <c r="E93" s="955">
        <v>0.168090909719467</v>
      </c>
      <c r="F93" s="955">
        <v>3.5098109394311898E-2</v>
      </c>
      <c r="G93" s="955">
        <v>9.1075589880347304E-3</v>
      </c>
      <c r="H93" s="955">
        <v>1.3925938401371199E-3</v>
      </c>
      <c r="I93" s="955">
        <v>1.57061882782727E-3</v>
      </c>
      <c r="J93" s="955">
        <v>0</v>
      </c>
      <c r="K93" s="955">
        <v>0</v>
      </c>
      <c r="L93" s="961">
        <v>0.694896459579468</v>
      </c>
    </row>
    <row r="94" spans="1:12" x14ac:dyDescent="0.2">
      <c r="A94" s="5" t="s">
        <v>110</v>
      </c>
      <c r="B94" s="957" t="s">
        <v>1</v>
      </c>
      <c r="C94" s="954" t="s">
        <v>1</v>
      </c>
      <c r="D94" s="954" t="s">
        <v>1</v>
      </c>
      <c r="E94" s="954" t="s">
        <v>1</v>
      </c>
      <c r="F94" s="954" t="s">
        <v>1</v>
      </c>
      <c r="G94" s="954" t="s">
        <v>1</v>
      </c>
      <c r="H94" s="954" t="s">
        <v>1</v>
      </c>
      <c r="I94" s="954" t="s">
        <v>1</v>
      </c>
      <c r="J94" s="954" t="s">
        <v>1</v>
      </c>
      <c r="K94" s="954" t="s">
        <v>1</v>
      </c>
      <c r="L94" s="960" t="s">
        <v>1</v>
      </c>
    </row>
    <row r="95" spans="1:12" x14ac:dyDescent="0.2">
      <c r="A95" s="2" t="s">
        <v>106</v>
      </c>
      <c r="B95" s="958">
        <v>1659</v>
      </c>
      <c r="C95" s="955">
        <v>0.48221364617347701</v>
      </c>
      <c r="D95" s="955">
        <v>0.225319564342499</v>
      </c>
      <c r="E95" s="955">
        <v>0.196690648794174</v>
      </c>
      <c r="F95" s="955">
        <v>6.7377880215644795E-2</v>
      </c>
      <c r="G95" s="955">
        <v>1.8667135387659101E-2</v>
      </c>
      <c r="H95" s="955">
        <v>7.61107355356216E-3</v>
      </c>
      <c r="I95" s="955">
        <v>8.2365080015733795E-4</v>
      </c>
      <c r="J95" s="955">
        <v>1.2964011402800701E-3</v>
      </c>
      <c r="K95" s="955">
        <v>0</v>
      </c>
      <c r="L95" s="961">
        <v>0.94757509231567405</v>
      </c>
    </row>
    <row r="96" spans="1:12" x14ac:dyDescent="0.2">
      <c r="A96" s="2" t="s">
        <v>107</v>
      </c>
      <c r="B96" s="958">
        <v>3219</v>
      </c>
      <c r="C96" s="955">
        <v>0.37658232450485202</v>
      </c>
      <c r="D96" s="955">
        <v>0.300229132175446</v>
      </c>
      <c r="E96" s="955">
        <v>0.26006177067756697</v>
      </c>
      <c r="F96" s="955">
        <v>4.9000930041074801E-2</v>
      </c>
      <c r="G96" s="955">
        <v>1.0228112339973399E-2</v>
      </c>
      <c r="H96" s="955">
        <v>3.2422568183392299E-3</v>
      </c>
      <c r="I96" s="955">
        <v>6.2198046362027504E-4</v>
      </c>
      <c r="J96" s="955">
        <v>3.3487980545032803E-5</v>
      </c>
      <c r="K96" s="955">
        <v>0</v>
      </c>
      <c r="L96" s="961">
        <v>1.0284454822540301</v>
      </c>
    </row>
    <row r="97" spans="1:12" x14ac:dyDescent="0.2">
      <c r="A97" s="2" t="s">
        <v>108</v>
      </c>
      <c r="B97" s="958">
        <v>3283</v>
      </c>
      <c r="C97" s="955">
        <v>0.51746046543121305</v>
      </c>
      <c r="D97" s="955">
        <v>0.23516952991485601</v>
      </c>
      <c r="E97" s="955">
        <v>0.202973172068596</v>
      </c>
      <c r="F97" s="955">
        <v>3.7651363760232898E-2</v>
      </c>
      <c r="G97" s="955">
        <v>5.7508000172674699E-3</v>
      </c>
      <c r="H97" s="955">
        <v>4.8601898015476801E-4</v>
      </c>
      <c r="I97" s="955">
        <v>5.0864479271694996E-4</v>
      </c>
      <c r="J97" s="955">
        <v>0</v>
      </c>
      <c r="K97" s="955">
        <v>0</v>
      </c>
      <c r="L97" s="961">
        <v>0.78255510330200195</v>
      </c>
    </row>
    <row r="98" spans="1:12" x14ac:dyDescent="0.2">
      <c r="A98" s="2" t="s">
        <v>109</v>
      </c>
      <c r="B98" s="958">
        <v>397</v>
      </c>
      <c r="C98" s="955">
        <v>0.57208669185638406</v>
      </c>
      <c r="D98" s="955">
        <v>0.19480176270008101</v>
      </c>
      <c r="E98" s="955">
        <v>0.181184887886047</v>
      </c>
      <c r="F98" s="955">
        <v>4.0597196668386501E-2</v>
      </c>
      <c r="G98" s="955">
        <v>5.73608139529824E-3</v>
      </c>
      <c r="H98" s="955">
        <v>2.4804980494082E-3</v>
      </c>
      <c r="I98" s="955">
        <v>3.1129051931202399E-3</v>
      </c>
      <c r="J98" s="955">
        <v>0</v>
      </c>
      <c r="K98" s="955">
        <v>0</v>
      </c>
      <c r="L98" s="961">
        <v>0.73298740386962902</v>
      </c>
    </row>
    <row r="99" spans="1:12" x14ac:dyDescent="0.2">
      <c r="A99" s="5" t="s">
        <v>111</v>
      </c>
      <c r="B99" s="957" t="s">
        <v>1</v>
      </c>
      <c r="C99" s="954" t="s">
        <v>1</v>
      </c>
      <c r="D99" s="954" t="s">
        <v>1</v>
      </c>
      <c r="E99" s="954" t="s">
        <v>1</v>
      </c>
      <c r="F99" s="954" t="s">
        <v>1</v>
      </c>
      <c r="G99" s="954" t="s">
        <v>1</v>
      </c>
      <c r="H99" s="954" t="s">
        <v>1</v>
      </c>
      <c r="I99" s="954" t="s">
        <v>1</v>
      </c>
      <c r="J99" s="954" t="s">
        <v>1</v>
      </c>
      <c r="K99" s="954" t="s">
        <v>1</v>
      </c>
      <c r="L99" s="960" t="s">
        <v>1</v>
      </c>
    </row>
    <row r="100" spans="1:12" x14ac:dyDescent="0.2">
      <c r="A100" s="2" t="s">
        <v>112</v>
      </c>
      <c r="B100" s="958">
        <v>550</v>
      </c>
      <c r="C100" s="955">
        <v>0.97899860143661499</v>
      </c>
      <c r="D100" s="955">
        <v>1.66789665818214E-2</v>
      </c>
      <c r="E100" s="955">
        <v>3.6026826128363601E-3</v>
      </c>
      <c r="F100" s="955">
        <v>7.1975070750340798E-4</v>
      </c>
      <c r="G100" s="955">
        <v>0</v>
      </c>
      <c r="H100" s="955">
        <v>0</v>
      </c>
      <c r="I100" s="955">
        <v>0</v>
      </c>
      <c r="J100" s="955">
        <v>0</v>
      </c>
      <c r="K100" s="955">
        <v>0</v>
      </c>
      <c r="L100" s="961">
        <v>2.6043580844998401E-2</v>
      </c>
    </row>
    <row r="101" spans="1:12" x14ac:dyDescent="0.2">
      <c r="A101" s="2" t="s">
        <v>113</v>
      </c>
      <c r="B101" s="958">
        <v>1381</v>
      </c>
      <c r="C101" s="955">
        <v>0.83390295505523704</v>
      </c>
      <c r="D101" s="955">
        <v>0.1161969602108</v>
      </c>
      <c r="E101" s="955">
        <v>3.8873299956321702E-2</v>
      </c>
      <c r="F101" s="955">
        <v>1.0983555577695399E-2</v>
      </c>
      <c r="G101" s="955">
        <v>4.32491760875564E-5</v>
      </c>
      <c r="H101" s="955">
        <v>0</v>
      </c>
      <c r="I101" s="955">
        <v>0</v>
      </c>
      <c r="J101" s="955">
        <v>0</v>
      </c>
      <c r="K101" s="955">
        <v>0</v>
      </c>
      <c r="L101" s="961">
        <v>0.22706721723079701</v>
      </c>
    </row>
    <row r="102" spans="1:12" x14ac:dyDescent="0.2">
      <c r="A102" s="2" t="s">
        <v>114</v>
      </c>
      <c r="B102" s="958">
        <v>1942</v>
      </c>
      <c r="C102" s="955">
        <v>0.48496791720390298</v>
      </c>
      <c r="D102" s="955">
        <v>0.245827466249466</v>
      </c>
      <c r="E102" s="955">
        <v>0.21335066854953799</v>
      </c>
      <c r="F102" s="955">
        <v>4.4797390699386597E-2</v>
      </c>
      <c r="G102" s="955">
        <v>1.0074151679873499E-2</v>
      </c>
      <c r="H102" s="955">
        <v>4.2996741831302599E-4</v>
      </c>
      <c r="I102" s="955">
        <v>4.9456505803391305E-4</v>
      </c>
      <c r="J102" s="955">
        <v>5.7873585319612202E-5</v>
      </c>
      <c r="K102" s="955">
        <v>0</v>
      </c>
      <c r="L102" s="961">
        <v>0.85273993015289296</v>
      </c>
    </row>
    <row r="103" spans="1:12" x14ac:dyDescent="0.2">
      <c r="A103" s="2" t="s">
        <v>115</v>
      </c>
      <c r="B103" s="958">
        <v>1325</v>
      </c>
      <c r="C103" s="955">
        <v>0.35575830936431901</v>
      </c>
      <c r="D103" s="955">
        <v>0.27795255184173601</v>
      </c>
      <c r="E103" s="955">
        <v>0.27066051959991499</v>
      </c>
      <c r="F103" s="955">
        <v>6.5985962748527499E-2</v>
      </c>
      <c r="G103" s="955">
        <v>1.8282486125826801E-2</v>
      </c>
      <c r="H103" s="955">
        <v>1.0016340762376799E-2</v>
      </c>
      <c r="I103" s="955">
        <v>0</v>
      </c>
      <c r="J103" s="955">
        <v>1.3438353780657101E-3</v>
      </c>
      <c r="K103" s="955">
        <v>0</v>
      </c>
      <c r="L103" s="961">
        <v>1.1498500108718901</v>
      </c>
    </row>
    <row r="104" spans="1:12" x14ac:dyDescent="0.2">
      <c r="A104" s="2" t="s">
        <v>116</v>
      </c>
      <c r="B104" s="958">
        <v>1466</v>
      </c>
      <c r="C104" s="955">
        <v>0.23006814718246499</v>
      </c>
      <c r="D104" s="955">
        <v>0.36971476674079901</v>
      </c>
      <c r="E104" s="955">
        <v>0.30886271595954901</v>
      </c>
      <c r="F104" s="955">
        <v>7.3557689785957295E-2</v>
      </c>
      <c r="G104" s="955">
        <v>1.07093490660191E-2</v>
      </c>
      <c r="H104" s="955">
        <v>5.87417604401708E-3</v>
      </c>
      <c r="I104" s="955">
        <v>1.21314264833927E-3</v>
      </c>
      <c r="J104" s="955">
        <v>0</v>
      </c>
      <c r="K104" s="955">
        <v>0</v>
      </c>
      <c r="L104" s="961">
        <v>1.2876003980636599</v>
      </c>
    </row>
    <row r="105" spans="1:12" x14ac:dyDescent="0.2">
      <c r="A105" s="2" t="s">
        <v>117</v>
      </c>
      <c r="B105" s="958">
        <v>1421</v>
      </c>
      <c r="C105" s="955">
        <v>0.11435473710298499</v>
      </c>
      <c r="D105" s="955">
        <v>0.37796390056610102</v>
      </c>
      <c r="E105" s="955">
        <v>0.404180467128754</v>
      </c>
      <c r="F105" s="955">
        <v>7.6285593211650807E-2</v>
      </c>
      <c r="G105" s="955">
        <v>1.5684559941291799E-2</v>
      </c>
      <c r="H105" s="955">
        <v>7.2644688189029702E-3</v>
      </c>
      <c r="I105" s="955">
        <v>1.65746791753918E-3</v>
      </c>
      <c r="J105" s="955">
        <v>2.6088035665452502E-3</v>
      </c>
      <c r="K105" s="955">
        <v>0</v>
      </c>
      <c r="L105" s="961">
        <v>1.5424486398696899</v>
      </c>
    </row>
    <row r="106" spans="1:12" x14ac:dyDescent="0.2">
      <c r="A106" s="2" t="s">
        <v>118</v>
      </c>
      <c r="B106" s="958">
        <v>1129</v>
      </c>
      <c r="C106" s="955">
        <v>0.103832922875881</v>
      </c>
      <c r="D106" s="955">
        <v>0.39593252539634699</v>
      </c>
      <c r="E106" s="955">
        <v>0.379588663578033</v>
      </c>
      <c r="F106" s="955">
        <v>8.0376788973808302E-2</v>
      </c>
      <c r="G106" s="955">
        <v>3.1935587525367702E-2</v>
      </c>
      <c r="H106" s="955">
        <v>5.7352632284164403E-3</v>
      </c>
      <c r="I106" s="955">
        <v>2.5982421357184601E-3</v>
      </c>
      <c r="J106" s="955">
        <v>0</v>
      </c>
      <c r="K106" s="955">
        <v>0</v>
      </c>
      <c r="L106" s="961">
        <v>1.56824839115143</v>
      </c>
    </row>
    <row r="107" spans="1:12" x14ac:dyDescent="0.2">
      <c r="A107" s="5" t="s">
        <v>111</v>
      </c>
      <c r="B107" s="957" t="s">
        <v>1</v>
      </c>
      <c r="C107" s="954" t="s">
        <v>1</v>
      </c>
      <c r="D107" s="954" t="s">
        <v>1</v>
      </c>
      <c r="E107" s="954" t="s">
        <v>1</v>
      </c>
      <c r="F107" s="954" t="s">
        <v>1</v>
      </c>
      <c r="G107" s="954" t="s">
        <v>1</v>
      </c>
      <c r="H107" s="954" t="s">
        <v>1</v>
      </c>
      <c r="I107" s="954" t="s">
        <v>1</v>
      </c>
      <c r="J107" s="954" t="s">
        <v>1</v>
      </c>
      <c r="K107" s="954" t="s">
        <v>1</v>
      </c>
      <c r="L107" s="960" t="s">
        <v>1</v>
      </c>
    </row>
    <row r="108" spans="1:12" x14ac:dyDescent="0.2">
      <c r="A108" s="2" t="s">
        <v>119</v>
      </c>
      <c r="B108" s="958">
        <v>1931</v>
      </c>
      <c r="C108" s="955">
        <v>0.88125133514404297</v>
      </c>
      <c r="D108" s="955">
        <v>8.3721697330474895E-2</v>
      </c>
      <c r="E108" s="955">
        <v>2.7363596484065101E-2</v>
      </c>
      <c r="F108" s="955">
        <v>7.6342136599123504E-3</v>
      </c>
      <c r="G108" s="955">
        <v>2.9135866498109001E-5</v>
      </c>
      <c r="H108" s="955">
        <v>0</v>
      </c>
      <c r="I108" s="955">
        <v>0</v>
      </c>
      <c r="J108" s="955">
        <v>0</v>
      </c>
      <c r="K108" s="955">
        <v>0</v>
      </c>
      <c r="L108" s="961">
        <v>0.16146807372569999</v>
      </c>
    </row>
    <row r="109" spans="1:12" x14ac:dyDescent="0.2">
      <c r="A109" s="2" t="s">
        <v>120</v>
      </c>
      <c r="B109" s="958">
        <v>2701</v>
      </c>
      <c r="C109" s="955">
        <v>0.453985095024109</v>
      </c>
      <c r="D109" s="955">
        <v>0.25153240561485302</v>
      </c>
      <c r="E109" s="955">
        <v>0.229906290769577</v>
      </c>
      <c r="F109" s="955">
        <v>4.9703314900398303E-2</v>
      </c>
      <c r="G109" s="955">
        <v>1.1913255788385899E-2</v>
      </c>
      <c r="H109" s="955">
        <v>1.9767086487263402E-3</v>
      </c>
      <c r="I109" s="955">
        <v>3.6272691795602397E-4</v>
      </c>
      <c r="J109" s="955">
        <v>6.2018632888793902E-4</v>
      </c>
      <c r="K109" s="955">
        <v>0</v>
      </c>
      <c r="L109" s="961">
        <v>0.92450916767120395</v>
      </c>
    </row>
    <row r="110" spans="1:12" x14ac:dyDescent="0.2">
      <c r="A110" s="2" t="s">
        <v>121</v>
      </c>
      <c r="B110" s="958">
        <v>2032</v>
      </c>
      <c r="C110" s="955">
        <v>0.254265606403351</v>
      </c>
      <c r="D110" s="955">
        <v>0.352519541978836</v>
      </c>
      <c r="E110" s="955">
        <v>0.29820483922958402</v>
      </c>
      <c r="F110" s="955">
        <v>7.2856836020946503E-2</v>
      </c>
      <c r="G110" s="955">
        <v>1.2957686558365799E-2</v>
      </c>
      <c r="H110" s="955">
        <v>8.2632480189204199E-3</v>
      </c>
      <c r="I110" s="955">
        <v>9.3223719159141205E-4</v>
      </c>
      <c r="J110" s="955">
        <v>0</v>
      </c>
      <c r="K110" s="955">
        <v>0</v>
      </c>
      <c r="L110" s="961">
        <v>1.26624011993408</v>
      </c>
    </row>
    <row r="111" spans="1:12" x14ac:dyDescent="0.2">
      <c r="A111" s="2" t="s">
        <v>122</v>
      </c>
      <c r="B111" s="958">
        <v>2550</v>
      </c>
      <c r="C111" s="955">
        <v>0.109559528529644</v>
      </c>
      <c r="D111" s="955">
        <v>0.38615292310714699</v>
      </c>
      <c r="E111" s="955">
        <v>0.39297300577163702</v>
      </c>
      <c r="F111" s="955">
        <v>7.8150108456611606E-2</v>
      </c>
      <c r="G111" s="955">
        <v>2.3090792819857601E-2</v>
      </c>
      <c r="H111" s="955">
        <v>6.5675494261085996E-3</v>
      </c>
      <c r="I111" s="955">
        <v>2.0862156525254202E-3</v>
      </c>
      <c r="J111" s="955">
        <v>1.41986925154924E-3</v>
      </c>
      <c r="K111" s="955">
        <v>0</v>
      </c>
      <c r="L111" s="961">
        <v>1.5542066097259499</v>
      </c>
    </row>
    <row r="112" spans="1:12" x14ac:dyDescent="0.2">
      <c r="A112" s="5" t="s">
        <v>111</v>
      </c>
      <c r="B112" s="957" t="s">
        <v>1</v>
      </c>
      <c r="C112" s="954" t="s">
        <v>1</v>
      </c>
      <c r="D112" s="954" t="s">
        <v>1</v>
      </c>
      <c r="E112" s="954" t="s">
        <v>1</v>
      </c>
      <c r="F112" s="954" t="s">
        <v>1</v>
      </c>
      <c r="G112" s="954" t="s">
        <v>1</v>
      </c>
      <c r="H112" s="954" t="s">
        <v>1</v>
      </c>
      <c r="I112" s="954" t="s">
        <v>1</v>
      </c>
      <c r="J112" s="954" t="s">
        <v>1</v>
      </c>
      <c r="K112" s="954" t="s">
        <v>1</v>
      </c>
      <c r="L112" s="960" t="s">
        <v>1</v>
      </c>
    </row>
    <row r="113" spans="1:12" x14ac:dyDescent="0.2">
      <c r="A113" s="2" t="s">
        <v>119</v>
      </c>
      <c r="B113" s="958">
        <v>1931</v>
      </c>
      <c r="C113" s="955">
        <v>0.88125133514404297</v>
      </c>
      <c r="D113" s="955">
        <v>8.3721697330474895E-2</v>
      </c>
      <c r="E113" s="955">
        <v>2.7363596484065101E-2</v>
      </c>
      <c r="F113" s="955">
        <v>7.6342136599123504E-3</v>
      </c>
      <c r="G113" s="955">
        <v>2.9135866498109001E-5</v>
      </c>
      <c r="H113" s="955">
        <v>0</v>
      </c>
      <c r="I113" s="955">
        <v>0</v>
      </c>
      <c r="J113" s="955">
        <v>0</v>
      </c>
      <c r="K113" s="955">
        <v>0</v>
      </c>
      <c r="L113" s="961">
        <v>0.16146807372569999</v>
      </c>
    </row>
    <row r="114" spans="1:12" x14ac:dyDescent="0.2">
      <c r="A114" s="2" t="s">
        <v>123</v>
      </c>
      <c r="B114" s="958">
        <v>3267</v>
      </c>
      <c r="C114" s="955">
        <v>0.43721795082092302</v>
      </c>
      <c r="D114" s="955">
        <v>0.25769942998886097</v>
      </c>
      <c r="E114" s="955">
        <v>0.234529763460159</v>
      </c>
      <c r="F114" s="955">
        <v>5.2627716213464702E-2</v>
      </c>
      <c r="G114" s="955">
        <v>1.31075754761696E-2</v>
      </c>
      <c r="H114" s="955">
        <v>3.9726514369249301E-3</v>
      </c>
      <c r="I114" s="955">
        <v>3.1179649522528101E-4</v>
      </c>
      <c r="J114" s="955">
        <v>5.3310609655454798E-4</v>
      </c>
      <c r="K114" s="955">
        <v>0</v>
      </c>
      <c r="L114" s="961">
        <v>0.962538182735443</v>
      </c>
    </row>
    <row r="115" spans="1:12" x14ac:dyDescent="0.2">
      <c r="A115" s="2" t="s">
        <v>124</v>
      </c>
      <c r="B115" s="958">
        <v>4016</v>
      </c>
      <c r="C115" s="955">
        <v>0.158432707190514</v>
      </c>
      <c r="D115" s="955">
        <v>0.37948629260063199</v>
      </c>
      <c r="E115" s="955">
        <v>0.35886144638061501</v>
      </c>
      <c r="F115" s="955">
        <v>7.6287619769573198E-2</v>
      </c>
      <c r="G115" s="955">
        <v>1.80694051086903E-2</v>
      </c>
      <c r="H115" s="955">
        <v>6.2863468192517801E-3</v>
      </c>
      <c r="I115" s="955">
        <v>1.7321343766525401E-3</v>
      </c>
      <c r="J115" s="955">
        <v>8.4403058281168298E-4</v>
      </c>
      <c r="K115" s="955">
        <v>0</v>
      </c>
      <c r="L115" s="961">
        <v>1.4460824728012101</v>
      </c>
    </row>
    <row r="116" spans="1:12" x14ac:dyDescent="0.2">
      <c r="A116" s="5" t="s">
        <v>125</v>
      </c>
      <c r="B116" s="957" t="s">
        <v>1</v>
      </c>
      <c r="C116" s="954" t="s">
        <v>1</v>
      </c>
      <c r="D116" s="954" t="s">
        <v>1</v>
      </c>
      <c r="E116" s="954" t="s">
        <v>1</v>
      </c>
      <c r="F116" s="954" t="s">
        <v>1</v>
      </c>
      <c r="G116" s="954" t="s">
        <v>1</v>
      </c>
      <c r="H116" s="954" t="s">
        <v>1</v>
      </c>
      <c r="I116" s="954" t="s">
        <v>1</v>
      </c>
      <c r="J116" s="954" t="s">
        <v>1</v>
      </c>
      <c r="K116" s="954" t="s">
        <v>1</v>
      </c>
      <c r="L116" s="960" t="s">
        <v>1</v>
      </c>
    </row>
    <row r="117" spans="1:12" x14ac:dyDescent="0.2">
      <c r="A117" s="2" t="s">
        <v>126</v>
      </c>
      <c r="B117" s="958">
        <v>1159</v>
      </c>
      <c r="C117" s="955">
        <v>0.51319265365600597</v>
      </c>
      <c r="D117" s="955">
        <v>0.22220696508884399</v>
      </c>
      <c r="E117" s="955">
        <v>0.171738341450691</v>
      </c>
      <c r="F117" s="955">
        <v>6.5629959106445299E-2</v>
      </c>
      <c r="G117" s="955">
        <v>1.66736133396626E-2</v>
      </c>
      <c r="H117" s="955">
        <v>8.7682381272315996E-3</v>
      </c>
      <c r="I117" s="955">
        <v>0</v>
      </c>
      <c r="J117" s="955">
        <v>1.79023982491344E-3</v>
      </c>
      <c r="K117" s="955">
        <v>0</v>
      </c>
      <c r="L117" s="961">
        <v>0.88564085960388195</v>
      </c>
    </row>
    <row r="118" spans="1:12" x14ac:dyDescent="0.2">
      <c r="A118" s="2" t="s">
        <v>127</v>
      </c>
      <c r="B118" s="958">
        <v>314</v>
      </c>
      <c r="C118" s="955">
        <v>0.40082660317420998</v>
      </c>
      <c r="D118" s="955">
        <v>0.2206921428442</v>
      </c>
      <c r="E118" s="955">
        <v>0.25869560241699202</v>
      </c>
      <c r="F118" s="955">
        <v>8.88851433992386E-2</v>
      </c>
      <c r="G118" s="955">
        <v>2.4427305907011001E-2</v>
      </c>
      <c r="H118" s="955">
        <v>1.9633101765066398E-3</v>
      </c>
      <c r="I118" s="955">
        <v>4.50989278033376E-3</v>
      </c>
      <c r="J118" s="955">
        <v>0</v>
      </c>
      <c r="K118" s="955">
        <v>0</v>
      </c>
      <c r="L118" s="961">
        <v>1.1393239498138401</v>
      </c>
    </row>
    <row r="119" spans="1:12" x14ac:dyDescent="0.2">
      <c r="A119" s="2" t="s">
        <v>128</v>
      </c>
      <c r="B119" s="958">
        <v>620</v>
      </c>
      <c r="C119" s="955">
        <v>0.37266817688942</v>
      </c>
      <c r="D119" s="955">
        <v>0.25947380065918002</v>
      </c>
      <c r="E119" s="955">
        <v>0.27465936541557301</v>
      </c>
      <c r="F119" s="955">
        <v>6.0893297195434598E-2</v>
      </c>
      <c r="G119" s="955">
        <v>2.6457849889993699E-2</v>
      </c>
      <c r="H119" s="955">
        <v>2.9420917853713001E-3</v>
      </c>
      <c r="I119" s="955">
        <v>2.9054062906652702E-3</v>
      </c>
      <c r="J119" s="955">
        <v>0</v>
      </c>
      <c r="K119" s="955">
        <v>0</v>
      </c>
      <c r="L119" s="961">
        <v>1.1294467449188199</v>
      </c>
    </row>
    <row r="120" spans="1:12" x14ac:dyDescent="0.2">
      <c r="A120" s="2" t="s">
        <v>129</v>
      </c>
      <c r="B120" s="958">
        <v>1368</v>
      </c>
      <c r="C120" s="955">
        <v>0.36647757887840299</v>
      </c>
      <c r="D120" s="955">
        <v>0.315155029296875</v>
      </c>
      <c r="E120" s="955">
        <v>0.25515708327293402</v>
      </c>
      <c r="F120" s="955">
        <v>5.2590642124414402E-2</v>
      </c>
      <c r="G120" s="955">
        <v>9.7811510786414094E-3</v>
      </c>
      <c r="H120" s="955">
        <v>8.3852105308324099E-4</v>
      </c>
      <c r="I120" s="955">
        <v>0</v>
      </c>
      <c r="J120" s="955">
        <v>0</v>
      </c>
      <c r="K120" s="955">
        <v>0</v>
      </c>
      <c r="L120" s="961">
        <v>1.0265582799911499</v>
      </c>
    </row>
    <row r="121" spans="1:12" x14ac:dyDescent="0.2">
      <c r="A121" s="2" t="s">
        <v>130</v>
      </c>
      <c r="B121" s="958">
        <v>1432</v>
      </c>
      <c r="C121" s="955">
        <v>0.390959203243256</v>
      </c>
      <c r="D121" s="955">
        <v>0.29792267084121699</v>
      </c>
      <c r="E121" s="955">
        <v>0.26241773366928101</v>
      </c>
      <c r="F121" s="955">
        <v>3.7572406232356997E-2</v>
      </c>
      <c r="G121" s="955">
        <v>4.3870573863387099E-3</v>
      </c>
      <c r="H121" s="955">
        <v>6.6633811220526704E-3</v>
      </c>
      <c r="I121" s="955">
        <v>0</v>
      </c>
      <c r="J121" s="955">
        <v>7.7531345596071306E-5</v>
      </c>
      <c r="K121" s="955">
        <v>0</v>
      </c>
      <c r="L121" s="961">
        <v>0.98688322305679299</v>
      </c>
    </row>
    <row r="122" spans="1:12" x14ac:dyDescent="0.2">
      <c r="A122" s="2" t="s">
        <v>131</v>
      </c>
      <c r="B122" s="958">
        <v>835</v>
      </c>
      <c r="C122" s="955">
        <v>0.47902351617813099</v>
      </c>
      <c r="D122" s="955">
        <v>0.25031650066375699</v>
      </c>
      <c r="E122" s="955">
        <v>0.22764703631401101</v>
      </c>
      <c r="F122" s="955">
        <v>3.6111738532781601E-2</v>
      </c>
      <c r="G122" s="955">
        <v>6.8491599522530998E-3</v>
      </c>
      <c r="H122" s="955">
        <v>5.2045841584913399E-5</v>
      </c>
      <c r="I122" s="955">
        <v>0</v>
      </c>
      <c r="J122" s="955">
        <v>0</v>
      </c>
      <c r="K122" s="955">
        <v>0</v>
      </c>
      <c r="L122" s="961">
        <v>0.841602683067322</v>
      </c>
    </row>
    <row r="123" spans="1:12" x14ac:dyDescent="0.2">
      <c r="A123" s="2" t="s">
        <v>132</v>
      </c>
      <c r="B123" s="958">
        <v>488</v>
      </c>
      <c r="C123" s="955">
        <v>0.45559102296829201</v>
      </c>
      <c r="D123" s="955">
        <v>0.26202043890953097</v>
      </c>
      <c r="E123" s="955">
        <v>0.214624643325806</v>
      </c>
      <c r="F123" s="955">
        <v>5.2783191204071003E-2</v>
      </c>
      <c r="G123" s="955">
        <v>1.22881671413779E-2</v>
      </c>
      <c r="H123" s="955">
        <v>0</v>
      </c>
      <c r="I123" s="955">
        <v>2.69253528676927E-3</v>
      </c>
      <c r="J123" s="955">
        <v>0</v>
      </c>
      <c r="K123" s="955">
        <v>0</v>
      </c>
      <c r="L123" s="961">
        <v>0.91492718458175704</v>
      </c>
    </row>
    <row r="124" spans="1:12" x14ac:dyDescent="0.2">
      <c r="A124" s="3" t="s">
        <v>133</v>
      </c>
      <c r="B124" s="959">
        <v>2342</v>
      </c>
      <c r="C124" s="956">
        <v>0.55944347381591797</v>
      </c>
      <c r="D124" s="956">
        <v>0.21691042184829701</v>
      </c>
      <c r="E124" s="956">
        <v>0.1829943805933</v>
      </c>
      <c r="F124" s="956">
        <v>3.5286303609609597E-2</v>
      </c>
      <c r="G124" s="956">
        <v>3.7011979147791902E-3</v>
      </c>
      <c r="H124" s="956">
        <v>1.0933583835139901E-3</v>
      </c>
      <c r="I124" s="956">
        <v>5.7084858417510997E-4</v>
      </c>
      <c r="J124" s="956">
        <v>0</v>
      </c>
      <c r="K124" s="956">
        <v>0</v>
      </c>
      <c r="L124" s="962">
        <v>0.71245479583740201</v>
      </c>
    </row>
    <row r="126" spans="1:12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524</v>
      </c>
    </row>
    <row r="4" spans="1:5" x14ac:dyDescent="0.2">
      <c r="A4" t="s">
        <v>525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172</v>
      </c>
      <c r="E5" s="4" t="s">
        <v>514</v>
      </c>
    </row>
    <row r="6" spans="1:5" x14ac:dyDescent="0.2">
      <c r="A6" s="5" t="s">
        <v>26</v>
      </c>
      <c r="B6" s="963" t="s">
        <v>1</v>
      </c>
      <c r="C6" s="966" t="s">
        <v>1</v>
      </c>
      <c r="D6" s="966" t="s">
        <v>1</v>
      </c>
      <c r="E6" s="966" t="s">
        <v>1</v>
      </c>
    </row>
    <row r="7" spans="1:5" x14ac:dyDescent="0.2">
      <c r="A7" s="2" t="s">
        <v>26</v>
      </c>
      <c r="B7" s="964">
        <v>5924</v>
      </c>
      <c r="C7" s="967">
        <v>1993.40966796875</v>
      </c>
      <c r="D7" s="967">
        <v>1992</v>
      </c>
      <c r="E7" s="967">
        <v>43.0746459960938</v>
      </c>
    </row>
    <row r="8" spans="1:5" x14ac:dyDescent="0.2">
      <c r="A8" s="5" t="s">
        <v>27</v>
      </c>
      <c r="B8" s="963" t="s">
        <v>1</v>
      </c>
      <c r="C8" s="966" t="s">
        <v>1</v>
      </c>
      <c r="D8" s="966" t="s">
        <v>1</v>
      </c>
      <c r="E8" s="966" t="s">
        <v>1</v>
      </c>
    </row>
    <row r="9" spans="1:5" x14ac:dyDescent="0.2">
      <c r="A9" s="2" t="s">
        <v>28</v>
      </c>
      <c r="B9" s="964">
        <v>587</v>
      </c>
      <c r="C9" s="967">
        <v>1996.61279296875</v>
      </c>
      <c r="D9" s="967">
        <v>1995</v>
      </c>
      <c r="E9" s="967">
        <v>11.359911918640099</v>
      </c>
    </row>
    <row r="10" spans="1:5" x14ac:dyDescent="0.2">
      <c r="A10" s="2" t="s">
        <v>29</v>
      </c>
      <c r="B10" s="964">
        <v>401</v>
      </c>
      <c r="C10" s="967">
        <v>2012.24853515625</v>
      </c>
      <c r="D10" s="967">
        <v>2013</v>
      </c>
      <c r="E10" s="967">
        <v>7.3740658760070801</v>
      </c>
    </row>
    <row r="11" spans="1:5" x14ac:dyDescent="0.2">
      <c r="A11" s="2" t="s">
        <v>30</v>
      </c>
      <c r="B11" s="964">
        <v>1493</v>
      </c>
      <c r="C11" s="967">
        <v>2015.02429199219</v>
      </c>
      <c r="D11" s="967">
        <v>2016</v>
      </c>
      <c r="E11" s="967">
        <v>7.1995010375976598</v>
      </c>
    </row>
    <row r="12" spans="1:5" x14ac:dyDescent="0.2">
      <c r="A12" s="2" t="s">
        <v>31</v>
      </c>
      <c r="B12" s="964">
        <v>620</v>
      </c>
      <c r="C12" s="967">
        <v>1984.36376953125</v>
      </c>
      <c r="D12" s="967">
        <v>1994</v>
      </c>
      <c r="E12" s="967">
        <v>145.92077636718801</v>
      </c>
    </row>
    <row r="13" spans="1:5" x14ac:dyDescent="0.2">
      <c r="A13" s="2" t="s">
        <v>32</v>
      </c>
      <c r="B13" s="964">
        <v>841</v>
      </c>
      <c r="C13" s="967">
        <v>1975.40307617188</v>
      </c>
      <c r="D13" s="967">
        <v>1976</v>
      </c>
      <c r="E13" s="967">
        <v>8.8916759490966797</v>
      </c>
    </row>
    <row r="14" spans="1:5" x14ac:dyDescent="0.2">
      <c r="A14" s="2" t="s">
        <v>33</v>
      </c>
      <c r="B14" s="964">
        <v>1570</v>
      </c>
      <c r="C14" s="967">
        <v>1977.51831054688</v>
      </c>
      <c r="D14" s="967">
        <v>1978</v>
      </c>
      <c r="E14" s="967">
        <v>8.2853031158447301</v>
      </c>
    </row>
    <row r="15" spans="1:5" x14ac:dyDescent="0.2">
      <c r="A15" s="5" t="s">
        <v>34</v>
      </c>
      <c r="B15" s="963" t="s">
        <v>1</v>
      </c>
      <c r="C15" s="966" t="s">
        <v>1</v>
      </c>
      <c r="D15" s="966" t="s">
        <v>1</v>
      </c>
      <c r="E15" s="966" t="s">
        <v>1</v>
      </c>
    </row>
    <row r="16" spans="1:5" x14ac:dyDescent="0.2">
      <c r="A16" s="2" t="s">
        <v>35</v>
      </c>
      <c r="B16" s="964">
        <v>3270</v>
      </c>
      <c r="C16" s="967">
        <v>2004.154296875</v>
      </c>
      <c r="D16" s="967">
        <v>2008</v>
      </c>
      <c r="E16" s="967">
        <v>55.941684722900398</v>
      </c>
    </row>
    <row r="17" spans="1:5" x14ac:dyDescent="0.2">
      <c r="A17" s="2" t="s">
        <v>36</v>
      </c>
      <c r="B17" s="964">
        <v>159</v>
      </c>
      <c r="C17" s="967">
        <v>2001.53466796875</v>
      </c>
      <c r="D17" s="967">
        <v>2003</v>
      </c>
      <c r="E17" s="967">
        <v>13.9269456863403</v>
      </c>
    </row>
    <row r="18" spans="1:5" x14ac:dyDescent="0.2">
      <c r="A18" s="2" t="s">
        <v>37</v>
      </c>
      <c r="B18" s="964">
        <v>2264</v>
      </c>
      <c r="C18" s="967">
        <v>1975.97155761719</v>
      </c>
      <c r="D18" s="967">
        <v>1976</v>
      </c>
      <c r="E18" s="967">
        <v>9.2248725891113299</v>
      </c>
    </row>
    <row r="19" spans="1:5" x14ac:dyDescent="0.2">
      <c r="A19" s="2" t="s">
        <v>38</v>
      </c>
      <c r="B19" s="964">
        <v>77</v>
      </c>
      <c r="C19" s="967">
        <v>2004.0458984375</v>
      </c>
      <c r="D19" s="967">
        <v>2008</v>
      </c>
      <c r="E19" s="967">
        <v>14.982017517089799</v>
      </c>
    </row>
    <row r="20" spans="1:5" x14ac:dyDescent="0.2">
      <c r="A20" s="5" t="s">
        <v>39</v>
      </c>
      <c r="B20" s="963" t="s">
        <v>1</v>
      </c>
      <c r="C20" s="966" t="s">
        <v>1</v>
      </c>
      <c r="D20" s="966" t="s">
        <v>1</v>
      </c>
      <c r="E20" s="966" t="s">
        <v>1</v>
      </c>
    </row>
    <row r="21" spans="1:5" x14ac:dyDescent="0.2">
      <c r="A21" s="2" t="s">
        <v>35</v>
      </c>
      <c r="B21" s="964">
        <v>3270</v>
      </c>
      <c r="C21" s="967">
        <v>2004.154296875</v>
      </c>
      <c r="D21" s="967">
        <v>2008</v>
      </c>
      <c r="E21" s="967">
        <v>55.941684722900398</v>
      </c>
    </row>
    <row r="22" spans="1:5" x14ac:dyDescent="0.2">
      <c r="A22" s="2" t="s">
        <v>40</v>
      </c>
      <c r="B22" s="964">
        <v>53</v>
      </c>
      <c r="C22" s="967">
        <v>2004.17810058594</v>
      </c>
      <c r="D22" s="967">
        <v>2003</v>
      </c>
      <c r="E22" s="967">
        <v>14.2180681228638</v>
      </c>
    </row>
    <row r="23" spans="1:5" x14ac:dyDescent="0.2">
      <c r="A23" s="2" t="s">
        <v>41</v>
      </c>
      <c r="B23" s="964">
        <v>86</v>
      </c>
      <c r="C23" s="967">
        <v>2002.91186523438</v>
      </c>
      <c r="D23" s="967">
        <v>2005</v>
      </c>
      <c r="E23" s="967">
        <v>12.910149574279799</v>
      </c>
    </row>
    <row r="24" spans="1:5" x14ac:dyDescent="0.2">
      <c r="A24" s="2" t="s">
        <v>42</v>
      </c>
      <c r="B24" s="964">
        <v>20</v>
      </c>
      <c r="C24" s="967" t="s">
        <v>1</v>
      </c>
      <c r="D24" s="967" t="s">
        <v>1</v>
      </c>
      <c r="E24" s="967" t="s">
        <v>1</v>
      </c>
    </row>
    <row r="25" spans="1:5" x14ac:dyDescent="0.2">
      <c r="A25" s="2" t="s">
        <v>43</v>
      </c>
      <c r="B25" s="964">
        <v>8</v>
      </c>
      <c r="C25" s="967" t="s">
        <v>1</v>
      </c>
      <c r="D25" s="967" t="s">
        <v>1</v>
      </c>
      <c r="E25" s="967" t="s">
        <v>1</v>
      </c>
    </row>
    <row r="26" spans="1:5" x14ac:dyDescent="0.2">
      <c r="A26" s="2" t="s">
        <v>37</v>
      </c>
      <c r="B26" s="964">
        <v>2264</v>
      </c>
      <c r="C26" s="967">
        <v>1975.97155761719</v>
      </c>
      <c r="D26" s="967">
        <v>1976</v>
      </c>
      <c r="E26" s="967">
        <v>9.2248725891113299</v>
      </c>
    </row>
    <row r="27" spans="1:5" x14ac:dyDescent="0.2">
      <c r="A27" s="2" t="s">
        <v>44</v>
      </c>
      <c r="B27" s="964">
        <v>22</v>
      </c>
      <c r="C27" s="967" t="s">
        <v>1</v>
      </c>
      <c r="D27" s="967" t="s">
        <v>1</v>
      </c>
      <c r="E27" s="967" t="s">
        <v>1</v>
      </c>
    </row>
    <row r="28" spans="1:5" x14ac:dyDescent="0.2">
      <c r="A28" s="2" t="s">
        <v>45</v>
      </c>
      <c r="B28" s="964">
        <v>47</v>
      </c>
      <c r="C28" s="967">
        <v>2001.92065429688</v>
      </c>
      <c r="D28" s="967">
        <v>2002</v>
      </c>
      <c r="E28" s="967">
        <v>13.7417316436768</v>
      </c>
    </row>
    <row r="29" spans="1:5" x14ac:dyDescent="0.2">
      <c r="A29" s="5" t="s">
        <v>46</v>
      </c>
      <c r="B29" s="963" t="s">
        <v>1</v>
      </c>
      <c r="C29" s="966" t="s">
        <v>1</v>
      </c>
      <c r="D29" s="966" t="s">
        <v>1</v>
      </c>
      <c r="E29" s="966" t="s">
        <v>1</v>
      </c>
    </row>
    <row r="30" spans="1:5" x14ac:dyDescent="0.2">
      <c r="A30" s="2" t="s">
        <v>47</v>
      </c>
      <c r="B30" s="964">
        <v>160</v>
      </c>
      <c r="C30" s="967">
        <v>1989.20275878906</v>
      </c>
      <c r="D30" s="967">
        <v>1986</v>
      </c>
      <c r="E30" s="967">
        <v>14.827898025512701</v>
      </c>
    </row>
    <row r="31" spans="1:5" x14ac:dyDescent="0.2">
      <c r="A31" s="2" t="s">
        <v>48</v>
      </c>
      <c r="B31" s="964">
        <v>1247</v>
      </c>
      <c r="C31" s="967">
        <v>1984.95178222656</v>
      </c>
      <c r="D31" s="967">
        <v>1983</v>
      </c>
      <c r="E31" s="967">
        <v>68.6185302734375</v>
      </c>
    </row>
    <row r="32" spans="1:5" x14ac:dyDescent="0.2">
      <c r="A32" s="2" t="s">
        <v>49</v>
      </c>
      <c r="B32" s="964">
        <v>1160</v>
      </c>
      <c r="C32" s="967">
        <v>1992.2412109375</v>
      </c>
      <c r="D32" s="967">
        <v>1989</v>
      </c>
      <c r="E32" s="967">
        <v>18.549615859985401</v>
      </c>
    </row>
    <row r="33" spans="1:5" x14ac:dyDescent="0.2">
      <c r="A33" s="2" t="s">
        <v>50</v>
      </c>
      <c r="B33" s="964">
        <v>2923</v>
      </c>
      <c r="C33" s="967">
        <v>2003.76586914062</v>
      </c>
      <c r="D33" s="967">
        <v>2008</v>
      </c>
      <c r="E33" s="967">
        <v>15.7034015655518</v>
      </c>
    </row>
    <row r="34" spans="1:5" x14ac:dyDescent="0.2">
      <c r="A34" s="5" t="s">
        <v>51</v>
      </c>
      <c r="B34" s="963" t="s">
        <v>1</v>
      </c>
      <c r="C34" s="966" t="s">
        <v>1</v>
      </c>
      <c r="D34" s="966" t="s">
        <v>1</v>
      </c>
      <c r="E34" s="966" t="s">
        <v>1</v>
      </c>
    </row>
    <row r="35" spans="1:5" x14ac:dyDescent="0.2">
      <c r="A35" s="2" t="s">
        <v>52</v>
      </c>
      <c r="B35" s="964">
        <v>1273</v>
      </c>
      <c r="C35" s="967">
        <v>1983.6455078125</v>
      </c>
      <c r="D35" s="967">
        <v>1982</v>
      </c>
      <c r="E35" s="967">
        <v>14.1283149719238</v>
      </c>
    </row>
    <row r="36" spans="1:5" x14ac:dyDescent="0.2">
      <c r="A36" s="2" t="s">
        <v>53</v>
      </c>
      <c r="B36" s="964">
        <v>2582</v>
      </c>
      <c r="C36" s="967">
        <v>1988.6455078125</v>
      </c>
      <c r="D36" s="967">
        <v>1988</v>
      </c>
      <c r="E36" s="967">
        <v>73.136901855468807</v>
      </c>
    </row>
    <row r="37" spans="1:5" x14ac:dyDescent="0.2">
      <c r="A37" s="2" t="s">
        <v>54</v>
      </c>
      <c r="B37" s="964">
        <v>1041</v>
      </c>
      <c r="C37" s="967">
        <v>2012.5771484375</v>
      </c>
      <c r="D37" s="967">
        <v>2014</v>
      </c>
      <c r="E37" s="967">
        <v>10.234615325927701</v>
      </c>
    </row>
    <row r="38" spans="1:5" x14ac:dyDescent="0.2">
      <c r="A38" s="2" t="s">
        <v>55</v>
      </c>
      <c r="B38" s="964">
        <v>1007</v>
      </c>
      <c r="C38" s="967">
        <v>2012.98291015625</v>
      </c>
      <c r="D38" s="967">
        <v>2014</v>
      </c>
      <c r="E38" s="967">
        <v>6.9384298324584996</v>
      </c>
    </row>
    <row r="39" spans="1:5" x14ac:dyDescent="0.2">
      <c r="A39" s="5" t="s">
        <v>56</v>
      </c>
      <c r="B39" s="963" t="s">
        <v>1</v>
      </c>
      <c r="C39" s="966" t="s">
        <v>1</v>
      </c>
      <c r="D39" s="966" t="s">
        <v>1</v>
      </c>
      <c r="E39" s="966" t="s">
        <v>1</v>
      </c>
    </row>
    <row r="40" spans="1:5" x14ac:dyDescent="0.2">
      <c r="A40" s="2" t="s">
        <v>57</v>
      </c>
      <c r="B40" s="964">
        <v>5178</v>
      </c>
      <c r="C40" s="967">
        <v>1992.37377929688</v>
      </c>
      <c r="D40" s="967">
        <v>1989</v>
      </c>
      <c r="E40" s="967">
        <v>17.873716354370099</v>
      </c>
    </row>
    <row r="41" spans="1:5" x14ac:dyDescent="0.2">
      <c r="A41" s="2" t="s">
        <v>58</v>
      </c>
      <c r="B41" s="964">
        <v>517</v>
      </c>
      <c r="C41" s="967">
        <v>1999.33471679688</v>
      </c>
      <c r="D41" s="967">
        <v>2009</v>
      </c>
      <c r="E41" s="967">
        <v>97.254776000976605</v>
      </c>
    </row>
    <row r="42" spans="1:5" x14ac:dyDescent="0.2">
      <c r="A42" s="5" t="s">
        <v>59</v>
      </c>
      <c r="B42" s="963" t="s">
        <v>1</v>
      </c>
      <c r="C42" s="966" t="s">
        <v>1</v>
      </c>
      <c r="D42" s="966" t="s">
        <v>1</v>
      </c>
      <c r="E42" s="966" t="s">
        <v>1</v>
      </c>
    </row>
    <row r="43" spans="1:5" x14ac:dyDescent="0.2">
      <c r="A43" s="2" t="s">
        <v>60</v>
      </c>
      <c r="B43" s="964">
        <v>5007</v>
      </c>
      <c r="C43" s="967">
        <v>1991.45483398438</v>
      </c>
      <c r="D43" s="967">
        <v>1988</v>
      </c>
      <c r="E43" s="967">
        <v>17.775239944458001</v>
      </c>
    </row>
    <row r="44" spans="1:5" x14ac:dyDescent="0.2">
      <c r="A44" s="2" t="s">
        <v>61</v>
      </c>
      <c r="B44" s="964">
        <v>378</v>
      </c>
      <c r="C44" s="967">
        <v>2003.6494140625</v>
      </c>
      <c r="D44" s="967">
        <v>2007</v>
      </c>
      <c r="E44" s="967">
        <v>16.081718444824201</v>
      </c>
    </row>
    <row r="45" spans="1:5" x14ac:dyDescent="0.2">
      <c r="A45" s="2" t="s">
        <v>62</v>
      </c>
      <c r="B45" s="964">
        <v>420</v>
      </c>
      <c r="C45" s="967">
        <v>2000.43835449219</v>
      </c>
      <c r="D45" s="967">
        <v>2010</v>
      </c>
      <c r="E45" s="967">
        <v>103.15412139892599</v>
      </c>
    </row>
    <row r="46" spans="1:5" x14ac:dyDescent="0.2">
      <c r="A46" s="5" t="s">
        <v>63</v>
      </c>
      <c r="B46" s="963" t="s">
        <v>1</v>
      </c>
      <c r="C46" s="966" t="s">
        <v>1</v>
      </c>
      <c r="D46" s="966" t="s">
        <v>1</v>
      </c>
      <c r="E46" s="966" t="s">
        <v>1</v>
      </c>
    </row>
    <row r="47" spans="1:5" x14ac:dyDescent="0.2">
      <c r="A47" s="2" t="s">
        <v>64</v>
      </c>
      <c r="B47" s="964">
        <v>526</v>
      </c>
      <c r="C47" s="967">
        <v>1998.10766601562</v>
      </c>
      <c r="D47" s="967">
        <v>2000</v>
      </c>
      <c r="E47" s="967">
        <v>18.961631774902301</v>
      </c>
    </row>
    <row r="48" spans="1:5" x14ac:dyDescent="0.2">
      <c r="A48" s="2" t="s">
        <v>65</v>
      </c>
      <c r="B48" s="964">
        <v>557</v>
      </c>
      <c r="C48" s="967">
        <v>1991.64819335938</v>
      </c>
      <c r="D48" s="967">
        <v>1988</v>
      </c>
      <c r="E48" s="967">
        <v>19.5511360168457</v>
      </c>
    </row>
    <row r="49" spans="1:5" x14ac:dyDescent="0.2">
      <c r="A49" s="2" t="s">
        <v>66</v>
      </c>
      <c r="B49" s="964">
        <v>868</v>
      </c>
      <c r="C49" s="967">
        <v>1992.39929199219</v>
      </c>
      <c r="D49" s="967">
        <v>1989</v>
      </c>
      <c r="E49" s="967">
        <v>17.271680831909201</v>
      </c>
    </row>
    <row r="50" spans="1:5" x14ac:dyDescent="0.2">
      <c r="A50" s="2" t="s">
        <v>67</v>
      </c>
      <c r="B50" s="964">
        <v>606</v>
      </c>
      <c r="C50" s="967">
        <v>1993.96520996094</v>
      </c>
      <c r="D50" s="967">
        <v>1991</v>
      </c>
      <c r="E50" s="967">
        <v>17.974798202514599</v>
      </c>
    </row>
    <row r="51" spans="1:5" x14ac:dyDescent="0.2">
      <c r="A51" s="2" t="s">
        <v>68</v>
      </c>
      <c r="B51" s="964">
        <v>545</v>
      </c>
      <c r="C51" s="967">
        <v>1996.06201171875</v>
      </c>
      <c r="D51" s="967">
        <v>1998</v>
      </c>
      <c r="E51" s="967">
        <v>18.675975799560501</v>
      </c>
    </row>
    <row r="52" spans="1:5" x14ac:dyDescent="0.2">
      <c r="A52" s="2" t="s">
        <v>69</v>
      </c>
      <c r="B52" s="964">
        <v>599</v>
      </c>
      <c r="C52" s="967">
        <v>1997.44152832031</v>
      </c>
      <c r="D52" s="967">
        <v>2000</v>
      </c>
      <c r="E52" s="967">
        <v>17.8003940582275</v>
      </c>
    </row>
    <row r="53" spans="1:5" x14ac:dyDescent="0.2">
      <c r="A53" s="2" t="s">
        <v>70</v>
      </c>
      <c r="B53" s="964">
        <v>656</v>
      </c>
      <c r="C53" s="967">
        <v>1988.69116210938</v>
      </c>
      <c r="D53" s="967">
        <v>1983</v>
      </c>
      <c r="E53" s="967">
        <v>16.987062454223601</v>
      </c>
    </row>
    <row r="54" spans="1:5" x14ac:dyDescent="0.2">
      <c r="A54" s="2" t="s">
        <v>71</v>
      </c>
      <c r="B54" s="964">
        <v>545</v>
      </c>
      <c r="C54" s="967">
        <v>1995.54150390625</v>
      </c>
      <c r="D54" s="967">
        <v>1995</v>
      </c>
      <c r="E54" s="967">
        <v>18.447847366333001</v>
      </c>
    </row>
    <row r="55" spans="1:5" x14ac:dyDescent="0.2">
      <c r="A55" s="2" t="s">
        <v>72</v>
      </c>
      <c r="B55" s="964">
        <v>387</v>
      </c>
      <c r="C55" s="967">
        <v>1993.07373046875</v>
      </c>
      <c r="D55" s="967">
        <v>1991</v>
      </c>
      <c r="E55" s="967">
        <v>18.1695766448975</v>
      </c>
    </row>
    <row r="56" spans="1:5" x14ac:dyDescent="0.2">
      <c r="A56" s="2" t="s">
        <v>73</v>
      </c>
      <c r="B56" s="964">
        <v>635</v>
      </c>
      <c r="C56" s="967">
        <v>1989.84655761719</v>
      </c>
      <c r="D56" s="967">
        <v>1997</v>
      </c>
      <c r="E56" s="967">
        <v>112.634002685547</v>
      </c>
    </row>
    <row r="57" spans="1:5" x14ac:dyDescent="0.2">
      <c r="A57" s="5" t="s">
        <v>74</v>
      </c>
      <c r="B57" s="963" t="s">
        <v>1</v>
      </c>
      <c r="C57" s="966" t="s">
        <v>1</v>
      </c>
      <c r="D57" s="966" t="s">
        <v>1</v>
      </c>
      <c r="E57" s="966" t="s">
        <v>1</v>
      </c>
    </row>
    <row r="58" spans="1:5" x14ac:dyDescent="0.2">
      <c r="A58" s="2" t="s">
        <v>75</v>
      </c>
      <c r="B58" s="964">
        <v>526</v>
      </c>
      <c r="C58" s="967">
        <v>1998.10766601562</v>
      </c>
      <c r="D58" s="967">
        <v>2000</v>
      </c>
      <c r="E58" s="967">
        <v>18.961631774902301</v>
      </c>
    </row>
    <row r="59" spans="1:5" x14ac:dyDescent="0.2">
      <c r="A59" s="2" t="s">
        <v>76</v>
      </c>
      <c r="B59" s="964">
        <v>2307</v>
      </c>
      <c r="C59" s="967">
        <v>1994.80773925781</v>
      </c>
      <c r="D59" s="967">
        <v>1997</v>
      </c>
      <c r="E59" s="967">
        <v>59.159214019775398</v>
      </c>
    </row>
    <row r="60" spans="1:5" x14ac:dyDescent="0.2">
      <c r="A60" s="2" t="s">
        <v>77</v>
      </c>
      <c r="B60" s="964">
        <v>1703</v>
      </c>
      <c r="C60" s="967">
        <v>1990.30456542969</v>
      </c>
      <c r="D60" s="967">
        <v>1986</v>
      </c>
      <c r="E60" s="967">
        <v>17.601537704467798</v>
      </c>
    </row>
    <row r="61" spans="1:5" x14ac:dyDescent="0.2">
      <c r="A61" s="2" t="s">
        <v>78</v>
      </c>
      <c r="B61" s="964">
        <v>1388</v>
      </c>
      <c r="C61" s="967">
        <v>1991.87646484375</v>
      </c>
      <c r="D61" s="967">
        <v>1989</v>
      </c>
      <c r="E61" s="967">
        <v>17.743547439575199</v>
      </c>
    </row>
    <row r="62" spans="1:5" x14ac:dyDescent="0.2">
      <c r="A62" s="5" t="s">
        <v>79</v>
      </c>
      <c r="B62" s="963" t="s">
        <v>1</v>
      </c>
      <c r="C62" s="966" t="s">
        <v>1</v>
      </c>
      <c r="D62" s="966" t="s">
        <v>1</v>
      </c>
      <c r="E62" s="966" t="s">
        <v>1</v>
      </c>
    </row>
    <row r="63" spans="1:5" x14ac:dyDescent="0.2">
      <c r="A63" s="2" t="s">
        <v>80</v>
      </c>
      <c r="B63" s="964">
        <v>4182</v>
      </c>
      <c r="C63" s="967">
        <v>1984.79284667969</v>
      </c>
      <c r="D63" s="967">
        <v>1984</v>
      </c>
      <c r="E63" s="967">
        <v>48.1940307617188</v>
      </c>
    </row>
    <row r="64" spans="1:5" x14ac:dyDescent="0.2">
      <c r="A64" s="2" t="s">
        <v>81</v>
      </c>
      <c r="B64" s="964">
        <v>301</v>
      </c>
      <c r="C64" s="967">
        <v>2015.08752441406</v>
      </c>
      <c r="D64" s="967">
        <v>2016</v>
      </c>
      <c r="E64" s="967">
        <v>3.6543304920196502</v>
      </c>
    </row>
    <row r="65" spans="1:5" x14ac:dyDescent="0.2">
      <c r="A65" s="2" t="s">
        <v>82</v>
      </c>
      <c r="B65" s="964">
        <v>605</v>
      </c>
      <c r="C65" s="967">
        <v>2019.72521972656</v>
      </c>
      <c r="D65" s="967">
        <v>2021</v>
      </c>
      <c r="E65" s="967">
        <v>8.3599100112915004</v>
      </c>
    </row>
    <row r="66" spans="1:5" x14ac:dyDescent="0.2">
      <c r="A66" s="2" t="s">
        <v>83</v>
      </c>
      <c r="B66" s="964">
        <v>808</v>
      </c>
      <c r="C66" s="967">
        <v>2011.75671386719</v>
      </c>
      <c r="D66" s="967">
        <v>2013</v>
      </c>
      <c r="E66" s="967">
        <v>5.15502882003784</v>
      </c>
    </row>
    <row r="67" spans="1:5" x14ac:dyDescent="0.2">
      <c r="A67" s="5" t="s">
        <v>84</v>
      </c>
      <c r="B67" s="963" t="s">
        <v>1</v>
      </c>
      <c r="C67" s="966" t="s">
        <v>1</v>
      </c>
      <c r="D67" s="966" t="s">
        <v>1</v>
      </c>
      <c r="E67" s="966" t="s">
        <v>1</v>
      </c>
    </row>
    <row r="68" spans="1:5" x14ac:dyDescent="0.2">
      <c r="A68" s="2" t="s">
        <v>85</v>
      </c>
      <c r="B68" s="964">
        <v>5789</v>
      </c>
      <c r="C68" s="967">
        <v>1993.0498046875</v>
      </c>
      <c r="D68" s="967">
        <v>1991</v>
      </c>
      <c r="E68" s="967">
        <v>43.705799102783203</v>
      </c>
    </row>
    <row r="69" spans="1:5" x14ac:dyDescent="0.2">
      <c r="A69" s="2" t="s">
        <v>86</v>
      </c>
      <c r="B69" s="964">
        <v>31</v>
      </c>
      <c r="C69" s="967">
        <v>2004.29260253906</v>
      </c>
      <c r="D69" s="967">
        <v>2014</v>
      </c>
      <c r="E69" s="967">
        <v>21.132007598876999</v>
      </c>
    </row>
    <row r="70" spans="1:5" x14ac:dyDescent="0.2">
      <c r="A70" s="2" t="s">
        <v>87</v>
      </c>
      <c r="B70" s="964">
        <v>64</v>
      </c>
      <c r="C70" s="967">
        <v>2001.6953125</v>
      </c>
      <c r="D70" s="967">
        <v>2003</v>
      </c>
      <c r="E70" s="967">
        <v>17.1006259918213</v>
      </c>
    </row>
    <row r="71" spans="1:5" x14ac:dyDescent="0.2">
      <c r="A71" s="2" t="s">
        <v>88</v>
      </c>
      <c r="B71" s="964">
        <v>35</v>
      </c>
      <c r="C71" s="967">
        <v>2005.28271484375</v>
      </c>
      <c r="D71" s="967">
        <v>2009</v>
      </c>
      <c r="E71" s="967">
        <v>15.0869464874268</v>
      </c>
    </row>
    <row r="72" spans="1:5" x14ac:dyDescent="0.2">
      <c r="A72" s="5" t="s">
        <v>89</v>
      </c>
      <c r="B72" s="963" t="s">
        <v>1</v>
      </c>
      <c r="C72" s="966" t="s">
        <v>1</v>
      </c>
      <c r="D72" s="966" t="s">
        <v>1</v>
      </c>
      <c r="E72" s="966" t="s">
        <v>1</v>
      </c>
    </row>
    <row r="73" spans="1:5" x14ac:dyDescent="0.2">
      <c r="A73" s="2" t="s">
        <v>89</v>
      </c>
      <c r="B73" s="964">
        <v>2827</v>
      </c>
      <c r="C73" s="967">
        <v>1993.02795410156</v>
      </c>
      <c r="D73" s="967">
        <v>1991</v>
      </c>
      <c r="E73" s="967">
        <v>52.334766387939503</v>
      </c>
    </row>
    <row r="74" spans="1:5" x14ac:dyDescent="0.2">
      <c r="A74" s="2" t="s">
        <v>90</v>
      </c>
      <c r="B74" s="964">
        <v>1802</v>
      </c>
      <c r="C74" s="967">
        <v>1993.91784667969</v>
      </c>
      <c r="D74" s="967">
        <v>1991</v>
      </c>
      <c r="E74" s="967">
        <v>17.132036209106399</v>
      </c>
    </row>
    <row r="75" spans="1:5" x14ac:dyDescent="0.2">
      <c r="A75" s="5" t="s">
        <v>91</v>
      </c>
      <c r="B75" s="963" t="s">
        <v>1</v>
      </c>
      <c r="C75" s="966" t="s">
        <v>1</v>
      </c>
      <c r="D75" s="966" t="s">
        <v>1</v>
      </c>
      <c r="E75" s="966" t="s">
        <v>1</v>
      </c>
    </row>
    <row r="76" spans="1:5" x14ac:dyDescent="0.2">
      <c r="A76" s="2" t="s">
        <v>92</v>
      </c>
      <c r="B76" s="964">
        <v>1088</v>
      </c>
      <c r="C76" s="967">
        <v>2006.46350097656</v>
      </c>
      <c r="D76" s="967">
        <v>2012</v>
      </c>
      <c r="E76" s="967">
        <v>15.927336692810099</v>
      </c>
    </row>
    <row r="77" spans="1:5" x14ac:dyDescent="0.2">
      <c r="A77" s="2" t="s">
        <v>93</v>
      </c>
      <c r="B77" s="964">
        <v>811</v>
      </c>
      <c r="C77" s="967">
        <v>1994.1435546875</v>
      </c>
      <c r="D77" s="967">
        <v>2003</v>
      </c>
      <c r="E77" s="967">
        <v>100.583633422852</v>
      </c>
    </row>
    <row r="78" spans="1:5" x14ac:dyDescent="0.2">
      <c r="A78" s="2" t="s">
        <v>94</v>
      </c>
      <c r="B78" s="964">
        <v>2703</v>
      </c>
      <c r="C78" s="967">
        <v>1985.45690917969</v>
      </c>
      <c r="D78" s="967">
        <v>1983</v>
      </c>
      <c r="E78" s="967">
        <v>15.442751884460399</v>
      </c>
    </row>
    <row r="79" spans="1:5" x14ac:dyDescent="0.2">
      <c r="A79" s="5" t="s">
        <v>95</v>
      </c>
      <c r="B79" s="963" t="s">
        <v>1</v>
      </c>
      <c r="C79" s="966" t="s">
        <v>1</v>
      </c>
      <c r="D79" s="966" t="s">
        <v>1</v>
      </c>
      <c r="E79" s="966" t="s">
        <v>1</v>
      </c>
    </row>
    <row r="80" spans="1:5" x14ac:dyDescent="0.2">
      <c r="A80" s="2" t="s">
        <v>96</v>
      </c>
      <c r="B80" s="964">
        <v>741</v>
      </c>
      <c r="C80" s="967">
        <v>1999.947265625</v>
      </c>
      <c r="D80" s="967">
        <v>2002</v>
      </c>
      <c r="E80" s="967">
        <v>16.933702468872099</v>
      </c>
    </row>
    <row r="81" spans="1:5" x14ac:dyDescent="0.2">
      <c r="A81" s="2" t="s">
        <v>97</v>
      </c>
      <c r="B81" s="964">
        <v>935</v>
      </c>
      <c r="C81" s="967">
        <v>1993.00927734375</v>
      </c>
      <c r="D81" s="967">
        <v>1990</v>
      </c>
      <c r="E81" s="967">
        <v>18.1890563964844</v>
      </c>
    </row>
    <row r="82" spans="1:5" x14ac:dyDescent="0.2">
      <c r="A82" s="2" t="s">
        <v>98</v>
      </c>
      <c r="B82" s="964">
        <v>193</v>
      </c>
      <c r="C82" s="967">
        <v>1993.39172363281</v>
      </c>
      <c r="D82" s="967">
        <v>1991</v>
      </c>
      <c r="E82" s="967">
        <v>17.835706710815401</v>
      </c>
    </row>
    <row r="83" spans="1:5" x14ac:dyDescent="0.2">
      <c r="A83" s="2" t="s">
        <v>99</v>
      </c>
      <c r="B83" s="964">
        <v>598</v>
      </c>
      <c r="C83" s="967">
        <v>1981.24072265625</v>
      </c>
      <c r="D83" s="967">
        <v>1982</v>
      </c>
      <c r="E83" s="967">
        <v>101.594764709473</v>
      </c>
    </row>
    <row r="84" spans="1:5" x14ac:dyDescent="0.2">
      <c r="A84" s="2" t="s">
        <v>100</v>
      </c>
      <c r="B84" s="964">
        <v>281</v>
      </c>
      <c r="C84" s="967">
        <v>1989.77770996094</v>
      </c>
      <c r="D84" s="967">
        <v>1989</v>
      </c>
      <c r="E84" s="967">
        <v>18.417598724365199</v>
      </c>
    </row>
    <row r="85" spans="1:5" x14ac:dyDescent="0.2">
      <c r="A85" s="2" t="s">
        <v>101</v>
      </c>
      <c r="B85" s="964">
        <v>867</v>
      </c>
      <c r="C85" s="967">
        <v>1988.44140625</v>
      </c>
      <c r="D85" s="967">
        <v>1985</v>
      </c>
      <c r="E85" s="967">
        <v>16.799463272094702</v>
      </c>
    </row>
    <row r="86" spans="1:5" x14ac:dyDescent="0.2">
      <c r="A86" s="2" t="s">
        <v>102</v>
      </c>
      <c r="B86" s="964">
        <v>248</v>
      </c>
      <c r="C86" s="967">
        <v>1997.55236816406</v>
      </c>
      <c r="D86" s="967">
        <v>2000</v>
      </c>
      <c r="E86" s="967">
        <v>15.6907510757446</v>
      </c>
    </row>
    <row r="87" spans="1:5" x14ac:dyDescent="0.2">
      <c r="A87" s="2" t="s">
        <v>103</v>
      </c>
      <c r="B87" s="964">
        <v>287</v>
      </c>
      <c r="C87" s="967">
        <v>2006.2529296875</v>
      </c>
      <c r="D87" s="967">
        <v>2012</v>
      </c>
      <c r="E87" s="967">
        <v>16.284360885620099</v>
      </c>
    </row>
    <row r="88" spans="1:5" x14ac:dyDescent="0.2">
      <c r="A88" s="2" t="s">
        <v>104</v>
      </c>
      <c r="B88" s="964">
        <v>414</v>
      </c>
      <c r="C88" s="967">
        <v>2002.91613769531</v>
      </c>
      <c r="D88" s="967">
        <v>2009</v>
      </c>
      <c r="E88" s="967">
        <v>17.638355255126999</v>
      </c>
    </row>
    <row r="89" spans="1:5" x14ac:dyDescent="0.2">
      <c r="A89" s="5" t="s">
        <v>105</v>
      </c>
      <c r="B89" s="963" t="s">
        <v>1</v>
      </c>
      <c r="C89" s="966" t="s">
        <v>1</v>
      </c>
      <c r="D89" s="966" t="s">
        <v>1</v>
      </c>
      <c r="E89" s="966" t="s">
        <v>1</v>
      </c>
    </row>
    <row r="90" spans="1:5" x14ac:dyDescent="0.2">
      <c r="A90" s="2" t="s">
        <v>106</v>
      </c>
      <c r="B90" s="964">
        <v>492</v>
      </c>
      <c r="C90" s="967">
        <v>1988.96252441406</v>
      </c>
      <c r="D90" s="967">
        <v>1990</v>
      </c>
      <c r="E90" s="967">
        <v>104.355880737305</v>
      </c>
    </row>
    <row r="91" spans="1:5" x14ac:dyDescent="0.2">
      <c r="A91" s="2" t="s">
        <v>107</v>
      </c>
      <c r="B91" s="964">
        <v>1678</v>
      </c>
      <c r="C91" s="967">
        <v>1990.94946289062</v>
      </c>
      <c r="D91" s="967">
        <v>1986</v>
      </c>
      <c r="E91" s="967">
        <v>18.568031311035199</v>
      </c>
    </row>
    <row r="92" spans="1:5" x14ac:dyDescent="0.2">
      <c r="A92" s="2" t="s">
        <v>108</v>
      </c>
      <c r="B92" s="964">
        <v>2891</v>
      </c>
      <c r="C92" s="967">
        <v>1996.12268066406</v>
      </c>
      <c r="D92" s="967">
        <v>1996</v>
      </c>
      <c r="E92" s="967">
        <v>18.248859405517599</v>
      </c>
    </row>
    <row r="93" spans="1:5" x14ac:dyDescent="0.2">
      <c r="A93" s="2" t="s">
        <v>109</v>
      </c>
      <c r="B93" s="964">
        <v>412</v>
      </c>
      <c r="C93" s="967">
        <v>2004.28100585938</v>
      </c>
      <c r="D93" s="967">
        <v>2005</v>
      </c>
      <c r="E93" s="967">
        <v>13.0239315032959</v>
      </c>
    </row>
    <row r="94" spans="1:5" x14ac:dyDescent="0.2">
      <c r="A94" s="5" t="s">
        <v>110</v>
      </c>
      <c r="B94" s="963" t="s">
        <v>1</v>
      </c>
      <c r="C94" s="966" t="s">
        <v>1</v>
      </c>
      <c r="D94" s="966" t="s">
        <v>1</v>
      </c>
      <c r="E94" s="966" t="s">
        <v>1</v>
      </c>
    </row>
    <row r="95" spans="1:5" x14ac:dyDescent="0.2">
      <c r="A95" s="2" t="s">
        <v>106</v>
      </c>
      <c r="B95" s="964">
        <v>897</v>
      </c>
      <c r="C95" s="967">
        <v>1990.84118652344</v>
      </c>
      <c r="D95" s="967">
        <v>1990</v>
      </c>
      <c r="E95" s="967">
        <v>81.796989440917997</v>
      </c>
    </row>
    <row r="96" spans="1:5" x14ac:dyDescent="0.2">
      <c r="A96" s="2" t="s">
        <v>107</v>
      </c>
      <c r="B96" s="964">
        <v>2292</v>
      </c>
      <c r="C96" s="967">
        <v>1990.89245605469</v>
      </c>
      <c r="D96" s="967">
        <v>1987</v>
      </c>
      <c r="E96" s="967">
        <v>18.629524230956999</v>
      </c>
    </row>
    <row r="97" spans="1:5" x14ac:dyDescent="0.2">
      <c r="A97" s="2" t="s">
        <v>108</v>
      </c>
      <c r="B97" s="964">
        <v>2068</v>
      </c>
      <c r="C97" s="967">
        <v>1999.34680175781</v>
      </c>
      <c r="D97" s="967">
        <v>2001</v>
      </c>
      <c r="E97" s="967">
        <v>17.285234451293899</v>
      </c>
    </row>
    <row r="98" spans="1:5" x14ac:dyDescent="0.2">
      <c r="A98" s="2" t="s">
        <v>109</v>
      </c>
      <c r="B98" s="964">
        <v>216</v>
      </c>
      <c r="C98" s="967">
        <v>2004.49938964844</v>
      </c>
      <c r="D98" s="967">
        <v>2005</v>
      </c>
      <c r="E98" s="967">
        <v>12.465446472168001</v>
      </c>
    </row>
    <row r="99" spans="1:5" x14ac:dyDescent="0.2">
      <c r="A99" s="5" t="s">
        <v>111</v>
      </c>
      <c r="B99" s="963" t="s">
        <v>1</v>
      </c>
      <c r="C99" s="966" t="s">
        <v>1</v>
      </c>
      <c r="D99" s="966" t="s">
        <v>1</v>
      </c>
      <c r="E99" s="966" t="s">
        <v>1</v>
      </c>
    </row>
    <row r="100" spans="1:5" x14ac:dyDescent="0.2">
      <c r="A100" s="2" t="s">
        <v>112</v>
      </c>
      <c r="B100" s="964">
        <v>14</v>
      </c>
      <c r="C100" s="967" t="s">
        <v>1</v>
      </c>
      <c r="D100" s="967" t="s">
        <v>1</v>
      </c>
      <c r="E100" s="967" t="s">
        <v>1</v>
      </c>
    </row>
    <row r="101" spans="1:5" x14ac:dyDescent="0.2">
      <c r="A101" s="2" t="s">
        <v>113</v>
      </c>
      <c r="B101" s="964">
        <v>245</v>
      </c>
      <c r="C101" s="967">
        <v>2020.52087402344</v>
      </c>
      <c r="D101" s="967">
        <v>2021</v>
      </c>
      <c r="E101" s="967">
        <v>3.76002025604248</v>
      </c>
    </row>
    <row r="102" spans="1:5" x14ac:dyDescent="0.2">
      <c r="A102" s="2" t="s">
        <v>114</v>
      </c>
      <c r="B102" s="964">
        <v>1166</v>
      </c>
      <c r="C102" s="967">
        <v>2011.04455566406</v>
      </c>
      <c r="D102" s="967">
        <v>2015</v>
      </c>
      <c r="E102" s="967">
        <v>88.112266540527301</v>
      </c>
    </row>
    <row r="103" spans="1:5" x14ac:dyDescent="0.2">
      <c r="A103" s="2" t="s">
        <v>115</v>
      </c>
      <c r="B103" s="964">
        <v>981</v>
      </c>
      <c r="C103" s="967">
        <v>2006.16491699219</v>
      </c>
      <c r="D103" s="967">
        <v>2006</v>
      </c>
      <c r="E103" s="967">
        <v>6.94177150726318</v>
      </c>
    </row>
    <row r="104" spans="1:5" x14ac:dyDescent="0.2">
      <c r="A104" s="2" t="s">
        <v>116</v>
      </c>
      <c r="B104" s="964">
        <v>1196</v>
      </c>
      <c r="C104" s="967">
        <v>1991.64916992188</v>
      </c>
      <c r="D104" s="967">
        <v>1990</v>
      </c>
      <c r="E104" s="967">
        <v>7.7084231376647896</v>
      </c>
    </row>
    <row r="105" spans="1:5" x14ac:dyDescent="0.2">
      <c r="A105" s="2" t="s">
        <v>117</v>
      </c>
      <c r="B105" s="964">
        <v>1286</v>
      </c>
      <c r="C105" s="967">
        <v>1980.490234375</v>
      </c>
      <c r="D105" s="967">
        <v>1980</v>
      </c>
      <c r="E105" s="967">
        <v>6.8629508018493697</v>
      </c>
    </row>
    <row r="106" spans="1:5" x14ac:dyDescent="0.2">
      <c r="A106" s="2" t="s">
        <v>118</v>
      </c>
      <c r="B106" s="964">
        <v>1018</v>
      </c>
      <c r="C106" s="967">
        <v>1969.50769042969</v>
      </c>
      <c r="D106" s="967">
        <v>1969</v>
      </c>
      <c r="E106" s="967">
        <v>6.2455968856811497</v>
      </c>
    </row>
    <row r="107" spans="1:5" x14ac:dyDescent="0.2">
      <c r="A107" s="5" t="s">
        <v>111</v>
      </c>
      <c r="B107" s="963" t="s">
        <v>1</v>
      </c>
      <c r="C107" s="966" t="s">
        <v>1</v>
      </c>
      <c r="D107" s="966" t="s">
        <v>1</v>
      </c>
      <c r="E107" s="966" t="s">
        <v>1</v>
      </c>
    </row>
    <row r="108" spans="1:5" x14ac:dyDescent="0.2">
      <c r="A108" s="2" t="s">
        <v>119</v>
      </c>
      <c r="B108" s="964">
        <v>259</v>
      </c>
      <c r="C108" s="967">
        <v>2020.78015136719</v>
      </c>
      <c r="D108" s="967">
        <v>2022</v>
      </c>
      <c r="E108" s="967">
        <v>3.7294180393218999</v>
      </c>
    </row>
    <row r="109" spans="1:5" x14ac:dyDescent="0.2">
      <c r="A109" s="2" t="s">
        <v>120</v>
      </c>
      <c r="B109" s="964">
        <v>1711</v>
      </c>
      <c r="C109" s="967">
        <v>2010.23315429688</v>
      </c>
      <c r="D109" s="967">
        <v>2013</v>
      </c>
      <c r="E109" s="967">
        <v>73.443916320800795</v>
      </c>
    </row>
    <row r="110" spans="1:5" x14ac:dyDescent="0.2">
      <c r="A110" s="2" t="s">
        <v>121</v>
      </c>
      <c r="B110" s="964">
        <v>1632</v>
      </c>
      <c r="C110" s="967">
        <v>1993.91455078125</v>
      </c>
      <c r="D110" s="967">
        <v>1992</v>
      </c>
      <c r="E110" s="967">
        <v>8.7703380584716797</v>
      </c>
    </row>
    <row r="111" spans="1:5" x14ac:dyDescent="0.2">
      <c r="A111" s="2" t="s">
        <v>122</v>
      </c>
      <c r="B111" s="964">
        <v>2304</v>
      </c>
      <c r="C111" s="967">
        <v>1975.458984375</v>
      </c>
      <c r="D111" s="967">
        <v>1976</v>
      </c>
      <c r="E111" s="967">
        <v>8.5632123947143608</v>
      </c>
    </row>
    <row r="112" spans="1:5" x14ac:dyDescent="0.2">
      <c r="A112" s="5" t="s">
        <v>111</v>
      </c>
      <c r="B112" s="963" t="s">
        <v>1</v>
      </c>
      <c r="C112" s="966" t="s">
        <v>1</v>
      </c>
      <c r="D112" s="966" t="s">
        <v>1</v>
      </c>
      <c r="E112" s="966" t="s">
        <v>1</v>
      </c>
    </row>
    <row r="113" spans="1:5" x14ac:dyDescent="0.2">
      <c r="A113" s="2" t="s">
        <v>119</v>
      </c>
      <c r="B113" s="964">
        <v>259</v>
      </c>
      <c r="C113" s="967">
        <v>2020.78015136719</v>
      </c>
      <c r="D113" s="967">
        <v>2022</v>
      </c>
      <c r="E113" s="967">
        <v>3.7294180393218999</v>
      </c>
    </row>
    <row r="114" spans="1:5" x14ac:dyDescent="0.2">
      <c r="A114" s="2" t="s">
        <v>123</v>
      </c>
      <c r="B114" s="964">
        <v>2147</v>
      </c>
      <c r="C114" s="967">
        <v>2008.99353027344</v>
      </c>
      <c r="D114" s="967">
        <v>2012</v>
      </c>
      <c r="E114" s="967">
        <v>67.266059875488295</v>
      </c>
    </row>
    <row r="115" spans="1:5" x14ac:dyDescent="0.2">
      <c r="A115" s="2" t="s">
        <v>124</v>
      </c>
      <c r="B115" s="964">
        <v>3500</v>
      </c>
      <c r="C115" s="967">
        <v>1981.4775390625</v>
      </c>
      <c r="D115" s="967">
        <v>1981</v>
      </c>
      <c r="E115" s="967">
        <v>11.3743534088135</v>
      </c>
    </row>
    <row r="116" spans="1:5" x14ac:dyDescent="0.2">
      <c r="A116" s="5" t="s">
        <v>125</v>
      </c>
      <c r="B116" s="963" t="s">
        <v>1</v>
      </c>
      <c r="C116" s="966" t="s">
        <v>1</v>
      </c>
      <c r="D116" s="966" t="s">
        <v>1</v>
      </c>
      <c r="E116" s="966" t="s">
        <v>1</v>
      </c>
    </row>
    <row r="117" spans="1:5" x14ac:dyDescent="0.2">
      <c r="A117" s="2" t="s">
        <v>126</v>
      </c>
      <c r="B117" s="964">
        <v>575</v>
      </c>
      <c r="C117" s="967">
        <v>1989.73840332031</v>
      </c>
      <c r="D117" s="967">
        <v>1990</v>
      </c>
      <c r="E117" s="967">
        <v>98.261978149414105</v>
      </c>
    </row>
    <row r="118" spans="1:5" x14ac:dyDescent="0.2">
      <c r="A118" s="2" t="s">
        <v>127</v>
      </c>
      <c r="B118" s="964">
        <v>196</v>
      </c>
      <c r="C118" s="967">
        <v>1993.98791503906</v>
      </c>
      <c r="D118" s="967">
        <v>1991</v>
      </c>
      <c r="E118" s="967">
        <v>17.47265625</v>
      </c>
    </row>
    <row r="119" spans="1:5" x14ac:dyDescent="0.2">
      <c r="A119" s="2" t="s">
        <v>128</v>
      </c>
      <c r="B119" s="964">
        <v>433</v>
      </c>
      <c r="C119" s="967">
        <v>1988.38488769531</v>
      </c>
      <c r="D119" s="967">
        <v>1983</v>
      </c>
      <c r="E119" s="967">
        <v>18.440916061401399</v>
      </c>
    </row>
    <row r="120" spans="1:5" x14ac:dyDescent="0.2">
      <c r="A120" s="2" t="s">
        <v>129</v>
      </c>
      <c r="B120" s="964">
        <v>966</v>
      </c>
      <c r="C120" s="967">
        <v>1990.87634277344</v>
      </c>
      <c r="D120" s="967">
        <v>1987</v>
      </c>
      <c r="E120" s="967">
        <v>18.5493278503418</v>
      </c>
    </row>
    <row r="121" spans="1:5" x14ac:dyDescent="0.2">
      <c r="A121" s="2" t="s">
        <v>130</v>
      </c>
      <c r="B121" s="964">
        <v>1028</v>
      </c>
      <c r="C121" s="967">
        <v>1992.22253417969</v>
      </c>
      <c r="D121" s="967">
        <v>1989</v>
      </c>
      <c r="E121" s="967">
        <v>18.573066711425799</v>
      </c>
    </row>
    <row r="122" spans="1:5" x14ac:dyDescent="0.2">
      <c r="A122" s="2" t="s">
        <v>131</v>
      </c>
      <c r="B122" s="964">
        <v>569</v>
      </c>
      <c r="C122" s="967">
        <v>1997.27185058594</v>
      </c>
      <c r="D122" s="967">
        <v>1999</v>
      </c>
      <c r="E122" s="967">
        <v>17.834983825683601</v>
      </c>
    </row>
    <row r="123" spans="1:5" x14ac:dyDescent="0.2">
      <c r="A123" s="2" t="s">
        <v>132</v>
      </c>
      <c r="B123" s="964">
        <v>335</v>
      </c>
      <c r="C123" s="967">
        <v>1999.21520996094</v>
      </c>
      <c r="D123" s="967">
        <v>2002</v>
      </c>
      <c r="E123" s="967">
        <v>17.822475433349599</v>
      </c>
    </row>
    <row r="124" spans="1:5" x14ac:dyDescent="0.2">
      <c r="A124" s="3" t="s">
        <v>133</v>
      </c>
      <c r="B124" s="965">
        <v>1371</v>
      </c>
      <c r="C124" s="968">
        <v>2001.38134765625</v>
      </c>
      <c r="D124" s="968">
        <v>2003</v>
      </c>
      <c r="E124" s="968">
        <v>16.014389038085898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526</v>
      </c>
    </row>
    <row r="4" spans="1:10" x14ac:dyDescent="0.2">
      <c r="A4" t="s">
        <v>23</v>
      </c>
    </row>
    <row r="5" spans="1:10" ht="191.25" x14ac:dyDescent="0.2">
      <c r="A5" s="4" t="s">
        <v>24</v>
      </c>
      <c r="B5" s="4" t="s">
        <v>4</v>
      </c>
      <c r="C5" s="4" t="s">
        <v>527</v>
      </c>
      <c r="D5" s="4" t="s">
        <v>528</v>
      </c>
      <c r="E5" s="4" t="s">
        <v>529</v>
      </c>
      <c r="F5" s="4" t="s">
        <v>530</v>
      </c>
      <c r="G5" s="4" t="s">
        <v>531</v>
      </c>
      <c r="H5" s="4" t="s">
        <v>532</v>
      </c>
      <c r="I5" s="4" t="s">
        <v>533</v>
      </c>
      <c r="J5" s="4" t="s">
        <v>534</v>
      </c>
    </row>
    <row r="6" spans="1:10" x14ac:dyDescent="0.2">
      <c r="A6" s="5" t="s">
        <v>26</v>
      </c>
      <c r="B6" s="972" t="s">
        <v>1</v>
      </c>
      <c r="C6" s="969" t="s">
        <v>1</v>
      </c>
      <c r="D6" s="969" t="s">
        <v>1</v>
      </c>
      <c r="E6" s="969" t="s">
        <v>1</v>
      </c>
      <c r="F6" s="969" t="s">
        <v>1</v>
      </c>
      <c r="G6" s="969" t="s">
        <v>1</v>
      </c>
      <c r="H6" s="969" t="s">
        <v>1</v>
      </c>
      <c r="I6" s="969" t="s">
        <v>1</v>
      </c>
      <c r="J6" s="969" t="s">
        <v>1</v>
      </c>
    </row>
    <row r="7" spans="1:10" x14ac:dyDescent="0.2">
      <c r="A7" s="2" t="s">
        <v>26</v>
      </c>
      <c r="B7" s="973">
        <v>9545</v>
      </c>
      <c r="C7" s="970">
        <v>0.67681282758712802</v>
      </c>
      <c r="D7" s="970">
        <v>3.3798448741435998E-2</v>
      </c>
      <c r="E7" s="970">
        <v>5.3085867315530798E-2</v>
      </c>
      <c r="F7" s="970">
        <v>1.40239736065269E-2</v>
      </c>
      <c r="G7" s="970">
        <v>3.7773925811052302E-2</v>
      </c>
      <c r="H7" s="970">
        <v>0.27095553278923001</v>
      </c>
      <c r="I7" s="970">
        <v>0.18098472058772999</v>
      </c>
      <c r="J7" s="970">
        <v>9.5282547175884205E-2</v>
      </c>
    </row>
    <row r="8" spans="1:10" x14ac:dyDescent="0.2">
      <c r="A8" s="5" t="s">
        <v>27</v>
      </c>
      <c r="B8" s="972" t="s">
        <v>1</v>
      </c>
      <c r="C8" s="969" t="s">
        <v>1</v>
      </c>
      <c r="D8" s="969" t="s">
        <v>1</v>
      </c>
      <c r="E8" s="969" t="s">
        <v>1</v>
      </c>
      <c r="F8" s="969" t="s">
        <v>1</v>
      </c>
      <c r="G8" s="969" t="s">
        <v>1</v>
      </c>
      <c r="H8" s="969" t="s">
        <v>1</v>
      </c>
      <c r="I8" s="969" t="s">
        <v>1</v>
      </c>
      <c r="J8" s="969" t="s">
        <v>1</v>
      </c>
    </row>
    <row r="9" spans="1:10" x14ac:dyDescent="0.2">
      <c r="A9" s="2" t="s">
        <v>28</v>
      </c>
      <c r="B9" s="973">
        <v>2570</v>
      </c>
      <c r="C9" s="970">
        <v>0.82824814319610596</v>
      </c>
      <c r="D9" s="970">
        <v>4.01314832270145E-2</v>
      </c>
      <c r="E9" s="970">
        <v>8.4227703511714894E-2</v>
      </c>
      <c r="F9" s="970">
        <v>1.2730248272419E-2</v>
      </c>
      <c r="G9" s="970">
        <v>2.4258773773908601E-2</v>
      </c>
      <c r="H9" s="970">
        <v>5.2112422883510597E-2</v>
      </c>
      <c r="I9" s="970">
        <v>6.9180198013782501E-2</v>
      </c>
      <c r="J9" s="970">
        <v>0.123093761503696</v>
      </c>
    </row>
    <row r="10" spans="1:10" x14ac:dyDescent="0.2">
      <c r="A10" s="2" t="s">
        <v>29</v>
      </c>
      <c r="B10" s="973">
        <v>403</v>
      </c>
      <c r="C10" s="970">
        <v>0.78961312770843495</v>
      </c>
      <c r="D10" s="970">
        <v>4.4066082686185802E-2</v>
      </c>
      <c r="E10" s="970">
        <v>0.12565933167934401</v>
      </c>
      <c r="F10" s="970">
        <v>0</v>
      </c>
      <c r="G10" s="970">
        <v>6.4047865569591494E-2</v>
      </c>
      <c r="H10" s="970">
        <v>3.2122541218995999E-2</v>
      </c>
      <c r="I10" s="970">
        <v>0.494107335805893</v>
      </c>
      <c r="J10" s="970">
        <v>0.18589538335800199</v>
      </c>
    </row>
    <row r="11" spans="1:10" x14ac:dyDescent="0.2">
      <c r="A11" s="2" t="s">
        <v>30</v>
      </c>
      <c r="B11" s="973">
        <v>1535</v>
      </c>
      <c r="C11" s="970">
        <v>0.945661962032318</v>
      </c>
      <c r="D11" s="970">
        <v>5.37539981305599E-2</v>
      </c>
      <c r="E11" s="970">
        <v>3.9774749428033801E-2</v>
      </c>
      <c r="F11" s="970">
        <v>5.1680924370884904E-3</v>
      </c>
      <c r="G11" s="970">
        <v>3.8510315120220198E-2</v>
      </c>
      <c r="H11" s="970">
        <v>2.3432632908225101E-2</v>
      </c>
      <c r="I11" s="970">
        <v>0.93419355154037498</v>
      </c>
      <c r="J11" s="970">
        <v>5.1994349807500798E-2</v>
      </c>
    </row>
    <row r="12" spans="1:10" x14ac:dyDescent="0.2">
      <c r="A12" s="2" t="s">
        <v>31</v>
      </c>
      <c r="B12" s="973">
        <v>1780</v>
      </c>
      <c r="C12" s="970">
        <v>0.94336330890655495</v>
      </c>
      <c r="D12" s="970">
        <v>4.3945342302322402E-2</v>
      </c>
      <c r="E12" s="970">
        <v>1.69131271541119E-2</v>
      </c>
      <c r="F12" s="970">
        <v>3.4824886824935701E-3</v>
      </c>
      <c r="G12" s="970">
        <v>6.2553882598876996E-3</v>
      </c>
      <c r="H12" s="970">
        <v>4.5181017369031899E-2</v>
      </c>
      <c r="I12" s="970">
        <v>5.1827345043420799E-2</v>
      </c>
      <c r="J12" s="970">
        <v>0.122314393520355</v>
      </c>
    </row>
    <row r="13" spans="1:10" x14ac:dyDescent="0.2">
      <c r="A13" s="2" t="s">
        <v>32</v>
      </c>
      <c r="B13" s="973">
        <v>1034</v>
      </c>
      <c r="C13" s="970">
        <v>4.0642321109771701E-2</v>
      </c>
      <c r="D13" s="970">
        <v>1.9613560289144499E-3</v>
      </c>
      <c r="E13" s="970">
        <v>7.0781782269477801E-3</v>
      </c>
      <c r="F13" s="970">
        <v>3.5420626401901197E-2</v>
      </c>
      <c r="G13" s="970">
        <v>0.10772167891264001</v>
      </c>
      <c r="H13" s="970">
        <v>0.98215305805206299</v>
      </c>
      <c r="I13" s="970">
        <v>4.54138685017824E-3</v>
      </c>
      <c r="J13" s="970">
        <v>2.9670676216483099E-2</v>
      </c>
    </row>
    <row r="14" spans="1:10" x14ac:dyDescent="0.2">
      <c r="A14" s="2" t="s">
        <v>33</v>
      </c>
      <c r="B14" s="973">
        <v>1705</v>
      </c>
      <c r="C14" s="970">
        <v>0.17586882412433599</v>
      </c>
      <c r="D14" s="970">
        <v>7.8419204801320995E-3</v>
      </c>
      <c r="E14" s="970">
        <v>1.0154192335903599E-2</v>
      </c>
      <c r="F14" s="970">
        <v>1.4662238769233201E-2</v>
      </c>
      <c r="G14" s="970">
        <v>8.0577079206705093E-3</v>
      </c>
      <c r="H14" s="970">
        <v>0.95142889022827104</v>
      </c>
      <c r="I14" s="970">
        <v>7.3507837951183302E-3</v>
      </c>
      <c r="J14" s="970">
        <v>4.6882510185241699E-2</v>
      </c>
    </row>
    <row r="15" spans="1:10" x14ac:dyDescent="0.2">
      <c r="A15" s="5" t="s">
        <v>34</v>
      </c>
      <c r="B15" s="972" t="s">
        <v>1</v>
      </c>
      <c r="C15" s="969" t="s">
        <v>1</v>
      </c>
      <c r="D15" s="969" t="s">
        <v>1</v>
      </c>
      <c r="E15" s="969" t="s">
        <v>1</v>
      </c>
      <c r="F15" s="969" t="s">
        <v>1</v>
      </c>
      <c r="G15" s="969" t="s">
        <v>1</v>
      </c>
      <c r="H15" s="969" t="s">
        <v>1</v>
      </c>
      <c r="I15" s="969" t="s">
        <v>1</v>
      </c>
      <c r="J15" s="969" t="s">
        <v>1</v>
      </c>
    </row>
    <row r="16" spans="1:10" x14ac:dyDescent="0.2">
      <c r="A16" s="2" t="s">
        <v>35</v>
      </c>
      <c r="B16" s="973">
        <v>6096</v>
      </c>
      <c r="C16" s="970">
        <v>0.99936610460281405</v>
      </c>
      <c r="D16" s="970">
        <v>1.28012048080564E-2</v>
      </c>
      <c r="E16" s="970">
        <v>1.1136802844703199E-2</v>
      </c>
      <c r="F16" s="970">
        <v>1.1793627636507199E-3</v>
      </c>
      <c r="G16" s="970">
        <v>1.6302084550261501E-2</v>
      </c>
      <c r="H16" s="970">
        <v>3.67806553840637E-2</v>
      </c>
      <c r="I16" s="970">
        <v>0.231996655464172</v>
      </c>
      <c r="J16" s="970">
        <v>6.1896640807390199E-2</v>
      </c>
    </row>
    <row r="17" spans="1:10" x14ac:dyDescent="0.2">
      <c r="A17" s="2" t="s">
        <v>36</v>
      </c>
      <c r="B17" s="973">
        <v>345</v>
      </c>
      <c r="C17" s="970">
        <v>0.105804853141308</v>
      </c>
      <c r="D17" s="970">
        <v>0.32989335060119601</v>
      </c>
      <c r="E17" s="970">
        <v>0.58233326673507702</v>
      </c>
      <c r="F17" s="970">
        <v>0.12087469547987</v>
      </c>
      <c r="G17" s="970">
        <v>3.6881264299154302E-2</v>
      </c>
      <c r="H17" s="970">
        <v>3.5287939012050601E-2</v>
      </c>
      <c r="I17" s="970">
        <v>0.12205509096384</v>
      </c>
      <c r="J17" s="970">
        <v>5.74513114988804E-2</v>
      </c>
    </row>
    <row r="18" spans="1:10" x14ac:dyDescent="0.2">
      <c r="A18" s="2" t="s">
        <v>37</v>
      </c>
      <c r="B18" s="973">
        <v>2638</v>
      </c>
      <c r="C18" s="970">
        <v>5.0452399998903302E-2</v>
      </c>
      <c r="D18" s="970">
        <v>4.2039584368467296E-3</v>
      </c>
      <c r="E18" s="970">
        <v>6.1568156816065303E-3</v>
      </c>
      <c r="F18" s="970">
        <v>1.0990078561008001E-2</v>
      </c>
      <c r="G18" s="970">
        <v>7.1291290223598494E-2</v>
      </c>
      <c r="H18" s="970">
        <v>0.999522686004639</v>
      </c>
      <c r="I18" s="970">
        <v>7.7475602738559203E-3</v>
      </c>
      <c r="J18" s="970">
        <v>3.3729400485753999E-2</v>
      </c>
    </row>
    <row r="19" spans="1:10" x14ac:dyDescent="0.2">
      <c r="A19" s="2" t="s">
        <v>38</v>
      </c>
      <c r="B19" s="973">
        <v>340</v>
      </c>
      <c r="C19" s="970">
        <v>0.37230935692787198</v>
      </c>
      <c r="D19" s="970">
        <v>1.55358389019966E-2</v>
      </c>
      <c r="E19" s="970">
        <v>5.9830918908119202E-3</v>
      </c>
      <c r="F19" s="970">
        <v>4.4995243661105598E-3</v>
      </c>
      <c r="G19" s="970">
        <v>7.6347187161445604E-2</v>
      </c>
      <c r="H19" s="970">
        <v>8.0993674695491805E-2</v>
      </c>
      <c r="I19" s="970">
        <v>0.38899707794189498</v>
      </c>
      <c r="J19" s="970">
        <v>0.83635580539703402</v>
      </c>
    </row>
    <row r="20" spans="1:10" x14ac:dyDescent="0.2">
      <c r="A20" s="5" t="s">
        <v>39</v>
      </c>
      <c r="B20" s="972" t="s">
        <v>1</v>
      </c>
      <c r="C20" s="969" t="s">
        <v>1</v>
      </c>
      <c r="D20" s="969" t="s">
        <v>1</v>
      </c>
      <c r="E20" s="969" t="s">
        <v>1</v>
      </c>
      <c r="F20" s="969" t="s">
        <v>1</v>
      </c>
      <c r="G20" s="969" t="s">
        <v>1</v>
      </c>
      <c r="H20" s="969" t="s">
        <v>1</v>
      </c>
      <c r="I20" s="969" t="s">
        <v>1</v>
      </c>
      <c r="J20" s="969" t="s">
        <v>1</v>
      </c>
    </row>
    <row r="21" spans="1:10" x14ac:dyDescent="0.2">
      <c r="A21" s="2" t="s">
        <v>35</v>
      </c>
      <c r="B21" s="973">
        <v>6096</v>
      </c>
      <c r="C21" s="970">
        <v>0.99936610460281405</v>
      </c>
      <c r="D21" s="970">
        <v>1.28012048080564E-2</v>
      </c>
      <c r="E21" s="970">
        <v>1.1136802844703199E-2</v>
      </c>
      <c r="F21" s="970">
        <v>1.1793627636507199E-3</v>
      </c>
      <c r="G21" s="970">
        <v>1.6302084550261501E-2</v>
      </c>
      <c r="H21" s="970">
        <v>3.67806553840637E-2</v>
      </c>
      <c r="I21" s="970">
        <v>0.231996655464172</v>
      </c>
      <c r="J21" s="970">
        <v>6.1896640807390199E-2</v>
      </c>
    </row>
    <row r="22" spans="1:10" x14ac:dyDescent="0.2">
      <c r="A22" s="2" t="s">
        <v>40</v>
      </c>
      <c r="B22" s="973">
        <v>117</v>
      </c>
      <c r="C22" s="970">
        <v>0.109309062361717</v>
      </c>
      <c r="D22" s="970">
        <v>1</v>
      </c>
      <c r="E22" s="970">
        <v>7.6935321092605605E-2</v>
      </c>
      <c r="F22" s="970">
        <v>1.37537131085992E-2</v>
      </c>
      <c r="G22" s="970">
        <v>7.8834205865859999E-2</v>
      </c>
      <c r="H22" s="970">
        <v>7.6588443480431999E-3</v>
      </c>
      <c r="I22" s="970">
        <v>0.12123436480760599</v>
      </c>
      <c r="J22" s="970">
        <v>4.5223042368888897E-2</v>
      </c>
    </row>
    <row r="23" spans="1:10" x14ac:dyDescent="0.2">
      <c r="A23" s="2" t="s">
        <v>41</v>
      </c>
      <c r="B23" s="973">
        <v>188</v>
      </c>
      <c r="C23" s="970">
        <v>0.106752492487431</v>
      </c>
      <c r="D23" s="970">
        <v>8.0183343961834908E-3</v>
      </c>
      <c r="E23" s="970">
        <v>0.99081814289092995</v>
      </c>
      <c r="F23" s="970">
        <v>1.0779608041048E-2</v>
      </c>
      <c r="G23" s="970">
        <v>8.0410949885845202E-3</v>
      </c>
      <c r="H23" s="970">
        <v>1.5922695398330699E-2</v>
      </c>
      <c r="I23" s="970">
        <v>0.147985950112343</v>
      </c>
      <c r="J23" s="970">
        <v>7.6560743153095204E-2</v>
      </c>
    </row>
    <row r="24" spans="1:10" x14ac:dyDescent="0.2">
      <c r="A24" s="2" t="s">
        <v>42</v>
      </c>
      <c r="B24" s="973">
        <v>40</v>
      </c>
      <c r="C24" s="970">
        <v>9.1463722288608607E-2</v>
      </c>
      <c r="D24" s="970">
        <v>0</v>
      </c>
      <c r="E24" s="970">
        <v>3.6417573690414401E-2</v>
      </c>
      <c r="F24" s="970">
        <v>0.94830715656280495</v>
      </c>
      <c r="G24" s="970">
        <v>5.7894106954336201E-2</v>
      </c>
      <c r="H24" s="970">
        <v>0.20539553463459001</v>
      </c>
      <c r="I24" s="970">
        <v>0</v>
      </c>
      <c r="J24" s="970">
        <v>0</v>
      </c>
    </row>
    <row r="25" spans="1:10" x14ac:dyDescent="0.2">
      <c r="A25" s="2" t="s">
        <v>43</v>
      </c>
      <c r="B25" s="973">
        <v>13</v>
      </c>
      <c r="C25" s="970" t="s">
        <v>1</v>
      </c>
      <c r="D25" s="970" t="s">
        <v>1</v>
      </c>
      <c r="E25" s="970" t="s">
        <v>1</v>
      </c>
      <c r="F25" s="970" t="s">
        <v>1</v>
      </c>
      <c r="G25" s="970" t="s">
        <v>1</v>
      </c>
      <c r="H25" s="970" t="s">
        <v>1</v>
      </c>
      <c r="I25" s="970" t="s">
        <v>1</v>
      </c>
      <c r="J25" s="970" t="s">
        <v>1</v>
      </c>
    </row>
    <row r="26" spans="1:10" x14ac:dyDescent="0.2">
      <c r="A26" s="2" t="s">
        <v>37</v>
      </c>
      <c r="B26" s="973">
        <v>2638</v>
      </c>
      <c r="C26" s="970">
        <v>5.0452399998903302E-2</v>
      </c>
      <c r="D26" s="970">
        <v>4.2039584368467296E-3</v>
      </c>
      <c r="E26" s="970">
        <v>6.1568156816065303E-3</v>
      </c>
      <c r="F26" s="970">
        <v>1.0990078561008001E-2</v>
      </c>
      <c r="G26" s="970">
        <v>7.1291290223598494E-2</v>
      </c>
      <c r="H26" s="970">
        <v>0.999522686004639</v>
      </c>
      <c r="I26" s="970">
        <v>7.7475602738559203E-3</v>
      </c>
      <c r="J26" s="970">
        <v>3.3729400485753999E-2</v>
      </c>
    </row>
    <row r="27" spans="1:10" x14ac:dyDescent="0.2">
      <c r="A27" s="2" t="s">
        <v>44</v>
      </c>
      <c r="B27" s="973">
        <v>39</v>
      </c>
      <c r="C27" s="970">
        <v>0.38533893227577198</v>
      </c>
      <c r="D27" s="970">
        <v>0</v>
      </c>
      <c r="E27" s="970">
        <v>0</v>
      </c>
      <c r="F27" s="970">
        <v>3.4988507628440899E-2</v>
      </c>
      <c r="G27" s="970">
        <v>0.138193398714066</v>
      </c>
      <c r="H27" s="970">
        <v>3.4988507628440899E-2</v>
      </c>
      <c r="I27" s="970">
        <v>0.99362510442733798</v>
      </c>
      <c r="J27" s="970">
        <v>0.130144402384758</v>
      </c>
    </row>
    <row r="28" spans="1:10" x14ac:dyDescent="0.2">
      <c r="A28" s="2" t="s">
        <v>45</v>
      </c>
      <c r="B28" s="973">
        <v>288</v>
      </c>
      <c r="C28" s="970">
        <v>0.37433022260665899</v>
      </c>
      <c r="D28" s="970">
        <v>1.35228065773845E-2</v>
      </c>
      <c r="E28" s="970">
        <v>7.1939975023269697E-3</v>
      </c>
      <c r="F28" s="970">
        <v>0</v>
      </c>
      <c r="G28" s="970">
        <v>2.8183799237012901E-2</v>
      </c>
      <c r="H28" s="970">
        <v>6.5081022679805797E-2</v>
      </c>
      <c r="I28" s="970">
        <v>0.31270083785057101</v>
      </c>
      <c r="J28" s="970">
        <v>0.98550021648407005</v>
      </c>
    </row>
    <row r="29" spans="1:10" x14ac:dyDescent="0.2">
      <c r="A29" s="5" t="s">
        <v>46</v>
      </c>
      <c r="B29" s="972" t="s">
        <v>1</v>
      </c>
      <c r="C29" s="969" t="s">
        <v>1</v>
      </c>
      <c r="D29" s="969" t="s">
        <v>1</v>
      </c>
      <c r="E29" s="969" t="s">
        <v>1</v>
      </c>
      <c r="F29" s="969" t="s">
        <v>1</v>
      </c>
      <c r="G29" s="969" t="s">
        <v>1</v>
      </c>
      <c r="H29" s="969" t="s">
        <v>1</v>
      </c>
      <c r="I29" s="969" t="s">
        <v>1</v>
      </c>
      <c r="J29" s="969" t="s">
        <v>1</v>
      </c>
    </row>
    <row r="30" spans="1:10" x14ac:dyDescent="0.2">
      <c r="A30" s="2" t="s">
        <v>47</v>
      </c>
      <c r="B30" s="973">
        <v>511</v>
      </c>
      <c r="C30" s="970">
        <v>0.28226578235626198</v>
      </c>
      <c r="D30" s="970">
        <v>8.12200456857681E-2</v>
      </c>
      <c r="E30" s="970">
        <v>0.27725288271903997</v>
      </c>
      <c r="F30" s="970">
        <v>9.5411054790020003E-2</v>
      </c>
      <c r="G30" s="970">
        <v>0.11335880309343301</v>
      </c>
      <c r="H30" s="970">
        <v>0.23818440735340099</v>
      </c>
      <c r="I30" s="970">
        <v>0.121260285377502</v>
      </c>
      <c r="J30" s="970">
        <v>0.21247586607933</v>
      </c>
    </row>
    <row r="31" spans="1:10" x14ac:dyDescent="0.2">
      <c r="A31" s="2" t="s">
        <v>48</v>
      </c>
      <c r="B31" s="973">
        <v>2225</v>
      </c>
      <c r="C31" s="970">
        <v>0.56207311153411899</v>
      </c>
      <c r="D31" s="970">
        <v>3.35491076111794E-2</v>
      </c>
      <c r="E31" s="970">
        <v>5.2845481783151599E-2</v>
      </c>
      <c r="F31" s="970">
        <v>8.3082672208547592E-3</v>
      </c>
      <c r="G31" s="970">
        <v>5.8846667408943197E-2</v>
      </c>
      <c r="H31" s="970">
        <v>0.38724604249000499</v>
      </c>
      <c r="I31" s="970">
        <v>0.102215468883514</v>
      </c>
      <c r="J31" s="970">
        <v>9.6642889082431793E-2</v>
      </c>
    </row>
    <row r="32" spans="1:10" x14ac:dyDescent="0.2">
      <c r="A32" s="2" t="s">
        <v>49</v>
      </c>
      <c r="B32" s="973">
        <v>1857</v>
      </c>
      <c r="C32" s="970">
        <v>0.75434035062789895</v>
      </c>
      <c r="D32" s="970">
        <v>1.7506830394268001E-2</v>
      </c>
      <c r="E32" s="970">
        <v>9.8727308213710802E-3</v>
      </c>
      <c r="F32" s="970">
        <v>2.8326073661446602E-3</v>
      </c>
      <c r="G32" s="970">
        <v>1.40176918357611E-2</v>
      </c>
      <c r="H32" s="970">
        <v>0.2716204226017</v>
      </c>
      <c r="I32" s="970">
        <v>0.11672331392764999</v>
      </c>
      <c r="J32" s="970">
        <v>6.1018805950880099E-2</v>
      </c>
    </row>
    <row r="33" spans="1:10" x14ac:dyDescent="0.2">
      <c r="A33" s="2" t="s">
        <v>50</v>
      </c>
      <c r="B33" s="973">
        <v>4297</v>
      </c>
      <c r="C33" s="970">
        <v>0.90473264455795299</v>
      </c>
      <c r="D33" s="970">
        <v>2.8333719819784199E-2</v>
      </c>
      <c r="E33" s="970">
        <v>5.3785126656293904E-3</v>
      </c>
      <c r="F33" s="970">
        <v>8.8931748177856196E-4</v>
      </c>
      <c r="G33" s="970">
        <v>7.78060639277101E-3</v>
      </c>
      <c r="H33" s="970">
        <v>0.14004909992218001</v>
      </c>
      <c r="I33" s="970">
        <v>0.33909574151039101</v>
      </c>
      <c r="J33" s="970">
        <v>7.3206156492233304E-2</v>
      </c>
    </row>
    <row r="34" spans="1:10" x14ac:dyDescent="0.2">
      <c r="A34" s="5" t="s">
        <v>51</v>
      </c>
      <c r="B34" s="972" t="s">
        <v>1</v>
      </c>
      <c r="C34" s="969" t="s">
        <v>1</v>
      </c>
      <c r="D34" s="969" t="s">
        <v>1</v>
      </c>
      <c r="E34" s="969" t="s">
        <v>1</v>
      </c>
      <c r="F34" s="969" t="s">
        <v>1</v>
      </c>
      <c r="G34" s="969" t="s">
        <v>1</v>
      </c>
      <c r="H34" s="969" t="s">
        <v>1</v>
      </c>
      <c r="I34" s="969" t="s">
        <v>1</v>
      </c>
      <c r="J34" s="969" t="s">
        <v>1</v>
      </c>
    </row>
    <row r="35" spans="1:10" x14ac:dyDescent="0.2">
      <c r="A35" s="2" t="s">
        <v>52</v>
      </c>
      <c r="B35" s="973">
        <v>2871</v>
      </c>
      <c r="C35" s="970">
        <v>0.59041577577590898</v>
      </c>
      <c r="D35" s="970">
        <v>2.99650002270937E-2</v>
      </c>
      <c r="E35" s="970">
        <v>6.0677044093608898E-2</v>
      </c>
      <c r="F35" s="970">
        <v>1.8842676654458001E-2</v>
      </c>
      <c r="G35" s="970">
        <v>4.9073632806539501E-2</v>
      </c>
      <c r="H35" s="970">
        <v>0.33114671707153298</v>
      </c>
      <c r="I35" s="970">
        <v>2.8136041015386599E-2</v>
      </c>
      <c r="J35" s="970">
        <v>7.7733144164085402E-2</v>
      </c>
    </row>
    <row r="36" spans="1:10" x14ac:dyDescent="0.2">
      <c r="A36" s="2" t="s">
        <v>53</v>
      </c>
      <c r="B36" s="973">
        <v>4094</v>
      </c>
      <c r="C36" s="970">
        <v>0.68897891044616699</v>
      </c>
      <c r="D36" s="970">
        <v>3.2132130116224303E-2</v>
      </c>
      <c r="E36" s="970">
        <v>3.8552418351173401E-2</v>
      </c>
      <c r="F36" s="970">
        <v>9.0003544464707392E-3</v>
      </c>
      <c r="G36" s="970">
        <v>1.7503399401903201E-2</v>
      </c>
      <c r="H36" s="970">
        <v>0.307163506746292</v>
      </c>
      <c r="I36" s="970">
        <v>0.105816908180714</v>
      </c>
      <c r="J36" s="970">
        <v>0.121477216482162</v>
      </c>
    </row>
    <row r="37" spans="1:10" x14ac:dyDescent="0.2">
      <c r="A37" s="2" t="s">
        <v>54</v>
      </c>
      <c r="B37" s="973">
        <v>1293</v>
      </c>
      <c r="C37" s="970">
        <v>0.89451324939727805</v>
      </c>
      <c r="D37" s="970">
        <v>4.4278871268034002E-2</v>
      </c>
      <c r="E37" s="970">
        <v>6.1131980270147303E-2</v>
      </c>
      <c r="F37" s="970">
        <v>1.01945558562875E-2</v>
      </c>
      <c r="G37" s="970">
        <v>1.89483892172575E-2</v>
      </c>
      <c r="H37" s="970">
        <v>5.7010196149349199E-2</v>
      </c>
      <c r="I37" s="970">
        <v>0.69981855154037498</v>
      </c>
      <c r="J37" s="970">
        <v>0.112074039876461</v>
      </c>
    </row>
    <row r="38" spans="1:10" x14ac:dyDescent="0.2">
      <c r="A38" s="2" t="s">
        <v>55</v>
      </c>
      <c r="B38" s="973">
        <v>1218</v>
      </c>
      <c r="C38" s="970">
        <v>0.91265124082565297</v>
      </c>
      <c r="D38" s="970">
        <v>5.1879033446311999E-2</v>
      </c>
      <c r="E38" s="970">
        <v>4.5245695859193802E-2</v>
      </c>
      <c r="F38" s="970">
        <v>5.0906101241707802E-3</v>
      </c>
      <c r="G38" s="970">
        <v>6.4052626490592998E-2</v>
      </c>
      <c r="H38" s="970">
        <v>2.6307567954063402E-2</v>
      </c>
      <c r="I38" s="970">
        <v>0.76959550380706798</v>
      </c>
      <c r="J38" s="970">
        <v>9.56904962658882E-2</v>
      </c>
    </row>
    <row r="39" spans="1:10" x14ac:dyDescent="0.2">
      <c r="A39" s="5" t="s">
        <v>56</v>
      </c>
      <c r="B39" s="972" t="s">
        <v>1</v>
      </c>
      <c r="C39" s="969" t="s">
        <v>1</v>
      </c>
      <c r="D39" s="969" t="s">
        <v>1</v>
      </c>
      <c r="E39" s="969" t="s">
        <v>1</v>
      </c>
      <c r="F39" s="969" t="s">
        <v>1</v>
      </c>
      <c r="G39" s="969" t="s">
        <v>1</v>
      </c>
      <c r="H39" s="969" t="s">
        <v>1</v>
      </c>
      <c r="I39" s="969" t="s">
        <v>1</v>
      </c>
      <c r="J39" s="969" t="s">
        <v>1</v>
      </c>
    </row>
    <row r="40" spans="1:10" x14ac:dyDescent="0.2">
      <c r="A40" s="2" t="s">
        <v>57</v>
      </c>
      <c r="B40" s="973">
        <v>8341</v>
      </c>
      <c r="C40" s="970">
        <v>0.66870886087417603</v>
      </c>
      <c r="D40" s="970">
        <v>2.9593223705887801E-2</v>
      </c>
      <c r="E40" s="970">
        <v>4.2589973658323302E-2</v>
      </c>
      <c r="F40" s="970">
        <v>1.02804955095053E-2</v>
      </c>
      <c r="G40" s="970">
        <v>3.68978083133698E-2</v>
      </c>
      <c r="H40" s="970">
        <v>0.296652942895889</v>
      </c>
      <c r="I40" s="970">
        <v>0.16560946404933899</v>
      </c>
      <c r="J40" s="970">
        <v>9.8071821033954606E-2</v>
      </c>
    </row>
    <row r="41" spans="1:10" x14ac:dyDescent="0.2">
      <c r="A41" s="2" t="s">
        <v>58</v>
      </c>
      <c r="B41" s="973">
        <v>877</v>
      </c>
      <c r="C41" s="970">
        <v>0.74451923370361295</v>
      </c>
      <c r="D41" s="970">
        <v>5.5453531444072703E-2</v>
      </c>
      <c r="E41" s="970">
        <v>9.9144540727138505E-2</v>
      </c>
      <c r="F41" s="970">
        <v>2.78501212596893E-2</v>
      </c>
      <c r="G41" s="970">
        <v>4.41528297960758E-2</v>
      </c>
      <c r="H41" s="970">
        <v>0.118798933923244</v>
      </c>
      <c r="I41" s="970">
        <v>0.26616764068603499</v>
      </c>
      <c r="J41" s="970">
        <v>8.5586287081241594E-2</v>
      </c>
    </row>
    <row r="42" spans="1:10" x14ac:dyDescent="0.2">
      <c r="A42" s="5" t="s">
        <v>59</v>
      </c>
      <c r="B42" s="972" t="s">
        <v>1</v>
      </c>
      <c r="C42" s="969" t="s">
        <v>1</v>
      </c>
      <c r="D42" s="969" t="s">
        <v>1</v>
      </c>
      <c r="E42" s="969" t="s">
        <v>1</v>
      </c>
      <c r="F42" s="969" t="s">
        <v>1</v>
      </c>
      <c r="G42" s="969" t="s">
        <v>1</v>
      </c>
      <c r="H42" s="969" t="s">
        <v>1</v>
      </c>
      <c r="I42" s="969" t="s">
        <v>1</v>
      </c>
      <c r="J42" s="969" t="s">
        <v>1</v>
      </c>
    </row>
    <row r="43" spans="1:10" x14ac:dyDescent="0.2">
      <c r="A43" s="2" t="s">
        <v>60</v>
      </c>
      <c r="B43" s="973">
        <v>7591</v>
      </c>
      <c r="C43" s="970">
        <v>0.64667612314224199</v>
      </c>
      <c r="D43" s="970">
        <v>2.72466894239187E-2</v>
      </c>
      <c r="E43" s="970">
        <v>4.1136480867862701E-2</v>
      </c>
      <c r="F43" s="970">
        <v>1.13558610901237E-2</v>
      </c>
      <c r="G43" s="970">
        <v>3.8698043674230603E-2</v>
      </c>
      <c r="H43" s="970">
        <v>0.32463952898979198</v>
      </c>
      <c r="I43" s="970">
        <v>0.16682842373848</v>
      </c>
      <c r="J43" s="970">
        <v>8.4733933210372897E-2</v>
      </c>
    </row>
    <row r="44" spans="1:10" x14ac:dyDescent="0.2">
      <c r="A44" s="2" t="s">
        <v>61</v>
      </c>
      <c r="B44" s="973">
        <v>1025</v>
      </c>
      <c r="C44" s="970">
        <v>0.79441261291503895</v>
      </c>
      <c r="D44" s="970">
        <v>4.2580626904964398E-2</v>
      </c>
      <c r="E44" s="970">
        <v>4.70812395215034E-2</v>
      </c>
      <c r="F44" s="970">
        <v>4.77515533566475E-3</v>
      </c>
      <c r="G44" s="970">
        <v>2.0261924713850001E-2</v>
      </c>
      <c r="H44" s="970">
        <v>0.12540884315967599</v>
      </c>
      <c r="I44" s="970">
        <v>0.16812013089656799</v>
      </c>
      <c r="J44" s="970">
        <v>0.20147109031677199</v>
      </c>
    </row>
    <row r="45" spans="1:10" x14ac:dyDescent="0.2">
      <c r="A45" s="2" t="s">
        <v>62</v>
      </c>
      <c r="B45" s="973">
        <v>740</v>
      </c>
      <c r="C45" s="970">
        <v>0.76160037517547596</v>
      </c>
      <c r="D45" s="970">
        <v>6.0627628117799801E-2</v>
      </c>
      <c r="E45" s="970">
        <v>0.10934185981750499</v>
      </c>
      <c r="F45" s="970">
        <v>3.1306035816669499E-2</v>
      </c>
      <c r="G45" s="970">
        <v>4.6771042048931101E-2</v>
      </c>
      <c r="H45" s="970">
        <v>9.1304019093513503E-2</v>
      </c>
      <c r="I45" s="970">
        <v>0.26704341173172003</v>
      </c>
      <c r="J45" s="970">
        <v>7.79426544904709E-2</v>
      </c>
    </row>
    <row r="46" spans="1:10" x14ac:dyDescent="0.2">
      <c r="A46" s="5" t="s">
        <v>63</v>
      </c>
      <c r="B46" s="972" t="s">
        <v>1</v>
      </c>
      <c r="C46" s="969" t="s">
        <v>1</v>
      </c>
      <c r="D46" s="969" t="s">
        <v>1</v>
      </c>
      <c r="E46" s="969" t="s">
        <v>1</v>
      </c>
      <c r="F46" s="969" t="s">
        <v>1</v>
      </c>
      <c r="G46" s="969" t="s">
        <v>1</v>
      </c>
      <c r="H46" s="969" t="s">
        <v>1</v>
      </c>
      <c r="I46" s="969" t="s">
        <v>1</v>
      </c>
      <c r="J46" s="969" t="s">
        <v>1</v>
      </c>
    </row>
    <row r="47" spans="1:10" x14ac:dyDescent="0.2">
      <c r="A47" s="2" t="s">
        <v>64</v>
      </c>
      <c r="B47" s="973">
        <v>1157</v>
      </c>
      <c r="C47" s="970">
        <v>0.74934130907058705</v>
      </c>
      <c r="D47" s="970">
        <v>2.1284036338329301E-2</v>
      </c>
      <c r="E47" s="970">
        <v>4.01859544217587E-2</v>
      </c>
      <c r="F47" s="970">
        <v>9.8547628149390203E-3</v>
      </c>
      <c r="G47" s="970">
        <v>1.9413849338889101E-2</v>
      </c>
      <c r="H47" s="970">
        <v>0.20266401767730699</v>
      </c>
      <c r="I47" s="970">
        <v>0.17871895432472201</v>
      </c>
      <c r="J47" s="970">
        <v>0.13919872045517001</v>
      </c>
    </row>
    <row r="48" spans="1:10" x14ac:dyDescent="0.2">
      <c r="A48" s="2" t="s">
        <v>65</v>
      </c>
      <c r="B48" s="973">
        <v>800</v>
      </c>
      <c r="C48" s="970">
        <v>0.59873449802398704</v>
      </c>
      <c r="D48" s="970">
        <v>4.1681740432977697E-2</v>
      </c>
      <c r="E48" s="970">
        <v>4.8214536160230602E-2</v>
      </c>
      <c r="F48" s="970">
        <v>1.5324409119784801E-2</v>
      </c>
      <c r="G48" s="970">
        <v>4.4744133949279799E-2</v>
      </c>
      <c r="H48" s="970">
        <v>0.34483531117439298</v>
      </c>
      <c r="I48" s="970">
        <v>0.17935372889041901</v>
      </c>
      <c r="J48" s="970">
        <v>7.4464142322540297E-2</v>
      </c>
    </row>
    <row r="49" spans="1:10" x14ac:dyDescent="0.2">
      <c r="A49" s="2" t="s">
        <v>66</v>
      </c>
      <c r="B49" s="973">
        <v>1413</v>
      </c>
      <c r="C49" s="970">
        <v>0.68496316671371504</v>
      </c>
      <c r="D49" s="970">
        <v>3.0346399173140502E-2</v>
      </c>
      <c r="E49" s="970">
        <v>5.8192979544401197E-2</v>
      </c>
      <c r="F49" s="970">
        <v>1.2580291368067299E-2</v>
      </c>
      <c r="G49" s="970">
        <v>4.4012807309627498E-2</v>
      </c>
      <c r="H49" s="970">
        <v>0.25979918241500899</v>
      </c>
      <c r="I49" s="970">
        <v>0.14334149658680001</v>
      </c>
      <c r="J49" s="970">
        <v>0.104313887655735</v>
      </c>
    </row>
    <row r="50" spans="1:10" x14ac:dyDescent="0.2">
      <c r="A50" s="2" t="s">
        <v>67</v>
      </c>
      <c r="B50" s="973">
        <v>955</v>
      </c>
      <c r="C50" s="970">
        <v>0.68066990375518799</v>
      </c>
      <c r="D50" s="970">
        <v>3.27355563640594E-2</v>
      </c>
      <c r="E50" s="970">
        <v>5.6278452277183498E-2</v>
      </c>
      <c r="F50" s="970">
        <v>8.3390083163976704E-3</v>
      </c>
      <c r="G50" s="970">
        <v>2.39989291876554E-2</v>
      </c>
      <c r="H50" s="970">
        <v>0.27464962005615201</v>
      </c>
      <c r="I50" s="970">
        <v>0.203837245702744</v>
      </c>
      <c r="J50" s="970">
        <v>0.11656932532787299</v>
      </c>
    </row>
    <row r="51" spans="1:10" x14ac:dyDescent="0.2">
      <c r="A51" s="2" t="s">
        <v>68</v>
      </c>
      <c r="B51" s="973">
        <v>934</v>
      </c>
      <c r="C51" s="970">
        <v>0.70897436141967796</v>
      </c>
      <c r="D51" s="970">
        <v>3.3055204898119001E-2</v>
      </c>
      <c r="E51" s="970">
        <v>5.22434636950493E-2</v>
      </c>
      <c r="F51" s="970">
        <v>1.7501680180430398E-2</v>
      </c>
      <c r="G51" s="970">
        <v>2.6553323492407799E-2</v>
      </c>
      <c r="H51" s="970">
        <v>0.24061980843544001</v>
      </c>
      <c r="I51" s="970">
        <v>0.20432324707508101</v>
      </c>
      <c r="J51" s="970">
        <v>8.5648149251937894E-2</v>
      </c>
    </row>
    <row r="52" spans="1:10" x14ac:dyDescent="0.2">
      <c r="A52" s="2" t="s">
        <v>69</v>
      </c>
      <c r="B52" s="973">
        <v>922</v>
      </c>
      <c r="C52" s="970">
        <v>0.71498101949691795</v>
      </c>
      <c r="D52" s="970">
        <v>4.3358311057090801E-2</v>
      </c>
      <c r="E52" s="970">
        <v>7.1262642741203294E-2</v>
      </c>
      <c r="F52" s="970">
        <v>6.8179792724549796E-3</v>
      </c>
      <c r="G52" s="970">
        <v>5.6101176887750598E-2</v>
      </c>
      <c r="H52" s="970">
        <v>0.20882318913936601</v>
      </c>
      <c r="I52" s="970">
        <v>0.18736158311366999</v>
      </c>
      <c r="J52" s="970">
        <v>7.8281328082084697E-2</v>
      </c>
    </row>
    <row r="53" spans="1:10" x14ac:dyDescent="0.2">
      <c r="A53" s="2" t="s">
        <v>70</v>
      </c>
      <c r="B53" s="973">
        <v>854</v>
      </c>
      <c r="C53" s="970">
        <v>0.456322401762009</v>
      </c>
      <c r="D53" s="970">
        <v>4.3255712836980799E-2</v>
      </c>
      <c r="E53" s="970">
        <v>8.9003197848796803E-2</v>
      </c>
      <c r="F53" s="970">
        <v>2.7407314628362701E-2</v>
      </c>
      <c r="G53" s="970">
        <v>6.5997146070003496E-2</v>
      </c>
      <c r="H53" s="970">
        <v>0.46333813667297402</v>
      </c>
      <c r="I53" s="970">
        <v>0.15027503669261899</v>
      </c>
      <c r="J53" s="970">
        <v>7.96229913830757E-2</v>
      </c>
    </row>
    <row r="54" spans="1:10" x14ac:dyDescent="0.2">
      <c r="A54" s="2" t="s">
        <v>71</v>
      </c>
      <c r="B54" s="973">
        <v>938</v>
      </c>
      <c r="C54" s="970">
        <v>0.700875103473663</v>
      </c>
      <c r="D54" s="970">
        <v>4.2224872857332202E-2</v>
      </c>
      <c r="E54" s="970">
        <v>4.2524367570877103E-2</v>
      </c>
      <c r="F54" s="970">
        <v>1.3330820947885499E-2</v>
      </c>
      <c r="G54" s="970">
        <v>3.9087951183319099E-2</v>
      </c>
      <c r="H54" s="970">
        <v>0.235310524702072</v>
      </c>
      <c r="I54" s="970">
        <v>0.18485656380653401</v>
      </c>
      <c r="J54" s="970">
        <v>0.107730135321617</v>
      </c>
    </row>
    <row r="55" spans="1:10" x14ac:dyDescent="0.2">
      <c r="A55" s="2" t="s">
        <v>72</v>
      </c>
      <c r="B55" s="973">
        <v>571</v>
      </c>
      <c r="C55" s="970">
        <v>0.68481296300888095</v>
      </c>
      <c r="D55" s="970">
        <v>4.4375468045473099E-2</v>
      </c>
      <c r="E55" s="970">
        <v>4.7926425933837898E-2</v>
      </c>
      <c r="F55" s="970">
        <v>1.1770492419600501E-2</v>
      </c>
      <c r="G55" s="970">
        <v>4.3492943048477201E-2</v>
      </c>
      <c r="H55" s="970">
        <v>0.29049205780029302</v>
      </c>
      <c r="I55" s="970">
        <v>0.184005707502365</v>
      </c>
      <c r="J55" s="970">
        <v>6.4047917723655701E-2</v>
      </c>
    </row>
    <row r="56" spans="1:10" x14ac:dyDescent="0.2">
      <c r="A56" s="2" t="s">
        <v>73</v>
      </c>
      <c r="B56" s="973">
        <v>1001</v>
      </c>
      <c r="C56" s="970">
        <v>0.73717892169952404</v>
      </c>
      <c r="D56" s="970">
        <v>1.94086544215679E-2</v>
      </c>
      <c r="E56" s="970">
        <v>3.2159361988305997E-2</v>
      </c>
      <c r="F56" s="970">
        <v>1.7528103664517399E-2</v>
      </c>
      <c r="G56" s="970">
        <v>2.4828009307384501E-2</v>
      </c>
      <c r="H56" s="970">
        <v>0.24293257296085399</v>
      </c>
      <c r="I56" s="970">
        <v>0.20686794817447701</v>
      </c>
      <c r="J56" s="970">
        <v>7.3672778904438005E-2</v>
      </c>
    </row>
    <row r="57" spans="1:10" x14ac:dyDescent="0.2">
      <c r="A57" s="5" t="s">
        <v>74</v>
      </c>
      <c r="B57" s="972" t="s">
        <v>1</v>
      </c>
      <c r="C57" s="969" t="s">
        <v>1</v>
      </c>
      <c r="D57" s="969" t="s">
        <v>1</v>
      </c>
      <c r="E57" s="969" t="s">
        <v>1</v>
      </c>
      <c r="F57" s="969" t="s">
        <v>1</v>
      </c>
      <c r="G57" s="969" t="s">
        <v>1</v>
      </c>
      <c r="H57" s="969" t="s">
        <v>1</v>
      </c>
      <c r="I57" s="969" t="s">
        <v>1</v>
      </c>
      <c r="J57" s="969" t="s">
        <v>1</v>
      </c>
    </row>
    <row r="58" spans="1:10" x14ac:dyDescent="0.2">
      <c r="A58" s="2" t="s">
        <v>75</v>
      </c>
      <c r="B58" s="973">
        <v>1157</v>
      </c>
      <c r="C58" s="970">
        <v>0.74934130907058705</v>
      </c>
      <c r="D58" s="970">
        <v>2.1284036338329301E-2</v>
      </c>
      <c r="E58" s="970">
        <v>4.01859544217587E-2</v>
      </c>
      <c r="F58" s="970">
        <v>9.8547628149390203E-3</v>
      </c>
      <c r="G58" s="970">
        <v>1.9413849338889101E-2</v>
      </c>
      <c r="H58" s="970">
        <v>0.20266401767730699</v>
      </c>
      <c r="I58" s="970">
        <v>0.17871895432472201</v>
      </c>
      <c r="J58" s="970">
        <v>0.13919872045517001</v>
      </c>
    </row>
    <row r="59" spans="1:10" x14ac:dyDescent="0.2">
      <c r="A59" s="2" t="s">
        <v>76</v>
      </c>
      <c r="B59" s="973">
        <v>4298</v>
      </c>
      <c r="C59" s="970">
        <v>0.73009216785430897</v>
      </c>
      <c r="D59" s="970">
        <v>3.6295268684625598E-2</v>
      </c>
      <c r="E59" s="970">
        <v>4.9711920320987701E-2</v>
      </c>
      <c r="F59" s="970">
        <v>1.5489921905100301E-2</v>
      </c>
      <c r="G59" s="970">
        <v>3.6084726452827502E-2</v>
      </c>
      <c r="H59" s="970">
        <v>0.218217238783836</v>
      </c>
      <c r="I59" s="970">
        <v>0.19145454466342901</v>
      </c>
      <c r="J59" s="970">
        <v>0.103801041841507</v>
      </c>
    </row>
    <row r="60" spans="1:10" x14ac:dyDescent="0.2">
      <c r="A60" s="2" t="s">
        <v>77</v>
      </c>
      <c r="B60" s="973">
        <v>2341</v>
      </c>
      <c r="C60" s="970">
        <v>0.53527963161468495</v>
      </c>
      <c r="D60" s="970">
        <v>3.9103053510189098E-2</v>
      </c>
      <c r="E60" s="970">
        <v>8.05220156908035E-2</v>
      </c>
      <c r="F60" s="970">
        <v>1.6283396631479301E-2</v>
      </c>
      <c r="G60" s="970">
        <v>5.58442287147045E-2</v>
      </c>
      <c r="H60" s="970">
        <v>0.38345873355865501</v>
      </c>
      <c r="I60" s="970">
        <v>0.156833186745644</v>
      </c>
      <c r="J60" s="970">
        <v>7.3308832943439498E-2</v>
      </c>
    </row>
    <row r="61" spans="1:10" x14ac:dyDescent="0.2">
      <c r="A61" s="2" t="s">
        <v>78</v>
      </c>
      <c r="B61" s="973">
        <v>1749</v>
      </c>
      <c r="C61" s="970">
        <v>0.65733581781387296</v>
      </c>
      <c r="D61" s="970">
        <v>2.3307666182517998E-2</v>
      </c>
      <c r="E61" s="970">
        <v>1.9353462383151099E-2</v>
      </c>
      <c r="F61" s="970">
        <v>6.0345302335917898E-3</v>
      </c>
      <c r="G61" s="970">
        <v>2.4966629222035401E-2</v>
      </c>
      <c r="H61" s="970">
        <v>0.35345488786697399</v>
      </c>
      <c r="I61" s="970">
        <v>0.188584730029106</v>
      </c>
      <c r="J61" s="970">
        <v>5.0672315061092398E-2</v>
      </c>
    </row>
    <row r="62" spans="1:10" x14ac:dyDescent="0.2">
      <c r="A62" s="5" t="s">
        <v>79</v>
      </c>
      <c r="B62" s="972" t="s">
        <v>1</v>
      </c>
      <c r="C62" s="969" t="s">
        <v>1</v>
      </c>
      <c r="D62" s="969" t="s">
        <v>1</v>
      </c>
      <c r="E62" s="969" t="s">
        <v>1</v>
      </c>
      <c r="F62" s="969" t="s">
        <v>1</v>
      </c>
      <c r="G62" s="969" t="s">
        <v>1</v>
      </c>
      <c r="H62" s="969" t="s">
        <v>1</v>
      </c>
      <c r="I62" s="969" t="s">
        <v>1</v>
      </c>
      <c r="J62" s="969" t="s">
        <v>1</v>
      </c>
    </row>
    <row r="63" spans="1:10" x14ac:dyDescent="0.2">
      <c r="A63" s="2" t="s">
        <v>80</v>
      </c>
      <c r="B63" s="973">
        <v>7667</v>
      </c>
      <c r="C63" s="970">
        <v>0.63696593046188399</v>
      </c>
      <c r="D63" s="970">
        <v>3.1484231352806098E-2</v>
      </c>
      <c r="E63" s="970">
        <v>5.1873978227376903E-2</v>
      </c>
      <c r="F63" s="970">
        <v>1.5649823471903801E-2</v>
      </c>
      <c r="G63" s="970">
        <v>3.46817746758461E-2</v>
      </c>
      <c r="H63" s="970">
        <v>0.31463295221328702</v>
      </c>
      <c r="I63" s="970">
        <v>7.1705177426338196E-2</v>
      </c>
      <c r="J63" s="970">
        <v>9.6859671175479903E-2</v>
      </c>
    </row>
    <row r="64" spans="1:10" x14ac:dyDescent="0.2">
      <c r="A64" s="2" t="s">
        <v>81</v>
      </c>
      <c r="B64" s="973">
        <v>305</v>
      </c>
      <c r="C64" s="970">
        <v>0.88793832063674905</v>
      </c>
      <c r="D64" s="970">
        <v>2.5800114497542399E-2</v>
      </c>
      <c r="E64" s="970">
        <v>6.8000122904777499E-2</v>
      </c>
      <c r="F64" s="970">
        <v>8.8482443243265204E-3</v>
      </c>
      <c r="G64" s="970">
        <v>8.75750333070755E-2</v>
      </c>
      <c r="H64" s="970">
        <v>2.1339796949178002E-3</v>
      </c>
      <c r="I64" s="970">
        <v>0.85357010364532504</v>
      </c>
      <c r="J64" s="970">
        <v>8.1448137760162395E-2</v>
      </c>
    </row>
    <row r="65" spans="1:10" x14ac:dyDescent="0.2">
      <c r="A65" s="2" t="s">
        <v>82</v>
      </c>
      <c r="B65" s="973">
        <v>626</v>
      </c>
      <c r="C65" s="970">
        <v>0.88796585798263505</v>
      </c>
      <c r="D65" s="970">
        <v>6.4897216856479603E-2</v>
      </c>
      <c r="E65" s="970">
        <v>5.8105420321226099E-2</v>
      </c>
      <c r="F65" s="970">
        <v>2.4515630211681102E-3</v>
      </c>
      <c r="G65" s="970">
        <v>7.6526112854480702E-2</v>
      </c>
      <c r="H65" s="970">
        <v>3.4175500273704501E-2</v>
      </c>
      <c r="I65" s="970">
        <v>0.81140184402465798</v>
      </c>
      <c r="J65" s="970">
        <v>9.3231163918972002E-2</v>
      </c>
    </row>
    <row r="66" spans="1:10" x14ac:dyDescent="0.2">
      <c r="A66" s="2" t="s">
        <v>83</v>
      </c>
      <c r="B66" s="973">
        <v>848</v>
      </c>
      <c r="C66" s="970">
        <v>0.90009719133377097</v>
      </c>
      <c r="D66" s="970">
        <v>4.2271476238966002E-2</v>
      </c>
      <c r="E66" s="970">
        <v>6.0876592993736302E-2</v>
      </c>
      <c r="F66" s="970">
        <v>3.1099875923246102E-3</v>
      </c>
      <c r="G66" s="970">
        <v>3.0674519017338801E-2</v>
      </c>
      <c r="H66" s="970">
        <v>4.0328584611415898E-2</v>
      </c>
      <c r="I66" s="970">
        <v>0.728407442569733</v>
      </c>
      <c r="J66" s="970">
        <v>9.3696475028991699E-2</v>
      </c>
    </row>
    <row r="67" spans="1:10" x14ac:dyDescent="0.2">
      <c r="A67" s="5" t="s">
        <v>84</v>
      </c>
      <c r="B67" s="972" t="s">
        <v>1</v>
      </c>
      <c r="C67" s="969" t="s">
        <v>1</v>
      </c>
      <c r="D67" s="969" t="s">
        <v>1</v>
      </c>
      <c r="E67" s="969" t="s">
        <v>1</v>
      </c>
      <c r="F67" s="969" t="s">
        <v>1</v>
      </c>
      <c r="G67" s="969" t="s">
        <v>1</v>
      </c>
      <c r="H67" s="969" t="s">
        <v>1</v>
      </c>
      <c r="I67" s="969" t="s">
        <v>1</v>
      </c>
      <c r="J67" s="969" t="s">
        <v>1</v>
      </c>
    </row>
    <row r="68" spans="1:10" x14ac:dyDescent="0.2">
      <c r="A68" s="2" t="s">
        <v>85</v>
      </c>
      <c r="B68" s="973">
        <v>8701</v>
      </c>
      <c r="C68" s="970">
        <v>0.66957485675811801</v>
      </c>
      <c r="D68" s="970">
        <v>3.2254453748464598E-2</v>
      </c>
      <c r="E68" s="970">
        <v>4.9961622804403298E-2</v>
      </c>
      <c r="F68" s="970">
        <v>1.2750976718962199E-2</v>
      </c>
      <c r="G68" s="970">
        <v>3.7053622305393198E-2</v>
      </c>
      <c r="H68" s="970">
        <v>0.28899839520454401</v>
      </c>
      <c r="I68" s="970">
        <v>0.17685544490814201</v>
      </c>
      <c r="J68" s="970">
        <v>8.03094953298569E-2</v>
      </c>
    </row>
    <row r="69" spans="1:10" x14ac:dyDescent="0.2">
      <c r="A69" s="2" t="s">
        <v>86</v>
      </c>
      <c r="B69" s="973">
        <v>218</v>
      </c>
      <c r="C69" s="970">
        <v>0.84185582399368297</v>
      </c>
      <c r="D69" s="970">
        <v>3.3865630626678501E-2</v>
      </c>
      <c r="E69" s="970">
        <v>4.44673597812653E-2</v>
      </c>
      <c r="F69" s="970">
        <v>3.6516960710287101E-2</v>
      </c>
      <c r="G69" s="970">
        <v>3.3557888120412799E-2</v>
      </c>
      <c r="H69" s="970">
        <v>0.16946035623550401</v>
      </c>
      <c r="I69" s="970">
        <v>0.31760570406913802</v>
      </c>
      <c r="J69" s="970">
        <v>6.8313300609588595E-2</v>
      </c>
    </row>
    <row r="70" spans="1:10" x14ac:dyDescent="0.2">
      <c r="A70" s="2" t="s">
        <v>87</v>
      </c>
      <c r="B70" s="973">
        <v>545</v>
      </c>
      <c r="C70" s="970">
        <v>0.744223773479462</v>
      </c>
      <c r="D70" s="970">
        <v>3.6868292838335003E-2</v>
      </c>
      <c r="E70" s="970">
        <v>8.7485842406749698E-2</v>
      </c>
      <c r="F70" s="970">
        <v>1.3774478808045399E-2</v>
      </c>
      <c r="G70" s="970">
        <v>4.6706318855285603E-2</v>
      </c>
      <c r="H70" s="970">
        <v>7.2047121822834001E-2</v>
      </c>
      <c r="I70" s="970">
        <v>0.18837006390094799</v>
      </c>
      <c r="J70" s="970">
        <v>0.344981789588928</v>
      </c>
    </row>
    <row r="71" spans="1:10" x14ac:dyDescent="0.2">
      <c r="A71" s="2" t="s">
        <v>88</v>
      </c>
      <c r="B71" s="973">
        <v>65</v>
      </c>
      <c r="C71" s="970">
        <v>0.65891307592392001</v>
      </c>
      <c r="D71" s="970">
        <v>0.124117106199265</v>
      </c>
      <c r="E71" s="970">
        <v>0.11462312191724799</v>
      </c>
      <c r="F71" s="970">
        <v>6.5190888941287994E-2</v>
      </c>
      <c r="G71" s="970">
        <v>5.6905630975961699E-2</v>
      </c>
      <c r="H71" s="970">
        <v>4.2659036815166501E-2</v>
      </c>
      <c r="I71" s="970">
        <v>0.22482743859291099</v>
      </c>
      <c r="J71" s="970">
        <v>7.7203236520290403E-2</v>
      </c>
    </row>
    <row r="72" spans="1:10" x14ac:dyDescent="0.2">
      <c r="A72" s="5" t="s">
        <v>89</v>
      </c>
      <c r="B72" s="972" t="s">
        <v>1</v>
      </c>
      <c r="C72" s="969" t="s">
        <v>1</v>
      </c>
      <c r="D72" s="969" t="s">
        <v>1</v>
      </c>
      <c r="E72" s="969" t="s">
        <v>1</v>
      </c>
      <c r="F72" s="969" t="s">
        <v>1</v>
      </c>
      <c r="G72" s="969" t="s">
        <v>1</v>
      </c>
      <c r="H72" s="969" t="s">
        <v>1</v>
      </c>
      <c r="I72" s="969" t="s">
        <v>1</v>
      </c>
      <c r="J72" s="969" t="s">
        <v>1</v>
      </c>
    </row>
    <row r="73" spans="1:10" x14ac:dyDescent="0.2">
      <c r="A73" s="2" t="s">
        <v>89</v>
      </c>
      <c r="B73" s="973">
        <v>5052</v>
      </c>
      <c r="C73" s="970">
        <v>0.67417645454406705</v>
      </c>
      <c r="D73" s="970">
        <v>3.3535238355398199E-2</v>
      </c>
      <c r="E73" s="970">
        <v>5.9832848608493798E-2</v>
      </c>
      <c r="F73" s="970">
        <v>1.41409263014793E-2</v>
      </c>
      <c r="G73" s="970">
        <v>4.3655212968587903E-2</v>
      </c>
      <c r="H73" s="970">
        <v>0.26098605990409901</v>
      </c>
      <c r="I73" s="970">
        <v>0.17353770136833199</v>
      </c>
      <c r="J73" s="970">
        <v>9.7039356827735901E-2</v>
      </c>
    </row>
    <row r="74" spans="1:10" x14ac:dyDescent="0.2">
      <c r="A74" s="2" t="s">
        <v>90</v>
      </c>
      <c r="B74" s="973">
        <v>2151</v>
      </c>
      <c r="C74" s="970">
        <v>0.69846546649932895</v>
      </c>
      <c r="D74" s="970">
        <v>3.9679359644651399E-2</v>
      </c>
      <c r="E74" s="970">
        <v>7.8083360567688899E-3</v>
      </c>
      <c r="F74" s="970">
        <v>1.4148139161989099E-3</v>
      </c>
      <c r="G74" s="970">
        <v>3.7478855811059501E-3</v>
      </c>
      <c r="H74" s="970">
        <v>0.34350827336311301</v>
      </c>
      <c r="I74" s="970">
        <v>0.25391763448715199</v>
      </c>
      <c r="J74" s="970">
        <v>8.5512146353721605E-2</v>
      </c>
    </row>
    <row r="75" spans="1:10" x14ac:dyDescent="0.2">
      <c r="A75" s="5" t="s">
        <v>91</v>
      </c>
      <c r="B75" s="972" t="s">
        <v>1</v>
      </c>
      <c r="C75" s="969" t="s">
        <v>1</v>
      </c>
      <c r="D75" s="969" t="s">
        <v>1</v>
      </c>
      <c r="E75" s="969" t="s">
        <v>1</v>
      </c>
      <c r="F75" s="969" t="s">
        <v>1</v>
      </c>
      <c r="G75" s="969" t="s">
        <v>1</v>
      </c>
      <c r="H75" s="969" t="s">
        <v>1</v>
      </c>
      <c r="I75" s="969" t="s">
        <v>1</v>
      </c>
      <c r="J75" s="969" t="s">
        <v>1</v>
      </c>
    </row>
    <row r="76" spans="1:10" x14ac:dyDescent="0.2">
      <c r="A76" s="2" t="s">
        <v>92</v>
      </c>
      <c r="B76" s="973">
        <v>2491</v>
      </c>
      <c r="C76" s="970">
        <v>0.81068241596221902</v>
      </c>
      <c r="D76" s="970">
        <v>4.2098775506019599E-2</v>
      </c>
      <c r="E76" s="970">
        <v>5.5414203554391903E-2</v>
      </c>
      <c r="F76" s="970">
        <v>6.8154130131006197E-3</v>
      </c>
      <c r="G76" s="970">
        <v>3.2055612653493902E-2</v>
      </c>
      <c r="H76" s="970">
        <v>8.9929528534412398E-2</v>
      </c>
      <c r="I76" s="970">
        <v>0.23530827462673201</v>
      </c>
      <c r="J76" s="970">
        <v>0.153008311986923</v>
      </c>
    </row>
    <row r="77" spans="1:10" x14ac:dyDescent="0.2">
      <c r="A77" s="2" t="s">
        <v>93</v>
      </c>
      <c r="B77" s="973">
        <v>1241</v>
      </c>
      <c r="C77" s="970">
        <v>0.733381748199463</v>
      </c>
      <c r="D77" s="970">
        <v>4.4105861335992799E-2</v>
      </c>
      <c r="E77" s="970">
        <v>6.20427541434765E-2</v>
      </c>
      <c r="F77" s="970">
        <v>1.2122948653995999E-2</v>
      </c>
      <c r="G77" s="970">
        <v>3.2767139375209801E-2</v>
      </c>
      <c r="H77" s="970">
        <v>0.201169192790985</v>
      </c>
      <c r="I77" s="970">
        <v>0.22961884737014801</v>
      </c>
      <c r="J77" s="970">
        <v>8.5264913737773895E-2</v>
      </c>
    </row>
    <row r="78" spans="1:10" x14ac:dyDescent="0.2">
      <c r="A78" s="2" t="s">
        <v>94</v>
      </c>
      <c r="B78" s="973">
        <v>3423</v>
      </c>
      <c r="C78" s="970">
        <v>0.50416254997253396</v>
      </c>
      <c r="D78" s="970">
        <v>2.1375300362706202E-2</v>
      </c>
      <c r="E78" s="970">
        <v>4.725456610322E-2</v>
      </c>
      <c r="F78" s="970">
        <v>1.82980112731457E-2</v>
      </c>
      <c r="G78" s="970">
        <v>4.99997287988663E-2</v>
      </c>
      <c r="H78" s="970">
        <v>0.50375211238861095</v>
      </c>
      <c r="I78" s="970">
        <v>0.104581393301487</v>
      </c>
      <c r="J78" s="970">
        <v>3.8620777428150198E-2</v>
      </c>
    </row>
    <row r="79" spans="1:10" x14ac:dyDescent="0.2">
      <c r="A79" s="5" t="s">
        <v>95</v>
      </c>
      <c r="B79" s="972" t="s">
        <v>1</v>
      </c>
      <c r="C79" s="969" t="s">
        <v>1</v>
      </c>
      <c r="D79" s="969" t="s">
        <v>1</v>
      </c>
      <c r="E79" s="969" t="s">
        <v>1</v>
      </c>
      <c r="F79" s="969" t="s">
        <v>1</v>
      </c>
      <c r="G79" s="969" t="s">
        <v>1</v>
      </c>
      <c r="H79" s="969" t="s">
        <v>1</v>
      </c>
      <c r="I79" s="969" t="s">
        <v>1</v>
      </c>
      <c r="J79" s="969" t="s">
        <v>1</v>
      </c>
    </row>
    <row r="80" spans="1:10" x14ac:dyDescent="0.2">
      <c r="A80" s="2" t="s">
        <v>96</v>
      </c>
      <c r="B80" s="973">
        <v>1281</v>
      </c>
      <c r="C80" s="970">
        <v>0.77654635906219505</v>
      </c>
      <c r="D80" s="970">
        <v>3.6801312118768699E-2</v>
      </c>
      <c r="E80" s="970">
        <v>4.5689988881349598E-2</v>
      </c>
      <c r="F80" s="970">
        <v>1.0108731687068899E-2</v>
      </c>
      <c r="G80" s="970">
        <v>3.3918209373951E-2</v>
      </c>
      <c r="H80" s="970">
        <v>0.19046206772327401</v>
      </c>
      <c r="I80" s="970">
        <v>0.21806004643440199</v>
      </c>
      <c r="J80" s="970">
        <v>0.114382304251194</v>
      </c>
    </row>
    <row r="81" spans="1:10" x14ac:dyDescent="0.2">
      <c r="A81" s="2" t="s">
        <v>97</v>
      </c>
      <c r="B81" s="973">
        <v>1363</v>
      </c>
      <c r="C81" s="970">
        <v>0.66870319843292203</v>
      </c>
      <c r="D81" s="970">
        <v>3.54578271508217E-2</v>
      </c>
      <c r="E81" s="970">
        <v>4.5867856591939898E-2</v>
      </c>
      <c r="F81" s="970">
        <v>6.4202449284493897E-3</v>
      </c>
      <c r="G81" s="970">
        <v>2.9409069567918798E-2</v>
      </c>
      <c r="H81" s="970">
        <v>0.29135319590568498</v>
      </c>
      <c r="I81" s="970">
        <v>0.170073851943016</v>
      </c>
      <c r="J81" s="970">
        <v>7.0993706583976704E-2</v>
      </c>
    </row>
    <row r="82" spans="1:10" x14ac:dyDescent="0.2">
      <c r="A82" s="2" t="s">
        <v>98</v>
      </c>
      <c r="B82" s="973">
        <v>284</v>
      </c>
      <c r="C82" s="970">
        <v>0.70788460969924905</v>
      </c>
      <c r="D82" s="970">
        <v>2.05338168889284E-2</v>
      </c>
      <c r="E82" s="970">
        <v>7.4692152440547901E-2</v>
      </c>
      <c r="F82" s="970">
        <v>8.4001943469047494E-3</v>
      </c>
      <c r="G82" s="970">
        <v>2.0683841779828099E-2</v>
      </c>
      <c r="H82" s="970">
        <v>0.27987909317016602</v>
      </c>
      <c r="I82" s="970">
        <v>0.15780471265316001</v>
      </c>
      <c r="J82" s="970">
        <v>5.9458468109369299E-2</v>
      </c>
    </row>
    <row r="83" spans="1:10" x14ac:dyDescent="0.2">
      <c r="A83" s="2" t="s">
        <v>99</v>
      </c>
      <c r="B83" s="973">
        <v>843</v>
      </c>
      <c r="C83" s="970">
        <v>0.45984289050102201</v>
      </c>
      <c r="D83" s="970">
        <v>3.9713837206363699E-2</v>
      </c>
      <c r="E83" s="970">
        <v>8.2250960171222701E-2</v>
      </c>
      <c r="F83" s="970">
        <v>1.9123628735542301E-2</v>
      </c>
      <c r="G83" s="970">
        <v>6.2067281454801601E-2</v>
      </c>
      <c r="H83" s="970">
        <v>0.46840021014213601</v>
      </c>
      <c r="I83" s="970">
        <v>0.124938182532787</v>
      </c>
      <c r="J83" s="970">
        <v>7.1174375712871593E-2</v>
      </c>
    </row>
    <row r="84" spans="1:10" x14ac:dyDescent="0.2">
      <c r="A84" s="2" t="s">
        <v>100</v>
      </c>
      <c r="B84" s="973">
        <v>412</v>
      </c>
      <c r="C84" s="970">
        <v>0.64647519588470503</v>
      </c>
      <c r="D84" s="970">
        <v>4.6123903244733797E-2</v>
      </c>
      <c r="E84" s="970">
        <v>3.7435237318277401E-2</v>
      </c>
      <c r="F84" s="970">
        <v>1.2631138786673501E-2</v>
      </c>
      <c r="G84" s="970">
        <v>6.2240902334451703E-2</v>
      </c>
      <c r="H84" s="970">
        <v>0.31304040551185602</v>
      </c>
      <c r="I84" s="970">
        <v>0.14602018892765001</v>
      </c>
      <c r="J84" s="970">
        <v>7.1514837443828597E-2</v>
      </c>
    </row>
    <row r="85" spans="1:10" x14ac:dyDescent="0.2">
      <c r="A85" s="2" t="s">
        <v>101</v>
      </c>
      <c r="B85" s="973">
        <v>1101</v>
      </c>
      <c r="C85" s="970">
        <v>0.61687004566192605</v>
      </c>
      <c r="D85" s="970">
        <v>1.10659040510654E-2</v>
      </c>
      <c r="E85" s="970">
        <v>1.58373322337866E-2</v>
      </c>
      <c r="F85" s="970">
        <v>1.0421152226626901E-2</v>
      </c>
      <c r="G85" s="970">
        <v>1.84038281440735E-2</v>
      </c>
      <c r="H85" s="970">
        <v>0.40352514386177102</v>
      </c>
      <c r="I85" s="970">
        <v>0.116447880864143</v>
      </c>
      <c r="J85" s="970">
        <v>7.1690909564495101E-2</v>
      </c>
    </row>
    <row r="86" spans="1:10" x14ac:dyDescent="0.2">
      <c r="A86" s="2" t="s">
        <v>102</v>
      </c>
      <c r="B86" s="973">
        <v>338</v>
      </c>
      <c r="C86" s="970">
        <v>0.75618606805801403</v>
      </c>
      <c r="D86" s="970">
        <v>5.2601758390665103E-2</v>
      </c>
      <c r="E86" s="970">
        <v>2.9737766832113301E-2</v>
      </c>
      <c r="F86" s="970">
        <v>8.5453474894165993E-3</v>
      </c>
      <c r="G86" s="970">
        <v>1.77763886749744E-2</v>
      </c>
      <c r="H86" s="970">
        <v>0.246405899524689</v>
      </c>
      <c r="I86" s="970">
        <v>0.27368113398551902</v>
      </c>
      <c r="J86" s="970">
        <v>0.124584622681141</v>
      </c>
    </row>
    <row r="87" spans="1:10" x14ac:dyDescent="0.2">
      <c r="A87" s="2" t="s">
        <v>103</v>
      </c>
      <c r="B87" s="973">
        <v>394</v>
      </c>
      <c r="C87" s="970">
        <v>0.84245502948760997</v>
      </c>
      <c r="D87" s="970">
        <v>1.5397013630717999E-3</v>
      </c>
      <c r="E87" s="970">
        <v>2.56435554474592E-2</v>
      </c>
      <c r="F87" s="970">
        <v>4.6260445378720804E-3</v>
      </c>
      <c r="G87" s="970">
        <v>4.6260445378720804E-3</v>
      </c>
      <c r="H87" s="970">
        <v>0.152506619691849</v>
      </c>
      <c r="I87" s="970">
        <v>0.39229297637939498</v>
      </c>
      <c r="J87" s="970">
        <v>0.121812723577023</v>
      </c>
    </row>
    <row r="88" spans="1:10" x14ac:dyDescent="0.2">
      <c r="A88" s="2" t="s">
        <v>104</v>
      </c>
      <c r="B88" s="973">
        <v>1084</v>
      </c>
      <c r="C88" s="970">
        <v>0.75716698169708296</v>
      </c>
      <c r="D88" s="970">
        <v>4.34231050312519E-2</v>
      </c>
      <c r="E88" s="970">
        <v>6.7965067923069E-2</v>
      </c>
      <c r="F88" s="970">
        <v>1.8420310690999E-2</v>
      </c>
      <c r="G88" s="970">
        <v>4.5854978263378102E-2</v>
      </c>
      <c r="H88" s="970">
        <v>0.11958438158035301</v>
      </c>
      <c r="I88" s="970">
        <v>0.201843172311783</v>
      </c>
      <c r="J88" s="970">
        <v>0.13661162555217701</v>
      </c>
    </row>
    <row r="89" spans="1:10" x14ac:dyDescent="0.2">
      <c r="A89" s="5" t="s">
        <v>105</v>
      </c>
      <c r="B89" s="972" t="s">
        <v>1</v>
      </c>
      <c r="C89" s="969" t="s">
        <v>1</v>
      </c>
      <c r="D89" s="969" t="s">
        <v>1</v>
      </c>
      <c r="E89" s="969" t="s">
        <v>1</v>
      </c>
      <c r="F89" s="969" t="s">
        <v>1</v>
      </c>
      <c r="G89" s="969" t="s">
        <v>1</v>
      </c>
      <c r="H89" s="969" t="s">
        <v>1</v>
      </c>
      <c r="I89" s="969" t="s">
        <v>1</v>
      </c>
      <c r="J89" s="969" t="s">
        <v>1</v>
      </c>
    </row>
    <row r="90" spans="1:10" x14ac:dyDescent="0.2">
      <c r="A90" s="2" t="s">
        <v>106</v>
      </c>
      <c r="B90" s="973">
        <v>1087</v>
      </c>
      <c r="C90" s="970">
        <v>0.38730758428573597</v>
      </c>
      <c r="D90" s="970">
        <v>6.9466687738895402E-2</v>
      </c>
      <c r="E90" s="970">
        <v>0.227150708436966</v>
      </c>
      <c r="F90" s="970">
        <v>6.37699365615845E-2</v>
      </c>
      <c r="G90" s="970">
        <v>0.113715723156929</v>
      </c>
      <c r="H90" s="970">
        <v>0.25305336713790899</v>
      </c>
      <c r="I90" s="970">
        <v>0.20282171666622201</v>
      </c>
      <c r="J90" s="970">
        <v>0.19706343114376099</v>
      </c>
    </row>
    <row r="91" spans="1:10" x14ac:dyDescent="0.2">
      <c r="A91" s="2" t="s">
        <v>107</v>
      </c>
      <c r="B91" s="973">
        <v>2523</v>
      </c>
      <c r="C91" s="970">
        <v>0.60925090312957797</v>
      </c>
      <c r="D91" s="970">
        <v>4.1070561856031397E-2</v>
      </c>
      <c r="E91" s="970">
        <v>2.7242489159107201E-2</v>
      </c>
      <c r="F91" s="970">
        <v>4.6140355989337002E-3</v>
      </c>
      <c r="G91" s="970">
        <v>5.4992247372865698E-2</v>
      </c>
      <c r="H91" s="970">
        <v>0.385220497846603</v>
      </c>
      <c r="I91" s="970">
        <v>0.181483298540115</v>
      </c>
      <c r="J91" s="970">
        <v>9.3347288668155698E-2</v>
      </c>
    </row>
    <row r="92" spans="1:10" x14ac:dyDescent="0.2">
      <c r="A92" s="2" t="s">
        <v>108</v>
      </c>
      <c r="B92" s="973">
        <v>4458</v>
      </c>
      <c r="C92" s="970">
        <v>0.82558673620223999</v>
      </c>
      <c r="D92" s="970">
        <v>1.7021093517541899E-2</v>
      </c>
      <c r="E92" s="970">
        <v>2.3892114404588899E-3</v>
      </c>
      <c r="F92" s="970">
        <v>5.4189859656617002E-4</v>
      </c>
      <c r="G92" s="970">
        <v>9.0681680012494304E-4</v>
      </c>
      <c r="H92" s="970">
        <v>0.213520333170891</v>
      </c>
      <c r="I92" s="970">
        <v>0.17650978267192799</v>
      </c>
      <c r="J92" s="970">
        <v>5.2865915000438697E-2</v>
      </c>
    </row>
    <row r="93" spans="1:10" x14ac:dyDescent="0.2">
      <c r="A93" s="2" t="s">
        <v>109</v>
      </c>
      <c r="B93" s="973">
        <v>773</v>
      </c>
      <c r="C93" s="970">
        <v>0.96530902385711703</v>
      </c>
      <c r="D93" s="970">
        <v>3.4425912890583298E-3</v>
      </c>
      <c r="E93" s="970">
        <v>5.6795175187289697E-3</v>
      </c>
      <c r="F93" s="970">
        <v>0</v>
      </c>
      <c r="G93" s="970">
        <v>0</v>
      </c>
      <c r="H93" s="970">
        <v>8.0976501107215895E-2</v>
      </c>
      <c r="I93" s="970">
        <v>0.201331421732903</v>
      </c>
      <c r="J93" s="970">
        <v>8.1821694970130907E-2</v>
      </c>
    </row>
    <row r="94" spans="1:10" x14ac:dyDescent="0.2">
      <c r="A94" s="5" t="s">
        <v>110</v>
      </c>
      <c r="B94" s="972" t="s">
        <v>1</v>
      </c>
      <c r="C94" s="969" t="s">
        <v>1</v>
      </c>
      <c r="D94" s="969" t="s">
        <v>1</v>
      </c>
      <c r="E94" s="969" t="s">
        <v>1</v>
      </c>
      <c r="F94" s="969" t="s">
        <v>1</v>
      </c>
      <c r="G94" s="969" t="s">
        <v>1</v>
      </c>
      <c r="H94" s="969" t="s">
        <v>1</v>
      </c>
      <c r="I94" s="969" t="s">
        <v>1</v>
      </c>
      <c r="J94" s="969" t="s">
        <v>1</v>
      </c>
    </row>
    <row r="95" spans="1:10" x14ac:dyDescent="0.2">
      <c r="A95" s="2" t="s">
        <v>106</v>
      </c>
      <c r="B95" s="973">
        <v>1745</v>
      </c>
      <c r="C95" s="970">
        <v>0.44515183568000799</v>
      </c>
      <c r="D95" s="970">
        <v>6.8991139531135601E-2</v>
      </c>
      <c r="E95" s="970">
        <v>0.17488211393356301</v>
      </c>
      <c r="F95" s="970">
        <v>4.45087105035782E-2</v>
      </c>
      <c r="G95" s="970">
        <v>0.108289629220963</v>
      </c>
      <c r="H95" s="970">
        <v>0.29185786843299899</v>
      </c>
      <c r="I95" s="970">
        <v>0.197242766618729</v>
      </c>
      <c r="J95" s="970">
        <v>0.17439848184585599</v>
      </c>
    </row>
    <row r="96" spans="1:10" x14ac:dyDescent="0.2">
      <c r="A96" s="2" t="s">
        <v>107</v>
      </c>
      <c r="B96" s="973">
        <v>3326</v>
      </c>
      <c r="C96" s="970">
        <v>0.67950230836868297</v>
      </c>
      <c r="D96" s="970">
        <v>2.4722784757614101E-2</v>
      </c>
      <c r="E96" s="970">
        <v>6.9419457577168898E-3</v>
      </c>
      <c r="F96" s="970">
        <v>2.5003317277878501E-3</v>
      </c>
      <c r="G96" s="970">
        <v>2.2348562255501699E-2</v>
      </c>
      <c r="H96" s="970">
        <v>0.35238304734230003</v>
      </c>
      <c r="I96" s="970">
        <v>0.17155691981315599</v>
      </c>
      <c r="J96" s="970">
        <v>6.6363282501697499E-2</v>
      </c>
    </row>
    <row r="97" spans="1:10" x14ac:dyDescent="0.2">
      <c r="A97" s="2" t="s">
        <v>108</v>
      </c>
      <c r="B97" s="973">
        <v>3361</v>
      </c>
      <c r="C97" s="970">
        <v>0.88225579261779796</v>
      </c>
      <c r="D97" s="970">
        <v>1.56055446714163E-2</v>
      </c>
      <c r="E97" s="970">
        <v>2.9370762058533701E-4</v>
      </c>
      <c r="F97" s="970">
        <v>1.5568130766041601E-4</v>
      </c>
      <c r="G97" s="970">
        <v>0</v>
      </c>
      <c r="H97" s="970">
        <v>0.15600414574146301</v>
      </c>
      <c r="I97" s="970">
        <v>0.18786425888538399</v>
      </c>
      <c r="J97" s="970">
        <v>5.2969451993703801E-2</v>
      </c>
    </row>
    <row r="98" spans="1:10" x14ac:dyDescent="0.2">
      <c r="A98" s="2" t="s">
        <v>109</v>
      </c>
      <c r="B98" s="973">
        <v>409</v>
      </c>
      <c r="C98" s="970">
        <v>0.96841025352478005</v>
      </c>
      <c r="D98" s="970">
        <v>0</v>
      </c>
      <c r="E98" s="970">
        <v>1.1235874146223099E-2</v>
      </c>
      <c r="F98" s="970">
        <v>0</v>
      </c>
      <c r="G98" s="970">
        <v>0</v>
      </c>
      <c r="H98" s="970">
        <v>7.4608206748962402E-2</v>
      </c>
      <c r="I98" s="970">
        <v>0.19523933529853801</v>
      </c>
      <c r="J98" s="970">
        <v>0.11982062458992</v>
      </c>
    </row>
    <row r="99" spans="1:10" x14ac:dyDescent="0.2">
      <c r="A99" s="5" t="s">
        <v>111</v>
      </c>
      <c r="B99" s="972" t="s">
        <v>1</v>
      </c>
      <c r="C99" s="969" t="s">
        <v>1</v>
      </c>
      <c r="D99" s="969" t="s">
        <v>1</v>
      </c>
      <c r="E99" s="969" t="s">
        <v>1</v>
      </c>
      <c r="F99" s="969" t="s">
        <v>1</v>
      </c>
      <c r="G99" s="969" t="s">
        <v>1</v>
      </c>
      <c r="H99" s="969" t="s">
        <v>1</v>
      </c>
      <c r="I99" s="969" t="s">
        <v>1</v>
      </c>
      <c r="J99" s="969" t="s">
        <v>1</v>
      </c>
    </row>
    <row r="100" spans="1:10" x14ac:dyDescent="0.2">
      <c r="A100" s="2" t="s">
        <v>112</v>
      </c>
      <c r="B100" s="973">
        <v>565</v>
      </c>
      <c r="C100" s="970">
        <v>0.78390145301818803</v>
      </c>
      <c r="D100" s="970">
        <v>1.7722805961966501E-2</v>
      </c>
      <c r="E100" s="970">
        <v>3.3254563808441197E-2</v>
      </c>
      <c r="F100" s="970">
        <v>3.2774892169982199E-3</v>
      </c>
      <c r="G100" s="970">
        <v>1.9101614132523499E-2</v>
      </c>
      <c r="H100" s="970">
        <v>3.5165425390005098E-2</v>
      </c>
      <c r="I100" s="970">
        <v>0.34306815266609197</v>
      </c>
      <c r="J100" s="970">
        <v>0.39734235405921903</v>
      </c>
    </row>
    <row r="101" spans="1:10" x14ac:dyDescent="0.2">
      <c r="A101" s="2" t="s">
        <v>113</v>
      </c>
      <c r="B101" s="973">
        <v>1433</v>
      </c>
      <c r="C101" s="970">
        <v>0.90078639984130904</v>
      </c>
      <c r="D101" s="970">
        <v>4.3151244521141101E-2</v>
      </c>
      <c r="E101" s="970">
        <v>5.2626624703407301E-2</v>
      </c>
      <c r="F101" s="970">
        <v>4.3990360572934203E-3</v>
      </c>
      <c r="G101" s="970">
        <v>2.4617601186037098E-2</v>
      </c>
      <c r="H101" s="970">
        <v>1.0515095666050901E-2</v>
      </c>
      <c r="I101" s="970">
        <v>0.14128972589969599</v>
      </c>
      <c r="J101" s="970">
        <v>0.112471483647823</v>
      </c>
    </row>
    <row r="102" spans="1:10" x14ac:dyDescent="0.2">
      <c r="A102" s="2" t="s">
        <v>114</v>
      </c>
      <c r="B102" s="973">
        <v>1996</v>
      </c>
      <c r="C102" s="970">
        <v>0.90119415521621704</v>
      </c>
      <c r="D102" s="970">
        <v>4.5465871691703803E-2</v>
      </c>
      <c r="E102" s="970">
        <v>7.2809465229511303E-2</v>
      </c>
      <c r="F102" s="970">
        <v>5.9144049882888803E-3</v>
      </c>
      <c r="G102" s="970">
        <v>3.47384996712208E-2</v>
      </c>
      <c r="H102" s="970">
        <v>2.00312864035368E-2</v>
      </c>
      <c r="I102" s="970">
        <v>0.35079452395439098</v>
      </c>
      <c r="J102" s="970">
        <v>7.7276721596717807E-2</v>
      </c>
    </row>
    <row r="103" spans="1:10" x14ac:dyDescent="0.2">
      <c r="A103" s="2" t="s">
        <v>115</v>
      </c>
      <c r="B103" s="973">
        <v>1364</v>
      </c>
      <c r="C103" s="970">
        <v>0.87384378910064697</v>
      </c>
      <c r="D103" s="970">
        <v>3.8840495049953502E-2</v>
      </c>
      <c r="E103" s="970">
        <v>7.5380787253379794E-2</v>
      </c>
      <c r="F103" s="970">
        <v>1.55506189912558E-2</v>
      </c>
      <c r="G103" s="970">
        <v>2.6949686929583501E-2</v>
      </c>
      <c r="H103" s="970">
        <v>6.5121248364448506E-2</v>
      </c>
      <c r="I103" s="970">
        <v>0.33166527748107899</v>
      </c>
      <c r="J103" s="970">
        <v>7.1427203714847606E-2</v>
      </c>
    </row>
    <row r="104" spans="1:10" x14ac:dyDescent="0.2">
      <c r="A104" s="2" t="s">
        <v>116</v>
      </c>
      <c r="B104" s="973">
        <v>1516</v>
      </c>
      <c r="C104" s="970">
        <v>0.77562165260314897</v>
      </c>
      <c r="D104" s="970">
        <v>5.4283689707517603E-2</v>
      </c>
      <c r="E104" s="970">
        <v>8.8451296091079698E-2</v>
      </c>
      <c r="F104" s="970">
        <v>2.11978815495968E-2</v>
      </c>
      <c r="G104" s="970">
        <v>2.6268517598509799E-2</v>
      </c>
      <c r="H104" s="970">
        <v>0.19251772761344901</v>
      </c>
      <c r="I104" s="970">
        <v>5.0464011728763601E-2</v>
      </c>
      <c r="J104" s="970">
        <v>3.95280309021473E-2</v>
      </c>
    </row>
    <row r="105" spans="1:10" x14ac:dyDescent="0.2">
      <c r="A105" s="2" t="s">
        <v>117</v>
      </c>
      <c r="B105" s="973">
        <v>1459</v>
      </c>
      <c r="C105" s="970">
        <v>0.12534308433532701</v>
      </c>
      <c r="D105" s="970">
        <v>1.0736429132521199E-2</v>
      </c>
      <c r="E105" s="970">
        <v>1.17640262469649E-2</v>
      </c>
      <c r="F105" s="970">
        <v>3.6320894956588697E-2</v>
      </c>
      <c r="G105" s="970">
        <v>9.3444466590881306E-2</v>
      </c>
      <c r="H105" s="970">
        <v>0.94266539812088002</v>
      </c>
      <c r="I105" s="970">
        <v>4.7290585935115797E-3</v>
      </c>
      <c r="J105" s="970">
        <v>3.8755863904953003E-2</v>
      </c>
    </row>
    <row r="106" spans="1:10" x14ac:dyDescent="0.2">
      <c r="A106" s="2" t="s">
        <v>118</v>
      </c>
      <c r="B106" s="973">
        <v>1152</v>
      </c>
      <c r="C106" s="970">
        <v>1.50151113048196E-2</v>
      </c>
      <c r="D106" s="970">
        <v>0</v>
      </c>
      <c r="E106" s="970">
        <v>7.8025746915955096E-5</v>
      </c>
      <c r="F106" s="970">
        <v>1.5888491645455399E-2</v>
      </c>
      <c r="G106" s="970">
        <v>4.8941936343908303E-2</v>
      </c>
      <c r="H106" s="970">
        <v>0.99447989463806197</v>
      </c>
      <c r="I106" s="970">
        <v>9.0246153995394707E-3</v>
      </c>
      <c r="J106" s="970">
        <v>2.8549501672387099E-2</v>
      </c>
    </row>
    <row r="107" spans="1:10" x14ac:dyDescent="0.2">
      <c r="A107" s="5" t="s">
        <v>111</v>
      </c>
      <c r="B107" s="972" t="s">
        <v>1</v>
      </c>
      <c r="C107" s="969" t="s">
        <v>1</v>
      </c>
      <c r="D107" s="969" t="s">
        <v>1</v>
      </c>
      <c r="E107" s="969" t="s">
        <v>1</v>
      </c>
      <c r="F107" s="969" t="s">
        <v>1</v>
      </c>
      <c r="G107" s="969" t="s">
        <v>1</v>
      </c>
      <c r="H107" s="969" t="s">
        <v>1</v>
      </c>
      <c r="I107" s="969" t="s">
        <v>1</v>
      </c>
      <c r="J107" s="969" t="s">
        <v>1</v>
      </c>
    </row>
    <row r="108" spans="1:10" x14ac:dyDescent="0.2">
      <c r="A108" s="2" t="s">
        <v>119</v>
      </c>
      <c r="B108" s="973">
        <v>1998</v>
      </c>
      <c r="C108" s="970">
        <v>0.86284899711608898</v>
      </c>
      <c r="D108" s="970">
        <v>3.4897923469543499E-2</v>
      </c>
      <c r="E108" s="970">
        <v>4.6339027583599098E-2</v>
      </c>
      <c r="F108" s="970">
        <v>4.0350151248276199E-3</v>
      </c>
      <c r="G108" s="970">
        <v>2.2827275097370099E-2</v>
      </c>
      <c r="H108" s="970">
        <v>1.85158643871546E-2</v>
      </c>
      <c r="I108" s="970">
        <v>0.20678104460239399</v>
      </c>
      <c r="J108" s="970">
        <v>0.20493215322494501</v>
      </c>
    </row>
    <row r="109" spans="1:10" x14ac:dyDescent="0.2">
      <c r="A109" s="2" t="s">
        <v>120</v>
      </c>
      <c r="B109" s="973">
        <v>2775</v>
      </c>
      <c r="C109" s="970">
        <v>0.89733910560607899</v>
      </c>
      <c r="D109" s="970">
        <v>4.54096384346485E-2</v>
      </c>
      <c r="E109" s="970">
        <v>7.3399722576141399E-2</v>
      </c>
      <c r="F109" s="970">
        <v>6.5520284697413401E-3</v>
      </c>
      <c r="G109" s="970">
        <v>3.0894974246621101E-2</v>
      </c>
      <c r="H109" s="970">
        <v>2.9561804607510601E-2</v>
      </c>
      <c r="I109" s="970">
        <v>0.35876387357711798</v>
      </c>
      <c r="J109" s="970">
        <v>7.5602538883686093E-2</v>
      </c>
    </row>
    <row r="110" spans="1:10" x14ac:dyDescent="0.2">
      <c r="A110" s="2" t="s">
        <v>121</v>
      </c>
      <c r="B110" s="973">
        <v>2101</v>
      </c>
      <c r="C110" s="970">
        <v>0.79351705312728904</v>
      </c>
      <c r="D110" s="970">
        <v>4.8318069428205497E-2</v>
      </c>
      <c r="E110" s="970">
        <v>8.5562743246555301E-2</v>
      </c>
      <c r="F110" s="970">
        <v>2.25974470376968E-2</v>
      </c>
      <c r="G110" s="970">
        <v>2.8903450816869701E-2</v>
      </c>
      <c r="H110" s="970">
        <v>0.16654917597770699</v>
      </c>
      <c r="I110" s="970">
        <v>9.7160615026950795E-2</v>
      </c>
      <c r="J110" s="970">
        <v>4.7064159065485001E-2</v>
      </c>
    </row>
    <row r="111" spans="1:10" x14ac:dyDescent="0.2">
      <c r="A111" s="2" t="s">
        <v>122</v>
      </c>
      <c r="B111" s="973">
        <v>2611</v>
      </c>
      <c r="C111" s="970">
        <v>7.5294330716133104E-2</v>
      </c>
      <c r="D111" s="970">
        <v>5.8659967035055204E-3</v>
      </c>
      <c r="E111" s="970">
        <v>6.46283384412527E-3</v>
      </c>
      <c r="F111" s="970">
        <v>2.70520187914371E-2</v>
      </c>
      <c r="G111" s="970">
        <v>7.3256507515907301E-2</v>
      </c>
      <c r="H111" s="970">
        <v>0.96617037057876598</v>
      </c>
      <c r="I111" s="970">
        <v>6.6776783205568799E-3</v>
      </c>
      <c r="J111" s="970">
        <v>3.4125890582799898E-2</v>
      </c>
    </row>
    <row r="112" spans="1:10" x14ac:dyDescent="0.2">
      <c r="A112" s="5" t="s">
        <v>111</v>
      </c>
      <c r="B112" s="972" t="s">
        <v>1</v>
      </c>
      <c r="C112" s="969" t="s">
        <v>1</v>
      </c>
      <c r="D112" s="969" t="s">
        <v>1</v>
      </c>
      <c r="E112" s="969" t="s">
        <v>1</v>
      </c>
      <c r="F112" s="969" t="s">
        <v>1</v>
      </c>
      <c r="G112" s="969" t="s">
        <v>1</v>
      </c>
      <c r="H112" s="969" t="s">
        <v>1</v>
      </c>
      <c r="I112" s="969" t="s">
        <v>1</v>
      </c>
      <c r="J112" s="969" t="s">
        <v>1</v>
      </c>
    </row>
    <row r="113" spans="1:10" x14ac:dyDescent="0.2">
      <c r="A113" s="2" t="s">
        <v>119</v>
      </c>
      <c r="B113" s="973">
        <v>1998</v>
      </c>
      <c r="C113" s="970">
        <v>0.86284899711608898</v>
      </c>
      <c r="D113" s="970">
        <v>3.4897923469543499E-2</v>
      </c>
      <c r="E113" s="970">
        <v>4.6339027583599098E-2</v>
      </c>
      <c r="F113" s="970">
        <v>4.0350151248276199E-3</v>
      </c>
      <c r="G113" s="970">
        <v>2.2827275097370099E-2</v>
      </c>
      <c r="H113" s="970">
        <v>1.85158643871546E-2</v>
      </c>
      <c r="I113" s="970">
        <v>0.20678104460239399</v>
      </c>
      <c r="J113" s="970">
        <v>0.20493215322494501</v>
      </c>
    </row>
    <row r="114" spans="1:10" x14ac:dyDescent="0.2">
      <c r="A114" s="2" t="s">
        <v>123</v>
      </c>
      <c r="B114" s="973">
        <v>3360</v>
      </c>
      <c r="C114" s="970">
        <v>0.89106464385986295</v>
      </c>
      <c r="D114" s="970">
        <v>4.3012093752622597E-2</v>
      </c>
      <c r="E114" s="970">
        <v>7.3761783540248899E-2</v>
      </c>
      <c r="F114" s="970">
        <v>9.4832768663764E-3</v>
      </c>
      <c r="G114" s="970">
        <v>3.1853832304477699E-2</v>
      </c>
      <c r="H114" s="970">
        <v>3.6730822175741203E-2</v>
      </c>
      <c r="I114" s="970">
        <v>0.343709796667099</v>
      </c>
      <c r="J114" s="970">
        <v>7.5110293924808502E-2</v>
      </c>
    </row>
    <row r="115" spans="1:10" x14ac:dyDescent="0.2">
      <c r="A115" s="2" t="s">
        <v>124</v>
      </c>
      <c r="B115" s="973">
        <v>4127</v>
      </c>
      <c r="C115" s="970">
        <v>0.36079779267311102</v>
      </c>
      <c r="D115" s="970">
        <v>2.5604508817195899E-2</v>
      </c>
      <c r="E115" s="970">
        <v>3.9887189865112298E-2</v>
      </c>
      <c r="F115" s="970">
        <v>2.46654525399208E-2</v>
      </c>
      <c r="G115" s="970">
        <v>5.4100845009088502E-2</v>
      </c>
      <c r="H115" s="970">
        <v>0.65077424049377397</v>
      </c>
      <c r="I115" s="970">
        <v>2.45281159877777E-2</v>
      </c>
      <c r="J115" s="970">
        <v>3.6328189074993099E-2</v>
      </c>
    </row>
    <row r="116" spans="1:10" x14ac:dyDescent="0.2">
      <c r="A116" s="5" t="s">
        <v>125</v>
      </c>
      <c r="B116" s="972" t="s">
        <v>1</v>
      </c>
      <c r="C116" s="969" t="s">
        <v>1</v>
      </c>
      <c r="D116" s="969" t="s">
        <v>1</v>
      </c>
      <c r="E116" s="969" t="s">
        <v>1</v>
      </c>
      <c r="F116" s="969" t="s">
        <v>1</v>
      </c>
      <c r="G116" s="969" t="s">
        <v>1</v>
      </c>
      <c r="H116" s="969" t="s">
        <v>1</v>
      </c>
      <c r="I116" s="969" t="s">
        <v>1</v>
      </c>
      <c r="J116" s="969" t="s">
        <v>1</v>
      </c>
    </row>
    <row r="117" spans="1:10" x14ac:dyDescent="0.2">
      <c r="A117" s="2" t="s">
        <v>126</v>
      </c>
      <c r="B117" s="973">
        <v>1221</v>
      </c>
      <c r="C117" s="970">
        <v>0.39101728796958901</v>
      </c>
      <c r="D117" s="970">
        <v>6.9261118769645705E-2</v>
      </c>
      <c r="E117" s="970">
        <v>0.216416716575623</v>
      </c>
      <c r="F117" s="970">
        <v>5.8732666075229603E-2</v>
      </c>
      <c r="G117" s="970">
        <v>0.111385598778725</v>
      </c>
      <c r="H117" s="970">
        <v>0.27134174108505199</v>
      </c>
      <c r="I117" s="970">
        <v>0.20122712850570701</v>
      </c>
      <c r="J117" s="970">
        <v>0.18983961641788499</v>
      </c>
    </row>
    <row r="118" spans="1:10" x14ac:dyDescent="0.2">
      <c r="A118" s="2" t="s">
        <v>127</v>
      </c>
      <c r="B118" s="973">
        <v>333</v>
      </c>
      <c r="C118" s="970">
        <v>0.57660967111587502</v>
      </c>
      <c r="D118" s="970">
        <v>6.14508762955666E-2</v>
      </c>
      <c r="E118" s="970">
        <v>6.9107562303543105E-2</v>
      </c>
      <c r="F118" s="970">
        <v>8.5666505619883503E-3</v>
      </c>
      <c r="G118" s="970">
        <v>0.100820451974869</v>
      </c>
      <c r="H118" s="970">
        <v>0.35656666755676297</v>
      </c>
      <c r="I118" s="970">
        <v>0.19158917665481601</v>
      </c>
      <c r="J118" s="970">
        <v>0.13928894698619801</v>
      </c>
    </row>
    <row r="119" spans="1:10" x14ac:dyDescent="0.2">
      <c r="A119" s="2" t="s">
        <v>128</v>
      </c>
      <c r="B119" s="973">
        <v>643</v>
      </c>
      <c r="C119" s="970">
        <v>0.56253749132156405</v>
      </c>
      <c r="D119" s="970">
        <v>5.8213341981172603E-2</v>
      </c>
      <c r="E119" s="970">
        <v>2.6186546310782401E-2</v>
      </c>
      <c r="F119" s="970">
        <v>3.6016365047544202E-3</v>
      </c>
      <c r="G119" s="970">
        <v>8.8513664901256603E-2</v>
      </c>
      <c r="H119" s="970">
        <v>0.41696348786354098</v>
      </c>
      <c r="I119" s="970">
        <v>0.17688356339931499</v>
      </c>
      <c r="J119" s="970">
        <v>9.1772072017192799E-2</v>
      </c>
    </row>
    <row r="120" spans="1:10" x14ac:dyDescent="0.2">
      <c r="A120" s="2" t="s">
        <v>129</v>
      </c>
      <c r="B120" s="973">
        <v>1413</v>
      </c>
      <c r="C120" s="970">
        <v>0.66267055273055997</v>
      </c>
      <c r="D120" s="970">
        <v>2.3438127711415301E-2</v>
      </c>
      <c r="E120" s="970">
        <v>5.8654421009123299E-3</v>
      </c>
      <c r="F120" s="970">
        <v>3.4109773114323599E-3</v>
      </c>
      <c r="G120" s="970">
        <v>2.0673094317316999E-2</v>
      </c>
      <c r="H120" s="970">
        <v>0.37065738439559898</v>
      </c>
      <c r="I120" s="970">
        <v>0.18029250204563099</v>
      </c>
      <c r="J120" s="970">
        <v>7.7466219663619995E-2</v>
      </c>
    </row>
    <row r="121" spans="1:10" x14ac:dyDescent="0.2">
      <c r="A121" s="2" t="s">
        <v>130</v>
      </c>
      <c r="B121" s="973">
        <v>1476</v>
      </c>
      <c r="C121" s="970">
        <v>0.74445784091949496</v>
      </c>
      <c r="D121" s="970">
        <v>1.76955480128527E-2</v>
      </c>
      <c r="E121" s="970">
        <v>5.7816342450678296E-3</v>
      </c>
      <c r="F121" s="970">
        <v>1.14855472929776E-3</v>
      </c>
      <c r="G121" s="970">
        <v>2.3981390986591599E-3</v>
      </c>
      <c r="H121" s="970">
        <v>0.29940071702003501</v>
      </c>
      <c r="I121" s="970">
        <v>0.160543352365494</v>
      </c>
      <c r="J121" s="970">
        <v>5.0429429858923E-2</v>
      </c>
    </row>
    <row r="122" spans="1:10" x14ac:dyDescent="0.2">
      <c r="A122" s="2" t="s">
        <v>131</v>
      </c>
      <c r="B122" s="973">
        <v>851</v>
      </c>
      <c r="C122" s="970">
        <v>0.83564782142639205</v>
      </c>
      <c r="D122" s="970">
        <v>1.4432679861784E-2</v>
      </c>
      <c r="E122" s="970">
        <v>6.2192557379603397E-4</v>
      </c>
      <c r="F122" s="970">
        <v>5.1278556929901199E-4</v>
      </c>
      <c r="G122" s="970">
        <v>0</v>
      </c>
      <c r="H122" s="970">
        <v>0.19293391704559301</v>
      </c>
      <c r="I122" s="970">
        <v>0.19128121435642201</v>
      </c>
      <c r="J122" s="970">
        <v>3.8795765489339801E-2</v>
      </c>
    </row>
    <row r="123" spans="1:10" x14ac:dyDescent="0.2">
      <c r="A123" s="2" t="s">
        <v>132</v>
      </c>
      <c r="B123" s="973">
        <v>503</v>
      </c>
      <c r="C123" s="970">
        <v>0.84132283926010099</v>
      </c>
      <c r="D123" s="970">
        <v>3.0242137610912299E-2</v>
      </c>
      <c r="E123" s="970">
        <v>7.57960078772157E-4</v>
      </c>
      <c r="F123" s="970">
        <v>0</v>
      </c>
      <c r="G123" s="970">
        <v>0</v>
      </c>
      <c r="H123" s="970">
        <v>0.17788384854793499</v>
      </c>
      <c r="I123" s="970">
        <v>0.20028387010097501</v>
      </c>
      <c r="J123" s="970">
        <v>7.6340593397617298E-2</v>
      </c>
    </row>
    <row r="124" spans="1:10" x14ac:dyDescent="0.2">
      <c r="A124" s="3" t="s">
        <v>133</v>
      </c>
      <c r="B124" s="974">
        <v>2401</v>
      </c>
      <c r="C124" s="971">
        <v>0.92608630657196001</v>
      </c>
      <c r="D124" s="971">
        <v>1.02574741467834E-2</v>
      </c>
      <c r="E124" s="971">
        <v>1.6596395289525401E-3</v>
      </c>
      <c r="F124" s="971">
        <v>2.4346913050976599E-5</v>
      </c>
      <c r="G124" s="971">
        <v>0</v>
      </c>
      <c r="H124" s="971">
        <v>0.120510041713715</v>
      </c>
      <c r="I124" s="971">
        <v>0.185006514191628</v>
      </c>
      <c r="J124" s="971">
        <v>6.3343368470668807E-2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39</v>
      </c>
    </row>
    <row r="4" spans="1:10" x14ac:dyDescent="0.2">
      <c r="A4" t="s">
        <v>23</v>
      </c>
    </row>
    <row r="5" spans="1:10" ht="76.5" x14ac:dyDescent="0.2">
      <c r="A5" s="4" t="s">
        <v>24</v>
      </c>
      <c r="B5" s="4" t="s">
        <v>4</v>
      </c>
      <c r="C5" s="4" t="s">
        <v>35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37</v>
      </c>
      <c r="I5" s="4" t="s">
        <v>44</v>
      </c>
      <c r="J5" s="4" t="s">
        <v>45</v>
      </c>
    </row>
    <row r="6" spans="1:10" x14ac:dyDescent="0.2">
      <c r="A6" s="5" t="s">
        <v>26</v>
      </c>
      <c r="B6" s="978" t="s">
        <v>1</v>
      </c>
      <c r="C6" s="975" t="s">
        <v>1</v>
      </c>
      <c r="D6" s="975" t="s">
        <v>1</v>
      </c>
      <c r="E6" s="975" t="s">
        <v>1</v>
      </c>
      <c r="F6" s="975" t="s">
        <v>1</v>
      </c>
      <c r="G6" s="975" t="s">
        <v>1</v>
      </c>
      <c r="H6" s="975" t="s">
        <v>1</v>
      </c>
      <c r="I6" s="975" t="s">
        <v>1</v>
      </c>
      <c r="J6" s="975" t="s">
        <v>1</v>
      </c>
    </row>
    <row r="7" spans="1:10" x14ac:dyDescent="0.2">
      <c r="A7" s="2" t="s">
        <v>26</v>
      </c>
      <c r="B7" s="979">
        <v>9426</v>
      </c>
      <c r="C7" s="976">
        <v>0.63953787088394198</v>
      </c>
      <c r="D7" s="976">
        <v>2.3146064952015901E-2</v>
      </c>
      <c r="E7" s="976">
        <v>3.9710216224193601E-2</v>
      </c>
      <c r="F7" s="976">
        <v>8.2791419699788094E-3</v>
      </c>
      <c r="G7" s="976">
        <v>2.0597679540514898E-3</v>
      </c>
      <c r="H7" s="976">
        <v>0.23747156560421001</v>
      </c>
      <c r="I7" s="976">
        <v>6.6685769706964501E-3</v>
      </c>
      <c r="J7" s="976">
        <v>4.3126817792654003E-2</v>
      </c>
    </row>
    <row r="8" spans="1:10" x14ac:dyDescent="0.2">
      <c r="A8" s="5" t="s">
        <v>27</v>
      </c>
      <c r="B8" s="978" t="s">
        <v>1</v>
      </c>
      <c r="C8" s="975" t="s">
        <v>1</v>
      </c>
      <c r="D8" s="975" t="s">
        <v>1</v>
      </c>
      <c r="E8" s="975" t="s">
        <v>1</v>
      </c>
      <c r="F8" s="975" t="s">
        <v>1</v>
      </c>
      <c r="G8" s="975" t="s">
        <v>1</v>
      </c>
      <c r="H8" s="975" t="s">
        <v>1</v>
      </c>
      <c r="I8" s="975" t="s">
        <v>1</v>
      </c>
      <c r="J8" s="975" t="s">
        <v>1</v>
      </c>
    </row>
    <row r="9" spans="1:10" x14ac:dyDescent="0.2">
      <c r="A9" s="2" t="s">
        <v>28</v>
      </c>
      <c r="B9" s="979">
        <v>2546</v>
      </c>
      <c r="C9" s="976">
        <v>0.78048437833786</v>
      </c>
      <c r="D9" s="976">
        <v>3.6003649234771701E-2</v>
      </c>
      <c r="E9" s="976">
        <v>6.4958140254020705E-2</v>
      </c>
      <c r="F9" s="976">
        <v>9.7856149077415501E-3</v>
      </c>
      <c r="G9" s="976">
        <v>1.49691000115126E-3</v>
      </c>
      <c r="H9" s="976">
        <v>2.5175496935844401E-2</v>
      </c>
      <c r="I9" s="976">
        <v>7.1640298701822801E-3</v>
      </c>
      <c r="J9" s="976">
        <v>7.4931792914867401E-2</v>
      </c>
    </row>
    <row r="10" spans="1:10" x14ac:dyDescent="0.2">
      <c r="A10" s="2" t="s">
        <v>29</v>
      </c>
      <c r="B10" s="979">
        <v>394</v>
      </c>
      <c r="C10" s="976">
        <v>0.77884203195571899</v>
      </c>
      <c r="D10" s="976">
        <v>3.9272494614124298E-2</v>
      </c>
      <c r="E10" s="976">
        <v>0.1119374781847</v>
      </c>
      <c r="F10" s="976">
        <v>0</v>
      </c>
      <c r="G10" s="976">
        <v>1.04841229040176E-3</v>
      </c>
      <c r="H10" s="976">
        <v>1.9227333366870901E-2</v>
      </c>
      <c r="I10" s="976">
        <v>1.18683213368058E-2</v>
      </c>
      <c r="J10" s="976">
        <v>3.7803936749696697E-2</v>
      </c>
    </row>
    <row r="11" spans="1:10" x14ac:dyDescent="0.2">
      <c r="A11" s="2" t="s">
        <v>30</v>
      </c>
      <c r="B11" s="979">
        <v>1512</v>
      </c>
      <c r="C11" s="976">
        <v>0.91913986206054699</v>
      </c>
      <c r="D11" s="976">
        <v>2.0531518384814301E-2</v>
      </c>
      <c r="E11" s="976">
        <v>2.3277193307876601E-2</v>
      </c>
      <c r="F11" s="976">
        <v>1.9781349692493699E-3</v>
      </c>
      <c r="G11" s="976">
        <v>2.2612633183598501E-3</v>
      </c>
      <c r="H11" s="976">
        <v>6.8702697753906198E-3</v>
      </c>
      <c r="I11" s="976">
        <v>1.9740106537938101E-2</v>
      </c>
      <c r="J11" s="976">
        <v>6.2016611918807004E-3</v>
      </c>
    </row>
    <row r="12" spans="1:10" x14ac:dyDescent="0.2">
      <c r="A12" s="2" t="s">
        <v>31</v>
      </c>
      <c r="B12" s="979">
        <v>1764</v>
      </c>
      <c r="C12" s="976">
        <v>0.90879005193710305</v>
      </c>
      <c r="D12" s="976">
        <v>1.73906944692135E-2</v>
      </c>
      <c r="E12" s="976">
        <v>9.8638208582997305E-3</v>
      </c>
      <c r="F12" s="976">
        <v>3.5193844232708198E-3</v>
      </c>
      <c r="G12" s="976">
        <v>5.1303056534379699E-4</v>
      </c>
      <c r="H12" s="976">
        <v>8.0453967675566708E-3</v>
      </c>
      <c r="I12" s="976">
        <v>4.2470400221645797E-3</v>
      </c>
      <c r="J12" s="976">
        <v>4.7630578279495198E-2</v>
      </c>
    </row>
    <row r="13" spans="1:10" x14ac:dyDescent="0.2">
      <c r="A13" s="2" t="s">
        <v>32</v>
      </c>
      <c r="B13" s="979">
        <v>1009</v>
      </c>
      <c r="C13" s="976">
        <v>1.1898091062903401E-2</v>
      </c>
      <c r="D13" s="976">
        <v>2.0135394297540201E-3</v>
      </c>
      <c r="E13" s="976">
        <v>2.08143144845963E-3</v>
      </c>
      <c r="F13" s="976">
        <v>1.7656378448009501E-2</v>
      </c>
      <c r="G13" s="976">
        <v>5.8906958438456102E-3</v>
      </c>
      <c r="H13" s="976">
        <v>0.95418798923492398</v>
      </c>
      <c r="I13" s="976">
        <v>0</v>
      </c>
      <c r="J13" s="976">
        <v>6.2718535773456097E-3</v>
      </c>
    </row>
    <row r="14" spans="1:10" x14ac:dyDescent="0.2">
      <c r="A14" s="2" t="s">
        <v>33</v>
      </c>
      <c r="B14" s="979">
        <v>1690</v>
      </c>
      <c r="C14" s="976">
        <v>0.122776076197624</v>
      </c>
      <c r="D14" s="976">
        <v>4.7264443710446401E-3</v>
      </c>
      <c r="E14" s="976">
        <v>3.3432596828788502E-3</v>
      </c>
      <c r="F14" s="976">
        <v>2.6636577676981701E-3</v>
      </c>
      <c r="G14" s="976">
        <v>1.30586291197687E-3</v>
      </c>
      <c r="H14" s="976">
        <v>0.86002814769744895</v>
      </c>
      <c r="I14" s="976">
        <v>0</v>
      </c>
      <c r="J14" s="976">
        <v>5.1565691828727696E-3</v>
      </c>
    </row>
    <row r="15" spans="1:10" x14ac:dyDescent="0.2">
      <c r="A15" s="5" t="s">
        <v>34</v>
      </c>
      <c r="B15" s="978" t="s">
        <v>1</v>
      </c>
      <c r="C15" s="975" t="s">
        <v>1</v>
      </c>
      <c r="D15" s="975" t="s">
        <v>1</v>
      </c>
      <c r="E15" s="975" t="s">
        <v>1</v>
      </c>
      <c r="F15" s="975" t="s">
        <v>1</v>
      </c>
      <c r="G15" s="975" t="s">
        <v>1</v>
      </c>
      <c r="H15" s="975" t="s">
        <v>1</v>
      </c>
      <c r="I15" s="975" t="s">
        <v>1</v>
      </c>
      <c r="J15" s="975" t="s">
        <v>1</v>
      </c>
    </row>
    <row r="16" spans="1:10" x14ac:dyDescent="0.2">
      <c r="A16" s="2" t="s">
        <v>35</v>
      </c>
      <c r="B16" s="979">
        <v>6098</v>
      </c>
      <c r="C16" s="976">
        <v>1</v>
      </c>
      <c r="D16" s="976">
        <v>0</v>
      </c>
      <c r="E16" s="976">
        <v>0</v>
      </c>
      <c r="F16" s="976">
        <v>0</v>
      </c>
      <c r="G16" s="976">
        <v>0</v>
      </c>
      <c r="H16" s="976">
        <v>0</v>
      </c>
      <c r="I16" s="976">
        <v>0</v>
      </c>
      <c r="J16" s="976">
        <v>0</v>
      </c>
    </row>
    <row r="17" spans="1:10" x14ac:dyDescent="0.2">
      <c r="A17" s="2" t="s">
        <v>36</v>
      </c>
      <c r="B17" s="979">
        <v>346</v>
      </c>
      <c r="C17" s="976">
        <v>0</v>
      </c>
      <c r="D17" s="976">
        <v>0.32538029551505998</v>
      </c>
      <c r="E17" s="976">
        <v>0.55823409557342496</v>
      </c>
      <c r="F17" s="976">
        <v>0.116385638713837</v>
      </c>
      <c r="G17" s="976">
        <v>0</v>
      </c>
      <c r="H17" s="976">
        <v>0</v>
      </c>
      <c r="I17" s="976">
        <v>0</v>
      </c>
      <c r="J17" s="976">
        <v>0</v>
      </c>
    </row>
    <row r="18" spans="1:10" x14ac:dyDescent="0.2">
      <c r="A18" s="2" t="s">
        <v>37</v>
      </c>
      <c r="B18" s="979">
        <v>2642</v>
      </c>
      <c r="C18" s="976">
        <v>0</v>
      </c>
      <c r="D18" s="976">
        <v>0</v>
      </c>
      <c r="E18" s="976">
        <v>0</v>
      </c>
      <c r="F18" s="976">
        <v>0</v>
      </c>
      <c r="G18" s="976">
        <v>0</v>
      </c>
      <c r="H18" s="976">
        <v>1</v>
      </c>
      <c r="I18" s="976">
        <v>0</v>
      </c>
      <c r="J18" s="976">
        <v>0</v>
      </c>
    </row>
    <row r="19" spans="1:10" x14ac:dyDescent="0.2">
      <c r="A19" s="2" t="s">
        <v>38</v>
      </c>
      <c r="B19" s="979">
        <v>340</v>
      </c>
      <c r="C19" s="976">
        <v>0</v>
      </c>
      <c r="D19" s="976">
        <v>0</v>
      </c>
      <c r="E19" s="976">
        <v>0</v>
      </c>
      <c r="F19" s="976">
        <v>0</v>
      </c>
      <c r="G19" s="976">
        <v>3.9721556007862098E-2</v>
      </c>
      <c r="H19" s="976">
        <v>0</v>
      </c>
      <c r="I19" s="976">
        <v>0.12860006093978901</v>
      </c>
      <c r="J19" s="976">
        <v>0.83167839050293002</v>
      </c>
    </row>
    <row r="20" spans="1:10" x14ac:dyDescent="0.2">
      <c r="A20" s="5" t="s">
        <v>39</v>
      </c>
      <c r="B20" s="978" t="s">
        <v>1</v>
      </c>
      <c r="C20" s="975" t="s">
        <v>1</v>
      </c>
      <c r="D20" s="975" t="s">
        <v>1</v>
      </c>
      <c r="E20" s="975" t="s">
        <v>1</v>
      </c>
      <c r="F20" s="975" t="s">
        <v>1</v>
      </c>
      <c r="G20" s="975" t="s">
        <v>1</v>
      </c>
      <c r="H20" s="975" t="s">
        <v>1</v>
      </c>
      <c r="I20" s="975" t="s">
        <v>1</v>
      </c>
      <c r="J20" s="975" t="s">
        <v>1</v>
      </c>
    </row>
    <row r="21" spans="1:10" x14ac:dyDescent="0.2">
      <c r="A21" s="2" t="s">
        <v>35</v>
      </c>
      <c r="B21" s="979">
        <v>6098</v>
      </c>
      <c r="C21" s="976">
        <v>1</v>
      </c>
      <c r="D21" s="976">
        <v>0</v>
      </c>
      <c r="E21" s="976">
        <v>0</v>
      </c>
      <c r="F21" s="976">
        <v>0</v>
      </c>
      <c r="G21" s="976">
        <v>0</v>
      </c>
      <c r="H21" s="976">
        <v>0</v>
      </c>
      <c r="I21" s="976">
        <v>0</v>
      </c>
      <c r="J21" s="976">
        <v>0</v>
      </c>
    </row>
    <row r="22" spans="1:10" x14ac:dyDescent="0.2">
      <c r="A22" s="2" t="s">
        <v>40</v>
      </c>
      <c r="B22" s="979">
        <v>117</v>
      </c>
      <c r="C22" s="976">
        <v>0</v>
      </c>
      <c r="D22" s="976">
        <v>1</v>
      </c>
      <c r="E22" s="976">
        <v>0</v>
      </c>
      <c r="F22" s="976">
        <v>0</v>
      </c>
      <c r="G22" s="976">
        <v>0</v>
      </c>
      <c r="H22" s="976">
        <v>0</v>
      </c>
      <c r="I22" s="976">
        <v>0</v>
      </c>
      <c r="J22" s="976">
        <v>0</v>
      </c>
    </row>
    <row r="23" spans="1:10" x14ac:dyDescent="0.2">
      <c r="A23" s="2" t="s">
        <v>41</v>
      </c>
      <c r="B23" s="979">
        <v>189</v>
      </c>
      <c r="C23" s="976">
        <v>0</v>
      </c>
      <c r="D23" s="976">
        <v>0</v>
      </c>
      <c r="E23" s="976">
        <v>1</v>
      </c>
      <c r="F23" s="976">
        <v>0</v>
      </c>
      <c r="G23" s="976">
        <v>0</v>
      </c>
      <c r="H23" s="976">
        <v>0</v>
      </c>
      <c r="I23" s="976">
        <v>0</v>
      </c>
      <c r="J23" s="976">
        <v>0</v>
      </c>
    </row>
    <row r="24" spans="1:10" x14ac:dyDescent="0.2">
      <c r="A24" s="2" t="s">
        <v>42</v>
      </c>
      <c r="B24" s="979">
        <v>40</v>
      </c>
      <c r="C24" s="976">
        <v>0</v>
      </c>
      <c r="D24" s="976">
        <v>0</v>
      </c>
      <c r="E24" s="976">
        <v>0</v>
      </c>
      <c r="F24" s="976">
        <v>1</v>
      </c>
      <c r="G24" s="976">
        <v>0</v>
      </c>
      <c r="H24" s="976">
        <v>0</v>
      </c>
      <c r="I24" s="976">
        <v>0</v>
      </c>
      <c r="J24" s="976">
        <v>0</v>
      </c>
    </row>
    <row r="25" spans="1:10" x14ac:dyDescent="0.2">
      <c r="A25" s="2" t="s">
        <v>43</v>
      </c>
      <c r="B25" s="979">
        <v>13</v>
      </c>
      <c r="C25" s="976" t="s">
        <v>1</v>
      </c>
      <c r="D25" s="976" t="s">
        <v>1</v>
      </c>
      <c r="E25" s="976" t="s">
        <v>1</v>
      </c>
      <c r="F25" s="976" t="s">
        <v>1</v>
      </c>
      <c r="G25" s="976" t="s">
        <v>1</v>
      </c>
      <c r="H25" s="976" t="s">
        <v>1</v>
      </c>
      <c r="I25" s="976" t="s">
        <v>1</v>
      </c>
      <c r="J25" s="976" t="s">
        <v>1</v>
      </c>
    </row>
    <row r="26" spans="1:10" x14ac:dyDescent="0.2">
      <c r="A26" s="2" t="s">
        <v>37</v>
      </c>
      <c r="B26" s="979">
        <v>2642</v>
      </c>
      <c r="C26" s="976">
        <v>0</v>
      </c>
      <c r="D26" s="976">
        <v>0</v>
      </c>
      <c r="E26" s="976">
        <v>0</v>
      </c>
      <c r="F26" s="976">
        <v>0</v>
      </c>
      <c r="G26" s="976">
        <v>0</v>
      </c>
      <c r="H26" s="976">
        <v>1</v>
      </c>
      <c r="I26" s="976">
        <v>0</v>
      </c>
      <c r="J26" s="976">
        <v>0</v>
      </c>
    </row>
    <row r="27" spans="1:10" x14ac:dyDescent="0.2">
      <c r="A27" s="2" t="s">
        <v>44</v>
      </c>
      <c r="B27" s="979">
        <v>39</v>
      </c>
      <c r="C27" s="976">
        <v>0</v>
      </c>
      <c r="D27" s="976">
        <v>0</v>
      </c>
      <c r="E27" s="976">
        <v>0</v>
      </c>
      <c r="F27" s="976">
        <v>0</v>
      </c>
      <c r="G27" s="976">
        <v>0</v>
      </c>
      <c r="H27" s="976">
        <v>0</v>
      </c>
      <c r="I27" s="976">
        <v>1</v>
      </c>
      <c r="J27" s="976">
        <v>0</v>
      </c>
    </row>
    <row r="28" spans="1:10" x14ac:dyDescent="0.2">
      <c r="A28" s="2" t="s">
        <v>45</v>
      </c>
      <c r="B28" s="979">
        <v>288</v>
      </c>
      <c r="C28" s="976">
        <v>0</v>
      </c>
      <c r="D28" s="976">
        <v>0</v>
      </c>
      <c r="E28" s="976">
        <v>0</v>
      </c>
      <c r="F28" s="976">
        <v>0</v>
      </c>
      <c r="G28" s="976">
        <v>0</v>
      </c>
      <c r="H28" s="976">
        <v>0</v>
      </c>
      <c r="I28" s="976">
        <v>0</v>
      </c>
      <c r="J28" s="976">
        <v>1</v>
      </c>
    </row>
    <row r="29" spans="1:10" x14ac:dyDescent="0.2">
      <c r="A29" s="5" t="s">
        <v>46</v>
      </c>
      <c r="B29" s="978" t="s">
        <v>1</v>
      </c>
      <c r="C29" s="975" t="s">
        <v>1</v>
      </c>
      <c r="D29" s="975" t="s">
        <v>1</v>
      </c>
      <c r="E29" s="975" t="s">
        <v>1</v>
      </c>
      <c r="F29" s="975" t="s">
        <v>1</v>
      </c>
      <c r="G29" s="975" t="s">
        <v>1</v>
      </c>
      <c r="H29" s="975" t="s">
        <v>1</v>
      </c>
      <c r="I29" s="975" t="s">
        <v>1</v>
      </c>
      <c r="J29" s="975" t="s">
        <v>1</v>
      </c>
    </row>
    <row r="30" spans="1:10" x14ac:dyDescent="0.2">
      <c r="A30" s="2" t="s">
        <v>47</v>
      </c>
      <c r="B30" s="979">
        <v>488</v>
      </c>
      <c r="C30" s="976">
        <v>0.21457928419113201</v>
      </c>
      <c r="D30" s="976">
        <v>7.5060121715068803E-2</v>
      </c>
      <c r="E30" s="976">
        <v>0.24587200582027399</v>
      </c>
      <c r="F30" s="976">
        <v>6.8539693951606806E-2</v>
      </c>
      <c r="G30" s="976">
        <v>6.9884937256574596E-3</v>
      </c>
      <c r="H30" s="976">
        <v>0.188701257109642</v>
      </c>
      <c r="I30" s="976">
        <v>1.6235904768109301E-2</v>
      </c>
      <c r="J30" s="976">
        <v>0.18402323126792899</v>
      </c>
    </row>
    <row r="31" spans="1:10" x14ac:dyDescent="0.2">
      <c r="A31" s="2" t="s">
        <v>48</v>
      </c>
      <c r="B31" s="979">
        <v>2197</v>
      </c>
      <c r="C31" s="976">
        <v>0.51396954059600797</v>
      </c>
      <c r="D31" s="976">
        <v>3.0796207487583199E-2</v>
      </c>
      <c r="E31" s="976">
        <v>3.2963078469038003E-2</v>
      </c>
      <c r="F31" s="976">
        <v>1.9363733008503901E-3</v>
      </c>
      <c r="G31" s="976">
        <v>3.1314624939113899E-3</v>
      </c>
      <c r="H31" s="976">
        <v>0.36616438627242998</v>
      </c>
      <c r="I31" s="976">
        <v>9.2753963544964808E-3</v>
      </c>
      <c r="J31" s="976">
        <v>4.1763540357351303E-2</v>
      </c>
    </row>
    <row r="32" spans="1:10" x14ac:dyDescent="0.2">
      <c r="A32" s="2" t="s">
        <v>49</v>
      </c>
      <c r="B32" s="979">
        <v>1844</v>
      </c>
      <c r="C32" s="976">
        <v>0.73007148504257202</v>
      </c>
      <c r="D32" s="976">
        <v>6.3664019107818604E-3</v>
      </c>
      <c r="E32" s="976">
        <v>5.4829865694046003E-3</v>
      </c>
      <c r="F32" s="976">
        <v>0</v>
      </c>
      <c r="G32" s="976">
        <v>5.0191971240565202E-4</v>
      </c>
      <c r="H32" s="976">
        <v>0.23623852431774101</v>
      </c>
      <c r="I32" s="976">
        <v>1.8587036756798599E-3</v>
      </c>
      <c r="J32" s="976">
        <v>1.9479991868138299E-2</v>
      </c>
    </row>
    <row r="33" spans="1:10" x14ac:dyDescent="0.2">
      <c r="A33" s="2" t="s">
        <v>50</v>
      </c>
      <c r="B33" s="979">
        <v>4258</v>
      </c>
      <c r="C33" s="976">
        <v>0.877890825271606</v>
      </c>
      <c r="D33" s="976">
        <v>9.2642530798911996E-3</v>
      </c>
      <c r="E33" s="976">
        <v>1.6839130548760299E-3</v>
      </c>
      <c r="F33" s="976">
        <v>6.7687506088987004E-4</v>
      </c>
      <c r="G33" s="976">
        <v>1.96419088752009E-4</v>
      </c>
      <c r="H33" s="976">
        <v>9.74847376346588E-2</v>
      </c>
      <c r="I33" s="976">
        <v>3.4206681884825199E-3</v>
      </c>
      <c r="J33" s="976">
        <v>9.3823205679655092E-3</v>
      </c>
    </row>
    <row r="34" spans="1:10" x14ac:dyDescent="0.2">
      <c r="A34" s="5" t="s">
        <v>51</v>
      </c>
      <c r="B34" s="978" t="s">
        <v>1</v>
      </c>
      <c r="C34" s="975" t="s">
        <v>1</v>
      </c>
      <c r="D34" s="975" t="s">
        <v>1</v>
      </c>
      <c r="E34" s="975" t="s">
        <v>1</v>
      </c>
      <c r="F34" s="975" t="s">
        <v>1</v>
      </c>
      <c r="G34" s="975" t="s">
        <v>1</v>
      </c>
      <c r="H34" s="975" t="s">
        <v>1</v>
      </c>
      <c r="I34" s="975" t="s">
        <v>1</v>
      </c>
      <c r="J34" s="975" t="s">
        <v>1</v>
      </c>
    </row>
    <row r="35" spans="1:10" x14ac:dyDescent="0.2">
      <c r="A35" s="2" t="s">
        <v>52</v>
      </c>
      <c r="B35" s="979">
        <v>2832</v>
      </c>
      <c r="C35" s="976">
        <v>0.55697208642959595</v>
      </c>
      <c r="D35" s="976">
        <v>2.7931200340390198E-2</v>
      </c>
      <c r="E35" s="976">
        <v>4.8123825341463103E-2</v>
      </c>
      <c r="F35" s="976">
        <v>1.2133189477026501E-2</v>
      </c>
      <c r="G35" s="976">
        <v>2.9221111908555E-3</v>
      </c>
      <c r="H35" s="976">
        <v>0.30345067381858798</v>
      </c>
      <c r="I35" s="976">
        <v>4.3389950878918197E-3</v>
      </c>
      <c r="J35" s="976">
        <v>4.4127944856882102E-2</v>
      </c>
    </row>
    <row r="36" spans="1:10" x14ac:dyDescent="0.2">
      <c r="A36" s="2" t="s">
        <v>53</v>
      </c>
      <c r="B36" s="979">
        <v>4055</v>
      </c>
      <c r="C36" s="976">
        <v>0.64842981100082397</v>
      </c>
      <c r="D36" s="976">
        <v>1.7794113606214499E-2</v>
      </c>
      <c r="E36" s="976">
        <v>2.6002174243331001E-2</v>
      </c>
      <c r="F36" s="976">
        <v>3.8743747863918499E-3</v>
      </c>
      <c r="G36" s="976">
        <v>5.9770978987216895E-4</v>
      </c>
      <c r="H36" s="976">
        <v>0.25567510724067699</v>
      </c>
      <c r="I36" s="976">
        <v>2.3474846966564699E-3</v>
      </c>
      <c r="J36" s="976">
        <v>4.5279260724782902E-2</v>
      </c>
    </row>
    <row r="37" spans="1:10" x14ac:dyDescent="0.2">
      <c r="A37" s="2" t="s">
        <v>54</v>
      </c>
      <c r="B37" s="979">
        <v>1271</v>
      </c>
      <c r="C37" s="976">
        <v>0.84800821542739901</v>
      </c>
      <c r="D37" s="976">
        <v>1.3981839641928701E-2</v>
      </c>
      <c r="E37" s="976">
        <v>4.4530875980854E-2</v>
      </c>
      <c r="F37" s="976">
        <v>2.9816788155585501E-3</v>
      </c>
      <c r="G37" s="976">
        <v>0</v>
      </c>
      <c r="H37" s="976">
        <v>2.2275216877460501E-2</v>
      </c>
      <c r="I37" s="976">
        <v>2.3177204653620699E-2</v>
      </c>
      <c r="J37" s="976">
        <v>4.5044980943203E-2</v>
      </c>
    </row>
    <row r="38" spans="1:10" x14ac:dyDescent="0.2">
      <c r="A38" s="2" t="s">
        <v>55</v>
      </c>
      <c r="B38" s="979">
        <v>1200</v>
      </c>
      <c r="C38" s="976">
        <v>0.88514065742492698</v>
      </c>
      <c r="D38" s="976">
        <v>2.36339475959539E-2</v>
      </c>
      <c r="E38" s="976">
        <v>2.7385737746953999E-2</v>
      </c>
      <c r="F38" s="976">
        <v>4.7192294150590897E-3</v>
      </c>
      <c r="G38" s="976">
        <v>3.9621675387024897E-3</v>
      </c>
      <c r="H38" s="976">
        <v>1.3091766275465501E-2</v>
      </c>
      <c r="I38" s="976">
        <v>1.6567418351769399E-2</v>
      </c>
      <c r="J38" s="976">
        <v>2.54991035908461E-2</v>
      </c>
    </row>
    <row r="39" spans="1:10" x14ac:dyDescent="0.2">
      <c r="A39" s="5" t="s">
        <v>56</v>
      </c>
      <c r="B39" s="978" t="s">
        <v>1</v>
      </c>
      <c r="C39" s="975" t="s">
        <v>1</v>
      </c>
      <c r="D39" s="975" t="s">
        <v>1</v>
      </c>
      <c r="E39" s="975" t="s">
        <v>1</v>
      </c>
      <c r="F39" s="975" t="s">
        <v>1</v>
      </c>
      <c r="G39" s="975" t="s">
        <v>1</v>
      </c>
      <c r="H39" s="975" t="s">
        <v>1</v>
      </c>
      <c r="I39" s="975" t="s">
        <v>1</v>
      </c>
      <c r="J39" s="975" t="s">
        <v>1</v>
      </c>
    </row>
    <row r="40" spans="1:10" x14ac:dyDescent="0.2">
      <c r="A40" s="2" t="s">
        <v>57</v>
      </c>
      <c r="B40" s="979">
        <v>8263</v>
      </c>
      <c r="C40" s="976">
        <v>0.62873512506484996</v>
      </c>
      <c r="D40" s="976">
        <v>1.9969755783677101E-2</v>
      </c>
      <c r="E40" s="976">
        <v>3.3910743892192799E-2</v>
      </c>
      <c r="F40" s="976">
        <v>6.51201885193586E-3</v>
      </c>
      <c r="G40" s="976">
        <v>2.1995704155415301E-3</v>
      </c>
      <c r="H40" s="976">
        <v>0.26062622666358898</v>
      </c>
      <c r="I40" s="976">
        <v>5.3486260585486898E-3</v>
      </c>
      <c r="J40" s="976">
        <v>4.2697940021753297E-2</v>
      </c>
    </row>
    <row r="41" spans="1:10" x14ac:dyDescent="0.2">
      <c r="A41" s="2" t="s">
        <v>58</v>
      </c>
      <c r="B41" s="979">
        <v>846</v>
      </c>
      <c r="C41" s="976">
        <v>0.72255259752273604</v>
      </c>
      <c r="D41" s="976">
        <v>3.8878068327903699E-2</v>
      </c>
      <c r="E41" s="976">
        <v>6.3590988516807598E-2</v>
      </c>
      <c r="F41" s="976">
        <v>1.7713768407702401E-2</v>
      </c>
      <c r="G41" s="976">
        <v>1.5615801094099901E-3</v>
      </c>
      <c r="H41" s="976">
        <v>9.4609603285789504E-2</v>
      </c>
      <c r="I41" s="976">
        <v>1.37310372665524E-2</v>
      </c>
      <c r="J41" s="976">
        <v>4.7362383455038098E-2</v>
      </c>
    </row>
    <row r="42" spans="1:10" x14ac:dyDescent="0.2">
      <c r="A42" s="5" t="s">
        <v>59</v>
      </c>
      <c r="B42" s="978" t="s">
        <v>1</v>
      </c>
      <c r="C42" s="975" t="s">
        <v>1</v>
      </c>
      <c r="D42" s="975" t="s">
        <v>1</v>
      </c>
      <c r="E42" s="975" t="s">
        <v>1</v>
      </c>
      <c r="F42" s="975" t="s">
        <v>1</v>
      </c>
      <c r="G42" s="975" t="s">
        <v>1</v>
      </c>
      <c r="H42" s="975" t="s">
        <v>1</v>
      </c>
      <c r="I42" s="975" t="s">
        <v>1</v>
      </c>
      <c r="J42" s="975" t="s">
        <v>1</v>
      </c>
    </row>
    <row r="43" spans="1:10" x14ac:dyDescent="0.2">
      <c r="A43" s="2" t="s">
        <v>60</v>
      </c>
      <c r="B43" s="979">
        <v>7522</v>
      </c>
      <c r="C43" s="976">
        <v>0.61244088411331199</v>
      </c>
      <c r="D43" s="976">
        <v>1.90695729106665E-2</v>
      </c>
      <c r="E43" s="976">
        <v>3.2815597951412201E-2</v>
      </c>
      <c r="F43" s="976">
        <v>6.8224384449422403E-3</v>
      </c>
      <c r="G43" s="976">
        <v>2.3297765292227299E-3</v>
      </c>
      <c r="H43" s="976">
        <v>0.28807827830314597</v>
      </c>
      <c r="I43" s="976">
        <v>4.6357600949704604E-3</v>
      </c>
      <c r="J43" s="976">
        <v>3.3807672560215003E-2</v>
      </c>
    </row>
    <row r="44" spans="1:10" x14ac:dyDescent="0.2">
      <c r="A44" s="2" t="s">
        <v>61</v>
      </c>
      <c r="B44" s="979">
        <v>1010</v>
      </c>
      <c r="C44" s="976">
        <v>0.72058200836181596</v>
      </c>
      <c r="D44" s="976">
        <v>2.4555861949920699E-2</v>
      </c>
      <c r="E44" s="976">
        <v>3.7352796643972397E-2</v>
      </c>
      <c r="F44" s="976">
        <v>3.1598811037838498E-3</v>
      </c>
      <c r="G44" s="976">
        <v>7.0979120209813096E-4</v>
      </c>
      <c r="H44" s="976">
        <v>9.2579975724220304E-2</v>
      </c>
      <c r="I44" s="976">
        <v>9.4136586412787403E-3</v>
      </c>
      <c r="J44" s="976">
        <v>0.111646004021168</v>
      </c>
    </row>
    <row r="45" spans="1:10" x14ac:dyDescent="0.2">
      <c r="A45" s="2" t="s">
        <v>62</v>
      </c>
      <c r="B45" s="979">
        <v>711</v>
      </c>
      <c r="C45" s="976">
        <v>0.73919785022735596</v>
      </c>
      <c r="D45" s="976">
        <v>4.2055208235979101E-2</v>
      </c>
      <c r="E45" s="976">
        <v>6.9499164819717393E-2</v>
      </c>
      <c r="F45" s="976">
        <v>1.9967162981629399E-2</v>
      </c>
      <c r="G45" s="976">
        <v>1.76023098174483E-3</v>
      </c>
      <c r="H45" s="976">
        <v>6.7356579005718203E-2</v>
      </c>
      <c r="I45" s="976">
        <v>1.5477783046662801E-2</v>
      </c>
      <c r="J45" s="976">
        <v>4.4686026871204397E-2</v>
      </c>
    </row>
    <row r="46" spans="1:10" x14ac:dyDescent="0.2">
      <c r="A46" s="5" t="s">
        <v>63</v>
      </c>
      <c r="B46" s="978" t="s">
        <v>1</v>
      </c>
      <c r="C46" s="975" t="s">
        <v>1</v>
      </c>
      <c r="D46" s="975" t="s">
        <v>1</v>
      </c>
      <c r="E46" s="975" t="s">
        <v>1</v>
      </c>
      <c r="F46" s="975" t="s">
        <v>1</v>
      </c>
      <c r="G46" s="975" t="s">
        <v>1</v>
      </c>
      <c r="H46" s="975" t="s">
        <v>1</v>
      </c>
      <c r="I46" s="975" t="s">
        <v>1</v>
      </c>
      <c r="J46" s="975" t="s">
        <v>1</v>
      </c>
    </row>
    <row r="47" spans="1:10" x14ac:dyDescent="0.2">
      <c r="A47" s="2" t="s">
        <v>64</v>
      </c>
      <c r="B47" s="979">
        <v>1140</v>
      </c>
      <c r="C47" s="976">
        <v>0.71054822206497203</v>
      </c>
      <c r="D47" s="976">
        <v>8.6166281253099407E-3</v>
      </c>
      <c r="E47" s="976">
        <v>2.72275041788816E-2</v>
      </c>
      <c r="F47" s="976">
        <v>2.1286802366375901E-3</v>
      </c>
      <c r="G47" s="976">
        <v>1.04716222267598E-3</v>
      </c>
      <c r="H47" s="976">
        <v>0.17439857125282299</v>
      </c>
      <c r="I47" s="976">
        <v>4.51867049559951E-3</v>
      </c>
      <c r="J47" s="976">
        <v>7.1514569222927094E-2</v>
      </c>
    </row>
    <row r="48" spans="1:10" x14ac:dyDescent="0.2">
      <c r="A48" s="2" t="s">
        <v>65</v>
      </c>
      <c r="B48" s="979">
        <v>788</v>
      </c>
      <c r="C48" s="976">
        <v>0.56130564212799094</v>
      </c>
      <c r="D48" s="976">
        <v>3.1898401677608497E-2</v>
      </c>
      <c r="E48" s="976">
        <v>3.6121673882007599E-2</v>
      </c>
      <c r="F48" s="976">
        <v>1.6874253749847402E-2</v>
      </c>
      <c r="G48" s="976">
        <v>2.0276231225579999E-3</v>
      </c>
      <c r="H48" s="976">
        <v>0.31569167971611001</v>
      </c>
      <c r="I48" s="976">
        <v>2.5097681209445E-3</v>
      </c>
      <c r="J48" s="976">
        <v>3.3570967614650699E-2</v>
      </c>
    </row>
    <row r="49" spans="1:10" x14ac:dyDescent="0.2">
      <c r="A49" s="2" t="s">
        <v>66</v>
      </c>
      <c r="B49" s="979">
        <v>1399</v>
      </c>
      <c r="C49" s="976">
        <v>0.637892365455627</v>
      </c>
      <c r="D49" s="976">
        <v>1.9023282453417799E-2</v>
      </c>
      <c r="E49" s="976">
        <v>4.1291441768407801E-2</v>
      </c>
      <c r="F49" s="976">
        <v>8.2980236038565601E-3</v>
      </c>
      <c r="G49" s="976">
        <v>6.9208894856274102E-3</v>
      </c>
      <c r="H49" s="976">
        <v>0.22572201490402199</v>
      </c>
      <c r="I49" s="976">
        <v>1.2425400316715201E-2</v>
      </c>
      <c r="J49" s="976">
        <v>4.8426564782857902E-2</v>
      </c>
    </row>
    <row r="50" spans="1:10" x14ac:dyDescent="0.2">
      <c r="A50" s="2" t="s">
        <v>67</v>
      </c>
      <c r="B50" s="979">
        <v>945</v>
      </c>
      <c r="C50" s="976">
        <v>0.63627517223358199</v>
      </c>
      <c r="D50" s="976">
        <v>1.5834042802452999E-2</v>
      </c>
      <c r="E50" s="976">
        <v>4.8411305993795402E-2</v>
      </c>
      <c r="F50" s="976">
        <v>3.95242590457201E-3</v>
      </c>
      <c r="G50" s="976">
        <v>0</v>
      </c>
      <c r="H50" s="976">
        <v>0.23115386068821001</v>
      </c>
      <c r="I50" s="976">
        <v>4.0766228921711401E-3</v>
      </c>
      <c r="J50" s="976">
        <v>6.0296546667814303E-2</v>
      </c>
    </row>
    <row r="51" spans="1:10" x14ac:dyDescent="0.2">
      <c r="A51" s="2" t="s">
        <v>68</v>
      </c>
      <c r="B51" s="979">
        <v>928</v>
      </c>
      <c r="C51" s="976">
        <v>0.66621160507202104</v>
      </c>
      <c r="D51" s="976">
        <v>2.6975356042385101E-2</v>
      </c>
      <c r="E51" s="976">
        <v>3.3683631569147103E-2</v>
      </c>
      <c r="F51" s="976">
        <v>1.3960661366581899E-2</v>
      </c>
      <c r="G51" s="976">
        <v>0</v>
      </c>
      <c r="H51" s="976">
        <v>0.205502584576607</v>
      </c>
      <c r="I51" s="976">
        <v>7.8135002404451405E-3</v>
      </c>
      <c r="J51" s="976">
        <v>4.5852653682231903E-2</v>
      </c>
    </row>
    <row r="52" spans="1:10" x14ac:dyDescent="0.2">
      <c r="A52" s="2" t="s">
        <v>69</v>
      </c>
      <c r="B52" s="979">
        <v>906</v>
      </c>
      <c r="C52" s="976">
        <v>0.68570965528488204</v>
      </c>
      <c r="D52" s="976">
        <v>3.9314180612564101E-2</v>
      </c>
      <c r="E52" s="976">
        <v>5.4420579224824898E-2</v>
      </c>
      <c r="F52" s="976">
        <v>3.3395651262253501E-3</v>
      </c>
      <c r="G52" s="976">
        <v>0</v>
      </c>
      <c r="H52" s="976">
        <v>0.18601965904235801</v>
      </c>
      <c r="I52" s="976">
        <v>6.25141523778439E-3</v>
      </c>
      <c r="J52" s="976">
        <v>2.4944970384240199E-2</v>
      </c>
    </row>
    <row r="53" spans="1:10" x14ac:dyDescent="0.2">
      <c r="A53" s="2" t="s">
        <v>70</v>
      </c>
      <c r="B53" s="979">
        <v>838</v>
      </c>
      <c r="C53" s="976">
        <v>0.42894414067268399</v>
      </c>
      <c r="D53" s="976">
        <v>3.5884331911802299E-2</v>
      </c>
      <c r="E53" s="976">
        <v>6.5909847617149395E-2</v>
      </c>
      <c r="F53" s="976">
        <v>1.52485268190503E-2</v>
      </c>
      <c r="G53" s="976">
        <v>0</v>
      </c>
      <c r="H53" s="976">
        <v>0.42937922477722201</v>
      </c>
      <c r="I53" s="976">
        <v>5.3323376923799497E-3</v>
      </c>
      <c r="J53" s="976">
        <v>1.93015802651644E-2</v>
      </c>
    </row>
    <row r="54" spans="1:10" x14ac:dyDescent="0.2">
      <c r="A54" s="2" t="s">
        <v>71</v>
      </c>
      <c r="B54" s="979">
        <v>928</v>
      </c>
      <c r="C54" s="976">
        <v>0.66921573877334595</v>
      </c>
      <c r="D54" s="976">
        <v>2.73839309811592E-2</v>
      </c>
      <c r="E54" s="976">
        <v>3.5237532109022099E-2</v>
      </c>
      <c r="F54" s="976">
        <v>4.9187405966222304E-3</v>
      </c>
      <c r="G54" s="976">
        <v>4.4560879468917803E-3</v>
      </c>
      <c r="H54" s="976">
        <v>0.19940021634101901</v>
      </c>
      <c r="I54" s="976">
        <v>7.3423306457698302E-3</v>
      </c>
      <c r="J54" s="976">
        <v>5.2045416086912197E-2</v>
      </c>
    </row>
    <row r="55" spans="1:10" x14ac:dyDescent="0.2">
      <c r="A55" s="2" t="s">
        <v>72</v>
      </c>
      <c r="B55" s="979">
        <v>562</v>
      </c>
      <c r="C55" s="976">
        <v>0.65008014440536499</v>
      </c>
      <c r="D55" s="976">
        <v>2.2517034783959399E-2</v>
      </c>
      <c r="E55" s="976">
        <v>3.2898023724555997E-2</v>
      </c>
      <c r="F55" s="976">
        <v>1.1016399599611801E-2</v>
      </c>
      <c r="G55" s="976">
        <v>5.5506313219666498E-3</v>
      </c>
      <c r="H55" s="976">
        <v>0.24872612953185999</v>
      </c>
      <c r="I55" s="976">
        <v>1.0248656384646899E-2</v>
      </c>
      <c r="J55" s="976">
        <v>1.89630091190338E-2</v>
      </c>
    </row>
    <row r="56" spans="1:10" x14ac:dyDescent="0.2">
      <c r="A56" s="2" t="s">
        <v>73</v>
      </c>
      <c r="B56" s="979">
        <v>992</v>
      </c>
      <c r="C56" s="976">
        <v>0.70129120349884</v>
      </c>
      <c r="D56" s="976">
        <v>1.3970771804451901E-2</v>
      </c>
      <c r="E56" s="976">
        <v>2.7970978990197199E-2</v>
      </c>
      <c r="F56" s="976">
        <v>6.8484679795801596E-3</v>
      </c>
      <c r="G56" s="976">
        <v>0</v>
      </c>
      <c r="H56" s="976">
        <v>0.211017146706581</v>
      </c>
      <c r="I56" s="976">
        <v>5.2183563821017699E-3</v>
      </c>
      <c r="J56" s="976">
        <v>3.3683080226182903E-2</v>
      </c>
    </row>
    <row r="57" spans="1:10" x14ac:dyDescent="0.2">
      <c r="A57" s="5" t="s">
        <v>74</v>
      </c>
      <c r="B57" s="978" t="s">
        <v>1</v>
      </c>
      <c r="C57" s="975" t="s">
        <v>1</v>
      </c>
      <c r="D57" s="975" t="s">
        <v>1</v>
      </c>
      <c r="E57" s="975" t="s">
        <v>1</v>
      </c>
      <c r="F57" s="975" t="s">
        <v>1</v>
      </c>
      <c r="G57" s="975" t="s">
        <v>1</v>
      </c>
      <c r="H57" s="975" t="s">
        <v>1</v>
      </c>
      <c r="I57" s="975" t="s">
        <v>1</v>
      </c>
      <c r="J57" s="975" t="s">
        <v>1</v>
      </c>
    </row>
    <row r="58" spans="1:10" x14ac:dyDescent="0.2">
      <c r="A58" s="2" t="s">
        <v>75</v>
      </c>
      <c r="B58" s="979">
        <v>1140</v>
      </c>
      <c r="C58" s="976">
        <v>0.71054822206497203</v>
      </c>
      <c r="D58" s="976">
        <v>8.6166281253099407E-3</v>
      </c>
      <c r="E58" s="976">
        <v>2.72275041788816E-2</v>
      </c>
      <c r="F58" s="976">
        <v>2.1286802366375901E-3</v>
      </c>
      <c r="G58" s="976">
        <v>1.04716222267598E-3</v>
      </c>
      <c r="H58" s="976">
        <v>0.17439857125282299</v>
      </c>
      <c r="I58" s="976">
        <v>4.51867049559951E-3</v>
      </c>
      <c r="J58" s="976">
        <v>7.1514569222927094E-2</v>
      </c>
    </row>
    <row r="59" spans="1:10" x14ac:dyDescent="0.2">
      <c r="A59" s="2" t="s">
        <v>76</v>
      </c>
      <c r="B59" s="979">
        <v>4240</v>
      </c>
      <c r="C59" s="976">
        <v>0.68645995855331399</v>
      </c>
      <c r="D59" s="976">
        <v>2.5291085243225101E-2</v>
      </c>
      <c r="E59" s="976">
        <v>3.6404535174369798E-2</v>
      </c>
      <c r="F59" s="976">
        <v>9.4895465299487097E-3</v>
      </c>
      <c r="G59" s="976">
        <v>1.19648221880198E-3</v>
      </c>
      <c r="H59" s="976">
        <v>0.184899047017097</v>
      </c>
      <c r="I59" s="976">
        <v>7.3773348703980402E-3</v>
      </c>
      <c r="J59" s="976">
        <v>4.8882029950618702E-2</v>
      </c>
    </row>
    <row r="60" spans="1:10" x14ac:dyDescent="0.2">
      <c r="A60" s="2" t="s">
        <v>77</v>
      </c>
      <c r="B60" s="979">
        <v>2309</v>
      </c>
      <c r="C60" s="976">
        <v>0.50317209959030196</v>
      </c>
      <c r="D60" s="976">
        <v>3.1741037964820903E-2</v>
      </c>
      <c r="E60" s="976">
        <v>6.2129922211170197E-2</v>
      </c>
      <c r="F60" s="976">
        <v>1.03245647624135E-2</v>
      </c>
      <c r="G60" s="976">
        <v>3.77682060934603E-3</v>
      </c>
      <c r="H60" s="976">
        <v>0.35226485133171098</v>
      </c>
      <c r="I60" s="976">
        <v>7.1009229868650402E-3</v>
      </c>
      <c r="J60" s="976">
        <v>2.9489748179912598E-2</v>
      </c>
    </row>
    <row r="61" spans="1:10" x14ac:dyDescent="0.2">
      <c r="A61" s="2" t="s">
        <v>78</v>
      </c>
      <c r="B61" s="979">
        <v>1737</v>
      </c>
      <c r="C61" s="976">
        <v>0.64021289348602295</v>
      </c>
      <c r="D61" s="976">
        <v>9.0603809803724306E-3</v>
      </c>
      <c r="E61" s="976">
        <v>1.78632326424122E-2</v>
      </c>
      <c r="F61" s="976">
        <v>4.6016420237720004E-3</v>
      </c>
      <c r="G61" s="976">
        <v>3.59983486123383E-3</v>
      </c>
      <c r="H61" s="976">
        <v>0.30829489231109602</v>
      </c>
      <c r="I61" s="976">
        <v>4.5929029583931004E-3</v>
      </c>
      <c r="J61" s="976">
        <v>1.17741907015443E-2</v>
      </c>
    </row>
    <row r="62" spans="1:10" x14ac:dyDescent="0.2">
      <c r="A62" s="5" t="s">
        <v>79</v>
      </c>
      <c r="B62" s="978" t="s">
        <v>1</v>
      </c>
      <c r="C62" s="975" t="s">
        <v>1</v>
      </c>
      <c r="D62" s="975" t="s">
        <v>1</v>
      </c>
      <c r="E62" s="975" t="s">
        <v>1</v>
      </c>
      <c r="F62" s="975" t="s">
        <v>1</v>
      </c>
      <c r="G62" s="975" t="s">
        <v>1</v>
      </c>
      <c r="H62" s="975" t="s">
        <v>1</v>
      </c>
      <c r="I62" s="975" t="s">
        <v>1</v>
      </c>
      <c r="J62" s="975" t="s">
        <v>1</v>
      </c>
    </row>
    <row r="63" spans="1:10" x14ac:dyDescent="0.2">
      <c r="A63" s="2" t="s">
        <v>80</v>
      </c>
      <c r="B63" s="979">
        <v>7583</v>
      </c>
      <c r="C63" s="976">
        <v>0.59760659933090199</v>
      </c>
      <c r="D63" s="976">
        <v>2.2518929094076202E-2</v>
      </c>
      <c r="E63" s="976">
        <v>3.91946583986282E-2</v>
      </c>
      <c r="F63" s="976">
        <v>9.1667389497160894E-3</v>
      </c>
      <c r="G63" s="976">
        <v>2.0246203057467898E-3</v>
      </c>
      <c r="H63" s="976">
        <v>0.27701541781425498</v>
      </c>
      <c r="I63" s="976">
        <v>3.9353058673441401E-3</v>
      </c>
      <c r="J63" s="976">
        <v>4.8537749797105803E-2</v>
      </c>
    </row>
    <row r="64" spans="1:10" x14ac:dyDescent="0.2">
      <c r="A64" s="2" t="s">
        <v>81</v>
      </c>
      <c r="B64" s="979">
        <v>293</v>
      </c>
      <c r="C64" s="976">
        <v>0.85389643907546997</v>
      </c>
      <c r="D64" s="976">
        <v>1.26586081460118E-2</v>
      </c>
      <c r="E64" s="976">
        <v>4.9742635339498499E-2</v>
      </c>
      <c r="F64" s="976">
        <v>0</v>
      </c>
      <c r="G64" s="976">
        <v>3.8108162116259302E-3</v>
      </c>
      <c r="H64" s="976">
        <v>0</v>
      </c>
      <c r="I64" s="976">
        <v>5.2124381065368701E-2</v>
      </c>
      <c r="J64" s="976">
        <v>2.77671087533236E-2</v>
      </c>
    </row>
    <row r="65" spans="1:10" x14ac:dyDescent="0.2">
      <c r="A65" s="2" t="s">
        <v>82</v>
      </c>
      <c r="B65" s="979">
        <v>613</v>
      </c>
      <c r="C65" s="976">
        <v>0.86935794353485096</v>
      </c>
      <c r="D65" s="976">
        <v>3.4790743142366402E-2</v>
      </c>
      <c r="E65" s="976">
        <v>4.0670674294233301E-2</v>
      </c>
      <c r="F65" s="976">
        <v>0</v>
      </c>
      <c r="G65" s="976">
        <v>4.0565668605268002E-3</v>
      </c>
      <c r="H65" s="976">
        <v>2.5174519047141099E-2</v>
      </c>
      <c r="I65" s="976">
        <v>1.3395600952208001E-2</v>
      </c>
      <c r="J65" s="976">
        <v>1.2553930282592799E-2</v>
      </c>
    </row>
    <row r="66" spans="1:10" x14ac:dyDescent="0.2">
      <c r="A66" s="2" t="s">
        <v>83</v>
      </c>
      <c r="B66" s="979">
        <v>839</v>
      </c>
      <c r="C66" s="976">
        <v>0.88131266832351696</v>
      </c>
      <c r="D66" s="976">
        <v>2.68168952316046E-2</v>
      </c>
      <c r="E66" s="976">
        <v>4.32200729846954E-2</v>
      </c>
      <c r="F66" s="976">
        <v>3.0142476316541399E-3</v>
      </c>
      <c r="G66" s="976">
        <v>0</v>
      </c>
      <c r="H66" s="976">
        <v>1.50165753439069E-2</v>
      </c>
      <c r="I66" s="976">
        <v>1.8864070996642099E-2</v>
      </c>
      <c r="J66" s="976">
        <v>1.1755465529859101E-2</v>
      </c>
    </row>
    <row r="67" spans="1:10" x14ac:dyDescent="0.2">
      <c r="A67" s="5" t="s">
        <v>84</v>
      </c>
      <c r="B67" s="978" t="s">
        <v>1</v>
      </c>
      <c r="C67" s="975" t="s">
        <v>1</v>
      </c>
      <c r="D67" s="975" t="s">
        <v>1</v>
      </c>
      <c r="E67" s="975" t="s">
        <v>1</v>
      </c>
      <c r="F67" s="975" t="s">
        <v>1</v>
      </c>
      <c r="G67" s="975" t="s">
        <v>1</v>
      </c>
      <c r="H67" s="975" t="s">
        <v>1</v>
      </c>
      <c r="I67" s="975" t="s">
        <v>1</v>
      </c>
      <c r="J67" s="975" t="s">
        <v>1</v>
      </c>
    </row>
    <row r="68" spans="1:10" x14ac:dyDescent="0.2">
      <c r="A68" s="2" t="s">
        <v>85</v>
      </c>
      <c r="B68" s="979">
        <v>8595</v>
      </c>
      <c r="C68" s="976">
        <v>0.63713634014129605</v>
      </c>
      <c r="D68" s="976">
        <v>2.146877348423E-2</v>
      </c>
      <c r="E68" s="976">
        <v>3.7954419851303101E-2</v>
      </c>
      <c r="F68" s="976">
        <v>7.6463385485112702E-3</v>
      </c>
      <c r="G68" s="976">
        <v>1.94995768833905E-3</v>
      </c>
      <c r="H68" s="976">
        <v>0.25612220168113697</v>
      </c>
      <c r="I68" s="976">
        <v>5.49950217828155E-3</v>
      </c>
      <c r="J68" s="976">
        <v>3.2222490757703802E-2</v>
      </c>
    </row>
    <row r="69" spans="1:10" x14ac:dyDescent="0.2">
      <c r="A69" s="2" t="s">
        <v>86</v>
      </c>
      <c r="B69" s="979">
        <v>212</v>
      </c>
      <c r="C69" s="976">
        <v>0.81948125362396196</v>
      </c>
      <c r="D69" s="976">
        <v>2.8914451599121101E-2</v>
      </c>
      <c r="E69" s="976">
        <v>3.4835405647754697E-2</v>
      </c>
      <c r="F69" s="976">
        <v>1.00513277575374E-2</v>
      </c>
      <c r="G69" s="976">
        <v>0</v>
      </c>
      <c r="H69" s="976">
        <v>7.40543603897095E-2</v>
      </c>
      <c r="I69" s="976">
        <v>1.8073946237564101E-2</v>
      </c>
      <c r="J69" s="976">
        <v>1.45892556756735E-2</v>
      </c>
    </row>
    <row r="70" spans="1:10" x14ac:dyDescent="0.2">
      <c r="A70" s="2" t="s">
        <v>87</v>
      </c>
      <c r="B70" s="979">
        <v>538</v>
      </c>
      <c r="C70" s="976">
        <v>0.63496214151382402</v>
      </c>
      <c r="D70" s="976">
        <v>2.7618296444416001E-2</v>
      </c>
      <c r="E70" s="976">
        <v>5.5518086999654798E-2</v>
      </c>
      <c r="F70" s="976">
        <v>3.8541459944099201E-3</v>
      </c>
      <c r="G70" s="976">
        <v>1.2174056610092499E-3</v>
      </c>
      <c r="H70" s="976">
        <v>3.9098091423511498E-2</v>
      </c>
      <c r="I70" s="976">
        <v>1.31230261176825E-2</v>
      </c>
      <c r="J70" s="976">
        <v>0.22460880875587499</v>
      </c>
    </row>
    <row r="71" spans="1:10" x14ac:dyDescent="0.2">
      <c r="A71" s="2" t="s">
        <v>88</v>
      </c>
      <c r="B71" s="979">
        <v>65</v>
      </c>
      <c r="C71" s="976">
        <v>0.60084229707717896</v>
      </c>
      <c r="D71" s="976">
        <v>0.10587415099144</v>
      </c>
      <c r="E71" s="976">
        <v>8.6441352963447599E-2</v>
      </c>
      <c r="F71" s="976">
        <v>6.5123535692691803E-2</v>
      </c>
      <c r="G71" s="976">
        <v>1.5705265104770699E-2</v>
      </c>
      <c r="H71" s="976">
        <v>4.6057578176260001E-2</v>
      </c>
      <c r="I71" s="976">
        <v>3.9100278168916702E-2</v>
      </c>
      <c r="J71" s="976">
        <v>4.0855575352907202E-2</v>
      </c>
    </row>
    <row r="72" spans="1:10" x14ac:dyDescent="0.2">
      <c r="A72" s="5" t="s">
        <v>89</v>
      </c>
      <c r="B72" s="978" t="s">
        <v>1</v>
      </c>
      <c r="C72" s="975" t="s">
        <v>1</v>
      </c>
      <c r="D72" s="975" t="s">
        <v>1</v>
      </c>
      <c r="E72" s="975" t="s">
        <v>1</v>
      </c>
      <c r="F72" s="975" t="s">
        <v>1</v>
      </c>
      <c r="G72" s="975" t="s">
        <v>1</v>
      </c>
      <c r="H72" s="975" t="s">
        <v>1</v>
      </c>
      <c r="I72" s="975" t="s">
        <v>1</v>
      </c>
      <c r="J72" s="975" t="s">
        <v>1</v>
      </c>
    </row>
    <row r="73" spans="1:10" x14ac:dyDescent="0.2">
      <c r="A73" s="2" t="s">
        <v>89</v>
      </c>
      <c r="B73" s="979">
        <v>4980</v>
      </c>
      <c r="C73" s="976">
        <v>0.63769185543060303</v>
      </c>
      <c r="D73" s="976">
        <v>2.4696577340364501E-2</v>
      </c>
      <c r="E73" s="976">
        <v>4.4446595013141597E-2</v>
      </c>
      <c r="F73" s="976">
        <v>9.1666597872972506E-3</v>
      </c>
      <c r="G73" s="976">
        <v>2.99985194578767E-3</v>
      </c>
      <c r="H73" s="976">
        <v>0.22943650186061901</v>
      </c>
      <c r="I73" s="976">
        <v>5.9180082753300702E-3</v>
      </c>
      <c r="J73" s="976">
        <v>4.5643921941518797E-2</v>
      </c>
    </row>
    <row r="74" spans="1:10" x14ac:dyDescent="0.2">
      <c r="A74" s="2" t="s">
        <v>90</v>
      </c>
      <c r="B74" s="979">
        <v>2131</v>
      </c>
      <c r="C74" s="976">
        <v>0.66491687297821001</v>
      </c>
      <c r="D74" s="976">
        <v>1.9553890451788899E-2</v>
      </c>
      <c r="E74" s="976">
        <v>3.45359253697097E-3</v>
      </c>
      <c r="F74" s="976">
        <v>0</v>
      </c>
      <c r="G74" s="976">
        <v>0</v>
      </c>
      <c r="H74" s="976">
        <v>0.28469616174697898</v>
      </c>
      <c r="I74" s="976">
        <v>3.6678391043096798E-3</v>
      </c>
      <c r="J74" s="976">
        <v>2.3711631074547799E-2</v>
      </c>
    </row>
    <row r="75" spans="1:10" x14ac:dyDescent="0.2">
      <c r="A75" s="5" t="s">
        <v>91</v>
      </c>
      <c r="B75" s="978" t="s">
        <v>1</v>
      </c>
      <c r="C75" s="975" t="s">
        <v>1</v>
      </c>
      <c r="D75" s="975" t="s">
        <v>1</v>
      </c>
      <c r="E75" s="975" t="s">
        <v>1</v>
      </c>
      <c r="F75" s="975" t="s">
        <v>1</v>
      </c>
      <c r="G75" s="975" t="s">
        <v>1</v>
      </c>
      <c r="H75" s="975" t="s">
        <v>1</v>
      </c>
      <c r="I75" s="975" t="s">
        <v>1</v>
      </c>
      <c r="J75" s="975" t="s">
        <v>1</v>
      </c>
    </row>
    <row r="76" spans="1:10" x14ac:dyDescent="0.2">
      <c r="A76" s="2" t="s">
        <v>92</v>
      </c>
      <c r="B76" s="979">
        <v>2455</v>
      </c>
      <c r="C76" s="976">
        <v>0.76434504985809304</v>
      </c>
      <c r="D76" s="976">
        <v>2.9291100800037401E-2</v>
      </c>
      <c r="E76" s="976">
        <v>3.90379130840302E-2</v>
      </c>
      <c r="F76" s="976">
        <v>5.1500438712537297E-3</v>
      </c>
      <c r="G76" s="976">
        <v>1.07987667433918E-3</v>
      </c>
      <c r="H76" s="976">
        <v>7.1585386991500896E-2</v>
      </c>
      <c r="I76" s="976">
        <v>9.6938395872712101E-3</v>
      </c>
      <c r="J76" s="976">
        <v>7.9816810786724104E-2</v>
      </c>
    </row>
    <row r="77" spans="1:10" x14ac:dyDescent="0.2">
      <c r="A77" s="2" t="s">
        <v>93</v>
      </c>
      <c r="B77" s="979">
        <v>1228</v>
      </c>
      <c r="C77" s="976">
        <v>0.70843410491943404</v>
      </c>
      <c r="D77" s="976">
        <v>3.4605916589498499E-2</v>
      </c>
      <c r="E77" s="976">
        <v>4.460559040308E-2</v>
      </c>
      <c r="F77" s="976">
        <v>8.62537324428558E-3</v>
      </c>
      <c r="G77" s="976">
        <v>1.25687685795128E-3</v>
      </c>
      <c r="H77" s="976">
        <v>0.170670285820961</v>
      </c>
      <c r="I77" s="976">
        <v>4.8295804299414201E-3</v>
      </c>
      <c r="J77" s="976">
        <v>2.6972299441695199E-2</v>
      </c>
    </row>
    <row r="78" spans="1:10" x14ac:dyDescent="0.2">
      <c r="A78" s="2" t="s">
        <v>94</v>
      </c>
      <c r="B78" s="979">
        <v>3381</v>
      </c>
      <c r="C78" s="976">
        <v>0.472066760063171</v>
      </c>
      <c r="D78" s="976">
        <v>1.3519655913114499E-2</v>
      </c>
      <c r="E78" s="976">
        <v>3.8140099495649303E-2</v>
      </c>
      <c r="F78" s="976">
        <v>9.9461153149604797E-3</v>
      </c>
      <c r="G78" s="976">
        <v>5.0997943617403499E-3</v>
      </c>
      <c r="H78" s="976">
        <v>0.44850042462348899</v>
      </c>
      <c r="I78" s="976">
        <v>1.9175162306055401E-3</v>
      </c>
      <c r="J78" s="976">
        <v>1.08096217736602E-2</v>
      </c>
    </row>
    <row r="79" spans="1:10" x14ac:dyDescent="0.2">
      <c r="A79" s="5" t="s">
        <v>95</v>
      </c>
      <c r="B79" s="978" t="s">
        <v>1</v>
      </c>
      <c r="C79" s="975" t="s">
        <v>1</v>
      </c>
      <c r="D79" s="975" t="s">
        <v>1</v>
      </c>
      <c r="E79" s="975" t="s">
        <v>1</v>
      </c>
      <c r="F79" s="975" t="s">
        <v>1</v>
      </c>
      <c r="G79" s="975" t="s">
        <v>1</v>
      </c>
      <c r="H79" s="975" t="s">
        <v>1</v>
      </c>
      <c r="I79" s="975" t="s">
        <v>1</v>
      </c>
      <c r="J79" s="975" t="s">
        <v>1</v>
      </c>
    </row>
    <row r="80" spans="1:10" x14ac:dyDescent="0.2">
      <c r="A80" s="2" t="s">
        <v>96</v>
      </c>
      <c r="B80" s="979">
        <v>1265</v>
      </c>
      <c r="C80" s="976">
        <v>0.73548954725265503</v>
      </c>
      <c r="D80" s="976">
        <v>2.48114224523306E-2</v>
      </c>
      <c r="E80" s="976">
        <v>2.73538306355476E-2</v>
      </c>
      <c r="F80" s="976">
        <v>7.5666746124625197E-3</v>
      </c>
      <c r="G80" s="976">
        <v>0</v>
      </c>
      <c r="H80" s="976">
        <v>0.15320363640785201</v>
      </c>
      <c r="I80" s="976">
        <v>3.20497341454029E-3</v>
      </c>
      <c r="J80" s="976">
        <v>4.8369932919740698E-2</v>
      </c>
    </row>
    <row r="81" spans="1:10" x14ac:dyDescent="0.2">
      <c r="A81" s="2" t="s">
        <v>97</v>
      </c>
      <c r="B81" s="979">
        <v>1351</v>
      </c>
      <c r="C81" s="976">
        <v>0.63945823907852195</v>
      </c>
      <c r="D81" s="976">
        <v>2.5393854826688801E-2</v>
      </c>
      <c r="E81" s="976">
        <v>4.0767878293991103E-2</v>
      </c>
      <c r="F81" s="976">
        <v>4.6773436479270502E-3</v>
      </c>
      <c r="G81" s="976">
        <v>2.46818549931049E-3</v>
      </c>
      <c r="H81" s="976">
        <v>0.263434648513794</v>
      </c>
      <c r="I81" s="976">
        <v>2.8022392652928799E-3</v>
      </c>
      <c r="J81" s="976">
        <v>2.09976062178612E-2</v>
      </c>
    </row>
    <row r="82" spans="1:10" x14ac:dyDescent="0.2">
      <c r="A82" s="2" t="s">
        <v>98</v>
      </c>
      <c r="B82" s="979">
        <v>279</v>
      </c>
      <c r="C82" s="976">
        <v>0.64141213893890403</v>
      </c>
      <c r="D82" s="976">
        <v>1.57182402908802E-2</v>
      </c>
      <c r="E82" s="976">
        <v>5.9140216559171697E-2</v>
      </c>
      <c r="F82" s="976">
        <v>1.51066444814205E-2</v>
      </c>
      <c r="G82" s="976">
        <v>3.0774103943258498E-3</v>
      </c>
      <c r="H82" s="976">
        <v>0.23283268511295299</v>
      </c>
      <c r="I82" s="976">
        <v>1.27344706561416E-3</v>
      </c>
      <c r="J82" s="976">
        <v>3.1439203768968603E-2</v>
      </c>
    </row>
    <row r="83" spans="1:10" x14ac:dyDescent="0.2">
      <c r="A83" s="2" t="s">
        <v>99</v>
      </c>
      <c r="B83" s="979">
        <v>828</v>
      </c>
      <c r="C83" s="976">
        <v>0.41990360617637601</v>
      </c>
      <c r="D83" s="976">
        <v>2.8641698881983799E-2</v>
      </c>
      <c r="E83" s="976">
        <v>6.1029814183711999E-2</v>
      </c>
      <c r="F83" s="976">
        <v>1.36553039774299E-2</v>
      </c>
      <c r="G83" s="976">
        <v>2.8877784498035899E-3</v>
      </c>
      <c r="H83" s="976">
        <v>0.44487205147743197</v>
      </c>
      <c r="I83" s="976">
        <v>3.8935844786465198E-3</v>
      </c>
      <c r="J83" s="976">
        <v>2.51161679625511E-2</v>
      </c>
    </row>
    <row r="84" spans="1:10" x14ac:dyDescent="0.2">
      <c r="A84" s="2" t="s">
        <v>100</v>
      </c>
      <c r="B84" s="979">
        <v>407</v>
      </c>
      <c r="C84" s="976">
        <v>0.60692894458770796</v>
      </c>
      <c r="D84" s="976">
        <v>3.8140706717968001E-2</v>
      </c>
      <c r="E84" s="976">
        <v>2.0010147243738199E-2</v>
      </c>
      <c r="F84" s="976">
        <v>0</v>
      </c>
      <c r="G84" s="976">
        <v>7.4659171514213103E-3</v>
      </c>
      <c r="H84" s="976">
        <v>0.27818736433982799</v>
      </c>
      <c r="I84" s="976">
        <v>2.0047821104526499E-2</v>
      </c>
      <c r="J84" s="976">
        <v>2.9219130054116201E-2</v>
      </c>
    </row>
    <row r="85" spans="1:10" x14ac:dyDescent="0.2">
      <c r="A85" s="2" t="s">
        <v>101</v>
      </c>
      <c r="B85" s="979">
        <v>1092</v>
      </c>
      <c r="C85" s="976">
        <v>0.59224736690521196</v>
      </c>
      <c r="D85" s="976">
        <v>5.9587154537439303E-3</v>
      </c>
      <c r="E85" s="976">
        <v>1.4700717292726E-2</v>
      </c>
      <c r="F85" s="976">
        <v>5.0128744915127798E-3</v>
      </c>
      <c r="G85" s="976">
        <v>7.1209674933925304E-4</v>
      </c>
      <c r="H85" s="976">
        <v>0.34926003217697099</v>
      </c>
      <c r="I85" s="976">
        <v>3.5018490161746701E-3</v>
      </c>
      <c r="J85" s="976">
        <v>2.8606340289115899E-2</v>
      </c>
    </row>
    <row r="86" spans="1:10" x14ac:dyDescent="0.2">
      <c r="A86" s="2" t="s">
        <v>102</v>
      </c>
      <c r="B86" s="979">
        <v>336</v>
      </c>
      <c r="C86" s="976">
        <v>0.700134336948395</v>
      </c>
      <c r="D86" s="976">
        <v>2.2639062255621002E-2</v>
      </c>
      <c r="E86" s="976">
        <v>2.96833284664899E-4</v>
      </c>
      <c r="F86" s="976">
        <v>8.7066376581788098E-3</v>
      </c>
      <c r="G86" s="976">
        <v>0</v>
      </c>
      <c r="H86" s="976">
        <v>0.218687489628792</v>
      </c>
      <c r="I86" s="976">
        <v>0</v>
      </c>
      <c r="J86" s="976">
        <v>4.9535613507032401E-2</v>
      </c>
    </row>
    <row r="87" spans="1:10" x14ac:dyDescent="0.2">
      <c r="A87" s="2" t="s">
        <v>103</v>
      </c>
      <c r="B87" s="979">
        <v>391</v>
      </c>
      <c r="C87" s="976">
        <v>0.82317131757736195</v>
      </c>
      <c r="D87" s="976">
        <v>0</v>
      </c>
      <c r="E87" s="976">
        <v>1.54512599110603E-2</v>
      </c>
      <c r="F87" s="976">
        <v>0</v>
      </c>
      <c r="G87" s="976">
        <v>0</v>
      </c>
      <c r="H87" s="976">
        <v>0.116142578423023</v>
      </c>
      <c r="I87" s="976">
        <v>1.58081594854593E-2</v>
      </c>
      <c r="J87" s="976">
        <v>2.9426671564579E-2</v>
      </c>
    </row>
    <row r="88" spans="1:10" x14ac:dyDescent="0.2">
      <c r="A88" s="2" t="s">
        <v>104</v>
      </c>
      <c r="B88" s="979">
        <v>1064</v>
      </c>
      <c r="C88" s="976">
        <v>0.72108232975006104</v>
      </c>
      <c r="D88" s="976">
        <v>3.1801424920558902E-2</v>
      </c>
      <c r="E88" s="976">
        <v>5.1134571433067301E-2</v>
      </c>
      <c r="F88" s="976">
        <v>1.03520890697837E-2</v>
      </c>
      <c r="G88" s="976">
        <v>4.8375334590673403E-3</v>
      </c>
      <c r="H88" s="976">
        <v>8.6453855037689195E-2</v>
      </c>
      <c r="I88" s="976">
        <v>8.9911194518208504E-3</v>
      </c>
      <c r="J88" s="976">
        <v>8.5347048938274397E-2</v>
      </c>
    </row>
    <row r="89" spans="1:10" x14ac:dyDescent="0.2">
      <c r="A89" s="5" t="s">
        <v>105</v>
      </c>
      <c r="B89" s="978" t="s">
        <v>1</v>
      </c>
      <c r="C89" s="975" t="s">
        <v>1</v>
      </c>
      <c r="D89" s="975" t="s">
        <v>1</v>
      </c>
      <c r="E89" s="975" t="s">
        <v>1</v>
      </c>
      <c r="F89" s="975" t="s">
        <v>1</v>
      </c>
      <c r="G89" s="975" t="s">
        <v>1</v>
      </c>
      <c r="H89" s="975" t="s">
        <v>1</v>
      </c>
      <c r="I89" s="975" t="s">
        <v>1</v>
      </c>
      <c r="J89" s="975" t="s">
        <v>1</v>
      </c>
    </row>
    <row r="90" spans="1:10" x14ac:dyDescent="0.2">
      <c r="A90" s="2" t="s">
        <v>106</v>
      </c>
      <c r="B90" s="979">
        <v>1049</v>
      </c>
      <c r="C90" s="976">
        <v>0.312902390956879</v>
      </c>
      <c r="D90" s="976">
        <v>6.2679290771484403E-2</v>
      </c>
      <c r="E90" s="976">
        <v>0.194256991147995</v>
      </c>
      <c r="F90" s="976">
        <v>3.7420094013214097E-2</v>
      </c>
      <c r="G90" s="976">
        <v>8.1344377249479294E-3</v>
      </c>
      <c r="H90" s="976">
        <v>0.21688112616538999</v>
      </c>
      <c r="I90" s="976">
        <v>2.14973408728838E-2</v>
      </c>
      <c r="J90" s="976">
        <v>0.14622829854488401</v>
      </c>
    </row>
    <row r="91" spans="1:10" x14ac:dyDescent="0.2">
      <c r="A91" s="2" t="s">
        <v>107</v>
      </c>
      <c r="B91" s="979">
        <v>2490</v>
      </c>
      <c r="C91" s="976">
        <v>0.56001478433608998</v>
      </c>
      <c r="D91" s="976">
        <v>2.9377019032835999E-2</v>
      </c>
      <c r="E91" s="976">
        <v>1.0421324521303199E-2</v>
      </c>
      <c r="F91" s="976">
        <v>1.5058423159643999E-3</v>
      </c>
      <c r="G91" s="976">
        <v>1.60815648268908E-3</v>
      </c>
      <c r="H91" s="976">
        <v>0.35749781131744401</v>
      </c>
      <c r="I91" s="976">
        <v>6.5018399618566002E-3</v>
      </c>
      <c r="J91" s="976">
        <v>3.3073224127292598E-2</v>
      </c>
    </row>
    <row r="92" spans="1:10" x14ac:dyDescent="0.2">
      <c r="A92" s="2" t="s">
        <v>108</v>
      </c>
      <c r="B92" s="979">
        <v>4430</v>
      </c>
      <c r="C92" s="976">
        <v>0.80711346864700295</v>
      </c>
      <c r="D92" s="976">
        <v>5.7405936531722502E-3</v>
      </c>
      <c r="E92" s="976">
        <v>6.7969306837767395E-4</v>
      </c>
      <c r="F92" s="976">
        <v>0</v>
      </c>
      <c r="G92" s="976">
        <v>0</v>
      </c>
      <c r="H92" s="976">
        <v>0.17719721794128401</v>
      </c>
      <c r="I92" s="976">
        <v>1.41592544969171E-3</v>
      </c>
      <c r="J92" s="976">
        <v>7.8530758619308506E-3</v>
      </c>
    </row>
    <row r="93" spans="1:10" x14ac:dyDescent="0.2">
      <c r="A93" s="2" t="s">
        <v>109</v>
      </c>
      <c r="B93" s="979">
        <v>770</v>
      </c>
      <c r="C93" s="976">
        <v>0.94138455390930198</v>
      </c>
      <c r="D93" s="976">
        <v>0</v>
      </c>
      <c r="E93" s="976">
        <v>0</v>
      </c>
      <c r="F93" s="976">
        <v>3.7164960522204598E-3</v>
      </c>
      <c r="G93" s="976">
        <v>0</v>
      </c>
      <c r="H93" s="976">
        <v>4.2694982141256298E-2</v>
      </c>
      <c r="I93" s="976">
        <v>0</v>
      </c>
      <c r="J93" s="976">
        <v>1.22039709240198E-2</v>
      </c>
    </row>
    <row r="94" spans="1:10" x14ac:dyDescent="0.2">
      <c r="A94" s="5" t="s">
        <v>110</v>
      </c>
      <c r="B94" s="978" t="s">
        <v>1</v>
      </c>
      <c r="C94" s="975" t="s">
        <v>1</v>
      </c>
      <c r="D94" s="975" t="s">
        <v>1</v>
      </c>
      <c r="E94" s="975" t="s">
        <v>1</v>
      </c>
      <c r="F94" s="975" t="s">
        <v>1</v>
      </c>
      <c r="G94" s="975" t="s">
        <v>1</v>
      </c>
      <c r="H94" s="975" t="s">
        <v>1</v>
      </c>
      <c r="I94" s="975" t="s">
        <v>1</v>
      </c>
      <c r="J94" s="975" t="s">
        <v>1</v>
      </c>
    </row>
    <row r="95" spans="1:10" x14ac:dyDescent="0.2">
      <c r="A95" s="2" t="s">
        <v>106</v>
      </c>
      <c r="B95" s="979">
        <v>1691</v>
      </c>
      <c r="C95" s="976">
        <v>0.37298461794853199</v>
      </c>
      <c r="D95" s="976">
        <v>6.1865221709012999E-2</v>
      </c>
      <c r="E95" s="976">
        <v>0.13781417906284299</v>
      </c>
      <c r="F95" s="976">
        <v>2.6353679597377801E-2</v>
      </c>
      <c r="G95" s="976">
        <v>6.5911323763430101E-3</v>
      </c>
      <c r="H95" s="976">
        <v>0.26016584038734403</v>
      </c>
      <c r="I95" s="976">
        <v>1.7803654074668902E-2</v>
      </c>
      <c r="J95" s="976">
        <v>0.116421684622765</v>
      </c>
    </row>
    <row r="96" spans="1:10" x14ac:dyDescent="0.2">
      <c r="A96" s="2" t="s">
        <v>107</v>
      </c>
      <c r="B96" s="979">
        <v>3298</v>
      </c>
      <c r="C96" s="976">
        <v>0.64462172985076904</v>
      </c>
      <c r="D96" s="976">
        <v>1.18586895987391E-2</v>
      </c>
      <c r="E96" s="976">
        <v>2.1903626620769501E-3</v>
      </c>
      <c r="F96" s="976">
        <v>0</v>
      </c>
      <c r="G96" s="976">
        <v>4.4243878801353297E-4</v>
      </c>
      <c r="H96" s="976">
        <v>0.32083427906036399</v>
      </c>
      <c r="I96" s="976">
        <v>3.5866082180291401E-3</v>
      </c>
      <c r="J96" s="976">
        <v>1.64658948779106E-2</v>
      </c>
    </row>
    <row r="97" spans="1:10" x14ac:dyDescent="0.2">
      <c r="A97" s="2" t="s">
        <v>108</v>
      </c>
      <c r="B97" s="979">
        <v>3343</v>
      </c>
      <c r="C97" s="976">
        <v>0.86818164587020896</v>
      </c>
      <c r="D97" s="976">
        <v>5.3436052985489403E-3</v>
      </c>
      <c r="E97" s="976">
        <v>0</v>
      </c>
      <c r="F97" s="976">
        <v>0</v>
      </c>
      <c r="G97" s="976">
        <v>0</v>
      </c>
      <c r="H97" s="976">
        <v>0.118263483047485</v>
      </c>
      <c r="I97" s="976">
        <v>9.5759989926591505E-4</v>
      </c>
      <c r="J97" s="976">
        <v>7.2536673396825799E-3</v>
      </c>
    </row>
    <row r="98" spans="1:10" x14ac:dyDescent="0.2">
      <c r="A98" s="2" t="s">
        <v>109</v>
      </c>
      <c r="B98" s="979">
        <v>407</v>
      </c>
      <c r="C98" s="976">
        <v>0.93859791755676303</v>
      </c>
      <c r="D98" s="976">
        <v>0</v>
      </c>
      <c r="E98" s="976">
        <v>0</v>
      </c>
      <c r="F98" s="976">
        <v>7.3931505903601603E-3</v>
      </c>
      <c r="G98" s="976">
        <v>0</v>
      </c>
      <c r="H98" s="976">
        <v>3.6113832145929302E-2</v>
      </c>
      <c r="I98" s="976">
        <v>0</v>
      </c>
      <c r="J98" s="976">
        <v>1.7895108088850999E-2</v>
      </c>
    </row>
    <row r="99" spans="1:10" x14ac:dyDescent="0.2">
      <c r="A99" s="5" t="s">
        <v>111</v>
      </c>
      <c r="B99" s="978" t="s">
        <v>1</v>
      </c>
      <c r="C99" s="975" t="s">
        <v>1</v>
      </c>
      <c r="D99" s="975" t="s">
        <v>1</v>
      </c>
      <c r="E99" s="975" t="s">
        <v>1</v>
      </c>
      <c r="F99" s="975" t="s">
        <v>1</v>
      </c>
      <c r="G99" s="975" t="s">
        <v>1</v>
      </c>
      <c r="H99" s="975" t="s">
        <v>1</v>
      </c>
      <c r="I99" s="975" t="s">
        <v>1</v>
      </c>
      <c r="J99" s="975" t="s">
        <v>1</v>
      </c>
    </row>
    <row r="100" spans="1:10" x14ac:dyDescent="0.2">
      <c r="A100" s="2" t="s">
        <v>112</v>
      </c>
      <c r="B100" s="979">
        <v>555</v>
      </c>
      <c r="C100" s="976">
        <v>0.65857684612274203</v>
      </c>
      <c r="D100" s="976">
        <v>1.5221226029097999E-2</v>
      </c>
      <c r="E100" s="976">
        <v>2.1581497043371201E-2</v>
      </c>
      <c r="F100" s="976">
        <v>1.09177699778229E-3</v>
      </c>
      <c r="G100" s="976">
        <v>0</v>
      </c>
      <c r="H100" s="976">
        <v>7.6829460449516799E-3</v>
      </c>
      <c r="I100" s="976">
        <v>2.5301024317741401E-2</v>
      </c>
      <c r="J100" s="976">
        <v>0.27054467797279402</v>
      </c>
    </row>
    <row r="101" spans="1:10" x14ac:dyDescent="0.2">
      <c r="A101" s="2" t="s">
        <v>113</v>
      </c>
      <c r="B101" s="979">
        <v>1423</v>
      </c>
      <c r="C101" s="976">
        <v>0.867908954620361</v>
      </c>
      <c r="D101" s="976">
        <v>3.1641006469726597E-2</v>
      </c>
      <c r="E101" s="976">
        <v>3.6077778786420801E-2</v>
      </c>
      <c r="F101" s="976">
        <v>3.6745127290487298E-3</v>
      </c>
      <c r="G101" s="976">
        <v>3.8025947287678702E-4</v>
      </c>
      <c r="H101" s="976">
        <v>2.99580302089453E-3</v>
      </c>
      <c r="I101" s="976">
        <v>8.2002626731991803E-3</v>
      </c>
      <c r="J101" s="976">
        <v>4.9121424555778503E-2</v>
      </c>
    </row>
    <row r="102" spans="1:10" x14ac:dyDescent="0.2">
      <c r="A102" s="2" t="s">
        <v>114</v>
      </c>
      <c r="B102" s="979">
        <v>1968</v>
      </c>
      <c r="C102" s="976">
        <v>0.88512545824050903</v>
      </c>
      <c r="D102" s="976">
        <v>2.7565736323594998E-2</v>
      </c>
      <c r="E102" s="976">
        <v>5.1276642829179798E-2</v>
      </c>
      <c r="F102" s="976">
        <v>4.9595674499869303E-3</v>
      </c>
      <c r="G102" s="976">
        <v>2.9961145482957402E-3</v>
      </c>
      <c r="H102" s="976">
        <v>6.7673805169761198E-3</v>
      </c>
      <c r="I102" s="976">
        <v>5.7014399208128496E-3</v>
      </c>
      <c r="J102" s="976">
        <v>1.56076457351446E-2</v>
      </c>
    </row>
    <row r="103" spans="1:10" x14ac:dyDescent="0.2">
      <c r="A103" s="2" t="s">
        <v>115</v>
      </c>
      <c r="B103" s="979">
        <v>1350</v>
      </c>
      <c r="C103" s="976">
        <v>0.84823757410049405</v>
      </c>
      <c r="D103" s="976">
        <v>2.2026685997843701E-2</v>
      </c>
      <c r="E103" s="976">
        <v>5.8781426399946199E-2</v>
      </c>
      <c r="F103" s="976">
        <v>1.22039075940847E-2</v>
      </c>
      <c r="G103" s="976">
        <v>2.2104308009147601E-3</v>
      </c>
      <c r="H103" s="976">
        <v>2.79140751808882E-2</v>
      </c>
      <c r="I103" s="976">
        <v>7.5109782628715004E-3</v>
      </c>
      <c r="J103" s="976">
        <v>2.1114945411682101E-2</v>
      </c>
    </row>
    <row r="104" spans="1:10" x14ac:dyDescent="0.2">
      <c r="A104" s="2" t="s">
        <v>116</v>
      </c>
      <c r="B104" s="979">
        <v>1499</v>
      </c>
      <c r="C104" s="976">
        <v>0.73373609781265303</v>
      </c>
      <c r="D104" s="976">
        <v>3.9322677999734899E-2</v>
      </c>
      <c r="E104" s="976">
        <v>7.6198525726795197E-2</v>
      </c>
      <c r="F104" s="976">
        <v>1.3647361658513499E-2</v>
      </c>
      <c r="G104" s="976">
        <v>0</v>
      </c>
      <c r="H104" s="976">
        <v>0.115530908107758</v>
      </c>
      <c r="I104" s="976">
        <v>4.9110394902527298E-3</v>
      </c>
      <c r="J104" s="976">
        <v>1.6653403639793399E-2</v>
      </c>
    </row>
    <row r="105" spans="1:10" x14ac:dyDescent="0.2">
      <c r="A105" s="2" t="s">
        <v>117</v>
      </c>
      <c r="B105" s="979">
        <v>1431</v>
      </c>
      <c r="C105" s="976">
        <v>7.1783132851123796E-2</v>
      </c>
      <c r="D105" s="976">
        <v>9.5489909872412699E-3</v>
      </c>
      <c r="E105" s="976">
        <v>5.5514588020741896E-3</v>
      </c>
      <c r="F105" s="976">
        <v>1.5906687825918201E-2</v>
      </c>
      <c r="G105" s="976">
        <v>7.9413987696170807E-3</v>
      </c>
      <c r="H105" s="976">
        <v>0.88163548707962003</v>
      </c>
      <c r="I105" s="976">
        <v>0</v>
      </c>
      <c r="J105" s="976">
        <v>7.6328162103891399E-3</v>
      </c>
    </row>
    <row r="106" spans="1:10" x14ac:dyDescent="0.2">
      <c r="A106" s="2" t="s">
        <v>118</v>
      </c>
      <c r="B106" s="979">
        <v>1140</v>
      </c>
      <c r="C106" s="976">
        <v>5.7341060601174797E-3</v>
      </c>
      <c r="D106" s="976">
        <v>0</v>
      </c>
      <c r="E106" s="976">
        <v>0</v>
      </c>
      <c r="F106" s="976">
        <v>5.7112728245556398E-3</v>
      </c>
      <c r="G106" s="976">
        <v>9.9561398383229993E-4</v>
      </c>
      <c r="H106" s="976">
        <v>0.98370069265365601</v>
      </c>
      <c r="I106" s="976">
        <v>0</v>
      </c>
      <c r="J106" s="976">
        <v>3.8582866545766601E-3</v>
      </c>
    </row>
    <row r="107" spans="1:10" x14ac:dyDescent="0.2">
      <c r="A107" s="5" t="s">
        <v>111</v>
      </c>
      <c r="B107" s="978" t="s">
        <v>1</v>
      </c>
      <c r="C107" s="975" t="s">
        <v>1</v>
      </c>
      <c r="D107" s="975" t="s">
        <v>1</v>
      </c>
      <c r="E107" s="975" t="s">
        <v>1</v>
      </c>
      <c r="F107" s="975" t="s">
        <v>1</v>
      </c>
      <c r="G107" s="975" t="s">
        <v>1</v>
      </c>
      <c r="H107" s="975" t="s">
        <v>1</v>
      </c>
      <c r="I107" s="975" t="s">
        <v>1</v>
      </c>
      <c r="J107" s="975" t="s">
        <v>1</v>
      </c>
    </row>
    <row r="108" spans="1:10" x14ac:dyDescent="0.2">
      <c r="A108" s="2" t="s">
        <v>119</v>
      </c>
      <c r="B108" s="979">
        <v>1978</v>
      </c>
      <c r="C108" s="976">
        <v>0.80041378736496005</v>
      </c>
      <c r="D108" s="976">
        <v>2.63467580080032E-2</v>
      </c>
      <c r="E108" s="976">
        <v>3.1403727829456302E-2</v>
      </c>
      <c r="F108" s="976">
        <v>2.8417585417628301E-3</v>
      </c>
      <c r="G108" s="976">
        <v>2.5765199097804698E-4</v>
      </c>
      <c r="H108" s="976">
        <v>4.5070834457874298E-3</v>
      </c>
      <c r="I108" s="976">
        <v>1.3714079745113799E-2</v>
      </c>
      <c r="J108" s="976">
        <v>0.12051515281200401</v>
      </c>
    </row>
    <row r="109" spans="1:10" x14ac:dyDescent="0.2">
      <c r="A109" s="2" t="s">
        <v>120</v>
      </c>
      <c r="B109" s="979">
        <v>2739</v>
      </c>
      <c r="C109" s="976">
        <v>0.87709110975265503</v>
      </c>
      <c r="D109" s="976">
        <v>2.7224320918321599E-2</v>
      </c>
      <c r="E109" s="976">
        <v>5.2547786384820903E-2</v>
      </c>
      <c r="F109" s="976">
        <v>5.5170138366520396E-3</v>
      </c>
      <c r="G109" s="976">
        <v>2.7129903901368401E-3</v>
      </c>
      <c r="H109" s="976">
        <v>1.2453556060791E-2</v>
      </c>
      <c r="I109" s="976">
        <v>6.3139656558632903E-3</v>
      </c>
      <c r="J109" s="976">
        <v>1.6139250248670599E-2</v>
      </c>
    </row>
    <row r="110" spans="1:10" x14ac:dyDescent="0.2">
      <c r="A110" s="2" t="s">
        <v>121</v>
      </c>
      <c r="B110" s="979">
        <v>2078</v>
      </c>
      <c r="C110" s="976">
        <v>0.75763529539108299</v>
      </c>
      <c r="D110" s="976">
        <v>3.37566845118999E-2</v>
      </c>
      <c r="E110" s="976">
        <v>7.3197342455387102E-2</v>
      </c>
      <c r="F110" s="976">
        <v>1.52255455031991E-2</v>
      </c>
      <c r="G110" s="976">
        <v>6.12381380051374E-4</v>
      </c>
      <c r="H110" s="976">
        <v>9.5259904861450195E-2</v>
      </c>
      <c r="I110" s="976">
        <v>5.3284936584532304E-3</v>
      </c>
      <c r="J110" s="976">
        <v>1.89843475818634E-2</v>
      </c>
    </row>
    <row r="111" spans="1:10" x14ac:dyDescent="0.2">
      <c r="A111" s="2" t="s">
        <v>122</v>
      </c>
      <c r="B111" s="979">
        <v>2571</v>
      </c>
      <c r="C111" s="976">
        <v>4.1774407029151903E-2</v>
      </c>
      <c r="D111" s="976">
        <v>5.2105006761848901E-3</v>
      </c>
      <c r="E111" s="976">
        <v>3.0292081646621201E-3</v>
      </c>
      <c r="F111" s="976">
        <v>1.1274501681327801E-2</v>
      </c>
      <c r="G111" s="976">
        <v>4.7856499440968002E-3</v>
      </c>
      <c r="H111" s="976">
        <v>0.92800784111022905</v>
      </c>
      <c r="I111" s="976">
        <v>0</v>
      </c>
      <c r="J111" s="976">
        <v>5.9178960509598299E-3</v>
      </c>
    </row>
    <row r="112" spans="1:10" x14ac:dyDescent="0.2">
      <c r="A112" s="5" t="s">
        <v>111</v>
      </c>
      <c r="B112" s="978" t="s">
        <v>1</v>
      </c>
      <c r="C112" s="975" t="s">
        <v>1</v>
      </c>
      <c r="D112" s="975" t="s">
        <v>1</v>
      </c>
      <c r="E112" s="975" t="s">
        <v>1</v>
      </c>
      <c r="F112" s="975" t="s">
        <v>1</v>
      </c>
      <c r="G112" s="975" t="s">
        <v>1</v>
      </c>
      <c r="H112" s="975" t="s">
        <v>1</v>
      </c>
      <c r="I112" s="975" t="s">
        <v>1</v>
      </c>
      <c r="J112" s="975" t="s">
        <v>1</v>
      </c>
    </row>
    <row r="113" spans="1:10" x14ac:dyDescent="0.2">
      <c r="A113" s="2" t="s">
        <v>119</v>
      </c>
      <c r="B113" s="979">
        <v>1978</v>
      </c>
      <c r="C113" s="976">
        <v>0.80041378736496005</v>
      </c>
      <c r="D113" s="976">
        <v>2.63467580080032E-2</v>
      </c>
      <c r="E113" s="976">
        <v>3.1403727829456302E-2</v>
      </c>
      <c r="F113" s="976">
        <v>2.8417585417628301E-3</v>
      </c>
      <c r="G113" s="976">
        <v>2.5765199097804698E-4</v>
      </c>
      <c r="H113" s="976">
        <v>4.5070834457874298E-3</v>
      </c>
      <c r="I113" s="976">
        <v>1.3714079745113799E-2</v>
      </c>
      <c r="J113" s="976">
        <v>0.12051515281200401</v>
      </c>
    </row>
    <row r="114" spans="1:10" x14ac:dyDescent="0.2">
      <c r="A114" s="2" t="s">
        <v>123</v>
      </c>
      <c r="B114" s="979">
        <v>3318</v>
      </c>
      <c r="C114" s="976">
        <v>0.87145757675170898</v>
      </c>
      <c r="D114" s="976">
        <v>2.5513377040624601E-2</v>
      </c>
      <c r="E114" s="976">
        <v>5.40573559701443E-2</v>
      </c>
      <c r="F114" s="976">
        <v>7.6437806710600896E-3</v>
      </c>
      <c r="G114" s="976">
        <v>2.7049987111240599E-3</v>
      </c>
      <c r="H114" s="976">
        <v>1.46027719601989E-2</v>
      </c>
      <c r="I114" s="976">
        <v>6.3719199970364597E-3</v>
      </c>
      <c r="J114" s="976">
        <v>1.7648240551352501E-2</v>
      </c>
    </row>
    <row r="115" spans="1:10" x14ac:dyDescent="0.2">
      <c r="A115" s="2" t="s">
        <v>124</v>
      </c>
      <c r="B115" s="979">
        <v>4070</v>
      </c>
      <c r="C115" s="976">
        <v>0.32576882839202898</v>
      </c>
      <c r="D115" s="976">
        <v>1.9210796803236001E-2</v>
      </c>
      <c r="E115" s="976">
        <v>3.30593064427376E-2</v>
      </c>
      <c r="F115" s="976">
        <v>1.22483689337969E-2</v>
      </c>
      <c r="G115" s="976">
        <v>2.8215269558131699E-3</v>
      </c>
      <c r="H115" s="976">
        <v>0.59455162286758401</v>
      </c>
      <c r="I115" s="976">
        <v>2.0155853126198101E-3</v>
      </c>
      <c r="J115" s="976">
        <v>1.0323954746127101E-2</v>
      </c>
    </row>
    <row r="116" spans="1:10" x14ac:dyDescent="0.2">
      <c r="A116" s="5" t="s">
        <v>125</v>
      </c>
      <c r="B116" s="978" t="s">
        <v>1</v>
      </c>
      <c r="C116" s="975" t="s">
        <v>1</v>
      </c>
      <c r="D116" s="975" t="s">
        <v>1</v>
      </c>
      <c r="E116" s="975" t="s">
        <v>1</v>
      </c>
      <c r="F116" s="975" t="s">
        <v>1</v>
      </c>
      <c r="G116" s="975" t="s">
        <v>1</v>
      </c>
      <c r="H116" s="975" t="s">
        <v>1</v>
      </c>
      <c r="I116" s="975" t="s">
        <v>1</v>
      </c>
      <c r="J116" s="975" t="s">
        <v>1</v>
      </c>
    </row>
    <row r="117" spans="1:10" x14ac:dyDescent="0.2">
      <c r="A117" s="2" t="s">
        <v>126</v>
      </c>
      <c r="B117" s="979">
        <v>1182</v>
      </c>
      <c r="C117" s="976">
        <v>0.32421562075614901</v>
      </c>
      <c r="D117" s="976">
        <v>6.0996685177087798E-2</v>
      </c>
      <c r="E117" s="976">
        <v>0.18272848427295699</v>
      </c>
      <c r="F117" s="976">
        <v>3.4113854169845602E-2</v>
      </c>
      <c r="G117" s="976">
        <v>7.3569216765463404E-3</v>
      </c>
      <c r="H117" s="976">
        <v>0.23541985452175099</v>
      </c>
      <c r="I117" s="976">
        <v>1.9442554563283899E-2</v>
      </c>
      <c r="J117" s="976">
        <v>0.13572601974010501</v>
      </c>
    </row>
    <row r="118" spans="1:10" x14ac:dyDescent="0.2">
      <c r="A118" s="2" t="s">
        <v>127</v>
      </c>
      <c r="B118" s="979">
        <v>323</v>
      </c>
      <c r="C118" s="976">
        <v>0.49928939342498802</v>
      </c>
      <c r="D118" s="976">
        <v>5.39443865418434E-2</v>
      </c>
      <c r="E118" s="976">
        <v>2.46803406625986E-2</v>
      </c>
      <c r="F118" s="976">
        <v>6.9240345619618901E-3</v>
      </c>
      <c r="G118" s="976">
        <v>6.85295043513179E-3</v>
      </c>
      <c r="H118" s="976">
        <v>0.334155023097992</v>
      </c>
      <c r="I118" s="976">
        <v>1.1867911554873E-2</v>
      </c>
      <c r="J118" s="976">
        <v>6.2285963445901898E-2</v>
      </c>
    </row>
    <row r="119" spans="1:10" x14ac:dyDescent="0.2">
      <c r="A119" s="2" t="s">
        <v>128</v>
      </c>
      <c r="B119" s="979">
        <v>637</v>
      </c>
      <c r="C119" s="976">
        <v>0.50881600379943803</v>
      </c>
      <c r="D119" s="976">
        <v>5.0165094435215003E-2</v>
      </c>
      <c r="E119" s="976">
        <v>5.17517188563943E-3</v>
      </c>
      <c r="F119" s="976">
        <v>1.01441121660173E-3</v>
      </c>
      <c r="G119" s="976">
        <v>1.31768092978746E-3</v>
      </c>
      <c r="H119" s="976">
        <v>0.38854962587356601</v>
      </c>
      <c r="I119" s="976">
        <v>1.1030157096684E-2</v>
      </c>
      <c r="J119" s="976">
        <v>3.3931866288185099E-2</v>
      </c>
    </row>
    <row r="120" spans="1:10" x14ac:dyDescent="0.2">
      <c r="A120" s="2" t="s">
        <v>129</v>
      </c>
      <c r="B120" s="979">
        <v>1397</v>
      </c>
      <c r="C120" s="976">
        <v>0.61819875240325906</v>
      </c>
      <c r="D120" s="976">
        <v>9.9082365632057207E-3</v>
      </c>
      <c r="E120" s="976">
        <v>1.69769476633519E-3</v>
      </c>
      <c r="F120" s="976">
        <v>0</v>
      </c>
      <c r="G120" s="976">
        <v>3.8381142076104901E-4</v>
      </c>
      <c r="H120" s="976">
        <v>0.34280478954315202</v>
      </c>
      <c r="I120" s="976">
        <v>3.3766278065741101E-3</v>
      </c>
      <c r="J120" s="976">
        <v>2.3630065843462899E-2</v>
      </c>
    </row>
    <row r="121" spans="1:10" x14ac:dyDescent="0.2">
      <c r="A121" s="2" t="s">
        <v>130</v>
      </c>
      <c r="B121" s="979">
        <v>1465</v>
      </c>
      <c r="C121" s="976">
        <v>0.71820837259292603</v>
      </c>
      <c r="D121" s="976">
        <v>5.4113711230456803E-3</v>
      </c>
      <c r="E121" s="976">
        <v>1.7981817945838001E-3</v>
      </c>
      <c r="F121" s="976">
        <v>0</v>
      </c>
      <c r="G121" s="976">
        <v>0</v>
      </c>
      <c r="H121" s="976">
        <v>0.26396211981773399</v>
      </c>
      <c r="I121" s="976">
        <v>1.9940680358558902E-3</v>
      </c>
      <c r="J121" s="976">
        <v>8.6258966475725209E-3</v>
      </c>
    </row>
    <row r="122" spans="1:10" x14ac:dyDescent="0.2">
      <c r="A122" s="2" t="s">
        <v>131</v>
      </c>
      <c r="B122" s="979">
        <v>843</v>
      </c>
      <c r="C122" s="976">
        <v>0.82149970531463601</v>
      </c>
      <c r="D122" s="976">
        <v>6.0859625227749304E-3</v>
      </c>
      <c r="E122" s="976">
        <v>0</v>
      </c>
      <c r="F122" s="976">
        <v>0</v>
      </c>
      <c r="G122" s="976">
        <v>0</v>
      </c>
      <c r="H122" s="976">
        <v>0.16351087391376501</v>
      </c>
      <c r="I122" s="976">
        <v>1.9323620945215199E-3</v>
      </c>
      <c r="J122" s="976">
        <v>6.9711096584796897E-3</v>
      </c>
    </row>
    <row r="123" spans="1:10" x14ac:dyDescent="0.2">
      <c r="A123" s="2" t="s">
        <v>132</v>
      </c>
      <c r="B123" s="979">
        <v>501</v>
      </c>
      <c r="C123" s="976">
        <v>0.824263215065002</v>
      </c>
      <c r="D123" s="976">
        <v>8.8135516270995105E-3</v>
      </c>
      <c r="E123" s="976">
        <v>0</v>
      </c>
      <c r="F123" s="976">
        <v>0</v>
      </c>
      <c r="G123" s="976">
        <v>0</v>
      </c>
      <c r="H123" s="976">
        <v>0.14555190503597301</v>
      </c>
      <c r="I123" s="976">
        <v>0</v>
      </c>
      <c r="J123" s="976">
        <v>2.1371353417634999E-2</v>
      </c>
    </row>
    <row r="124" spans="1:10" x14ac:dyDescent="0.2">
      <c r="A124" s="3" t="s">
        <v>133</v>
      </c>
      <c r="B124" s="980">
        <v>2391</v>
      </c>
      <c r="C124" s="977">
        <v>0.91028577089309703</v>
      </c>
      <c r="D124" s="977">
        <v>3.4251338802277998E-3</v>
      </c>
      <c r="E124" s="977">
        <v>0</v>
      </c>
      <c r="F124" s="977">
        <v>1.08424481004477E-3</v>
      </c>
      <c r="G124" s="977">
        <v>0</v>
      </c>
      <c r="H124" s="977">
        <v>7.9098261892795604E-2</v>
      </c>
      <c r="I124" s="977">
        <v>6.6109874751418796E-4</v>
      </c>
      <c r="J124" s="977">
        <v>5.4454738274216704E-3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535</v>
      </c>
    </row>
    <row r="4" spans="1:6" x14ac:dyDescent="0.2">
      <c r="A4" t="s">
        <v>536</v>
      </c>
    </row>
    <row r="5" spans="1:6" x14ac:dyDescent="0.2">
      <c r="A5" s="4" t="s">
        <v>24</v>
      </c>
      <c r="B5" s="4" t="s">
        <v>4</v>
      </c>
      <c r="C5" s="4" t="s">
        <v>537</v>
      </c>
      <c r="D5" s="4" t="s">
        <v>538</v>
      </c>
      <c r="E5" s="4" t="s">
        <v>539</v>
      </c>
      <c r="F5" s="4" t="s">
        <v>540</v>
      </c>
    </row>
    <row r="6" spans="1:6" x14ac:dyDescent="0.2">
      <c r="A6" s="5" t="s">
        <v>26</v>
      </c>
      <c r="B6" s="984" t="s">
        <v>1</v>
      </c>
      <c r="C6" s="981" t="s">
        <v>1</v>
      </c>
      <c r="D6" s="981" t="s">
        <v>1</v>
      </c>
      <c r="E6" s="981" t="s">
        <v>1</v>
      </c>
      <c r="F6" s="981" t="s">
        <v>1</v>
      </c>
    </row>
    <row r="7" spans="1:6" x14ac:dyDescent="0.2">
      <c r="A7" s="2" t="s">
        <v>26</v>
      </c>
      <c r="B7" s="985">
        <v>8847</v>
      </c>
      <c r="C7" s="982">
        <v>7.1406386792659801E-2</v>
      </c>
      <c r="D7" s="982">
        <v>0.236627712845802</v>
      </c>
      <c r="E7" s="982">
        <v>0.21782995760440799</v>
      </c>
      <c r="F7" s="982">
        <v>0.47413596510887102</v>
      </c>
    </row>
    <row r="8" spans="1:6" x14ac:dyDescent="0.2">
      <c r="A8" s="5" t="s">
        <v>27</v>
      </c>
      <c r="B8" s="984" t="s">
        <v>1</v>
      </c>
      <c r="C8" s="981" t="s">
        <v>1</v>
      </c>
      <c r="D8" s="981" t="s">
        <v>1</v>
      </c>
      <c r="E8" s="981" t="s">
        <v>1</v>
      </c>
      <c r="F8" s="981" t="s">
        <v>1</v>
      </c>
    </row>
    <row r="9" spans="1:6" x14ac:dyDescent="0.2">
      <c r="A9" s="2" t="s">
        <v>28</v>
      </c>
      <c r="B9" s="985">
        <v>2392</v>
      </c>
      <c r="C9" s="982">
        <v>0.108459837734699</v>
      </c>
      <c r="D9" s="982">
        <v>0.26365712285041798</v>
      </c>
      <c r="E9" s="982">
        <v>0.19647471606731401</v>
      </c>
      <c r="F9" s="982">
        <v>0.43140831589698803</v>
      </c>
    </row>
    <row r="10" spans="1:6" x14ac:dyDescent="0.2">
      <c r="A10" s="2" t="s">
        <v>29</v>
      </c>
      <c r="B10" s="985">
        <v>384</v>
      </c>
      <c r="C10" s="982">
        <v>4.3247625231742901E-2</v>
      </c>
      <c r="D10" s="982">
        <v>0.17536814510822299</v>
      </c>
      <c r="E10" s="982">
        <v>0.23168367147445701</v>
      </c>
      <c r="F10" s="982">
        <v>0.54970055818557695</v>
      </c>
    </row>
    <row r="11" spans="1:6" x14ac:dyDescent="0.2">
      <c r="A11" s="2" t="s">
        <v>30</v>
      </c>
      <c r="B11" s="985">
        <v>1457</v>
      </c>
      <c r="C11" s="982">
        <v>4.7377869486808798E-2</v>
      </c>
      <c r="D11" s="982">
        <v>0.109830655157566</v>
      </c>
      <c r="E11" s="982">
        <v>0.17001594603061701</v>
      </c>
      <c r="F11" s="982">
        <v>0.67277550697326705</v>
      </c>
    </row>
    <row r="12" spans="1:6" x14ac:dyDescent="0.2">
      <c r="A12" s="2" t="s">
        <v>31</v>
      </c>
      <c r="B12" s="985">
        <v>1663</v>
      </c>
      <c r="C12" s="982">
        <v>5.6491669267416E-2</v>
      </c>
      <c r="D12" s="982">
        <v>0.16602297127246901</v>
      </c>
      <c r="E12" s="982">
        <v>0.186243295669556</v>
      </c>
      <c r="F12" s="982">
        <v>0.591242074966431</v>
      </c>
    </row>
    <row r="13" spans="1:6" x14ac:dyDescent="0.2">
      <c r="A13" s="2" t="s">
        <v>32</v>
      </c>
      <c r="B13" s="985">
        <v>961</v>
      </c>
      <c r="C13" s="982">
        <v>2.8752429410815201E-2</v>
      </c>
      <c r="D13" s="982">
        <v>0.362589150667191</v>
      </c>
      <c r="E13" s="982">
        <v>0.31913113594055198</v>
      </c>
      <c r="F13" s="982">
        <v>0.289527267217636</v>
      </c>
    </row>
    <row r="14" spans="1:6" x14ac:dyDescent="0.2">
      <c r="A14" s="2" t="s">
        <v>33</v>
      </c>
      <c r="B14" s="985">
        <v>1555</v>
      </c>
      <c r="C14" s="982">
        <v>6.0555648058652899E-2</v>
      </c>
      <c r="D14" s="982">
        <v>0.37441211938857999</v>
      </c>
      <c r="E14" s="982">
        <v>0.31010797619819602</v>
      </c>
      <c r="F14" s="982">
        <v>0.25492423772811901</v>
      </c>
    </row>
    <row r="15" spans="1:6" x14ac:dyDescent="0.2">
      <c r="A15" s="5" t="s">
        <v>34</v>
      </c>
      <c r="B15" s="984" t="s">
        <v>1</v>
      </c>
      <c r="C15" s="981" t="s">
        <v>1</v>
      </c>
      <c r="D15" s="981" t="s">
        <v>1</v>
      </c>
      <c r="E15" s="981" t="s">
        <v>1</v>
      </c>
      <c r="F15" s="981" t="s">
        <v>1</v>
      </c>
    </row>
    <row r="16" spans="1:6" x14ac:dyDescent="0.2">
      <c r="A16" s="2" t="s">
        <v>35</v>
      </c>
      <c r="B16" s="985">
        <v>5749</v>
      </c>
      <c r="C16" s="982">
        <v>4.6236708760261501E-2</v>
      </c>
      <c r="D16" s="982">
        <v>0.135016694664955</v>
      </c>
      <c r="E16" s="982">
        <v>0.201034516096115</v>
      </c>
      <c r="F16" s="982">
        <v>0.61771208047866799</v>
      </c>
    </row>
    <row r="17" spans="1:6" x14ac:dyDescent="0.2">
      <c r="A17" s="2" t="s">
        <v>36</v>
      </c>
      <c r="B17" s="985">
        <v>282</v>
      </c>
      <c r="C17" s="982">
        <v>0.20075203478336301</v>
      </c>
      <c r="D17" s="982">
        <v>0.64340114593505904</v>
      </c>
      <c r="E17" s="982">
        <v>0.10406858474016201</v>
      </c>
      <c r="F17" s="982">
        <v>5.17782084643841E-2</v>
      </c>
    </row>
    <row r="18" spans="1:6" x14ac:dyDescent="0.2">
      <c r="A18" s="2" t="s">
        <v>37</v>
      </c>
      <c r="B18" s="985">
        <v>2391</v>
      </c>
      <c r="C18" s="982">
        <v>3.6574322730302797E-2</v>
      </c>
      <c r="D18" s="982">
        <v>0.38975206017494202</v>
      </c>
      <c r="E18" s="982">
        <v>0.32259079813957198</v>
      </c>
      <c r="F18" s="982">
        <v>0.25108283758163502</v>
      </c>
    </row>
    <row r="19" spans="1:6" x14ac:dyDescent="0.2">
      <c r="A19" s="2" t="s">
        <v>38</v>
      </c>
      <c r="B19" s="985">
        <v>283</v>
      </c>
      <c r="C19" s="982">
        <v>0.35444894433021501</v>
      </c>
      <c r="D19" s="982">
        <v>0.42314502596855202</v>
      </c>
      <c r="E19" s="982">
        <v>0.14421683549881001</v>
      </c>
      <c r="F19" s="982">
        <v>7.8189186751842499E-2</v>
      </c>
    </row>
    <row r="20" spans="1:6" x14ac:dyDescent="0.2">
      <c r="A20" s="5" t="s">
        <v>39</v>
      </c>
      <c r="B20" s="984" t="s">
        <v>1</v>
      </c>
      <c r="C20" s="981" t="s">
        <v>1</v>
      </c>
      <c r="D20" s="981" t="s">
        <v>1</v>
      </c>
      <c r="E20" s="981" t="s">
        <v>1</v>
      </c>
      <c r="F20" s="981" t="s">
        <v>1</v>
      </c>
    </row>
    <row r="21" spans="1:6" x14ac:dyDescent="0.2">
      <c r="A21" s="2" t="s">
        <v>35</v>
      </c>
      <c r="B21" s="985">
        <v>5749</v>
      </c>
      <c r="C21" s="982">
        <v>4.6236708760261501E-2</v>
      </c>
      <c r="D21" s="982">
        <v>0.135016694664955</v>
      </c>
      <c r="E21" s="982">
        <v>0.201034516096115</v>
      </c>
      <c r="F21" s="982">
        <v>0.61771208047866799</v>
      </c>
    </row>
    <row r="22" spans="1:6" x14ac:dyDescent="0.2">
      <c r="A22" s="2" t="s">
        <v>40</v>
      </c>
      <c r="B22" s="985">
        <v>106</v>
      </c>
      <c r="C22" s="982">
        <v>0.15635730326175701</v>
      </c>
      <c r="D22" s="982">
        <v>0.53779691457748402</v>
      </c>
      <c r="E22" s="982">
        <v>0.192339166998863</v>
      </c>
      <c r="F22" s="982">
        <v>0.113506592810154</v>
      </c>
    </row>
    <row r="23" spans="1:6" x14ac:dyDescent="0.2">
      <c r="A23" s="2" t="s">
        <v>41</v>
      </c>
      <c r="B23" s="985">
        <v>144</v>
      </c>
      <c r="C23" s="982">
        <v>0.181130081415176</v>
      </c>
      <c r="D23" s="982">
        <v>0.74930709600448597</v>
      </c>
      <c r="E23" s="982">
        <v>6.20074272155762E-2</v>
      </c>
      <c r="F23" s="982">
        <v>7.5554135255515601E-3</v>
      </c>
    </row>
    <row r="24" spans="1:6" x14ac:dyDescent="0.2">
      <c r="A24" s="2" t="s">
        <v>42</v>
      </c>
      <c r="B24" s="985">
        <v>32</v>
      </c>
      <c r="C24" s="982">
        <v>0.44520109891891502</v>
      </c>
      <c r="D24" s="982">
        <v>0.50602674484252896</v>
      </c>
      <c r="E24" s="982">
        <v>0</v>
      </c>
      <c r="F24" s="982">
        <v>4.8772152513265603E-2</v>
      </c>
    </row>
    <row r="25" spans="1:6" x14ac:dyDescent="0.2">
      <c r="A25" s="2" t="s">
        <v>43</v>
      </c>
      <c r="B25" s="985">
        <v>10</v>
      </c>
      <c r="C25" s="982" t="s">
        <v>1</v>
      </c>
      <c r="D25" s="982" t="s">
        <v>1</v>
      </c>
      <c r="E25" s="982" t="s">
        <v>1</v>
      </c>
      <c r="F25" s="982" t="s">
        <v>1</v>
      </c>
    </row>
    <row r="26" spans="1:6" x14ac:dyDescent="0.2">
      <c r="A26" s="2" t="s">
        <v>37</v>
      </c>
      <c r="B26" s="985">
        <v>2391</v>
      </c>
      <c r="C26" s="982">
        <v>3.6574322730302797E-2</v>
      </c>
      <c r="D26" s="982">
        <v>0.38975206017494202</v>
      </c>
      <c r="E26" s="982">
        <v>0.32259079813957198</v>
      </c>
      <c r="F26" s="982">
        <v>0.25108283758163502</v>
      </c>
    </row>
    <row r="27" spans="1:6" x14ac:dyDescent="0.2">
      <c r="A27" s="2" t="s">
        <v>44</v>
      </c>
      <c r="B27" s="985">
        <v>29</v>
      </c>
      <c r="C27" s="982" t="s">
        <v>1</v>
      </c>
      <c r="D27" s="982" t="s">
        <v>1</v>
      </c>
      <c r="E27" s="982" t="s">
        <v>1</v>
      </c>
      <c r="F27" s="982" t="s">
        <v>1</v>
      </c>
    </row>
    <row r="28" spans="1:6" x14ac:dyDescent="0.2">
      <c r="A28" s="2" t="s">
        <v>45</v>
      </c>
      <c r="B28" s="985">
        <v>244</v>
      </c>
      <c r="C28" s="982">
        <v>0.36910790205001798</v>
      </c>
      <c r="D28" s="982">
        <v>0.43135818839073198</v>
      </c>
      <c r="E28" s="982">
        <v>0.142234146595001</v>
      </c>
      <c r="F28" s="982">
        <v>5.7299770414829303E-2</v>
      </c>
    </row>
    <row r="29" spans="1:6" x14ac:dyDescent="0.2">
      <c r="A29" s="5" t="s">
        <v>46</v>
      </c>
      <c r="B29" s="984" t="s">
        <v>1</v>
      </c>
      <c r="C29" s="981" t="s">
        <v>1</v>
      </c>
      <c r="D29" s="981" t="s">
        <v>1</v>
      </c>
      <c r="E29" s="981" t="s">
        <v>1</v>
      </c>
      <c r="F29" s="981" t="s">
        <v>1</v>
      </c>
    </row>
    <row r="30" spans="1:6" x14ac:dyDescent="0.2">
      <c r="A30" s="2" t="s">
        <v>47</v>
      </c>
      <c r="B30" s="985">
        <v>473</v>
      </c>
      <c r="C30" s="982">
        <v>0.30077320337295499</v>
      </c>
      <c r="D30" s="982">
        <v>0.69756186008453402</v>
      </c>
      <c r="E30" s="982">
        <v>1.66493456345052E-3</v>
      </c>
      <c r="F30" s="982">
        <v>0</v>
      </c>
    </row>
    <row r="31" spans="1:6" x14ac:dyDescent="0.2">
      <c r="A31" s="2" t="s">
        <v>48</v>
      </c>
      <c r="B31" s="985">
        <v>2133</v>
      </c>
      <c r="C31" s="982">
        <v>6.9789215922355693E-2</v>
      </c>
      <c r="D31" s="982">
        <v>0.33618006110191301</v>
      </c>
      <c r="E31" s="982">
        <v>0.39648920297622697</v>
      </c>
      <c r="F31" s="982">
        <v>0.19754151999950401</v>
      </c>
    </row>
    <row r="32" spans="1:6" x14ac:dyDescent="0.2">
      <c r="A32" s="2" t="s">
        <v>49</v>
      </c>
      <c r="B32" s="985">
        <v>1811</v>
      </c>
      <c r="C32" s="982">
        <v>4.1594870388507801E-2</v>
      </c>
      <c r="D32" s="982">
        <v>0.20696482062339799</v>
      </c>
      <c r="E32" s="982">
        <v>0.18629822134971599</v>
      </c>
      <c r="F32" s="982">
        <v>0.56514209508895896</v>
      </c>
    </row>
    <row r="33" spans="1:6" x14ac:dyDescent="0.2">
      <c r="A33" s="2" t="s">
        <v>50</v>
      </c>
      <c r="B33" s="985">
        <v>4213</v>
      </c>
      <c r="C33" s="982">
        <v>2.8145799413323399E-2</v>
      </c>
      <c r="D33" s="982">
        <v>8.4839463233947796E-2</v>
      </c>
      <c r="E33" s="982">
        <v>0.15033400058746299</v>
      </c>
      <c r="F33" s="982">
        <v>0.73668074607849099</v>
      </c>
    </row>
    <row r="34" spans="1:6" x14ac:dyDescent="0.2">
      <c r="A34" s="5" t="s">
        <v>51</v>
      </c>
      <c r="B34" s="984" t="s">
        <v>1</v>
      </c>
      <c r="C34" s="981" t="s">
        <v>1</v>
      </c>
      <c r="D34" s="981" t="s">
        <v>1</v>
      </c>
      <c r="E34" s="981" t="s">
        <v>1</v>
      </c>
      <c r="F34" s="981" t="s">
        <v>1</v>
      </c>
    </row>
    <row r="35" spans="1:6" x14ac:dyDescent="0.2">
      <c r="A35" s="2" t="s">
        <v>52</v>
      </c>
      <c r="B35" s="985">
        <v>2729</v>
      </c>
      <c r="C35" s="982">
        <v>4.6637509018182803E-2</v>
      </c>
      <c r="D35" s="982">
        <v>0.27679774165153498</v>
      </c>
      <c r="E35" s="982">
        <v>0.23233821988105799</v>
      </c>
      <c r="F35" s="982">
        <v>0.44422653317451499</v>
      </c>
    </row>
    <row r="36" spans="1:6" x14ac:dyDescent="0.2">
      <c r="A36" s="2" t="s">
        <v>53</v>
      </c>
      <c r="B36" s="985">
        <v>3752</v>
      </c>
      <c r="C36" s="982">
        <v>6.9190710783004802E-2</v>
      </c>
      <c r="D36" s="982">
        <v>0.239470735192299</v>
      </c>
      <c r="E36" s="982">
        <v>0.23613834381103499</v>
      </c>
      <c r="F36" s="982">
        <v>0.4552001953125</v>
      </c>
    </row>
    <row r="37" spans="1:6" x14ac:dyDescent="0.2">
      <c r="A37" s="2" t="s">
        <v>54</v>
      </c>
      <c r="B37" s="985">
        <v>1186</v>
      </c>
      <c r="C37" s="982">
        <v>0.10548137128353099</v>
      </c>
      <c r="D37" s="982">
        <v>0.18515755236148801</v>
      </c>
      <c r="E37" s="982">
        <v>0.189665958285332</v>
      </c>
      <c r="F37" s="982">
        <v>0.51969510316848799</v>
      </c>
    </row>
    <row r="38" spans="1:6" x14ac:dyDescent="0.2">
      <c r="A38" s="2" t="s">
        <v>55</v>
      </c>
      <c r="B38" s="985">
        <v>1135</v>
      </c>
      <c r="C38" s="982">
        <v>0.11780218780040699</v>
      </c>
      <c r="D38" s="982">
        <v>0.155564159154892</v>
      </c>
      <c r="E38" s="982">
        <v>0.144447907805443</v>
      </c>
      <c r="F38" s="982">
        <v>0.58218574523925803</v>
      </c>
    </row>
    <row r="39" spans="1:6" x14ac:dyDescent="0.2">
      <c r="A39" s="5" t="s">
        <v>56</v>
      </c>
      <c r="B39" s="984" t="s">
        <v>1</v>
      </c>
      <c r="C39" s="981" t="s">
        <v>1</v>
      </c>
      <c r="D39" s="981" t="s">
        <v>1</v>
      </c>
      <c r="E39" s="981" t="s">
        <v>1</v>
      </c>
      <c r="F39" s="981" t="s">
        <v>1</v>
      </c>
    </row>
    <row r="40" spans="1:6" x14ac:dyDescent="0.2">
      <c r="A40" s="2" t="s">
        <v>57</v>
      </c>
      <c r="B40" s="985">
        <v>7800</v>
      </c>
      <c r="C40" s="982">
        <v>6.3898943364620195E-2</v>
      </c>
      <c r="D40" s="982">
        <v>0.23337027430534399</v>
      </c>
      <c r="E40" s="982">
        <v>0.21787589788436901</v>
      </c>
      <c r="F40" s="982">
        <v>0.484854876995087</v>
      </c>
    </row>
    <row r="41" spans="1:6" x14ac:dyDescent="0.2">
      <c r="A41" s="2" t="s">
        <v>58</v>
      </c>
      <c r="B41" s="985">
        <v>780</v>
      </c>
      <c r="C41" s="982">
        <v>0.10591309517622</v>
      </c>
      <c r="D41" s="982">
        <v>0.243845969438553</v>
      </c>
      <c r="E41" s="982">
        <v>0.21217316389083901</v>
      </c>
      <c r="F41" s="982">
        <v>0.43806779384612998</v>
      </c>
    </row>
    <row r="42" spans="1:6" x14ac:dyDescent="0.2">
      <c r="A42" s="5" t="s">
        <v>59</v>
      </c>
      <c r="B42" s="984" t="s">
        <v>1</v>
      </c>
      <c r="C42" s="981" t="s">
        <v>1</v>
      </c>
      <c r="D42" s="981" t="s">
        <v>1</v>
      </c>
      <c r="E42" s="981" t="s">
        <v>1</v>
      </c>
      <c r="F42" s="981" t="s">
        <v>1</v>
      </c>
    </row>
    <row r="43" spans="1:6" x14ac:dyDescent="0.2">
      <c r="A43" s="2" t="s">
        <v>60</v>
      </c>
      <c r="B43" s="985">
        <v>7068</v>
      </c>
      <c r="C43" s="982">
        <v>5.66132739186287E-2</v>
      </c>
      <c r="D43" s="982">
        <v>0.23578894138336201</v>
      </c>
      <c r="E43" s="982">
        <v>0.225887656211853</v>
      </c>
      <c r="F43" s="982">
        <v>0.48171013593673701</v>
      </c>
    </row>
    <row r="44" spans="1:6" x14ac:dyDescent="0.2">
      <c r="A44" s="2" t="s">
        <v>61</v>
      </c>
      <c r="B44" s="985">
        <v>974</v>
      </c>
      <c r="C44" s="982">
        <v>0.105406954884529</v>
      </c>
      <c r="D44" s="982">
        <v>0.23347371816635101</v>
      </c>
      <c r="E44" s="982">
        <v>0.15855355560779599</v>
      </c>
      <c r="F44" s="982">
        <v>0.50256580114364602</v>
      </c>
    </row>
    <row r="45" spans="1:6" x14ac:dyDescent="0.2">
      <c r="A45" s="2" t="s">
        <v>62</v>
      </c>
      <c r="B45" s="985">
        <v>656</v>
      </c>
      <c r="C45" s="982">
        <v>0.114873297512531</v>
      </c>
      <c r="D45" s="982">
        <v>0.24103955924511</v>
      </c>
      <c r="E45" s="982">
        <v>0.214557215571404</v>
      </c>
      <c r="F45" s="982">
        <v>0.42952993512153598</v>
      </c>
    </row>
    <row r="46" spans="1:6" x14ac:dyDescent="0.2">
      <c r="A46" s="5" t="s">
        <v>63</v>
      </c>
      <c r="B46" s="984" t="s">
        <v>1</v>
      </c>
      <c r="C46" s="981" t="s">
        <v>1</v>
      </c>
      <c r="D46" s="981" t="s">
        <v>1</v>
      </c>
      <c r="E46" s="981" t="s">
        <v>1</v>
      </c>
      <c r="F46" s="981" t="s">
        <v>1</v>
      </c>
    </row>
    <row r="47" spans="1:6" x14ac:dyDescent="0.2">
      <c r="A47" s="2" t="s">
        <v>64</v>
      </c>
      <c r="B47" s="985">
        <v>1089</v>
      </c>
      <c r="C47" s="982">
        <v>8.57209712266922E-2</v>
      </c>
      <c r="D47" s="982">
        <v>0.20065043866634399</v>
      </c>
      <c r="E47" s="982">
        <v>0.159379526972771</v>
      </c>
      <c r="F47" s="982">
        <v>0.554249048233032</v>
      </c>
    </row>
    <row r="48" spans="1:6" x14ac:dyDescent="0.2">
      <c r="A48" s="2" t="s">
        <v>65</v>
      </c>
      <c r="B48" s="985">
        <v>727</v>
      </c>
      <c r="C48" s="982">
        <v>7.6694294810295105E-2</v>
      </c>
      <c r="D48" s="982">
        <v>0.236864924430847</v>
      </c>
      <c r="E48" s="982">
        <v>0.29818397760391202</v>
      </c>
      <c r="F48" s="982">
        <v>0.38825678825378401</v>
      </c>
    </row>
    <row r="49" spans="1:6" x14ac:dyDescent="0.2">
      <c r="A49" s="2" t="s">
        <v>66</v>
      </c>
      <c r="B49" s="985">
        <v>1316</v>
      </c>
      <c r="C49" s="982">
        <v>8.7393961846828502E-2</v>
      </c>
      <c r="D49" s="982">
        <v>0.26459088921546903</v>
      </c>
      <c r="E49" s="982">
        <v>0.20687898993492099</v>
      </c>
      <c r="F49" s="982">
        <v>0.44113618135452298</v>
      </c>
    </row>
    <row r="50" spans="1:6" x14ac:dyDescent="0.2">
      <c r="A50" s="2" t="s">
        <v>67</v>
      </c>
      <c r="B50" s="985">
        <v>875</v>
      </c>
      <c r="C50" s="982">
        <v>7.3971711099147797E-2</v>
      </c>
      <c r="D50" s="982">
        <v>0.23647600412368799</v>
      </c>
      <c r="E50" s="982">
        <v>0.247397795319557</v>
      </c>
      <c r="F50" s="982">
        <v>0.44215449690818798</v>
      </c>
    </row>
    <row r="51" spans="1:6" x14ac:dyDescent="0.2">
      <c r="A51" s="2" t="s">
        <v>68</v>
      </c>
      <c r="B51" s="985">
        <v>862</v>
      </c>
      <c r="C51" s="982">
        <v>5.5027652531862301E-2</v>
      </c>
      <c r="D51" s="982">
        <v>0.21569788455963099</v>
      </c>
      <c r="E51" s="982">
        <v>0.209580853581429</v>
      </c>
      <c r="F51" s="982">
        <v>0.51969361305236805</v>
      </c>
    </row>
    <row r="52" spans="1:6" x14ac:dyDescent="0.2">
      <c r="A52" s="2" t="s">
        <v>69</v>
      </c>
      <c r="B52" s="985">
        <v>856</v>
      </c>
      <c r="C52" s="982">
        <v>3.6203809082508101E-2</v>
      </c>
      <c r="D52" s="982">
        <v>0.23198489844799</v>
      </c>
      <c r="E52" s="982">
        <v>0.19566671550273901</v>
      </c>
      <c r="F52" s="982">
        <v>0.53614455461502097</v>
      </c>
    </row>
    <row r="53" spans="1:6" x14ac:dyDescent="0.2">
      <c r="A53" s="2" t="s">
        <v>70</v>
      </c>
      <c r="B53" s="985">
        <v>772</v>
      </c>
      <c r="C53" s="982">
        <v>8.1732936203479795E-2</v>
      </c>
      <c r="D53" s="982">
        <v>0.32239019870758101</v>
      </c>
      <c r="E53" s="982">
        <v>0.28116098046302801</v>
      </c>
      <c r="F53" s="982">
        <v>0.31471586227416998</v>
      </c>
    </row>
    <row r="54" spans="1:6" x14ac:dyDescent="0.2">
      <c r="A54" s="2" t="s">
        <v>71</v>
      </c>
      <c r="B54" s="985">
        <v>883</v>
      </c>
      <c r="C54" s="982">
        <v>7.1853004395961803E-2</v>
      </c>
      <c r="D54" s="982">
        <v>0.26001617312431302</v>
      </c>
      <c r="E54" s="982">
        <v>0.22259005904197701</v>
      </c>
      <c r="F54" s="982">
        <v>0.44554075598716703</v>
      </c>
    </row>
    <row r="55" spans="1:6" x14ac:dyDescent="0.2">
      <c r="A55" s="2" t="s">
        <v>72</v>
      </c>
      <c r="B55" s="985">
        <v>527</v>
      </c>
      <c r="C55" s="982">
        <v>5.5134456604719197E-2</v>
      </c>
      <c r="D55" s="982">
        <v>0.25188988447189298</v>
      </c>
      <c r="E55" s="982">
        <v>0.221455082297325</v>
      </c>
      <c r="F55" s="982">
        <v>0.47152057290077198</v>
      </c>
    </row>
    <row r="56" spans="1:6" x14ac:dyDescent="0.2">
      <c r="A56" s="2" t="s">
        <v>73</v>
      </c>
      <c r="B56" s="985">
        <v>940</v>
      </c>
      <c r="C56" s="982">
        <v>7.04466477036476E-2</v>
      </c>
      <c r="D56" s="982">
        <v>0.171742543578148</v>
      </c>
      <c r="E56" s="982">
        <v>0.18262028694152799</v>
      </c>
      <c r="F56" s="982">
        <v>0.57519048452377297</v>
      </c>
    </row>
    <row r="57" spans="1:6" x14ac:dyDescent="0.2">
      <c r="A57" s="5" t="s">
        <v>74</v>
      </c>
      <c r="B57" s="984" t="s">
        <v>1</v>
      </c>
      <c r="C57" s="981" t="s">
        <v>1</v>
      </c>
      <c r="D57" s="981" t="s">
        <v>1</v>
      </c>
      <c r="E57" s="981" t="s">
        <v>1</v>
      </c>
      <c r="F57" s="981" t="s">
        <v>1</v>
      </c>
    </row>
    <row r="58" spans="1:6" x14ac:dyDescent="0.2">
      <c r="A58" s="2" t="s">
        <v>75</v>
      </c>
      <c r="B58" s="985">
        <v>1089</v>
      </c>
      <c r="C58" s="982">
        <v>8.57209712266922E-2</v>
      </c>
      <c r="D58" s="982">
        <v>0.20065043866634399</v>
      </c>
      <c r="E58" s="982">
        <v>0.159379526972771</v>
      </c>
      <c r="F58" s="982">
        <v>0.554249048233032</v>
      </c>
    </row>
    <row r="59" spans="1:6" x14ac:dyDescent="0.2">
      <c r="A59" s="2" t="s">
        <v>76</v>
      </c>
      <c r="B59" s="985">
        <v>4031</v>
      </c>
      <c r="C59" s="982">
        <v>7.1815572679042802E-2</v>
      </c>
      <c r="D59" s="982">
        <v>0.22815170884132399</v>
      </c>
      <c r="E59" s="982">
        <v>0.215859949588776</v>
      </c>
      <c r="F59" s="982">
        <v>0.48417279124259899</v>
      </c>
    </row>
    <row r="60" spans="1:6" x14ac:dyDescent="0.2">
      <c r="A60" s="2" t="s">
        <v>77</v>
      </c>
      <c r="B60" s="985">
        <v>2130</v>
      </c>
      <c r="C60" s="982">
        <v>7.8421890735626207E-2</v>
      </c>
      <c r="D60" s="982">
        <v>0.28316956758499101</v>
      </c>
      <c r="E60" s="982">
        <v>0.24982500076293901</v>
      </c>
      <c r="F60" s="982">
        <v>0.38858354091644298</v>
      </c>
    </row>
    <row r="61" spans="1:6" x14ac:dyDescent="0.2">
      <c r="A61" s="2" t="s">
        <v>78</v>
      </c>
      <c r="B61" s="985">
        <v>1597</v>
      </c>
      <c r="C61" s="982">
        <v>3.6645732820033999E-2</v>
      </c>
      <c r="D61" s="982">
        <v>0.218731924891472</v>
      </c>
      <c r="E61" s="982">
        <v>0.22612637281417799</v>
      </c>
      <c r="F61" s="982">
        <v>0.51849597692489602</v>
      </c>
    </row>
    <row r="62" spans="1:6" x14ac:dyDescent="0.2">
      <c r="A62" s="5" t="s">
        <v>79</v>
      </c>
      <c r="B62" s="984" t="s">
        <v>1</v>
      </c>
      <c r="C62" s="981" t="s">
        <v>1</v>
      </c>
      <c r="D62" s="981" t="s">
        <v>1</v>
      </c>
      <c r="E62" s="981" t="s">
        <v>1</v>
      </c>
      <c r="F62" s="981" t="s">
        <v>1</v>
      </c>
    </row>
    <row r="63" spans="1:6" x14ac:dyDescent="0.2">
      <c r="A63" s="2" t="s">
        <v>80</v>
      </c>
      <c r="B63" s="985">
        <v>7110</v>
      </c>
      <c r="C63" s="982">
        <v>7.5042456388473497E-2</v>
      </c>
      <c r="D63" s="982">
        <v>0.25880509614944502</v>
      </c>
      <c r="E63" s="982">
        <v>0.22745683789253199</v>
      </c>
      <c r="F63" s="982">
        <v>0.43869560956955</v>
      </c>
    </row>
    <row r="64" spans="1:6" x14ac:dyDescent="0.2">
      <c r="A64" s="2" t="s">
        <v>81</v>
      </c>
      <c r="B64" s="985">
        <v>291</v>
      </c>
      <c r="C64" s="982">
        <v>1.52026899158955E-2</v>
      </c>
      <c r="D64" s="982">
        <v>0.19461385905742601</v>
      </c>
      <c r="E64" s="982">
        <v>0.180779874324799</v>
      </c>
      <c r="F64" s="982">
        <v>0.60940361022949197</v>
      </c>
    </row>
    <row r="65" spans="1:6" x14ac:dyDescent="0.2">
      <c r="A65" s="2" t="s">
        <v>82</v>
      </c>
      <c r="B65" s="985">
        <v>591</v>
      </c>
      <c r="C65" s="982">
        <v>5.9030368924140902E-2</v>
      </c>
      <c r="D65" s="982">
        <v>0.114767216145992</v>
      </c>
      <c r="E65" s="982">
        <v>0.17892357707023601</v>
      </c>
      <c r="F65" s="982">
        <v>0.64727884531021096</v>
      </c>
    </row>
    <row r="66" spans="1:6" x14ac:dyDescent="0.2">
      <c r="A66" s="2" t="s">
        <v>83</v>
      </c>
      <c r="B66" s="985">
        <v>803</v>
      </c>
      <c r="C66" s="982">
        <v>6.8897217512130696E-2</v>
      </c>
      <c r="D66" s="982">
        <v>0.12568366527557401</v>
      </c>
      <c r="E66" s="982">
        <v>0.17047849297523501</v>
      </c>
      <c r="F66" s="982">
        <v>0.63494062423706099</v>
      </c>
    </row>
    <row r="67" spans="1:6" x14ac:dyDescent="0.2">
      <c r="A67" s="5" t="s">
        <v>84</v>
      </c>
      <c r="B67" s="984" t="s">
        <v>1</v>
      </c>
      <c r="C67" s="981" t="s">
        <v>1</v>
      </c>
      <c r="D67" s="981" t="s">
        <v>1</v>
      </c>
      <c r="E67" s="981" t="s">
        <v>1</v>
      </c>
      <c r="F67" s="981" t="s">
        <v>1</v>
      </c>
    </row>
    <row r="68" spans="1:6" x14ac:dyDescent="0.2">
      <c r="A68" s="2" t="s">
        <v>85</v>
      </c>
      <c r="B68" s="985">
        <v>8138</v>
      </c>
      <c r="C68" s="982">
        <v>4.4197779148817097E-2</v>
      </c>
      <c r="D68" s="982">
        <v>0.22288912534713701</v>
      </c>
      <c r="E68" s="982">
        <v>0.22300705313682601</v>
      </c>
      <c r="F68" s="982">
        <v>0.50990605354309104</v>
      </c>
    </row>
    <row r="69" spans="1:6" x14ac:dyDescent="0.2">
      <c r="A69" s="2" t="s">
        <v>86</v>
      </c>
      <c r="B69" s="985">
        <v>156</v>
      </c>
      <c r="C69" s="982">
        <v>0.42824324965477001</v>
      </c>
      <c r="D69" s="982">
        <v>0.28189679980277998</v>
      </c>
      <c r="E69" s="982">
        <v>0.100852862000465</v>
      </c>
      <c r="F69" s="982">
        <v>0.189007103443146</v>
      </c>
    </row>
    <row r="70" spans="1:6" x14ac:dyDescent="0.2">
      <c r="A70" s="2" t="s">
        <v>87</v>
      </c>
      <c r="B70" s="985">
        <v>493</v>
      </c>
      <c r="C70" s="982">
        <v>0.22013147175312001</v>
      </c>
      <c r="D70" s="982">
        <v>0.35989010334014898</v>
      </c>
      <c r="E70" s="982">
        <v>0.208419159054756</v>
      </c>
      <c r="F70" s="982">
        <v>0.21155925095081299</v>
      </c>
    </row>
    <row r="71" spans="1:6" x14ac:dyDescent="0.2">
      <c r="A71" s="2" t="s">
        <v>88</v>
      </c>
      <c r="B71" s="985">
        <v>53</v>
      </c>
      <c r="C71" s="982">
        <v>0.22328926622867601</v>
      </c>
      <c r="D71" s="982">
        <v>0.29115864634513899</v>
      </c>
      <c r="E71" s="982">
        <v>0.171217411756516</v>
      </c>
      <c r="F71" s="982">
        <v>0.31433466076850902</v>
      </c>
    </row>
    <row r="72" spans="1:6" x14ac:dyDescent="0.2">
      <c r="A72" s="5" t="s">
        <v>89</v>
      </c>
      <c r="B72" s="984" t="s">
        <v>1</v>
      </c>
      <c r="C72" s="981" t="s">
        <v>1</v>
      </c>
      <c r="D72" s="981" t="s">
        <v>1</v>
      </c>
      <c r="E72" s="981" t="s">
        <v>1</v>
      </c>
      <c r="F72" s="981" t="s">
        <v>1</v>
      </c>
    </row>
    <row r="73" spans="1:6" x14ac:dyDescent="0.2">
      <c r="A73" s="2" t="s">
        <v>89</v>
      </c>
      <c r="B73" s="985">
        <v>4712</v>
      </c>
      <c r="C73" s="982">
        <v>7.1062594652175903E-2</v>
      </c>
      <c r="D73" s="982">
        <v>0.25260138511657698</v>
      </c>
      <c r="E73" s="982">
        <v>0.22473247349262199</v>
      </c>
      <c r="F73" s="982">
        <v>0.45160353183746299</v>
      </c>
    </row>
    <row r="74" spans="1:6" x14ac:dyDescent="0.2">
      <c r="A74" s="2" t="s">
        <v>90</v>
      </c>
      <c r="B74" s="985">
        <v>1979</v>
      </c>
      <c r="C74" s="982">
        <v>5.0280530005693401E-2</v>
      </c>
      <c r="D74" s="982">
        <v>0.163703218102455</v>
      </c>
      <c r="E74" s="982">
        <v>0.190346390008926</v>
      </c>
      <c r="F74" s="982">
        <v>0.595669865608215</v>
      </c>
    </row>
    <row r="75" spans="1:6" x14ac:dyDescent="0.2">
      <c r="A75" s="5" t="s">
        <v>91</v>
      </c>
      <c r="B75" s="984" t="s">
        <v>1</v>
      </c>
      <c r="C75" s="981" t="s">
        <v>1</v>
      </c>
      <c r="D75" s="981" t="s">
        <v>1</v>
      </c>
      <c r="E75" s="981" t="s">
        <v>1</v>
      </c>
      <c r="F75" s="981" t="s">
        <v>1</v>
      </c>
    </row>
    <row r="76" spans="1:6" x14ac:dyDescent="0.2">
      <c r="A76" s="2" t="s">
        <v>92</v>
      </c>
      <c r="B76" s="985">
        <v>2353</v>
      </c>
      <c r="C76" s="982">
        <v>8.5393436253070804E-2</v>
      </c>
      <c r="D76" s="982">
        <v>0.228941425681114</v>
      </c>
      <c r="E76" s="982">
        <v>0.20582614839076999</v>
      </c>
      <c r="F76" s="982">
        <v>0.479838997125626</v>
      </c>
    </row>
    <row r="77" spans="1:6" x14ac:dyDescent="0.2">
      <c r="A77" s="2" t="s">
        <v>93</v>
      </c>
      <c r="B77" s="985">
        <v>1155</v>
      </c>
      <c r="C77" s="982">
        <v>5.8981109410524403E-2</v>
      </c>
      <c r="D77" s="982">
        <v>0.20835196971893299</v>
      </c>
      <c r="E77" s="982">
        <v>0.183532759547234</v>
      </c>
      <c r="F77" s="982">
        <v>0.54913413524627697</v>
      </c>
    </row>
    <row r="78" spans="1:6" x14ac:dyDescent="0.2">
      <c r="A78" s="2" t="s">
        <v>94</v>
      </c>
      <c r="B78" s="985">
        <v>3148</v>
      </c>
      <c r="C78" s="982">
        <v>5.2248459309339502E-2</v>
      </c>
      <c r="D78" s="982">
        <v>0.267605841159821</v>
      </c>
      <c r="E78" s="982">
        <v>0.25343409180641202</v>
      </c>
      <c r="F78" s="982">
        <v>0.42671158909797702</v>
      </c>
    </row>
    <row r="79" spans="1:6" x14ac:dyDescent="0.2">
      <c r="A79" s="5" t="s">
        <v>95</v>
      </c>
      <c r="B79" s="984" t="s">
        <v>1</v>
      </c>
      <c r="C79" s="981" t="s">
        <v>1</v>
      </c>
      <c r="D79" s="981" t="s">
        <v>1</v>
      </c>
      <c r="E79" s="981" t="s">
        <v>1</v>
      </c>
      <c r="F79" s="981" t="s">
        <v>1</v>
      </c>
    </row>
    <row r="80" spans="1:6" x14ac:dyDescent="0.2">
      <c r="A80" s="2" t="s">
        <v>96</v>
      </c>
      <c r="B80" s="985">
        <v>1190</v>
      </c>
      <c r="C80" s="982">
        <v>4.8312898725271197E-2</v>
      </c>
      <c r="D80" s="982">
        <v>0.204874917864799</v>
      </c>
      <c r="E80" s="982">
        <v>0.18022866547107699</v>
      </c>
      <c r="F80" s="982">
        <v>0.56658351421356201</v>
      </c>
    </row>
    <row r="81" spans="1:6" x14ac:dyDescent="0.2">
      <c r="A81" s="2" t="s">
        <v>97</v>
      </c>
      <c r="B81" s="985">
        <v>1287</v>
      </c>
      <c r="C81" s="982">
        <v>4.9545526504516602E-2</v>
      </c>
      <c r="D81" s="982">
        <v>0.227272808551788</v>
      </c>
      <c r="E81" s="982">
        <v>0.25206047296523998</v>
      </c>
      <c r="F81" s="982">
        <v>0.47112122178077698</v>
      </c>
    </row>
    <row r="82" spans="1:6" x14ac:dyDescent="0.2">
      <c r="A82" s="2" t="s">
        <v>98</v>
      </c>
      <c r="B82" s="985">
        <v>274</v>
      </c>
      <c r="C82" s="982">
        <v>0.118790127336979</v>
      </c>
      <c r="D82" s="982">
        <v>0.207692921161652</v>
      </c>
      <c r="E82" s="982">
        <v>0.247847214341164</v>
      </c>
      <c r="F82" s="982">
        <v>0.42566975951194802</v>
      </c>
    </row>
    <row r="83" spans="1:6" x14ac:dyDescent="0.2">
      <c r="A83" s="2" t="s">
        <v>99</v>
      </c>
      <c r="B83" s="985">
        <v>780</v>
      </c>
      <c r="C83" s="982">
        <v>7.8449621796607999E-2</v>
      </c>
      <c r="D83" s="982">
        <v>0.32449987530708302</v>
      </c>
      <c r="E83" s="982">
        <v>0.308389723300934</v>
      </c>
      <c r="F83" s="982">
        <v>0.28866079449653598</v>
      </c>
    </row>
    <row r="84" spans="1:6" x14ac:dyDescent="0.2">
      <c r="A84" s="2" t="s">
        <v>100</v>
      </c>
      <c r="B84" s="985">
        <v>387</v>
      </c>
      <c r="C84" s="982">
        <v>4.86036352813244E-2</v>
      </c>
      <c r="D84" s="982">
        <v>0.26931658387184099</v>
      </c>
      <c r="E84" s="982">
        <v>0.27176547050476102</v>
      </c>
      <c r="F84" s="982">
        <v>0.410314321517944</v>
      </c>
    </row>
    <row r="85" spans="1:6" x14ac:dyDescent="0.2">
      <c r="A85" s="2" t="s">
        <v>101</v>
      </c>
      <c r="B85" s="985">
        <v>1019</v>
      </c>
      <c r="C85" s="982">
        <v>4.1442334651947001E-2</v>
      </c>
      <c r="D85" s="982">
        <v>0.197078481316566</v>
      </c>
      <c r="E85" s="982">
        <v>0.22861151397228199</v>
      </c>
      <c r="F85" s="982">
        <v>0.53286767005920399</v>
      </c>
    </row>
    <row r="86" spans="1:6" x14ac:dyDescent="0.2">
      <c r="A86" s="2" t="s">
        <v>102</v>
      </c>
      <c r="B86" s="985">
        <v>309</v>
      </c>
      <c r="C86" s="982">
        <v>7.8790068626403795E-2</v>
      </c>
      <c r="D86" s="982">
        <v>0.17943815886974299</v>
      </c>
      <c r="E86" s="982">
        <v>0.121259540319443</v>
      </c>
      <c r="F86" s="982">
        <v>0.62051224708557096</v>
      </c>
    </row>
    <row r="87" spans="1:6" x14ac:dyDescent="0.2">
      <c r="A87" s="2" t="s">
        <v>103</v>
      </c>
      <c r="B87" s="985">
        <v>370</v>
      </c>
      <c r="C87" s="982">
        <v>2.1192993968725201E-2</v>
      </c>
      <c r="D87" s="982">
        <v>0.117322288453579</v>
      </c>
      <c r="E87" s="982">
        <v>0.120999477803707</v>
      </c>
      <c r="F87" s="982">
        <v>0.74048525094985995</v>
      </c>
    </row>
    <row r="88" spans="1:6" x14ac:dyDescent="0.2">
      <c r="A88" s="2" t="s">
        <v>104</v>
      </c>
      <c r="B88" s="985">
        <v>989</v>
      </c>
      <c r="C88" s="982">
        <v>0.10359326004982</v>
      </c>
      <c r="D88" s="982">
        <v>0.27442845702171298</v>
      </c>
      <c r="E88" s="982">
        <v>0.17724357545375799</v>
      </c>
      <c r="F88" s="982">
        <v>0.44473469257354697</v>
      </c>
    </row>
    <row r="89" spans="1:6" x14ac:dyDescent="0.2">
      <c r="A89" s="5" t="s">
        <v>105</v>
      </c>
      <c r="B89" s="984" t="s">
        <v>1</v>
      </c>
      <c r="C89" s="981" t="s">
        <v>1</v>
      </c>
      <c r="D89" s="981" t="s">
        <v>1</v>
      </c>
      <c r="E89" s="981" t="s">
        <v>1</v>
      </c>
      <c r="F89" s="981" t="s">
        <v>1</v>
      </c>
    </row>
    <row r="90" spans="1:6" x14ac:dyDescent="0.2">
      <c r="A90" s="2" t="s">
        <v>106</v>
      </c>
      <c r="B90" s="985">
        <v>989</v>
      </c>
      <c r="C90" s="982">
        <v>0.25410234928131098</v>
      </c>
      <c r="D90" s="982">
        <v>0.60646438598632801</v>
      </c>
      <c r="E90" s="982">
        <v>0.110673278570175</v>
      </c>
      <c r="F90" s="982">
        <v>2.8759989887475999E-2</v>
      </c>
    </row>
    <row r="91" spans="1:6" x14ac:dyDescent="0.2">
      <c r="A91" s="2" t="s">
        <v>107</v>
      </c>
      <c r="B91" s="985">
        <v>2429</v>
      </c>
      <c r="C91" s="982">
        <v>4.7864813357591601E-2</v>
      </c>
      <c r="D91" s="982">
        <v>0.32259207963943498</v>
      </c>
      <c r="E91" s="982">
        <v>0.40142181515693698</v>
      </c>
      <c r="F91" s="982">
        <v>0.22812131047248799</v>
      </c>
    </row>
    <row r="92" spans="1:6" x14ac:dyDescent="0.2">
      <c r="A92" s="2" t="s">
        <v>108</v>
      </c>
      <c r="B92" s="985">
        <v>4403</v>
      </c>
      <c r="C92" s="982">
        <v>1.80621966719627E-2</v>
      </c>
      <c r="D92" s="982">
        <v>7.1971453726291698E-2</v>
      </c>
      <c r="E92" s="982">
        <v>0.16142168641090399</v>
      </c>
      <c r="F92" s="982">
        <v>0.74854463338851895</v>
      </c>
    </row>
    <row r="93" spans="1:6" x14ac:dyDescent="0.2">
      <c r="A93" s="2" t="s">
        <v>109</v>
      </c>
      <c r="B93" s="985">
        <v>766</v>
      </c>
      <c r="C93" s="982">
        <v>1.3635984621942E-2</v>
      </c>
      <c r="D93" s="982">
        <v>1.5985094010829901E-2</v>
      </c>
      <c r="E93" s="982">
        <v>2.1019291132688502E-2</v>
      </c>
      <c r="F93" s="982">
        <v>0.94935965538024902</v>
      </c>
    </row>
    <row r="94" spans="1:6" x14ac:dyDescent="0.2">
      <c r="A94" s="5" t="s">
        <v>110</v>
      </c>
      <c r="B94" s="984" t="s">
        <v>1</v>
      </c>
      <c r="C94" s="981" t="s">
        <v>1</v>
      </c>
      <c r="D94" s="981" t="s">
        <v>1</v>
      </c>
      <c r="E94" s="981" t="s">
        <v>1</v>
      </c>
      <c r="F94" s="981" t="s">
        <v>1</v>
      </c>
    </row>
    <row r="95" spans="1:6" x14ac:dyDescent="0.2">
      <c r="A95" s="2" t="s">
        <v>106</v>
      </c>
      <c r="B95" s="985">
        <v>1607</v>
      </c>
      <c r="C95" s="982">
        <v>0.19041141867637601</v>
      </c>
      <c r="D95" s="982">
        <v>0.58128684759140004</v>
      </c>
      <c r="E95" s="982">
        <v>0.16810512542724601</v>
      </c>
      <c r="F95" s="982">
        <v>6.0196604579687098E-2</v>
      </c>
    </row>
    <row r="96" spans="1:6" x14ac:dyDescent="0.2">
      <c r="A96" s="2" t="s">
        <v>107</v>
      </c>
      <c r="B96" s="985">
        <v>3242</v>
      </c>
      <c r="C96" s="982">
        <v>3.5633038729429203E-2</v>
      </c>
      <c r="D96" s="982">
        <v>0.18259043991565699</v>
      </c>
      <c r="E96" s="982">
        <v>0.37350031733512901</v>
      </c>
      <c r="F96" s="982">
        <v>0.40827620029449502</v>
      </c>
    </row>
    <row r="97" spans="1:6" x14ac:dyDescent="0.2">
      <c r="A97" s="2" t="s">
        <v>108</v>
      </c>
      <c r="B97" s="985">
        <v>3333</v>
      </c>
      <c r="C97" s="982">
        <v>1.18168955668807E-2</v>
      </c>
      <c r="D97" s="982">
        <v>5.1696222275495501E-2</v>
      </c>
      <c r="E97" s="982">
        <v>9.7003608942031902E-2</v>
      </c>
      <c r="F97" s="982">
        <v>0.83948326110839799</v>
      </c>
    </row>
    <row r="98" spans="1:6" x14ac:dyDescent="0.2">
      <c r="A98" s="2" t="s">
        <v>109</v>
      </c>
      <c r="B98" s="985">
        <v>405</v>
      </c>
      <c r="C98" s="982">
        <v>1.65975820273161E-2</v>
      </c>
      <c r="D98" s="982">
        <v>1.5788888558745402E-2</v>
      </c>
      <c r="E98" s="982">
        <v>1.18313180282712E-2</v>
      </c>
      <c r="F98" s="982">
        <v>0.95578223466873202</v>
      </c>
    </row>
    <row r="99" spans="1:6" x14ac:dyDescent="0.2">
      <c r="A99" s="5" t="s">
        <v>111</v>
      </c>
      <c r="B99" s="984" t="s">
        <v>1</v>
      </c>
      <c r="C99" s="981" t="s">
        <v>1</v>
      </c>
      <c r="D99" s="981" t="s">
        <v>1</v>
      </c>
      <c r="E99" s="981" t="s">
        <v>1</v>
      </c>
      <c r="F99" s="981" t="s">
        <v>1</v>
      </c>
    </row>
    <row r="100" spans="1:6" x14ac:dyDescent="0.2">
      <c r="A100" s="2" t="s">
        <v>112</v>
      </c>
      <c r="B100" s="985">
        <v>474</v>
      </c>
      <c r="C100" s="982">
        <v>0.31819546222686801</v>
      </c>
      <c r="D100" s="982">
        <v>0.38742971420288103</v>
      </c>
      <c r="E100" s="982">
        <v>0.125799059867859</v>
      </c>
      <c r="F100" s="982">
        <v>0.16857576370239299</v>
      </c>
    </row>
    <row r="101" spans="1:6" x14ac:dyDescent="0.2">
      <c r="A101" s="2" t="s">
        <v>113</v>
      </c>
      <c r="B101" s="985">
        <v>1359</v>
      </c>
      <c r="C101" s="982">
        <v>5.2806265652179697E-2</v>
      </c>
      <c r="D101" s="982">
        <v>0.180172294378281</v>
      </c>
      <c r="E101" s="982">
        <v>0.21096502244472501</v>
      </c>
      <c r="F101" s="982">
        <v>0.55605643987655595</v>
      </c>
    </row>
    <row r="102" spans="1:6" x14ac:dyDescent="0.2">
      <c r="A102" s="2" t="s">
        <v>114</v>
      </c>
      <c r="B102" s="985">
        <v>1914</v>
      </c>
      <c r="C102" s="982">
        <v>2.9837923124432598E-2</v>
      </c>
      <c r="D102" s="982">
        <v>0.15756881237029999</v>
      </c>
      <c r="E102" s="982">
        <v>0.17261694371700301</v>
      </c>
      <c r="F102" s="982">
        <v>0.63997632265090898</v>
      </c>
    </row>
    <row r="103" spans="1:6" x14ac:dyDescent="0.2">
      <c r="A103" s="2" t="s">
        <v>115</v>
      </c>
      <c r="B103" s="985">
        <v>1268</v>
      </c>
      <c r="C103" s="982">
        <v>4.0972299873828902E-2</v>
      </c>
      <c r="D103" s="982">
        <v>0.136034816503525</v>
      </c>
      <c r="E103" s="982">
        <v>0.20675267279148099</v>
      </c>
      <c r="F103" s="982">
        <v>0.61624020338058505</v>
      </c>
    </row>
    <row r="104" spans="1:6" x14ac:dyDescent="0.2">
      <c r="A104" s="2" t="s">
        <v>116</v>
      </c>
      <c r="B104" s="985">
        <v>1397</v>
      </c>
      <c r="C104" s="982">
        <v>5.21852672100067E-2</v>
      </c>
      <c r="D104" s="982">
        <v>0.222489669919014</v>
      </c>
      <c r="E104" s="982">
        <v>0.227555587887764</v>
      </c>
      <c r="F104" s="982">
        <v>0.497769474983215</v>
      </c>
    </row>
    <row r="105" spans="1:6" x14ac:dyDescent="0.2">
      <c r="A105" s="2" t="s">
        <v>117</v>
      </c>
      <c r="B105" s="985">
        <v>1338</v>
      </c>
      <c r="C105" s="982">
        <v>5.2838996052741997E-2</v>
      </c>
      <c r="D105" s="982">
        <v>0.38015961647033703</v>
      </c>
      <c r="E105" s="982">
        <v>0.30838924646377602</v>
      </c>
      <c r="F105" s="982">
        <v>0.25861215591430697</v>
      </c>
    </row>
    <row r="106" spans="1:6" x14ac:dyDescent="0.2">
      <c r="A106" s="2" t="s">
        <v>118</v>
      </c>
      <c r="B106" s="985">
        <v>1066</v>
      </c>
      <c r="C106" s="982">
        <v>3.2332349568605402E-2</v>
      </c>
      <c r="D106" s="982">
        <v>0.368824243545532</v>
      </c>
      <c r="E106" s="982">
        <v>0.33020135760307301</v>
      </c>
      <c r="F106" s="982">
        <v>0.268642038106918</v>
      </c>
    </row>
    <row r="107" spans="1:6" x14ac:dyDescent="0.2">
      <c r="A107" s="5" t="s">
        <v>111</v>
      </c>
      <c r="B107" s="984" t="s">
        <v>1</v>
      </c>
      <c r="C107" s="981" t="s">
        <v>1</v>
      </c>
      <c r="D107" s="981" t="s">
        <v>1</v>
      </c>
      <c r="E107" s="981" t="s">
        <v>1</v>
      </c>
      <c r="F107" s="981" t="s">
        <v>1</v>
      </c>
    </row>
    <row r="108" spans="1:6" x14ac:dyDescent="0.2">
      <c r="A108" s="2" t="s">
        <v>119</v>
      </c>
      <c r="B108" s="985">
        <v>1833</v>
      </c>
      <c r="C108" s="982">
        <v>0.14296138286590601</v>
      </c>
      <c r="D108" s="982">
        <v>0.25057950615882901</v>
      </c>
      <c r="E108" s="982">
        <v>0.18203337490558599</v>
      </c>
      <c r="F108" s="982">
        <v>0.42442575097084001</v>
      </c>
    </row>
    <row r="109" spans="1:6" x14ac:dyDescent="0.2">
      <c r="A109" s="2" t="s">
        <v>120</v>
      </c>
      <c r="B109" s="985">
        <v>2643</v>
      </c>
      <c r="C109" s="982">
        <v>2.9924357309937501E-2</v>
      </c>
      <c r="D109" s="982">
        <v>0.15228646993637099</v>
      </c>
      <c r="E109" s="982">
        <v>0.18194505572319</v>
      </c>
      <c r="F109" s="982">
        <v>0.63584411144256603</v>
      </c>
    </row>
    <row r="110" spans="1:6" x14ac:dyDescent="0.2">
      <c r="A110" s="2" t="s">
        <v>121</v>
      </c>
      <c r="B110" s="985">
        <v>1936</v>
      </c>
      <c r="C110" s="982">
        <v>5.37436343729496E-2</v>
      </c>
      <c r="D110" s="982">
        <v>0.20010420680046101</v>
      </c>
      <c r="E110" s="982">
        <v>0.222365528345108</v>
      </c>
      <c r="F110" s="982">
        <v>0.52378666400909402</v>
      </c>
    </row>
    <row r="111" spans="1:6" x14ac:dyDescent="0.2">
      <c r="A111" s="2" t="s">
        <v>122</v>
      </c>
      <c r="B111" s="985">
        <v>2404</v>
      </c>
      <c r="C111" s="982">
        <v>4.3491013348102597E-2</v>
      </c>
      <c r="D111" s="982">
        <v>0.37499237060546903</v>
      </c>
      <c r="E111" s="982">
        <v>0.31833231449127197</v>
      </c>
      <c r="F111" s="982">
        <v>0.26318430900573703</v>
      </c>
    </row>
    <row r="112" spans="1:6" x14ac:dyDescent="0.2">
      <c r="A112" s="5" t="s">
        <v>111</v>
      </c>
      <c r="B112" s="984" t="s">
        <v>1</v>
      </c>
      <c r="C112" s="981" t="s">
        <v>1</v>
      </c>
      <c r="D112" s="981" t="s">
        <v>1</v>
      </c>
      <c r="E112" s="981" t="s">
        <v>1</v>
      </c>
      <c r="F112" s="981" t="s">
        <v>1</v>
      </c>
    </row>
    <row r="113" spans="1:6" x14ac:dyDescent="0.2">
      <c r="A113" s="2" t="s">
        <v>119</v>
      </c>
      <c r="B113" s="985">
        <v>1833</v>
      </c>
      <c r="C113" s="982">
        <v>0.14296138286590601</v>
      </c>
      <c r="D113" s="982">
        <v>0.25057950615882901</v>
      </c>
      <c r="E113" s="982">
        <v>0.18203337490558599</v>
      </c>
      <c r="F113" s="982">
        <v>0.42442575097084001</v>
      </c>
    </row>
    <row r="114" spans="1:6" x14ac:dyDescent="0.2">
      <c r="A114" s="2" t="s">
        <v>123</v>
      </c>
      <c r="B114" s="985">
        <v>3182</v>
      </c>
      <c r="C114" s="982">
        <v>3.4047346562147099E-2</v>
      </c>
      <c r="D114" s="982">
        <v>0.14942774176597601</v>
      </c>
      <c r="E114" s="982">
        <v>0.18552216887474099</v>
      </c>
      <c r="F114" s="982">
        <v>0.63100272417068504</v>
      </c>
    </row>
    <row r="115" spans="1:6" x14ac:dyDescent="0.2">
      <c r="A115" s="2" t="s">
        <v>124</v>
      </c>
      <c r="B115" s="985">
        <v>3801</v>
      </c>
      <c r="C115" s="982">
        <v>4.7194901853799799E-2</v>
      </c>
      <c r="D115" s="982">
        <v>0.310023844242096</v>
      </c>
      <c r="E115" s="982">
        <v>0.27966001629829401</v>
      </c>
      <c r="F115" s="982">
        <v>0.36312124133110002</v>
      </c>
    </row>
    <row r="116" spans="1:6" x14ac:dyDescent="0.2">
      <c r="A116" s="5" t="s">
        <v>125</v>
      </c>
      <c r="B116" s="984" t="s">
        <v>1</v>
      </c>
      <c r="C116" s="981" t="s">
        <v>1</v>
      </c>
      <c r="D116" s="981" t="s">
        <v>1</v>
      </c>
      <c r="E116" s="981" t="s">
        <v>1</v>
      </c>
      <c r="F116" s="981" t="s">
        <v>1</v>
      </c>
    </row>
    <row r="117" spans="1:6" x14ac:dyDescent="0.2">
      <c r="A117" s="2" t="s">
        <v>126</v>
      </c>
      <c r="B117" s="985">
        <v>1111</v>
      </c>
      <c r="C117" s="982">
        <v>0.242978170514107</v>
      </c>
      <c r="D117" s="982">
        <v>0.60815292596817005</v>
      </c>
      <c r="E117" s="982">
        <v>0.115744434297085</v>
      </c>
      <c r="F117" s="982">
        <v>3.31244431436062E-2</v>
      </c>
    </row>
    <row r="118" spans="1:6" x14ac:dyDescent="0.2">
      <c r="A118" s="2" t="s">
        <v>127</v>
      </c>
      <c r="B118" s="985">
        <v>319</v>
      </c>
      <c r="C118" s="982">
        <v>6.9551400840282399E-2</v>
      </c>
      <c r="D118" s="982">
        <v>0.529438436031342</v>
      </c>
      <c r="E118" s="982">
        <v>0.31119281053543102</v>
      </c>
      <c r="F118" s="982">
        <v>8.9817360043525696E-2</v>
      </c>
    </row>
    <row r="119" spans="1:6" x14ac:dyDescent="0.2">
      <c r="A119" s="2" t="s">
        <v>128</v>
      </c>
      <c r="B119" s="985">
        <v>612</v>
      </c>
      <c r="C119" s="982">
        <v>3.6603558808565098E-2</v>
      </c>
      <c r="D119" s="982">
        <v>0.39456096291542098</v>
      </c>
      <c r="E119" s="982">
        <v>0.38689285516738903</v>
      </c>
      <c r="F119" s="982">
        <v>0.18194261193275499</v>
      </c>
    </row>
    <row r="120" spans="1:6" x14ac:dyDescent="0.2">
      <c r="A120" s="2" t="s">
        <v>129</v>
      </c>
      <c r="B120" s="985">
        <v>1376</v>
      </c>
      <c r="C120" s="982">
        <v>4.02286909520626E-2</v>
      </c>
      <c r="D120" s="982">
        <v>0.20197448134422299</v>
      </c>
      <c r="E120" s="982">
        <v>0.45505884289741499</v>
      </c>
      <c r="F120" s="982">
        <v>0.30273798108100902</v>
      </c>
    </row>
    <row r="121" spans="1:6" x14ac:dyDescent="0.2">
      <c r="A121" s="2" t="s">
        <v>130</v>
      </c>
      <c r="B121" s="985">
        <v>1446</v>
      </c>
      <c r="C121" s="982">
        <v>2.90752146393061E-2</v>
      </c>
      <c r="D121" s="982">
        <v>0.103765219449997</v>
      </c>
      <c r="E121" s="982">
        <v>0.26731932163238498</v>
      </c>
      <c r="F121" s="982">
        <v>0.59984022378921498</v>
      </c>
    </row>
    <row r="122" spans="1:6" x14ac:dyDescent="0.2">
      <c r="A122" s="2" t="s">
        <v>131</v>
      </c>
      <c r="B122" s="985">
        <v>843</v>
      </c>
      <c r="C122" s="982">
        <v>1.41920056194067E-2</v>
      </c>
      <c r="D122" s="982">
        <v>8.7093032896518693E-2</v>
      </c>
      <c r="E122" s="982">
        <v>0.15877972543239599</v>
      </c>
      <c r="F122" s="982">
        <v>0.73993521928787198</v>
      </c>
    </row>
    <row r="123" spans="1:6" x14ac:dyDescent="0.2">
      <c r="A123" s="2" t="s">
        <v>132</v>
      </c>
      <c r="B123" s="985">
        <v>498</v>
      </c>
      <c r="C123" s="982">
        <v>8.2096178084611893E-3</v>
      </c>
      <c r="D123" s="982">
        <v>5.8648183941841098E-2</v>
      </c>
      <c r="E123" s="982">
        <v>0.108768559992313</v>
      </c>
      <c r="F123" s="982">
        <v>0.82437366247177102</v>
      </c>
    </row>
    <row r="124" spans="1:6" x14ac:dyDescent="0.2">
      <c r="A124" s="3" t="s">
        <v>133</v>
      </c>
      <c r="B124" s="986">
        <v>2382</v>
      </c>
      <c r="C124" s="983">
        <v>1.2602025642991101E-2</v>
      </c>
      <c r="D124" s="983">
        <v>2.8925333172082901E-2</v>
      </c>
      <c r="E124" s="983">
        <v>5.5282488465309101E-2</v>
      </c>
      <c r="F124" s="983">
        <v>0.90319013595581099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A127"/>
  <sheetViews>
    <sheetView showGridLines="0" workbookViewId="0">
      <pane xSplit="1" ySplit="5" topLeftCell="X114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535</v>
      </c>
    </row>
    <row r="4" spans="1:27" x14ac:dyDescent="0.2">
      <c r="A4" t="s">
        <v>536</v>
      </c>
    </row>
    <row r="5" spans="1:27" ht="25.5" x14ac:dyDescent="0.2">
      <c r="A5" s="4" t="s">
        <v>24</v>
      </c>
      <c r="B5" s="4" t="s">
        <v>4</v>
      </c>
      <c r="C5" s="4" t="s">
        <v>541</v>
      </c>
      <c r="D5" s="4" t="s">
        <v>542</v>
      </c>
      <c r="E5" s="4" t="s">
        <v>543</v>
      </c>
      <c r="F5" s="4" t="s">
        <v>544</v>
      </c>
      <c r="G5" s="4" t="s">
        <v>545</v>
      </c>
      <c r="H5" s="4" t="s">
        <v>546</v>
      </c>
      <c r="I5" s="4" t="s">
        <v>547</v>
      </c>
      <c r="J5" s="4" t="s">
        <v>548</v>
      </c>
      <c r="K5" s="4" t="s">
        <v>549</v>
      </c>
      <c r="L5" s="4" t="s">
        <v>550</v>
      </c>
      <c r="M5" s="4" t="s">
        <v>551</v>
      </c>
      <c r="N5" s="4" t="s">
        <v>552</v>
      </c>
      <c r="O5" s="4" t="s">
        <v>553</v>
      </c>
      <c r="P5" s="4" t="s">
        <v>554</v>
      </c>
      <c r="Q5" s="4" t="s">
        <v>555</v>
      </c>
      <c r="R5" s="4" t="s">
        <v>556</v>
      </c>
      <c r="S5" s="4" t="s">
        <v>557</v>
      </c>
      <c r="T5" s="4" t="s">
        <v>558</v>
      </c>
      <c r="U5" s="4" t="s">
        <v>559</v>
      </c>
      <c r="V5" s="4" t="s">
        <v>560</v>
      </c>
      <c r="W5" s="4" t="s">
        <v>561</v>
      </c>
      <c r="X5" s="4" t="s">
        <v>562</v>
      </c>
      <c r="Y5" s="4" t="s">
        <v>563</v>
      </c>
      <c r="Z5" s="4" t="s">
        <v>564</v>
      </c>
      <c r="AA5" s="4" t="s">
        <v>172</v>
      </c>
    </row>
    <row r="6" spans="1:27" x14ac:dyDescent="0.2">
      <c r="A6" s="5" t="s">
        <v>26</v>
      </c>
      <c r="B6" s="990" t="s">
        <v>1</v>
      </c>
      <c r="C6" s="987" t="s">
        <v>1</v>
      </c>
      <c r="D6" s="987" t="s">
        <v>1</v>
      </c>
      <c r="E6" s="987" t="s">
        <v>1</v>
      </c>
      <c r="F6" s="987" t="s">
        <v>1</v>
      </c>
      <c r="G6" s="987" t="s">
        <v>1</v>
      </c>
      <c r="H6" s="987" t="s">
        <v>1</v>
      </c>
      <c r="I6" s="987" t="s">
        <v>1</v>
      </c>
      <c r="J6" s="987" t="s">
        <v>1</v>
      </c>
      <c r="K6" s="987" t="s">
        <v>1</v>
      </c>
      <c r="L6" s="987" t="s">
        <v>1</v>
      </c>
      <c r="M6" s="987" t="s">
        <v>1</v>
      </c>
      <c r="N6" s="987" t="s">
        <v>1</v>
      </c>
      <c r="O6" s="987" t="s">
        <v>1</v>
      </c>
      <c r="P6" s="987" t="s">
        <v>1</v>
      </c>
      <c r="Q6" s="987" t="s">
        <v>1</v>
      </c>
      <c r="R6" s="987" t="s">
        <v>1</v>
      </c>
      <c r="S6" s="987" t="s">
        <v>1</v>
      </c>
      <c r="T6" s="987" t="s">
        <v>1</v>
      </c>
      <c r="U6" s="987" t="s">
        <v>1</v>
      </c>
      <c r="V6" s="987" t="s">
        <v>1</v>
      </c>
      <c r="W6" s="987" t="s">
        <v>1</v>
      </c>
      <c r="X6" s="987" t="s">
        <v>1</v>
      </c>
      <c r="Y6" s="987" t="s">
        <v>1</v>
      </c>
      <c r="Z6" s="987" t="s">
        <v>1</v>
      </c>
      <c r="AA6" s="993" t="s">
        <v>1</v>
      </c>
    </row>
    <row r="7" spans="1:27" x14ac:dyDescent="0.2">
      <c r="A7" s="2" t="s">
        <v>26</v>
      </c>
      <c r="B7" s="991">
        <v>9031</v>
      </c>
      <c r="C7" s="988">
        <v>3.5530433058738702E-2</v>
      </c>
      <c r="D7" s="988">
        <v>1.5142197720706499E-2</v>
      </c>
      <c r="E7" s="988">
        <v>1.3830467127263499E-2</v>
      </c>
      <c r="F7" s="988">
        <v>1.7085522413253802E-2</v>
      </c>
      <c r="G7" s="988">
        <v>2.2811099886894198E-2</v>
      </c>
      <c r="H7" s="988">
        <v>7.2467260062694494E-2</v>
      </c>
      <c r="I7" s="988">
        <v>7.4179120361805004E-2</v>
      </c>
      <c r="J7" s="988">
        <v>8.1573843955993694E-2</v>
      </c>
      <c r="K7" s="988">
        <v>6.9707088172435802E-2</v>
      </c>
      <c r="L7" s="988">
        <v>6.5348327159881606E-2</v>
      </c>
      <c r="M7" s="988">
        <v>7.5034953653812395E-2</v>
      </c>
      <c r="N7" s="988">
        <v>8.3063036203384399E-2</v>
      </c>
      <c r="O7" s="988">
        <v>7.3385618627071394E-2</v>
      </c>
      <c r="P7" s="988">
        <v>5.6455738842487301E-2</v>
      </c>
      <c r="Q7" s="988">
        <v>4.5337777584791197E-2</v>
      </c>
      <c r="R7" s="988">
        <v>4.39042560756207E-2</v>
      </c>
      <c r="S7" s="988">
        <v>5.57471886277199E-2</v>
      </c>
      <c r="T7" s="988">
        <v>2.97388546168804E-2</v>
      </c>
      <c r="U7" s="988">
        <v>2.1320590749383E-2</v>
      </c>
      <c r="V7" s="988">
        <v>1.4025133103132199E-2</v>
      </c>
      <c r="W7" s="988">
        <v>5.0402721390128101E-3</v>
      </c>
      <c r="X7" s="988">
        <v>5.13357715681195E-3</v>
      </c>
      <c r="Y7" s="988">
        <v>6.0393586754798898E-3</v>
      </c>
      <c r="Z7" s="988">
        <v>1.8098296597600001E-2</v>
      </c>
      <c r="AA7" s="994">
        <v>1930.85327148438</v>
      </c>
    </row>
    <row r="8" spans="1:27" x14ac:dyDescent="0.2">
      <c r="A8" s="5" t="s">
        <v>27</v>
      </c>
      <c r="B8" s="990" t="s">
        <v>1</v>
      </c>
      <c r="C8" s="987" t="s">
        <v>1</v>
      </c>
      <c r="D8" s="987" t="s">
        <v>1</v>
      </c>
      <c r="E8" s="987" t="s">
        <v>1</v>
      </c>
      <c r="F8" s="987" t="s">
        <v>1</v>
      </c>
      <c r="G8" s="987" t="s">
        <v>1</v>
      </c>
      <c r="H8" s="987" t="s">
        <v>1</v>
      </c>
      <c r="I8" s="987" t="s">
        <v>1</v>
      </c>
      <c r="J8" s="987" t="s">
        <v>1</v>
      </c>
      <c r="K8" s="987" t="s">
        <v>1</v>
      </c>
      <c r="L8" s="987" t="s">
        <v>1</v>
      </c>
      <c r="M8" s="987" t="s">
        <v>1</v>
      </c>
      <c r="N8" s="987" t="s">
        <v>1</v>
      </c>
      <c r="O8" s="987" t="s">
        <v>1</v>
      </c>
      <c r="P8" s="987" t="s">
        <v>1</v>
      </c>
      <c r="Q8" s="987" t="s">
        <v>1</v>
      </c>
      <c r="R8" s="987" t="s">
        <v>1</v>
      </c>
      <c r="S8" s="987" t="s">
        <v>1</v>
      </c>
      <c r="T8" s="987" t="s">
        <v>1</v>
      </c>
      <c r="U8" s="987" t="s">
        <v>1</v>
      </c>
      <c r="V8" s="987" t="s">
        <v>1</v>
      </c>
      <c r="W8" s="987" t="s">
        <v>1</v>
      </c>
      <c r="X8" s="987" t="s">
        <v>1</v>
      </c>
      <c r="Y8" s="987" t="s">
        <v>1</v>
      </c>
      <c r="Z8" s="987" t="s">
        <v>1</v>
      </c>
      <c r="AA8" s="993" t="s">
        <v>1</v>
      </c>
    </row>
    <row r="9" spans="1:27" x14ac:dyDescent="0.2">
      <c r="A9" s="2" t="s">
        <v>28</v>
      </c>
      <c r="B9" s="991">
        <v>2476</v>
      </c>
      <c r="C9" s="988">
        <v>4.61074076592922E-2</v>
      </c>
      <c r="D9" s="988">
        <v>2.7488902211189301E-2</v>
      </c>
      <c r="E9" s="988">
        <v>2.0997148007154499E-2</v>
      </c>
      <c r="F9" s="988">
        <v>2.4033714085817299E-2</v>
      </c>
      <c r="G9" s="988">
        <v>3.0939269810915E-2</v>
      </c>
      <c r="H9" s="988">
        <v>0.111490190029144</v>
      </c>
      <c r="I9" s="988">
        <v>6.9135472178459195E-2</v>
      </c>
      <c r="J9" s="988">
        <v>7.0874921977520003E-2</v>
      </c>
      <c r="K9" s="988">
        <v>5.8961834758520099E-2</v>
      </c>
      <c r="L9" s="988">
        <v>5.6232519447803497E-2</v>
      </c>
      <c r="M9" s="988">
        <v>7.2221420705318506E-2</v>
      </c>
      <c r="N9" s="988">
        <v>7.6841436326503795E-2</v>
      </c>
      <c r="O9" s="988">
        <v>6.6994614899158506E-2</v>
      </c>
      <c r="P9" s="988">
        <v>5.34747391939163E-2</v>
      </c>
      <c r="Q9" s="988">
        <v>4.7192189842462498E-2</v>
      </c>
      <c r="R9" s="988">
        <v>4.1360367089509999E-2</v>
      </c>
      <c r="S9" s="988">
        <v>4.5643884688615799E-2</v>
      </c>
      <c r="T9" s="988">
        <v>2.6367755606770502E-2</v>
      </c>
      <c r="U9" s="988">
        <v>1.8847186118364299E-2</v>
      </c>
      <c r="V9" s="988">
        <v>9.4517096877098101E-3</v>
      </c>
      <c r="W9" s="988">
        <v>4.7358139418065496E-3</v>
      </c>
      <c r="X9" s="988">
        <v>2.3956217337399699E-3</v>
      </c>
      <c r="Y9" s="988">
        <v>5.0188391469419003E-3</v>
      </c>
      <c r="Z9" s="988">
        <v>1.31930485367775E-2</v>
      </c>
      <c r="AA9" s="994">
        <v>1816.8935546875</v>
      </c>
    </row>
    <row r="10" spans="1:27" x14ac:dyDescent="0.2">
      <c r="A10" s="2" t="s">
        <v>29</v>
      </c>
      <c r="B10" s="991">
        <v>384</v>
      </c>
      <c r="C10" s="988">
        <v>0</v>
      </c>
      <c r="D10" s="988">
        <v>0</v>
      </c>
      <c r="E10" s="988">
        <v>8.9498106390237808E-3</v>
      </c>
      <c r="F10" s="988">
        <v>2.0462654531002E-2</v>
      </c>
      <c r="G10" s="988">
        <v>1.38351591303945E-2</v>
      </c>
      <c r="H10" s="988">
        <v>6.5869241952896104E-2</v>
      </c>
      <c r="I10" s="988">
        <v>5.59035502374172E-2</v>
      </c>
      <c r="J10" s="988">
        <v>5.3595352917909601E-2</v>
      </c>
      <c r="K10" s="988">
        <v>0.103093340992928</v>
      </c>
      <c r="L10" s="988">
        <v>7.7436067163944203E-2</v>
      </c>
      <c r="M10" s="988">
        <v>5.1154267042875297E-2</v>
      </c>
      <c r="N10" s="988">
        <v>7.7493123710155501E-2</v>
      </c>
      <c r="O10" s="988">
        <v>9.0995892882347107E-2</v>
      </c>
      <c r="P10" s="988">
        <v>6.6575706005096394E-2</v>
      </c>
      <c r="Q10" s="988">
        <v>4.6268492937087999E-2</v>
      </c>
      <c r="R10" s="988">
        <v>6.7431628704071003E-2</v>
      </c>
      <c r="S10" s="988">
        <v>5.8361362665891599E-2</v>
      </c>
      <c r="T10" s="988">
        <v>3.2839789986610399E-2</v>
      </c>
      <c r="U10" s="988">
        <v>5.6666251271963099E-2</v>
      </c>
      <c r="V10" s="988">
        <v>2.8370464220642998E-2</v>
      </c>
      <c r="W10" s="988">
        <v>1.5870059723965799E-4</v>
      </c>
      <c r="X10" s="988">
        <v>3.9588492363691304E-3</v>
      </c>
      <c r="Y10" s="988">
        <v>6.0113524086773404E-3</v>
      </c>
      <c r="Z10" s="988">
        <v>1.45689314231277E-2</v>
      </c>
      <c r="AA10" s="994">
        <v>2089.6142578125</v>
      </c>
    </row>
    <row r="11" spans="1:27" x14ac:dyDescent="0.2">
      <c r="A11" s="2" t="s">
        <v>30</v>
      </c>
      <c r="B11" s="991">
        <v>1487</v>
      </c>
      <c r="C11" s="988">
        <v>4.02585491538048E-2</v>
      </c>
      <c r="D11" s="988">
        <v>1.09620476141572E-2</v>
      </c>
      <c r="E11" s="988">
        <v>4.3763415887951903E-3</v>
      </c>
      <c r="F11" s="988">
        <v>1.44280763342977E-2</v>
      </c>
      <c r="G11" s="988">
        <v>1.5704039484262501E-2</v>
      </c>
      <c r="H11" s="988">
        <v>2.5112198665738099E-2</v>
      </c>
      <c r="I11" s="988">
        <v>4.2857047170400599E-2</v>
      </c>
      <c r="J11" s="988">
        <v>3.7439782172441503E-2</v>
      </c>
      <c r="K11" s="988">
        <v>4.7847650945186601E-2</v>
      </c>
      <c r="L11" s="988">
        <v>5.6771405041217797E-2</v>
      </c>
      <c r="M11" s="988">
        <v>5.8552294969558702E-2</v>
      </c>
      <c r="N11" s="988">
        <v>8.9402459561824799E-2</v>
      </c>
      <c r="O11" s="988">
        <v>7.6138831675052601E-2</v>
      </c>
      <c r="P11" s="988">
        <v>6.3918828964233398E-2</v>
      </c>
      <c r="Q11" s="988">
        <v>5.66370412707329E-2</v>
      </c>
      <c r="R11" s="988">
        <v>5.5530823767185197E-2</v>
      </c>
      <c r="S11" s="988">
        <v>9.2465937137603801E-2</v>
      </c>
      <c r="T11" s="988">
        <v>5.3010433912277201E-2</v>
      </c>
      <c r="U11" s="988">
        <v>3.8711324334144599E-2</v>
      </c>
      <c r="V11" s="988">
        <v>3.1451657414436299E-2</v>
      </c>
      <c r="W11" s="988">
        <v>8.6185997352004103E-3</v>
      </c>
      <c r="X11" s="988">
        <v>1.65413077920675E-2</v>
      </c>
      <c r="Y11" s="988">
        <v>1.93379763513803E-2</v>
      </c>
      <c r="Z11" s="988">
        <v>4.3925344944000203E-2</v>
      </c>
      <c r="AA11" s="994">
        <v>2400.37475585938</v>
      </c>
    </row>
    <row r="12" spans="1:27" x14ac:dyDescent="0.2">
      <c r="A12" s="2" t="s">
        <v>31</v>
      </c>
      <c r="B12" s="991">
        <v>1703</v>
      </c>
      <c r="C12" s="988">
        <v>4.2771115899085999E-2</v>
      </c>
      <c r="D12" s="988">
        <v>1.3232737779617299E-2</v>
      </c>
      <c r="E12" s="988">
        <v>1.1388504877686501E-2</v>
      </c>
      <c r="F12" s="988">
        <v>1.59448962658644E-2</v>
      </c>
      <c r="G12" s="988">
        <v>1.3509319163858899E-2</v>
      </c>
      <c r="H12" s="988">
        <v>4.1725348681211499E-2</v>
      </c>
      <c r="I12" s="988">
        <v>5.2643612027168302E-2</v>
      </c>
      <c r="J12" s="988">
        <v>6.4553022384643596E-2</v>
      </c>
      <c r="K12" s="988">
        <v>5.0088204443454701E-2</v>
      </c>
      <c r="L12" s="988">
        <v>5.5661924183368697E-2</v>
      </c>
      <c r="M12" s="988">
        <v>7.2527326643466894E-2</v>
      </c>
      <c r="N12" s="988">
        <v>9.8358869552612305E-2</v>
      </c>
      <c r="O12" s="988">
        <v>9.1157585382461506E-2</v>
      </c>
      <c r="P12" s="988">
        <v>7.4147433042526203E-2</v>
      </c>
      <c r="Q12" s="988">
        <v>5.2502021193504299E-2</v>
      </c>
      <c r="R12" s="988">
        <v>5.6967422366142301E-2</v>
      </c>
      <c r="S12" s="988">
        <v>8.7740108370780903E-2</v>
      </c>
      <c r="T12" s="988">
        <v>3.7861213088035597E-2</v>
      </c>
      <c r="U12" s="988">
        <v>2.11852099746466E-2</v>
      </c>
      <c r="V12" s="988">
        <v>1.15690501406789E-2</v>
      </c>
      <c r="W12" s="988">
        <v>7.74500798434019E-3</v>
      </c>
      <c r="X12" s="988">
        <v>6.4293243922293204E-3</v>
      </c>
      <c r="Y12" s="988">
        <v>2.9914986807853001E-3</v>
      </c>
      <c r="Z12" s="988">
        <v>1.7299233004450802E-2</v>
      </c>
      <c r="AA12" s="994">
        <v>2178.201171875</v>
      </c>
    </row>
    <row r="13" spans="1:27" x14ac:dyDescent="0.2">
      <c r="A13" s="2" t="s">
        <v>32</v>
      </c>
      <c r="B13" s="991">
        <v>968</v>
      </c>
      <c r="C13" s="988">
        <v>8.2782041281461698E-3</v>
      </c>
      <c r="D13" s="988">
        <v>2.1904741879552598E-3</v>
      </c>
      <c r="E13" s="988">
        <v>5.9187575243413396E-3</v>
      </c>
      <c r="F13" s="988">
        <v>3.2048856373876299E-3</v>
      </c>
      <c r="G13" s="988">
        <v>1.7200294882059101E-2</v>
      </c>
      <c r="H13" s="988">
        <v>8.3560183644294697E-2</v>
      </c>
      <c r="I13" s="988">
        <v>0.119041837751865</v>
      </c>
      <c r="J13" s="988">
        <v>0.15698553621769001</v>
      </c>
      <c r="K13" s="988">
        <v>0.120304338634014</v>
      </c>
      <c r="L13" s="988">
        <v>9.0898767113685594E-2</v>
      </c>
      <c r="M13" s="988">
        <v>0.10528620332479501</v>
      </c>
      <c r="N13" s="988">
        <v>8.7201319634914398E-2</v>
      </c>
      <c r="O13" s="988">
        <v>7.3144152760505704E-2</v>
      </c>
      <c r="P13" s="988">
        <v>4.1680127382278401E-2</v>
      </c>
      <c r="Q13" s="988">
        <v>3.09628881514072E-2</v>
      </c>
      <c r="R13" s="988">
        <v>2.0135877653956399E-2</v>
      </c>
      <c r="S13" s="988">
        <v>1.7761580646038101E-2</v>
      </c>
      <c r="T13" s="988">
        <v>8.3399992436170595E-3</v>
      </c>
      <c r="U13" s="988">
        <v>2.43869516998529E-3</v>
      </c>
      <c r="V13" s="988">
        <v>3.8337300065904899E-3</v>
      </c>
      <c r="W13" s="988">
        <v>1.1383417295292E-3</v>
      </c>
      <c r="X13" s="988">
        <v>0</v>
      </c>
      <c r="Y13" s="988">
        <v>0</v>
      </c>
      <c r="Z13" s="988">
        <v>4.9379724077880404E-4</v>
      </c>
      <c r="AA13" s="994">
        <v>1582.74182128906</v>
      </c>
    </row>
    <row r="14" spans="1:27" x14ac:dyDescent="0.2">
      <c r="A14" s="2" t="s">
        <v>33</v>
      </c>
      <c r="B14" s="991">
        <v>1568</v>
      </c>
      <c r="C14" s="988">
        <v>2.05280277878046E-2</v>
      </c>
      <c r="D14" s="988">
        <v>3.7610444705933302E-3</v>
      </c>
      <c r="E14" s="988">
        <v>1.52242099866271E-2</v>
      </c>
      <c r="F14" s="988">
        <v>1.0311597026884599E-2</v>
      </c>
      <c r="G14" s="988">
        <v>3.0015710741281499E-2</v>
      </c>
      <c r="H14" s="988">
        <v>5.7181265205144903E-2</v>
      </c>
      <c r="I14" s="988">
        <v>0.15186759829521199</v>
      </c>
      <c r="J14" s="988">
        <v>0.157677307724953</v>
      </c>
      <c r="K14" s="988">
        <v>0.1211062297225</v>
      </c>
      <c r="L14" s="988">
        <v>9.22520086169243E-2</v>
      </c>
      <c r="M14" s="988">
        <v>9.0383842587470994E-2</v>
      </c>
      <c r="N14" s="988">
        <v>6.4452663064003005E-2</v>
      </c>
      <c r="O14" s="988">
        <v>4.4927693903446198E-2</v>
      </c>
      <c r="P14" s="988">
        <v>3.3968269824981703E-2</v>
      </c>
      <c r="Q14" s="988">
        <v>1.7224943265318898E-2</v>
      </c>
      <c r="R14" s="988">
        <v>2.63834279030561E-2</v>
      </c>
      <c r="S14" s="988">
        <v>2.1578811109065999E-2</v>
      </c>
      <c r="T14" s="988">
        <v>1.04879131540656E-2</v>
      </c>
      <c r="U14" s="988">
        <v>7.8595262020826305E-3</v>
      </c>
      <c r="V14" s="988">
        <v>5.8061475865542897E-3</v>
      </c>
      <c r="W14" s="988">
        <v>2.5374817196279799E-3</v>
      </c>
      <c r="X14" s="988">
        <v>2.3432073649018999E-3</v>
      </c>
      <c r="Y14" s="988">
        <v>1.53248512651771E-3</v>
      </c>
      <c r="Z14" s="988">
        <v>1.05885853990912E-2</v>
      </c>
      <c r="AA14" s="994">
        <v>1497.87414550781</v>
      </c>
    </row>
    <row r="15" spans="1:27" x14ac:dyDescent="0.2">
      <c r="A15" s="5" t="s">
        <v>34</v>
      </c>
      <c r="B15" s="990" t="s">
        <v>1</v>
      </c>
      <c r="C15" s="987" t="s">
        <v>1</v>
      </c>
      <c r="D15" s="987" t="s">
        <v>1</v>
      </c>
      <c r="E15" s="987" t="s">
        <v>1</v>
      </c>
      <c r="F15" s="987" t="s">
        <v>1</v>
      </c>
      <c r="G15" s="987" t="s">
        <v>1</v>
      </c>
      <c r="H15" s="987" t="s">
        <v>1</v>
      </c>
      <c r="I15" s="987" t="s">
        <v>1</v>
      </c>
      <c r="J15" s="987" t="s">
        <v>1</v>
      </c>
      <c r="K15" s="987" t="s">
        <v>1</v>
      </c>
      <c r="L15" s="987" t="s">
        <v>1</v>
      </c>
      <c r="M15" s="987" t="s">
        <v>1</v>
      </c>
      <c r="N15" s="987" t="s">
        <v>1</v>
      </c>
      <c r="O15" s="987" t="s">
        <v>1</v>
      </c>
      <c r="P15" s="987" t="s">
        <v>1</v>
      </c>
      <c r="Q15" s="987" t="s">
        <v>1</v>
      </c>
      <c r="R15" s="987" t="s">
        <v>1</v>
      </c>
      <c r="S15" s="987" t="s">
        <v>1</v>
      </c>
      <c r="T15" s="987" t="s">
        <v>1</v>
      </c>
      <c r="U15" s="987" t="s">
        <v>1</v>
      </c>
      <c r="V15" s="987" t="s">
        <v>1</v>
      </c>
      <c r="W15" s="987" t="s">
        <v>1</v>
      </c>
      <c r="X15" s="987" t="s">
        <v>1</v>
      </c>
      <c r="Y15" s="987" t="s">
        <v>1</v>
      </c>
      <c r="Z15" s="987" t="s">
        <v>1</v>
      </c>
      <c r="AA15" s="993" t="s">
        <v>1</v>
      </c>
    </row>
    <row r="16" spans="1:27" x14ac:dyDescent="0.2">
      <c r="A16" s="2" t="s">
        <v>35</v>
      </c>
      <c r="B16" s="991">
        <v>5854</v>
      </c>
      <c r="C16" s="988">
        <v>3.3091161400079699E-2</v>
      </c>
      <c r="D16" s="988">
        <v>1.24943498522043E-2</v>
      </c>
      <c r="E16" s="988">
        <v>9.4837173819541896E-3</v>
      </c>
      <c r="F16" s="988">
        <v>8.2023935392499005E-3</v>
      </c>
      <c r="G16" s="988">
        <v>1.45262228325009E-2</v>
      </c>
      <c r="H16" s="988">
        <v>3.2705958932638203E-2</v>
      </c>
      <c r="I16" s="988">
        <v>4.2794156819581999E-2</v>
      </c>
      <c r="J16" s="988">
        <v>5.5048722773790401E-2</v>
      </c>
      <c r="K16" s="988">
        <v>5.3293034434318501E-2</v>
      </c>
      <c r="L16" s="988">
        <v>6.4613014459609999E-2</v>
      </c>
      <c r="M16" s="988">
        <v>7.6476000249385806E-2</v>
      </c>
      <c r="N16" s="988">
        <v>9.5905564725399003E-2</v>
      </c>
      <c r="O16" s="988">
        <v>9.2344142496585804E-2</v>
      </c>
      <c r="P16" s="988">
        <v>7.2113677859306294E-2</v>
      </c>
      <c r="Q16" s="988">
        <v>6.0440719127655002E-2</v>
      </c>
      <c r="R16" s="988">
        <v>5.9113685041666003E-2</v>
      </c>
      <c r="S16" s="988">
        <v>7.7500164508819594E-2</v>
      </c>
      <c r="T16" s="988">
        <v>4.1736267507076298E-2</v>
      </c>
      <c r="U16" s="988">
        <v>3.0424991622567201E-2</v>
      </c>
      <c r="V16" s="988">
        <v>1.9596243277192098E-2</v>
      </c>
      <c r="W16" s="988">
        <v>6.6545028239488602E-3</v>
      </c>
      <c r="X16" s="988">
        <v>7.5046820566058202E-3</v>
      </c>
      <c r="Y16" s="988">
        <v>8.5612852126359905E-3</v>
      </c>
      <c r="Z16" s="988">
        <v>2.5375341996550602E-2</v>
      </c>
      <c r="AA16" s="994">
        <v>2235.83178710938</v>
      </c>
    </row>
    <row r="17" spans="1:27" x14ac:dyDescent="0.2">
      <c r="A17" s="2" t="s">
        <v>36</v>
      </c>
      <c r="B17" s="991">
        <v>304</v>
      </c>
      <c r="C17" s="988">
        <v>5.64923137426376E-2</v>
      </c>
      <c r="D17" s="988">
        <v>3.7132915109396002E-2</v>
      </c>
      <c r="E17" s="988">
        <v>3.7999641150236102E-2</v>
      </c>
      <c r="F17" s="988">
        <v>8.58479514718056E-2</v>
      </c>
      <c r="G17" s="988">
        <v>2.8430582955479601E-2</v>
      </c>
      <c r="H17" s="988">
        <v>0.39460822939872697</v>
      </c>
      <c r="I17" s="988">
        <v>0.14636871218681299</v>
      </c>
      <c r="J17" s="988">
        <v>6.6076986491680104E-2</v>
      </c>
      <c r="K17" s="988">
        <v>7.1538232266902896E-2</v>
      </c>
      <c r="L17" s="988">
        <v>1.1333989910781401E-2</v>
      </c>
      <c r="M17" s="988">
        <v>1.53172928839922E-2</v>
      </c>
      <c r="N17" s="988">
        <v>2.6829225942492499E-2</v>
      </c>
      <c r="O17" s="988">
        <v>4.5793205499648996E-3</v>
      </c>
      <c r="P17" s="988">
        <v>8.6744753643870406E-3</v>
      </c>
      <c r="Q17" s="988">
        <v>4.21522464603186E-3</v>
      </c>
      <c r="R17" s="988">
        <v>4.52559761470184E-4</v>
      </c>
      <c r="S17" s="988">
        <v>1.0145265841856601E-3</v>
      </c>
      <c r="T17" s="988">
        <v>2.2570707369595801E-3</v>
      </c>
      <c r="U17" s="988">
        <v>8.3073368296027205E-4</v>
      </c>
      <c r="V17" s="988">
        <v>0</v>
      </c>
      <c r="W17" s="988">
        <v>0</v>
      </c>
      <c r="X17" s="988">
        <v>0</v>
      </c>
      <c r="Y17" s="988">
        <v>0</v>
      </c>
      <c r="Z17" s="988">
        <v>0</v>
      </c>
      <c r="AA17" s="994">
        <v>953.076904296875</v>
      </c>
    </row>
    <row r="18" spans="1:27" x14ac:dyDescent="0.2">
      <c r="A18" s="2" t="s">
        <v>37</v>
      </c>
      <c r="B18" s="991">
        <v>2407</v>
      </c>
      <c r="C18" s="988">
        <v>1.24552305787802E-2</v>
      </c>
      <c r="D18" s="988">
        <v>3.2043626997619902E-3</v>
      </c>
      <c r="E18" s="988">
        <v>7.2694499976933002E-3</v>
      </c>
      <c r="F18" s="988">
        <v>5.7122944854199904E-3</v>
      </c>
      <c r="G18" s="988">
        <v>1.99326723814011E-2</v>
      </c>
      <c r="H18" s="988">
        <v>6.8204499781131703E-2</v>
      </c>
      <c r="I18" s="988">
        <v>0.147974997758865</v>
      </c>
      <c r="J18" s="988">
        <v>0.16871811449527699</v>
      </c>
      <c r="K18" s="988">
        <v>0.12385181337595</v>
      </c>
      <c r="L18" s="988">
        <v>9.4128511846065493E-2</v>
      </c>
      <c r="M18" s="988">
        <v>0.100592523813248</v>
      </c>
      <c r="N18" s="988">
        <v>7.6191827654838604E-2</v>
      </c>
      <c r="O18" s="988">
        <v>5.7666834443807602E-2</v>
      </c>
      <c r="P18" s="988">
        <v>3.19744125008583E-2</v>
      </c>
      <c r="Q18" s="988">
        <v>2.1622030064463602E-2</v>
      </c>
      <c r="R18" s="988">
        <v>1.9829757511615798E-2</v>
      </c>
      <c r="S18" s="988">
        <v>1.6297683119773899E-2</v>
      </c>
      <c r="T18" s="988">
        <v>8.1667052581906301E-3</v>
      </c>
      <c r="U18" s="988">
        <v>5.0329854711890203E-3</v>
      </c>
      <c r="V18" s="988">
        <v>5.0010369159281297E-3</v>
      </c>
      <c r="W18" s="988">
        <v>1.3317301636561799E-3</v>
      </c>
      <c r="X18" s="988">
        <v>4.3944208300672499E-4</v>
      </c>
      <c r="Y18" s="988">
        <v>2.11124017369002E-4</v>
      </c>
      <c r="Z18" s="988">
        <v>4.1899597272276896E-3</v>
      </c>
      <c r="AA18" s="994">
        <v>1524.21240234375</v>
      </c>
    </row>
    <row r="19" spans="1:27" x14ac:dyDescent="0.2">
      <c r="A19" s="2" t="s">
        <v>38</v>
      </c>
      <c r="B19" s="991">
        <v>318</v>
      </c>
      <c r="C19" s="988">
        <v>0.127610579133034</v>
      </c>
      <c r="D19" s="988">
        <v>7.0732697844505296E-2</v>
      </c>
      <c r="E19" s="988">
        <v>5.72330355644226E-2</v>
      </c>
      <c r="F19" s="988">
        <v>7.0847228169441195E-2</v>
      </c>
      <c r="G19" s="988">
        <v>0.110404551029205</v>
      </c>
      <c r="H19" s="988">
        <v>0.155963450670242</v>
      </c>
      <c r="I19" s="988">
        <v>0.108977511525154</v>
      </c>
      <c r="J19" s="988">
        <v>0.10420628637075401</v>
      </c>
      <c r="K19" s="988">
        <v>6.5380580723285703E-2</v>
      </c>
      <c r="L19" s="988">
        <v>2.4251367896795301E-2</v>
      </c>
      <c r="M19" s="988">
        <v>3.6181293427944197E-2</v>
      </c>
      <c r="N19" s="988">
        <v>2.38883718848228E-2</v>
      </c>
      <c r="O19" s="988">
        <v>2.1310322917997798E-3</v>
      </c>
      <c r="P19" s="988">
        <v>9.9969804286956804E-3</v>
      </c>
      <c r="Q19" s="988">
        <v>1.0660373605787799E-2</v>
      </c>
      <c r="R19" s="988">
        <v>6.7848153412342098E-3</v>
      </c>
      <c r="S19" s="988">
        <v>4.3046129867434502E-3</v>
      </c>
      <c r="T19" s="988">
        <v>1.40844820998609E-3</v>
      </c>
      <c r="U19" s="988">
        <v>1.30759400781244E-3</v>
      </c>
      <c r="V19" s="988">
        <v>0</v>
      </c>
      <c r="W19" s="988">
        <v>0</v>
      </c>
      <c r="X19" s="988">
        <v>0</v>
      </c>
      <c r="Y19" s="988">
        <v>0</v>
      </c>
      <c r="Z19" s="988">
        <v>7.72919226437807E-3</v>
      </c>
      <c r="AA19" s="994">
        <v>957.214111328125</v>
      </c>
    </row>
    <row r="20" spans="1:27" x14ac:dyDescent="0.2">
      <c r="A20" s="5" t="s">
        <v>39</v>
      </c>
      <c r="B20" s="990" t="s">
        <v>1</v>
      </c>
      <c r="C20" s="987" t="s">
        <v>1</v>
      </c>
      <c r="D20" s="987" t="s">
        <v>1</v>
      </c>
      <c r="E20" s="987" t="s">
        <v>1</v>
      </c>
      <c r="F20" s="987" t="s">
        <v>1</v>
      </c>
      <c r="G20" s="987" t="s">
        <v>1</v>
      </c>
      <c r="H20" s="987" t="s">
        <v>1</v>
      </c>
      <c r="I20" s="987" t="s">
        <v>1</v>
      </c>
      <c r="J20" s="987" t="s">
        <v>1</v>
      </c>
      <c r="K20" s="987" t="s">
        <v>1</v>
      </c>
      <c r="L20" s="987" t="s">
        <v>1</v>
      </c>
      <c r="M20" s="987" t="s">
        <v>1</v>
      </c>
      <c r="N20" s="987" t="s">
        <v>1</v>
      </c>
      <c r="O20" s="987" t="s">
        <v>1</v>
      </c>
      <c r="P20" s="987" t="s">
        <v>1</v>
      </c>
      <c r="Q20" s="987" t="s">
        <v>1</v>
      </c>
      <c r="R20" s="987" t="s">
        <v>1</v>
      </c>
      <c r="S20" s="987" t="s">
        <v>1</v>
      </c>
      <c r="T20" s="987" t="s">
        <v>1</v>
      </c>
      <c r="U20" s="987" t="s">
        <v>1</v>
      </c>
      <c r="V20" s="987" t="s">
        <v>1</v>
      </c>
      <c r="W20" s="987" t="s">
        <v>1</v>
      </c>
      <c r="X20" s="987" t="s">
        <v>1</v>
      </c>
      <c r="Y20" s="987" t="s">
        <v>1</v>
      </c>
      <c r="Z20" s="987" t="s">
        <v>1</v>
      </c>
      <c r="AA20" s="993" t="s">
        <v>1</v>
      </c>
    </row>
    <row r="21" spans="1:27" x14ac:dyDescent="0.2">
      <c r="A21" s="2" t="s">
        <v>35</v>
      </c>
      <c r="B21" s="991">
        <v>5854</v>
      </c>
      <c r="C21" s="988">
        <v>3.3091161400079699E-2</v>
      </c>
      <c r="D21" s="988">
        <v>1.24943498522043E-2</v>
      </c>
      <c r="E21" s="988">
        <v>9.4837173819541896E-3</v>
      </c>
      <c r="F21" s="988">
        <v>8.2023935392499005E-3</v>
      </c>
      <c r="G21" s="988">
        <v>1.45262228325009E-2</v>
      </c>
      <c r="H21" s="988">
        <v>3.2705958932638203E-2</v>
      </c>
      <c r="I21" s="988">
        <v>4.2794156819581999E-2</v>
      </c>
      <c r="J21" s="988">
        <v>5.5048722773790401E-2</v>
      </c>
      <c r="K21" s="988">
        <v>5.3293034434318501E-2</v>
      </c>
      <c r="L21" s="988">
        <v>6.4613014459609999E-2</v>
      </c>
      <c r="M21" s="988">
        <v>7.6476000249385806E-2</v>
      </c>
      <c r="N21" s="988">
        <v>9.5905564725399003E-2</v>
      </c>
      <c r="O21" s="988">
        <v>9.2344142496585804E-2</v>
      </c>
      <c r="P21" s="988">
        <v>7.2113677859306294E-2</v>
      </c>
      <c r="Q21" s="988">
        <v>6.0440719127655002E-2</v>
      </c>
      <c r="R21" s="988">
        <v>5.9113685041666003E-2</v>
      </c>
      <c r="S21" s="988">
        <v>7.7500164508819594E-2</v>
      </c>
      <c r="T21" s="988">
        <v>4.1736267507076298E-2</v>
      </c>
      <c r="U21" s="988">
        <v>3.0424991622567201E-2</v>
      </c>
      <c r="V21" s="988">
        <v>1.9596243277192098E-2</v>
      </c>
      <c r="W21" s="988">
        <v>6.6545028239488602E-3</v>
      </c>
      <c r="X21" s="988">
        <v>7.5046820566058202E-3</v>
      </c>
      <c r="Y21" s="988">
        <v>8.5612852126359905E-3</v>
      </c>
      <c r="Z21" s="988">
        <v>2.5375341996550602E-2</v>
      </c>
      <c r="AA21" s="994">
        <v>2235.83178710938</v>
      </c>
    </row>
    <row r="22" spans="1:27" x14ac:dyDescent="0.2">
      <c r="A22" s="2" t="s">
        <v>40</v>
      </c>
      <c r="B22" s="991">
        <v>112</v>
      </c>
      <c r="C22" s="988">
        <v>5.16387335956097E-2</v>
      </c>
      <c r="D22" s="988">
        <v>3.4512545913457898E-2</v>
      </c>
      <c r="E22" s="988">
        <v>3.9521962404251099E-2</v>
      </c>
      <c r="F22" s="988">
        <v>4.9165353178978001E-2</v>
      </c>
      <c r="G22" s="988">
        <v>2.5083348155021699E-2</v>
      </c>
      <c r="H22" s="988">
        <v>0.21848152577877</v>
      </c>
      <c r="I22" s="988">
        <v>0.17798155546188399</v>
      </c>
      <c r="J22" s="988">
        <v>0.11356270313262901</v>
      </c>
      <c r="K22" s="988">
        <v>0.116580851376057</v>
      </c>
      <c r="L22" s="988">
        <v>2.47484911233187E-2</v>
      </c>
      <c r="M22" s="988">
        <v>4.1077680885791799E-2</v>
      </c>
      <c r="N22" s="988">
        <v>6.6729374229908003E-2</v>
      </c>
      <c r="O22" s="988">
        <v>7.6422039419412604E-3</v>
      </c>
      <c r="P22" s="988">
        <v>9.7541129216551798E-3</v>
      </c>
      <c r="Q22" s="988">
        <v>1.13043244928122E-2</v>
      </c>
      <c r="R22" s="988">
        <v>1.21366779785603E-3</v>
      </c>
      <c r="S22" s="988">
        <v>2.72074178792536E-3</v>
      </c>
      <c r="T22" s="988">
        <v>6.0529774054884902E-3</v>
      </c>
      <c r="U22" s="988">
        <v>2.22784886136651E-3</v>
      </c>
      <c r="V22" s="988">
        <v>0</v>
      </c>
      <c r="W22" s="988">
        <v>0</v>
      </c>
      <c r="X22" s="988">
        <v>0</v>
      </c>
      <c r="Y22" s="988">
        <v>0</v>
      </c>
      <c r="Z22" s="988">
        <v>0</v>
      </c>
      <c r="AA22" s="994">
        <v>1154.96166992188</v>
      </c>
    </row>
    <row r="23" spans="1:27" x14ac:dyDescent="0.2">
      <c r="A23" s="2" t="s">
        <v>41</v>
      </c>
      <c r="B23" s="991">
        <v>155</v>
      </c>
      <c r="C23" s="988">
        <v>6.1037667095661198E-2</v>
      </c>
      <c r="D23" s="988">
        <v>2.738007158041E-2</v>
      </c>
      <c r="E23" s="988">
        <v>3.7235245108604403E-2</v>
      </c>
      <c r="F23" s="988">
        <v>9.2968583106994601E-2</v>
      </c>
      <c r="G23" s="988">
        <v>1.2490426190197501E-2</v>
      </c>
      <c r="H23" s="988">
        <v>0.52378785610198997</v>
      </c>
      <c r="I23" s="988">
        <v>0.14365281164646099</v>
      </c>
      <c r="J23" s="988">
        <v>3.6130435764789602E-2</v>
      </c>
      <c r="K23" s="988">
        <v>5.4159499704837799E-2</v>
      </c>
      <c r="L23" s="988">
        <v>4.0631387382745699E-3</v>
      </c>
      <c r="M23" s="988">
        <v>0</v>
      </c>
      <c r="N23" s="988">
        <v>3.7566125392913801E-3</v>
      </c>
      <c r="O23" s="988">
        <v>3.3376363571733202E-3</v>
      </c>
      <c r="P23" s="988">
        <v>0</v>
      </c>
      <c r="Q23" s="988">
        <v>0</v>
      </c>
      <c r="R23" s="988">
        <v>0</v>
      </c>
      <c r="S23" s="988">
        <v>0</v>
      </c>
      <c r="T23" s="988">
        <v>0</v>
      </c>
      <c r="U23" s="988">
        <v>0</v>
      </c>
      <c r="V23" s="988">
        <v>0</v>
      </c>
      <c r="W23" s="988">
        <v>0</v>
      </c>
      <c r="X23" s="988">
        <v>0</v>
      </c>
      <c r="Y23" s="988">
        <v>0</v>
      </c>
      <c r="Z23" s="988">
        <v>0</v>
      </c>
      <c r="AA23" s="994">
        <v>929.0810546875</v>
      </c>
    </row>
    <row r="24" spans="1:27" x14ac:dyDescent="0.2">
      <c r="A24" s="2" t="s">
        <v>42</v>
      </c>
      <c r="B24" s="991">
        <v>37</v>
      </c>
      <c r="C24" s="988">
        <v>5.1480844616890002E-2</v>
      </c>
      <c r="D24" s="988">
        <v>9.2522643506526905E-2</v>
      </c>
      <c r="E24" s="988">
        <v>3.6424428224563599E-2</v>
      </c>
      <c r="F24" s="988">
        <v>0.177578255534172</v>
      </c>
      <c r="G24" s="988">
        <v>0.11575644463300699</v>
      </c>
      <c r="H24" s="988">
        <v>0.38295370340347301</v>
      </c>
      <c r="I24" s="988">
        <v>5.1036458462476703E-2</v>
      </c>
      <c r="J24" s="988">
        <v>4.59859073162079E-2</v>
      </c>
      <c r="K24" s="988">
        <v>0</v>
      </c>
      <c r="L24" s="988">
        <v>0</v>
      </c>
      <c r="M24" s="988">
        <v>0</v>
      </c>
      <c r="N24" s="988">
        <v>0</v>
      </c>
      <c r="O24" s="988">
        <v>0</v>
      </c>
      <c r="P24" s="988">
        <v>4.6261321753263501E-2</v>
      </c>
      <c r="Q24" s="988">
        <v>0</v>
      </c>
      <c r="R24" s="988">
        <v>0</v>
      </c>
      <c r="S24" s="988">
        <v>0</v>
      </c>
      <c r="T24" s="988">
        <v>0</v>
      </c>
      <c r="U24" s="988">
        <v>0</v>
      </c>
      <c r="V24" s="988">
        <v>0</v>
      </c>
      <c r="W24" s="988">
        <v>0</v>
      </c>
      <c r="X24" s="988">
        <v>0</v>
      </c>
      <c r="Y24" s="988">
        <v>0</v>
      </c>
      <c r="Z24" s="988">
        <v>0</v>
      </c>
      <c r="AA24" s="994">
        <v>823.16839599609398</v>
      </c>
    </row>
    <row r="25" spans="1:27" x14ac:dyDescent="0.2">
      <c r="A25" s="2" t="s">
        <v>43</v>
      </c>
      <c r="B25" s="991">
        <v>10</v>
      </c>
      <c r="C25" s="988" t="s">
        <v>1</v>
      </c>
      <c r="D25" s="988" t="s">
        <v>1</v>
      </c>
      <c r="E25" s="988" t="s">
        <v>1</v>
      </c>
      <c r="F25" s="988" t="s">
        <v>1</v>
      </c>
      <c r="G25" s="988" t="s">
        <v>1</v>
      </c>
      <c r="H25" s="988" t="s">
        <v>1</v>
      </c>
      <c r="I25" s="988" t="s">
        <v>1</v>
      </c>
      <c r="J25" s="988" t="s">
        <v>1</v>
      </c>
      <c r="K25" s="988" t="s">
        <v>1</v>
      </c>
      <c r="L25" s="988" t="s">
        <v>1</v>
      </c>
      <c r="M25" s="988" t="s">
        <v>1</v>
      </c>
      <c r="N25" s="988" t="s">
        <v>1</v>
      </c>
      <c r="O25" s="988" t="s">
        <v>1</v>
      </c>
      <c r="P25" s="988" t="s">
        <v>1</v>
      </c>
      <c r="Q25" s="988" t="s">
        <v>1</v>
      </c>
      <c r="R25" s="988" t="s">
        <v>1</v>
      </c>
      <c r="S25" s="988" t="s">
        <v>1</v>
      </c>
      <c r="T25" s="988" t="s">
        <v>1</v>
      </c>
      <c r="U25" s="988" t="s">
        <v>1</v>
      </c>
      <c r="V25" s="988" t="s">
        <v>1</v>
      </c>
      <c r="W25" s="988" t="s">
        <v>1</v>
      </c>
      <c r="X25" s="988" t="s">
        <v>1</v>
      </c>
      <c r="Y25" s="988" t="s">
        <v>1</v>
      </c>
      <c r="Z25" s="988" t="s">
        <v>1</v>
      </c>
      <c r="AA25" s="994" t="s">
        <v>1</v>
      </c>
    </row>
    <row r="26" spans="1:27" x14ac:dyDescent="0.2">
      <c r="A26" s="2" t="s">
        <v>37</v>
      </c>
      <c r="B26" s="991">
        <v>2407</v>
      </c>
      <c r="C26" s="988">
        <v>1.24552305787802E-2</v>
      </c>
      <c r="D26" s="988">
        <v>3.2043626997619902E-3</v>
      </c>
      <c r="E26" s="988">
        <v>7.2694499976933002E-3</v>
      </c>
      <c r="F26" s="988">
        <v>5.7122944854199904E-3</v>
      </c>
      <c r="G26" s="988">
        <v>1.99326723814011E-2</v>
      </c>
      <c r="H26" s="988">
        <v>6.8204499781131703E-2</v>
      </c>
      <c r="I26" s="988">
        <v>0.147974997758865</v>
      </c>
      <c r="J26" s="988">
        <v>0.16871811449527699</v>
      </c>
      <c r="K26" s="988">
        <v>0.12385181337595</v>
      </c>
      <c r="L26" s="988">
        <v>9.4128511846065493E-2</v>
      </c>
      <c r="M26" s="988">
        <v>0.100592523813248</v>
      </c>
      <c r="N26" s="988">
        <v>7.6191827654838604E-2</v>
      </c>
      <c r="O26" s="988">
        <v>5.7666834443807602E-2</v>
      </c>
      <c r="P26" s="988">
        <v>3.19744125008583E-2</v>
      </c>
      <c r="Q26" s="988">
        <v>2.1622030064463602E-2</v>
      </c>
      <c r="R26" s="988">
        <v>1.9829757511615798E-2</v>
      </c>
      <c r="S26" s="988">
        <v>1.6297683119773899E-2</v>
      </c>
      <c r="T26" s="988">
        <v>8.1667052581906301E-3</v>
      </c>
      <c r="U26" s="988">
        <v>5.0329854711890203E-3</v>
      </c>
      <c r="V26" s="988">
        <v>5.0010369159281297E-3</v>
      </c>
      <c r="W26" s="988">
        <v>1.3317301636561799E-3</v>
      </c>
      <c r="X26" s="988">
        <v>4.3944208300672499E-4</v>
      </c>
      <c r="Y26" s="988">
        <v>2.11124017369002E-4</v>
      </c>
      <c r="Z26" s="988">
        <v>4.1899597272276896E-3</v>
      </c>
      <c r="AA26" s="994">
        <v>1524.21240234375</v>
      </c>
    </row>
    <row r="27" spans="1:27" x14ac:dyDescent="0.2">
      <c r="A27" s="2" t="s">
        <v>44</v>
      </c>
      <c r="B27" s="991">
        <v>38</v>
      </c>
      <c r="C27" s="988">
        <v>0.25465282797813399</v>
      </c>
      <c r="D27" s="988">
        <v>0</v>
      </c>
      <c r="E27" s="988">
        <v>5.4985072463750798E-2</v>
      </c>
      <c r="F27" s="988">
        <v>9.4287090003490406E-2</v>
      </c>
      <c r="G27" s="988">
        <v>5.3099751472473103E-2</v>
      </c>
      <c r="H27" s="988">
        <v>2.5301974266767498E-2</v>
      </c>
      <c r="I27" s="988">
        <v>8.4790706634521498E-2</v>
      </c>
      <c r="J27" s="988">
        <v>0.105713225901127</v>
      </c>
      <c r="K27" s="988">
        <v>8.8344536721706404E-2</v>
      </c>
      <c r="L27" s="988">
        <v>1.2653358280658699E-2</v>
      </c>
      <c r="M27" s="988">
        <v>4.3442413210868801E-2</v>
      </c>
      <c r="N27" s="988">
        <v>0.12751443684101099</v>
      </c>
      <c r="O27" s="988">
        <v>1.5740992501378101E-2</v>
      </c>
      <c r="P27" s="988">
        <v>1.1833619326353099E-2</v>
      </c>
      <c r="Q27" s="988">
        <v>2.764000184834E-2</v>
      </c>
      <c r="R27" s="988">
        <v>0</v>
      </c>
      <c r="S27" s="988">
        <v>0</v>
      </c>
      <c r="T27" s="988">
        <v>0</v>
      </c>
      <c r="U27" s="988">
        <v>0</v>
      </c>
      <c r="V27" s="988">
        <v>0</v>
      </c>
      <c r="W27" s="988">
        <v>0</v>
      </c>
      <c r="X27" s="988">
        <v>0</v>
      </c>
      <c r="Y27" s="988">
        <v>0</v>
      </c>
      <c r="Z27" s="988">
        <v>0</v>
      </c>
      <c r="AA27" s="994" t="s">
        <v>1</v>
      </c>
    </row>
    <row r="28" spans="1:27" x14ac:dyDescent="0.2">
      <c r="A28" s="2" t="s">
        <v>45</v>
      </c>
      <c r="B28" s="991">
        <v>270</v>
      </c>
      <c r="C28" s="988">
        <v>0.110848478972912</v>
      </c>
      <c r="D28" s="988">
        <v>8.4185078740119906E-2</v>
      </c>
      <c r="E28" s="988">
        <v>5.9258297085762003E-2</v>
      </c>
      <c r="F28" s="988">
        <v>6.7212298512458801E-2</v>
      </c>
      <c r="G28" s="988">
        <v>0.117537163197994</v>
      </c>
      <c r="H28" s="988">
        <v>0.179178446531296</v>
      </c>
      <c r="I28" s="988">
        <v>0.106462672352791</v>
      </c>
      <c r="J28" s="988">
        <v>9.7901664674282102E-2</v>
      </c>
      <c r="K28" s="988">
        <v>6.3580229878425598E-2</v>
      </c>
      <c r="L28" s="988">
        <v>2.6824824512004901E-2</v>
      </c>
      <c r="M28" s="988">
        <v>3.60626578330994E-2</v>
      </c>
      <c r="N28" s="988">
        <v>7.0921545848250398E-3</v>
      </c>
      <c r="O28" s="988">
        <v>0</v>
      </c>
      <c r="P28" s="988">
        <v>9.9915321916341799E-3</v>
      </c>
      <c r="Q28" s="988">
        <v>8.2342326641082798E-3</v>
      </c>
      <c r="R28" s="988">
        <v>8.0751935020089097E-3</v>
      </c>
      <c r="S28" s="988">
        <v>5.1232906989753203E-3</v>
      </c>
      <c r="T28" s="988">
        <v>1.6763156745582799E-3</v>
      </c>
      <c r="U28" s="988">
        <v>1.5562804182991401E-3</v>
      </c>
      <c r="V28" s="988">
        <v>0</v>
      </c>
      <c r="W28" s="988">
        <v>0</v>
      </c>
      <c r="X28" s="988">
        <v>0</v>
      </c>
      <c r="Y28" s="988">
        <v>0</v>
      </c>
      <c r="Z28" s="988">
        <v>9.1991787776350992E-3</v>
      </c>
      <c r="AA28" s="994">
        <v>931.149658203125</v>
      </c>
    </row>
    <row r="29" spans="1:27" x14ac:dyDescent="0.2">
      <c r="A29" s="5" t="s">
        <v>46</v>
      </c>
      <c r="B29" s="990" t="s">
        <v>1</v>
      </c>
      <c r="C29" s="987" t="s">
        <v>1</v>
      </c>
      <c r="D29" s="987" t="s">
        <v>1</v>
      </c>
      <c r="E29" s="987" t="s">
        <v>1</v>
      </c>
      <c r="F29" s="987" t="s">
        <v>1</v>
      </c>
      <c r="G29" s="987" t="s">
        <v>1</v>
      </c>
      <c r="H29" s="987" t="s">
        <v>1</v>
      </c>
      <c r="I29" s="987" t="s">
        <v>1</v>
      </c>
      <c r="J29" s="987" t="s">
        <v>1</v>
      </c>
      <c r="K29" s="987" t="s">
        <v>1</v>
      </c>
      <c r="L29" s="987" t="s">
        <v>1</v>
      </c>
      <c r="M29" s="987" t="s">
        <v>1</v>
      </c>
      <c r="N29" s="987" t="s">
        <v>1</v>
      </c>
      <c r="O29" s="987" t="s">
        <v>1</v>
      </c>
      <c r="P29" s="987" t="s">
        <v>1</v>
      </c>
      <c r="Q29" s="987" t="s">
        <v>1</v>
      </c>
      <c r="R29" s="987" t="s">
        <v>1</v>
      </c>
      <c r="S29" s="987" t="s">
        <v>1</v>
      </c>
      <c r="T29" s="987" t="s">
        <v>1</v>
      </c>
      <c r="U29" s="987" t="s">
        <v>1</v>
      </c>
      <c r="V29" s="987" t="s">
        <v>1</v>
      </c>
      <c r="W29" s="987" t="s">
        <v>1</v>
      </c>
      <c r="X29" s="987" t="s">
        <v>1</v>
      </c>
      <c r="Y29" s="987" t="s">
        <v>1</v>
      </c>
      <c r="Z29" s="987" t="s">
        <v>1</v>
      </c>
      <c r="AA29" s="993" t="s">
        <v>1</v>
      </c>
    </row>
    <row r="30" spans="1:27" x14ac:dyDescent="0.2">
      <c r="A30" s="2" t="s">
        <v>47</v>
      </c>
      <c r="B30" s="991">
        <v>502</v>
      </c>
      <c r="C30" s="988">
        <v>6.5452538430690793E-2</v>
      </c>
      <c r="D30" s="988">
        <v>6.8045593798160595E-2</v>
      </c>
      <c r="E30" s="988">
        <v>4.9698248505592298E-2</v>
      </c>
      <c r="F30" s="988">
        <v>6.4248636364936801E-2</v>
      </c>
      <c r="G30" s="988">
        <v>9.9094346165657002E-2</v>
      </c>
      <c r="H30" s="988">
        <v>0.48632061481475802</v>
      </c>
      <c r="I30" s="988">
        <v>0.16521517932415</v>
      </c>
      <c r="J30" s="988">
        <v>3.6887856549583403E-4</v>
      </c>
      <c r="K30" s="988">
        <v>0</v>
      </c>
      <c r="L30" s="988">
        <v>1.55596039257944E-3</v>
      </c>
      <c r="M30" s="988">
        <v>0</v>
      </c>
      <c r="N30" s="988">
        <v>0</v>
      </c>
      <c r="O30" s="988">
        <v>0</v>
      </c>
      <c r="P30" s="988">
        <v>0</v>
      </c>
      <c r="Q30" s="988">
        <v>0</v>
      </c>
      <c r="R30" s="988">
        <v>0</v>
      </c>
      <c r="S30" s="988">
        <v>0</v>
      </c>
      <c r="T30" s="988">
        <v>0</v>
      </c>
      <c r="U30" s="988">
        <v>0</v>
      </c>
      <c r="V30" s="988">
        <v>0</v>
      </c>
      <c r="W30" s="988">
        <v>0</v>
      </c>
      <c r="X30" s="988">
        <v>0</v>
      </c>
      <c r="Y30" s="988">
        <v>0</v>
      </c>
      <c r="Z30" s="988">
        <v>0</v>
      </c>
      <c r="AA30" s="994">
        <v>886.05407714843795</v>
      </c>
    </row>
    <row r="31" spans="1:27" x14ac:dyDescent="0.2">
      <c r="A31" s="2" t="s">
        <v>48</v>
      </c>
      <c r="B31" s="991">
        <v>2175</v>
      </c>
      <c r="C31" s="988">
        <v>3.25319468975067E-2</v>
      </c>
      <c r="D31" s="988">
        <v>9.2291366308927501E-3</v>
      </c>
      <c r="E31" s="988">
        <v>1.4960484579205501E-2</v>
      </c>
      <c r="F31" s="988">
        <v>2.1460806950926802E-2</v>
      </c>
      <c r="G31" s="988">
        <v>2.18684058636427E-2</v>
      </c>
      <c r="H31" s="988">
        <v>5.4647702723741497E-2</v>
      </c>
      <c r="I31" s="988">
        <v>0.11100161075591999</v>
      </c>
      <c r="J31" s="988">
        <v>0.15959416329860701</v>
      </c>
      <c r="K31" s="988">
        <v>0.13850106298923501</v>
      </c>
      <c r="L31" s="988">
        <v>0.112809970974922</v>
      </c>
      <c r="M31" s="988">
        <v>0.13227958977222401</v>
      </c>
      <c r="N31" s="988">
        <v>0.13024583458900499</v>
      </c>
      <c r="O31" s="988">
        <v>6.0712419450283099E-2</v>
      </c>
      <c r="P31" s="988">
        <v>1.5685566177126001E-4</v>
      </c>
      <c r="Q31" s="988">
        <v>0</v>
      </c>
      <c r="R31" s="988">
        <v>0</v>
      </c>
      <c r="S31" s="988">
        <v>0</v>
      </c>
      <c r="T31" s="988">
        <v>0</v>
      </c>
      <c r="U31" s="988">
        <v>0</v>
      </c>
      <c r="V31" s="988">
        <v>0</v>
      </c>
      <c r="W31" s="988">
        <v>0</v>
      </c>
      <c r="X31" s="988">
        <v>0</v>
      </c>
      <c r="Y31" s="988">
        <v>0</v>
      </c>
      <c r="Z31" s="988">
        <v>0</v>
      </c>
      <c r="AA31" s="994">
        <v>1536.89379882812</v>
      </c>
    </row>
    <row r="32" spans="1:27" x14ac:dyDescent="0.2">
      <c r="A32" s="2" t="s">
        <v>49</v>
      </c>
      <c r="B32" s="991">
        <v>1835</v>
      </c>
      <c r="C32" s="988">
        <v>2.6455881074070899E-2</v>
      </c>
      <c r="D32" s="988">
        <v>1.03235626593232E-2</v>
      </c>
      <c r="E32" s="988">
        <v>7.7281435951590503E-3</v>
      </c>
      <c r="F32" s="988">
        <v>7.3500405997037896E-3</v>
      </c>
      <c r="G32" s="988">
        <v>1.50926942005754E-2</v>
      </c>
      <c r="H32" s="988">
        <v>3.36284004151821E-2</v>
      </c>
      <c r="I32" s="988">
        <v>7.3509700596332606E-2</v>
      </c>
      <c r="J32" s="988">
        <v>9.4351284205913502E-2</v>
      </c>
      <c r="K32" s="988">
        <v>7.4625201523303999E-2</v>
      </c>
      <c r="L32" s="988">
        <v>6.0263507068157203E-2</v>
      </c>
      <c r="M32" s="988">
        <v>4.6480819582939099E-2</v>
      </c>
      <c r="N32" s="988">
        <v>3.8873471319675397E-2</v>
      </c>
      <c r="O32" s="988">
        <v>0.112742394208908</v>
      </c>
      <c r="P32" s="988">
        <v>0.126534894108772</v>
      </c>
      <c r="Q32" s="988">
        <v>0.115448229014874</v>
      </c>
      <c r="R32" s="988">
        <v>0.104249887168407</v>
      </c>
      <c r="S32" s="988">
        <v>5.2341897040605503E-2</v>
      </c>
      <c r="T32" s="988">
        <v>0</v>
      </c>
      <c r="U32" s="988">
        <v>0</v>
      </c>
      <c r="V32" s="988">
        <v>0</v>
      </c>
      <c r="W32" s="988">
        <v>0</v>
      </c>
      <c r="X32" s="988">
        <v>0</v>
      </c>
      <c r="Y32" s="988">
        <v>0</v>
      </c>
      <c r="Z32" s="988">
        <v>0</v>
      </c>
      <c r="AA32" s="994">
        <v>2247.67700195312</v>
      </c>
    </row>
    <row r="33" spans="1:27" x14ac:dyDescent="0.2">
      <c r="A33" s="2" t="s">
        <v>50</v>
      </c>
      <c r="B33" s="991">
        <v>4272</v>
      </c>
      <c r="C33" s="988">
        <v>2.6298696175217601E-2</v>
      </c>
      <c r="D33" s="988">
        <v>1.00736292079091E-2</v>
      </c>
      <c r="E33" s="988">
        <v>5.3226007148623501E-3</v>
      </c>
      <c r="F33" s="988">
        <v>4.1058287024498003E-3</v>
      </c>
      <c r="G33" s="988">
        <v>7.9035423696041107E-3</v>
      </c>
      <c r="H33" s="988">
        <v>1.5168646350503001E-2</v>
      </c>
      <c r="I33" s="988">
        <v>3.0018171295523598E-2</v>
      </c>
      <c r="J33" s="988">
        <v>3.7421479821205098E-2</v>
      </c>
      <c r="K33" s="988">
        <v>3.3872671425342601E-2</v>
      </c>
      <c r="L33" s="988">
        <v>4.7959960997104603E-2</v>
      </c>
      <c r="M33" s="988">
        <v>6.4547784626483903E-2</v>
      </c>
      <c r="N33" s="988">
        <v>9.1329373419284807E-2</v>
      </c>
      <c r="O33" s="988">
        <v>8.2177743315696702E-2</v>
      </c>
      <c r="P33" s="988">
        <v>7.4211955070495605E-2</v>
      </c>
      <c r="Q33" s="988">
        <v>5.5216737091541297E-2</v>
      </c>
      <c r="R33" s="988">
        <v>5.5971574038267101E-2</v>
      </c>
      <c r="S33" s="988">
        <v>0.111874297261238</v>
      </c>
      <c r="T33" s="988">
        <v>7.3915429413318606E-2</v>
      </c>
      <c r="U33" s="988">
        <v>5.2897535264492E-2</v>
      </c>
      <c r="V33" s="988">
        <v>3.5049553960561801E-2</v>
      </c>
      <c r="W33" s="988">
        <v>1.18349585682154E-2</v>
      </c>
      <c r="X33" s="988">
        <v>1.25211989507079E-2</v>
      </c>
      <c r="Y33" s="988">
        <v>1.49811888113618E-2</v>
      </c>
      <c r="Z33" s="988">
        <v>4.5325446873903302E-2</v>
      </c>
      <c r="AA33" s="994">
        <v>2554.40307617188</v>
      </c>
    </row>
    <row r="34" spans="1:27" x14ac:dyDescent="0.2">
      <c r="A34" s="5" t="s">
        <v>51</v>
      </c>
      <c r="B34" s="990" t="s">
        <v>1</v>
      </c>
      <c r="C34" s="987" t="s">
        <v>1</v>
      </c>
      <c r="D34" s="987" t="s">
        <v>1</v>
      </c>
      <c r="E34" s="987" t="s">
        <v>1</v>
      </c>
      <c r="F34" s="987" t="s">
        <v>1</v>
      </c>
      <c r="G34" s="987" t="s">
        <v>1</v>
      </c>
      <c r="H34" s="987" t="s">
        <v>1</v>
      </c>
      <c r="I34" s="987" t="s">
        <v>1</v>
      </c>
      <c r="J34" s="987" t="s">
        <v>1</v>
      </c>
      <c r="K34" s="987" t="s">
        <v>1</v>
      </c>
      <c r="L34" s="987" t="s">
        <v>1</v>
      </c>
      <c r="M34" s="987" t="s">
        <v>1</v>
      </c>
      <c r="N34" s="987" t="s">
        <v>1</v>
      </c>
      <c r="O34" s="987" t="s">
        <v>1</v>
      </c>
      <c r="P34" s="987" t="s">
        <v>1</v>
      </c>
      <c r="Q34" s="987" t="s">
        <v>1</v>
      </c>
      <c r="R34" s="987" t="s">
        <v>1</v>
      </c>
      <c r="S34" s="987" t="s">
        <v>1</v>
      </c>
      <c r="T34" s="987" t="s">
        <v>1</v>
      </c>
      <c r="U34" s="987" t="s">
        <v>1</v>
      </c>
      <c r="V34" s="987" t="s">
        <v>1</v>
      </c>
      <c r="W34" s="987" t="s">
        <v>1</v>
      </c>
      <c r="X34" s="987" t="s">
        <v>1</v>
      </c>
      <c r="Y34" s="987" t="s">
        <v>1</v>
      </c>
      <c r="Z34" s="987" t="s">
        <v>1</v>
      </c>
      <c r="AA34" s="993" t="s">
        <v>1</v>
      </c>
    </row>
    <row r="35" spans="1:27" x14ac:dyDescent="0.2">
      <c r="A35" s="2" t="s">
        <v>52</v>
      </c>
      <c r="B35" s="991">
        <v>2749</v>
      </c>
      <c r="C35" s="988">
        <v>1.17588164284825E-2</v>
      </c>
      <c r="D35" s="988">
        <v>6.7879115231335198E-3</v>
      </c>
      <c r="E35" s="988">
        <v>9.6907354891300201E-3</v>
      </c>
      <c r="F35" s="988">
        <v>1.3212079182267199E-2</v>
      </c>
      <c r="G35" s="988">
        <v>1.6398381441831599E-2</v>
      </c>
      <c r="H35" s="988">
        <v>0.10843101143837</v>
      </c>
      <c r="I35" s="988">
        <v>7.1513913571834606E-2</v>
      </c>
      <c r="J35" s="988">
        <v>9.3597985804081005E-2</v>
      </c>
      <c r="K35" s="988">
        <v>7.6501749455928802E-2</v>
      </c>
      <c r="L35" s="988">
        <v>6.8219356238841997E-2</v>
      </c>
      <c r="M35" s="988">
        <v>8.4885090589523302E-2</v>
      </c>
      <c r="N35" s="988">
        <v>8.5875719785690294E-2</v>
      </c>
      <c r="O35" s="988">
        <v>7.9678684473037706E-2</v>
      </c>
      <c r="P35" s="988">
        <v>5.7149164378643001E-2</v>
      </c>
      <c r="Q35" s="988">
        <v>5.0229795277118697E-2</v>
      </c>
      <c r="R35" s="988">
        <v>4.2779993265867199E-2</v>
      </c>
      <c r="S35" s="988">
        <v>4.5357193797826802E-2</v>
      </c>
      <c r="T35" s="988">
        <v>2.7365515008568798E-2</v>
      </c>
      <c r="U35" s="988">
        <v>1.7737481743097298E-2</v>
      </c>
      <c r="V35" s="988">
        <v>1.0246056132018601E-2</v>
      </c>
      <c r="W35" s="988">
        <v>3.7068235687911502E-3</v>
      </c>
      <c r="X35" s="988">
        <v>1.9022542983293501E-3</v>
      </c>
      <c r="Y35" s="988">
        <v>4.5086070895194999E-3</v>
      </c>
      <c r="Z35" s="988">
        <v>1.24656837433577E-2</v>
      </c>
      <c r="AA35" s="994">
        <v>1872.15539550781</v>
      </c>
    </row>
    <row r="36" spans="1:27" x14ac:dyDescent="0.2">
      <c r="A36" s="2" t="s">
        <v>53</v>
      </c>
      <c r="B36" s="991">
        <v>3825</v>
      </c>
      <c r="C36" s="988">
        <v>3.8861952722072601E-2</v>
      </c>
      <c r="D36" s="988">
        <v>1.0814361274242399E-2</v>
      </c>
      <c r="E36" s="988">
        <v>1.3932765461504499E-2</v>
      </c>
      <c r="F36" s="988">
        <v>1.7731510102748899E-2</v>
      </c>
      <c r="G36" s="988">
        <v>2.4023190140724199E-2</v>
      </c>
      <c r="H36" s="988">
        <v>4.7925703227520003E-2</v>
      </c>
      <c r="I36" s="988">
        <v>8.7828539311885806E-2</v>
      </c>
      <c r="J36" s="988">
        <v>9.4410203397274003E-2</v>
      </c>
      <c r="K36" s="988">
        <v>7.6741896569728907E-2</v>
      </c>
      <c r="L36" s="988">
        <v>7.1347326040267903E-2</v>
      </c>
      <c r="M36" s="988">
        <v>7.8872323036193806E-2</v>
      </c>
      <c r="N36" s="988">
        <v>8.2383930683136E-2</v>
      </c>
      <c r="O36" s="988">
        <v>7.2378873825073201E-2</v>
      </c>
      <c r="P36" s="988">
        <v>5.87621480226517E-2</v>
      </c>
      <c r="Q36" s="988">
        <v>4.0472920984029798E-2</v>
      </c>
      <c r="R36" s="988">
        <v>4.6115543693304097E-2</v>
      </c>
      <c r="S36" s="988">
        <v>5.7636309415101998E-2</v>
      </c>
      <c r="T36" s="988">
        <v>2.4778176099062001E-2</v>
      </c>
      <c r="U36" s="988">
        <v>1.9556269049644501E-2</v>
      </c>
      <c r="V36" s="988">
        <v>1.04345502331853E-2</v>
      </c>
      <c r="W36" s="988">
        <v>5.2367867901921298E-3</v>
      </c>
      <c r="X36" s="988">
        <v>4.6001500450074699E-3</v>
      </c>
      <c r="Y36" s="988">
        <v>2.76021636091173E-3</v>
      </c>
      <c r="Z36" s="988">
        <v>1.23943565413356E-2</v>
      </c>
      <c r="AA36" s="994">
        <v>1886.18566894531</v>
      </c>
    </row>
    <row r="37" spans="1:27" x14ac:dyDescent="0.2">
      <c r="A37" s="2" t="s">
        <v>54</v>
      </c>
      <c r="B37" s="991">
        <v>1231</v>
      </c>
      <c r="C37" s="988">
        <v>6.2425028532743503E-2</v>
      </c>
      <c r="D37" s="988">
        <v>2.8896993026137401E-2</v>
      </c>
      <c r="E37" s="988">
        <v>2.2656874731183101E-2</v>
      </c>
      <c r="F37" s="988">
        <v>1.53643256053329E-2</v>
      </c>
      <c r="G37" s="988">
        <v>3.1978502869605997E-2</v>
      </c>
      <c r="H37" s="988">
        <v>6.42841011285782E-2</v>
      </c>
      <c r="I37" s="988">
        <v>5.9399850666523001E-2</v>
      </c>
      <c r="J37" s="988">
        <v>4.9915134906768799E-2</v>
      </c>
      <c r="K37" s="988">
        <v>5.1563955843448597E-2</v>
      </c>
      <c r="L37" s="988">
        <v>6.9900974631309495E-2</v>
      </c>
      <c r="M37" s="988">
        <v>5.6361123919487E-2</v>
      </c>
      <c r="N37" s="988">
        <v>7.8489989042282104E-2</v>
      </c>
      <c r="O37" s="988">
        <v>6.90344274044037E-2</v>
      </c>
      <c r="P37" s="988">
        <v>4.4759850949049003E-2</v>
      </c>
      <c r="Q37" s="988">
        <v>4.9119994044303901E-2</v>
      </c>
      <c r="R37" s="988">
        <v>4.0923118591308601E-2</v>
      </c>
      <c r="S37" s="988">
        <v>6.9662474095821394E-2</v>
      </c>
      <c r="T37" s="988">
        <v>3.9017476141452803E-2</v>
      </c>
      <c r="U37" s="988">
        <v>2.2783357650041601E-2</v>
      </c>
      <c r="V37" s="988">
        <v>2.5291679427027699E-2</v>
      </c>
      <c r="W37" s="988">
        <v>4.9764304421842098E-3</v>
      </c>
      <c r="X37" s="988">
        <v>1.06450393795967E-2</v>
      </c>
      <c r="Y37" s="988">
        <v>5.88167412206531E-3</v>
      </c>
      <c r="Z37" s="988">
        <v>2.6667617261409801E-2</v>
      </c>
      <c r="AA37" s="994">
        <v>2035.94836425781</v>
      </c>
    </row>
    <row r="38" spans="1:27" x14ac:dyDescent="0.2">
      <c r="A38" s="2" t="s">
        <v>55</v>
      </c>
      <c r="B38" s="991">
        <v>1178</v>
      </c>
      <c r="C38" s="988">
        <v>6.3540942966938005E-2</v>
      </c>
      <c r="D38" s="988">
        <v>3.8079842925071702E-2</v>
      </c>
      <c r="E38" s="988">
        <v>1.5629393979907001E-2</v>
      </c>
      <c r="F38" s="988">
        <v>2.8966134414076802E-2</v>
      </c>
      <c r="G38" s="988">
        <v>2.7641553431749299E-2</v>
      </c>
      <c r="H38" s="988">
        <v>5.3174614906311E-2</v>
      </c>
      <c r="I38" s="988">
        <v>5.3293820470571497E-2</v>
      </c>
      <c r="J38" s="988">
        <v>3.9211031049490003E-2</v>
      </c>
      <c r="K38" s="988">
        <v>4.62617091834545E-2</v>
      </c>
      <c r="L38" s="988">
        <v>3.0716499313712099E-2</v>
      </c>
      <c r="M38" s="988">
        <v>5.8291345834732097E-2</v>
      </c>
      <c r="N38" s="988">
        <v>8.5228726267814595E-2</v>
      </c>
      <c r="O38" s="988">
        <v>6.0817457735538497E-2</v>
      </c>
      <c r="P38" s="988">
        <v>5.9794448316097301E-2</v>
      </c>
      <c r="Q38" s="988">
        <v>4.3817359954118701E-2</v>
      </c>
      <c r="R38" s="988">
        <v>4.5157466083765002E-2</v>
      </c>
      <c r="S38" s="988">
        <v>6.17801733314991E-2</v>
      </c>
      <c r="T38" s="988">
        <v>4.3172467499971397E-2</v>
      </c>
      <c r="U38" s="988">
        <v>3.6922782659530598E-2</v>
      </c>
      <c r="V38" s="988">
        <v>2.4096785113215401E-2</v>
      </c>
      <c r="W38" s="988">
        <v>8.6377449333667807E-3</v>
      </c>
      <c r="X38" s="988">
        <v>1.00571326911449E-2</v>
      </c>
      <c r="Y38" s="988">
        <v>2.1954590454697599E-2</v>
      </c>
      <c r="Z38" s="988">
        <v>4.3755967170000097E-2</v>
      </c>
      <c r="AA38" s="994">
        <v>2174.09301757812</v>
      </c>
    </row>
    <row r="39" spans="1:27" x14ac:dyDescent="0.2">
      <c r="A39" s="5" t="s">
        <v>56</v>
      </c>
      <c r="B39" s="990" t="s">
        <v>1</v>
      </c>
      <c r="C39" s="987" t="s">
        <v>1</v>
      </c>
      <c r="D39" s="987" t="s">
        <v>1</v>
      </c>
      <c r="E39" s="987" t="s">
        <v>1</v>
      </c>
      <c r="F39" s="987" t="s">
        <v>1</v>
      </c>
      <c r="G39" s="987" t="s">
        <v>1</v>
      </c>
      <c r="H39" s="987" t="s">
        <v>1</v>
      </c>
      <c r="I39" s="987" t="s">
        <v>1</v>
      </c>
      <c r="J39" s="987" t="s">
        <v>1</v>
      </c>
      <c r="K39" s="987" t="s">
        <v>1</v>
      </c>
      <c r="L39" s="987" t="s">
        <v>1</v>
      </c>
      <c r="M39" s="987" t="s">
        <v>1</v>
      </c>
      <c r="N39" s="987" t="s">
        <v>1</v>
      </c>
      <c r="O39" s="987" t="s">
        <v>1</v>
      </c>
      <c r="P39" s="987" t="s">
        <v>1</v>
      </c>
      <c r="Q39" s="987" t="s">
        <v>1</v>
      </c>
      <c r="R39" s="987" t="s">
        <v>1</v>
      </c>
      <c r="S39" s="987" t="s">
        <v>1</v>
      </c>
      <c r="T39" s="987" t="s">
        <v>1</v>
      </c>
      <c r="U39" s="987" t="s">
        <v>1</v>
      </c>
      <c r="V39" s="987" t="s">
        <v>1</v>
      </c>
      <c r="W39" s="987" t="s">
        <v>1</v>
      </c>
      <c r="X39" s="987" t="s">
        <v>1</v>
      </c>
      <c r="Y39" s="987" t="s">
        <v>1</v>
      </c>
      <c r="Z39" s="987" t="s">
        <v>1</v>
      </c>
      <c r="AA39" s="993" t="s">
        <v>1</v>
      </c>
    </row>
    <row r="40" spans="1:27" x14ac:dyDescent="0.2">
      <c r="A40" s="2" t="s">
        <v>57</v>
      </c>
      <c r="B40" s="991">
        <v>7939</v>
      </c>
      <c r="C40" s="988">
        <v>3.0084893107414201E-2</v>
      </c>
      <c r="D40" s="988">
        <v>1.3627437874674801E-2</v>
      </c>
      <c r="E40" s="988">
        <v>1.3461459428072E-2</v>
      </c>
      <c r="F40" s="988">
        <v>1.38355158269405E-2</v>
      </c>
      <c r="G40" s="988">
        <v>2.1052137017250099E-2</v>
      </c>
      <c r="H40" s="988">
        <v>6.7696183919906602E-2</v>
      </c>
      <c r="I40" s="988">
        <v>7.7214814722537994E-2</v>
      </c>
      <c r="J40" s="988">
        <v>8.1438355147838606E-2</v>
      </c>
      <c r="K40" s="988">
        <v>6.8331256508827196E-2</v>
      </c>
      <c r="L40" s="988">
        <v>6.7460447549819905E-2</v>
      </c>
      <c r="M40" s="988">
        <v>7.5529418885707897E-2</v>
      </c>
      <c r="N40" s="988">
        <v>8.2904972136020702E-2</v>
      </c>
      <c r="O40" s="988">
        <v>7.4713833630085005E-2</v>
      </c>
      <c r="P40" s="988">
        <v>6.3871800899505601E-2</v>
      </c>
      <c r="Q40" s="988">
        <v>4.8299100250005701E-2</v>
      </c>
      <c r="R40" s="988">
        <v>4.5145943760871901E-2</v>
      </c>
      <c r="S40" s="988">
        <v>5.6071862578392001E-2</v>
      </c>
      <c r="T40" s="988">
        <v>3.05725671350956E-2</v>
      </c>
      <c r="U40" s="988">
        <v>2.1764114499092099E-2</v>
      </c>
      <c r="V40" s="988">
        <v>1.4607900753617301E-2</v>
      </c>
      <c r="W40" s="988">
        <v>5.1786066032946101E-3</v>
      </c>
      <c r="X40" s="988">
        <v>4.50616888701916E-3</v>
      </c>
      <c r="Y40" s="988">
        <v>4.8133051022887204E-3</v>
      </c>
      <c r="Z40" s="988">
        <v>1.78179070353508E-2</v>
      </c>
      <c r="AA40" s="994">
        <v>1958.91369628906</v>
      </c>
    </row>
    <row r="41" spans="1:27" x14ac:dyDescent="0.2">
      <c r="A41" s="2" t="s">
        <v>58</v>
      </c>
      <c r="B41" s="991">
        <v>823</v>
      </c>
      <c r="C41" s="988">
        <v>5.9838194400072098E-2</v>
      </c>
      <c r="D41" s="988">
        <v>2.1822495386004399E-2</v>
      </c>
      <c r="E41" s="988">
        <v>1.6135327517986301E-2</v>
      </c>
      <c r="F41" s="988">
        <v>3.0601678416132899E-2</v>
      </c>
      <c r="G41" s="988">
        <v>3.10159474611282E-2</v>
      </c>
      <c r="H41" s="988">
        <v>8.7468169629573794E-2</v>
      </c>
      <c r="I41" s="988">
        <v>6.10253661870956E-2</v>
      </c>
      <c r="J41" s="988">
        <v>8.0761127173900604E-2</v>
      </c>
      <c r="K41" s="988">
        <v>7.2881393134594005E-2</v>
      </c>
      <c r="L41" s="988">
        <v>5.7244218885898597E-2</v>
      </c>
      <c r="M41" s="988">
        <v>6.9351486861705794E-2</v>
      </c>
      <c r="N41" s="988">
        <v>8.5770115256309495E-2</v>
      </c>
      <c r="O41" s="988">
        <v>6.6311836242675795E-2</v>
      </c>
      <c r="P41" s="988">
        <v>2.5878150016069398E-2</v>
      </c>
      <c r="Q41" s="988">
        <v>3.41926477849483E-2</v>
      </c>
      <c r="R41" s="988">
        <v>4.0455400943756097E-2</v>
      </c>
      <c r="S41" s="988">
        <v>5.5220432579517399E-2</v>
      </c>
      <c r="T41" s="988">
        <v>2.7666600421071101E-2</v>
      </c>
      <c r="U41" s="988">
        <v>2.01026517897844E-2</v>
      </c>
      <c r="V41" s="988">
        <v>1.2163108214736E-2</v>
      </c>
      <c r="W41" s="988">
        <v>4.7583091072738197E-3</v>
      </c>
      <c r="X41" s="988">
        <v>8.0139888450503297E-3</v>
      </c>
      <c r="Y41" s="988">
        <v>1.11365346238017E-2</v>
      </c>
      <c r="Z41" s="988">
        <v>2.0184818655252498E-2</v>
      </c>
      <c r="AA41" s="994">
        <v>1830.63745117188</v>
      </c>
    </row>
    <row r="42" spans="1:27" x14ac:dyDescent="0.2">
      <c r="A42" s="5" t="s">
        <v>59</v>
      </c>
      <c r="B42" s="990" t="s">
        <v>1</v>
      </c>
      <c r="C42" s="987" t="s">
        <v>1</v>
      </c>
      <c r="D42" s="987" t="s">
        <v>1</v>
      </c>
      <c r="E42" s="987" t="s">
        <v>1</v>
      </c>
      <c r="F42" s="987" t="s">
        <v>1</v>
      </c>
      <c r="G42" s="987" t="s">
        <v>1</v>
      </c>
      <c r="H42" s="987" t="s">
        <v>1</v>
      </c>
      <c r="I42" s="987" t="s">
        <v>1</v>
      </c>
      <c r="J42" s="987" t="s">
        <v>1</v>
      </c>
      <c r="K42" s="987" t="s">
        <v>1</v>
      </c>
      <c r="L42" s="987" t="s">
        <v>1</v>
      </c>
      <c r="M42" s="987" t="s">
        <v>1</v>
      </c>
      <c r="N42" s="987" t="s">
        <v>1</v>
      </c>
      <c r="O42" s="987" t="s">
        <v>1</v>
      </c>
      <c r="P42" s="987" t="s">
        <v>1</v>
      </c>
      <c r="Q42" s="987" t="s">
        <v>1</v>
      </c>
      <c r="R42" s="987" t="s">
        <v>1</v>
      </c>
      <c r="S42" s="987" t="s">
        <v>1</v>
      </c>
      <c r="T42" s="987" t="s">
        <v>1</v>
      </c>
      <c r="U42" s="987" t="s">
        <v>1</v>
      </c>
      <c r="V42" s="987" t="s">
        <v>1</v>
      </c>
      <c r="W42" s="987" t="s">
        <v>1</v>
      </c>
      <c r="X42" s="987" t="s">
        <v>1</v>
      </c>
      <c r="Y42" s="987" t="s">
        <v>1</v>
      </c>
      <c r="Z42" s="987" t="s">
        <v>1</v>
      </c>
      <c r="AA42" s="993" t="s">
        <v>1</v>
      </c>
    </row>
    <row r="43" spans="1:27" x14ac:dyDescent="0.2">
      <c r="A43" s="2" t="s">
        <v>60</v>
      </c>
      <c r="B43" s="991">
        <v>7186</v>
      </c>
      <c r="C43" s="988">
        <v>2.9749779030680702E-2</v>
      </c>
      <c r="D43" s="988">
        <v>1.2359217740595301E-2</v>
      </c>
      <c r="E43" s="988">
        <v>1.1409571394324299E-2</v>
      </c>
      <c r="F43" s="988">
        <v>1.2208690866827999E-2</v>
      </c>
      <c r="G43" s="988">
        <v>1.8951561301946598E-2</v>
      </c>
      <c r="H43" s="988">
        <v>6.7662015557289096E-2</v>
      </c>
      <c r="I43" s="988">
        <v>7.7495850622654003E-2</v>
      </c>
      <c r="J43" s="988">
        <v>8.3616405725479098E-2</v>
      </c>
      <c r="K43" s="988">
        <v>6.9101884961128193E-2</v>
      </c>
      <c r="L43" s="988">
        <v>7.0718191564083099E-2</v>
      </c>
      <c r="M43" s="988">
        <v>7.9347476363182096E-2</v>
      </c>
      <c r="N43" s="988">
        <v>8.64609330892563E-2</v>
      </c>
      <c r="O43" s="988">
        <v>7.6628252863884E-2</v>
      </c>
      <c r="P43" s="988">
        <v>6.3888557255268097E-2</v>
      </c>
      <c r="Q43" s="988">
        <v>4.9069046974182101E-2</v>
      </c>
      <c r="R43" s="988">
        <v>4.6198222786188098E-2</v>
      </c>
      <c r="S43" s="988">
        <v>5.5039182305335999E-2</v>
      </c>
      <c r="T43" s="988">
        <v>2.9645640403032299E-2</v>
      </c>
      <c r="U43" s="988">
        <v>2.0245801657438299E-2</v>
      </c>
      <c r="V43" s="988">
        <v>1.3147477991879E-2</v>
      </c>
      <c r="W43" s="988">
        <v>4.7028125263750596E-3</v>
      </c>
      <c r="X43" s="988">
        <v>4.4897142797708503E-3</v>
      </c>
      <c r="Y43" s="988">
        <v>4.7174915671348598E-3</v>
      </c>
      <c r="Z43" s="988">
        <v>1.3146230019629E-2</v>
      </c>
      <c r="AA43" s="994">
        <v>1952.61437988281</v>
      </c>
    </row>
    <row r="44" spans="1:27" x14ac:dyDescent="0.2">
      <c r="A44" s="2" t="s">
        <v>61</v>
      </c>
      <c r="B44" s="991">
        <v>997</v>
      </c>
      <c r="C44" s="988">
        <v>3.1448494642972898E-2</v>
      </c>
      <c r="D44" s="988">
        <v>1.9116904586553601E-2</v>
      </c>
      <c r="E44" s="988">
        <v>2.72676311433315E-2</v>
      </c>
      <c r="F44" s="988">
        <v>2.1924039348959899E-2</v>
      </c>
      <c r="G44" s="988">
        <v>3.3783491700887701E-2</v>
      </c>
      <c r="H44" s="988">
        <v>7.4651360511779799E-2</v>
      </c>
      <c r="I44" s="988">
        <v>7.5951017439365401E-2</v>
      </c>
      <c r="J44" s="988">
        <v>7.5528942048549694E-2</v>
      </c>
      <c r="K44" s="988">
        <v>6.3628628849983201E-2</v>
      </c>
      <c r="L44" s="988">
        <v>3.9536587893962902E-2</v>
      </c>
      <c r="M44" s="988">
        <v>5.04020601511002E-2</v>
      </c>
      <c r="N44" s="988">
        <v>6.5734691917896299E-2</v>
      </c>
      <c r="O44" s="988">
        <v>6.2758453190326705E-2</v>
      </c>
      <c r="P44" s="988">
        <v>5.4333809763193103E-2</v>
      </c>
      <c r="Q44" s="988">
        <v>4.3988719582557699E-2</v>
      </c>
      <c r="R44" s="988">
        <v>4.0258888155221897E-2</v>
      </c>
      <c r="S44" s="988">
        <v>5.2289023995399503E-2</v>
      </c>
      <c r="T44" s="988">
        <v>3.5669606178998899E-2</v>
      </c>
      <c r="U44" s="988">
        <v>3.0922386795282399E-2</v>
      </c>
      <c r="V44" s="988">
        <v>2.7329720556735999E-2</v>
      </c>
      <c r="W44" s="988">
        <v>8.1188604235649092E-3</v>
      </c>
      <c r="X44" s="988">
        <v>3.5902969539165501E-3</v>
      </c>
      <c r="Y44" s="988">
        <v>1.33597860112786E-2</v>
      </c>
      <c r="Z44" s="988">
        <v>4.8406597226858097E-2</v>
      </c>
      <c r="AA44" s="994">
        <v>2005.13549804688</v>
      </c>
    </row>
    <row r="45" spans="1:27" x14ac:dyDescent="0.2">
      <c r="A45" s="2" t="s">
        <v>62</v>
      </c>
      <c r="B45" s="991">
        <v>697</v>
      </c>
      <c r="C45" s="988">
        <v>6.3218347728252397E-2</v>
      </c>
      <c r="D45" s="988">
        <v>2.4379208683967601E-2</v>
      </c>
      <c r="E45" s="988">
        <v>1.62159241735935E-2</v>
      </c>
      <c r="F45" s="988">
        <v>3.4186955541372299E-2</v>
      </c>
      <c r="G45" s="988">
        <v>3.2829109579324701E-2</v>
      </c>
      <c r="H45" s="988">
        <v>8.9040160179138197E-2</v>
      </c>
      <c r="I45" s="988">
        <v>6.0353025794029201E-2</v>
      </c>
      <c r="J45" s="988">
        <v>7.6408244669437395E-2</v>
      </c>
      <c r="K45" s="988">
        <v>7.2804063558578505E-2</v>
      </c>
      <c r="L45" s="988">
        <v>5.9321105480194099E-2</v>
      </c>
      <c r="M45" s="988">
        <v>6.8868100643158001E-2</v>
      </c>
      <c r="N45" s="988">
        <v>8.1631451845169095E-2</v>
      </c>
      <c r="O45" s="988">
        <v>6.4338020980358096E-2</v>
      </c>
      <c r="P45" s="988">
        <v>2.63930857181549E-2</v>
      </c>
      <c r="Q45" s="988">
        <v>3.15939113497734E-2</v>
      </c>
      <c r="R45" s="988">
        <v>3.7734068930149099E-2</v>
      </c>
      <c r="S45" s="988">
        <v>6.0702010989189099E-2</v>
      </c>
      <c r="T45" s="988">
        <v>2.77552269399166E-2</v>
      </c>
      <c r="U45" s="988">
        <v>2.06488613039255E-2</v>
      </c>
      <c r="V45" s="988">
        <v>9.8346658051013894E-3</v>
      </c>
      <c r="W45" s="988">
        <v>4.7693112865090396E-3</v>
      </c>
      <c r="X45" s="988">
        <v>8.9529035612940806E-3</v>
      </c>
      <c r="Y45" s="988">
        <v>7.2932308539748201E-3</v>
      </c>
      <c r="Z45" s="988">
        <v>2.0729012787342099E-2</v>
      </c>
      <c r="AA45" s="994">
        <v>1808.87622070312</v>
      </c>
    </row>
    <row r="46" spans="1:27" x14ac:dyDescent="0.2">
      <c r="A46" s="5" t="s">
        <v>63</v>
      </c>
      <c r="B46" s="990" t="s">
        <v>1</v>
      </c>
      <c r="C46" s="987" t="s">
        <v>1</v>
      </c>
      <c r="D46" s="987" t="s">
        <v>1</v>
      </c>
      <c r="E46" s="987" t="s">
        <v>1</v>
      </c>
      <c r="F46" s="987" t="s">
        <v>1</v>
      </c>
      <c r="G46" s="987" t="s">
        <v>1</v>
      </c>
      <c r="H46" s="987" t="s">
        <v>1</v>
      </c>
      <c r="I46" s="987" t="s">
        <v>1</v>
      </c>
      <c r="J46" s="987" t="s">
        <v>1</v>
      </c>
      <c r="K46" s="987" t="s">
        <v>1</v>
      </c>
      <c r="L46" s="987" t="s">
        <v>1</v>
      </c>
      <c r="M46" s="987" t="s">
        <v>1</v>
      </c>
      <c r="N46" s="987" t="s">
        <v>1</v>
      </c>
      <c r="O46" s="987" t="s">
        <v>1</v>
      </c>
      <c r="P46" s="987" t="s">
        <v>1</v>
      </c>
      <c r="Q46" s="987" t="s">
        <v>1</v>
      </c>
      <c r="R46" s="987" t="s">
        <v>1</v>
      </c>
      <c r="S46" s="987" t="s">
        <v>1</v>
      </c>
      <c r="T46" s="987" t="s">
        <v>1</v>
      </c>
      <c r="U46" s="987" t="s">
        <v>1</v>
      </c>
      <c r="V46" s="987" t="s">
        <v>1</v>
      </c>
      <c r="W46" s="987" t="s">
        <v>1</v>
      </c>
      <c r="X46" s="987" t="s">
        <v>1</v>
      </c>
      <c r="Y46" s="987" t="s">
        <v>1</v>
      </c>
      <c r="Z46" s="987" t="s">
        <v>1</v>
      </c>
      <c r="AA46" s="993" t="s">
        <v>1</v>
      </c>
    </row>
    <row r="47" spans="1:27" x14ac:dyDescent="0.2">
      <c r="A47" s="2" t="s">
        <v>64</v>
      </c>
      <c r="B47" s="991">
        <v>1111</v>
      </c>
      <c r="C47" s="988">
        <v>3.8517758250236497E-2</v>
      </c>
      <c r="D47" s="988">
        <v>2.5902533903718002E-2</v>
      </c>
      <c r="E47" s="988">
        <v>1.9298402592539801E-2</v>
      </c>
      <c r="F47" s="988">
        <v>1.4850459061562999E-2</v>
      </c>
      <c r="G47" s="988">
        <v>2.2367795929312699E-2</v>
      </c>
      <c r="H47" s="988">
        <v>7.5091868638992296E-2</v>
      </c>
      <c r="I47" s="988">
        <v>5.8743052184581798E-2</v>
      </c>
      <c r="J47" s="988">
        <v>5.9086903929710402E-2</v>
      </c>
      <c r="K47" s="988">
        <v>4.47111576795578E-2</v>
      </c>
      <c r="L47" s="988">
        <v>4.27612662315369E-2</v>
      </c>
      <c r="M47" s="988">
        <v>6.5768152475357097E-2</v>
      </c>
      <c r="N47" s="988">
        <v>6.0778066515922498E-2</v>
      </c>
      <c r="O47" s="988">
        <v>8.0033667385578197E-2</v>
      </c>
      <c r="P47" s="988">
        <v>5.0707451999187497E-2</v>
      </c>
      <c r="Q47" s="988">
        <v>5.0602901726961101E-2</v>
      </c>
      <c r="R47" s="988">
        <v>6.0794897377490997E-2</v>
      </c>
      <c r="S47" s="988">
        <v>7.1833215653896304E-2</v>
      </c>
      <c r="T47" s="988">
        <v>3.7870582193136201E-2</v>
      </c>
      <c r="U47" s="988">
        <v>2.79356762766838E-2</v>
      </c>
      <c r="V47" s="988">
        <v>2.2213807329535502E-2</v>
      </c>
      <c r="W47" s="988">
        <v>8.4879063069820404E-3</v>
      </c>
      <c r="X47" s="988">
        <v>1.0990548878908201E-2</v>
      </c>
      <c r="Y47" s="988">
        <v>9.04617737978697E-3</v>
      </c>
      <c r="Z47" s="988">
        <v>4.1605744510889102E-2</v>
      </c>
      <c r="AA47" s="994">
        <v>2164.07861328125</v>
      </c>
    </row>
    <row r="48" spans="1:27" x14ac:dyDescent="0.2">
      <c r="A48" s="2" t="s">
        <v>65</v>
      </c>
      <c r="B48" s="991">
        <v>740</v>
      </c>
      <c r="C48" s="988">
        <v>3.6594990640878698E-2</v>
      </c>
      <c r="D48" s="988">
        <v>1.77921038120985E-2</v>
      </c>
      <c r="E48" s="988">
        <v>1.23593201860785E-2</v>
      </c>
      <c r="F48" s="988">
        <v>1.9611641764640801E-2</v>
      </c>
      <c r="G48" s="988">
        <v>2.41246037185192E-2</v>
      </c>
      <c r="H48" s="988">
        <v>6.1601318418979603E-2</v>
      </c>
      <c r="I48" s="988">
        <v>8.9321136474609403E-2</v>
      </c>
      <c r="J48" s="988">
        <v>7.7274404466152205E-2</v>
      </c>
      <c r="K48" s="988">
        <v>8.0071434378624004E-2</v>
      </c>
      <c r="L48" s="988">
        <v>0.105641402304173</v>
      </c>
      <c r="M48" s="988">
        <v>0.101559102535248</v>
      </c>
      <c r="N48" s="988">
        <v>7.6653458178043393E-2</v>
      </c>
      <c r="O48" s="988">
        <v>7.0308953523635906E-2</v>
      </c>
      <c r="P48" s="988">
        <v>7.9674869775772095E-2</v>
      </c>
      <c r="Q48" s="988">
        <v>2.64868978410959E-2</v>
      </c>
      <c r="R48" s="988">
        <v>3.6019612103700603E-2</v>
      </c>
      <c r="S48" s="988">
        <v>3.7337560206651701E-2</v>
      </c>
      <c r="T48" s="988">
        <v>1.1437650769948999E-2</v>
      </c>
      <c r="U48" s="988">
        <v>9.65090561658144E-3</v>
      </c>
      <c r="V48" s="988">
        <v>1.1637333780527099E-2</v>
      </c>
      <c r="W48" s="988">
        <v>3.7574809975922099E-3</v>
      </c>
      <c r="X48" s="988">
        <v>2.1930495277047201E-3</v>
      </c>
      <c r="Y48" s="988">
        <v>2.2914414294064002E-3</v>
      </c>
      <c r="Z48" s="988">
        <v>6.5993266180157696E-3</v>
      </c>
      <c r="AA48" s="994">
        <v>1788.50793457031</v>
      </c>
    </row>
    <row r="49" spans="1:27" x14ac:dyDescent="0.2">
      <c r="A49" s="2" t="s">
        <v>66</v>
      </c>
      <c r="B49" s="991">
        <v>1344</v>
      </c>
      <c r="C49" s="988">
        <v>3.79927568137646E-2</v>
      </c>
      <c r="D49" s="988">
        <v>8.8487155735492706E-3</v>
      </c>
      <c r="E49" s="988">
        <v>1.67086496949196E-2</v>
      </c>
      <c r="F49" s="988">
        <v>2.7579978108406102E-2</v>
      </c>
      <c r="G49" s="988">
        <v>3.0936280265450498E-2</v>
      </c>
      <c r="H49" s="988">
        <v>7.7425353229045896E-2</v>
      </c>
      <c r="I49" s="988">
        <v>8.0980494618415805E-2</v>
      </c>
      <c r="J49" s="988">
        <v>9.6132494509220096E-2</v>
      </c>
      <c r="K49" s="988">
        <v>6.7390799522399902E-2</v>
      </c>
      <c r="L49" s="988">
        <v>6.2255416065454497E-2</v>
      </c>
      <c r="M49" s="988">
        <v>6.9372862577438396E-2</v>
      </c>
      <c r="N49" s="988">
        <v>9.7031518816947895E-2</v>
      </c>
      <c r="O49" s="988">
        <v>8.3676680922508198E-2</v>
      </c>
      <c r="P49" s="988">
        <v>5.0043620169162799E-2</v>
      </c>
      <c r="Q49" s="988">
        <v>4.2547687888145398E-2</v>
      </c>
      <c r="R49" s="988">
        <v>3.2721608877182E-2</v>
      </c>
      <c r="S49" s="988">
        <v>5.3164307028055198E-2</v>
      </c>
      <c r="T49" s="988">
        <v>2.41917036473751E-2</v>
      </c>
      <c r="U49" s="988">
        <v>1.63464266806841E-2</v>
      </c>
      <c r="V49" s="988">
        <v>5.9747756458818904E-3</v>
      </c>
      <c r="W49" s="988">
        <v>6.56837783753872E-3</v>
      </c>
      <c r="X49" s="988">
        <v>3.0293599702417898E-3</v>
      </c>
      <c r="Y49" s="988">
        <v>3.5614171065390101E-3</v>
      </c>
      <c r="Z49" s="988">
        <v>5.5187116377055602E-3</v>
      </c>
      <c r="AA49" s="994">
        <v>1826.62878417969</v>
      </c>
    </row>
    <row r="50" spans="1:27" x14ac:dyDescent="0.2">
      <c r="A50" s="2" t="s">
        <v>67</v>
      </c>
      <c r="B50" s="991">
        <v>896</v>
      </c>
      <c r="C50" s="988">
        <v>3.7308089435100597E-2</v>
      </c>
      <c r="D50" s="988">
        <v>2.6972359046339999E-2</v>
      </c>
      <c r="E50" s="988">
        <v>1.1592123657465E-2</v>
      </c>
      <c r="F50" s="988">
        <v>1.8121836706995999E-2</v>
      </c>
      <c r="G50" s="988">
        <v>1.4525651931762701E-2</v>
      </c>
      <c r="H50" s="988">
        <v>8.4215290844440502E-2</v>
      </c>
      <c r="I50" s="988">
        <v>8.1559434533119202E-2</v>
      </c>
      <c r="J50" s="988">
        <v>6.1878804117441198E-2</v>
      </c>
      <c r="K50" s="988">
        <v>7.5765028595924405E-2</v>
      </c>
      <c r="L50" s="988">
        <v>7.1763567626476302E-2</v>
      </c>
      <c r="M50" s="988">
        <v>9.0639263391494806E-2</v>
      </c>
      <c r="N50" s="988">
        <v>6.7668639123439803E-2</v>
      </c>
      <c r="O50" s="988">
        <v>7.7653400599956499E-2</v>
      </c>
      <c r="P50" s="988">
        <v>5.7263482362031902E-2</v>
      </c>
      <c r="Q50" s="988">
        <v>3.2623209059238399E-2</v>
      </c>
      <c r="R50" s="988">
        <v>4.2122900485992397E-2</v>
      </c>
      <c r="S50" s="988">
        <v>5.7326521724462502E-2</v>
      </c>
      <c r="T50" s="988">
        <v>2.8895750641822801E-2</v>
      </c>
      <c r="U50" s="988">
        <v>1.8980201333761201E-2</v>
      </c>
      <c r="V50" s="988">
        <v>1.31117878481746E-2</v>
      </c>
      <c r="W50" s="988">
        <v>6.2984554097056398E-3</v>
      </c>
      <c r="X50" s="988">
        <v>2.82797473482788E-3</v>
      </c>
      <c r="Y50" s="988">
        <v>3.9577255956828603E-3</v>
      </c>
      <c r="Z50" s="988">
        <v>1.69284995645285E-2</v>
      </c>
      <c r="AA50" s="994">
        <v>1891.33959960938</v>
      </c>
    </row>
    <row r="51" spans="1:27" x14ac:dyDescent="0.2">
      <c r="A51" s="2" t="s">
        <v>68</v>
      </c>
      <c r="B51" s="991">
        <v>881</v>
      </c>
      <c r="C51" s="988">
        <v>3.9111401885747903E-2</v>
      </c>
      <c r="D51" s="988">
        <v>1.0140166617929901E-2</v>
      </c>
      <c r="E51" s="988">
        <v>1.1042119935154899E-2</v>
      </c>
      <c r="F51" s="988">
        <v>1.13059366121888E-2</v>
      </c>
      <c r="G51" s="988">
        <v>2.0387219265103299E-2</v>
      </c>
      <c r="H51" s="988">
        <v>6.2315095216035801E-2</v>
      </c>
      <c r="I51" s="988">
        <v>5.4674949496984503E-2</v>
      </c>
      <c r="J51" s="988">
        <v>9.0271599590778406E-2</v>
      </c>
      <c r="K51" s="988">
        <v>7.1345835924148601E-2</v>
      </c>
      <c r="L51" s="988">
        <v>6.9198586046695695E-2</v>
      </c>
      <c r="M51" s="988">
        <v>6.0839436948299401E-2</v>
      </c>
      <c r="N51" s="988">
        <v>0.10058752447366701</v>
      </c>
      <c r="O51" s="988">
        <v>6.4521975815296201E-2</v>
      </c>
      <c r="P51" s="988">
        <v>5.08362799882889E-2</v>
      </c>
      <c r="Q51" s="988">
        <v>6.9083668291568798E-2</v>
      </c>
      <c r="R51" s="988">
        <v>4.5921072363853503E-2</v>
      </c>
      <c r="S51" s="988">
        <v>6.7763268947601304E-2</v>
      </c>
      <c r="T51" s="988">
        <v>2.93983332812786E-2</v>
      </c>
      <c r="U51" s="988">
        <v>2.4487132206559199E-2</v>
      </c>
      <c r="V51" s="988">
        <v>1.20926704257727E-2</v>
      </c>
      <c r="W51" s="988">
        <v>2.14869459159672E-3</v>
      </c>
      <c r="X51" s="988">
        <v>1.5262176748365201E-3</v>
      </c>
      <c r="Y51" s="988">
        <v>3.24746291153133E-3</v>
      </c>
      <c r="Z51" s="988">
        <v>2.77533568441868E-2</v>
      </c>
      <c r="AA51" s="994">
        <v>2016.1767578125</v>
      </c>
    </row>
    <row r="52" spans="1:27" x14ac:dyDescent="0.2">
      <c r="A52" s="2" t="s">
        <v>69</v>
      </c>
      <c r="B52" s="991">
        <v>872</v>
      </c>
      <c r="C52" s="988">
        <v>3.75232324004173E-2</v>
      </c>
      <c r="D52" s="988">
        <v>8.63287411630154E-3</v>
      </c>
      <c r="E52" s="988">
        <v>4.7205053269863103E-3</v>
      </c>
      <c r="F52" s="988">
        <v>8.8376374915242195E-3</v>
      </c>
      <c r="G52" s="988">
        <v>1.2654309161007401E-2</v>
      </c>
      <c r="H52" s="988">
        <v>7.1309551596641499E-2</v>
      </c>
      <c r="I52" s="988">
        <v>6.6638894379138905E-2</v>
      </c>
      <c r="J52" s="988">
        <v>8.5331633687019307E-2</v>
      </c>
      <c r="K52" s="988">
        <v>5.7367667555809E-2</v>
      </c>
      <c r="L52" s="988">
        <v>7.1222789585590404E-2</v>
      </c>
      <c r="M52" s="988">
        <v>5.9734210371971103E-2</v>
      </c>
      <c r="N52" s="988">
        <v>6.9392256438732106E-2</v>
      </c>
      <c r="O52" s="988">
        <v>6.9134086370468098E-2</v>
      </c>
      <c r="P52" s="988">
        <v>5.9286531060934101E-2</v>
      </c>
      <c r="Q52" s="988">
        <v>4.9593973904848099E-2</v>
      </c>
      <c r="R52" s="988">
        <v>4.6115230768918998E-2</v>
      </c>
      <c r="S52" s="988">
        <v>6.3887909054756206E-2</v>
      </c>
      <c r="T52" s="988">
        <v>3.9502337574958801E-2</v>
      </c>
      <c r="U52" s="988">
        <v>2.6926638558507E-2</v>
      </c>
      <c r="V52" s="988">
        <v>2.0791195333004001E-2</v>
      </c>
      <c r="W52" s="988">
        <v>8.6333267390727997E-3</v>
      </c>
      <c r="X52" s="988">
        <v>1.19707472622395E-2</v>
      </c>
      <c r="Y52" s="988">
        <v>1.3908046297729E-2</v>
      </c>
      <c r="Z52" s="988">
        <v>3.68844196200371E-2</v>
      </c>
      <c r="AA52" s="994">
        <v>2090.38452148438</v>
      </c>
    </row>
    <row r="53" spans="1:27" x14ac:dyDescent="0.2">
      <c r="A53" s="2" t="s">
        <v>70</v>
      </c>
      <c r="B53" s="991">
        <v>787</v>
      </c>
      <c r="C53" s="988">
        <v>3.0297165736556102E-2</v>
      </c>
      <c r="D53" s="988">
        <v>1.6144080087542499E-2</v>
      </c>
      <c r="E53" s="988">
        <v>1.40774510800838E-2</v>
      </c>
      <c r="F53" s="988">
        <v>3.1529013067483902E-2</v>
      </c>
      <c r="G53" s="988">
        <v>1.75061151385307E-2</v>
      </c>
      <c r="H53" s="988">
        <v>0.113090887665749</v>
      </c>
      <c r="I53" s="988">
        <v>0.108737297356129</v>
      </c>
      <c r="J53" s="988">
        <v>9.0794511139392894E-2</v>
      </c>
      <c r="K53" s="988">
        <v>0.11957356333732599</v>
      </c>
      <c r="L53" s="988">
        <v>7.0008903741836506E-2</v>
      </c>
      <c r="M53" s="988">
        <v>8.3060145378112807E-2</v>
      </c>
      <c r="N53" s="988">
        <v>7.2821356356144007E-2</v>
      </c>
      <c r="O53" s="988">
        <v>5.3660336881875999E-2</v>
      </c>
      <c r="P53" s="988">
        <v>5.8613315224647501E-2</v>
      </c>
      <c r="Q53" s="988">
        <v>2.8464112430810901E-2</v>
      </c>
      <c r="R53" s="988">
        <v>4.0511466562747997E-2</v>
      </c>
      <c r="S53" s="988">
        <v>2.0771160721778901E-2</v>
      </c>
      <c r="T53" s="988">
        <v>9.7309872508048994E-3</v>
      </c>
      <c r="U53" s="988">
        <v>3.2857037149369699E-3</v>
      </c>
      <c r="V53" s="988">
        <v>7.7589177526533604E-3</v>
      </c>
      <c r="W53" s="988">
        <v>2.1934055257588599E-3</v>
      </c>
      <c r="X53" s="988">
        <v>2.8052995912730699E-4</v>
      </c>
      <c r="Y53" s="988">
        <v>5.2880826406180902E-3</v>
      </c>
      <c r="Z53" s="988">
        <v>1.8014941597357401E-3</v>
      </c>
      <c r="AA53" s="994">
        <v>1558.02941894531</v>
      </c>
    </row>
    <row r="54" spans="1:27" x14ac:dyDescent="0.2">
      <c r="A54" s="2" t="s">
        <v>71</v>
      </c>
      <c r="B54" s="991">
        <v>902</v>
      </c>
      <c r="C54" s="988">
        <v>3.9951708167791401E-2</v>
      </c>
      <c r="D54" s="988">
        <v>1.5714554116129899E-2</v>
      </c>
      <c r="E54" s="988">
        <v>1.2614360079169299E-2</v>
      </c>
      <c r="F54" s="988">
        <v>1.41319511458278E-2</v>
      </c>
      <c r="G54" s="988">
        <v>2.6521492749452601E-2</v>
      </c>
      <c r="H54" s="988">
        <v>6.8118169903755202E-2</v>
      </c>
      <c r="I54" s="988">
        <v>8.7071731686592102E-2</v>
      </c>
      <c r="J54" s="988">
        <v>9.4438180327415494E-2</v>
      </c>
      <c r="K54" s="988">
        <v>6.5826497972011594E-2</v>
      </c>
      <c r="L54" s="988">
        <v>6.2164522707462297E-2</v>
      </c>
      <c r="M54" s="988">
        <v>8.5706189274787903E-2</v>
      </c>
      <c r="N54" s="988">
        <v>8.9583016932010706E-2</v>
      </c>
      <c r="O54" s="988">
        <v>8.1152975559234605E-2</v>
      </c>
      <c r="P54" s="988">
        <v>5.9972502291202497E-2</v>
      </c>
      <c r="Q54" s="988">
        <v>2.48002521693707E-2</v>
      </c>
      <c r="R54" s="988">
        <v>3.8662660866975798E-2</v>
      </c>
      <c r="S54" s="988">
        <v>5.6042779237031902E-2</v>
      </c>
      <c r="T54" s="988">
        <v>2.9890529811382301E-2</v>
      </c>
      <c r="U54" s="988">
        <v>2.5240460410714101E-2</v>
      </c>
      <c r="V54" s="988">
        <v>6.8794745020568397E-3</v>
      </c>
      <c r="W54" s="988">
        <v>2.63637350872159E-3</v>
      </c>
      <c r="X54" s="988">
        <v>1.0527390986681E-3</v>
      </c>
      <c r="Y54" s="988">
        <v>2.3280535824596899E-3</v>
      </c>
      <c r="Z54" s="988">
        <v>9.4988243654370308E-3</v>
      </c>
      <c r="AA54" s="994">
        <v>1887.90356445312</v>
      </c>
    </row>
    <row r="55" spans="1:27" x14ac:dyDescent="0.2">
      <c r="A55" s="2" t="s">
        <v>72</v>
      </c>
      <c r="B55" s="991">
        <v>537</v>
      </c>
      <c r="C55" s="988">
        <v>2.4087194353342101E-2</v>
      </c>
      <c r="D55" s="988">
        <v>1.0145647451281501E-2</v>
      </c>
      <c r="E55" s="988">
        <v>2.0630227401852601E-2</v>
      </c>
      <c r="F55" s="988">
        <v>7.4768168851733199E-3</v>
      </c>
      <c r="G55" s="988">
        <v>1.5553730539977601E-2</v>
      </c>
      <c r="H55" s="988">
        <v>5.8102570474147797E-2</v>
      </c>
      <c r="I55" s="988">
        <v>7.8477673232555403E-2</v>
      </c>
      <c r="J55" s="988">
        <v>0.10924233496189099</v>
      </c>
      <c r="K55" s="988">
        <v>4.5470681041479097E-2</v>
      </c>
      <c r="L55" s="988">
        <v>6.0738872736692401E-2</v>
      </c>
      <c r="M55" s="988">
        <v>0.10991130024194699</v>
      </c>
      <c r="N55" s="988">
        <v>7.5432129204273196E-2</v>
      </c>
      <c r="O55" s="988">
        <v>6.5700441598892198E-2</v>
      </c>
      <c r="P55" s="988">
        <v>6.4623758196830694E-2</v>
      </c>
      <c r="Q55" s="988">
        <v>7.0070661604404394E-2</v>
      </c>
      <c r="R55" s="988">
        <v>2.85357777029276E-2</v>
      </c>
      <c r="S55" s="988">
        <v>5.0726510584354401E-2</v>
      </c>
      <c r="T55" s="988">
        <v>4.4985413551330601E-2</v>
      </c>
      <c r="U55" s="988">
        <v>1.74471102654934E-2</v>
      </c>
      <c r="V55" s="988">
        <v>2.1101394668221501E-2</v>
      </c>
      <c r="W55" s="988">
        <v>8.0741029232740402E-3</v>
      </c>
      <c r="X55" s="988">
        <v>5.8681028895080098E-3</v>
      </c>
      <c r="Y55" s="988">
        <v>2.1288734860718298E-3</v>
      </c>
      <c r="Z55" s="988">
        <v>5.4686754010617698E-3</v>
      </c>
      <c r="AA55" s="994">
        <v>1922.8359375</v>
      </c>
    </row>
    <row r="56" spans="1:27" x14ac:dyDescent="0.2">
      <c r="A56" s="2" t="s">
        <v>73</v>
      </c>
      <c r="B56" s="991">
        <v>961</v>
      </c>
      <c r="C56" s="988">
        <v>2.8069794178008999E-2</v>
      </c>
      <c r="D56" s="988">
        <v>9.8371924832463299E-3</v>
      </c>
      <c r="E56" s="988">
        <v>1.41388280317187E-2</v>
      </c>
      <c r="F56" s="988">
        <v>1.15021914243698E-2</v>
      </c>
      <c r="G56" s="988">
        <v>3.2991014420986203E-2</v>
      </c>
      <c r="H56" s="988">
        <v>5.17650283873081E-2</v>
      </c>
      <c r="I56" s="988">
        <v>4.9050018191337599E-2</v>
      </c>
      <c r="J56" s="988">
        <v>6.6106729209423107E-2</v>
      </c>
      <c r="K56" s="988">
        <v>7.2536736726760906E-2</v>
      </c>
      <c r="L56" s="988">
        <v>5.3123317658901201E-2</v>
      </c>
      <c r="M56" s="988">
        <v>5.1834125071763999E-2</v>
      </c>
      <c r="N56" s="988">
        <v>0.10784275084734</v>
      </c>
      <c r="O56" s="988">
        <v>7.45991095900536E-2</v>
      </c>
      <c r="P56" s="988">
        <v>4.7396503388881697E-2</v>
      </c>
      <c r="Q56" s="988">
        <v>6.2173247337341302E-2</v>
      </c>
      <c r="R56" s="988">
        <v>5.7457786053419099E-2</v>
      </c>
      <c r="S56" s="988">
        <v>6.5205201506614699E-2</v>
      </c>
      <c r="T56" s="988">
        <v>4.2026448994875003E-2</v>
      </c>
      <c r="U56" s="988">
        <v>3.5446733236312901E-2</v>
      </c>
      <c r="V56" s="988">
        <v>2.1603699773549999E-2</v>
      </c>
      <c r="W56" s="988">
        <v>1.9313627853989599E-3</v>
      </c>
      <c r="X56" s="988">
        <v>1.0201605968177299E-2</v>
      </c>
      <c r="Y56" s="988">
        <v>1.2386664748191801E-2</v>
      </c>
      <c r="Z56" s="988">
        <v>2.0773913711309398E-2</v>
      </c>
      <c r="AA56" s="994">
        <v>2136.34716796875</v>
      </c>
    </row>
    <row r="57" spans="1:27" x14ac:dyDescent="0.2">
      <c r="A57" s="5" t="s">
        <v>74</v>
      </c>
      <c r="B57" s="990" t="s">
        <v>1</v>
      </c>
      <c r="C57" s="987" t="s">
        <v>1</v>
      </c>
      <c r="D57" s="987" t="s">
        <v>1</v>
      </c>
      <c r="E57" s="987" t="s">
        <v>1</v>
      </c>
      <c r="F57" s="987" t="s">
        <v>1</v>
      </c>
      <c r="G57" s="987" t="s">
        <v>1</v>
      </c>
      <c r="H57" s="987" t="s">
        <v>1</v>
      </c>
      <c r="I57" s="987" t="s">
        <v>1</v>
      </c>
      <c r="J57" s="987" t="s">
        <v>1</v>
      </c>
      <c r="K57" s="987" t="s">
        <v>1</v>
      </c>
      <c r="L57" s="987" t="s">
        <v>1</v>
      </c>
      <c r="M57" s="987" t="s">
        <v>1</v>
      </c>
      <c r="N57" s="987" t="s">
        <v>1</v>
      </c>
      <c r="O57" s="987" t="s">
        <v>1</v>
      </c>
      <c r="P57" s="987" t="s">
        <v>1</v>
      </c>
      <c r="Q57" s="987" t="s">
        <v>1</v>
      </c>
      <c r="R57" s="987" t="s">
        <v>1</v>
      </c>
      <c r="S57" s="987" t="s">
        <v>1</v>
      </c>
      <c r="T57" s="987" t="s">
        <v>1</v>
      </c>
      <c r="U57" s="987" t="s">
        <v>1</v>
      </c>
      <c r="V57" s="987" t="s">
        <v>1</v>
      </c>
      <c r="W57" s="987" t="s">
        <v>1</v>
      </c>
      <c r="X57" s="987" t="s">
        <v>1</v>
      </c>
      <c r="Y57" s="987" t="s">
        <v>1</v>
      </c>
      <c r="Z57" s="987" t="s">
        <v>1</v>
      </c>
      <c r="AA57" s="993" t="s">
        <v>1</v>
      </c>
    </row>
    <row r="58" spans="1:27" x14ac:dyDescent="0.2">
      <c r="A58" s="2" t="s">
        <v>75</v>
      </c>
      <c r="B58" s="991">
        <v>1111</v>
      </c>
      <c r="C58" s="988">
        <v>3.8517758250236497E-2</v>
      </c>
      <c r="D58" s="988">
        <v>2.5902533903718002E-2</v>
      </c>
      <c r="E58" s="988">
        <v>1.9298402592539801E-2</v>
      </c>
      <c r="F58" s="988">
        <v>1.4850459061562999E-2</v>
      </c>
      <c r="G58" s="988">
        <v>2.2367795929312699E-2</v>
      </c>
      <c r="H58" s="988">
        <v>7.5091868638992296E-2</v>
      </c>
      <c r="I58" s="988">
        <v>5.8743052184581798E-2</v>
      </c>
      <c r="J58" s="988">
        <v>5.9086903929710402E-2</v>
      </c>
      <c r="K58" s="988">
        <v>4.47111576795578E-2</v>
      </c>
      <c r="L58" s="988">
        <v>4.27612662315369E-2</v>
      </c>
      <c r="M58" s="988">
        <v>6.5768152475357097E-2</v>
      </c>
      <c r="N58" s="988">
        <v>6.0778066515922498E-2</v>
      </c>
      <c r="O58" s="988">
        <v>8.0033667385578197E-2</v>
      </c>
      <c r="P58" s="988">
        <v>5.0707451999187497E-2</v>
      </c>
      <c r="Q58" s="988">
        <v>5.0602901726961101E-2</v>
      </c>
      <c r="R58" s="988">
        <v>6.0794897377490997E-2</v>
      </c>
      <c r="S58" s="988">
        <v>7.1833215653896304E-2</v>
      </c>
      <c r="T58" s="988">
        <v>3.7870582193136201E-2</v>
      </c>
      <c r="U58" s="988">
        <v>2.79356762766838E-2</v>
      </c>
      <c r="V58" s="988">
        <v>2.2213807329535502E-2</v>
      </c>
      <c r="W58" s="988">
        <v>8.4879063069820404E-3</v>
      </c>
      <c r="X58" s="988">
        <v>1.0990548878908201E-2</v>
      </c>
      <c r="Y58" s="988">
        <v>9.04617737978697E-3</v>
      </c>
      <c r="Z58" s="988">
        <v>4.1605744510889102E-2</v>
      </c>
      <c r="AA58" s="994">
        <v>2164.07861328125</v>
      </c>
    </row>
    <row r="59" spans="1:27" x14ac:dyDescent="0.2">
      <c r="A59" s="2" t="s">
        <v>76</v>
      </c>
      <c r="B59" s="991">
        <v>4122</v>
      </c>
      <c r="C59" s="988">
        <v>3.2766222953796401E-2</v>
      </c>
      <c r="D59" s="988">
        <v>1.31394891068339E-2</v>
      </c>
      <c r="E59" s="988">
        <v>1.4520906843245E-2</v>
      </c>
      <c r="F59" s="988">
        <v>1.52511587366462E-2</v>
      </c>
      <c r="G59" s="988">
        <v>2.65508908778429E-2</v>
      </c>
      <c r="H59" s="988">
        <v>6.5641418099403395E-2</v>
      </c>
      <c r="I59" s="988">
        <v>6.9802813231944996E-2</v>
      </c>
      <c r="J59" s="988">
        <v>8.5231803357601194E-2</v>
      </c>
      <c r="K59" s="988">
        <v>6.6358841955661801E-2</v>
      </c>
      <c r="L59" s="988">
        <v>6.8083383142948206E-2</v>
      </c>
      <c r="M59" s="988">
        <v>7.4344806373119396E-2</v>
      </c>
      <c r="N59" s="988">
        <v>8.6854375898838002E-2</v>
      </c>
      <c r="O59" s="988">
        <v>7.1905218064785004E-2</v>
      </c>
      <c r="P59" s="988">
        <v>5.47210238873959E-2</v>
      </c>
      <c r="Q59" s="988">
        <v>4.71514724195004E-2</v>
      </c>
      <c r="R59" s="988">
        <v>4.4300690293312101E-2</v>
      </c>
      <c r="S59" s="988">
        <v>6.09669387340546E-2</v>
      </c>
      <c r="T59" s="988">
        <v>3.26769426465034E-2</v>
      </c>
      <c r="U59" s="988">
        <v>2.4478329345583898E-2</v>
      </c>
      <c r="V59" s="988">
        <v>1.34433722123504E-2</v>
      </c>
      <c r="W59" s="988">
        <v>4.5847920700907699E-3</v>
      </c>
      <c r="X59" s="988">
        <v>4.6570384874939901E-3</v>
      </c>
      <c r="Y59" s="988">
        <v>5.6433468125760599E-3</v>
      </c>
      <c r="Z59" s="988">
        <v>1.6924735158681901E-2</v>
      </c>
      <c r="AA59" s="994">
        <v>1961.49060058594</v>
      </c>
    </row>
    <row r="60" spans="1:27" x14ac:dyDescent="0.2">
      <c r="A60" s="2" t="s">
        <v>77</v>
      </c>
      <c r="B60" s="991">
        <v>2175</v>
      </c>
      <c r="C60" s="988">
        <v>3.8331259042024599E-2</v>
      </c>
      <c r="D60" s="988">
        <v>1.49692548438907E-2</v>
      </c>
      <c r="E60" s="988">
        <v>1.48167479783297E-2</v>
      </c>
      <c r="F60" s="988">
        <v>2.7974728494882601E-2</v>
      </c>
      <c r="G60" s="988">
        <v>1.7655150964856099E-2</v>
      </c>
      <c r="H60" s="988">
        <v>9.2878185212612194E-2</v>
      </c>
      <c r="I60" s="988">
        <v>9.3117415904998793E-2</v>
      </c>
      <c r="J60" s="988">
        <v>8.6319714784622206E-2</v>
      </c>
      <c r="K60" s="988">
        <v>9.2203907668590504E-2</v>
      </c>
      <c r="L60" s="988">
        <v>7.1090571582317394E-2</v>
      </c>
      <c r="M60" s="988">
        <v>7.6954416930675507E-2</v>
      </c>
      <c r="N60" s="988">
        <v>8.1896416842937497E-2</v>
      </c>
      <c r="O60" s="988">
        <v>6.8527780473232297E-2</v>
      </c>
      <c r="P60" s="988">
        <v>6.4677789807319599E-2</v>
      </c>
      <c r="Q60" s="988">
        <v>3.6810327321290998E-2</v>
      </c>
      <c r="R60" s="988">
        <v>3.7520822137594202E-2</v>
      </c>
      <c r="S60" s="988">
        <v>3.7350744009017903E-2</v>
      </c>
      <c r="T60" s="988">
        <v>1.43445935100317E-2</v>
      </c>
      <c r="U60" s="988">
        <v>7.9160947352647799E-3</v>
      </c>
      <c r="V60" s="988">
        <v>8.0843642354011501E-3</v>
      </c>
      <c r="W60" s="988">
        <v>1.72483175992966E-3</v>
      </c>
      <c r="X60" s="988">
        <v>1.9542351365089399E-3</v>
      </c>
      <c r="Y60" s="988">
        <v>5.2157691679894898E-3</v>
      </c>
      <c r="Z60" s="988">
        <v>7.6648755930364097E-3</v>
      </c>
      <c r="AA60" s="994">
        <v>1715.06323242188</v>
      </c>
    </row>
    <row r="61" spans="1:27" x14ac:dyDescent="0.2">
      <c r="A61" s="2" t="s">
        <v>78</v>
      </c>
      <c r="B61" s="991">
        <v>1623</v>
      </c>
      <c r="C61" s="988">
        <v>3.96619699895382E-2</v>
      </c>
      <c r="D61" s="988">
        <v>1.2811132706701801E-2</v>
      </c>
      <c r="E61" s="988">
        <v>1.6538166673854E-3</v>
      </c>
      <c r="F61" s="988">
        <v>4.7448696568608301E-3</v>
      </c>
      <c r="G61" s="988">
        <v>1.5982471406459801E-2</v>
      </c>
      <c r="H61" s="988">
        <v>5.8287274092435802E-2</v>
      </c>
      <c r="I61" s="988">
        <v>7.2427436709404006E-2</v>
      </c>
      <c r="J61" s="988">
        <v>7.9341873526573195E-2</v>
      </c>
      <c r="K61" s="988">
        <v>6.6230803728103596E-2</v>
      </c>
      <c r="L61" s="988">
        <v>6.5665088593959794E-2</v>
      </c>
      <c r="M61" s="988">
        <v>8.5261866450309795E-2</v>
      </c>
      <c r="N61" s="988">
        <v>9.3078851699829102E-2</v>
      </c>
      <c r="O61" s="988">
        <v>8.3743818104267106E-2</v>
      </c>
      <c r="P61" s="988">
        <v>5.3729057312011698E-2</v>
      </c>
      <c r="Q61" s="988">
        <v>4.8921264708042103E-2</v>
      </c>
      <c r="R61" s="988">
        <v>3.6022488027811099E-2</v>
      </c>
      <c r="S61" s="988">
        <v>5.1272518932819401E-2</v>
      </c>
      <c r="T61" s="988">
        <v>3.9533972740173298E-2</v>
      </c>
      <c r="U61" s="988">
        <v>2.7385214343666999E-2</v>
      </c>
      <c r="V61" s="988">
        <v>2.0435798913240402E-2</v>
      </c>
      <c r="W61" s="988">
        <v>1.06117753311992E-2</v>
      </c>
      <c r="X61" s="988">
        <v>7.6420218683779196E-3</v>
      </c>
      <c r="Y61" s="988">
        <v>6.2896166928112498E-3</v>
      </c>
      <c r="Z61" s="988">
        <v>1.9264994189143202E-2</v>
      </c>
      <c r="AA61" s="994">
        <v>2035.43481445312</v>
      </c>
    </row>
    <row r="62" spans="1:27" x14ac:dyDescent="0.2">
      <c r="A62" s="5" t="s">
        <v>79</v>
      </c>
      <c r="B62" s="990" t="s">
        <v>1</v>
      </c>
      <c r="C62" s="987" t="s">
        <v>1</v>
      </c>
      <c r="D62" s="987" t="s">
        <v>1</v>
      </c>
      <c r="E62" s="987" t="s">
        <v>1</v>
      </c>
      <c r="F62" s="987" t="s">
        <v>1</v>
      </c>
      <c r="G62" s="987" t="s">
        <v>1</v>
      </c>
      <c r="H62" s="987" t="s">
        <v>1</v>
      </c>
      <c r="I62" s="987" t="s">
        <v>1</v>
      </c>
      <c r="J62" s="987" t="s">
        <v>1</v>
      </c>
      <c r="K62" s="987" t="s">
        <v>1</v>
      </c>
      <c r="L62" s="987" t="s">
        <v>1</v>
      </c>
      <c r="M62" s="987" t="s">
        <v>1</v>
      </c>
      <c r="N62" s="987" t="s">
        <v>1</v>
      </c>
      <c r="O62" s="987" t="s">
        <v>1</v>
      </c>
      <c r="P62" s="987" t="s">
        <v>1</v>
      </c>
      <c r="Q62" s="987" t="s">
        <v>1</v>
      </c>
      <c r="R62" s="987" t="s">
        <v>1</v>
      </c>
      <c r="S62" s="987" t="s">
        <v>1</v>
      </c>
      <c r="T62" s="987" t="s">
        <v>1</v>
      </c>
      <c r="U62" s="987" t="s">
        <v>1</v>
      </c>
      <c r="V62" s="987" t="s">
        <v>1</v>
      </c>
      <c r="W62" s="987" t="s">
        <v>1</v>
      </c>
      <c r="X62" s="987" t="s">
        <v>1</v>
      </c>
      <c r="Y62" s="987" t="s">
        <v>1</v>
      </c>
      <c r="Z62" s="987" t="s">
        <v>1</v>
      </c>
      <c r="AA62" s="993" t="s">
        <v>1</v>
      </c>
    </row>
    <row r="63" spans="1:27" x14ac:dyDescent="0.2">
      <c r="A63" s="2" t="s">
        <v>80</v>
      </c>
      <c r="B63" s="991">
        <v>7251</v>
      </c>
      <c r="C63" s="988">
        <v>3.4194849431514698E-2</v>
      </c>
      <c r="D63" s="988">
        <v>1.6237132251262699E-2</v>
      </c>
      <c r="E63" s="988">
        <v>1.50472410023212E-2</v>
      </c>
      <c r="F63" s="988">
        <v>1.7312467098236101E-2</v>
      </c>
      <c r="G63" s="988">
        <v>2.3879550397396102E-2</v>
      </c>
      <c r="H63" s="988">
        <v>8.0207638442516299E-2</v>
      </c>
      <c r="I63" s="988">
        <v>7.8666068613529205E-2</v>
      </c>
      <c r="J63" s="988">
        <v>9.1081596910953494E-2</v>
      </c>
      <c r="K63" s="988">
        <v>7.2376526892185197E-2</v>
      </c>
      <c r="L63" s="988">
        <v>6.8030066788196605E-2</v>
      </c>
      <c r="M63" s="988">
        <v>7.9272389411926297E-2</v>
      </c>
      <c r="N63" s="988">
        <v>8.1917472183704404E-2</v>
      </c>
      <c r="O63" s="988">
        <v>7.2870537638664204E-2</v>
      </c>
      <c r="P63" s="988">
        <v>5.5663071572780602E-2</v>
      </c>
      <c r="Q63" s="988">
        <v>4.16951961815357E-2</v>
      </c>
      <c r="R63" s="988">
        <v>4.1687916964292498E-2</v>
      </c>
      <c r="S63" s="988">
        <v>4.9406919628381701E-2</v>
      </c>
      <c r="T63" s="988">
        <v>2.6251260191202198E-2</v>
      </c>
      <c r="U63" s="988">
        <v>1.8038563430309299E-2</v>
      </c>
      <c r="V63" s="988">
        <v>9.8727121949195897E-3</v>
      </c>
      <c r="W63" s="988">
        <v>4.6064467169344399E-3</v>
      </c>
      <c r="X63" s="988">
        <v>3.5706548951566202E-3</v>
      </c>
      <c r="Y63" s="988">
        <v>3.65040265023708E-3</v>
      </c>
      <c r="Z63" s="988">
        <v>1.44633138552308E-2</v>
      </c>
      <c r="AA63" s="994">
        <v>1849.82153320312</v>
      </c>
    </row>
    <row r="64" spans="1:27" x14ac:dyDescent="0.2">
      <c r="A64" s="2" t="s">
        <v>81</v>
      </c>
      <c r="B64" s="991">
        <v>297</v>
      </c>
      <c r="C64" s="988">
        <v>3.9352852851152399E-2</v>
      </c>
      <c r="D64" s="988">
        <v>1.2155439704656599E-2</v>
      </c>
      <c r="E64" s="988">
        <v>3.6166081554256401E-4</v>
      </c>
      <c r="F64" s="988">
        <v>3.3452242496423402E-4</v>
      </c>
      <c r="G64" s="988">
        <v>1.75279786344618E-3</v>
      </c>
      <c r="H64" s="988">
        <v>5.88880255818367E-2</v>
      </c>
      <c r="I64" s="988">
        <v>7.1980170905590099E-2</v>
      </c>
      <c r="J64" s="988">
        <v>5.6087046861648601E-2</v>
      </c>
      <c r="K64" s="988">
        <v>6.12955577671528E-2</v>
      </c>
      <c r="L64" s="988">
        <v>4.5751858502626398E-2</v>
      </c>
      <c r="M64" s="988">
        <v>6.6618248820304898E-2</v>
      </c>
      <c r="N64" s="988">
        <v>9.86908003687859E-2</v>
      </c>
      <c r="O64" s="988">
        <v>3.5335525870323202E-2</v>
      </c>
      <c r="P64" s="988">
        <v>5.9454068541526801E-2</v>
      </c>
      <c r="Q64" s="988">
        <v>4.3690260499715798E-2</v>
      </c>
      <c r="R64" s="988">
        <v>2.8249498456716499E-2</v>
      </c>
      <c r="S64" s="988">
        <v>0.103001676499844</v>
      </c>
      <c r="T64" s="988">
        <v>6.9791793823242201E-2</v>
      </c>
      <c r="U64" s="988">
        <v>3.0717512592673302E-2</v>
      </c>
      <c r="V64" s="988">
        <v>2.5349009782075899E-2</v>
      </c>
      <c r="W64" s="988">
        <v>3.3999513834714898E-3</v>
      </c>
      <c r="X64" s="988">
        <v>6.3375891186296896E-3</v>
      </c>
      <c r="Y64" s="988">
        <v>1.8865132704377199E-2</v>
      </c>
      <c r="Z64" s="988">
        <v>6.2538988888263702E-2</v>
      </c>
      <c r="AA64" s="994">
        <v>2252.71142578125</v>
      </c>
    </row>
    <row r="65" spans="1:27" x14ac:dyDescent="0.2">
      <c r="A65" s="2" t="s">
        <v>82</v>
      </c>
      <c r="B65" s="991">
        <v>608</v>
      </c>
      <c r="C65" s="988">
        <v>3.5359822213649701E-2</v>
      </c>
      <c r="D65" s="988">
        <v>6.1329142190516004E-3</v>
      </c>
      <c r="E65" s="988">
        <v>4.1112061589956301E-3</v>
      </c>
      <c r="F65" s="988">
        <v>1.7767267301678699E-2</v>
      </c>
      <c r="G65" s="988">
        <v>2.8931677341461199E-2</v>
      </c>
      <c r="H65" s="988">
        <v>3.1348954886198002E-2</v>
      </c>
      <c r="I65" s="988">
        <v>4.9213498830795302E-2</v>
      </c>
      <c r="J65" s="988">
        <v>3.0146617442369499E-2</v>
      </c>
      <c r="K65" s="988">
        <v>5.0271991640329403E-2</v>
      </c>
      <c r="L65" s="988">
        <v>5.6673172861337703E-2</v>
      </c>
      <c r="M65" s="988">
        <v>6.5651707351207705E-2</v>
      </c>
      <c r="N65" s="988">
        <v>8.3064951002597795E-2</v>
      </c>
      <c r="O65" s="988">
        <v>7.2525553405284895E-2</v>
      </c>
      <c r="P65" s="988">
        <v>5.7950370013713802E-2</v>
      </c>
      <c r="Q65" s="988">
        <v>6.5965175628662095E-2</v>
      </c>
      <c r="R65" s="988">
        <v>6.4322829246520996E-2</v>
      </c>
      <c r="S65" s="988">
        <v>9.5326952636241899E-2</v>
      </c>
      <c r="T65" s="988">
        <v>4.5479241758584997E-2</v>
      </c>
      <c r="U65" s="988">
        <v>3.7537273019552203E-2</v>
      </c>
      <c r="V65" s="988">
        <v>3.5423740744590801E-2</v>
      </c>
      <c r="W65" s="988">
        <v>5.5140401236712898E-3</v>
      </c>
      <c r="X65" s="988">
        <v>2.43889447301626E-2</v>
      </c>
      <c r="Y65" s="988">
        <v>1.24303214251995E-2</v>
      </c>
      <c r="Z65" s="988">
        <v>2.4461779743432999E-2</v>
      </c>
      <c r="AA65" s="994">
        <v>2359.61450195312</v>
      </c>
    </row>
    <row r="66" spans="1:27" x14ac:dyDescent="0.2">
      <c r="A66" s="2" t="s">
        <v>83</v>
      </c>
      <c r="B66" s="991">
        <v>820</v>
      </c>
      <c r="C66" s="988">
        <v>4.7945883125066799E-2</v>
      </c>
      <c r="D66" s="988">
        <v>1.3095068745315099E-2</v>
      </c>
      <c r="E66" s="988">
        <v>1.52251552790403E-2</v>
      </c>
      <c r="F66" s="988">
        <v>2.0804733037948601E-2</v>
      </c>
      <c r="G66" s="988">
        <v>1.6468919813633E-2</v>
      </c>
      <c r="H66" s="988">
        <v>3.4128118306398399E-2</v>
      </c>
      <c r="I66" s="988">
        <v>4.9444027245044701E-2</v>
      </c>
      <c r="J66" s="988">
        <v>3.6085497587919201E-2</v>
      </c>
      <c r="K66" s="988">
        <v>5.9597719460725798E-2</v>
      </c>
      <c r="L66" s="988">
        <v>5.4843693971633897E-2</v>
      </c>
      <c r="M66" s="988">
        <v>4.7863338142633403E-2</v>
      </c>
      <c r="N66" s="988">
        <v>9.1897830367088304E-2</v>
      </c>
      <c r="O66" s="988">
        <v>8.9042060077190399E-2</v>
      </c>
      <c r="P66" s="988">
        <v>5.90464621782303E-2</v>
      </c>
      <c r="Q66" s="988">
        <v>6.65571764111519E-2</v>
      </c>
      <c r="R66" s="988">
        <v>5.6590624153614003E-2</v>
      </c>
      <c r="S66" s="988">
        <v>6.5940007567405701E-2</v>
      </c>
      <c r="T66" s="988">
        <v>3.78837808966637E-2</v>
      </c>
      <c r="U66" s="988">
        <v>3.76805402338505E-2</v>
      </c>
      <c r="V66" s="988">
        <v>3.3532567322254202E-2</v>
      </c>
      <c r="W66" s="988">
        <v>9.6354959532618505E-3</v>
      </c>
      <c r="X66" s="988">
        <v>4.8953341320157103E-3</v>
      </c>
      <c r="Y66" s="988">
        <v>1.95672754198313E-2</v>
      </c>
      <c r="Z66" s="988">
        <v>3.2228678464889499E-2</v>
      </c>
      <c r="AA66" s="994">
        <v>2279.6591796875</v>
      </c>
    </row>
    <row r="67" spans="1:27" x14ac:dyDescent="0.2">
      <c r="A67" s="5" t="s">
        <v>84</v>
      </c>
      <c r="B67" s="990" t="s">
        <v>1</v>
      </c>
      <c r="C67" s="987" t="s">
        <v>1</v>
      </c>
      <c r="D67" s="987" t="s">
        <v>1</v>
      </c>
      <c r="E67" s="987" t="s">
        <v>1</v>
      </c>
      <c r="F67" s="987" t="s">
        <v>1</v>
      </c>
      <c r="G67" s="987" t="s">
        <v>1</v>
      </c>
      <c r="H67" s="987" t="s">
        <v>1</v>
      </c>
      <c r="I67" s="987" t="s">
        <v>1</v>
      </c>
      <c r="J67" s="987" t="s">
        <v>1</v>
      </c>
      <c r="K67" s="987" t="s">
        <v>1</v>
      </c>
      <c r="L67" s="987" t="s">
        <v>1</v>
      </c>
      <c r="M67" s="987" t="s">
        <v>1</v>
      </c>
      <c r="N67" s="987" t="s">
        <v>1</v>
      </c>
      <c r="O67" s="987" t="s">
        <v>1</v>
      </c>
      <c r="P67" s="987" t="s">
        <v>1</v>
      </c>
      <c r="Q67" s="987" t="s">
        <v>1</v>
      </c>
      <c r="R67" s="987" t="s">
        <v>1</v>
      </c>
      <c r="S67" s="987" t="s">
        <v>1</v>
      </c>
      <c r="T67" s="987" t="s">
        <v>1</v>
      </c>
      <c r="U67" s="987" t="s">
        <v>1</v>
      </c>
      <c r="V67" s="987" t="s">
        <v>1</v>
      </c>
      <c r="W67" s="987" t="s">
        <v>1</v>
      </c>
      <c r="X67" s="987" t="s">
        <v>1</v>
      </c>
      <c r="Y67" s="987" t="s">
        <v>1</v>
      </c>
      <c r="Z67" s="987" t="s">
        <v>1</v>
      </c>
      <c r="AA67" s="993" t="s">
        <v>1</v>
      </c>
    </row>
    <row r="68" spans="1:27" x14ac:dyDescent="0.2">
      <c r="A68" s="2" t="s">
        <v>85</v>
      </c>
      <c r="B68" s="991">
        <v>8236</v>
      </c>
      <c r="C68" s="988">
        <v>2.24095322191715E-2</v>
      </c>
      <c r="D68" s="988">
        <v>6.8579609505832204E-3</v>
      </c>
      <c r="E68" s="988">
        <v>8.4625333547592198E-3</v>
      </c>
      <c r="F68" s="988">
        <v>1.20544601231813E-2</v>
      </c>
      <c r="G68" s="988">
        <v>1.5832372009754202E-2</v>
      </c>
      <c r="H68" s="988">
        <v>6.4050368964672103E-2</v>
      </c>
      <c r="I68" s="988">
        <v>6.9683320820331601E-2</v>
      </c>
      <c r="J68" s="988">
        <v>8.4160596132278401E-2</v>
      </c>
      <c r="K68" s="988">
        <v>7.2888024151325198E-2</v>
      </c>
      <c r="L68" s="988">
        <v>6.7585162818431896E-2</v>
      </c>
      <c r="M68" s="988">
        <v>7.7536374330520602E-2</v>
      </c>
      <c r="N68" s="988">
        <v>8.8470093905925806E-2</v>
      </c>
      <c r="O68" s="988">
        <v>7.9081930220127106E-2</v>
      </c>
      <c r="P68" s="988">
        <v>6.1165310442447697E-2</v>
      </c>
      <c r="Q68" s="988">
        <v>4.9302160739898702E-2</v>
      </c>
      <c r="R68" s="988">
        <v>4.7719199210405301E-2</v>
      </c>
      <c r="S68" s="988">
        <v>6.21362961828709E-2</v>
      </c>
      <c r="T68" s="988">
        <v>3.3523242920637103E-2</v>
      </c>
      <c r="U68" s="988">
        <v>2.31805145740509E-2</v>
      </c>
      <c r="V68" s="988">
        <v>1.5971481800079301E-2</v>
      </c>
      <c r="W68" s="988">
        <v>5.2031818777322804E-3</v>
      </c>
      <c r="X68" s="988">
        <v>5.6641008704900698E-3</v>
      </c>
      <c r="Y68" s="988">
        <v>6.8677011877298398E-3</v>
      </c>
      <c r="Z68" s="988">
        <v>2.01940760016441E-2</v>
      </c>
      <c r="AA68" s="994">
        <v>2020.79870605469</v>
      </c>
    </row>
    <row r="69" spans="1:27" x14ac:dyDescent="0.2">
      <c r="A69" s="2" t="s">
        <v>86</v>
      </c>
      <c r="B69" s="991">
        <v>201</v>
      </c>
      <c r="C69" s="988">
        <v>0.25961917638778698</v>
      </c>
      <c r="D69" s="988">
        <v>0.14723458886146501</v>
      </c>
      <c r="E69" s="988">
        <v>6.1928953975439099E-2</v>
      </c>
      <c r="F69" s="988">
        <v>3.6816027015447603E-2</v>
      </c>
      <c r="G69" s="988">
        <v>7.1083500981330899E-2</v>
      </c>
      <c r="H69" s="988">
        <v>7.4543461203575107E-2</v>
      </c>
      <c r="I69" s="988">
        <v>0.108880542218685</v>
      </c>
      <c r="J69" s="988">
        <v>2.5286978110670998E-2</v>
      </c>
      <c r="K69" s="988">
        <v>3.9081547409296001E-2</v>
      </c>
      <c r="L69" s="988">
        <v>8.0261044204235094E-3</v>
      </c>
      <c r="M69" s="988">
        <v>2.75618731975555E-2</v>
      </c>
      <c r="N69" s="988">
        <v>3.4621041268110303E-2</v>
      </c>
      <c r="O69" s="988">
        <v>4.2387135326862301E-3</v>
      </c>
      <c r="P69" s="988">
        <v>3.1521689146757098E-2</v>
      </c>
      <c r="Q69" s="988">
        <v>2.1496869623661E-2</v>
      </c>
      <c r="R69" s="988">
        <v>9.5339994877576793E-3</v>
      </c>
      <c r="S69" s="988">
        <v>1.16590727120638E-2</v>
      </c>
      <c r="T69" s="988">
        <v>1.05500472709537E-2</v>
      </c>
      <c r="U69" s="988">
        <v>0</v>
      </c>
      <c r="V69" s="988">
        <v>0</v>
      </c>
      <c r="W69" s="988">
        <v>9.0875457972288097E-3</v>
      </c>
      <c r="X69" s="988">
        <v>6.7379362881183598E-3</v>
      </c>
      <c r="Y69" s="988">
        <v>4.9032608512789E-4</v>
      </c>
      <c r="Z69" s="988">
        <v>0</v>
      </c>
      <c r="AA69" s="994">
        <v>941.07897949218795</v>
      </c>
    </row>
    <row r="70" spans="1:27" x14ac:dyDescent="0.2">
      <c r="A70" s="2" t="s">
        <v>87</v>
      </c>
      <c r="B70" s="991">
        <v>526</v>
      </c>
      <c r="C70" s="988">
        <v>6.44221901893616E-2</v>
      </c>
      <c r="D70" s="988">
        <v>3.7622991949319798E-2</v>
      </c>
      <c r="E70" s="988">
        <v>4.4350814074277899E-2</v>
      </c>
      <c r="F70" s="988">
        <v>5.04689328372478E-2</v>
      </c>
      <c r="G70" s="988">
        <v>7.3507383465766907E-2</v>
      </c>
      <c r="H70" s="988">
        <v>0.15270523726940199</v>
      </c>
      <c r="I70" s="988">
        <v>9.9189981818199199E-2</v>
      </c>
      <c r="J70" s="988">
        <v>8.4809981286525699E-2</v>
      </c>
      <c r="K70" s="988">
        <v>5.5450364947319003E-2</v>
      </c>
      <c r="L70" s="988">
        <v>6.7616492509841905E-2</v>
      </c>
      <c r="M70" s="988">
        <v>7.1925483644008595E-2</v>
      </c>
      <c r="N70" s="988">
        <v>5.1396016031503698E-2</v>
      </c>
      <c r="O70" s="988">
        <v>4.2332340031862301E-2</v>
      </c>
      <c r="P70" s="988">
        <v>2.5506947189569501E-2</v>
      </c>
      <c r="Q70" s="988">
        <v>1.9322322681546201E-2</v>
      </c>
      <c r="R70" s="988">
        <v>1.9721971824765198E-2</v>
      </c>
      <c r="S70" s="988">
        <v>1.6919558867812198E-2</v>
      </c>
      <c r="T70" s="988">
        <v>4.40506311133504E-3</v>
      </c>
      <c r="U70" s="988">
        <v>8.5277669131755794E-3</v>
      </c>
      <c r="V70" s="988">
        <v>2.4628748651593902E-3</v>
      </c>
      <c r="W70" s="988">
        <v>2.6616875547915701E-3</v>
      </c>
      <c r="X70" s="988">
        <v>0</v>
      </c>
      <c r="Y70" s="988">
        <v>9.5936062280088696E-4</v>
      </c>
      <c r="Z70" s="988">
        <v>3.7142310757190002E-3</v>
      </c>
      <c r="AA70" s="994">
        <v>1233.61291503906</v>
      </c>
    </row>
    <row r="71" spans="1:27" x14ac:dyDescent="0.2">
      <c r="A71" s="2" t="s">
        <v>88</v>
      </c>
      <c r="B71" s="991">
        <v>61</v>
      </c>
      <c r="C71" s="988">
        <v>0.108670942485332</v>
      </c>
      <c r="D71" s="988">
        <v>5.9277269989252097E-2</v>
      </c>
      <c r="E71" s="988">
        <v>3.9518181234598201E-2</v>
      </c>
      <c r="F71" s="988">
        <v>7.1125268936157199E-2</v>
      </c>
      <c r="G71" s="988">
        <v>2.9103485867381099E-2</v>
      </c>
      <c r="H71" s="988">
        <v>0.10145277529954901</v>
      </c>
      <c r="I71" s="988">
        <v>0.111235186457634</v>
      </c>
      <c r="J71" s="988">
        <v>4.6830203384161002E-2</v>
      </c>
      <c r="K71" s="988">
        <v>3.9282914251089103E-2</v>
      </c>
      <c r="L71" s="988">
        <v>5.4050870239734601E-2</v>
      </c>
      <c r="M71" s="988">
        <v>5.9277269989252097E-2</v>
      </c>
      <c r="N71" s="988">
        <v>5.8973535895347602E-2</v>
      </c>
      <c r="O71" s="988">
        <v>7.8918725252151503E-2</v>
      </c>
      <c r="P71" s="988">
        <v>1.8807575106620799E-2</v>
      </c>
      <c r="Q71" s="988">
        <v>1.9641457125544499E-2</v>
      </c>
      <c r="R71" s="988">
        <v>3.9518181234598201E-2</v>
      </c>
      <c r="S71" s="988">
        <v>1.01476460695267E-2</v>
      </c>
      <c r="T71" s="988">
        <v>0</v>
      </c>
      <c r="U71" s="988">
        <v>3.4409414976835299E-2</v>
      </c>
      <c r="V71" s="988">
        <v>0</v>
      </c>
      <c r="W71" s="988">
        <v>0</v>
      </c>
      <c r="X71" s="988">
        <v>0</v>
      </c>
      <c r="Y71" s="988">
        <v>0</v>
      </c>
      <c r="Z71" s="988">
        <v>1.9759090617299101E-2</v>
      </c>
      <c r="AA71" s="994">
        <v>1341.59045410156</v>
      </c>
    </row>
    <row r="72" spans="1:27" x14ac:dyDescent="0.2">
      <c r="A72" s="5" t="s">
        <v>89</v>
      </c>
      <c r="B72" s="990" t="s">
        <v>1</v>
      </c>
      <c r="C72" s="987" t="s">
        <v>1</v>
      </c>
      <c r="D72" s="987" t="s">
        <v>1</v>
      </c>
      <c r="E72" s="987" t="s">
        <v>1</v>
      </c>
      <c r="F72" s="987" t="s">
        <v>1</v>
      </c>
      <c r="G72" s="987" t="s">
        <v>1</v>
      </c>
      <c r="H72" s="987" t="s">
        <v>1</v>
      </c>
      <c r="I72" s="987" t="s">
        <v>1</v>
      </c>
      <c r="J72" s="987" t="s">
        <v>1</v>
      </c>
      <c r="K72" s="987" t="s">
        <v>1</v>
      </c>
      <c r="L72" s="987" t="s">
        <v>1</v>
      </c>
      <c r="M72" s="987" t="s">
        <v>1</v>
      </c>
      <c r="N72" s="987" t="s">
        <v>1</v>
      </c>
      <c r="O72" s="987" t="s">
        <v>1</v>
      </c>
      <c r="P72" s="987" t="s">
        <v>1</v>
      </c>
      <c r="Q72" s="987" t="s">
        <v>1</v>
      </c>
      <c r="R72" s="987" t="s">
        <v>1</v>
      </c>
      <c r="S72" s="987" t="s">
        <v>1</v>
      </c>
      <c r="T72" s="987" t="s">
        <v>1</v>
      </c>
      <c r="U72" s="987" t="s">
        <v>1</v>
      </c>
      <c r="V72" s="987" t="s">
        <v>1</v>
      </c>
      <c r="W72" s="987" t="s">
        <v>1</v>
      </c>
      <c r="X72" s="987" t="s">
        <v>1</v>
      </c>
      <c r="Y72" s="987" t="s">
        <v>1</v>
      </c>
      <c r="Z72" s="987" t="s">
        <v>1</v>
      </c>
      <c r="AA72" s="993" t="s">
        <v>1</v>
      </c>
    </row>
    <row r="73" spans="1:27" x14ac:dyDescent="0.2">
      <c r="A73" s="2" t="s">
        <v>89</v>
      </c>
      <c r="B73" s="991">
        <v>4813</v>
      </c>
      <c r="C73" s="988">
        <v>3.4137874841690098E-2</v>
      </c>
      <c r="D73" s="988">
        <v>1.5079463832080401E-2</v>
      </c>
      <c r="E73" s="988">
        <v>1.43706789240241E-2</v>
      </c>
      <c r="F73" s="988">
        <v>1.7687460407614701E-2</v>
      </c>
      <c r="G73" s="988">
        <v>2.1499063819646801E-2</v>
      </c>
      <c r="H73" s="988">
        <v>7.76509419083595E-2</v>
      </c>
      <c r="I73" s="988">
        <v>7.9853415489196805E-2</v>
      </c>
      <c r="J73" s="988">
        <v>8.6473762989044203E-2</v>
      </c>
      <c r="K73" s="988">
        <v>7.2333827614784199E-2</v>
      </c>
      <c r="L73" s="988">
        <v>6.8714775145053905E-2</v>
      </c>
      <c r="M73" s="988">
        <v>7.6011978089809404E-2</v>
      </c>
      <c r="N73" s="988">
        <v>7.9498320817947402E-2</v>
      </c>
      <c r="O73" s="988">
        <v>7.3741860687732697E-2</v>
      </c>
      <c r="P73" s="988">
        <v>5.4428398609161398E-2</v>
      </c>
      <c r="Q73" s="988">
        <v>4.8599656671285602E-2</v>
      </c>
      <c r="R73" s="988">
        <v>4.4805899262428298E-2</v>
      </c>
      <c r="S73" s="988">
        <v>5.0296280533075298E-2</v>
      </c>
      <c r="T73" s="988">
        <v>2.6379436254501301E-2</v>
      </c>
      <c r="U73" s="988">
        <v>2.05390565097332E-2</v>
      </c>
      <c r="V73" s="988">
        <v>1.2305848300457001E-2</v>
      </c>
      <c r="W73" s="988">
        <v>3.7850094959139798E-3</v>
      </c>
      <c r="X73" s="988">
        <v>5.1549761556088898E-3</v>
      </c>
      <c r="Y73" s="988">
        <v>4.4425902888178799E-3</v>
      </c>
      <c r="Z73" s="988">
        <v>1.22094284743071E-2</v>
      </c>
      <c r="AA73" s="994">
        <v>1874.44604492188</v>
      </c>
    </row>
    <row r="74" spans="1:27" x14ac:dyDescent="0.2">
      <c r="A74" s="2" t="s">
        <v>90</v>
      </c>
      <c r="B74" s="991">
        <v>2005</v>
      </c>
      <c r="C74" s="988">
        <v>3.3641304820776E-2</v>
      </c>
      <c r="D74" s="988">
        <v>1.2713477946817899E-2</v>
      </c>
      <c r="E74" s="988">
        <v>8.9927623048424703E-3</v>
      </c>
      <c r="F74" s="988">
        <v>8.5430257022380794E-3</v>
      </c>
      <c r="G74" s="988">
        <v>1.8339762464165701E-2</v>
      </c>
      <c r="H74" s="988">
        <v>3.6717828363180202E-2</v>
      </c>
      <c r="I74" s="988">
        <v>6.2071833759546301E-2</v>
      </c>
      <c r="J74" s="988">
        <v>5.9406366199254997E-2</v>
      </c>
      <c r="K74" s="988">
        <v>6.6812090575694996E-2</v>
      </c>
      <c r="L74" s="988">
        <v>5.2996110171079601E-2</v>
      </c>
      <c r="M74" s="988">
        <v>6.4134687185287503E-2</v>
      </c>
      <c r="N74" s="988">
        <v>7.1120552718639402E-2</v>
      </c>
      <c r="O74" s="988">
        <v>6.8483166396617903E-2</v>
      </c>
      <c r="P74" s="988">
        <v>7.2051882743835394E-2</v>
      </c>
      <c r="Q74" s="988">
        <v>4.2986646294593797E-2</v>
      </c>
      <c r="R74" s="988">
        <v>5.4077062755823101E-2</v>
      </c>
      <c r="S74" s="988">
        <v>7.5024798512458801E-2</v>
      </c>
      <c r="T74" s="988">
        <v>4.1982993483543403E-2</v>
      </c>
      <c r="U74" s="988">
        <v>2.7452306821942302E-2</v>
      </c>
      <c r="V74" s="988">
        <v>3.33891697227955E-2</v>
      </c>
      <c r="W74" s="988">
        <v>1.2587447650730599E-2</v>
      </c>
      <c r="X74" s="988">
        <v>8.9887427166104299E-3</v>
      </c>
      <c r="Y74" s="988">
        <v>1.9299533218145402E-2</v>
      </c>
      <c r="Z74" s="988">
        <v>4.8186447471380199E-2</v>
      </c>
      <c r="AA74" s="994">
        <v>2275.8095703125</v>
      </c>
    </row>
    <row r="75" spans="1:27" x14ac:dyDescent="0.2">
      <c r="A75" s="5" t="s">
        <v>91</v>
      </c>
      <c r="B75" s="990" t="s">
        <v>1</v>
      </c>
      <c r="C75" s="987" t="s">
        <v>1</v>
      </c>
      <c r="D75" s="987" t="s">
        <v>1</v>
      </c>
      <c r="E75" s="987" t="s">
        <v>1</v>
      </c>
      <c r="F75" s="987" t="s">
        <v>1</v>
      </c>
      <c r="G75" s="987" t="s">
        <v>1</v>
      </c>
      <c r="H75" s="987" t="s">
        <v>1</v>
      </c>
      <c r="I75" s="987" t="s">
        <v>1</v>
      </c>
      <c r="J75" s="987" t="s">
        <v>1</v>
      </c>
      <c r="K75" s="987" t="s">
        <v>1</v>
      </c>
      <c r="L75" s="987" t="s">
        <v>1</v>
      </c>
      <c r="M75" s="987" t="s">
        <v>1</v>
      </c>
      <c r="N75" s="987" t="s">
        <v>1</v>
      </c>
      <c r="O75" s="987" t="s">
        <v>1</v>
      </c>
      <c r="P75" s="987" t="s">
        <v>1</v>
      </c>
      <c r="Q75" s="987" t="s">
        <v>1</v>
      </c>
      <c r="R75" s="987" t="s">
        <v>1</v>
      </c>
      <c r="S75" s="987" t="s">
        <v>1</v>
      </c>
      <c r="T75" s="987" t="s">
        <v>1</v>
      </c>
      <c r="U75" s="987" t="s">
        <v>1</v>
      </c>
      <c r="V75" s="987" t="s">
        <v>1</v>
      </c>
      <c r="W75" s="987" t="s">
        <v>1</v>
      </c>
      <c r="X75" s="987" t="s">
        <v>1</v>
      </c>
      <c r="Y75" s="987" t="s">
        <v>1</v>
      </c>
      <c r="Z75" s="987" t="s">
        <v>1</v>
      </c>
      <c r="AA75" s="993" t="s">
        <v>1</v>
      </c>
    </row>
    <row r="76" spans="1:27" x14ac:dyDescent="0.2">
      <c r="A76" s="2" t="s">
        <v>92</v>
      </c>
      <c r="B76" s="991">
        <v>2409</v>
      </c>
      <c r="C76" s="988">
        <v>3.6446917802095399E-2</v>
      </c>
      <c r="D76" s="988">
        <v>1.73193849623203E-2</v>
      </c>
      <c r="E76" s="988">
        <v>1.51797644793987E-2</v>
      </c>
      <c r="F76" s="988">
        <v>2.4793675169348699E-2</v>
      </c>
      <c r="G76" s="988">
        <v>2.4988282471895201E-2</v>
      </c>
      <c r="H76" s="988">
        <v>8.10237526893616E-2</v>
      </c>
      <c r="I76" s="988">
        <v>7.1321092545986203E-2</v>
      </c>
      <c r="J76" s="988">
        <v>6.8252369761466994E-2</v>
      </c>
      <c r="K76" s="988">
        <v>6.6073030233383206E-2</v>
      </c>
      <c r="L76" s="988">
        <v>5.6692630052566501E-2</v>
      </c>
      <c r="M76" s="988">
        <v>7.5558751821517903E-2</v>
      </c>
      <c r="N76" s="988">
        <v>7.4936926364898696E-2</v>
      </c>
      <c r="O76" s="988">
        <v>8.0041147768497495E-2</v>
      </c>
      <c r="P76" s="988">
        <v>5.7592645287513698E-2</v>
      </c>
      <c r="Q76" s="988">
        <v>4.6256747096776997E-2</v>
      </c>
      <c r="R76" s="988">
        <v>4.9086231738328899E-2</v>
      </c>
      <c r="S76" s="988">
        <v>6.0070157051086398E-2</v>
      </c>
      <c r="T76" s="988">
        <v>2.52207070589066E-2</v>
      </c>
      <c r="U76" s="988">
        <v>1.78301818668842E-2</v>
      </c>
      <c r="V76" s="988">
        <v>1.7263472080230699E-2</v>
      </c>
      <c r="W76" s="988">
        <v>5.6365262717008599E-3</v>
      </c>
      <c r="X76" s="988">
        <v>5.7166442275047302E-3</v>
      </c>
      <c r="Y76" s="988">
        <v>7.1643837727606297E-3</v>
      </c>
      <c r="Z76" s="988">
        <v>1.5534572303295101E-2</v>
      </c>
      <c r="AA76" s="994">
        <v>1958.62731933594</v>
      </c>
    </row>
    <row r="77" spans="1:27" x14ac:dyDescent="0.2">
      <c r="A77" s="2" t="s">
        <v>93</v>
      </c>
      <c r="B77" s="991">
        <v>1184</v>
      </c>
      <c r="C77" s="988">
        <v>4.8534911125898403E-2</v>
      </c>
      <c r="D77" s="988">
        <v>1.01901944726706E-2</v>
      </c>
      <c r="E77" s="988">
        <v>1.7261700704693801E-2</v>
      </c>
      <c r="F77" s="988">
        <v>1.3849060982465701E-2</v>
      </c>
      <c r="G77" s="988">
        <v>1.48175088688731E-2</v>
      </c>
      <c r="H77" s="988">
        <v>5.5708985775709201E-2</v>
      </c>
      <c r="I77" s="988">
        <v>6.3100628554821001E-2</v>
      </c>
      <c r="J77" s="988">
        <v>7.9430006444454193E-2</v>
      </c>
      <c r="K77" s="988">
        <v>6.0015268623828902E-2</v>
      </c>
      <c r="L77" s="988">
        <v>5.1204785704612697E-2</v>
      </c>
      <c r="M77" s="988">
        <v>6.3404962420463604E-2</v>
      </c>
      <c r="N77" s="988">
        <v>9.5167726278305095E-2</v>
      </c>
      <c r="O77" s="988">
        <v>6.42666295170784E-2</v>
      </c>
      <c r="P77" s="988">
        <v>6.2936089932918493E-2</v>
      </c>
      <c r="Q77" s="988">
        <v>5.9335339814424501E-2</v>
      </c>
      <c r="R77" s="988">
        <v>4.6591095626354197E-2</v>
      </c>
      <c r="S77" s="988">
        <v>5.7677950710058198E-2</v>
      </c>
      <c r="T77" s="988">
        <v>4.5019302517175702E-2</v>
      </c>
      <c r="U77" s="988">
        <v>3.3529594540596001E-2</v>
      </c>
      <c r="V77" s="988">
        <v>1.43052227795124E-2</v>
      </c>
      <c r="W77" s="988">
        <v>5.6053008884191496E-3</v>
      </c>
      <c r="X77" s="988">
        <v>8.2615334540605493E-3</v>
      </c>
      <c r="Y77" s="988">
        <v>7.28429341688752E-3</v>
      </c>
      <c r="Z77" s="988">
        <v>2.2501913830637901E-2</v>
      </c>
      <c r="AA77" s="994">
        <v>2083.70849609375</v>
      </c>
    </row>
    <row r="78" spans="1:27" x14ac:dyDescent="0.2">
      <c r="A78" s="2" t="s">
        <v>94</v>
      </c>
      <c r="B78" s="991">
        <v>3188</v>
      </c>
      <c r="C78" s="988">
        <v>2.4110926315188401E-2</v>
      </c>
      <c r="D78" s="988">
        <v>1.4088193885982E-2</v>
      </c>
      <c r="E78" s="988">
        <v>9.5949703827500309E-3</v>
      </c>
      <c r="F78" s="988">
        <v>7.6494063250720501E-3</v>
      </c>
      <c r="G78" s="988">
        <v>1.96561310440302E-2</v>
      </c>
      <c r="H78" s="988">
        <v>6.7072577774524703E-2</v>
      </c>
      <c r="I78" s="988">
        <v>9.2838473618030506E-2</v>
      </c>
      <c r="J78" s="988">
        <v>0.10124256461858699</v>
      </c>
      <c r="K78" s="988">
        <v>8.4971070289611803E-2</v>
      </c>
      <c r="L78" s="988">
        <v>8.4607042372226701E-2</v>
      </c>
      <c r="M78" s="988">
        <v>7.7745452523231506E-2</v>
      </c>
      <c r="N78" s="988">
        <v>7.5856298208236694E-2</v>
      </c>
      <c r="O78" s="988">
        <v>6.94322660565376E-2</v>
      </c>
      <c r="P78" s="988">
        <v>5.3142998367548003E-2</v>
      </c>
      <c r="Q78" s="988">
        <v>4.4687982648611103E-2</v>
      </c>
      <c r="R78" s="988">
        <v>4.1447810828685802E-2</v>
      </c>
      <c r="S78" s="988">
        <v>4.4765077531337703E-2</v>
      </c>
      <c r="T78" s="988">
        <v>2.4684196338057501E-2</v>
      </c>
      <c r="U78" s="988">
        <v>2.0090661942958801E-2</v>
      </c>
      <c r="V78" s="988">
        <v>1.32808424532413E-2</v>
      </c>
      <c r="W78" s="988">
        <v>3.9489339105784902E-3</v>
      </c>
      <c r="X78" s="988">
        <v>4.4209240004420298E-3</v>
      </c>
      <c r="Y78" s="988">
        <v>4.0573603473603699E-3</v>
      </c>
      <c r="Z78" s="988">
        <v>1.6607835888862599E-2</v>
      </c>
      <c r="AA78" s="994">
        <v>1818.3251953125</v>
      </c>
    </row>
    <row r="79" spans="1:27" x14ac:dyDescent="0.2">
      <c r="A79" s="5" t="s">
        <v>95</v>
      </c>
      <c r="B79" s="990" t="s">
        <v>1</v>
      </c>
      <c r="C79" s="987" t="s">
        <v>1</v>
      </c>
      <c r="D79" s="987" t="s">
        <v>1</v>
      </c>
      <c r="E79" s="987" t="s">
        <v>1</v>
      </c>
      <c r="F79" s="987" t="s">
        <v>1</v>
      </c>
      <c r="G79" s="987" t="s">
        <v>1</v>
      </c>
      <c r="H79" s="987" t="s">
        <v>1</v>
      </c>
      <c r="I79" s="987" t="s">
        <v>1</v>
      </c>
      <c r="J79" s="987" t="s">
        <v>1</v>
      </c>
      <c r="K79" s="987" t="s">
        <v>1</v>
      </c>
      <c r="L79" s="987" t="s">
        <v>1</v>
      </c>
      <c r="M79" s="987" t="s">
        <v>1</v>
      </c>
      <c r="N79" s="987" t="s">
        <v>1</v>
      </c>
      <c r="O79" s="987" t="s">
        <v>1</v>
      </c>
      <c r="P79" s="987" t="s">
        <v>1</v>
      </c>
      <c r="Q79" s="987" t="s">
        <v>1</v>
      </c>
      <c r="R79" s="987" t="s">
        <v>1</v>
      </c>
      <c r="S79" s="987" t="s">
        <v>1</v>
      </c>
      <c r="T79" s="987" t="s">
        <v>1</v>
      </c>
      <c r="U79" s="987" t="s">
        <v>1</v>
      </c>
      <c r="V79" s="987" t="s">
        <v>1</v>
      </c>
      <c r="W79" s="987" t="s">
        <v>1</v>
      </c>
      <c r="X79" s="987" t="s">
        <v>1</v>
      </c>
      <c r="Y79" s="987" t="s">
        <v>1</v>
      </c>
      <c r="Z79" s="987" t="s">
        <v>1</v>
      </c>
      <c r="AA79" s="993" t="s">
        <v>1</v>
      </c>
    </row>
    <row r="80" spans="1:27" x14ac:dyDescent="0.2">
      <c r="A80" s="2" t="s">
        <v>96</v>
      </c>
      <c r="B80" s="991">
        <v>1215</v>
      </c>
      <c r="C80" s="988">
        <v>3.7096694111824001E-2</v>
      </c>
      <c r="D80" s="988">
        <v>5.1150536164641398E-3</v>
      </c>
      <c r="E80" s="988">
        <v>9.5041431486606598E-3</v>
      </c>
      <c r="F80" s="988">
        <v>1.32449250668287E-2</v>
      </c>
      <c r="G80" s="988">
        <v>1.8656527623534199E-2</v>
      </c>
      <c r="H80" s="988">
        <v>5.5071454495191602E-2</v>
      </c>
      <c r="I80" s="988">
        <v>6.1342522501945503E-2</v>
      </c>
      <c r="J80" s="988">
        <v>8.0860756337642697E-2</v>
      </c>
      <c r="K80" s="988">
        <v>5.9988401830196401E-2</v>
      </c>
      <c r="L80" s="988">
        <v>5.8485228568315499E-2</v>
      </c>
      <c r="M80" s="988">
        <v>5.5069141089916201E-2</v>
      </c>
      <c r="N80" s="988">
        <v>5.6916579604148899E-2</v>
      </c>
      <c r="O80" s="988">
        <v>7.4064411222934695E-2</v>
      </c>
      <c r="P80" s="988">
        <v>5.27554973959923E-2</v>
      </c>
      <c r="Q80" s="988">
        <v>6.6684082150459303E-2</v>
      </c>
      <c r="R80" s="988">
        <v>5.54286241531372E-2</v>
      </c>
      <c r="S80" s="988">
        <v>7.8849904239177704E-2</v>
      </c>
      <c r="T80" s="988">
        <v>4.1520029306411702E-2</v>
      </c>
      <c r="U80" s="988">
        <v>2.8997601941227899E-2</v>
      </c>
      <c r="V80" s="988">
        <v>2.2766515612602199E-2</v>
      </c>
      <c r="W80" s="988">
        <v>7.0005515590310097E-3</v>
      </c>
      <c r="X80" s="988">
        <v>8.0539034679532103E-3</v>
      </c>
      <c r="Y80" s="988">
        <v>1.20239965617657E-2</v>
      </c>
      <c r="Z80" s="988">
        <v>4.0503453463315998E-2</v>
      </c>
      <c r="AA80" s="994">
        <v>2219.24853515625</v>
      </c>
    </row>
    <row r="81" spans="1:27" x14ac:dyDescent="0.2">
      <c r="A81" s="2" t="s">
        <v>97</v>
      </c>
      <c r="B81" s="991">
        <v>1307</v>
      </c>
      <c r="C81" s="988">
        <v>3.8047801703214597E-2</v>
      </c>
      <c r="D81" s="988">
        <v>1.77427902817726E-2</v>
      </c>
      <c r="E81" s="988">
        <v>5.6976131163537502E-3</v>
      </c>
      <c r="F81" s="988">
        <v>4.2601213790476296E-3</v>
      </c>
      <c r="G81" s="988">
        <v>1.9959902390837701E-2</v>
      </c>
      <c r="H81" s="988">
        <v>6.2289468944072703E-2</v>
      </c>
      <c r="I81" s="988">
        <v>6.9756641983985901E-2</v>
      </c>
      <c r="J81" s="988">
        <v>8.6579471826553303E-2</v>
      </c>
      <c r="K81" s="988">
        <v>8.5604339838027996E-2</v>
      </c>
      <c r="L81" s="988">
        <v>6.95980340242386E-2</v>
      </c>
      <c r="M81" s="988">
        <v>8.7267734110355405E-2</v>
      </c>
      <c r="N81" s="988">
        <v>0.10432314872741701</v>
      </c>
      <c r="O81" s="988">
        <v>6.2336198985576602E-2</v>
      </c>
      <c r="P81" s="988">
        <v>4.69399951398373E-2</v>
      </c>
      <c r="Q81" s="988">
        <v>4.1908767074346501E-2</v>
      </c>
      <c r="R81" s="988">
        <v>5.4770518094301203E-2</v>
      </c>
      <c r="S81" s="988">
        <v>5.3171221166849102E-2</v>
      </c>
      <c r="T81" s="988">
        <v>3.1342092901468298E-2</v>
      </c>
      <c r="U81" s="988">
        <v>2.21562124788761E-2</v>
      </c>
      <c r="V81" s="988">
        <v>1.5994528308510801E-2</v>
      </c>
      <c r="W81" s="988">
        <v>3.9596259593963597E-3</v>
      </c>
      <c r="X81" s="988">
        <v>4.1763135232031302E-3</v>
      </c>
      <c r="Y81" s="988">
        <v>3.6717210896313199E-3</v>
      </c>
      <c r="Z81" s="988">
        <v>8.4457388147711806E-3</v>
      </c>
      <c r="AA81" s="994">
        <v>1940.30212402344</v>
      </c>
    </row>
    <row r="82" spans="1:27" x14ac:dyDescent="0.2">
      <c r="A82" s="2" t="s">
        <v>98</v>
      </c>
      <c r="B82" s="991">
        <v>276</v>
      </c>
      <c r="C82" s="988">
        <v>1.2160684913396801E-2</v>
      </c>
      <c r="D82" s="988">
        <v>1.92281994968653E-2</v>
      </c>
      <c r="E82" s="988">
        <v>2.12910007685423E-2</v>
      </c>
      <c r="F82" s="988">
        <v>4.7426316887140302E-2</v>
      </c>
      <c r="G82" s="988">
        <v>2.9400039464235299E-2</v>
      </c>
      <c r="H82" s="988">
        <v>4.4490210711956003E-2</v>
      </c>
      <c r="I82" s="988">
        <v>0.10552089661359799</v>
      </c>
      <c r="J82" s="988">
        <v>5.5156119167804697E-2</v>
      </c>
      <c r="K82" s="988">
        <v>8.9574769139289898E-2</v>
      </c>
      <c r="L82" s="988">
        <v>8.3541899919509902E-2</v>
      </c>
      <c r="M82" s="988">
        <v>7.1716547012329102E-2</v>
      </c>
      <c r="N82" s="988">
        <v>7.2687231004238101E-2</v>
      </c>
      <c r="O82" s="988">
        <v>6.0880050063133198E-2</v>
      </c>
      <c r="P82" s="988">
        <v>5.3594239056110403E-2</v>
      </c>
      <c r="Q82" s="988">
        <v>5.8465428650379202E-2</v>
      </c>
      <c r="R82" s="988">
        <v>6.0790721327066401E-2</v>
      </c>
      <c r="S82" s="988">
        <v>3.8057655096054098E-2</v>
      </c>
      <c r="T82" s="988">
        <v>2.6570733636617699E-2</v>
      </c>
      <c r="U82" s="988">
        <v>1.7348103225231198E-2</v>
      </c>
      <c r="V82" s="988">
        <v>1.58815011382103E-2</v>
      </c>
      <c r="W82" s="988">
        <v>0</v>
      </c>
      <c r="X82" s="988">
        <v>1.21952488552779E-3</v>
      </c>
      <c r="Y82" s="988">
        <v>1.33723049657419E-4</v>
      </c>
      <c r="Z82" s="988">
        <v>1.48644037544727E-2</v>
      </c>
      <c r="AA82" s="994">
        <v>1798.30053710938</v>
      </c>
    </row>
    <row r="83" spans="1:27" x14ac:dyDescent="0.2">
      <c r="A83" s="2" t="s">
        <v>99</v>
      </c>
      <c r="B83" s="991">
        <v>797</v>
      </c>
      <c r="C83" s="988">
        <v>2.9746767133474301E-2</v>
      </c>
      <c r="D83" s="988">
        <v>1.0627704672515399E-2</v>
      </c>
      <c r="E83" s="988">
        <v>1.96673218160868E-2</v>
      </c>
      <c r="F83" s="988">
        <v>2.2140383720397901E-2</v>
      </c>
      <c r="G83" s="988">
        <v>2.36805845052004E-2</v>
      </c>
      <c r="H83" s="988">
        <v>9.0081632137298598E-2</v>
      </c>
      <c r="I83" s="988">
        <v>0.12861679494381001</v>
      </c>
      <c r="J83" s="988">
        <v>9.6148617565631894E-2</v>
      </c>
      <c r="K83" s="988">
        <v>0.113397374749184</v>
      </c>
      <c r="L83" s="988">
        <v>9.2837385833263397E-2</v>
      </c>
      <c r="M83" s="988">
        <v>9.2981360852718395E-2</v>
      </c>
      <c r="N83" s="988">
        <v>7.3170624673366505E-2</v>
      </c>
      <c r="O83" s="988">
        <v>6.0575734823942198E-2</v>
      </c>
      <c r="P83" s="988">
        <v>4.0141191333532299E-2</v>
      </c>
      <c r="Q83" s="988">
        <v>3.0692415311932598E-2</v>
      </c>
      <c r="R83" s="988">
        <v>2.7780614793300601E-2</v>
      </c>
      <c r="S83" s="988">
        <v>2.2562662139534999E-2</v>
      </c>
      <c r="T83" s="988">
        <v>6.0514393262565101E-3</v>
      </c>
      <c r="U83" s="988">
        <v>4.4164932332932897E-3</v>
      </c>
      <c r="V83" s="988">
        <v>9.9189225584268605E-3</v>
      </c>
      <c r="W83" s="988">
        <v>0</v>
      </c>
      <c r="X83" s="988">
        <v>0</v>
      </c>
      <c r="Y83" s="988">
        <v>3.5475587937980899E-3</v>
      </c>
      <c r="Z83" s="988">
        <v>1.2164139188826099E-3</v>
      </c>
      <c r="AA83" s="994">
        <v>1569.41015625</v>
      </c>
    </row>
    <row r="84" spans="1:27" x14ac:dyDescent="0.2">
      <c r="A84" s="2" t="s">
        <v>100</v>
      </c>
      <c r="B84" s="991">
        <v>392</v>
      </c>
      <c r="C84" s="988">
        <v>3.1181335449218799E-2</v>
      </c>
      <c r="D84" s="988">
        <v>1.08406459912658E-2</v>
      </c>
      <c r="E84" s="988">
        <v>1.2662360444665E-2</v>
      </c>
      <c r="F84" s="988">
        <v>7.63985142111778E-3</v>
      </c>
      <c r="G84" s="988">
        <v>1.5945250168442698E-2</v>
      </c>
      <c r="H84" s="988">
        <v>6.2862582504749298E-2</v>
      </c>
      <c r="I84" s="988">
        <v>7.05398619174957E-2</v>
      </c>
      <c r="J84" s="988">
        <v>0.12751649320125599</v>
      </c>
      <c r="K84" s="988">
        <v>9.6483983099460602E-2</v>
      </c>
      <c r="L84" s="988">
        <v>0.100419409573078</v>
      </c>
      <c r="M84" s="988">
        <v>6.6388063132762895E-2</v>
      </c>
      <c r="N84" s="988">
        <v>7.7703170478344005E-2</v>
      </c>
      <c r="O84" s="988">
        <v>6.5590202808380099E-2</v>
      </c>
      <c r="P84" s="988">
        <v>5.5880665779113797E-2</v>
      </c>
      <c r="Q84" s="988">
        <v>6.3279062509536702E-2</v>
      </c>
      <c r="R84" s="988">
        <v>4.6763747930526699E-2</v>
      </c>
      <c r="S84" s="988">
        <v>3.6647815257310902E-2</v>
      </c>
      <c r="T84" s="988">
        <v>1.4416649006307101E-2</v>
      </c>
      <c r="U84" s="988">
        <v>6.3954377546906497E-3</v>
      </c>
      <c r="V84" s="988">
        <v>1.6632197424769402E-2</v>
      </c>
      <c r="W84" s="988">
        <v>4.2453436180949202E-3</v>
      </c>
      <c r="X84" s="988">
        <v>5.4849903099238899E-3</v>
      </c>
      <c r="Y84" s="988">
        <v>1.6892103012651201E-3</v>
      </c>
      <c r="Z84" s="988">
        <v>2.7916748076677301E-3</v>
      </c>
      <c r="AA84" s="994">
        <v>1735.69775390625</v>
      </c>
    </row>
    <row r="85" spans="1:27" x14ac:dyDescent="0.2">
      <c r="A85" s="2" t="s">
        <v>101</v>
      </c>
      <c r="B85" s="991">
        <v>1034</v>
      </c>
      <c r="C85" s="988">
        <v>3.2831221818923999E-2</v>
      </c>
      <c r="D85" s="988">
        <v>1.4094967395067199E-2</v>
      </c>
      <c r="E85" s="988">
        <v>2.8999571222811898E-3</v>
      </c>
      <c r="F85" s="988">
        <v>1.34521359577775E-2</v>
      </c>
      <c r="G85" s="988">
        <v>9.6346708014607395E-3</v>
      </c>
      <c r="H85" s="988">
        <v>5.1375217735767399E-2</v>
      </c>
      <c r="I85" s="988">
        <v>6.7793428897857694E-2</v>
      </c>
      <c r="J85" s="988">
        <v>7.14395046234131E-2</v>
      </c>
      <c r="K85" s="988">
        <v>5.9034757316112497E-2</v>
      </c>
      <c r="L85" s="988">
        <v>7.6495885848998996E-2</v>
      </c>
      <c r="M85" s="988">
        <v>8.5575275123119396E-2</v>
      </c>
      <c r="N85" s="988">
        <v>8.7095938622951494E-2</v>
      </c>
      <c r="O85" s="988">
        <v>6.7193686962127699E-2</v>
      </c>
      <c r="P85" s="988">
        <v>9.4761148095130907E-2</v>
      </c>
      <c r="Q85" s="988">
        <v>4.94355037808418E-2</v>
      </c>
      <c r="R85" s="988">
        <v>4.5316077768802601E-2</v>
      </c>
      <c r="S85" s="988">
        <v>7.0403344929218306E-2</v>
      </c>
      <c r="T85" s="988">
        <v>2.5531234219670299E-2</v>
      </c>
      <c r="U85" s="988">
        <v>2.6381764560937899E-2</v>
      </c>
      <c r="V85" s="988">
        <v>1.6071436926722499E-2</v>
      </c>
      <c r="W85" s="988">
        <v>4.9265641719102903E-3</v>
      </c>
      <c r="X85" s="988">
        <v>7.4962573125958399E-3</v>
      </c>
      <c r="Y85" s="988">
        <v>5.0976704806089401E-3</v>
      </c>
      <c r="Z85" s="988">
        <v>1.56623441725969E-2</v>
      </c>
      <c r="AA85" s="994">
        <v>2061.62573242188</v>
      </c>
    </row>
    <row r="86" spans="1:27" x14ac:dyDescent="0.2">
      <c r="A86" s="2" t="s">
        <v>102</v>
      </c>
      <c r="B86" s="991">
        <v>314</v>
      </c>
      <c r="C86" s="988">
        <v>2.2801542654633501E-2</v>
      </c>
      <c r="D86" s="988">
        <v>3.4042906016111402E-2</v>
      </c>
      <c r="E86" s="988">
        <v>1.73579733818769E-2</v>
      </c>
      <c r="F86" s="988">
        <v>1.5173888765275499E-2</v>
      </c>
      <c r="G86" s="988">
        <v>1.0418763384223E-2</v>
      </c>
      <c r="H86" s="988">
        <v>7.9285502433776897E-2</v>
      </c>
      <c r="I86" s="988">
        <v>6.2957011163234697E-2</v>
      </c>
      <c r="J86" s="988">
        <v>3.3104173839092303E-2</v>
      </c>
      <c r="K86" s="988">
        <v>6.7917153239250197E-2</v>
      </c>
      <c r="L86" s="988">
        <v>1.7117910087108602E-2</v>
      </c>
      <c r="M86" s="988">
        <v>3.3459570258855799E-2</v>
      </c>
      <c r="N86" s="988">
        <v>5.30675612390041E-2</v>
      </c>
      <c r="O86" s="988">
        <v>7.4852488934993702E-2</v>
      </c>
      <c r="P86" s="988">
        <v>8.5846975445747403E-2</v>
      </c>
      <c r="Q86" s="988">
        <v>5.0622969865798999E-2</v>
      </c>
      <c r="R86" s="988">
        <v>3.0803905799984901E-2</v>
      </c>
      <c r="S86" s="988">
        <v>7.8750863671302795E-2</v>
      </c>
      <c r="T86" s="988">
        <v>4.6507492661476101E-2</v>
      </c>
      <c r="U86" s="988">
        <v>3.7516497075557702E-2</v>
      </c>
      <c r="V86" s="988">
        <v>1.7820386216044402E-2</v>
      </c>
      <c r="W86" s="988">
        <v>1.9333489239215899E-2</v>
      </c>
      <c r="X86" s="988">
        <v>1.14837512373924E-2</v>
      </c>
      <c r="Y86" s="988">
        <v>2.27156486362219E-2</v>
      </c>
      <c r="Z86" s="988">
        <v>7.7041566371917697E-2</v>
      </c>
      <c r="AA86" s="994">
        <v>2362.27978515625</v>
      </c>
    </row>
    <row r="87" spans="1:27" x14ac:dyDescent="0.2">
      <c r="A87" s="2" t="s">
        <v>103</v>
      </c>
      <c r="B87" s="991">
        <v>375</v>
      </c>
      <c r="C87" s="988">
        <v>3.8104385137557997E-2</v>
      </c>
      <c r="D87" s="988">
        <v>0</v>
      </c>
      <c r="E87" s="988">
        <v>4.86312946304679E-3</v>
      </c>
      <c r="F87" s="988">
        <v>1.1700245086103699E-3</v>
      </c>
      <c r="G87" s="988">
        <v>1.4352294616401201E-2</v>
      </c>
      <c r="H87" s="988">
        <v>7.0190720260143294E-2</v>
      </c>
      <c r="I87" s="988">
        <v>1.3392057269811601E-2</v>
      </c>
      <c r="J87" s="988">
        <v>2.9269015416503001E-2</v>
      </c>
      <c r="K87" s="988">
        <v>2.50370092689991E-2</v>
      </c>
      <c r="L87" s="988">
        <v>1.8045075237751E-2</v>
      </c>
      <c r="M87" s="988">
        <v>7.3306784033775302E-2</v>
      </c>
      <c r="N87" s="988">
        <v>5.06412573158741E-2</v>
      </c>
      <c r="O87" s="988">
        <v>8.3127535879611997E-2</v>
      </c>
      <c r="P87" s="988">
        <v>8.1778675317764296E-2</v>
      </c>
      <c r="Q87" s="988">
        <v>4.3371405452489901E-2</v>
      </c>
      <c r="R87" s="988">
        <v>7.5026363134384197E-2</v>
      </c>
      <c r="S87" s="988">
        <v>7.4183933436870603E-2</v>
      </c>
      <c r="T87" s="988">
        <v>6.5445050597190899E-2</v>
      </c>
      <c r="U87" s="988">
        <v>7.1602888405323001E-2</v>
      </c>
      <c r="V87" s="988">
        <v>3.4132208675146103E-2</v>
      </c>
      <c r="W87" s="988">
        <v>2.08014156669378E-2</v>
      </c>
      <c r="X87" s="988">
        <v>2.81058959662914E-2</v>
      </c>
      <c r="Y87" s="988">
        <v>3.5946566611528397E-2</v>
      </c>
      <c r="Z87" s="988">
        <v>4.8106320202350603E-2</v>
      </c>
      <c r="AA87" s="994">
        <v>2686.58081054688</v>
      </c>
    </row>
    <row r="88" spans="1:27" x14ac:dyDescent="0.2">
      <c r="A88" s="2" t="s">
        <v>104</v>
      </c>
      <c r="B88" s="991">
        <v>1020</v>
      </c>
      <c r="C88" s="988">
        <v>3.86532284319401E-2</v>
      </c>
      <c r="D88" s="988">
        <v>2.3274378851056099E-2</v>
      </c>
      <c r="E88" s="988">
        <v>2.1924287080764802E-2</v>
      </c>
      <c r="F88" s="988">
        <v>2.4321017786860501E-2</v>
      </c>
      <c r="G88" s="988">
        <v>3.0069360509514802E-2</v>
      </c>
      <c r="H88" s="988">
        <v>9.7316071391105693E-2</v>
      </c>
      <c r="I88" s="988">
        <v>8.1081494688987704E-2</v>
      </c>
      <c r="J88" s="988">
        <v>8.5423350334167494E-2</v>
      </c>
      <c r="K88" s="988">
        <v>4.6382542699575403E-2</v>
      </c>
      <c r="L88" s="988">
        <v>5.3695894777774797E-2</v>
      </c>
      <c r="M88" s="988">
        <v>7.0314109325408894E-2</v>
      </c>
      <c r="N88" s="988">
        <v>8.7905459105968503E-2</v>
      </c>
      <c r="O88" s="988">
        <v>9.3158394098281902E-2</v>
      </c>
      <c r="P88" s="988">
        <v>5.4987736046314198E-2</v>
      </c>
      <c r="Q88" s="988">
        <v>4.4565096497535699E-2</v>
      </c>
      <c r="R88" s="988">
        <v>3.7747297435998903E-2</v>
      </c>
      <c r="S88" s="988">
        <v>4.70964983105659E-2</v>
      </c>
      <c r="T88" s="988">
        <v>2.6706738397479099E-2</v>
      </c>
      <c r="U88" s="988">
        <v>1.4185275882482499E-2</v>
      </c>
      <c r="V88" s="988">
        <v>7.3400475084781603E-3</v>
      </c>
      <c r="W88" s="988">
        <v>3.6845998838543901E-3</v>
      </c>
      <c r="X88" s="988">
        <v>3.5386332310736201E-3</v>
      </c>
      <c r="Y88" s="988">
        <v>8.3100935444235802E-4</v>
      </c>
      <c r="Z88" s="988">
        <v>5.7974839583039301E-3</v>
      </c>
      <c r="AA88" s="994">
        <v>1846.95825195312</v>
      </c>
    </row>
    <row r="89" spans="1:27" x14ac:dyDescent="0.2">
      <c r="A89" s="5" t="s">
        <v>105</v>
      </c>
      <c r="B89" s="990" t="s">
        <v>1</v>
      </c>
      <c r="C89" s="987" t="s">
        <v>1</v>
      </c>
      <c r="D89" s="987" t="s">
        <v>1</v>
      </c>
      <c r="E89" s="987" t="s">
        <v>1</v>
      </c>
      <c r="F89" s="987" t="s">
        <v>1</v>
      </c>
      <c r="G89" s="987" t="s">
        <v>1</v>
      </c>
      <c r="H89" s="987" t="s">
        <v>1</v>
      </c>
      <c r="I89" s="987" t="s">
        <v>1</v>
      </c>
      <c r="J89" s="987" t="s">
        <v>1</v>
      </c>
      <c r="K89" s="987" t="s">
        <v>1</v>
      </c>
      <c r="L89" s="987" t="s">
        <v>1</v>
      </c>
      <c r="M89" s="987" t="s">
        <v>1</v>
      </c>
      <c r="N89" s="987" t="s">
        <v>1</v>
      </c>
      <c r="O89" s="987" t="s">
        <v>1</v>
      </c>
      <c r="P89" s="987" t="s">
        <v>1</v>
      </c>
      <c r="Q89" s="987" t="s">
        <v>1</v>
      </c>
      <c r="R89" s="987" t="s">
        <v>1</v>
      </c>
      <c r="S89" s="987" t="s">
        <v>1</v>
      </c>
      <c r="T89" s="987" t="s">
        <v>1</v>
      </c>
      <c r="U89" s="987" t="s">
        <v>1</v>
      </c>
      <c r="V89" s="987" t="s">
        <v>1</v>
      </c>
      <c r="W89" s="987" t="s">
        <v>1</v>
      </c>
      <c r="X89" s="987" t="s">
        <v>1</v>
      </c>
      <c r="Y89" s="987" t="s">
        <v>1</v>
      </c>
      <c r="Z89" s="987" t="s">
        <v>1</v>
      </c>
      <c r="AA89" s="993" t="s">
        <v>1</v>
      </c>
    </row>
    <row r="90" spans="1:27" x14ac:dyDescent="0.2">
      <c r="A90" s="2" t="s">
        <v>106</v>
      </c>
      <c r="B90" s="991">
        <v>1051</v>
      </c>
      <c r="C90" s="988">
        <v>7.4349857866764096E-2</v>
      </c>
      <c r="D90" s="988">
        <v>4.5270819216966601E-2</v>
      </c>
      <c r="E90" s="988">
        <v>4.6587582677602803E-2</v>
      </c>
      <c r="F90" s="988">
        <v>6.4232774078846006E-2</v>
      </c>
      <c r="G90" s="988">
        <v>7.91186913847923E-2</v>
      </c>
      <c r="H90" s="988">
        <v>0.29537737369537398</v>
      </c>
      <c r="I90" s="988">
        <v>0.17677065730094901</v>
      </c>
      <c r="J90" s="988">
        <v>8.9225836098194095E-2</v>
      </c>
      <c r="K90" s="988">
        <v>5.3214374929666498E-2</v>
      </c>
      <c r="L90" s="988">
        <v>2.745246514678E-2</v>
      </c>
      <c r="M90" s="988">
        <v>2.1777898073196401E-2</v>
      </c>
      <c r="N90" s="988">
        <v>1.45460506901145E-2</v>
      </c>
      <c r="O90" s="988">
        <v>7.02894758433104E-3</v>
      </c>
      <c r="P90" s="988">
        <v>8.8484340813010898E-4</v>
      </c>
      <c r="Q90" s="988">
        <v>1.1369386920705401E-3</v>
      </c>
      <c r="R90" s="988">
        <v>7.1383069735020399E-4</v>
      </c>
      <c r="S90" s="988">
        <v>4.4160071411170098E-4</v>
      </c>
      <c r="T90" s="988">
        <v>6.3737890741322203E-5</v>
      </c>
      <c r="U90" s="988">
        <v>8.4565993165597298E-4</v>
      </c>
      <c r="V90" s="988">
        <v>9.60079312790185E-4</v>
      </c>
      <c r="W90" s="988">
        <v>0</v>
      </c>
      <c r="X90" s="988">
        <v>0</v>
      </c>
      <c r="Y90" s="988">
        <v>0</v>
      </c>
      <c r="Z90" s="988">
        <v>0</v>
      </c>
      <c r="AA90" s="994">
        <v>959.69647216796898</v>
      </c>
    </row>
    <row r="91" spans="1:27" x14ac:dyDescent="0.2">
      <c r="A91" s="2" t="s">
        <v>107</v>
      </c>
      <c r="B91" s="991">
        <v>2481</v>
      </c>
      <c r="C91" s="988">
        <v>3.4403204917907701E-2</v>
      </c>
      <c r="D91" s="988">
        <v>1.0395285673439499E-2</v>
      </c>
      <c r="E91" s="988">
        <v>1.07135865837336E-2</v>
      </c>
      <c r="F91" s="988">
        <v>7.2600645944476102E-3</v>
      </c>
      <c r="G91" s="988">
        <v>1.7849173396825801E-2</v>
      </c>
      <c r="H91" s="988">
        <v>5.0790589302778202E-2</v>
      </c>
      <c r="I91" s="988">
        <v>9.8869420588016496E-2</v>
      </c>
      <c r="J91" s="988">
        <v>0.16183386743068701</v>
      </c>
      <c r="K91" s="988">
        <v>0.14508302509784701</v>
      </c>
      <c r="L91" s="988">
        <v>0.12732435762882199</v>
      </c>
      <c r="M91" s="988">
        <v>0.115204237401485</v>
      </c>
      <c r="N91" s="988">
        <v>8.2383088767528506E-2</v>
      </c>
      <c r="O91" s="988">
        <v>4.29793745279312E-2</v>
      </c>
      <c r="P91" s="988">
        <v>2.3989669978618601E-2</v>
      </c>
      <c r="Q91" s="988">
        <v>2.5592094287276299E-2</v>
      </c>
      <c r="R91" s="988">
        <v>1.7516717314720199E-2</v>
      </c>
      <c r="S91" s="988">
        <v>1.41055667772889E-2</v>
      </c>
      <c r="T91" s="988">
        <v>8.8469721376895905E-3</v>
      </c>
      <c r="U91" s="988">
        <v>3.33867780864239E-3</v>
      </c>
      <c r="V91" s="988">
        <v>2.13817838812247E-4</v>
      </c>
      <c r="W91" s="988">
        <v>2.2810920199845E-4</v>
      </c>
      <c r="X91" s="988">
        <v>2.4000604753382501E-5</v>
      </c>
      <c r="Y91" s="988">
        <v>1.0551055893302001E-3</v>
      </c>
      <c r="Z91" s="988">
        <v>0</v>
      </c>
      <c r="AA91" s="994">
        <v>1576.56372070312</v>
      </c>
    </row>
    <row r="92" spans="1:27" x14ac:dyDescent="0.2">
      <c r="A92" s="2" t="s">
        <v>108</v>
      </c>
      <c r="B92" s="991">
        <v>4438</v>
      </c>
      <c r="C92" s="988">
        <v>1.71873420476913E-2</v>
      </c>
      <c r="D92" s="988">
        <v>7.4031320400536104E-3</v>
      </c>
      <c r="E92" s="988">
        <v>1.7742998898029299E-3</v>
      </c>
      <c r="F92" s="988">
        <v>3.7560362834483398E-3</v>
      </c>
      <c r="G92" s="988">
        <v>4.8182867467403403E-3</v>
      </c>
      <c r="H92" s="988">
        <v>8.2800993695855106E-3</v>
      </c>
      <c r="I92" s="988">
        <v>2.7843128889799101E-2</v>
      </c>
      <c r="J92" s="988">
        <v>3.4611228853464099E-2</v>
      </c>
      <c r="K92" s="988">
        <v>3.37239466607571E-2</v>
      </c>
      <c r="L92" s="988">
        <v>4.6896107494831099E-2</v>
      </c>
      <c r="M92" s="988">
        <v>7.8027218580245999E-2</v>
      </c>
      <c r="N92" s="988">
        <v>0.121694065630436</v>
      </c>
      <c r="O92" s="988">
        <v>0.13195839524269101</v>
      </c>
      <c r="P92" s="988">
        <v>0.103674829006195</v>
      </c>
      <c r="Q92" s="988">
        <v>8.0535240471363095E-2</v>
      </c>
      <c r="R92" s="988">
        <v>7.9386860132217393E-2</v>
      </c>
      <c r="S92" s="988">
        <v>0.102214217185974</v>
      </c>
      <c r="T92" s="988">
        <v>4.8534709960222203E-2</v>
      </c>
      <c r="U92" s="988">
        <v>2.9465807601809502E-2</v>
      </c>
      <c r="V92" s="988">
        <v>1.4735375531017799E-2</v>
      </c>
      <c r="W92" s="988">
        <v>4.1273641400039196E-3</v>
      </c>
      <c r="X92" s="988">
        <v>6.8523255176842204E-3</v>
      </c>
      <c r="Y92" s="988">
        <v>5.9753516688942901E-3</v>
      </c>
      <c r="Z92" s="988">
        <v>6.5246275626123004E-3</v>
      </c>
      <c r="AA92" s="994">
        <v>2385.3779296875</v>
      </c>
    </row>
    <row r="93" spans="1:27" x14ac:dyDescent="0.2">
      <c r="A93" s="2" t="s">
        <v>109</v>
      </c>
      <c r="B93" s="991">
        <v>769</v>
      </c>
      <c r="C93" s="988">
        <v>3.8882459048181798E-3</v>
      </c>
      <c r="D93" s="988">
        <v>7.66962021589279E-3</v>
      </c>
      <c r="E93" s="988">
        <v>5.1124785095453297E-3</v>
      </c>
      <c r="F93" s="988">
        <v>4.2496342211961697E-4</v>
      </c>
      <c r="G93" s="988">
        <v>3.7590283318422702E-4</v>
      </c>
      <c r="H93" s="988">
        <v>4.0102670900523697E-3</v>
      </c>
      <c r="I93" s="988">
        <v>6.3460650853812703E-3</v>
      </c>
      <c r="J93" s="988">
        <v>5.5666076950728902E-3</v>
      </c>
      <c r="K93" s="988">
        <v>8.3792153745889698E-3</v>
      </c>
      <c r="L93" s="988">
        <v>1.78374780807644E-3</v>
      </c>
      <c r="M93" s="988">
        <v>1.0774600319564301E-2</v>
      </c>
      <c r="N93" s="988">
        <v>1.8443616107106198E-2</v>
      </c>
      <c r="O93" s="988">
        <v>7.0433020591735796E-3</v>
      </c>
      <c r="P93" s="988">
        <v>3.8687832653522498E-2</v>
      </c>
      <c r="Q93" s="988">
        <v>3.4701906144619002E-2</v>
      </c>
      <c r="R93" s="988">
        <v>5.1547538489103303E-2</v>
      </c>
      <c r="S93" s="988">
        <v>9.3426756560802501E-2</v>
      </c>
      <c r="T93" s="988">
        <v>9.1841593384742695E-2</v>
      </c>
      <c r="U93" s="988">
        <v>0.115449026226997</v>
      </c>
      <c r="V93" s="988">
        <v>0.11909776180982599</v>
      </c>
      <c r="W93" s="988">
        <v>4.6371810138225597E-2</v>
      </c>
      <c r="X93" s="988">
        <v>3.2459229230880703E-2</v>
      </c>
      <c r="Y93" s="988">
        <v>4.9653690308332402E-2</v>
      </c>
      <c r="Z93" s="988">
        <v>0.24694421887397799</v>
      </c>
      <c r="AA93" s="994">
        <v>4186.12890625</v>
      </c>
    </row>
    <row r="94" spans="1:27" x14ac:dyDescent="0.2">
      <c r="A94" s="5" t="s">
        <v>110</v>
      </c>
      <c r="B94" s="990" t="s">
        <v>1</v>
      </c>
      <c r="C94" s="987" t="s">
        <v>1</v>
      </c>
      <c r="D94" s="987" t="s">
        <v>1</v>
      </c>
      <c r="E94" s="987" t="s">
        <v>1</v>
      </c>
      <c r="F94" s="987" t="s">
        <v>1</v>
      </c>
      <c r="G94" s="987" t="s">
        <v>1</v>
      </c>
      <c r="H94" s="987" t="s">
        <v>1</v>
      </c>
      <c r="I94" s="987" t="s">
        <v>1</v>
      </c>
      <c r="J94" s="987" t="s">
        <v>1</v>
      </c>
      <c r="K94" s="987" t="s">
        <v>1</v>
      </c>
      <c r="L94" s="987" t="s">
        <v>1</v>
      </c>
      <c r="M94" s="987" t="s">
        <v>1</v>
      </c>
      <c r="N94" s="987" t="s">
        <v>1</v>
      </c>
      <c r="O94" s="987" t="s">
        <v>1</v>
      </c>
      <c r="P94" s="987" t="s">
        <v>1</v>
      </c>
      <c r="Q94" s="987" t="s">
        <v>1</v>
      </c>
      <c r="R94" s="987" t="s">
        <v>1</v>
      </c>
      <c r="S94" s="987" t="s">
        <v>1</v>
      </c>
      <c r="T94" s="987" t="s">
        <v>1</v>
      </c>
      <c r="U94" s="987" t="s">
        <v>1</v>
      </c>
      <c r="V94" s="987" t="s">
        <v>1</v>
      </c>
      <c r="W94" s="987" t="s">
        <v>1</v>
      </c>
      <c r="X94" s="987" t="s">
        <v>1</v>
      </c>
      <c r="Y94" s="987" t="s">
        <v>1</v>
      </c>
      <c r="Z94" s="987" t="s">
        <v>1</v>
      </c>
      <c r="AA94" s="993" t="s">
        <v>1</v>
      </c>
    </row>
    <row r="95" spans="1:27" x14ac:dyDescent="0.2">
      <c r="A95" s="2" t="s">
        <v>106</v>
      </c>
      <c r="B95" s="991">
        <v>1684</v>
      </c>
      <c r="C95" s="988">
        <v>6.2185764312744099E-2</v>
      </c>
      <c r="D95" s="988">
        <v>3.62441577017307E-2</v>
      </c>
      <c r="E95" s="988">
        <v>3.7317555397748899E-2</v>
      </c>
      <c r="F95" s="988">
        <v>4.6121172606945003E-2</v>
      </c>
      <c r="G95" s="988">
        <v>5.8887653052806903E-2</v>
      </c>
      <c r="H95" s="988">
        <v>0.222476556897163</v>
      </c>
      <c r="I95" s="988">
        <v>0.168643578886986</v>
      </c>
      <c r="J95" s="988">
        <v>0.15401895344257399</v>
      </c>
      <c r="K95" s="988">
        <v>8.4332659840583801E-2</v>
      </c>
      <c r="L95" s="988">
        <v>3.71822118759155E-2</v>
      </c>
      <c r="M95" s="988">
        <v>3.6136504262685797E-2</v>
      </c>
      <c r="N95" s="988">
        <v>2.7993481606244999E-2</v>
      </c>
      <c r="O95" s="988">
        <v>1.3348594307899499E-2</v>
      </c>
      <c r="P95" s="988">
        <v>5.5759288370609301E-3</v>
      </c>
      <c r="Q95" s="988">
        <v>3.8192325737327298E-3</v>
      </c>
      <c r="R95" s="988">
        <v>1.0747998021543E-3</v>
      </c>
      <c r="S95" s="988">
        <v>2.1220748312771299E-3</v>
      </c>
      <c r="T95" s="988">
        <v>5.4812990128993999E-4</v>
      </c>
      <c r="U95" s="988">
        <v>1.3307167682796699E-3</v>
      </c>
      <c r="V95" s="988">
        <v>6.4027216285467104E-4</v>
      </c>
      <c r="W95" s="988">
        <v>0</v>
      </c>
      <c r="X95" s="988">
        <v>0</v>
      </c>
      <c r="Y95" s="988">
        <v>0</v>
      </c>
      <c r="Z95" s="988">
        <v>0</v>
      </c>
      <c r="AA95" s="994">
        <v>1068.54077148438</v>
      </c>
    </row>
    <row r="96" spans="1:27" x14ac:dyDescent="0.2">
      <c r="A96" s="2" t="s">
        <v>107</v>
      </c>
      <c r="B96" s="991">
        <v>3295</v>
      </c>
      <c r="C96" s="988">
        <v>2.9672579839825599E-2</v>
      </c>
      <c r="D96" s="988">
        <v>8.2294093444943393E-3</v>
      </c>
      <c r="E96" s="988">
        <v>5.5062980391085096E-3</v>
      </c>
      <c r="F96" s="988">
        <v>6.2619801610708202E-3</v>
      </c>
      <c r="G96" s="988">
        <v>1.4578025788068801E-2</v>
      </c>
      <c r="H96" s="988">
        <v>2.7882007881998998E-2</v>
      </c>
      <c r="I96" s="988">
        <v>6.2302961945533801E-2</v>
      </c>
      <c r="J96" s="988">
        <v>8.6987540125846904E-2</v>
      </c>
      <c r="K96" s="988">
        <v>0.109481178224087</v>
      </c>
      <c r="L96" s="988">
        <v>0.121682301163673</v>
      </c>
      <c r="M96" s="988">
        <v>0.131254121661186</v>
      </c>
      <c r="N96" s="988">
        <v>0.13979516923427601</v>
      </c>
      <c r="O96" s="988">
        <v>0.105598732829094</v>
      </c>
      <c r="P96" s="988">
        <v>5.0870940089225797E-2</v>
      </c>
      <c r="Q96" s="988">
        <v>2.94546335935593E-2</v>
      </c>
      <c r="R96" s="988">
        <v>2.42876354604959E-2</v>
      </c>
      <c r="S96" s="988">
        <v>2.80117820948362E-2</v>
      </c>
      <c r="T96" s="988">
        <v>1.0321627371013199E-2</v>
      </c>
      <c r="U96" s="988">
        <v>4.79559879750013E-3</v>
      </c>
      <c r="V96" s="988">
        <v>1.37331546284258E-3</v>
      </c>
      <c r="W96" s="988">
        <v>2.7902945294044901E-4</v>
      </c>
      <c r="X96" s="988">
        <v>1.3854370627086599E-4</v>
      </c>
      <c r="Y96" s="988">
        <v>9.920102311298249E-4</v>
      </c>
      <c r="Z96" s="988">
        <v>2.4258554913103599E-4</v>
      </c>
      <c r="AA96" s="994">
        <v>1867.86047363281</v>
      </c>
    </row>
    <row r="97" spans="1:27" x14ac:dyDescent="0.2">
      <c r="A97" s="2" t="s">
        <v>108</v>
      </c>
      <c r="B97" s="991">
        <v>3353</v>
      </c>
      <c r="C97" s="988">
        <v>1.17601081728935E-2</v>
      </c>
      <c r="D97" s="988">
        <v>5.6826728396117696E-3</v>
      </c>
      <c r="E97" s="988">
        <v>2.1758652292192E-3</v>
      </c>
      <c r="F97" s="988">
        <v>2.1529798395931699E-3</v>
      </c>
      <c r="G97" s="988">
        <v>1.66640989482403E-3</v>
      </c>
      <c r="H97" s="988">
        <v>6.7056934349238899E-3</v>
      </c>
      <c r="I97" s="988">
        <v>1.9528910517692601E-2</v>
      </c>
      <c r="J97" s="988">
        <v>2.4853665381670002E-2</v>
      </c>
      <c r="K97" s="988">
        <v>1.78317204117775E-2</v>
      </c>
      <c r="L97" s="988">
        <v>2.8861947357654599E-2</v>
      </c>
      <c r="M97" s="988">
        <v>4.9169167876243598E-2</v>
      </c>
      <c r="N97" s="988">
        <v>7.0191316306591006E-2</v>
      </c>
      <c r="O97" s="988">
        <v>9.4581671059131595E-2</v>
      </c>
      <c r="P97" s="988">
        <v>0.107553981244564</v>
      </c>
      <c r="Q97" s="988">
        <v>0.102893464267254</v>
      </c>
      <c r="R97" s="988">
        <v>0.103817954659462</v>
      </c>
      <c r="S97" s="988">
        <v>0.13594523072242701</v>
      </c>
      <c r="T97" s="988">
        <v>7.4237316846847506E-2</v>
      </c>
      <c r="U97" s="988">
        <v>5.5495131760835599E-2</v>
      </c>
      <c r="V97" s="988">
        <v>3.5866625607013702E-2</v>
      </c>
      <c r="W97" s="988">
        <v>1.17411948740482E-2</v>
      </c>
      <c r="X97" s="988">
        <v>1.12523874267936E-2</v>
      </c>
      <c r="Y97" s="988">
        <v>9.9853174760937708E-3</v>
      </c>
      <c r="Z97" s="988">
        <v>1.60492807626724E-2</v>
      </c>
      <c r="AA97" s="994">
        <v>2722.39184570312</v>
      </c>
    </row>
    <row r="98" spans="1:27" x14ac:dyDescent="0.2">
      <c r="A98" s="2" t="s">
        <v>109</v>
      </c>
      <c r="B98" s="991">
        <v>407</v>
      </c>
      <c r="C98" s="988">
        <v>7.3564210906624803E-3</v>
      </c>
      <c r="D98" s="988">
        <v>1.49177620187402E-2</v>
      </c>
      <c r="E98" s="988">
        <v>0</v>
      </c>
      <c r="F98" s="988">
        <v>8.2657323218882095E-4</v>
      </c>
      <c r="G98" s="988">
        <v>7.3114817496389205E-4</v>
      </c>
      <c r="H98" s="988">
        <v>6.9364844821393499E-3</v>
      </c>
      <c r="I98" s="988">
        <v>6.1590890400111701E-3</v>
      </c>
      <c r="J98" s="988">
        <v>2.5771644432097699E-3</v>
      </c>
      <c r="K98" s="988">
        <v>1.0834462009370299E-2</v>
      </c>
      <c r="L98" s="988">
        <v>9.0981955872848597E-4</v>
      </c>
      <c r="M98" s="988">
        <v>0</v>
      </c>
      <c r="N98" s="988">
        <v>2.7875518426299099E-2</v>
      </c>
      <c r="O98" s="988">
        <v>8.7595684453845007E-3</v>
      </c>
      <c r="P98" s="988">
        <v>3.7314839661121403E-2</v>
      </c>
      <c r="Q98" s="988">
        <v>3.5360012203454999E-2</v>
      </c>
      <c r="R98" s="988">
        <v>4.6691454946994802E-2</v>
      </c>
      <c r="S98" s="988">
        <v>4.0025230497121797E-2</v>
      </c>
      <c r="T98" s="988">
        <v>7.3169544339180007E-2</v>
      </c>
      <c r="U98" s="988">
        <v>5.1516462117433499E-2</v>
      </c>
      <c r="V98" s="988">
        <v>6.5986514091491699E-2</v>
      </c>
      <c r="W98" s="988">
        <v>2.9815329238772399E-2</v>
      </c>
      <c r="X98" s="988">
        <v>4.4950414448976503E-2</v>
      </c>
      <c r="Y98" s="988">
        <v>7.8632250428199796E-2</v>
      </c>
      <c r="Z98" s="988">
        <v>0.408653944730759</v>
      </c>
      <c r="AA98" s="994">
        <v>4983.453125</v>
      </c>
    </row>
    <row r="99" spans="1:27" x14ac:dyDescent="0.2">
      <c r="A99" s="5" t="s">
        <v>111</v>
      </c>
      <c r="B99" s="990" t="s">
        <v>1</v>
      </c>
      <c r="C99" s="987" t="s">
        <v>1</v>
      </c>
      <c r="D99" s="987" t="s">
        <v>1</v>
      </c>
      <c r="E99" s="987" t="s">
        <v>1</v>
      </c>
      <c r="F99" s="987" t="s">
        <v>1</v>
      </c>
      <c r="G99" s="987" t="s">
        <v>1</v>
      </c>
      <c r="H99" s="987" t="s">
        <v>1</v>
      </c>
      <c r="I99" s="987" t="s">
        <v>1</v>
      </c>
      <c r="J99" s="987" t="s">
        <v>1</v>
      </c>
      <c r="K99" s="987" t="s">
        <v>1</v>
      </c>
      <c r="L99" s="987" t="s">
        <v>1</v>
      </c>
      <c r="M99" s="987" t="s">
        <v>1</v>
      </c>
      <c r="N99" s="987" t="s">
        <v>1</v>
      </c>
      <c r="O99" s="987" t="s">
        <v>1</v>
      </c>
      <c r="P99" s="987" t="s">
        <v>1</v>
      </c>
      <c r="Q99" s="987" t="s">
        <v>1</v>
      </c>
      <c r="R99" s="987" t="s">
        <v>1</v>
      </c>
      <c r="S99" s="987" t="s">
        <v>1</v>
      </c>
      <c r="T99" s="987" t="s">
        <v>1</v>
      </c>
      <c r="U99" s="987" t="s">
        <v>1</v>
      </c>
      <c r="V99" s="987" t="s">
        <v>1</v>
      </c>
      <c r="W99" s="987" t="s">
        <v>1</v>
      </c>
      <c r="X99" s="987" t="s">
        <v>1</v>
      </c>
      <c r="Y99" s="987" t="s">
        <v>1</v>
      </c>
      <c r="Z99" s="987" t="s">
        <v>1</v>
      </c>
      <c r="AA99" s="993" t="s">
        <v>1</v>
      </c>
    </row>
    <row r="100" spans="1:27" x14ac:dyDescent="0.2">
      <c r="A100" s="2" t="s">
        <v>112</v>
      </c>
      <c r="B100" s="991">
        <v>544</v>
      </c>
      <c r="C100" s="988">
        <v>0.12758043408393899</v>
      </c>
      <c r="D100" s="988">
        <v>8.2294628024101299E-2</v>
      </c>
      <c r="E100" s="988">
        <v>6.6574744880199405E-2</v>
      </c>
      <c r="F100" s="988">
        <v>5.27344085276127E-2</v>
      </c>
      <c r="G100" s="988">
        <v>7.5996167957782704E-2</v>
      </c>
      <c r="H100" s="988">
        <v>0.143728032708168</v>
      </c>
      <c r="I100" s="988">
        <v>0.118213936686516</v>
      </c>
      <c r="J100" s="988">
        <v>7.6059289276599898E-2</v>
      </c>
      <c r="K100" s="988">
        <v>3.8517598062753698E-2</v>
      </c>
      <c r="L100" s="988">
        <v>2.2564450278878202E-2</v>
      </c>
      <c r="M100" s="988">
        <v>4.8667509108781801E-2</v>
      </c>
      <c r="N100" s="988">
        <v>3.3017717301845599E-2</v>
      </c>
      <c r="O100" s="988">
        <v>3.7163063883781398E-2</v>
      </c>
      <c r="P100" s="988">
        <v>3.2547391951084102E-2</v>
      </c>
      <c r="Q100" s="988">
        <v>1.1870367452502299E-2</v>
      </c>
      <c r="R100" s="988">
        <v>1.29703264683485E-2</v>
      </c>
      <c r="S100" s="988">
        <v>7.9497853294014896E-3</v>
      </c>
      <c r="T100" s="988">
        <v>6.0212486423552002E-3</v>
      </c>
      <c r="U100" s="988">
        <v>0</v>
      </c>
      <c r="V100" s="988">
        <v>0</v>
      </c>
      <c r="W100" s="988">
        <v>0</v>
      </c>
      <c r="X100" s="988">
        <v>0</v>
      </c>
      <c r="Y100" s="988">
        <v>2.76170647703111E-3</v>
      </c>
      <c r="Z100" s="988">
        <v>2.76719150133431E-3</v>
      </c>
      <c r="AA100" s="994">
        <v>1020.86022949219</v>
      </c>
    </row>
    <row r="101" spans="1:27" x14ac:dyDescent="0.2">
      <c r="A101" s="2" t="s">
        <v>113</v>
      </c>
      <c r="B101" s="991">
        <v>1401</v>
      </c>
      <c r="C101" s="988">
        <v>4.2831648141145699E-2</v>
      </c>
      <c r="D101" s="988">
        <v>7.30187352746725E-3</v>
      </c>
      <c r="E101" s="988">
        <v>8.3455676212906803E-3</v>
      </c>
      <c r="F101" s="988">
        <v>1.5638768672943101E-2</v>
      </c>
      <c r="G101" s="988">
        <v>1.9258277490735099E-2</v>
      </c>
      <c r="H101" s="988">
        <v>5.4591234773397397E-2</v>
      </c>
      <c r="I101" s="988">
        <v>5.6642957031726802E-2</v>
      </c>
      <c r="J101" s="988">
        <v>6.1221022158861202E-2</v>
      </c>
      <c r="K101" s="988">
        <v>5.9588931500911699E-2</v>
      </c>
      <c r="L101" s="988">
        <v>6.0185529291629798E-2</v>
      </c>
      <c r="M101" s="988">
        <v>8.2154579460620894E-2</v>
      </c>
      <c r="N101" s="988">
        <v>0.10436920821666699</v>
      </c>
      <c r="O101" s="988">
        <v>8.8724583387374906E-2</v>
      </c>
      <c r="P101" s="988">
        <v>7.0068076252937303E-2</v>
      </c>
      <c r="Q101" s="988">
        <v>5.66825941205025E-2</v>
      </c>
      <c r="R101" s="988">
        <v>5.53815364837646E-2</v>
      </c>
      <c r="S101" s="988">
        <v>7.3954872786998693E-2</v>
      </c>
      <c r="T101" s="988">
        <v>2.6944685727357899E-2</v>
      </c>
      <c r="U101" s="988">
        <v>2.1841051056981101E-2</v>
      </c>
      <c r="V101" s="988">
        <v>1.43231498077512E-2</v>
      </c>
      <c r="W101" s="988">
        <v>2.4477008264511802E-3</v>
      </c>
      <c r="X101" s="988">
        <v>6.4402697607874896E-3</v>
      </c>
      <c r="Y101" s="988">
        <v>5.3415624424815204E-3</v>
      </c>
      <c r="Z101" s="988">
        <v>5.7203192263841603E-3</v>
      </c>
      <c r="AA101" s="994">
        <v>2111.69677734375</v>
      </c>
    </row>
    <row r="102" spans="1:27" x14ac:dyDescent="0.2">
      <c r="A102" s="2" t="s">
        <v>114</v>
      </c>
      <c r="B102" s="991">
        <v>1941</v>
      </c>
      <c r="C102" s="988">
        <v>2.20432952046394E-2</v>
      </c>
      <c r="D102" s="988">
        <v>5.1442049443721797E-3</v>
      </c>
      <c r="E102" s="988">
        <v>4.2769839055836201E-3</v>
      </c>
      <c r="F102" s="988">
        <v>1.0362841188907601E-2</v>
      </c>
      <c r="G102" s="988">
        <v>9.3961665406823193E-3</v>
      </c>
      <c r="H102" s="988">
        <v>5.8807548135519E-2</v>
      </c>
      <c r="I102" s="988">
        <v>4.0756825357675601E-2</v>
      </c>
      <c r="J102" s="988">
        <v>5.4531108587980298E-2</v>
      </c>
      <c r="K102" s="988">
        <v>4.7154732048511498E-2</v>
      </c>
      <c r="L102" s="988">
        <v>5.2218556404113797E-2</v>
      </c>
      <c r="M102" s="988">
        <v>6.9438606500625596E-2</v>
      </c>
      <c r="N102" s="988">
        <v>9.6339397132396698E-2</v>
      </c>
      <c r="O102" s="988">
        <v>7.7361345291137695E-2</v>
      </c>
      <c r="P102" s="988">
        <v>6.1126764863729498E-2</v>
      </c>
      <c r="Q102" s="988">
        <v>6.4122937619686099E-2</v>
      </c>
      <c r="R102" s="988">
        <v>6.7871466279029805E-2</v>
      </c>
      <c r="S102" s="988">
        <v>9.2577368021011394E-2</v>
      </c>
      <c r="T102" s="988">
        <v>5.4096497595310197E-2</v>
      </c>
      <c r="U102" s="988">
        <v>3.6289956420659998E-2</v>
      </c>
      <c r="V102" s="988">
        <v>2.8020773082971601E-2</v>
      </c>
      <c r="W102" s="988">
        <v>9.4262761995196308E-3</v>
      </c>
      <c r="X102" s="988">
        <v>9.1587007045745798E-3</v>
      </c>
      <c r="Y102" s="988">
        <v>7.9678567126393301E-3</v>
      </c>
      <c r="Z102" s="988">
        <v>2.15097814798355E-2</v>
      </c>
      <c r="AA102" s="994">
        <v>2285.28564453125</v>
      </c>
    </row>
    <row r="103" spans="1:27" x14ac:dyDescent="0.2">
      <c r="A103" s="2" t="s">
        <v>115</v>
      </c>
      <c r="B103" s="991">
        <v>1279</v>
      </c>
      <c r="C103" s="988">
        <v>2.1688016131520299E-2</v>
      </c>
      <c r="D103" s="988">
        <v>1.0723096318543001E-2</v>
      </c>
      <c r="E103" s="988">
        <v>2.71892477758229E-3</v>
      </c>
      <c r="F103" s="988">
        <v>1.5790710225701301E-2</v>
      </c>
      <c r="G103" s="988">
        <v>1.0850961320102199E-2</v>
      </c>
      <c r="H103" s="988">
        <v>5.6505877524614299E-2</v>
      </c>
      <c r="I103" s="988">
        <v>2.7950486168265301E-2</v>
      </c>
      <c r="J103" s="988">
        <v>4.8628121614456198E-2</v>
      </c>
      <c r="K103" s="988">
        <v>7.4260331690311404E-2</v>
      </c>
      <c r="L103" s="988">
        <v>5.6499600410461398E-2</v>
      </c>
      <c r="M103" s="988">
        <v>7.1508690714836107E-2</v>
      </c>
      <c r="N103" s="988">
        <v>8.6174763739108998E-2</v>
      </c>
      <c r="O103" s="988">
        <v>0.105963341891766</v>
      </c>
      <c r="P103" s="988">
        <v>6.4313702285289806E-2</v>
      </c>
      <c r="Q103" s="988">
        <v>5.2453815937042202E-2</v>
      </c>
      <c r="R103" s="988">
        <v>5.1530633121728897E-2</v>
      </c>
      <c r="S103" s="988">
        <v>6.9949440658092499E-2</v>
      </c>
      <c r="T103" s="988">
        <v>4.2070392519235597E-2</v>
      </c>
      <c r="U103" s="988">
        <v>2.8749082237482099E-2</v>
      </c>
      <c r="V103" s="988">
        <v>1.85571424663067E-2</v>
      </c>
      <c r="W103" s="988">
        <v>9.1811539605259895E-3</v>
      </c>
      <c r="X103" s="988">
        <v>7.6539088040590304E-3</v>
      </c>
      <c r="Y103" s="988">
        <v>1.67751051485538E-2</v>
      </c>
      <c r="Z103" s="988">
        <v>4.9502689391374602E-2</v>
      </c>
      <c r="AA103" s="994">
        <v>2258.93017578125</v>
      </c>
    </row>
    <row r="104" spans="1:27" x14ac:dyDescent="0.2">
      <c r="A104" s="2" t="s">
        <v>116</v>
      </c>
      <c r="B104" s="991">
        <v>1416</v>
      </c>
      <c r="C104" s="988">
        <v>2.3183505982160599E-2</v>
      </c>
      <c r="D104" s="988">
        <v>6.5765492618083997E-3</v>
      </c>
      <c r="E104" s="988">
        <v>1.09805036336184E-2</v>
      </c>
      <c r="F104" s="988">
        <v>1.7312582582235302E-2</v>
      </c>
      <c r="G104" s="988">
        <v>1.6105795279145199E-2</v>
      </c>
      <c r="H104" s="988">
        <v>8.0268844962120098E-2</v>
      </c>
      <c r="I104" s="988">
        <v>5.8334622532129302E-2</v>
      </c>
      <c r="J104" s="988">
        <v>7.8728117048740401E-2</v>
      </c>
      <c r="K104" s="988">
        <v>7.0447869598865495E-2</v>
      </c>
      <c r="L104" s="988">
        <v>9.0493239462375599E-2</v>
      </c>
      <c r="M104" s="988">
        <v>6.1338953673839597E-2</v>
      </c>
      <c r="N104" s="988">
        <v>7.6050825417041806E-2</v>
      </c>
      <c r="O104" s="988">
        <v>7.4256926774978596E-2</v>
      </c>
      <c r="P104" s="988">
        <v>7.0653803646564498E-2</v>
      </c>
      <c r="Q104" s="988">
        <v>5.0846688449382803E-2</v>
      </c>
      <c r="R104" s="988">
        <v>4.0326077491044998E-2</v>
      </c>
      <c r="S104" s="988">
        <v>5.14012724161148E-2</v>
      </c>
      <c r="T104" s="988">
        <v>3.3353559672832503E-2</v>
      </c>
      <c r="U104" s="988">
        <v>3.00750993192196E-2</v>
      </c>
      <c r="V104" s="988">
        <v>1.28267062827945E-2</v>
      </c>
      <c r="W104" s="988">
        <v>6.64108898490667E-3</v>
      </c>
      <c r="X104" s="988">
        <v>4.1338354349136396E-3</v>
      </c>
      <c r="Y104" s="988">
        <v>4.9238055944442697E-3</v>
      </c>
      <c r="Z104" s="988">
        <v>3.0739730224013301E-2</v>
      </c>
      <c r="AA104" s="994">
        <v>1994.41870117188</v>
      </c>
    </row>
    <row r="105" spans="1:27" x14ac:dyDescent="0.2">
      <c r="A105" s="2" t="s">
        <v>117</v>
      </c>
      <c r="B105" s="991">
        <v>1347</v>
      </c>
      <c r="C105" s="988">
        <v>1.4740210026502601E-2</v>
      </c>
      <c r="D105" s="988">
        <v>5.40341157466173E-3</v>
      </c>
      <c r="E105" s="988">
        <v>1.2748071923852E-2</v>
      </c>
      <c r="F105" s="988">
        <v>5.3671700879931398E-3</v>
      </c>
      <c r="G105" s="988">
        <v>2.8541482985019701E-2</v>
      </c>
      <c r="H105" s="988">
        <v>7.7537372708320604E-2</v>
      </c>
      <c r="I105" s="988">
        <v>0.146182775497437</v>
      </c>
      <c r="J105" s="988">
        <v>0.150835826992989</v>
      </c>
      <c r="K105" s="988">
        <v>9.9070832133293193E-2</v>
      </c>
      <c r="L105" s="988">
        <v>0.10187997668981599</v>
      </c>
      <c r="M105" s="988">
        <v>0.102892711758614</v>
      </c>
      <c r="N105" s="988">
        <v>7.4262365698814406E-2</v>
      </c>
      <c r="O105" s="988">
        <v>4.3414562940597499E-2</v>
      </c>
      <c r="P105" s="988">
        <v>3.9896048605441999E-2</v>
      </c>
      <c r="Q105" s="988">
        <v>1.7730418592691401E-2</v>
      </c>
      <c r="R105" s="988">
        <v>2.0870214328169798E-2</v>
      </c>
      <c r="S105" s="988">
        <v>2.1094905212521602E-2</v>
      </c>
      <c r="T105" s="988">
        <v>1.09834903851151E-2</v>
      </c>
      <c r="U105" s="988">
        <v>6.0619339346885698E-3</v>
      </c>
      <c r="V105" s="988">
        <v>7.4584381654858598E-3</v>
      </c>
      <c r="W105" s="988">
        <v>3.5078558139503002E-3</v>
      </c>
      <c r="X105" s="988">
        <v>2.3531662300229099E-3</v>
      </c>
      <c r="Y105" s="988">
        <v>7.2455510962754499E-4</v>
      </c>
      <c r="Z105" s="988">
        <v>6.44221063703299E-3</v>
      </c>
      <c r="AA105" s="994">
        <v>1537.86926269531</v>
      </c>
    </row>
    <row r="106" spans="1:27" x14ac:dyDescent="0.2">
      <c r="A106" s="2" t="s">
        <v>118</v>
      </c>
      <c r="B106" s="991">
        <v>1069</v>
      </c>
      <c r="C106" s="988">
        <v>1.0402071056887501E-3</v>
      </c>
      <c r="D106" s="988">
        <v>4.0378649719059502E-3</v>
      </c>
      <c r="E106" s="988">
        <v>4.5229559764265997E-3</v>
      </c>
      <c r="F106" s="988">
        <v>6.4790542237460596E-3</v>
      </c>
      <c r="G106" s="988">
        <v>1.72588415443897E-2</v>
      </c>
      <c r="H106" s="988">
        <v>5.8922566473483998E-2</v>
      </c>
      <c r="I106" s="988">
        <v>0.1428582072258</v>
      </c>
      <c r="J106" s="988">
        <v>0.16665981709957101</v>
      </c>
      <c r="K106" s="988">
        <v>0.14141732454299899</v>
      </c>
      <c r="L106" s="988">
        <v>8.8335916399955694E-2</v>
      </c>
      <c r="M106" s="988">
        <v>0.1001046448946</v>
      </c>
      <c r="N106" s="988">
        <v>8.4881879389286E-2</v>
      </c>
      <c r="O106" s="988">
        <v>6.3593976199626895E-2</v>
      </c>
      <c r="P106" s="988">
        <v>3.0048662796616599E-2</v>
      </c>
      <c r="Q106" s="988">
        <v>3.16047444939613E-2</v>
      </c>
      <c r="R106" s="988">
        <v>2.3495802655816099E-2</v>
      </c>
      <c r="S106" s="988">
        <v>1.6979537904262501E-2</v>
      </c>
      <c r="T106" s="988">
        <v>7.1017807349562602E-3</v>
      </c>
      <c r="U106" s="988">
        <v>4.7692451626062402E-3</v>
      </c>
      <c r="V106" s="988">
        <v>9.3802181072533098E-4</v>
      </c>
      <c r="W106" s="988">
        <v>0</v>
      </c>
      <c r="X106" s="988">
        <v>5.6160008534789096E-4</v>
      </c>
      <c r="Y106" s="988">
        <v>0</v>
      </c>
      <c r="Z106" s="988">
        <v>4.3873414397239702E-3</v>
      </c>
      <c r="AA106" s="994">
        <v>1551.85131835938</v>
      </c>
    </row>
    <row r="107" spans="1:27" x14ac:dyDescent="0.2">
      <c r="A107" s="5" t="s">
        <v>111</v>
      </c>
      <c r="B107" s="990" t="s">
        <v>1</v>
      </c>
      <c r="C107" s="987" t="s">
        <v>1</v>
      </c>
      <c r="D107" s="987" t="s">
        <v>1</v>
      </c>
      <c r="E107" s="987" t="s">
        <v>1</v>
      </c>
      <c r="F107" s="987" t="s">
        <v>1</v>
      </c>
      <c r="G107" s="987" t="s">
        <v>1</v>
      </c>
      <c r="H107" s="987" t="s">
        <v>1</v>
      </c>
      <c r="I107" s="987" t="s">
        <v>1</v>
      </c>
      <c r="J107" s="987" t="s">
        <v>1</v>
      </c>
      <c r="K107" s="987" t="s">
        <v>1</v>
      </c>
      <c r="L107" s="987" t="s">
        <v>1</v>
      </c>
      <c r="M107" s="987" t="s">
        <v>1</v>
      </c>
      <c r="N107" s="987" t="s">
        <v>1</v>
      </c>
      <c r="O107" s="987" t="s">
        <v>1</v>
      </c>
      <c r="P107" s="987" t="s">
        <v>1</v>
      </c>
      <c r="Q107" s="987" t="s">
        <v>1</v>
      </c>
      <c r="R107" s="987" t="s">
        <v>1</v>
      </c>
      <c r="S107" s="987" t="s">
        <v>1</v>
      </c>
      <c r="T107" s="987" t="s">
        <v>1</v>
      </c>
      <c r="U107" s="987" t="s">
        <v>1</v>
      </c>
      <c r="V107" s="987" t="s">
        <v>1</v>
      </c>
      <c r="W107" s="987" t="s">
        <v>1</v>
      </c>
      <c r="X107" s="987" t="s">
        <v>1</v>
      </c>
      <c r="Y107" s="987" t="s">
        <v>1</v>
      </c>
      <c r="Z107" s="987" t="s">
        <v>1</v>
      </c>
      <c r="AA107" s="993" t="s">
        <v>1</v>
      </c>
    </row>
    <row r="108" spans="1:27" x14ac:dyDescent="0.2">
      <c r="A108" s="2" t="s">
        <v>119</v>
      </c>
      <c r="B108" s="991">
        <v>1945</v>
      </c>
      <c r="C108" s="988">
        <v>7.3409229516983004E-2</v>
      </c>
      <c r="D108" s="988">
        <v>3.4359455108642599E-2</v>
      </c>
      <c r="E108" s="988">
        <v>2.9354806989431399E-2</v>
      </c>
      <c r="F108" s="988">
        <v>2.9022973030805602E-2</v>
      </c>
      <c r="G108" s="988">
        <v>3.9729457348585101E-2</v>
      </c>
      <c r="H108" s="988">
        <v>8.6752027273178101E-2</v>
      </c>
      <c r="I108" s="988">
        <v>7.8857928514480605E-2</v>
      </c>
      <c r="J108" s="988">
        <v>6.6574707627296406E-2</v>
      </c>
      <c r="K108" s="988">
        <v>5.1986340433359098E-2</v>
      </c>
      <c r="L108" s="988">
        <v>4.6611744910478599E-2</v>
      </c>
      <c r="M108" s="988">
        <v>7.0072352886200007E-2</v>
      </c>
      <c r="N108" s="988">
        <v>7.8625403344631195E-2</v>
      </c>
      <c r="O108" s="988">
        <v>7.0121049880981404E-2</v>
      </c>
      <c r="P108" s="988">
        <v>5.6530516594648403E-2</v>
      </c>
      <c r="Q108" s="988">
        <v>4.0514223277568803E-2</v>
      </c>
      <c r="R108" s="988">
        <v>4.0079463273286799E-2</v>
      </c>
      <c r="S108" s="988">
        <v>5.0140064209699603E-2</v>
      </c>
      <c r="T108" s="988">
        <v>1.93954538553953E-2</v>
      </c>
      <c r="U108" s="988">
        <v>1.39607433229685E-2</v>
      </c>
      <c r="V108" s="988">
        <v>9.1553200036287308E-3</v>
      </c>
      <c r="W108" s="988">
        <v>1.56456406693906E-3</v>
      </c>
      <c r="X108" s="988">
        <v>4.1166036389768098E-3</v>
      </c>
      <c r="Y108" s="988">
        <v>4.4107437133789097E-3</v>
      </c>
      <c r="Z108" s="988">
        <v>4.6548228710889799E-3</v>
      </c>
      <c r="AA108" s="994">
        <v>1800.57263183594</v>
      </c>
    </row>
    <row r="109" spans="1:27" x14ac:dyDescent="0.2">
      <c r="A109" s="2" t="s">
        <v>120</v>
      </c>
      <c r="B109" s="991">
        <v>2676</v>
      </c>
      <c r="C109" s="988">
        <v>2.1902075037360198E-2</v>
      </c>
      <c r="D109" s="988">
        <v>6.7703784443438096E-3</v>
      </c>
      <c r="E109" s="988">
        <v>3.22125665843487E-3</v>
      </c>
      <c r="F109" s="988">
        <v>1.1832449585199399E-2</v>
      </c>
      <c r="G109" s="988">
        <v>7.4448660016059902E-3</v>
      </c>
      <c r="H109" s="988">
        <v>5.7911694049835198E-2</v>
      </c>
      <c r="I109" s="988">
        <v>3.5743206739425701E-2</v>
      </c>
      <c r="J109" s="988">
        <v>5.5296175181865699E-2</v>
      </c>
      <c r="K109" s="988">
        <v>5.4618526250123998E-2</v>
      </c>
      <c r="L109" s="988">
        <v>5.1140677183866501E-2</v>
      </c>
      <c r="M109" s="988">
        <v>7.2200872004032093E-2</v>
      </c>
      <c r="N109" s="988">
        <v>9.5883168280124706E-2</v>
      </c>
      <c r="O109" s="988">
        <v>8.41673389077187E-2</v>
      </c>
      <c r="P109" s="988">
        <v>6.0126136988401399E-2</v>
      </c>
      <c r="Q109" s="988">
        <v>6.0068182647228199E-2</v>
      </c>
      <c r="R109" s="988">
        <v>6.2041383236646701E-2</v>
      </c>
      <c r="S109" s="988">
        <v>8.5852496325969696E-2</v>
      </c>
      <c r="T109" s="988">
        <v>5.3412072360515601E-2</v>
      </c>
      <c r="U109" s="988">
        <v>3.5977125167846701E-2</v>
      </c>
      <c r="V109" s="988">
        <v>2.44924947619438E-2</v>
      </c>
      <c r="W109" s="988">
        <v>9.4022061675787007E-3</v>
      </c>
      <c r="X109" s="988">
        <v>8.6065838113427197E-3</v>
      </c>
      <c r="Y109" s="988">
        <v>1.23914042487741E-2</v>
      </c>
      <c r="Z109" s="988">
        <v>2.9497224837541601E-2</v>
      </c>
      <c r="AA109" s="994">
        <v>2279.95532226562</v>
      </c>
    </row>
    <row r="110" spans="1:27" x14ac:dyDescent="0.2">
      <c r="A110" s="2" t="s">
        <v>121</v>
      </c>
      <c r="B110" s="991">
        <v>1960</v>
      </c>
      <c r="C110" s="988">
        <v>2.28769406676292E-2</v>
      </c>
      <c r="D110" s="988">
        <v>7.4543477967381503E-3</v>
      </c>
      <c r="E110" s="988">
        <v>9.8546920344233496E-3</v>
      </c>
      <c r="F110" s="988">
        <v>1.6951214522123299E-2</v>
      </c>
      <c r="G110" s="988">
        <v>1.82538907974958E-2</v>
      </c>
      <c r="H110" s="988">
        <v>7.4756637215614305E-2</v>
      </c>
      <c r="I110" s="988">
        <v>5.3017478436231599E-2</v>
      </c>
      <c r="J110" s="988">
        <v>6.7752316594123799E-2</v>
      </c>
      <c r="K110" s="988">
        <v>7.1296028792858096E-2</v>
      </c>
      <c r="L110" s="988">
        <v>8.5348121821880299E-2</v>
      </c>
      <c r="M110" s="988">
        <v>6.0634329915046699E-2</v>
      </c>
      <c r="N110" s="988">
        <v>7.5158372521400493E-2</v>
      </c>
      <c r="O110" s="988">
        <v>8.3606138825416607E-2</v>
      </c>
      <c r="P110" s="988">
        <v>7.1829013526439695E-2</v>
      </c>
      <c r="Q110" s="988">
        <v>5.2526786923408501E-2</v>
      </c>
      <c r="R110" s="988">
        <v>4.5127861201763202E-2</v>
      </c>
      <c r="S110" s="988">
        <v>5.6820996105670901E-2</v>
      </c>
      <c r="T110" s="988">
        <v>3.1699899584054898E-2</v>
      </c>
      <c r="U110" s="988">
        <v>2.7179006487131101E-2</v>
      </c>
      <c r="V110" s="988">
        <v>1.5642425045371101E-2</v>
      </c>
      <c r="W110" s="988">
        <v>7.20942672342062E-3</v>
      </c>
      <c r="X110" s="988">
        <v>5.2168765105307102E-3</v>
      </c>
      <c r="Y110" s="988">
        <v>4.89757675677538E-3</v>
      </c>
      <c r="Z110" s="988">
        <v>3.4889627248048803E-2</v>
      </c>
      <c r="AA110" s="994">
        <v>2044.16516113281</v>
      </c>
    </row>
    <row r="111" spans="1:27" x14ac:dyDescent="0.2">
      <c r="A111" s="2" t="s">
        <v>122</v>
      </c>
      <c r="B111" s="991">
        <v>2416</v>
      </c>
      <c r="C111" s="988">
        <v>8.5419435054063797E-3</v>
      </c>
      <c r="D111" s="988">
        <v>4.78560011833906E-3</v>
      </c>
      <c r="E111" s="988">
        <v>9.0267984196543694E-3</v>
      </c>
      <c r="F111" s="988">
        <v>5.8702174574136699E-3</v>
      </c>
      <c r="G111" s="988">
        <v>2.3436898365616798E-2</v>
      </c>
      <c r="H111" s="988">
        <v>6.9115512073039995E-2</v>
      </c>
      <c r="I111" s="988">
        <v>0.14467865228653001</v>
      </c>
      <c r="J111" s="988">
        <v>0.157995045185089</v>
      </c>
      <c r="K111" s="988">
        <v>0.118229575455189</v>
      </c>
      <c r="L111" s="988">
        <v>9.5752261579036699E-2</v>
      </c>
      <c r="M111" s="988">
        <v>0.10163131356239299</v>
      </c>
      <c r="N111" s="988">
        <v>7.9066932201385498E-2</v>
      </c>
      <c r="O111" s="988">
        <v>5.25442957878113E-2</v>
      </c>
      <c r="P111" s="988">
        <v>3.5440813750028603E-2</v>
      </c>
      <c r="Q111" s="988">
        <v>2.4007555097341499E-2</v>
      </c>
      <c r="R111" s="988">
        <v>2.2058105096221001E-2</v>
      </c>
      <c r="S111" s="988">
        <v>1.9232997670769698E-2</v>
      </c>
      <c r="T111" s="988">
        <v>9.2272963374853099E-3</v>
      </c>
      <c r="U111" s="988">
        <v>5.4770852439105502E-3</v>
      </c>
      <c r="V111" s="988">
        <v>4.5084184966981402E-3</v>
      </c>
      <c r="W111" s="988">
        <v>1.9208032172173301E-3</v>
      </c>
      <c r="X111" s="988">
        <v>1.5426112804561899E-3</v>
      </c>
      <c r="Y111" s="988">
        <v>3.9674600702710401E-4</v>
      </c>
      <c r="Z111" s="988">
        <v>5.5125299841165499E-3</v>
      </c>
      <c r="AA111" s="994">
        <v>1544.69775390625</v>
      </c>
    </row>
    <row r="112" spans="1:27" x14ac:dyDescent="0.2">
      <c r="A112" s="5" t="s">
        <v>111</v>
      </c>
      <c r="B112" s="990" t="s">
        <v>1</v>
      </c>
      <c r="C112" s="987" t="s">
        <v>1</v>
      </c>
      <c r="D112" s="987" t="s">
        <v>1</v>
      </c>
      <c r="E112" s="987" t="s">
        <v>1</v>
      </c>
      <c r="F112" s="987" t="s">
        <v>1</v>
      </c>
      <c r="G112" s="987" t="s">
        <v>1</v>
      </c>
      <c r="H112" s="987" t="s">
        <v>1</v>
      </c>
      <c r="I112" s="987" t="s">
        <v>1</v>
      </c>
      <c r="J112" s="987" t="s">
        <v>1</v>
      </c>
      <c r="K112" s="987" t="s">
        <v>1</v>
      </c>
      <c r="L112" s="987" t="s">
        <v>1</v>
      </c>
      <c r="M112" s="987" t="s">
        <v>1</v>
      </c>
      <c r="N112" s="987" t="s">
        <v>1</v>
      </c>
      <c r="O112" s="987" t="s">
        <v>1</v>
      </c>
      <c r="P112" s="987" t="s">
        <v>1</v>
      </c>
      <c r="Q112" s="987" t="s">
        <v>1</v>
      </c>
      <c r="R112" s="987" t="s">
        <v>1</v>
      </c>
      <c r="S112" s="987" t="s">
        <v>1</v>
      </c>
      <c r="T112" s="987" t="s">
        <v>1</v>
      </c>
      <c r="U112" s="987" t="s">
        <v>1</v>
      </c>
      <c r="V112" s="987" t="s">
        <v>1</v>
      </c>
      <c r="W112" s="987" t="s">
        <v>1</v>
      </c>
      <c r="X112" s="987" t="s">
        <v>1</v>
      </c>
      <c r="Y112" s="987" t="s">
        <v>1</v>
      </c>
      <c r="Z112" s="987" t="s">
        <v>1</v>
      </c>
      <c r="AA112" s="993" t="s">
        <v>1</v>
      </c>
    </row>
    <row r="113" spans="1:27" x14ac:dyDescent="0.2">
      <c r="A113" s="2" t="s">
        <v>119</v>
      </c>
      <c r="B113" s="991">
        <v>1945</v>
      </c>
      <c r="C113" s="988">
        <v>7.3409229516983004E-2</v>
      </c>
      <c r="D113" s="988">
        <v>3.4359455108642599E-2</v>
      </c>
      <c r="E113" s="988">
        <v>2.9354806989431399E-2</v>
      </c>
      <c r="F113" s="988">
        <v>2.9022973030805602E-2</v>
      </c>
      <c r="G113" s="988">
        <v>3.9729457348585101E-2</v>
      </c>
      <c r="H113" s="988">
        <v>8.6752027273178101E-2</v>
      </c>
      <c r="I113" s="988">
        <v>7.8857928514480605E-2</v>
      </c>
      <c r="J113" s="988">
        <v>6.6574707627296406E-2</v>
      </c>
      <c r="K113" s="988">
        <v>5.1986340433359098E-2</v>
      </c>
      <c r="L113" s="988">
        <v>4.6611744910478599E-2</v>
      </c>
      <c r="M113" s="988">
        <v>7.0072352886200007E-2</v>
      </c>
      <c r="N113" s="988">
        <v>7.8625403344631195E-2</v>
      </c>
      <c r="O113" s="988">
        <v>7.0121049880981404E-2</v>
      </c>
      <c r="P113" s="988">
        <v>5.6530516594648403E-2</v>
      </c>
      <c r="Q113" s="988">
        <v>4.0514223277568803E-2</v>
      </c>
      <c r="R113" s="988">
        <v>4.0079463273286799E-2</v>
      </c>
      <c r="S113" s="988">
        <v>5.0140064209699603E-2</v>
      </c>
      <c r="T113" s="988">
        <v>1.93954538553953E-2</v>
      </c>
      <c r="U113" s="988">
        <v>1.39607433229685E-2</v>
      </c>
      <c r="V113" s="988">
        <v>9.1553200036287308E-3</v>
      </c>
      <c r="W113" s="988">
        <v>1.56456406693906E-3</v>
      </c>
      <c r="X113" s="988">
        <v>4.1166036389768098E-3</v>
      </c>
      <c r="Y113" s="988">
        <v>4.4107437133789097E-3</v>
      </c>
      <c r="Z113" s="988">
        <v>4.6548228710889799E-3</v>
      </c>
      <c r="AA113" s="994">
        <v>1800.57263183594</v>
      </c>
    </row>
    <row r="114" spans="1:27" x14ac:dyDescent="0.2">
      <c r="A114" s="2" t="s">
        <v>123</v>
      </c>
      <c r="B114" s="991">
        <v>3220</v>
      </c>
      <c r="C114" s="988">
        <v>2.1909009665250799E-2</v>
      </c>
      <c r="D114" s="988">
        <v>7.2528636083006902E-3</v>
      </c>
      <c r="E114" s="988">
        <v>3.68808279745281E-3</v>
      </c>
      <c r="F114" s="988">
        <v>1.2414418160915401E-2</v>
      </c>
      <c r="G114" s="988">
        <v>9.9460370838642103E-3</v>
      </c>
      <c r="H114" s="988">
        <v>5.7937584817409502E-2</v>
      </c>
      <c r="I114" s="988">
        <v>3.5916399210691501E-2</v>
      </c>
      <c r="J114" s="988">
        <v>5.2299950271844899E-2</v>
      </c>
      <c r="K114" s="988">
        <v>5.7399861514568301E-2</v>
      </c>
      <c r="L114" s="988">
        <v>5.3836666047573097E-2</v>
      </c>
      <c r="M114" s="988">
        <v>7.0221044123172802E-2</v>
      </c>
      <c r="N114" s="988">
        <v>9.2497460544109303E-2</v>
      </c>
      <c r="O114" s="988">
        <v>8.8172070682048798E-2</v>
      </c>
      <c r="P114" s="988">
        <v>6.2331333756446797E-2</v>
      </c>
      <c r="Q114" s="988">
        <v>5.9712350368499797E-2</v>
      </c>
      <c r="R114" s="988">
        <v>6.1695106327533701E-2</v>
      </c>
      <c r="S114" s="988">
        <v>8.4024675190448803E-2</v>
      </c>
      <c r="T114" s="988">
        <v>4.9550980329513501E-2</v>
      </c>
      <c r="U114" s="988">
        <v>3.3439725637435899E-2</v>
      </c>
      <c r="V114" s="988">
        <v>2.4443795904517202E-2</v>
      </c>
      <c r="W114" s="988">
        <v>9.3336272984743101E-3</v>
      </c>
      <c r="X114" s="988">
        <v>8.5899326950311695E-3</v>
      </c>
      <c r="Y114" s="988">
        <v>1.1296740733087099E-2</v>
      </c>
      <c r="Z114" s="988">
        <v>3.2090287655591999E-2</v>
      </c>
      <c r="AA114" s="994">
        <v>2279.6591796875</v>
      </c>
    </row>
    <row r="115" spans="1:27" x14ac:dyDescent="0.2">
      <c r="A115" s="2" t="s">
        <v>124</v>
      </c>
      <c r="B115" s="991">
        <v>3832</v>
      </c>
      <c r="C115" s="988">
        <v>1.48328011855483E-2</v>
      </c>
      <c r="D115" s="988">
        <v>5.5550946854054902E-3</v>
      </c>
      <c r="E115" s="988">
        <v>9.8662227392196707E-3</v>
      </c>
      <c r="F115" s="988">
        <v>1.0786516591906501E-2</v>
      </c>
      <c r="G115" s="988">
        <v>2.02870350331068E-2</v>
      </c>
      <c r="H115" s="988">
        <v>7.3907621204853099E-2</v>
      </c>
      <c r="I115" s="988">
        <v>0.107580281794071</v>
      </c>
      <c r="J115" s="988">
        <v>0.123937413096428</v>
      </c>
      <c r="K115" s="988">
        <v>9.7699806094169603E-2</v>
      </c>
      <c r="L115" s="988">
        <v>9.3492679297924E-2</v>
      </c>
      <c r="M115" s="988">
        <v>8.4319397807121305E-2</v>
      </c>
      <c r="N115" s="988">
        <v>7.7771037817001301E-2</v>
      </c>
      <c r="O115" s="988">
        <v>6.1873290687799502E-2</v>
      </c>
      <c r="P115" s="988">
        <v>5.05703426897526E-2</v>
      </c>
      <c r="Q115" s="988">
        <v>3.5539191216230399E-2</v>
      </c>
      <c r="R115" s="988">
        <v>2.99070775508881E-2</v>
      </c>
      <c r="S115" s="988">
        <v>3.3054340630769702E-2</v>
      </c>
      <c r="T115" s="988">
        <v>1.9593326374888399E-2</v>
      </c>
      <c r="U115" s="988">
        <v>1.6045806929469102E-2</v>
      </c>
      <c r="V115" s="988">
        <v>8.0824336037039791E-3</v>
      </c>
      <c r="W115" s="988">
        <v>3.9489096961915502E-3</v>
      </c>
      <c r="X115" s="988">
        <v>2.6559503749012899E-3</v>
      </c>
      <c r="Y115" s="988">
        <v>2.3418313357979098E-3</v>
      </c>
      <c r="Z115" s="988">
        <v>1.6351586207747501E-2</v>
      </c>
      <c r="AA115" s="994">
        <v>1686.38488769531</v>
      </c>
    </row>
    <row r="116" spans="1:27" x14ac:dyDescent="0.2">
      <c r="A116" s="5" t="s">
        <v>125</v>
      </c>
      <c r="B116" s="990" t="s">
        <v>1</v>
      </c>
      <c r="C116" s="987" t="s">
        <v>1</v>
      </c>
      <c r="D116" s="987" t="s">
        <v>1</v>
      </c>
      <c r="E116" s="987" t="s">
        <v>1</v>
      </c>
      <c r="F116" s="987" t="s">
        <v>1</v>
      </c>
      <c r="G116" s="987" t="s">
        <v>1</v>
      </c>
      <c r="H116" s="987" t="s">
        <v>1</v>
      </c>
      <c r="I116" s="987" t="s">
        <v>1</v>
      </c>
      <c r="J116" s="987" t="s">
        <v>1</v>
      </c>
      <c r="K116" s="987" t="s">
        <v>1</v>
      </c>
      <c r="L116" s="987" t="s">
        <v>1</v>
      </c>
      <c r="M116" s="987" t="s">
        <v>1</v>
      </c>
      <c r="N116" s="987" t="s">
        <v>1</v>
      </c>
      <c r="O116" s="987" t="s">
        <v>1</v>
      </c>
      <c r="P116" s="987" t="s">
        <v>1</v>
      </c>
      <c r="Q116" s="987" t="s">
        <v>1</v>
      </c>
      <c r="R116" s="987" t="s">
        <v>1</v>
      </c>
      <c r="S116" s="987" t="s">
        <v>1</v>
      </c>
      <c r="T116" s="987" t="s">
        <v>1</v>
      </c>
      <c r="U116" s="987" t="s">
        <v>1</v>
      </c>
      <c r="V116" s="987" t="s">
        <v>1</v>
      </c>
      <c r="W116" s="987" t="s">
        <v>1</v>
      </c>
      <c r="X116" s="987" t="s">
        <v>1</v>
      </c>
      <c r="Y116" s="987" t="s">
        <v>1</v>
      </c>
      <c r="Z116" s="987" t="s">
        <v>1</v>
      </c>
      <c r="AA116" s="993" t="s">
        <v>1</v>
      </c>
    </row>
    <row r="117" spans="1:27" x14ac:dyDescent="0.2">
      <c r="A117" s="2" t="s">
        <v>126</v>
      </c>
      <c r="B117" s="991">
        <v>1177</v>
      </c>
      <c r="C117" s="988">
        <v>7.3527954518795E-2</v>
      </c>
      <c r="D117" s="988">
        <v>4.3225578963756603E-2</v>
      </c>
      <c r="E117" s="988">
        <v>4.4410981237888301E-2</v>
      </c>
      <c r="F117" s="988">
        <v>6.0740172863006599E-2</v>
      </c>
      <c r="G117" s="988">
        <v>7.6735757291317E-2</v>
      </c>
      <c r="H117" s="988">
        <v>0.27852860093116799</v>
      </c>
      <c r="I117" s="988">
        <v>0.181847214698792</v>
      </c>
      <c r="J117" s="988">
        <v>0.103060878813267</v>
      </c>
      <c r="K117" s="988">
        <v>5.2544001489877701E-2</v>
      </c>
      <c r="L117" s="988">
        <v>3.10444794595242E-2</v>
      </c>
      <c r="M117" s="988">
        <v>2.3645505309104899E-2</v>
      </c>
      <c r="N117" s="988">
        <v>1.54376039281487E-2</v>
      </c>
      <c r="O117" s="988">
        <v>6.5220817923545803E-3</v>
      </c>
      <c r="P117" s="988">
        <v>2.40561692044139E-3</v>
      </c>
      <c r="Q117" s="988">
        <v>2.7548279613256498E-3</v>
      </c>
      <c r="R117" s="988">
        <v>1.1105394223704899E-3</v>
      </c>
      <c r="S117" s="988">
        <v>7.4388989014551E-4</v>
      </c>
      <c r="T117" s="988">
        <v>5.8447618357604397E-5</v>
      </c>
      <c r="U117" s="988">
        <v>7.7546981628984202E-4</v>
      </c>
      <c r="V117" s="988">
        <v>8.8039232650771705E-4</v>
      </c>
      <c r="W117" s="988">
        <v>0</v>
      </c>
      <c r="X117" s="988">
        <v>0</v>
      </c>
      <c r="Y117" s="988">
        <v>0</v>
      </c>
      <c r="Z117" s="988">
        <v>0</v>
      </c>
      <c r="AA117" s="994">
        <v>975.83160400390602</v>
      </c>
    </row>
    <row r="118" spans="1:27" x14ac:dyDescent="0.2">
      <c r="A118" s="2" t="s">
        <v>127</v>
      </c>
      <c r="B118" s="991">
        <v>327</v>
      </c>
      <c r="C118" s="988">
        <v>3.4891810268163702E-2</v>
      </c>
      <c r="D118" s="988">
        <v>1.7718125134706501E-2</v>
      </c>
      <c r="E118" s="988">
        <v>2.6776567101478601E-2</v>
      </c>
      <c r="F118" s="988">
        <v>6.8176290951669199E-3</v>
      </c>
      <c r="G118" s="988">
        <v>1.58123094588518E-2</v>
      </c>
      <c r="H118" s="988">
        <v>8.1398926675319699E-2</v>
      </c>
      <c r="I118" s="988">
        <v>0.16164797544479401</v>
      </c>
      <c r="J118" s="988">
        <v>0.26791846752166698</v>
      </c>
      <c r="K118" s="988">
        <v>0.16084520518779799</v>
      </c>
      <c r="L118" s="988">
        <v>7.2914123535156194E-2</v>
      </c>
      <c r="M118" s="988">
        <v>6.6575385630130796E-2</v>
      </c>
      <c r="N118" s="988">
        <v>3.9542030543088899E-2</v>
      </c>
      <c r="O118" s="988">
        <v>1.11099658533931E-2</v>
      </c>
      <c r="P118" s="988">
        <v>2.0010538399219499E-2</v>
      </c>
      <c r="Q118" s="988">
        <v>8.0478480085730605E-3</v>
      </c>
      <c r="R118" s="988">
        <v>0</v>
      </c>
      <c r="S118" s="988">
        <v>1.0069647105410699E-3</v>
      </c>
      <c r="T118" s="988">
        <v>2.7682387735694599E-3</v>
      </c>
      <c r="U118" s="988">
        <v>4.1978834196925198E-3</v>
      </c>
      <c r="V118" s="988">
        <v>0</v>
      </c>
      <c r="W118" s="988">
        <v>0</v>
      </c>
      <c r="X118" s="988">
        <v>0</v>
      </c>
      <c r="Y118" s="988">
        <v>0</v>
      </c>
      <c r="Z118" s="988">
        <v>0</v>
      </c>
      <c r="AA118" s="994">
        <v>1293.10461425781</v>
      </c>
    </row>
    <row r="119" spans="1:27" x14ac:dyDescent="0.2">
      <c r="A119" s="2" t="s">
        <v>128</v>
      </c>
      <c r="B119" s="991">
        <v>628</v>
      </c>
      <c r="C119" s="988">
        <v>4.7846704721450799E-2</v>
      </c>
      <c r="D119" s="988">
        <v>1.0507800616323899E-2</v>
      </c>
      <c r="E119" s="988">
        <v>4.7420156188309201E-3</v>
      </c>
      <c r="F119" s="988">
        <v>7.4155004695057904E-3</v>
      </c>
      <c r="G119" s="988">
        <v>1.2186880223453E-2</v>
      </c>
      <c r="H119" s="988">
        <v>5.37134595215321E-2</v>
      </c>
      <c r="I119" s="988">
        <v>0.100573383271694</v>
      </c>
      <c r="J119" s="988">
        <v>0.22139567136764501</v>
      </c>
      <c r="K119" s="988">
        <v>0.22707003355026201</v>
      </c>
      <c r="L119" s="988">
        <v>9.4050154089927701E-2</v>
      </c>
      <c r="M119" s="988">
        <v>4.7261137515306501E-2</v>
      </c>
      <c r="N119" s="988">
        <v>6.3303470611572293E-2</v>
      </c>
      <c r="O119" s="988">
        <v>6.394924223423E-2</v>
      </c>
      <c r="P119" s="988">
        <v>1.7864748835563701E-2</v>
      </c>
      <c r="Q119" s="988">
        <v>5.4279444739222501E-3</v>
      </c>
      <c r="R119" s="988">
        <v>2.0459305960685002E-3</v>
      </c>
      <c r="S119" s="988">
        <v>6.4423508010804697E-3</v>
      </c>
      <c r="T119" s="988">
        <v>9.0531129390001297E-3</v>
      </c>
      <c r="U119" s="988">
        <v>4.8637702129781203E-3</v>
      </c>
      <c r="V119" s="988">
        <v>2.8668742743320801E-4</v>
      </c>
      <c r="W119" s="988">
        <v>0</v>
      </c>
      <c r="X119" s="988">
        <v>0</v>
      </c>
      <c r="Y119" s="988">
        <v>0</v>
      </c>
      <c r="Z119" s="988">
        <v>0</v>
      </c>
      <c r="AA119" s="994">
        <v>1465.03271484375</v>
      </c>
    </row>
    <row r="120" spans="1:27" x14ac:dyDescent="0.2">
      <c r="A120" s="2" t="s">
        <v>129</v>
      </c>
      <c r="B120" s="991">
        <v>1400</v>
      </c>
      <c r="C120" s="988">
        <v>2.4942543357610699E-2</v>
      </c>
      <c r="D120" s="988">
        <v>7.2531187906861297E-3</v>
      </c>
      <c r="E120" s="988">
        <v>8.0273160710930807E-3</v>
      </c>
      <c r="F120" s="988">
        <v>5.8931941166520101E-3</v>
      </c>
      <c r="G120" s="988">
        <v>1.80516578257084E-2</v>
      </c>
      <c r="H120" s="988">
        <v>3.6592233926057802E-2</v>
      </c>
      <c r="I120" s="988">
        <v>6.66833966970444E-2</v>
      </c>
      <c r="J120" s="988">
        <v>9.3661092221736894E-2</v>
      </c>
      <c r="K120" s="988">
        <v>0.110694982111454</v>
      </c>
      <c r="L120" s="988">
        <v>0.16439378261566201</v>
      </c>
      <c r="M120" s="988">
        <v>0.16861973702907601</v>
      </c>
      <c r="N120" s="988">
        <v>0.10934673994779601</v>
      </c>
      <c r="O120" s="988">
        <v>4.6112924814224202E-2</v>
      </c>
      <c r="P120" s="988">
        <v>2.85346023738384E-2</v>
      </c>
      <c r="Q120" s="988">
        <v>4.0808916091918897E-2</v>
      </c>
      <c r="R120" s="988">
        <v>3.1145021319389302E-2</v>
      </c>
      <c r="S120" s="988">
        <v>2.2519435733556699E-2</v>
      </c>
      <c r="T120" s="988">
        <v>1.1344978585839299E-2</v>
      </c>
      <c r="U120" s="988">
        <v>2.67677777446806E-3</v>
      </c>
      <c r="V120" s="988">
        <v>2.6089212042279498E-4</v>
      </c>
      <c r="W120" s="988">
        <v>4.2519569979049298E-4</v>
      </c>
      <c r="X120" s="988">
        <v>4.4737145799445002E-5</v>
      </c>
      <c r="Y120" s="988">
        <v>1.9667174201458701E-3</v>
      </c>
      <c r="Z120" s="988">
        <v>0</v>
      </c>
      <c r="AA120" s="994">
        <v>1766.82421875</v>
      </c>
    </row>
    <row r="121" spans="1:27" x14ac:dyDescent="0.2">
      <c r="A121" s="2" t="s">
        <v>130</v>
      </c>
      <c r="B121" s="991">
        <v>1462</v>
      </c>
      <c r="C121" s="988">
        <v>2.4628994986414899E-2</v>
      </c>
      <c r="D121" s="988">
        <v>9.3474863097071596E-3</v>
      </c>
      <c r="E121" s="988">
        <v>2.6227971538901299E-3</v>
      </c>
      <c r="F121" s="988">
        <v>6.21289294213057E-3</v>
      </c>
      <c r="G121" s="988">
        <v>1.01759452372789E-2</v>
      </c>
      <c r="H121" s="988">
        <v>9.9258283153176308E-3</v>
      </c>
      <c r="I121" s="988">
        <v>4.1789900511503199E-2</v>
      </c>
      <c r="J121" s="988">
        <v>4.94938567280769E-2</v>
      </c>
      <c r="K121" s="988">
        <v>5.9912394732236897E-2</v>
      </c>
      <c r="L121" s="988">
        <v>7.6018340885639205E-2</v>
      </c>
      <c r="M121" s="988">
        <v>0.124804779887199</v>
      </c>
      <c r="N121" s="988">
        <v>0.204436659812927</v>
      </c>
      <c r="O121" s="988">
        <v>0.183366939425468</v>
      </c>
      <c r="P121" s="988">
        <v>8.4938503801822704E-2</v>
      </c>
      <c r="Q121" s="988">
        <v>2.5506753474473998E-2</v>
      </c>
      <c r="R121" s="988">
        <v>2.50894445925951E-2</v>
      </c>
      <c r="S121" s="988">
        <v>4.21037599444389E-2</v>
      </c>
      <c r="T121" s="988">
        <v>8.2497633993625606E-3</v>
      </c>
      <c r="U121" s="988">
        <v>6.1749811284244104E-3</v>
      </c>
      <c r="V121" s="988">
        <v>3.8021723739802798E-3</v>
      </c>
      <c r="W121" s="988">
        <v>2.2201126557774801E-4</v>
      </c>
      <c r="X121" s="988">
        <v>2.8124824166297902E-4</v>
      </c>
      <c r="Y121" s="988">
        <v>3.2156918314285598E-4</v>
      </c>
      <c r="Z121" s="988">
        <v>5.7297170860692902E-4</v>
      </c>
      <c r="AA121" s="994">
        <v>2110.92651367188</v>
      </c>
    </row>
    <row r="122" spans="1:27" x14ac:dyDescent="0.2">
      <c r="A122" s="2" t="s">
        <v>131</v>
      </c>
      <c r="B122" s="991">
        <v>848</v>
      </c>
      <c r="C122" s="988">
        <v>6.2055699527263598E-3</v>
      </c>
      <c r="D122" s="988">
        <v>5.9693064540624601E-3</v>
      </c>
      <c r="E122" s="988">
        <v>2.52760946750641E-3</v>
      </c>
      <c r="F122" s="988">
        <v>2.5704426225274801E-3</v>
      </c>
      <c r="G122" s="988">
        <v>3.0365777201950602E-3</v>
      </c>
      <c r="H122" s="988">
        <v>8.8471658527851105E-3</v>
      </c>
      <c r="I122" s="988">
        <v>3.9945650845766102E-2</v>
      </c>
      <c r="J122" s="988">
        <v>3.7759751081466703E-2</v>
      </c>
      <c r="K122" s="988">
        <v>3.6804966628551497E-2</v>
      </c>
      <c r="L122" s="988">
        <v>5.2863884717226001E-2</v>
      </c>
      <c r="M122" s="988">
        <v>6.8125560879707295E-2</v>
      </c>
      <c r="N122" s="988">
        <v>9.2280745506286593E-2</v>
      </c>
      <c r="O122" s="988">
        <v>0.156512051820755</v>
      </c>
      <c r="P122" s="988">
        <v>0.19224011898040799</v>
      </c>
      <c r="Q122" s="988">
        <v>0.13989944756031</v>
      </c>
      <c r="R122" s="988">
        <v>4.5297987759113298E-2</v>
      </c>
      <c r="S122" s="988">
        <v>4.4343907386064502E-2</v>
      </c>
      <c r="T122" s="988">
        <v>2.40729618817568E-2</v>
      </c>
      <c r="U122" s="988">
        <v>1.9213829189539001E-2</v>
      </c>
      <c r="V122" s="988">
        <v>9.8126847296953201E-3</v>
      </c>
      <c r="W122" s="988">
        <v>1.4655091799795599E-3</v>
      </c>
      <c r="X122" s="988">
        <v>6.9236196577548998E-3</v>
      </c>
      <c r="Y122" s="988">
        <v>2.32451478950679E-3</v>
      </c>
      <c r="Z122" s="988">
        <v>9.5613073790445902E-4</v>
      </c>
      <c r="AA122" s="994">
        <v>2391.30053710938</v>
      </c>
    </row>
    <row r="123" spans="1:27" x14ac:dyDescent="0.2">
      <c r="A123" s="2" t="s">
        <v>132</v>
      </c>
      <c r="B123" s="991">
        <v>503</v>
      </c>
      <c r="C123" s="988">
        <v>1.49820894002914E-2</v>
      </c>
      <c r="D123" s="988">
        <v>3.0556654091924399E-3</v>
      </c>
      <c r="E123" s="988">
        <v>1.11194374039769E-3</v>
      </c>
      <c r="F123" s="988">
        <v>3.9190109819173804E-3</v>
      </c>
      <c r="G123" s="988">
        <v>0</v>
      </c>
      <c r="H123" s="988">
        <v>1.34032489731908E-2</v>
      </c>
      <c r="I123" s="988">
        <v>2.8021133039146701E-3</v>
      </c>
      <c r="J123" s="988">
        <v>4.15641479194164E-2</v>
      </c>
      <c r="K123" s="988">
        <v>2.3615060374140701E-2</v>
      </c>
      <c r="L123" s="988">
        <v>1.6889948397874801E-2</v>
      </c>
      <c r="M123" s="988">
        <v>6.6633976995945005E-2</v>
      </c>
      <c r="N123" s="988">
        <v>0.12559318542480499</v>
      </c>
      <c r="O123" s="988">
        <v>7.6013945043087006E-2</v>
      </c>
      <c r="P123" s="988">
        <v>7.8812435269355802E-2</v>
      </c>
      <c r="Q123" s="988">
        <v>0.178487032651901</v>
      </c>
      <c r="R123" s="988">
        <v>0.154906630516052</v>
      </c>
      <c r="S123" s="988">
        <v>7.3699951171875E-2</v>
      </c>
      <c r="T123" s="988">
        <v>2.5476455688476601E-2</v>
      </c>
      <c r="U123" s="988">
        <v>3.3372260630130803E-2</v>
      </c>
      <c r="V123" s="988">
        <v>1.56100448220968E-2</v>
      </c>
      <c r="W123" s="988">
        <v>2.3066478315740802E-3</v>
      </c>
      <c r="X123" s="988">
        <v>8.2382783293724095E-3</v>
      </c>
      <c r="Y123" s="988">
        <v>1.9855616614222499E-2</v>
      </c>
      <c r="Z123" s="988">
        <v>1.9650306552648499E-2</v>
      </c>
      <c r="AA123" s="994">
        <v>2655.30297851562</v>
      </c>
    </row>
    <row r="124" spans="1:27" x14ac:dyDescent="0.2">
      <c r="A124" s="3" t="s">
        <v>133</v>
      </c>
      <c r="B124" s="992">
        <v>2394</v>
      </c>
      <c r="C124" s="989">
        <v>1.2635374441742901E-2</v>
      </c>
      <c r="D124" s="989">
        <v>7.6828273013234104E-3</v>
      </c>
      <c r="E124" s="989">
        <v>1.9895292352884999E-3</v>
      </c>
      <c r="F124" s="989">
        <v>1.3656718656420699E-3</v>
      </c>
      <c r="G124" s="989">
        <v>1.4047664590179901E-3</v>
      </c>
      <c r="H124" s="989">
        <v>4.2821010574698396E-3</v>
      </c>
      <c r="I124" s="989">
        <v>1.24025410041213E-2</v>
      </c>
      <c r="J124" s="989">
        <v>1.18752084672451E-2</v>
      </c>
      <c r="K124" s="989">
        <v>7.8872833400964702E-3</v>
      </c>
      <c r="L124" s="989">
        <v>1.6798425465822199E-2</v>
      </c>
      <c r="M124" s="989">
        <v>2.9898263514041901E-2</v>
      </c>
      <c r="N124" s="989">
        <v>4.0009155869483899E-2</v>
      </c>
      <c r="O124" s="989">
        <v>6.0533054172992699E-2</v>
      </c>
      <c r="P124" s="989">
        <v>6.9085448980331393E-2</v>
      </c>
      <c r="Q124" s="989">
        <v>5.9978578239679302E-2</v>
      </c>
      <c r="R124" s="989">
        <v>0.10671045631170301</v>
      </c>
      <c r="S124" s="989">
        <v>0.174947500228882</v>
      </c>
      <c r="T124" s="989">
        <v>0.107076123356819</v>
      </c>
      <c r="U124" s="989">
        <v>7.5507476925849901E-2</v>
      </c>
      <c r="V124" s="989">
        <v>5.5579528212547302E-2</v>
      </c>
      <c r="W124" s="989">
        <v>2.10804045200348E-2</v>
      </c>
      <c r="X124" s="989">
        <v>1.8980801105499299E-2</v>
      </c>
      <c r="Y124" s="989">
        <v>2.1155185997486101E-2</v>
      </c>
      <c r="Z124" s="989">
        <v>8.1134289503097506E-2</v>
      </c>
      <c r="AA124" s="995">
        <v>3129.244140625</v>
      </c>
    </row>
    <row r="127" spans="1:27" x14ac:dyDescent="0.2">
      <c r="A127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46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47</v>
      </c>
      <c r="D5" s="4" t="s">
        <v>48</v>
      </c>
      <c r="E5" s="4" t="s">
        <v>49</v>
      </c>
      <c r="F5" s="4" t="s">
        <v>50</v>
      </c>
    </row>
    <row r="6" spans="1:6" x14ac:dyDescent="0.2">
      <c r="A6" s="5" t="s">
        <v>26</v>
      </c>
      <c r="B6" s="999" t="s">
        <v>1</v>
      </c>
      <c r="C6" s="996" t="s">
        <v>1</v>
      </c>
      <c r="D6" s="996" t="s">
        <v>1</v>
      </c>
      <c r="E6" s="996" t="s">
        <v>1</v>
      </c>
      <c r="F6" s="996" t="s">
        <v>1</v>
      </c>
    </row>
    <row r="7" spans="1:6" x14ac:dyDescent="0.2">
      <c r="A7" s="2" t="s">
        <v>26</v>
      </c>
      <c r="B7" s="1000">
        <v>8924</v>
      </c>
      <c r="C7" s="997">
        <v>0.101544573903084</v>
      </c>
      <c r="D7" s="997">
        <v>0.36168375611305198</v>
      </c>
      <c r="E7" s="997">
        <v>0.21622556447982799</v>
      </c>
      <c r="F7" s="997">
        <v>0.32054609060287498</v>
      </c>
    </row>
    <row r="8" spans="1:6" x14ac:dyDescent="0.2">
      <c r="A8" s="5" t="s">
        <v>27</v>
      </c>
      <c r="B8" s="999" t="s">
        <v>1</v>
      </c>
      <c r="C8" s="996" t="s">
        <v>1</v>
      </c>
      <c r="D8" s="996" t="s">
        <v>1</v>
      </c>
      <c r="E8" s="996" t="s">
        <v>1</v>
      </c>
      <c r="F8" s="996" t="s">
        <v>1</v>
      </c>
    </row>
    <row r="9" spans="1:6" x14ac:dyDescent="0.2">
      <c r="A9" s="2" t="s">
        <v>28</v>
      </c>
      <c r="B9" s="1000">
        <v>2392</v>
      </c>
      <c r="C9" s="997">
        <v>0.16788032650947601</v>
      </c>
      <c r="D9" s="997">
        <v>0.41388335824012801</v>
      </c>
      <c r="E9" s="997">
        <v>0.24911665916442899</v>
      </c>
      <c r="F9" s="997">
        <v>0.16911965608596799</v>
      </c>
    </row>
    <row r="10" spans="1:6" x14ac:dyDescent="0.2">
      <c r="A10" s="2" t="s">
        <v>29</v>
      </c>
      <c r="B10" s="1000">
        <v>389</v>
      </c>
      <c r="C10" s="997">
        <v>3.3924877643585198E-2</v>
      </c>
      <c r="D10" s="997">
        <v>0.428823292255402</v>
      </c>
      <c r="E10" s="997">
        <v>0.28610971570014998</v>
      </c>
      <c r="F10" s="997">
        <v>0.25114211440086398</v>
      </c>
    </row>
    <row r="11" spans="1:6" x14ac:dyDescent="0.2">
      <c r="A11" s="2" t="s">
        <v>30</v>
      </c>
      <c r="B11" s="1000">
        <v>1474</v>
      </c>
      <c r="C11" s="997">
        <v>4.1220677085220796E-3</v>
      </c>
      <c r="D11" s="997">
        <v>7.8281424939632402E-2</v>
      </c>
      <c r="E11" s="997">
        <v>0.124838657677174</v>
      </c>
      <c r="F11" s="997">
        <v>0.792757868766785</v>
      </c>
    </row>
    <row r="12" spans="1:6" x14ac:dyDescent="0.2">
      <c r="A12" s="2" t="s">
        <v>31</v>
      </c>
      <c r="B12" s="1000">
        <v>1698</v>
      </c>
      <c r="C12" s="997">
        <v>2.7909640222787899E-2</v>
      </c>
      <c r="D12" s="997">
        <v>0.15362735092639901</v>
      </c>
      <c r="E12" s="997">
        <v>0.16308011114597301</v>
      </c>
      <c r="F12" s="997">
        <v>0.65538287162780795</v>
      </c>
    </row>
    <row r="13" spans="1:6" x14ac:dyDescent="0.2">
      <c r="A13" s="2" t="s">
        <v>32</v>
      </c>
      <c r="B13" s="1000">
        <v>962</v>
      </c>
      <c r="C13" s="997">
        <v>0.13647712767124201</v>
      </c>
      <c r="D13" s="997">
        <v>0.69037365913391102</v>
      </c>
      <c r="E13" s="997">
        <v>0.13967187702655801</v>
      </c>
      <c r="F13" s="997">
        <v>3.3477336168289198E-2</v>
      </c>
    </row>
    <row r="14" spans="1:6" x14ac:dyDescent="0.2">
      <c r="A14" s="2" t="s">
        <v>33</v>
      </c>
      <c r="B14" s="1000">
        <v>1567</v>
      </c>
      <c r="C14" s="997">
        <v>1.05116702616215E-2</v>
      </c>
      <c r="D14" s="997">
        <v>0.204711884260178</v>
      </c>
      <c r="E14" s="997">
        <v>0.392866611480713</v>
      </c>
      <c r="F14" s="997">
        <v>0.39190980792045599</v>
      </c>
    </row>
    <row r="15" spans="1:6" x14ac:dyDescent="0.2">
      <c r="A15" s="5" t="s">
        <v>34</v>
      </c>
      <c r="B15" s="999" t="s">
        <v>1</v>
      </c>
      <c r="C15" s="996" t="s">
        <v>1</v>
      </c>
      <c r="D15" s="996" t="s">
        <v>1</v>
      </c>
      <c r="E15" s="996" t="s">
        <v>1</v>
      </c>
      <c r="F15" s="996" t="s">
        <v>1</v>
      </c>
    </row>
    <row r="16" spans="1:6" x14ac:dyDescent="0.2">
      <c r="A16" s="2" t="s">
        <v>35</v>
      </c>
      <c r="B16" s="1000">
        <v>5775</v>
      </c>
      <c r="C16" s="997">
        <v>3.2739166170358699E-2</v>
      </c>
      <c r="D16" s="997">
        <v>0.28647556900978099</v>
      </c>
      <c r="E16" s="997">
        <v>0.244526147842407</v>
      </c>
      <c r="F16" s="997">
        <v>0.43625912070274397</v>
      </c>
    </row>
    <row r="17" spans="1:6" x14ac:dyDescent="0.2">
      <c r="A17" s="2" t="s">
        <v>36</v>
      </c>
      <c r="B17" s="1000">
        <v>298</v>
      </c>
      <c r="C17" s="997">
        <v>0.561728775501251</v>
      </c>
      <c r="D17" s="997">
        <v>0.34614470601081798</v>
      </c>
      <c r="E17" s="997">
        <v>3.75168770551682E-2</v>
      </c>
      <c r="F17" s="997">
        <v>5.4609641432762097E-2</v>
      </c>
    </row>
    <row r="18" spans="1:6" x14ac:dyDescent="0.2">
      <c r="A18" s="2" t="s">
        <v>37</v>
      </c>
      <c r="B18" s="1000">
        <v>2408</v>
      </c>
      <c r="C18" s="997">
        <v>7.9874426126480103E-2</v>
      </c>
      <c r="D18" s="997">
        <v>0.56621247529983498</v>
      </c>
      <c r="E18" s="997">
        <v>0.21951478719711301</v>
      </c>
      <c r="F18" s="997">
        <v>0.13439829647540999</v>
      </c>
    </row>
    <row r="19" spans="1:6" x14ac:dyDescent="0.2">
      <c r="A19" s="2" t="s">
        <v>38</v>
      </c>
      <c r="B19" s="1000">
        <v>306</v>
      </c>
      <c r="C19" s="997">
        <v>0.41832172870635997</v>
      </c>
      <c r="D19" s="997">
        <v>0.39944157004356401</v>
      </c>
      <c r="E19" s="997">
        <v>9.6775583922863007E-2</v>
      </c>
      <c r="F19" s="997">
        <v>8.5461124777793898E-2</v>
      </c>
    </row>
    <row r="20" spans="1:6" x14ac:dyDescent="0.2">
      <c r="A20" s="5" t="s">
        <v>39</v>
      </c>
      <c r="B20" s="999" t="s">
        <v>1</v>
      </c>
      <c r="C20" s="996" t="s">
        <v>1</v>
      </c>
      <c r="D20" s="996" t="s">
        <v>1</v>
      </c>
      <c r="E20" s="996" t="s">
        <v>1</v>
      </c>
      <c r="F20" s="996" t="s">
        <v>1</v>
      </c>
    </row>
    <row r="21" spans="1:6" x14ac:dyDescent="0.2">
      <c r="A21" s="2" t="s">
        <v>35</v>
      </c>
      <c r="B21" s="1000">
        <v>5775</v>
      </c>
      <c r="C21" s="997">
        <v>3.2739166170358699E-2</v>
      </c>
      <c r="D21" s="997">
        <v>0.28647556900978099</v>
      </c>
      <c r="E21" s="997">
        <v>0.244526147842407</v>
      </c>
      <c r="F21" s="997">
        <v>0.43625912070274397</v>
      </c>
    </row>
    <row r="22" spans="1:6" x14ac:dyDescent="0.2">
      <c r="A22" s="2" t="s">
        <v>40</v>
      </c>
      <c r="B22" s="1000">
        <v>105</v>
      </c>
      <c r="C22" s="997">
        <v>0.323934495449066</v>
      </c>
      <c r="D22" s="997">
        <v>0.48552948236465499</v>
      </c>
      <c r="E22" s="997">
        <v>6.0314554721116999E-2</v>
      </c>
      <c r="F22" s="997">
        <v>0.13022147119045299</v>
      </c>
    </row>
    <row r="23" spans="1:6" x14ac:dyDescent="0.2">
      <c r="A23" s="2" t="s">
        <v>41</v>
      </c>
      <c r="B23" s="1000">
        <v>160</v>
      </c>
      <c r="C23" s="997">
        <v>0.64060384035110496</v>
      </c>
      <c r="D23" s="997">
        <v>0.31374630331993097</v>
      </c>
      <c r="E23" s="997">
        <v>3.1360119581222499E-2</v>
      </c>
      <c r="F23" s="997">
        <v>1.42897386103868E-2</v>
      </c>
    </row>
    <row r="24" spans="1:6" x14ac:dyDescent="0.2">
      <c r="A24" s="2" t="s">
        <v>42</v>
      </c>
      <c r="B24" s="1000">
        <v>33</v>
      </c>
      <c r="C24" s="997">
        <v>0.88076668977737405</v>
      </c>
      <c r="D24" s="997">
        <v>9.0902999043464702E-2</v>
      </c>
      <c r="E24" s="997">
        <v>0</v>
      </c>
      <c r="F24" s="997">
        <v>2.8330314904451401E-2</v>
      </c>
    </row>
    <row r="25" spans="1:6" x14ac:dyDescent="0.2">
      <c r="A25" s="2" t="s">
        <v>43</v>
      </c>
      <c r="B25" s="1000">
        <v>11</v>
      </c>
      <c r="C25" s="997" t="s">
        <v>1</v>
      </c>
      <c r="D25" s="997" t="s">
        <v>1</v>
      </c>
      <c r="E25" s="997" t="s">
        <v>1</v>
      </c>
      <c r="F25" s="997" t="s">
        <v>1</v>
      </c>
    </row>
    <row r="26" spans="1:6" x14ac:dyDescent="0.2">
      <c r="A26" s="2" t="s">
        <v>37</v>
      </c>
      <c r="B26" s="1000">
        <v>2408</v>
      </c>
      <c r="C26" s="997">
        <v>7.9874426126480103E-2</v>
      </c>
      <c r="D26" s="997">
        <v>0.56621247529983498</v>
      </c>
      <c r="E26" s="997">
        <v>0.21951478719711301</v>
      </c>
      <c r="F26" s="997">
        <v>0.13439829647540999</v>
      </c>
    </row>
    <row r="27" spans="1:6" x14ac:dyDescent="0.2">
      <c r="A27" s="2" t="s">
        <v>44</v>
      </c>
      <c r="B27" s="1000">
        <v>36</v>
      </c>
      <c r="C27" s="997">
        <v>0.24847537279129001</v>
      </c>
      <c r="D27" s="997">
        <v>0.51857280731201205</v>
      </c>
      <c r="E27" s="997">
        <v>6.2444917857646901E-2</v>
      </c>
      <c r="F27" s="997">
        <v>0.17050692439079301</v>
      </c>
    </row>
    <row r="28" spans="1:6" x14ac:dyDescent="0.2">
      <c r="A28" s="2" t="s">
        <v>45</v>
      </c>
      <c r="B28" s="1000">
        <v>259</v>
      </c>
      <c r="C28" s="997">
        <v>0.44893082976341198</v>
      </c>
      <c r="D28" s="997">
        <v>0.37219834327697798</v>
      </c>
      <c r="E28" s="997">
        <v>0.10432193428278</v>
      </c>
      <c r="F28" s="997">
        <v>7.4548892676830306E-2</v>
      </c>
    </row>
    <row r="29" spans="1:6" x14ac:dyDescent="0.2">
      <c r="A29" s="5" t="s">
        <v>46</v>
      </c>
      <c r="B29" s="999" t="s">
        <v>1</v>
      </c>
      <c r="C29" s="996" t="s">
        <v>1</v>
      </c>
      <c r="D29" s="996" t="s">
        <v>1</v>
      </c>
      <c r="E29" s="996" t="s">
        <v>1</v>
      </c>
      <c r="F29" s="996" t="s">
        <v>1</v>
      </c>
    </row>
    <row r="30" spans="1:6" x14ac:dyDescent="0.2">
      <c r="A30" s="2" t="s">
        <v>47</v>
      </c>
      <c r="B30" s="1000">
        <v>517</v>
      </c>
      <c r="C30" s="997">
        <v>1</v>
      </c>
      <c r="D30" s="997">
        <v>0</v>
      </c>
      <c r="E30" s="997">
        <v>0</v>
      </c>
      <c r="F30" s="997">
        <v>0</v>
      </c>
    </row>
    <row r="31" spans="1:6" x14ac:dyDescent="0.2">
      <c r="A31" s="2" t="s">
        <v>48</v>
      </c>
      <c r="B31" s="1000">
        <v>2241</v>
      </c>
      <c r="C31" s="997">
        <v>0</v>
      </c>
      <c r="D31" s="997">
        <v>1</v>
      </c>
      <c r="E31" s="997">
        <v>0</v>
      </c>
      <c r="F31" s="997">
        <v>0</v>
      </c>
    </row>
    <row r="32" spans="1:6" x14ac:dyDescent="0.2">
      <c r="A32" s="2" t="s">
        <v>49</v>
      </c>
      <c r="B32" s="1000">
        <v>1865</v>
      </c>
      <c r="C32" s="997">
        <v>0</v>
      </c>
      <c r="D32" s="997">
        <v>0</v>
      </c>
      <c r="E32" s="997">
        <v>1</v>
      </c>
      <c r="F32" s="997">
        <v>0</v>
      </c>
    </row>
    <row r="33" spans="1:6" x14ac:dyDescent="0.2">
      <c r="A33" s="2" t="s">
        <v>50</v>
      </c>
      <c r="B33" s="1000">
        <v>4301</v>
      </c>
      <c r="C33" s="997">
        <v>0</v>
      </c>
      <c r="D33" s="997">
        <v>0</v>
      </c>
      <c r="E33" s="997">
        <v>0</v>
      </c>
      <c r="F33" s="997">
        <v>1</v>
      </c>
    </row>
    <row r="34" spans="1:6" x14ac:dyDescent="0.2">
      <c r="A34" s="5" t="s">
        <v>51</v>
      </c>
      <c r="B34" s="999" t="s">
        <v>1</v>
      </c>
      <c r="C34" s="996" t="s">
        <v>1</v>
      </c>
      <c r="D34" s="996" t="s">
        <v>1</v>
      </c>
      <c r="E34" s="996" t="s">
        <v>1</v>
      </c>
      <c r="F34" s="996" t="s">
        <v>1</v>
      </c>
    </row>
    <row r="35" spans="1:6" x14ac:dyDescent="0.2">
      <c r="A35" s="2" t="s">
        <v>52</v>
      </c>
      <c r="B35" s="1000">
        <v>2736</v>
      </c>
      <c r="C35" s="997">
        <v>0.16158628463745101</v>
      </c>
      <c r="D35" s="997">
        <v>0.50668269395828203</v>
      </c>
      <c r="E35" s="997">
        <v>0.22238263487815901</v>
      </c>
      <c r="F35" s="997">
        <v>0.109348379075527</v>
      </c>
    </row>
    <row r="36" spans="1:6" x14ac:dyDescent="0.2">
      <c r="A36" s="2" t="s">
        <v>53</v>
      </c>
      <c r="B36" s="1000">
        <v>3817</v>
      </c>
      <c r="C36" s="997">
        <v>3.2761566340923302E-2</v>
      </c>
      <c r="D36" s="997">
        <v>0.241839915513992</v>
      </c>
      <c r="E36" s="997">
        <v>0.249140083789825</v>
      </c>
      <c r="F36" s="997">
        <v>0.47625842690467801</v>
      </c>
    </row>
    <row r="37" spans="1:6" x14ac:dyDescent="0.2">
      <c r="A37" s="2" t="s">
        <v>54</v>
      </c>
      <c r="B37" s="1000">
        <v>1199</v>
      </c>
      <c r="C37" s="997">
        <v>4.0449019521474797E-2</v>
      </c>
      <c r="D37" s="997">
        <v>0.161017641425133</v>
      </c>
      <c r="E37" s="997">
        <v>0.161732852458954</v>
      </c>
      <c r="F37" s="997">
        <v>0.63680046796798695</v>
      </c>
    </row>
    <row r="38" spans="1:6" x14ac:dyDescent="0.2">
      <c r="A38" s="2" t="s">
        <v>55</v>
      </c>
      <c r="B38" s="1000">
        <v>1128</v>
      </c>
      <c r="C38" s="997">
        <v>2.4193994700908699E-2</v>
      </c>
      <c r="D38" s="997">
        <v>8.1157214939594297E-2</v>
      </c>
      <c r="E38" s="997">
        <v>0.120457760989666</v>
      </c>
      <c r="F38" s="997">
        <v>0.77419102191925004</v>
      </c>
    </row>
    <row r="39" spans="1:6" x14ac:dyDescent="0.2">
      <c r="A39" s="5" t="s">
        <v>56</v>
      </c>
      <c r="B39" s="999" t="s">
        <v>1</v>
      </c>
      <c r="C39" s="996" t="s">
        <v>1</v>
      </c>
      <c r="D39" s="996" t="s">
        <v>1</v>
      </c>
      <c r="E39" s="996" t="s">
        <v>1</v>
      </c>
      <c r="F39" s="996" t="s">
        <v>1</v>
      </c>
    </row>
    <row r="40" spans="1:6" x14ac:dyDescent="0.2">
      <c r="A40" s="2" t="s">
        <v>57</v>
      </c>
      <c r="B40" s="1000">
        <v>7847</v>
      </c>
      <c r="C40" s="997">
        <v>9.9519036710262299E-2</v>
      </c>
      <c r="D40" s="997">
        <v>0.357631266117096</v>
      </c>
      <c r="E40" s="997">
        <v>0.22639651596546201</v>
      </c>
      <c r="F40" s="997">
        <v>0.31645318865776101</v>
      </c>
    </row>
    <row r="41" spans="1:6" x14ac:dyDescent="0.2">
      <c r="A41" s="2" t="s">
        <v>58</v>
      </c>
      <c r="B41" s="1000">
        <v>811</v>
      </c>
      <c r="C41" s="997">
        <v>0.10530823469162</v>
      </c>
      <c r="D41" s="997">
        <v>0.37484404444694502</v>
      </c>
      <c r="E41" s="997">
        <v>0.16732004284858701</v>
      </c>
      <c r="F41" s="997">
        <v>0.35252767801284801</v>
      </c>
    </row>
    <row r="42" spans="1:6" x14ac:dyDescent="0.2">
      <c r="A42" s="5" t="s">
        <v>59</v>
      </c>
      <c r="B42" s="999" t="s">
        <v>1</v>
      </c>
      <c r="C42" s="996" t="s">
        <v>1</v>
      </c>
      <c r="D42" s="996" t="s">
        <v>1</v>
      </c>
      <c r="E42" s="996" t="s">
        <v>1</v>
      </c>
      <c r="F42" s="996" t="s">
        <v>1</v>
      </c>
    </row>
    <row r="43" spans="1:6" x14ac:dyDescent="0.2">
      <c r="A43" s="2" t="s">
        <v>60</v>
      </c>
      <c r="B43" s="1000">
        <v>7114</v>
      </c>
      <c r="C43" s="997">
        <v>9.6042700111865997E-2</v>
      </c>
      <c r="D43" s="997">
        <v>0.37122994661331199</v>
      </c>
      <c r="E43" s="997">
        <v>0.22688624262809801</v>
      </c>
      <c r="F43" s="997">
        <v>0.30584111809730502</v>
      </c>
    </row>
    <row r="44" spans="1:6" x14ac:dyDescent="0.2">
      <c r="A44" s="2" t="s">
        <v>61</v>
      </c>
      <c r="B44" s="1000">
        <v>971</v>
      </c>
      <c r="C44" s="997">
        <v>0.118715688586235</v>
      </c>
      <c r="D44" s="997">
        <v>0.28424683213233898</v>
      </c>
      <c r="E44" s="997">
        <v>0.20759911835193601</v>
      </c>
      <c r="F44" s="997">
        <v>0.38943836092948902</v>
      </c>
    </row>
    <row r="45" spans="1:6" x14ac:dyDescent="0.2">
      <c r="A45" s="2" t="s">
        <v>62</v>
      </c>
      <c r="B45" s="1000">
        <v>688</v>
      </c>
      <c r="C45" s="997">
        <v>0.11188870668411301</v>
      </c>
      <c r="D45" s="997">
        <v>0.36588034033775302</v>
      </c>
      <c r="E45" s="997">
        <v>0.168145015835762</v>
      </c>
      <c r="F45" s="997">
        <v>0.35408592224121099</v>
      </c>
    </row>
    <row r="46" spans="1:6" x14ac:dyDescent="0.2">
      <c r="A46" s="5" t="s">
        <v>63</v>
      </c>
      <c r="B46" s="999" t="s">
        <v>1</v>
      </c>
      <c r="C46" s="996" t="s">
        <v>1</v>
      </c>
      <c r="D46" s="996" t="s">
        <v>1</v>
      </c>
      <c r="E46" s="996" t="s">
        <v>1</v>
      </c>
      <c r="F46" s="996" t="s">
        <v>1</v>
      </c>
    </row>
    <row r="47" spans="1:6" x14ac:dyDescent="0.2">
      <c r="A47" s="2" t="s">
        <v>64</v>
      </c>
      <c r="B47" s="1000">
        <v>1095</v>
      </c>
      <c r="C47" s="997">
        <v>9.6185483038425404E-2</v>
      </c>
      <c r="D47" s="997">
        <v>0.266196459531784</v>
      </c>
      <c r="E47" s="997">
        <v>0.23737441003322601</v>
      </c>
      <c r="F47" s="997">
        <v>0.400243639945984</v>
      </c>
    </row>
    <row r="48" spans="1:6" x14ac:dyDescent="0.2">
      <c r="A48" s="2" t="s">
        <v>65</v>
      </c>
      <c r="B48" s="1000">
        <v>736</v>
      </c>
      <c r="C48" s="997">
        <v>9.5272615551948506E-2</v>
      </c>
      <c r="D48" s="997">
        <v>0.46455493569374101</v>
      </c>
      <c r="E48" s="997">
        <v>0.20655028522014601</v>
      </c>
      <c r="F48" s="997">
        <v>0.23362214863300301</v>
      </c>
    </row>
    <row r="49" spans="1:6" x14ac:dyDescent="0.2">
      <c r="A49" s="2" t="s">
        <v>66</v>
      </c>
      <c r="B49" s="1000">
        <v>1324</v>
      </c>
      <c r="C49" s="997">
        <v>0.12367339432239501</v>
      </c>
      <c r="D49" s="997">
        <v>0.38519105315208402</v>
      </c>
      <c r="E49" s="997">
        <v>0.22791056334972401</v>
      </c>
      <c r="F49" s="997">
        <v>0.26322498917579701</v>
      </c>
    </row>
    <row r="50" spans="1:6" x14ac:dyDescent="0.2">
      <c r="A50" s="2" t="s">
        <v>67</v>
      </c>
      <c r="B50" s="1000">
        <v>889</v>
      </c>
      <c r="C50" s="997">
        <v>9.5019303262233706E-2</v>
      </c>
      <c r="D50" s="997">
        <v>0.35435861349105802</v>
      </c>
      <c r="E50" s="997">
        <v>0.19584396481513999</v>
      </c>
      <c r="F50" s="997">
        <v>0.35477814078330999</v>
      </c>
    </row>
    <row r="51" spans="1:6" x14ac:dyDescent="0.2">
      <c r="A51" s="2" t="s">
        <v>68</v>
      </c>
      <c r="B51" s="1000">
        <v>864</v>
      </c>
      <c r="C51" s="997">
        <v>9.2652231454849202E-2</v>
      </c>
      <c r="D51" s="997">
        <v>0.35044395923614502</v>
      </c>
      <c r="E51" s="997">
        <v>0.22292439639568301</v>
      </c>
      <c r="F51" s="997">
        <v>0.33397939801216098</v>
      </c>
    </row>
    <row r="52" spans="1:6" x14ac:dyDescent="0.2">
      <c r="A52" s="2" t="s">
        <v>69</v>
      </c>
      <c r="B52" s="1000">
        <v>869</v>
      </c>
      <c r="C52" s="997">
        <v>9.5015227794647203E-2</v>
      </c>
      <c r="D52" s="997">
        <v>0.327395260334015</v>
      </c>
      <c r="E52" s="997">
        <v>0.19850465655326799</v>
      </c>
      <c r="F52" s="997">
        <v>0.37908488512039201</v>
      </c>
    </row>
    <row r="53" spans="1:6" x14ac:dyDescent="0.2">
      <c r="A53" s="2" t="s">
        <v>70</v>
      </c>
      <c r="B53" s="1000">
        <v>778</v>
      </c>
      <c r="C53" s="997">
        <v>0.15254715085029599</v>
      </c>
      <c r="D53" s="997">
        <v>0.43933776021003701</v>
      </c>
      <c r="E53" s="997">
        <v>0.20533858239650701</v>
      </c>
      <c r="F53" s="997">
        <v>0.20277653634548201</v>
      </c>
    </row>
    <row r="54" spans="1:6" x14ac:dyDescent="0.2">
      <c r="A54" s="2" t="s">
        <v>71</v>
      </c>
      <c r="B54" s="1000">
        <v>886</v>
      </c>
      <c r="C54" s="997">
        <v>0.113054126501083</v>
      </c>
      <c r="D54" s="997">
        <v>0.36718714237213101</v>
      </c>
      <c r="E54" s="997">
        <v>0.22070881724357599</v>
      </c>
      <c r="F54" s="997">
        <v>0.29904988408088701</v>
      </c>
    </row>
    <row r="55" spans="1:6" x14ac:dyDescent="0.2">
      <c r="A55" s="2" t="s">
        <v>72</v>
      </c>
      <c r="B55" s="1000">
        <v>536</v>
      </c>
      <c r="C55" s="997">
        <v>8.5425615310668904E-2</v>
      </c>
      <c r="D55" s="997">
        <v>0.38671156764030501</v>
      </c>
      <c r="E55" s="997">
        <v>0.21481549739837599</v>
      </c>
      <c r="F55" s="997">
        <v>0.31304731965065002</v>
      </c>
    </row>
    <row r="56" spans="1:6" x14ac:dyDescent="0.2">
      <c r="A56" s="2" t="s">
        <v>73</v>
      </c>
      <c r="B56" s="1000">
        <v>947</v>
      </c>
      <c r="C56" s="997">
        <v>6.1869379132986103E-2</v>
      </c>
      <c r="D56" s="997">
        <v>0.32482409477233898</v>
      </c>
      <c r="E56" s="997">
        <v>0.215961709618568</v>
      </c>
      <c r="F56" s="997">
        <v>0.39734482765197798</v>
      </c>
    </row>
    <row r="57" spans="1:6" x14ac:dyDescent="0.2">
      <c r="A57" s="5" t="s">
        <v>74</v>
      </c>
      <c r="B57" s="999" t="s">
        <v>1</v>
      </c>
      <c r="C57" s="996" t="s">
        <v>1</v>
      </c>
      <c r="D57" s="996" t="s">
        <v>1</v>
      </c>
      <c r="E57" s="996" t="s">
        <v>1</v>
      </c>
      <c r="F57" s="996" t="s">
        <v>1</v>
      </c>
    </row>
    <row r="58" spans="1:6" x14ac:dyDescent="0.2">
      <c r="A58" s="2" t="s">
        <v>75</v>
      </c>
      <c r="B58" s="1000">
        <v>1095</v>
      </c>
      <c r="C58" s="997">
        <v>9.6185483038425404E-2</v>
      </c>
      <c r="D58" s="997">
        <v>0.266196459531784</v>
      </c>
      <c r="E58" s="997">
        <v>0.23737441003322601</v>
      </c>
      <c r="F58" s="997">
        <v>0.400243639945984</v>
      </c>
    </row>
    <row r="59" spans="1:6" x14ac:dyDescent="0.2">
      <c r="A59" s="2" t="s">
        <v>76</v>
      </c>
      <c r="B59" s="1000">
        <v>4052</v>
      </c>
      <c r="C59" s="997">
        <v>8.9897602796554593E-2</v>
      </c>
      <c r="D59" s="997">
        <v>0.36091279983520502</v>
      </c>
      <c r="E59" s="997">
        <v>0.21624594926834101</v>
      </c>
      <c r="F59" s="997">
        <v>0.33294364809989901</v>
      </c>
    </row>
    <row r="60" spans="1:6" x14ac:dyDescent="0.2">
      <c r="A60" s="2" t="s">
        <v>77</v>
      </c>
      <c r="B60" s="1000">
        <v>2160</v>
      </c>
      <c r="C60" s="997">
        <v>0.14314359426498399</v>
      </c>
      <c r="D60" s="997">
        <v>0.42246106266975397</v>
      </c>
      <c r="E60" s="997">
        <v>0.20480529963970201</v>
      </c>
      <c r="F60" s="997">
        <v>0.22959004342556</v>
      </c>
    </row>
    <row r="61" spans="1:6" x14ac:dyDescent="0.2">
      <c r="A61" s="2" t="s">
        <v>78</v>
      </c>
      <c r="B61" s="1000">
        <v>1617</v>
      </c>
      <c r="C61" s="997">
        <v>6.7868299782276195E-2</v>
      </c>
      <c r="D61" s="997">
        <v>0.33625707030296298</v>
      </c>
      <c r="E61" s="997">
        <v>0.21766626834869399</v>
      </c>
      <c r="F61" s="997">
        <v>0.37820836901664701</v>
      </c>
    </row>
    <row r="62" spans="1:6" x14ac:dyDescent="0.2">
      <c r="A62" s="5" t="s">
        <v>79</v>
      </c>
      <c r="B62" s="999" t="s">
        <v>1</v>
      </c>
      <c r="C62" s="996" t="s">
        <v>1</v>
      </c>
      <c r="D62" s="996" t="s">
        <v>1</v>
      </c>
      <c r="E62" s="996" t="s">
        <v>1</v>
      </c>
      <c r="F62" s="996" t="s">
        <v>1</v>
      </c>
    </row>
    <row r="63" spans="1:6" x14ac:dyDescent="0.2">
      <c r="A63" s="2" t="s">
        <v>80</v>
      </c>
      <c r="B63" s="1000">
        <v>7165</v>
      </c>
      <c r="C63" s="997">
        <v>0.11691958457231499</v>
      </c>
      <c r="D63" s="997">
        <v>0.39446520805358898</v>
      </c>
      <c r="E63" s="997">
        <v>0.22250390052795399</v>
      </c>
      <c r="F63" s="997">
        <v>0.26611128449440002</v>
      </c>
    </row>
    <row r="64" spans="1:6" x14ac:dyDescent="0.2">
      <c r="A64" s="2" t="s">
        <v>81</v>
      </c>
      <c r="B64" s="1000">
        <v>295</v>
      </c>
      <c r="C64" s="997">
        <v>2.25148778408766E-2</v>
      </c>
      <c r="D64" s="997">
        <v>0.103338114917278</v>
      </c>
      <c r="E64" s="997">
        <v>0.13979393243789701</v>
      </c>
      <c r="F64" s="997">
        <v>0.73435306549072299</v>
      </c>
    </row>
    <row r="65" spans="1:6" x14ac:dyDescent="0.2">
      <c r="A65" s="2" t="s">
        <v>82</v>
      </c>
      <c r="B65" s="1000">
        <v>607</v>
      </c>
      <c r="C65" s="997">
        <v>2.5609761476516699E-2</v>
      </c>
      <c r="D65" s="997">
        <v>0.167702525854111</v>
      </c>
      <c r="E65" s="997">
        <v>0.16447688639163999</v>
      </c>
      <c r="F65" s="997">
        <v>0.64221084117889404</v>
      </c>
    </row>
    <row r="66" spans="1:6" x14ac:dyDescent="0.2">
      <c r="A66" s="2" t="s">
        <v>83</v>
      </c>
      <c r="B66" s="1000">
        <v>809</v>
      </c>
      <c r="C66" s="997">
        <v>8.4154494106769596E-3</v>
      </c>
      <c r="D66" s="997">
        <v>0.229997232556343</v>
      </c>
      <c r="E66" s="997">
        <v>0.20586505532264701</v>
      </c>
      <c r="F66" s="997">
        <v>0.555722236633301</v>
      </c>
    </row>
    <row r="67" spans="1:6" x14ac:dyDescent="0.2">
      <c r="A67" s="5" t="s">
        <v>84</v>
      </c>
      <c r="B67" s="999" t="s">
        <v>1</v>
      </c>
      <c r="C67" s="996" t="s">
        <v>1</v>
      </c>
      <c r="D67" s="996" t="s">
        <v>1</v>
      </c>
      <c r="E67" s="996" t="s">
        <v>1</v>
      </c>
      <c r="F67" s="996" t="s">
        <v>1</v>
      </c>
    </row>
    <row r="68" spans="1:6" x14ac:dyDescent="0.2">
      <c r="A68" s="2" t="s">
        <v>85</v>
      </c>
      <c r="B68" s="1000">
        <v>8206</v>
      </c>
      <c r="C68" s="997">
        <v>9.1216929256916005E-2</v>
      </c>
      <c r="D68" s="997">
        <v>0.36111959815025302</v>
      </c>
      <c r="E68" s="997">
        <v>0.22190840542316401</v>
      </c>
      <c r="F68" s="997">
        <v>0.32575508952140803</v>
      </c>
    </row>
    <row r="69" spans="1:6" x14ac:dyDescent="0.2">
      <c r="A69" s="2" t="s">
        <v>86</v>
      </c>
      <c r="B69" s="1000">
        <v>182</v>
      </c>
      <c r="C69" s="997">
        <v>7.8099876642227201E-2</v>
      </c>
      <c r="D69" s="997">
        <v>0.20384441316127799</v>
      </c>
      <c r="E69" s="997">
        <v>0.17290262877941101</v>
      </c>
      <c r="F69" s="997">
        <v>0.54515308141708396</v>
      </c>
    </row>
    <row r="70" spans="1:6" x14ac:dyDescent="0.2">
      <c r="A70" s="2" t="s">
        <v>87</v>
      </c>
      <c r="B70" s="1000">
        <v>473</v>
      </c>
      <c r="C70" s="997">
        <v>0.25628730654716497</v>
      </c>
      <c r="D70" s="997">
        <v>0.39410537481308</v>
      </c>
      <c r="E70" s="997">
        <v>0.152980372309685</v>
      </c>
      <c r="F70" s="997">
        <v>0.19662694633007</v>
      </c>
    </row>
    <row r="71" spans="1:6" x14ac:dyDescent="0.2">
      <c r="A71" s="2" t="s">
        <v>88</v>
      </c>
      <c r="B71" s="1000">
        <v>58</v>
      </c>
      <c r="C71" s="997">
        <v>0.22299385070800801</v>
      </c>
      <c r="D71" s="997">
        <v>0.477233856916428</v>
      </c>
      <c r="E71" s="997">
        <v>0.149567291140556</v>
      </c>
      <c r="F71" s="997">
        <v>0.15020501613616899</v>
      </c>
    </row>
    <row r="72" spans="1:6" x14ac:dyDescent="0.2">
      <c r="A72" s="5" t="s">
        <v>89</v>
      </c>
      <c r="B72" s="999" t="s">
        <v>1</v>
      </c>
      <c r="C72" s="996" t="s">
        <v>1</v>
      </c>
      <c r="D72" s="996" t="s">
        <v>1</v>
      </c>
      <c r="E72" s="996" t="s">
        <v>1</v>
      </c>
      <c r="F72" s="996" t="s">
        <v>1</v>
      </c>
    </row>
    <row r="73" spans="1:6" x14ac:dyDescent="0.2">
      <c r="A73" s="2" t="s">
        <v>89</v>
      </c>
      <c r="B73" s="1000">
        <v>4735</v>
      </c>
      <c r="C73" s="997">
        <v>0.108178563416004</v>
      </c>
      <c r="D73" s="997">
        <v>0.38796663284301802</v>
      </c>
      <c r="E73" s="997">
        <v>0.22507911920547499</v>
      </c>
      <c r="F73" s="997">
        <v>0.27877566218376199</v>
      </c>
    </row>
    <row r="74" spans="1:6" x14ac:dyDescent="0.2">
      <c r="A74" s="2" t="s">
        <v>90</v>
      </c>
      <c r="B74" s="1000">
        <v>1991</v>
      </c>
      <c r="C74" s="997">
        <v>4.1585091501474401E-2</v>
      </c>
      <c r="D74" s="997">
        <v>0.19900602102279699</v>
      </c>
      <c r="E74" s="997">
        <v>0.16409325599670399</v>
      </c>
      <c r="F74" s="997">
        <v>0.59531563520431496</v>
      </c>
    </row>
    <row r="75" spans="1:6" x14ac:dyDescent="0.2">
      <c r="A75" s="5" t="s">
        <v>91</v>
      </c>
      <c r="B75" s="999" t="s">
        <v>1</v>
      </c>
      <c r="C75" s="996" t="s">
        <v>1</v>
      </c>
      <c r="D75" s="996" t="s">
        <v>1</v>
      </c>
      <c r="E75" s="996" t="s">
        <v>1</v>
      </c>
      <c r="F75" s="996" t="s">
        <v>1</v>
      </c>
    </row>
    <row r="76" spans="1:6" x14ac:dyDescent="0.2">
      <c r="A76" s="2" t="s">
        <v>92</v>
      </c>
      <c r="B76" s="1000">
        <v>2356</v>
      </c>
      <c r="C76" s="997">
        <v>0.114044472575188</v>
      </c>
      <c r="D76" s="997">
        <v>0.34723791480064398</v>
      </c>
      <c r="E76" s="997">
        <v>0.21237543225288399</v>
      </c>
      <c r="F76" s="997">
        <v>0.32634216547012301</v>
      </c>
    </row>
    <row r="77" spans="1:6" x14ac:dyDescent="0.2">
      <c r="A77" s="2" t="s">
        <v>93</v>
      </c>
      <c r="B77" s="1000">
        <v>1176</v>
      </c>
      <c r="C77" s="997">
        <v>9.3186356127262102E-2</v>
      </c>
      <c r="D77" s="997">
        <v>0.321017265319824</v>
      </c>
      <c r="E77" s="997">
        <v>0.228486493229866</v>
      </c>
      <c r="F77" s="997">
        <v>0.35730987787246699</v>
      </c>
    </row>
    <row r="78" spans="1:6" x14ac:dyDescent="0.2">
      <c r="A78" s="2" t="s">
        <v>94</v>
      </c>
      <c r="B78" s="1000">
        <v>3158</v>
      </c>
      <c r="C78" s="997">
        <v>8.8109001517295796E-2</v>
      </c>
      <c r="D78" s="997">
        <v>0.409928679466248</v>
      </c>
      <c r="E78" s="997">
        <v>0.218644499778748</v>
      </c>
      <c r="F78" s="997">
        <v>0.28331780433654802</v>
      </c>
    </row>
    <row r="79" spans="1:6" x14ac:dyDescent="0.2">
      <c r="A79" s="5" t="s">
        <v>95</v>
      </c>
      <c r="B79" s="999" t="s">
        <v>1</v>
      </c>
      <c r="C79" s="996" t="s">
        <v>1</v>
      </c>
      <c r="D79" s="996" t="s">
        <v>1</v>
      </c>
      <c r="E79" s="996" t="s">
        <v>1</v>
      </c>
      <c r="F79" s="996" t="s">
        <v>1</v>
      </c>
    </row>
    <row r="80" spans="1:6" x14ac:dyDescent="0.2">
      <c r="A80" s="2" t="s">
        <v>96</v>
      </c>
      <c r="B80" s="1000">
        <v>1206</v>
      </c>
      <c r="C80" s="997">
        <v>6.3750855624675806E-2</v>
      </c>
      <c r="D80" s="997">
        <v>0.25879165530204801</v>
      </c>
      <c r="E80" s="997">
        <v>0.23761221766471899</v>
      </c>
      <c r="F80" s="997">
        <v>0.43984529376030002</v>
      </c>
    </row>
    <row r="81" spans="1:6" x14ac:dyDescent="0.2">
      <c r="A81" s="2" t="s">
        <v>97</v>
      </c>
      <c r="B81" s="1000">
        <v>1294</v>
      </c>
      <c r="C81" s="997">
        <v>7.8602485358715099E-2</v>
      </c>
      <c r="D81" s="997">
        <v>0.416540026664734</v>
      </c>
      <c r="E81" s="997">
        <v>0.19254121184349099</v>
      </c>
      <c r="F81" s="997">
        <v>0.31231626868248002</v>
      </c>
    </row>
    <row r="82" spans="1:6" x14ac:dyDescent="0.2">
      <c r="A82" s="2" t="s">
        <v>98</v>
      </c>
      <c r="B82" s="1000">
        <v>274</v>
      </c>
      <c r="C82" s="997">
        <v>9.3019559979438796E-2</v>
      </c>
      <c r="D82" s="997">
        <v>0.427068501710892</v>
      </c>
      <c r="E82" s="997">
        <v>0.244636550545692</v>
      </c>
      <c r="F82" s="997">
        <v>0.235275387763977</v>
      </c>
    </row>
    <row r="83" spans="1:6" x14ac:dyDescent="0.2">
      <c r="A83" s="2" t="s">
        <v>99</v>
      </c>
      <c r="B83" s="1000">
        <v>791</v>
      </c>
      <c r="C83" s="997">
        <v>0.13938397169113201</v>
      </c>
      <c r="D83" s="997">
        <v>0.48813885450363198</v>
      </c>
      <c r="E83" s="997">
        <v>0.224307730793953</v>
      </c>
      <c r="F83" s="997">
        <v>0.14816945791244501</v>
      </c>
    </row>
    <row r="84" spans="1:6" x14ac:dyDescent="0.2">
      <c r="A84" s="2" t="s">
        <v>100</v>
      </c>
      <c r="B84" s="1000">
        <v>384</v>
      </c>
      <c r="C84" s="997">
        <v>6.6860809922218295E-2</v>
      </c>
      <c r="D84" s="997">
        <v>0.49245151877403298</v>
      </c>
      <c r="E84" s="997">
        <v>0.21780189871788</v>
      </c>
      <c r="F84" s="997">
        <v>0.22288578748703</v>
      </c>
    </row>
    <row r="85" spans="1:6" x14ac:dyDescent="0.2">
      <c r="A85" s="2" t="s">
        <v>101</v>
      </c>
      <c r="B85" s="1000">
        <v>1025</v>
      </c>
      <c r="C85" s="997">
        <v>6.3475765287876101E-2</v>
      </c>
      <c r="D85" s="997">
        <v>0.29177966713905301</v>
      </c>
      <c r="E85" s="997">
        <v>0.26466554403305098</v>
      </c>
      <c r="F85" s="997">
        <v>0.38007903099060097</v>
      </c>
    </row>
    <row r="86" spans="1:6" x14ac:dyDescent="0.2">
      <c r="A86" s="2" t="s">
        <v>102</v>
      </c>
      <c r="B86" s="1000">
        <v>305</v>
      </c>
      <c r="C86" s="997">
        <v>7.2129063308238997E-2</v>
      </c>
      <c r="D86" s="997">
        <v>0.168707385659218</v>
      </c>
      <c r="E86" s="997">
        <v>0.13707059621810899</v>
      </c>
      <c r="F86" s="997">
        <v>0.62209296226501498</v>
      </c>
    </row>
    <row r="87" spans="1:6" x14ac:dyDescent="0.2">
      <c r="A87" s="2" t="s">
        <v>103</v>
      </c>
      <c r="B87" s="1000">
        <v>376</v>
      </c>
      <c r="C87" s="997">
        <v>5.8893878012895598E-2</v>
      </c>
      <c r="D87" s="997">
        <v>0.13673637807369199</v>
      </c>
      <c r="E87" s="997">
        <v>0.169909283518791</v>
      </c>
      <c r="F87" s="997">
        <v>0.63446044921875</v>
      </c>
    </row>
    <row r="88" spans="1:6" x14ac:dyDescent="0.2">
      <c r="A88" s="2" t="s">
        <v>104</v>
      </c>
      <c r="B88" s="1000">
        <v>988</v>
      </c>
      <c r="C88" s="997">
        <v>0.160099491477013</v>
      </c>
      <c r="D88" s="997">
        <v>0.36935114860534701</v>
      </c>
      <c r="E88" s="997">
        <v>0.20585051178932201</v>
      </c>
      <c r="F88" s="997">
        <v>0.26469886302947998</v>
      </c>
    </row>
    <row r="89" spans="1:6" x14ac:dyDescent="0.2">
      <c r="A89" s="5" t="s">
        <v>105</v>
      </c>
      <c r="B89" s="999" t="s">
        <v>1</v>
      </c>
      <c r="C89" s="996" t="s">
        <v>1</v>
      </c>
      <c r="D89" s="996" t="s">
        <v>1</v>
      </c>
      <c r="E89" s="996" t="s">
        <v>1</v>
      </c>
      <c r="F89" s="996" t="s">
        <v>1</v>
      </c>
    </row>
    <row r="90" spans="1:6" x14ac:dyDescent="0.2">
      <c r="A90" s="2" t="s">
        <v>106</v>
      </c>
      <c r="B90" s="1000">
        <v>1099</v>
      </c>
      <c r="C90" s="997">
        <v>0.55735146999359098</v>
      </c>
      <c r="D90" s="997">
        <v>0.41278952360153198</v>
      </c>
      <c r="E90" s="997">
        <v>2.44881175458431E-2</v>
      </c>
      <c r="F90" s="997">
        <v>5.3709060885012098E-3</v>
      </c>
    </row>
    <row r="91" spans="1:6" x14ac:dyDescent="0.2">
      <c r="A91" s="2" t="s">
        <v>107</v>
      </c>
      <c r="B91" s="1000">
        <v>2539</v>
      </c>
      <c r="C91" s="997">
        <v>0</v>
      </c>
      <c r="D91" s="997">
        <v>0.67210865020751998</v>
      </c>
      <c r="E91" s="997">
        <v>0.234771832823753</v>
      </c>
      <c r="F91" s="997">
        <v>9.3119494616985293E-2</v>
      </c>
    </row>
    <row r="92" spans="1:6" x14ac:dyDescent="0.2">
      <c r="A92" s="2" t="s">
        <v>108</v>
      </c>
      <c r="B92" s="1000">
        <v>4463</v>
      </c>
      <c r="C92" s="997">
        <v>0</v>
      </c>
      <c r="D92" s="997">
        <v>0.164779037237167</v>
      </c>
      <c r="E92" s="997">
        <v>0.30931201577186601</v>
      </c>
      <c r="F92" s="997">
        <v>0.52590894699096702</v>
      </c>
    </row>
    <row r="93" spans="1:6" x14ac:dyDescent="0.2">
      <c r="A93" s="2" t="s">
        <v>109</v>
      </c>
      <c r="B93" s="1000">
        <v>773</v>
      </c>
      <c r="C93" s="997">
        <v>0</v>
      </c>
      <c r="D93" s="997">
        <v>0</v>
      </c>
      <c r="E93" s="997">
        <v>0</v>
      </c>
      <c r="F93" s="997">
        <v>1</v>
      </c>
    </row>
    <row r="94" spans="1:6" x14ac:dyDescent="0.2">
      <c r="A94" s="5" t="s">
        <v>110</v>
      </c>
      <c r="B94" s="999" t="s">
        <v>1</v>
      </c>
      <c r="C94" s="996" t="s">
        <v>1</v>
      </c>
      <c r="D94" s="996" t="s">
        <v>1</v>
      </c>
      <c r="E94" s="996" t="s">
        <v>1</v>
      </c>
      <c r="F94" s="996" t="s">
        <v>1</v>
      </c>
    </row>
    <row r="95" spans="1:6" x14ac:dyDescent="0.2">
      <c r="A95" s="2" t="s">
        <v>106</v>
      </c>
      <c r="B95" s="1000">
        <v>1764</v>
      </c>
      <c r="C95" s="997">
        <v>0.367134660482407</v>
      </c>
      <c r="D95" s="997">
        <v>0.56259232759475697</v>
      </c>
      <c r="E95" s="997">
        <v>5.5906567722559003E-2</v>
      </c>
      <c r="F95" s="997">
        <v>1.4366447925567599E-2</v>
      </c>
    </row>
    <row r="96" spans="1:6" x14ac:dyDescent="0.2">
      <c r="A96" s="2" t="s">
        <v>107</v>
      </c>
      <c r="B96" s="1000">
        <v>3336</v>
      </c>
      <c r="C96" s="997">
        <v>0</v>
      </c>
      <c r="D96" s="997">
        <v>0.53058433532714799</v>
      </c>
      <c r="E96" s="997">
        <v>0.26806211471557601</v>
      </c>
      <c r="F96" s="997">
        <v>0.201353535056114</v>
      </c>
    </row>
    <row r="97" spans="1:6" x14ac:dyDescent="0.2">
      <c r="A97" s="2" t="s">
        <v>108</v>
      </c>
      <c r="B97" s="1000">
        <v>3365</v>
      </c>
      <c r="C97" s="997">
        <v>0</v>
      </c>
      <c r="D97" s="997">
        <v>0</v>
      </c>
      <c r="E97" s="997">
        <v>0.31428864598274198</v>
      </c>
      <c r="F97" s="997">
        <v>0.68571132421493497</v>
      </c>
    </row>
    <row r="98" spans="1:6" x14ac:dyDescent="0.2">
      <c r="A98" s="2" t="s">
        <v>109</v>
      </c>
      <c r="B98" s="1000">
        <v>409</v>
      </c>
      <c r="C98" s="997">
        <v>0</v>
      </c>
      <c r="D98" s="997">
        <v>0</v>
      </c>
      <c r="E98" s="997">
        <v>0</v>
      </c>
      <c r="F98" s="997">
        <v>1</v>
      </c>
    </row>
    <row r="99" spans="1:6" x14ac:dyDescent="0.2">
      <c r="A99" s="5" t="s">
        <v>111</v>
      </c>
      <c r="B99" s="999" t="s">
        <v>1</v>
      </c>
      <c r="C99" s="996" t="s">
        <v>1</v>
      </c>
      <c r="D99" s="996" t="s">
        <v>1</v>
      </c>
      <c r="E99" s="996" t="s">
        <v>1</v>
      </c>
      <c r="F99" s="996" t="s">
        <v>1</v>
      </c>
    </row>
    <row r="100" spans="1:6" x14ac:dyDescent="0.2">
      <c r="A100" s="2" t="s">
        <v>112</v>
      </c>
      <c r="B100" s="1000">
        <v>505</v>
      </c>
      <c r="C100" s="997">
        <v>0.28944656252861001</v>
      </c>
      <c r="D100" s="997">
        <v>0.36412391066551197</v>
      </c>
      <c r="E100" s="997">
        <v>0.155176281929016</v>
      </c>
      <c r="F100" s="997">
        <v>0.19125325977802299</v>
      </c>
    </row>
    <row r="101" spans="1:6" x14ac:dyDescent="0.2">
      <c r="A101" s="2" t="s">
        <v>113</v>
      </c>
      <c r="B101" s="1000">
        <v>1372</v>
      </c>
      <c r="C101" s="997">
        <v>8.3685211837291704E-2</v>
      </c>
      <c r="D101" s="997">
        <v>0.30352890491485601</v>
      </c>
      <c r="E101" s="997">
        <v>0.25371706485748302</v>
      </c>
      <c r="F101" s="997">
        <v>0.35906881093978898</v>
      </c>
    </row>
    <row r="102" spans="1:6" x14ac:dyDescent="0.2">
      <c r="A102" s="2" t="s">
        <v>114</v>
      </c>
      <c r="B102" s="1000">
        <v>1919</v>
      </c>
      <c r="C102" s="997">
        <v>5.4805602878332103E-2</v>
      </c>
      <c r="D102" s="997">
        <v>0.26668277382850603</v>
      </c>
      <c r="E102" s="997">
        <v>0.22098432481288899</v>
      </c>
      <c r="F102" s="997">
        <v>0.45752727985382102</v>
      </c>
    </row>
    <row r="103" spans="1:6" x14ac:dyDescent="0.2">
      <c r="A103" s="2" t="s">
        <v>115</v>
      </c>
      <c r="B103" s="1000">
        <v>1275</v>
      </c>
      <c r="C103" s="997">
        <v>6.348767131567E-2</v>
      </c>
      <c r="D103" s="997">
        <v>0.28082573413848899</v>
      </c>
      <c r="E103" s="997">
        <v>0.19662281870841999</v>
      </c>
      <c r="F103" s="997">
        <v>0.45906376838684099</v>
      </c>
    </row>
    <row r="104" spans="1:6" x14ac:dyDescent="0.2">
      <c r="A104" s="2" t="s">
        <v>116</v>
      </c>
      <c r="B104" s="1000">
        <v>1409</v>
      </c>
      <c r="C104" s="997">
        <v>0.122759275138378</v>
      </c>
      <c r="D104" s="997">
        <v>0.36677995324134799</v>
      </c>
      <c r="E104" s="997">
        <v>0.198362857103348</v>
      </c>
      <c r="F104" s="997">
        <v>0.31209793686866799</v>
      </c>
    </row>
    <row r="105" spans="1:6" x14ac:dyDescent="0.2">
      <c r="A105" s="2" t="s">
        <v>117</v>
      </c>
      <c r="B105" s="1000">
        <v>1343</v>
      </c>
      <c r="C105" s="997">
        <v>0.12568403780460399</v>
      </c>
      <c r="D105" s="997">
        <v>0.51714122295379605</v>
      </c>
      <c r="E105" s="997">
        <v>0.20024159550666801</v>
      </c>
      <c r="F105" s="997">
        <v>0.156933173537254</v>
      </c>
    </row>
    <row r="106" spans="1:6" x14ac:dyDescent="0.2">
      <c r="A106" s="2" t="s">
        <v>118</v>
      </c>
      <c r="B106" s="1000">
        <v>1067</v>
      </c>
      <c r="C106" s="997">
        <v>5.4548423737287501E-2</v>
      </c>
      <c r="D106" s="997">
        <v>0.56645047664642301</v>
      </c>
      <c r="E106" s="997">
        <v>0.25596925616264299</v>
      </c>
      <c r="F106" s="997">
        <v>0.12303180992603301</v>
      </c>
    </row>
    <row r="107" spans="1:6" x14ac:dyDescent="0.2">
      <c r="A107" s="5" t="s">
        <v>111</v>
      </c>
      <c r="B107" s="999" t="s">
        <v>1</v>
      </c>
      <c r="C107" s="996" t="s">
        <v>1</v>
      </c>
      <c r="D107" s="996" t="s">
        <v>1</v>
      </c>
      <c r="E107" s="996" t="s">
        <v>1</v>
      </c>
      <c r="F107" s="996" t="s">
        <v>1</v>
      </c>
    </row>
    <row r="108" spans="1:6" x14ac:dyDescent="0.2">
      <c r="A108" s="2" t="s">
        <v>119</v>
      </c>
      <c r="B108" s="1000">
        <v>1877</v>
      </c>
      <c r="C108" s="997">
        <v>0.14814515411853801</v>
      </c>
      <c r="D108" s="997">
        <v>0.32251182198524497</v>
      </c>
      <c r="E108" s="997">
        <v>0.22284667193889601</v>
      </c>
      <c r="F108" s="997">
        <v>0.306496351957321</v>
      </c>
    </row>
    <row r="109" spans="1:6" x14ac:dyDescent="0.2">
      <c r="A109" s="2" t="s">
        <v>120</v>
      </c>
      <c r="B109" s="1000">
        <v>2650</v>
      </c>
      <c r="C109" s="997">
        <v>5.3462743759155301E-2</v>
      </c>
      <c r="D109" s="997">
        <v>0.27260470390319802</v>
      </c>
      <c r="E109" s="997">
        <v>0.212694242596626</v>
      </c>
      <c r="F109" s="997">
        <v>0.46123832464218101</v>
      </c>
    </row>
    <row r="110" spans="1:6" x14ac:dyDescent="0.2">
      <c r="A110" s="2" t="s">
        <v>121</v>
      </c>
      <c r="B110" s="1000">
        <v>1953</v>
      </c>
      <c r="C110" s="997">
        <v>0.114323079586029</v>
      </c>
      <c r="D110" s="997">
        <v>0.34399726986885099</v>
      </c>
      <c r="E110" s="997">
        <v>0.20060829818248699</v>
      </c>
      <c r="F110" s="997">
        <v>0.341071337461472</v>
      </c>
    </row>
    <row r="111" spans="1:6" x14ac:dyDescent="0.2">
      <c r="A111" s="2" t="s">
        <v>122</v>
      </c>
      <c r="B111" s="1000">
        <v>2410</v>
      </c>
      <c r="C111" s="997">
        <v>9.3162968754768399E-2</v>
      </c>
      <c r="D111" s="997">
        <v>0.539683938026428</v>
      </c>
      <c r="E111" s="997">
        <v>0.22571861743926999</v>
      </c>
      <c r="F111" s="997">
        <v>0.141434490680695</v>
      </c>
    </row>
    <row r="112" spans="1:6" x14ac:dyDescent="0.2">
      <c r="A112" s="5" t="s">
        <v>111</v>
      </c>
      <c r="B112" s="999" t="s">
        <v>1</v>
      </c>
      <c r="C112" s="996" t="s">
        <v>1</v>
      </c>
      <c r="D112" s="996" t="s">
        <v>1</v>
      </c>
      <c r="E112" s="996" t="s">
        <v>1</v>
      </c>
      <c r="F112" s="996" t="s">
        <v>1</v>
      </c>
    </row>
    <row r="113" spans="1:6" x14ac:dyDescent="0.2">
      <c r="A113" s="2" t="s">
        <v>119</v>
      </c>
      <c r="B113" s="1000">
        <v>1877</v>
      </c>
      <c r="C113" s="997">
        <v>0.14814515411853801</v>
      </c>
      <c r="D113" s="997">
        <v>0.32251182198524497</v>
      </c>
      <c r="E113" s="997">
        <v>0.22284667193889601</v>
      </c>
      <c r="F113" s="997">
        <v>0.306496351957321</v>
      </c>
    </row>
    <row r="114" spans="1:6" x14ac:dyDescent="0.2">
      <c r="A114" s="2" t="s">
        <v>123</v>
      </c>
      <c r="B114" s="1000">
        <v>3194</v>
      </c>
      <c r="C114" s="997">
        <v>5.7984739542007398E-2</v>
      </c>
      <c r="D114" s="997">
        <v>0.271861553192139</v>
      </c>
      <c r="E114" s="997">
        <v>0.212063804268837</v>
      </c>
      <c r="F114" s="997">
        <v>0.45808991789817799</v>
      </c>
    </row>
    <row r="115" spans="1:6" x14ac:dyDescent="0.2">
      <c r="A115" s="2" t="s">
        <v>124</v>
      </c>
      <c r="B115" s="1000">
        <v>3819</v>
      </c>
      <c r="C115" s="997">
        <v>0.105293340981007</v>
      </c>
      <c r="D115" s="997">
        <v>0.46881735324859602</v>
      </c>
      <c r="E115" s="997">
        <v>0.21450655162334401</v>
      </c>
      <c r="F115" s="997">
        <v>0.211382761597633</v>
      </c>
    </row>
    <row r="116" spans="1:6" x14ac:dyDescent="0.2">
      <c r="A116" s="5" t="s">
        <v>125</v>
      </c>
      <c r="B116" s="999" t="s">
        <v>1</v>
      </c>
      <c r="C116" s="996" t="s">
        <v>1</v>
      </c>
      <c r="D116" s="996" t="s">
        <v>1</v>
      </c>
      <c r="E116" s="996" t="s">
        <v>1</v>
      </c>
      <c r="F116" s="996" t="s">
        <v>1</v>
      </c>
    </row>
    <row r="117" spans="1:6" x14ac:dyDescent="0.2">
      <c r="A117" s="2" t="s">
        <v>126</v>
      </c>
      <c r="B117" s="1000">
        <v>1235</v>
      </c>
      <c r="C117" s="997">
        <v>0.50528764724731401</v>
      </c>
      <c r="D117" s="997">
        <v>0.45411404967308</v>
      </c>
      <c r="E117" s="997">
        <v>3.5504493862390497E-2</v>
      </c>
      <c r="F117" s="997">
        <v>5.0937957130372498E-3</v>
      </c>
    </row>
    <row r="118" spans="1:6" x14ac:dyDescent="0.2">
      <c r="A118" s="2" t="s">
        <v>127</v>
      </c>
      <c r="B118" s="1000">
        <v>335</v>
      </c>
      <c r="C118" s="997">
        <v>0</v>
      </c>
      <c r="D118" s="997">
        <v>0.84866774082183805</v>
      </c>
      <c r="E118" s="997">
        <v>0.110212251543999</v>
      </c>
      <c r="F118" s="997">
        <v>4.1120029985904701E-2</v>
      </c>
    </row>
    <row r="119" spans="1:6" x14ac:dyDescent="0.2">
      <c r="A119" s="2" t="s">
        <v>128</v>
      </c>
      <c r="B119" s="1000">
        <v>647</v>
      </c>
      <c r="C119" s="997">
        <v>0</v>
      </c>
      <c r="D119" s="997">
        <v>0.76288700103759799</v>
      </c>
      <c r="E119" s="997">
        <v>0.19419665634632099</v>
      </c>
      <c r="F119" s="997">
        <v>4.2916342616081203E-2</v>
      </c>
    </row>
    <row r="120" spans="1:6" x14ac:dyDescent="0.2">
      <c r="A120" s="2" t="s">
        <v>129</v>
      </c>
      <c r="B120" s="1000">
        <v>1421</v>
      </c>
      <c r="C120" s="997">
        <v>0</v>
      </c>
      <c r="D120" s="997">
        <v>0.55321323871612504</v>
      </c>
      <c r="E120" s="997">
        <v>0.30278450250625599</v>
      </c>
      <c r="F120" s="997">
        <v>0.14400224387645699</v>
      </c>
    </row>
    <row r="121" spans="1:6" x14ac:dyDescent="0.2">
      <c r="A121" s="2" t="s">
        <v>130</v>
      </c>
      <c r="B121" s="1000">
        <v>1477</v>
      </c>
      <c r="C121" s="997">
        <v>0</v>
      </c>
      <c r="D121" s="997">
        <v>0.43593895435333302</v>
      </c>
      <c r="E121" s="997">
        <v>0.24932962656021099</v>
      </c>
      <c r="F121" s="997">
        <v>0.31473144888877902</v>
      </c>
    </row>
    <row r="122" spans="1:6" x14ac:dyDescent="0.2">
      <c r="A122" s="2" t="s">
        <v>131</v>
      </c>
      <c r="B122" s="1000">
        <v>852</v>
      </c>
      <c r="C122" s="997">
        <v>0</v>
      </c>
      <c r="D122" s="997">
        <v>0</v>
      </c>
      <c r="E122" s="997">
        <v>0.53171211481094405</v>
      </c>
      <c r="F122" s="997">
        <v>0.46828788518905601</v>
      </c>
    </row>
    <row r="123" spans="1:6" x14ac:dyDescent="0.2">
      <c r="A123" s="2" t="s">
        <v>132</v>
      </c>
      <c r="B123" s="1000">
        <v>504</v>
      </c>
      <c r="C123" s="997">
        <v>0</v>
      </c>
      <c r="D123" s="997">
        <v>0</v>
      </c>
      <c r="E123" s="997">
        <v>0.43790602684021002</v>
      </c>
      <c r="F123" s="997">
        <v>0.56209397315979004</v>
      </c>
    </row>
    <row r="124" spans="1:6" x14ac:dyDescent="0.2">
      <c r="A124" s="3" t="s">
        <v>133</v>
      </c>
      <c r="B124" s="1001">
        <v>2403</v>
      </c>
      <c r="C124" s="998">
        <v>0</v>
      </c>
      <c r="D124" s="998">
        <v>0</v>
      </c>
      <c r="E124" s="998">
        <v>0.144292637705803</v>
      </c>
      <c r="F124" s="998">
        <v>0.855707347393036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A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565</v>
      </c>
    </row>
    <row r="4" spans="1:27" x14ac:dyDescent="0.2">
      <c r="A4" t="s">
        <v>23</v>
      </c>
    </row>
    <row r="5" spans="1:27" ht="25.5" x14ac:dyDescent="0.2">
      <c r="A5" s="4" t="s">
        <v>24</v>
      </c>
      <c r="B5" s="4" t="s">
        <v>4</v>
      </c>
      <c r="C5" s="4" t="s">
        <v>566</v>
      </c>
      <c r="D5" s="4" t="s">
        <v>567</v>
      </c>
      <c r="E5" s="4" t="s">
        <v>568</v>
      </c>
      <c r="F5" s="4" t="s">
        <v>569</v>
      </c>
      <c r="G5" s="4" t="s">
        <v>570</v>
      </c>
      <c r="H5" s="4" t="s">
        <v>571</v>
      </c>
      <c r="I5" s="4" t="s">
        <v>572</v>
      </c>
      <c r="J5" s="4" t="s">
        <v>573</v>
      </c>
      <c r="K5" s="4" t="s">
        <v>574</v>
      </c>
      <c r="L5" s="4" t="s">
        <v>575</v>
      </c>
      <c r="M5" s="4" t="s">
        <v>576</v>
      </c>
      <c r="N5" s="4" t="s">
        <v>577</v>
      </c>
      <c r="O5" s="4" t="s">
        <v>578</v>
      </c>
      <c r="P5" s="4" t="s">
        <v>579</v>
      </c>
      <c r="Q5" s="4" t="s">
        <v>580</v>
      </c>
      <c r="R5" s="4" t="s">
        <v>581</v>
      </c>
      <c r="S5" s="4" t="s">
        <v>582</v>
      </c>
      <c r="T5" s="4" t="s">
        <v>583</v>
      </c>
      <c r="U5" s="4" t="s">
        <v>584</v>
      </c>
      <c r="V5" s="4" t="s">
        <v>585</v>
      </c>
      <c r="W5" s="4" t="s">
        <v>586</v>
      </c>
      <c r="X5" s="4" t="s">
        <v>587</v>
      </c>
      <c r="Y5" s="4" t="s">
        <v>588</v>
      </c>
      <c r="Z5" s="4" t="s">
        <v>589</v>
      </c>
      <c r="AA5" s="4" t="s">
        <v>172</v>
      </c>
    </row>
    <row r="6" spans="1:27" x14ac:dyDescent="0.2">
      <c r="A6" s="5" t="s">
        <v>26</v>
      </c>
      <c r="B6" s="1005" t="s">
        <v>1</v>
      </c>
      <c r="C6" s="1002" t="s">
        <v>1</v>
      </c>
      <c r="D6" s="1002" t="s">
        <v>1</v>
      </c>
      <c r="E6" s="1002" t="s">
        <v>1</v>
      </c>
      <c r="F6" s="1002" t="s">
        <v>1</v>
      </c>
      <c r="G6" s="1002" t="s">
        <v>1</v>
      </c>
      <c r="H6" s="1002" t="s">
        <v>1</v>
      </c>
      <c r="I6" s="1002" t="s">
        <v>1</v>
      </c>
      <c r="J6" s="1002" t="s">
        <v>1</v>
      </c>
      <c r="K6" s="1002" t="s">
        <v>1</v>
      </c>
      <c r="L6" s="1002" t="s">
        <v>1</v>
      </c>
      <c r="M6" s="1002" t="s">
        <v>1</v>
      </c>
      <c r="N6" s="1002" t="s">
        <v>1</v>
      </c>
      <c r="O6" s="1002" t="s">
        <v>1</v>
      </c>
      <c r="P6" s="1002" t="s">
        <v>1</v>
      </c>
      <c r="Q6" s="1002" t="s">
        <v>1</v>
      </c>
      <c r="R6" s="1002" t="s">
        <v>1</v>
      </c>
      <c r="S6" s="1002" t="s">
        <v>1</v>
      </c>
      <c r="T6" s="1002" t="s">
        <v>1</v>
      </c>
      <c r="U6" s="1002" t="s">
        <v>1</v>
      </c>
      <c r="V6" s="1002" t="s">
        <v>1</v>
      </c>
      <c r="W6" s="1002" t="s">
        <v>1</v>
      </c>
      <c r="X6" s="1002" t="s">
        <v>1</v>
      </c>
      <c r="Y6" s="1002" t="s">
        <v>1</v>
      </c>
      <c r="Z6" s="1002" t="s">
        <v>1</v>
      </c>
      <c r="AA6" s="1008" t="s">
        <v>1</v>
      </c>
    </row>
    <row r="7" spans="1:27" x14ac:dyDescent="0.2">
      <c r="A7" s="2" t="s">
        <v>26</v>
      </c>
      <c r="B7" s="1006">
        <v>8924</v>
      </c>
      <c r="C7" s="1003">
        <v>1.39568317681551E-2</v>
      </c>
      <c r="D7" s="1003">
        <v>1.5635816380381602E-2</v>
      </c>
      <c r="E7" s="1003">
        <v>7.1951933205127702E-2</v>
      </c>
      <c r="F7" s="1003">
        <v>4.9932844936847701E-2</v>
      </c>
      <c r="G7" s="1003">
        <v>5.5433955043554299E-2</v>
      </c>
      <c r="H7" s="1003">
        <v>5.7868581265211098E-2</v>
      </c>
      <c r="I7" s="1003">
        <v>5.3480658680200598E-2</v>
      </c>
      <c r="J7" s="1003">
        <v>7.4555225670337705E-2</v>
      </c>
      <c r="K7" s="1003">
        <v>7.0412501692771898E-2</v>
      </c>
      <c r="L7" s="1003">
        <v>6.1445683240890503E-2</v>
      </c>
      <c r="M7" s="1003">
        <v>4.8936810344457599E-2</v>
      </c>
      <c r="N7" s="1003">
        <v>4.2516369372606298E-2</v>
      </c>
      <c r="O7" s="1003">
        <v>6.3326708972454099E-2</v>
      </c>
      <c r="P7" s="1003">
        <v>6.2434419989585897E-2</v>
      </c>
      <c r="Q7" s="1003">
        <v>4.5242942869663197E-2</v>
      </c>
      <c r="R7" s="1003">
        <v>4.5577999204397202E-2</v>
      </c>
      <c r="S7" s="1003">
        <v>2.93615087866783E-2</v>
      </c>
      <c r="T7" s="1003">
        <v>2.9758887365460399E-2</v>
      </c>
      <c r="U7" s="1003">
        <v>2.3651765659451499E-2</v>
      </c>
      <c r="V7" s="1003">
        <v>2.25540436804295E-2</v>
      </c>
      <c r="W7" s="1003">
        <v>2.5629965588450401E-2</v>
      </c>
      <c r="X7" s="1003">
        <v>1.5171580016613E-2</v>
      </c>
      <c r="Y7" s="1003">
        <v>7.5066862627863901E-3</v>
      </c>
      <c r="Z7" s="1003">
        <v>1.3656281866133199E-2</v>
      </c>
      <c r="AA7" s="1009">
        <v>2418.609375</v>
      </c>
    </row>
    <row r="8" spans="1:27" x14ac:dyDescent="0.2">
      <c r="A8" s="5" t="s">
        <v>27</v>
      </c>
      <c r="B8" s="1005" t="s">
        <v>1</v>
      </c>
      <c r="C8" s="1002" t="s">
        <v>1</v>
      </c>
      <c r="D8" s="1002" t="s">
        <v>1</v>
      </c>
      <c r="E8" s="1002" t="s">
        <v>1</v>
      </c>
      <c r="F8" s="1002" t="s">
        <v>1</v>
      </c>
      <c r="G8" s="1002" t="s">
        <v>1</v>
      </c>
      <c r="H8" s="1002" t="s">
        <v>1</v>
      </c>
      <c r="I8" s="1002" t="s">
        <v>1</v>
      </c>
      <c r="J8" s="1002" t="s">
        <v>1</v>
      </c>
      <c r="K8" s="1002" t="s">
        <v>1</v>
      </c>
      <c r="L8" s="1002" t="s">
        <v>1</v>
      </c>
      <c r="M8" s="1002" t="s">
        <v>1</v>
      </c>
      <c r="N8" s="1002" t="s">
        <v>1</v>
      </c>
      <c r="O8" s="1002" t="s">
        <v>1</v>
      </c>
      <c r="P8" s="1002" t="s">
        <v>1</v>
      </c>
      <c r="Q8" s="1002" t="s">
        <v>1</v>
      </c>
      <c r="R8" s="1002" t="s">
        <v>1</v>
      </c>
      <c r="S8" s="1002" t="s">
        <v>1</v>
      </c>
      <c r="T8" s="1002" t="s">
        <v>1</v>
      </c>
      <c r="U8" s="1002" t="s">
        <v>1</v>
      </c>
      <c r="V8" s="1002" t="s">
        <v>1</v>
      </c>
      <c r="W8" s="1002" t="s">
        <v>1</v>
      </c>
      <c r="X8" s="1002" t="s">
        <v>1</v>
      </c>
      <c r="Y8" s="1002" t="s">
        <v>1</v>
      </c>
      <c r="Z8" s="1002" t="s">
        <v>1</v>
      </c>
      <c r="AA8" s="1008" t="s">
        <v>1</v>
      </c>
    </row>
    <row r="9" spans="1:27" x14ac:dyDescent="0.2">
      <c r="A9" s="2" t="s">
        <v>28</v>
      </c>
      <c r="B9" s="1006">
        <v>2392</v>
      </c>
      <c r="C9" s="1003">
        <v>2.70380303263664E-2</v>
      </c>
      <c r="D9" s="1003">
        <v>2.21773348748684E-2</v>
      </c>
      <c r="E9" s="1003">
        <v>0.11866495758295099</v>
      </c>
      <c r="F9" s="1003">
        <v>5.1181688904762303E-2</v>
      </c>
      <c r="G9" s="1003">
        <v>6.5553292632102994E-2</v>
      </c>
      <c r="H9" s="1003">
        <v>5.8137916028499603E-2</v>
      </c>
      <c r="I9" s="1003">
        <v>6.0934048146009397E-2</v>
      </c>
      <c r="J9" s="1003">
        <v>9.0638332068920094E-2</v>
      </c>
      <c r="K9" s="1003">
        <v>8.7438084185123402E-2</v>
      </c>
      <c r="L9" s="1003">
        <v>7.4183925986290006E-2</v>
      </c>
      <c r="M9" s="1003">
        <v>6.1761308461427702E-2</v>
      </c>
      <c r="N9" s="1003">
        <v>4.8038795590400703E-2</v>
      </c>
      <c r="O9" s="1003">
        <v>6.5132625401020106E-2</v>
      </c>
      <c r="P9" s="1003">
        <v>5.5705685168504701E-2</v>
      </c>
      <c r="Q9" s="1003">
        <v>3.0905418097972901E-2</v>
      </c>
      <c r="R9" s="1003">
        <v>2.5616839528083801E-2</v>
      </c>
      <c r="S9" s="1003">
        <v>1.21681345626712E-2</v>
      </c>
      <c r="T9" s="1003">
        <v>9.0265870094299299E-3</v>
      </c>
      <c r="U9" s="1003">
        <v>6.7106774076819403E-3</v>
      </c>
      <c r="V9" s="1003">
        <v>7.4230358004569999E-3</v>
      </c>
      <c r="W9" s="1003">
        <v>1.0604538023471799E-2</v>
      </c>
      <c r="X9" s="1003">
        <v>4.3994416482746601E-3</v>
      </c>
      <c r="Y9" s="1003">
        <v>9.4053108477964997E-4</v>
      </c>
      <c r="Z9" s="1003">
        <v>5.6187729351222498E-3</v>
      </c>
      <c r="AA9" s="1009">
        <v>2107.748046875</v>
      </c>
    </row>
    <row r="10" spans="1:27" x14ac:dyDescent="0.2">
      <c r="A10" s="2" t="s">
        <v>29</v>
      </c>
      <c r="B10" s="1006">
        <v>389</v>
      </c>
      <c r="C10" s="1003">
        <v>5.5331396870315101E-3</v>
      </c>
      <c r="D10" s="1003">
        <v>7.1922261267900502E-3</v>
      </c>
      <c r="E10" s="1003">
        <v>2.1199511364102398E-2</v>
      </c>
      <c r="F10" s="1003">
        <v>2.81653050333261E-2</v>
      </c>
      <c r="G10" s="1003">
        <v>7.5535699725151104E-2</v>
      </c>
      <c r="H10" s="1003">
        <v>8.9042380452156095E-2</v>
      </c>
      <c r="I10" s="1003">
        <v>6.7604638636112199E-2</v>
      </c>
      <c r="J10" s="1003">
        <v>9.0232148766517598E-2</v>
      </c>
      <c r="K10" s="1003">
        <v>7.8243121504783603E-2</v>
      </c>
      <c r="L10" s="1003">
        <v>7.9335331916809096E-2</v>
      </c>
      <c r="M10" s="1003">
        <v>7.6743520796298995E-2</v>
      </c>
      <c r="N10" s="1003">
        <v>4.4726438820362098E-2</v>
      </c>
      <c r="O10" s="1003">
        <v>8.5304424166679396E-2</v>
      </c>
      <c r="P10" s="1003">
        <v>7.9085297882556901E-2</v>
      </c>
      <c r="Q10" s="1003">
        <v>4.6349272131919902E-2</v>
      </c>
      <c r="R10" s="1003">
        <v>6.5933890640735598E-2</v>
      </c>
      <c r="S10" s="1003">
        <v>1.6952820122242002E-2</v>
      </c>
      <c r="T10" s="1003">
        <v>7.2979931719601198E-3</v>
      </c>
      <c r="U10" s="1003">
        <v>1.29600614309311E-2</v>
      </c>
      <c r="V10" s="1003">
        <v>7.98999425023794E-3</v>
      </c>
      <c r="W10" s="1003">
        <v>3.7844586186110999E-3</v>
      </c>
      <c r="X10" s="1003">
        <v>4.9471305683255204E-3</v>
      </c>
      <c r="Y10" s="1003">
        <v>0</v>
      </c>
      <c r="Z10" s="1003">
        <v>5.8411946520209304E-3</v>
      </c>
      <c r="AA10" s="1009">
        <v>2382.58715820312</v>
      </c>
    </row>
    <row r="11" spans="1:27" x14ac:dyDescent="0.2">
      <c r="A11" s="2" t="s">
        <v>30</v>
      </c>
      <c r="B11" s="1006">
        <v>1474</v>
      </c>
      <c r="C11" s="1003">
        <v>0</v>
      </c>
      <c r="D11" s="1003">
        <v>0</v>
      </c>
      <c r="E11" s="1003">
        <v>4.1220677085220796E-3</v>
      </c>
      <c r="F11" s="1003">
        <v>2.1290746517479398E-3</v>
      </c>
      <c r="G11" s="1003">
        <v>6.7558605223894102E-3</v>
      </c>
      <c r="H11" s="1003">
        <v>5.9048547409474798E-3</v>
      </c>
      <c r="I11" s="1003">
        <v>1.2742505408823501E-2</v>
      </c>
      <c r="J11" s="1003">
        <v>3.3127352595329299E-2</v>
      </c>
      <c r="K11" s="1003">
        <v>1.7621779814362502E-2</v>
      </c>
      <c r="L11" s="1003">
        <v>2.3152591660618799E-2</v>
      </c>
      <c r="M11" s="1003">
        <v>2.2581446915864899E-2</v>
      </c>
      <c r="N11" s="1003">
        <v>2.94534508138895E-2</v>
      </c>
      <c r="O11" s="1003">
        <v>4.96511645615101E-2</v>
      </c>
      <c r="P11" s="1003">
        <v>7.7665969729423495E-2</v>
      </c>
      <c r="Q11" s="1003">
        <v>8.1183634698391002E-2</v>
      </c>
      <c r="R11" s="1003">
        <v>7.9001016914844499E-2</v>
      </c>
      <c r="S11" s="1003">
        <v>7.7865280210971805E-2</v>
      </c>
      <c r="T11" s="1003">
        <v>8.47270041704178E-2</v>
      </c>
      <c r="U11" s="1003">
        <v>7.5079664587974507E-2</v>
      </c>
      <c r="V11" s="1003">
        <v>8.1945218145847307E-2</v>
      </c>
      <c r="W11" s="1003">
        <v>8.8600292801856995E-2</v>
      </c>
      <c r="X11" s="1003">
        <v>6.24143853783607E-2</v>
      </c>
      <c r="Y11" s="1003">
        <v>3.4296944737434401E-2</v>
      </c>
      <c r="Z11" s="1003">
        <v>4.9978438764810597E-2</v>
      </c>
      <c r="AA11" s="1009">
        <v>4702.20751953125</v>
      </c>
    </row>
    <row r="12" spans="1:27" x14ac:dyDescent="0.2">
      <c r="A12" s="2" t="s">
        <v>31</v>
      </c>
      <c r="B12" s="1006">
        <v>1698</v>
      </c>
      <c r="C12" s="1003">
        <v>6.4116371795535096E-3</v>
      </c>
      <c r="D12" s="1003">
        <v>6.1987331137061102E-3</v>
      </c>
      <c r="E12" s="1003">
        <v>1.5299270860850801E-2</v>
      </c>
      <c r="F12" s="1003">
        <v>1.22938361018896E-2</v>
      </c>
      <c r="G12" s="1003">
        <v>8.0462861806154303E-3</v>
      </c>
      <c r="H12" s="1003">
        <v>3.1738579273223898E-2</v>
      </c>
      <c r="I12" s="1003">
        <v>2.5491416454315199E-2</v>
      </c>
      <c r="J12" s="1003">
        <v>4.0886249393224702E-2</v>
      </c>
      <c r="K12" s="1003">
        <v>3.5170983523130403E-2</v>
      </c>
      <c r="L12" s="1003">
        <v>3.55176664888859E-2</v>
      </c>
      <c r="M12" s="1003">
        <v>3.0758582055568699E-2</v>
      </c>
      <c r="N12" s="1003">
        <v>3.6542583256959901E-2</v>
      </c>
      <c r="O12" s="1003">
        <v>6.0261279344558702E-2</v>
      </c>
      <c r="P12" s="1003">
        <v>8.9440204203128801E-2</v>
      </c>
      <c r="Q12" s="1003">
        <v>7.35881552100182E-2</v>
      </c>
      <c r="R12" s="1003">
        <v>0.105944536626339</v>
      </c>
      <c r="S12" s="1003">
        <v>6.84238001704216E-2</v>
      </c>
      <c r="T12" s="1003">
        <v>8.00053626298904E-2</v>
      </c>
      <c r="U12" s="1003">
        <v>6.4079664647579193E-2</v>
      </c>
      <c r="V12" s="1003">
        <v>4.8567552119493498E-2</v>
      </c>
      <c r="W12" s="1003">
        <v>5.43575175106525E-2</v>
      </c>
      <c r="X12" s="1003">
        <v>3.1773988157510799E-2</v>
      </c>
      <c r="Y12" s="1003">
        <v>1.43400263041258E-2</v>
      </c>
      <c r="Z12" s="1003">
        <v>2.4862093850970299E-2</v>
      </c>
      <c r="AA12" s="1009">
        <v>3966.06201171875</v>
      </c>
    </row>
    <row r="13" spans="1:27" x14ac:dyDescent="0.2">
      <c r="A13" s="2" t="s">
        <v>32</v>
      </c>
      <c r="B13" s="1006">
        <v>962</v>
      </c>
      <c r="C13" s="1003">
        <v>4.9606296233832801E-3</v>
      </c>
      <c r="D13" s="1003">
        <v>3.0041527003049899E-2</v>
      </c>
      <c r="E13" s="1003">
        <v>0.10147497057914701</v>
      </c>
      <c r="F13" s="1003">
        <v>0.142791077494621</v>
      </c>
      <c r="G13" s="1003">
        <v>0.121235951781273</v>
      </c>
      <c r="H13" s="1003">
        <v>0.12996426224708599</v>
      </c>
      <c r="I13" s="1003">
        <v>0.100584797561169</v>
      </c>
      <c r="J13" s="1003">
        <v>9.7973786294460297E-2</v>
      </c>
      <c r="K13" s="1003">
        <v>9.7823776304721805E-2</v>
      </c>
      <c r="L13" s="1003">
        <v>6.3448280096054105E-2</v>
      </c>
      <c r="M13" s="1003">
        <v>2.6365872472524601E-2</v>
      </c>
      <c r="N13" s="1003">
        <v>2.89038121700287E-2</v>
      </c>
      <c r="O13" s="1003">
        <v>2.0953917875886002E-2</v>
      </c>
      <c r="P13" s="1003">
        <v>1.6534009948372799E-2</v>
      </c>
      <c r="Q13" s="1003">
        <v>8.4580797702074103E-3</v>
      </c>
      <c r="R13" s="1003">
        <v>3.2228571362793398E-3</v>
      </c>
      <c r="S13" s="1003">
        <v>2.41805869154632E-3</v>
      </c>
      <c r="T13" s="1003">
        <v>4.3960887705907199E-4</v>
      </c>
      <c r="U13" s="1003">
        <v>0</v>
      </c>
      <c r="V13" s="1003">
        <v>1.96379399858415E-3</v>
      </c>
      <c r="W13" s="1003">
        <v>0</v>
      </c>
      <c r="X13" s="1003">
        <v>4.4092716416343998E-4</v>
      </c>
      <c r="Y13" s="1003">
        <v>0</v>
      </c>
      <c r="Z13" s="1003">
        <v>0</v>
      </c>
      <c r="AA13" s="1009">
        <v>1649.9794921875</v>
      </c>
    </row>
    <row r="14" spans="1:27" x14ac:dyDescent="0.2">
      <c r="A14" s="2" t="s">
        <v>33</v>
      </c>
      <c r="B14" s="1006">
        <v>1567</v>
      </c>
      <c r="C14" s="1003">
        <v>9.5817935653030905E-4</v>
      </c>
      <c r="D14" s="1003">
        <v>8.0695468932390202E-4</v>
      </c>
      <c r="E14" s="1003">
        <v>8.7465364485979098E-3</v>
      </c>
      <c r="F14" s="1003">
        <v>1.72606557607651E-2</v>
      </c>
      <c r="G14" s="1003">
        <v>1.7992407083511401E-2</v>
      </c>
      <c r="H14" s="1003">
        <v>1.8955485895276101E-2</v>
      </c>
      <c r="I14" s="1003">
        <v>2.8007445856928801E-2</v>
      </c>
      <c r="J14" s="1003">
        <v>5.0577323883771903E-2</v>
      </c>
      <c r="K14" s="1003">
        <v>7.1918569505214705E-2</v>
      </c>
      <c r="L14" s="1003">
        <v>8.7479174137115506E-2</v>
      </c>
      <c r="M14" s="1003">
        <v>7.9940073192119598E-2</v>
      </c>
      <c r="N14" s="1003">
        <v>6.9449290633201599E-2</v>
      </c>
      <c r="O14" s="1003">
        <v>0.15599808096885701</v>
      </c>
      <c r="P14" s="1003">
        <v>0.109253503382206</v>
      </c>
      <c r="Q14" s="1003">
        <v>8.4279358386993394E-2</v>
      </c>
      <c r="R14" s="1003">
        <v>6.83708265423775E-2</v>
      </c>
      <c r="S14" s="1003">
        <v>3.2103620469570202E-2</v>
      </c>
      <c r="T14" s="1003">
        <v>3.53775732219219E-2</v>
      </c>
      <c r="U14" s="1003">
        <v>1.7974408343434299E-2</v>
      </c>
      <c r="V14" s="1003">
        <v>1.0771707631647601E-2</v>
      </c>
      <c r="W14" s="1003">
        <v>1.2174373492598501E-2</v>
      </c>
      <c r="X14" s="1003">
        <v>5.3001614287495596E-3</v>
      </c>
      <c r="Y14" s="1003">
        <v>5.9159630909562102E-3</v>
      </c>
      <c r="Z14" s="1003">
        <v>1.0388332419097399E-2</v>
      </c>
      <c r="AA14" s="1009">
        <v>2988.609375</v>
      </c>
    </row>
    <row r="15" spans="1:27" x14ac:dyDescent="0.2">
      <c r="A15" s="5" t="s">
        <v>34</v>
      </c>
      <c r="B15" s="1005" t="s">
        <v>1</v>
      </c>
      <c r="C15" s="1002" t="s">
        <v>1</v>
      </c>
      <c r="D15" s="1002" t="s">
        <v>1</v>
      </c>
      <c r="E15" s="1002" t="s">
        <v>1</v>
      </c>
      <c r="F15" s="1002" t="s">
        <v>1</v>
      </c>
      <c r="G15" s="1002" t="s">
        <v>1</v>
      </c>
      <c r="H15" s="1002" t="s">
        <v>1</v>
      </c>
      <c r="I15" s="1002" t="s">
        <v>1</v>
      </c>
      <c r="J15" s="1002" t="s">
        <v>1</v>
      </c>
      <c r="K15" s="1002" t="s">
        <v>1</v>
      </c>
      <c r="L15" s="1002" t="s">
        <v>1</v>
      </c>
      <c r="M15" s="1002" t="s">
        <v>1</v>
      </c>
      <c r="N15" s="1002" t="s">
        <v>1</v>
      </c>
      <c r="O15" s="1002" t="s">
        <v>1</v>
      </c>
      <c r="P15" s="1002" t="s">
        <v>1</v>
      </c>
      <c r="Q15" s="1002" t="s">
        <v>1</v>
      </c>
      <c r="R15" s="1002" t="s">
        <v>1</v>
      </c>
      <c r="S15" s="1002" t="s">
        <v>1</v>
      </c>
      <c r="T15" s="1002" t="s">
        <v>1</v>
      </c>
      <c r="U15" s="1002" t="s">
        <v>1</v>
      </c>
      <c r="V15" s="1002" t="s">
        <v>1</v>
      </c>
      <c r="W15" s="1002" t="s">
        <v>1</v>
      </c>
      <c r="X15" s="1002" t="s">
        <v>1</v>
      </c>
      <c r="Y15" s="1002" t="s">
        <v>1</v>
      </c>
      <c r="Z15" s="1002" t="s">
        <v>1</v>
      </c>
      <c r="AA15" s="1008" t="s">
        <v>1</v>
      </c>
    </row>
    <row r="16" spans="1:27" x14ac:dyDescent="0.2">
      <c r="A16" s="2" t="s">
        <v>35</v>
      </c>
      <c r="B16" s="1006">
        <v>5775</v>
      </c>
      <c r="C16" s="1003">
        <v>7.0014554075896697E-3</v>
      </c>
      <c r="D16" s="1003">
        <v>7.99350254237652E-3</v>
      </c>
      <c r="E16" s="1003">
        <v>1.7744205892086001E-2</v>
      </c>
      <c r="F16" s="1003">
        <v>2.1228890866041201E-2</v>
      </c>
      <c r="G16" s="1003">
        <v>2.97591239213943E-2</v>
      </c>
      <c r="H16" s="1003">
        <v>4.0483295917511E-2</v>
      </c>
      <c r="I16" s="1003">
        <v>4.8486959189176601E-2</v>
      </c>
      <c r="J16" s="1003">
        <v>7.5699411332607297E-2</v>
      </c>
      <c r="K16" s="1003">
        <v>7.0817902684211703E-2</v>
      </c>
      <c r="L16" s="1003">
        <v>6.5664045512676197E-2</v>
      </c>
      <c r="M16" s="1003">
        <v>5.7707380503416103E-2</v>
      </c>
      <c r="N16" s="1003">
        <v>4.9140688031911801E-2</v>
      </c>
      <c r="O16" s="1003">
        <v>7.2014026343822493E-2</v>
      </c>
      <c r="P16" s="1003">
        <v>7.6150655746460003E-2</v>
      </c>
      <c r="Q16" s="1003">
        <v>5.5994555354118299E-2</v>
      </c>
      <c r="R16" s="1003">
        <v>6.0677565634250599E-2</v>
      </c>
      <c r="S16" s="1003">
        <v>4.14053462445736E-2</v>
      </c>
      <c r="T16" s="1003">
        <v>4.0919709950685501E-2</v>
      </c>
      <c r="U16" s="1003">
        <v>3.5300757735967601E-2</v>
      </c>
      <c r="V16" s="1003">
        <v>3.2839417457580601E-2</v>
      </c>
      <c r="W16" s="1003">
        <v>3.8735967129468897E-2</v>
      </c>
      <c r="X16" s="1003">
        <v>2.30238381773233E-2</v>
      </c>
      <c r="Y16" s="1003">
        <v>1.1096076108515301E-2</v>
      </c>
      <c r="Z16" s="1003">
        <v>2.0115217193961098E-2</v>
      </c>
      <c r="AA16" s="1009">
        <v>2926.81005859375</v>
      </c>
    </row>
    <row r="17" spans="1:27" x14ac:dyDescent="0.2">
      <c r="A17" s="2" t="s">
        <v>36</v>
      </c>
      <c r="B17" s="1006">
        <v>298</v>
      </c>
      <c r="C17" s="1003">
        <v>2.7746533975005101E-2</v>
      </c>
      <c r="D17" s="1003">
        <v>2.14143898338079E-2</v>
      </c>
      <c r="E17" s="1003">
        <v>0.51256787776946999</v>
      </c>
      <c r="F17" s="1003">
        <v>7.1436010301113101E-2</v>
      </c>
      <c r="G17" s="1003">
        <v>0.119577646255493</v>
      </c>
      <c r="H17" s="1003">
        <v>6.0548573732376099E-2</v>
      </c>
      <c r="I17" s="1003">
        <v>1.9032636657357199E-2</v>
      </c>
      <c r="J17" s="1003">
        <v>4.6631708741188001E-2</v>
      </c>
      <c r="K17" s="1003">
        <v>2.8918145224452001E-2</v>
      </c>
      <c r="L17" s="1003">
        <v>1.4520043507218401E-2</v>
      </c>
      <c r="M17" s="1003">
        <v>5.76789723709226E-3</v>
      </c>
      <c r="N17" s="1003">
        <v>9.56715177744627E-3</v>
      </c>
      <c r="O17" s="1003">
        <v>7.6617822051048296E-3</v>
      </c>
      <c r="P17" s="1003">
        <v>2.6315588504076001E-2</v>
      </c>
      <c r="Q17" s="1003">
        <v>6.7835142835974702E-3</v>
      </c>
      <c r="R17" s="1003">
        <v>6.5024965442717101E-3</v>
      </c>
      <c r="S17" s="1003">
        <v>2.5379641447216298E-3</v>
      </c>
      <c r="T17" s="1003">
        <v>5.9146103449165804E-3</v>
      </c>
      <c r="U17" s="1003">
        <v>2.5719567202031599E-3</v>
      </c>
      <c r="V17" s="1003">
        <v>8.0383144086226799E-4</v>
      </c>
      <c r="W17" s="1003">
        <v>0</v>
      </c>
      <c r="X17" s="1003">
        <v>0</v>
      </c>
      <c r="Y17" s="1003">
        <v>3.1796793919056702E-3</v>
      </c>
      <c r="Z17" s="1003">
        <v>0</v>
      </c>
      <c r="AA17" s="1009">
        <v>1075.21276855469</v>
      </c>
    </row>
    <row r="18" spans="1:27" x14ac:dyDescent="0.2">
      <c r="A18" s="2" t="s">
        <v>37</v>
      </c>
      <c r="B18" s="1006">
        <v>2408</v>
      </c>
      <c r="C18" s="1003">
        <v>5.6583492550998904E-4</v>
      </c>
      <c r="D18" s="1003">
        <v>2.2060520946979498E-2</v>
      </c>
      <c r="E18" s="1003">
        <v>5.7248074561357498E-2</v>
      </c>
      <c r="F18" s="1003">
        <v>0.11026126146316501</v>
      </c>
      <c r="G18" s="1003">
        <v>9.4208911061286899E-2</v>
      </c>
      <c r="H18" s="1003">
        <v>9.8654255270957905E-2</v>
      </c>
      <c r="I18" s="1003">
        <v>8.1172652542591095E-2</v>
      </c>
      <c r="J18" s="1003">
        <v>8.7049767374992398E-2</v>
      </c>
      <c r="K18" s="1003">
        <v>9.4865642488002805E-2</v>
      </c>
      <c r="L18" s="1003">
        <v>6.9711901247501401E-2</v>
      </c>
      <c r="M18" s="1003">
        <v>4.3870180845260599E-2</v>
      </c>
      <c r="N18" s="1003">
        <v>4.08134199678898E-2</v>
      </c>
      <c r="O18" s="1003">
        <v>6.5119281411171001E-2</v>
      </c>
      <c r="P18" s="1003">
        <v>4.3175593018531799E-2</v>
      </c>
      <c r="Q18" s="1003">
        <v>3.3497724682092701E-2</v>
      </c>
      <c r="R18" s="1003">
        <v>2.2585034370422401E-2</v>
      </c>
      <c r="S18" s="1003">
        <v>8.8702673092484492E-3</v>
      </c>
      <c r="T18" s="1003">
        <v>1.0616921819746499E-2</v>
      </c>
      <c r="U18" s="1003">
        <v>3.9568105712532997E-3</v>
      </c>
      <c r="V18" s="1003">
        <v>4.8661255277693298E-3</v>
      </c>
      <c r="W18" s="1003">
        <v>3.0024510342627798E-3</v>
      </c>
      <c r="X18" s="1003">
        <v>1.40308402478695E-3</v>
      </c>
      <c r="Y18" s="1003">
        <v>7.8082660911604795E-4</v>
      </c>
      <c r="Z18" s="1003">
        <v>1.64345919620246E-3</v>
      </c>
      <c r="AA18" s="1009">
        <v>1968.90014648438</v>
      </c>
    </row>
    <row r="19" spans="1:27" x14ac:dyDescent="0.2">
      <c r="A19" s="2" t="s">
        <v>38</v>
      </c>
      <c r="B19" s="1006">
        <v>306</v>
      </c>
      <c r="C19" s="1003">
        <v>0.14911837875843001</v>
      </c>
      <c r="D19" s="1003">
        <v>6.8628869950771304E-2</v>
      </c>
      <c r="E19" s="1003">
        <v>0.20057447254657701</v>
      </c>
      <c r="F19" s="1003">
        <v>0.116761349141598</v>
      </c>
      <c r="G19" s="1003">
        <v>0.107656612992287</v>
      </c>
      <c r="H19" s="1003">
        <v>8.7661527097225203E-2</v>
      </c>
      <c r="I19" s="1003">
        <v>2.6884688064456E-2</v>
      </c>
      <c r="J19" s="1003">
        <v>4.0609277784824399E-2</v>
      </c>
      <c r="K19" s="1003">
        <v>1.9868107512593301E-2</v>
      </c>
      <c r="L19" s="1003">
        <v>3.9325270801782601E-2</v>
      </c>
      <c r="M19" s="1003">
        <v>1.6465572640299801E-2</v>
      </c>
      <c r="N19" s="1003">
        <v>1.35988397523761E-2</v>
      </c>
      <c r="O19" s="1003">
        <v>2.7385897934436802E-2</v>
      </c>
      <c r="P19" s="1003">
        <v>1.7892481759190601E-2</v>
      </c>
      <c r="Q19" s="1003">
        <v>2.25702505558729E-2</v>
      </c>
      <c r="R19" s="1003">
        <v>2.2198947146534899E-2</v>
      </c>
      <c r="S19" s="1003">
        <v>3.5946359857916802E-3</v>
      </c>
      <c r="T19" s="1003">
        <v>1.4334961306303701E-3</v>
      </c>
      <c r="U19" s="1003">
        <v>8.8799011427909103E-4</v>
      </c>
      <c r="V19" s="1003">
        <v>2.0448982249945402E-3</v>
      </c>
      <c r="W19" s="1003">
        <v>3.3302479423582602E-3</v>
      </c>
      <c r="X19" s="1003">
        <v>1.21349736582488E-3</v>
      </c>
      <c r="Y19" s="1003">
        <v>6.5703951986506603E-4</v>
      </c>
      <c r="Z19" s="1003">
        <v>9.6376379951834696E-3</v>
      </c>
      <c r="AA19" s="1009">
        <v>1197.3369140625</v>
      </c>
    </row>
    <row r="20" spans="1:27" x14ac:dyDescent="0.2">
      <c r="A20" s="5" t="s">
        <v>39</v>
      </c>
      <c r="B20" s="1005" t="s">
        <v>1</v>
      </c>
      <c r="C20" s="1002" t="s">
        <v>1</v>
      </c>
      <c r="D20" s="1002" t="s">
        <v>1</v>
      </c>
      <c r="E20" s="1002" t="s">
        <v>1</v>
      </c>
      <c r="F20" s="1002" t="s">
        <v>1</v>
      </c>
      <c r="G20" s="1002" t="s">
        <v>1</v>
      </c>
      <c r="H20" s="1002" t="s">
        <v>1</v>
      </c>
      <c r="I20" s="1002" t="s">
        <v>1</v>
      </c>
      <c r="J20" s="1002" t="s">
        <v>1</v>
      </c>
      <c r="K20" s="1002" t="s">
        <v>1</v>
      </c>
      <c r="L20" s="1002" t="s">
        <v>1</v>
      </c>
      <c r="M20" s="1002" t="s">
        <v>1</v>
      </c>
      <c r="N20" s="1002" t="s">
        <v>1</v>
      </c>
      <c r="O20" s="1002" t="s">
        <v>1</v>
      </c>
      <c r="P20" s="1002" t="s">
        <v>1</v>
      </c>
      <c r="Q20" s="1002" t="s">
        <v>1</v>
      </c>
      <c r="R20" s="1002" t="s">
        <v>1</v>
      </c>
      <c r="S20" s="1002" t="s">
        <v>1</v>
      </c>
      <c r="T20" s="1002" t="s">
        <v>1</v>
      </c>
      <c r="U20" s="1002" t="s">
        <v>1</v>
      </c>
      <c r="V20" s="1002" t="s">
        <v>1</v>
      </c>
      <c r="W20" s="1002" t="s">
        <v>1</v>
      </c>
      <c r="X20" s="1002" t="s">
        <v>1</v>
      </c>
      <c r="Y20" s="1002" t="s">
        <v>1</v>
      </c>
      <c r="Z20" s="1002" t="s">
        <v>1</v>
      </c>
      <c r="AA20" s="1008" t="s">
        <v>1</v>
      </c>
    </row>
    <row r="21" spans="1:27" x14ac:dyDescent="0.2">
      <c r="A21" s="2" t="s">
        <v>35</v>
      </c>
      <c r="B21" s="1006">
        <v>5775</v>
      </c>
      <c r="C21" s="1003">
        <v>7.0014554075896697E-3</v>
      </c>
      <c r="D21" s="1003">
        <v>7.99350254237652E-3</v>
      </c>
      <c r="E21" s="1003">
        <v>1.7744205892086001E-2</v>
      </c>
      <c r="F21" s="1003">
        <v>2.1228890866041201E-2</v>
      </c>
      <c r="G21" s="1003">
        <v>2.97591239213943E-2</v>
      </c>
      <c r="H21" s="1003">
        <v>4.0483295917511E-2</v>
      </c>
      <c r="I21" s="1003">
        <v>4.8486959189176601E-2</v>
      </c>
      <c r="J21" s="1003">
        <v>7.5699411332607297E-2</v>
      </c>
      <c r="K21" s="1003">
        <v>7.0817902684211703E-2</v>
      </c>
      <c r="L21" s="1003">
        <v>6.5664045512676197E-2</v>
      </c>
      <c r="M21" s="1003">
        <v>5.7707380503416103E-2</v>
      </c>
      <c r="N21" s="1003">
        <v>4.9140688031911801E-2</v>
      </c>
      <c r="O21" s="1003">
        <v>7.2014026343822493E-2</v>
      </c>
      <c r="P21" s="1003">
        <v>7.6150655746460003E-2</v>
      </c>
      <c r="Q21" s="1003">
        <v>5.5994555354118299E-2</v>
      </c>
      <c r="R21" s="1003">
        <v>6.0677565634250599E-2</v>
      </c>
      <c r="S21" s="1003">
        <v>4.14053462445736E-2</v>
      </c>
      <c r="T21" s="1003">
        <v>4.0919709950685501E-2</v>
      </c>
      <c r="U21" s="1003">
        <v>3.5300757735967601E-2</v>
      </c>
      <c r="V21" s="1003">
        <v>3.2839417457580601E-2</v>
      </c>
      <c r="W21" s="1003">
        <v>3.8735967129468897E-2</v>
      </c>
      <c r="X21" s="1003">
        <v>2.30238381773233E-2</v>
      </c>
      <c r="Y21" s="1003">
        <v>1.1096076108515301E-2</v>
      </c>
      <c r="Z21" s="1003">
        <v>2.0115217193961098E-2</v>
      </c>
      <c r="AA21" s="1009">
        <v>2926.81005859375</v>
      </c>
    </row>
    <row r="22" spans="1:27" x14ac:dyDescent="0.2">
      <c r="A22" s="2" t="s">
        <v>40</v>
      </c>
      <c r="B22" s="1006">
        <v>105</v>
      </c>
      <c r="C22" s="1003">
        <v>3.21143046021461E-2</v>
      </c>
      <c r="D22" s="1003">
        <v>7.3510217480361496E-3</v>
      </c>
      <c r="E22" s="1003">
        <v>0.28446918725967402</v>
      </c>
      <c r="F22" s="1003">
        <v>0.119440026581287</v>
      </c>
      <c r="G22" s="1003">
        <v>0.198190793395042</v>
      </c>
      <c r="H22" s="1003">
        <v>5.5877674371004098E-2</v>
      </c>
      <c r="I22" s="1003">
        <v>1.3395756483077999E-2</v>
      </c>
      <c r="J22" s="1003">
        <v>4.45549376308918E-2</v>
      </c>
      <c r="K22" s="1003">
        <v>5.4070290178060497E-2</v>
      </c>
      <c r="L22" s="1003">
        <v>1.25887794420123E-2</v>
      </c>
      <c r="M22" s="1003">
        <v>1.70793794095516E-2</v>
      </c>
      <c r="N22" s="1003">
        <v>1.45837301388383E-2</v>
      </c>
      <c r="O22" s="1003">
        <v>1.6062665730714801E-2</v>
      </c>
      <c r="P22" s="1003">
        <v>5.6863382458686801E-2</v>
      </c>
      <c r="Q22" s="1003">
        <v>2.0297946408390999E-2</v>
      </c>
      <c r="R22" s="1003">
        <v>1.7666764557361599E-2</v>
      </c>
      <c r="S22" s="1003">
        <v>7.5942138209939003E-3</v>
      </c>
      <c r="T22" s="1003">
        <v>1.7697971314191801E-2</v>
      </c>
      <c r="U22" s="1003">
        <v>7.6959277503192399E-3</v>
      </c>
      <c r="V22" s="1003">
        <v>2.4052616208791698E-3</v>
      </c>
      <c r="W22" s="1003">
        <v>0</v>
      </c>
      <c r="X22" s="1003">
        <v>0</v>
      </c>
      <c r="Y22" s="1003">
        <v>0</v>
      </c>
      <c r="Z22" s="1003">
        <v>0</v>
      </c>
      <c r="AA22" s="1009">
        <v>1383.28759765625</v>
      </c>
    </row>
    <row r="23" spans="1:27" x14ac:dyDescent="0.2">
      <c r="A23" s="2" t="s">
        <v>41</v>
      </c>
      <c r="B23" s="1006">
        <v>160</v>
      </c>
      <c r="C23" s="1003">
        <v>8.2185706123709696E-3</v>
      </c>
      <c r="D23" s="1003">
        <v>8.8145509362220799E-3</v>
      </c>
      <c r="E23" s="1003">
        <v>0.62357074022293102</v>
      </c>
      <c r="F23" s="1003">
        <v>5.5551540106535E-2</v>
      </c>
      <c r="G23" s="1003">
        <v>8.1528842449188205E-2</v>
      </c>
      <c r="H23" s="1003">
        <v>7.5644716620445293E-2</v>
      </c>
      <c r="I23" s="1003">
        <v>2.6294583454728099E-2</v>
      </c>
      <c r="J23" s="1003">
        <v>5.7340085506439202E-2</v>
      </c>
      <c r="K23" s="1003">
        <v>1.7386531457305E-2</v>
      </c>
      <c r="L23" s="1003">
        <v>1.8629923462867699E-2</v>
      </c>
      <c r="M23" s="1003">
        <v>1.08420907054096E-4</v>
      </c>
      <c r="N23" s="1003">
        <v>8.4783090278506296E-3</v>
      </c>
      <c r="O23" s="1003">
        <v>4.1434667073190204E-3</v>
      </c>
      <c r="P23" s="1003">
        <v>1.32089024409652E-2</v>
      </c>
      <c r="Q23" s="1003">
        <v>0</v>
      </c>
      <c r="R23" s="1003">
        <v>1.0808362858369901E-3</v>
      </c>
      <c r="S23" s="1003">
        <v>0</v>
      </c>
      <c r="T23" s="1003">
        <v>0</v>
      </c>
      <c r="U23" s="1003">
        <v>0</v>
      </c>
      <c r="V23" s="1003">
        <v>0</v>
      </c>
      <c r="W23" s="1003">
        <v>0</v>
      </c>
      <c r="X23" s="1003">
        <v>0</v>
      </c>
      <c r="Y23" s="1003">
        <v>0</v>
      </c>
      <c r="Z23" s="1003">
        <v>0</v>
      </c>
      <c r="AA23" s="1009">
        <v>1048.52478027344</v>
      </c>
    </row>
    <row r="24" spans="1:27" x14ac:dyDescent="0.2">
      <c r="A24" s="2" t="s">
        <v>42</v>
      </c>
      <c r="B24" s="1006">
        <v>33</v>
      </c>
      <c r="C24" s="1003">
        <v>0.111056201159954</v>
      </c>
      <c r="D24" s="1003">
        <v>0.12543447315692899</v>
      </c>
      <c r="E24" s="1003">
        <v>0.644276022911072</v>
      </c>
      <c r="F24" s="1003">
        <v>6.8427119404077504E-3</v>
      </c>
      <c r="G24" s="1003">
        <v>7.3160022497177096E-2</v>
      </c>
      <c r="H24" s="1003">
        <v>0</v>
      </c>
      <c r="I24" s="1003">
        <v>0</v>
      </c>
      <c r="J24" s="1003">
        <v>0</v>
      </c>
      <c r="K24" s="1003">
        <v>1.0900260880589501E-2</v>
      </c>
      <c r="L24" s="1003">
        <v>0</v>
      </c>
      <c r="M24" s="1003">
        <v>0</v>
      </c>
      <c r="N24" s="1003">
        <v>0</v>
      </c>
      <c r="O24" s="1003">
        <v>0</v>
      </c>
      <c r="P24" s="1003">
        <v>0</v>
      </c>
      <c r="Q24" s="1003">
        <v>0</v>
      </c>
      <c r="R24" s="1003">
        <v>0</v>
      </c>
      <c r="S24" s="1003">
        <v>0</v>
      </c>
      <c r="T24" s="1003">
        <v>0</v>
      </c>
      <c r="U24" s="1003">
        <v>0</v>
      </c>
      <c r="V24" s="1003">
        <v>0</v>
      </c>
      <c r="W24" s="1003">
        <v>0</v>
      </c>
      <c r="X24" s="1003">
        <v>0</v>
      </c>
      <c r="Y24" s="1003">
        <v>2.8330314904451401E-2</v>
      </c>
      <c r="Z24" s="1003">
        <v>0</v>
      </c>
      <c r="AA24" s="1009">
        <v>980.644287109375</v>
      </c>
    </row>
    <row r="25" spans="1:27" x14ac:dyDescent="0.2">
      <c r="A25" s="2" t="s">
        <v>43</v>
      </c>
      <c r="B25" s="1006">
        <v>11</v>
      </c>
      <c r="C25" s="1003" t="s">
        <v>1</v>
      </c>
      <c r="D25" s="1003" t="s">
        <v>1</v>
      </c>
      <c r="E25" s="1003" t="s">
        <v>1</v>
      </c>
      <c r="F25" s="1003" t="s">
        <v>1</v>
      </c>
      <c r="G25" s="1003" t="s">
        <v>1</v>
      </c>
      <c r="H25" s="1003" t="s">
        <v>1</v>
      </c>
      <c r="I25" s="1003" t="s">
        <v>1</v>
      </c>
      <c r="J25" s="1003" t="s">
        <v>1</v>
      </c>
      <c r="K25" s="1003" t="s">
        <v>1</v>
      </c>
      <c r="L25" s="1003" t="s">
        <v>1</v>
      </c>
      <c r="M25" s="1003" t="s">
        <v>1</v>
      </c>
      <c r="N25" s="1003" t="s">
        <v>1</v>
      </c>
      <c r="O25" s="1003" t="s">
        <v>1</v>
      </c>
      <c r="P25" s="1003" t="s">
        <v>1</v>
      </c>
      <c r="Q25" s="1003" t="s">
        <v>1</v>
      </c>
      <c r="R25" s="1003" t="s">
        <v>1</v>
      </c>
      <c r="S25" s="1003" t="s">
        <v>1</v>
      </c>
      <c r="T25" s="1003" t="s">
        <v>1</v>
      </c>
      <c r="U25" s="1003" t="s">
        <v>1</v>
      </c>
      <c r="V25" s="1003" t="s">
        <v>1</v>
      </c>
      <c r="W25" s="1003" t="s">
        <v>1</v>
      </c>
      <c r="X25" s="1003" t="s">
        <v>1</v>
      </c>
      <c r="Y25" s="1003" t="s">
        <v>1</v>
      </c>
      <c r="Z25" s="1003" t="s">
        <v>1</v>
      </c>
      <c r="AA25" s="1009" t="s">
        <v>1</v>
      </c>
    </row>
    <row r="26" spans="1:27" x14ac:dyDescent="0.2">
      <c r="A26" s="2" t="s">
        <v>37</v>
      </c>
      <c r="B26" s="1006">
        <v>2408</v>
      </c>
      <c r="C26" s="1003">
        <v>5.6583492550998904E-4</v>
      </c>
      <c r="D26" s="1003">
        <v>2.2060520946979498E-2</v>
      </c>
      <c r="E26" s="1003">
        <v>5.7248074561357498E-2</v>
      </c>
      <c r="F26" s="1003">
        <v>0.11026126146316501</v>
      </c>
      <c r="G26" s="1003">
        <v>9.4208911061286899E-2</v>
      </c>
      <c r="H26" s="1003">
        <v>9.8654255270957905E-2</v>
      </c>
      <c r="I26" s="1003">
        <v>8.1172652542591095E-2</v>
      </c>
      <c r="J26" s="1003">
        <v>8.7049767374992398E-2</v>
      </c>
      <c r="K26" s="1003">
        <v>9.4865642488002805E-2</v>
      </c>
      <c r="L26" s="1003">
        <v>6.9711901247501401E-2</v>
      </c>
      <c r="M26" s="1003">
        <v>4.3870180845260599E-2</v>
      </c>
      <c r="N26" s="1003">
        <v>4.08134199678898E-2</v>
      </c>
      <c r="O26" s="1003">
        <v>6.5119281411171001E-2</v>
      </c>
      <c r="P26" s="1003">
        <v>4.3175593018531799E-2</v>
      </c>
      <c r="Q26" s="1003">
        <v>3.3497724682092701E-2</v>
      </c>
      <c r="R26" s="1003">
        <v>2.2585034370422401E-2</v>
      </c>
      <c r="S26" s="1003">
        <v>8.8702673092484492E-3</v>
      </c>
      <c r="T26" s="1003">
        <v>1.0616921819746499E-2</v>
      </c>
      <c r="U26" s="1003">
        <v>3.9568105712532997E-3</v>
      </c>
      <c r="V26" s="1003">
        <v>4.8661255277693298E-3</v>
      </c>
      <c r="W26" s="1003">
        <v>3.0024510342627798E-3</v>
      </c>
      <c r="X26" s="1003">
        <v>1.40308402478695E-3</v>
      </c>
      <c r="Y26" s="1003">
        <v>7.8082660911604795E-4</v>
      </c>
      <c r="Z26" s="1003">
        <v>1.64345919620246E-3</v>
      </c>
      <c r="AA26" s="1009">
        <v>1968.90014648438</v>
      </c>
    </row>
    <row r="27" spans="1:27" x14ac:dyDescent="0.2">
      <c r="A27" s="2" t="s">
        <v>44</v>
      </c>
      <c r="B27" s="1006">
        <v>36</v>
      </c>
      <c r="C27" s="1003">
        <v>0.113953970372677</v>
      </c>
      <c r="D27" s="1003">
        <v>5.22527508437634E-2</v>
      </c>
      <c r="E27" s="1003">
        <v>8.2268662750721006E-2</v>
      </c>
      <c r="F27" s="1003">
        <v>6.9763235747814206E-2</v>
      </c>
      <c r="G27" s="1003">
        <v>0.17846155166625999</v>
      </c>
      <c r="H27" s="1003">
        <v>0.10385873168706899</v>
      </c>
      <c r="I27" s="1003">
        <v>8.47065225243568E-2</v>
      </c>
      <c r="J27" s="1003">
        <v>3.8297515362501103E-2</v>
      </c>
      <c r="K27" s="1003">
        <v>4.3485224246978801E-2</v>
      </c>
      <c r="L27" s="1003">
        <v>5.1623068749904598E-2</v>
      </c>
      <c r="M27" s="1003">
        <v>1.0821849107742299E-2</v>
      </c>
      <c r="N27" s="1003">
        <v>0</v>
      </c>
      <c r="O27" s="1003">
        <v>0</v>
      </c>
      <c r="P27" s="1003">
        <v>0</v>
      </c>
      <c r="Q27" s="1003">
        <v>0.10277333110570901</v>
      </c>
      <c r="R27" s="1003">
        <v>6.6779502667486702E-3</v>
      </c>
      <c r="S27" s="1003">
        <v>1.41102140769362E-2</v>
      </c>
      <c r="T27" s="1003">
        <v>1.08688240870833E-2</v>
      </c>
      <c r="U27" s="1003">
        <v>0</v>
      </c>
      <c r="V27" s="1003">
        <v>1.5504498034715699E-2</v>
      </c>
      <c r="W27" s="1003">
        <v>2.05720961093903E-2</v>
      </c>
      <c r="X27" s="1003">
        <v>0</v>
      </c>
      <c r="Y27" s="1003">
        <v>0</v>
      </c>
      <c r="Z27" s="1003">
        <v>0</v>
      </c>
      <c r="AA27" s="1009">
        <v>1509.33728027344</v>
      </c>
    </row>
    <row r="28" spans="1:27" x14ac:dyDescent="0.2">
      <c r="A28" s="2" t="s">
        <v>45</v>
      </c>
      <c r="B28" s="1006">
        <v>259</v>
      </c>
      <c r="C28" s="1003">
        <v>0.15052539110183699</v>
      </c>
      <c r="D28" s="1003">
        <v>7.4616178870201097E-2</v>
      </c>
      <c r="E28" s="1003">
        <v>0.22378924489021301</v>
      </c>
      <c r="F28" s="1003">
        <v>0.119387283921242</v>
      </c>
      <c r="G28" s="1003">
        <v>9.2041753232479095E-2</v>
      </c>
      <c r="H28" s="1003">
        <v>8.7541237473487896E-2</v>
      </c>
      <c r="I28" s="1003">
        <v>1.31710581481457E-2</v>
      </c>
      <c r="J28" s="1003">
        <v>4.2975962162017801E-2</v>
      </c>
      <c r="K28" s="1003">
        <v>1.7081050202250501E-2</v>
      </c>
      <c r="L28" s="1003">
        <v>3.6612000316381503E-2</v>
      </c>
      <c r="M28" s="1003">
        <v>1.8175395205617E-2</v>
      </c>
      <c r="N28" s="1003">
        <v>1.6435682773590098E-2</v>
      </c>
      <c r="O28" s="1003">
        <v>3.3098850399255801E-2</v>
      </c>
      <c r="P28" s="1003">
        <v>2.0064337179064799E-2</v>
      </c>
      <c r="Q28" s="1003">
        <v>1.08961071819067E-2</v>
      </c>
      <c r="R28" s="1003">
        <v>2.5765359401702902E-2</v>
      </c>
      <c r="S28" s="1003">
        <v>2.0952820777893101E-3</v>
      </c>
      <c r="T28" s="1003">
        <v>0</v>
      </c>
      <c r="U28" s="1003">
        <v>1.07323308475316E-3</v>
      </c>
      <c r="V28" s="1003">
        <v>0</v>
      </c>
      <c r="W28" s="1003">
        <v>7.4568897252902399E-4</v>
      </c>
      <c r="X28" s="1003">
        <v>1.4666442293673799E-3</v>
      </c>
      <c r="Y28" s="1003">
        <v>7.9410400940105297E-4</v>
      </c>
      <c r="Z28" s="1003">
        <v>1.16481389850378E-2</v>
      </c>
      <c r="AA28" s="1009">
        <v>1161.28625488281</v>
      </c>
    </row>
    <row r="29" spans="1:27" x14ac:dyDescent="0.2">
      <c r="A29" s="5" t="s">
        <v>46</v>
      </c>
      <c r="B29" s="1005" t="s">
        <v>1</v>
      </c>
      <c r="C29" s="1002" t="s">
        <v>1</v>
      </c>
      <c r="D29" s="1002" t="s">
        <v>1</v>
      </c>
      <c r="E29" s="1002" t="s">
        <v>1</v>
      </c>
      <c r="F29" s="1002" t="s">
        <v>1</v>
      </c>
      <c r="G29" s="1002" t="s">
        <v>1</v>
      </c>
      <c r="H29" s="1002" t="s">
        <v>1</v>
      </c>
      <c r="I29" s="1002" t="s">
        <v>1</v>
      </c>
      <c r="J29" s="1002" t="s">
        <v>1</v>
      </c>
      <c r="K29" s="1002" t="s">
        <v>1</v>
      </c>
      <c r="L29" s="1002" t="s">
        <v>1</v>
      </c>
      <c r="M29" s="1002" t="s">
        <v>1</v>
      </c>
      <c r="N29" s="1002" t="s">
        <v>1</v>
      </c>
      <c r="O29" s="1002" t="s">
        <v>1</v>
      </c>
      <c r="P29" s="1002" t="s">
        <v>1</v>
      </c>
      <c r="Q29" s="1002" t="s">
        <v>1</v>
      </c>
      <c r="R29" s="1002" t="s">
        <v>1</v>
      </c>
      <c r="S29" s="1002" t="s">
        <v>1</v>
      </c>
      <c r="T29" s="1002" t="s">
        <v>1</v>
      </c>
      <c r="U29" s="1002" t="s">
        <v>1</v>
      </c>
      <c r="V29" s="1002" t="s">
        <v>1</v>
      </c>
      <c r="W29" s="1002" t="s">
        <v>1</v>
      </c>
      <c r="X29" s="1002" t="s">
        <v>1</v>
      </c>
      <c r="Y29" s="1002" t="s">
        <v>1</v>
      </c>
      <c r="Z29" s="1002" t="s">
        <v>1</v>
      </c>
      <c r="AA29" s="1008" t="s">
        <v>1</v>
      </c>
    </row>
    <row r="30" spans="1:27" x14ac:dyDescent="0.2">
      <c r="A30" s="2" t="s">
        <v>47</v>
      </c>
      <c r="B30" s="1006">
        <v>517</v>
      </c>
      <c r="C30" s="1003">
        <v>0.13744537532329601</v>
      </c>
      <c r="D30" s="1003">
        <v>0.153979822993279</v>
      </c>
      <c r="E30" s="1003">
        <v>0.70857483148574796</v>
      </c>
      <c r="F30" s="1003">
        <v>0</v>
      </c>
      <c r="G30" s="1003">
        <v>0</v>
      </c>
      <c r="H30" s="1003">
        <v>0</v>
      </c>
      <c r="I30" s="1003">
        <v>0</v>
      </c>
      <c r="J30" s="1003">
        <v>0</v>
      </c>
      <c r="K30" s="1003">
        <v>0</v>
      </c>
      <c r="L30" s="1003">
        <v>0</v>
      </c>
      <c r="M30" s="1003">
        <v>0</v>
      </c>
      <c r="N30" s="1003">
        <v>0</v>
      </c>
      <c r="O30" s="1003">
        <v>0</v>
      </c>
      <c r="P30" s="1003">
        <v>0</v>
      </c>
      <c r="Q30" s="1003">
        <v>0</v>
      </c>
      <c r="R30" s="1003">
        <v>0</v>
      </c>
      <c r="S30" s="1003">
        <v>0</v>
      </c>
      <c r="T30" s="1003">
        <v>0</v>
      </c>
      <c r="U30" s="1003">
        <v>0</v>
      </c>
      <c r="V30" s="1003">
        <v>0</v>
      </c>
      <c r="W30" s="1003">
        <v>0</v>
      </c>
      <c r="X30" s="1003">
        <v>0</v>
      </c>
      <c r="Y30" s="1003">
        <v>0</v>
      </c>
      <c r="Z30" s="1003">
        <v>0</v>
      </c>
      <c r="AA30" s="1009">
        <v>959.17785644531205</v>
      </c>
    </row>
    <row r="31" spans="1:27" x14ac:dyDescent="0.2">
      <c r="A31" s="2" t="s">
        <v>48</v>
      </c>
      <c r="B31" s="1006">
        <v>2241</v>
      </c>
      <c r="C31" s="1003">
        <v>0</v>
      </c>
      <c r="D31" s="1003">
        <v>0</v>
      </c>
      <c r="E31" s="1003">
        <v>0</v>
      </c>
      <c r="F31" s="1003">
        <v>0.138056635856628</v>
      </c>
      <c r="G31" s="1003">
        <v>0.15326635539531699</v>
      </c>
      <c r="H31" s="1003">
        <v>0.15999773144721999</v>
      </c>
      <c r="I31" s="1003">
        <v>0.14786580204963701</v>
      </c>
      <c r="J31" s="1003">
        <v>0.206133738160133</v>
      </c>
      <c r="K31" s="1003">
        <v>0.19467973709106401</v>
      </c>
      <c r="L31" s="1003">
        <v>0</v>
      </c>
      <c r="M31" s="1003">
        <v>0</v>
      </c>
      <c r="N31" s="1003">
        <v>0</v>
      </c>
      <c r="O31" s="1003">
        <v>0</v>
      </c>
      <c r="P31" s="1003">
        <v>0</v>
      </c>
      <c r="Q31" s="1003">
        <v>0</v>
      </c>
      <c r="R31" s="1003">
        <v>0</v>
      </c>
      <c r="S31" s="1003">
        <v>0</v>
      </c>
      <c r="T31" s="1003">
        <v>0</v>
      </c>
      <c r="U31" s="1003">
        <v>0</v>
      </c>
      <c r="V31" s="1003">
        <v>0</v>
      </c>
      <c r="W31" s="1003">
        <v>0</v>
      </c>
      <c r="X31" s="1003">
        <v>0</v>
      </c>
      <c r="Y31" s="1003">
        <v>0</v>
      </c>
      <c r="Z31" s="1003">
        <v>0</v>
      </c>
      <c r="AA31" s="1009">
        <v>1757.99084472656</v>
      </c>
    </row>
    <row r="32" spans="1:27" x14ac:dyDescent="0.2">
      <c r="A32" s="2" t="s">
        <v>49</v>
      </c>
      <c r="B32" s="1006">
        <v>1865</v>
      </c>
      <c r="C32" s="1003">
        <v>0</v>
      </c>
      <c r="D32" s="1003">
        <v>0</v>
      </c>
      <c r="E32" s="1003">
        <v>0</v>
      </c>
      <c r="F32" s="1003">
        <v>0</v>
      </c>
      <c r="G32" s="1003">
        <v>0</v>
      </c>
      <c r="H32" s="1003">
        <v>0</v>
      </c>
      <c r="I32" s="1003">
        <v>0</v>
      </c>
      <c r="J32" s="1003">
        <v>0</v>
      </c>
      <c r="K32" s="1003">
        <v>0</v>
      </c>
      <c r="L32" s="1003">
        <v>0.28417399525642401</v>
      </c>
      <c r="M32" s="1003">
        <v>0.22632294893264801</v>
      </c>
      <c r="N32" s="1003">
        <v>0.196629703044891</v>
      </c>
      <c r="O32" s="1003">
        <v>0.29287335276603699</v>
      </c>
      <c r="P32" s="1003">
        <v>0</v>
      </c>
      <c r="Q32" s="1003">
        <v>0</v>
      </c>
      <c r="R32" s="1003">
        <v>0</v>
      </c>
      <c r="S32" s="1003">
        <v>0</v>
      </c>
      <c r="T32" s="1003">
        <v>0</v>
      </c>
      <c r="U32" s="1003">
        <v>0</v>
      </c>
      <c r="V32" s="1003">
        <v>0</v>
      </c>
      <c r="W32" s="1003">
        <v>0</v>
      </c>
      <c r="X32" s="1003">
        <v>0</v>
      </c>
      <c r="Y32" s="1003">
        <v>0</v>
      </c>
      <c r="Z32" s="1003">
        <v>0</v>
      </c>
      <c r="AA32" s="1009">
        <v>2685.76733398438</v>
      </c>
    </row>
    <row r="33" spans="1:27" x14ac:dyDescent="0.2">
      <c r="A33" s="2" t="s">
        <v>50</v>
      </c>
      <c r="B33" s="1006">
        <v>4301</v>
      </c>
      <c r="C33" s="1003">
        <v>0</v>
      </c>
      <c r="D33" s="1003">
        <v>0</v>
      </c>
      <c r="E33" s="1003">
        <v>0</v>
      </c>
      <c r="F33" s="1003">
        <v>0</v>
      </c>
      <c r="G33" s="1003">
        <v>0</v>
      </c>
      <c r="H33" s="1003">
        <v>0</v>
      </c>
      <c r="I33" s="1003">
        <v>0</v>
      </c>
      <c r="J33" s="1003">
        <v>0</v>
      </c>
      <c r="K33" s="1003">
        <v>0</v>
      </c>
      <c r="L33" s="1003">
        <v>0</v>
      </c>
      <c r="M33" s="1003">
        <v>0</v>
      </c>
      <c r="N33" s="1003">
        <v>0</v>
      </c>
      <c r="O33" s="1003">
        <v>0</v>
      </c>
      <c r="P33" s="1003">
        <v>0.19477517902851099</v>
      </c>
      <c r="Q33" s="1003">
        <v>0.14114333689212799</v>
      </c>
      <c r="R33" s="1003">
        <v>0.14218860864639299</v>
      </c>
      <c r="S33" s="1003">
        <v>9.1598398983478505E-2</v>
      </c>
      <c r="T33" s="1003">
        <v>9.2838093638420105E-2</v>
      </c>
      <c r="U33" s="1003">
        <v>7.3785856366157504E-2</v>
      </c>
      <c r="V33" s="1003">
        <v>7.0361316204071003E-2</v>
      </c>
      <c r="W33" s="1003">
        <v>7.9957194626331302E-2</v>
      </c>
      <c r="X33" s="1003">
        <v>4.7330416738986997E-2</v>
      </c>
      <c r="Y33" s="1003">
        <v>2.3418430238962201E-2</v>
      </c>
      <c r="Z33" s="1003">
        <v>4.2603176087141002E-2</v>
      </c>
      <c r="AA33" s="1009">
        <v>4502.169921875</v>
      </c>
    </row>
    <row r="34" spans="1:27" x14ac:dyDescent="0.2">
      <c r="A34" s="5" t="s">
        <v>51</v>
      </c>
      <c r="B34" s="1005" t="s">
        <v>1</v>
      </c>
      <c r="C34" s="1002" t="s">
        <v>1</v>
      </c>
      <c r="D34" s="1002" t="s">
        <v>1</v>
      </c>
      <c r="E34" s="1002" t="s">
        <v>1</v>
      </c>
      <c r="F34" s="1002" t="s">
        <v>1</v>
      </c>
      <c r="G34" s="1002" t="s">
        <v>1</v>
      </c>
      <c r="H34" s="1002" t="s">
        <v>1</v>
      </c>
      <c r="I34" s="1002" t="s">
        <v>1</v>
      </c>
      <c r="J34" s="1002" t="s">
        <v>1</v>
      </c>
      <c r="K34" s="1002" t="s">
        <v>1</v>
      </c>
      <c r="L34" s="1002" t="s">
        <v>1</v>
      </c>
      <c r="M34" s="1002" t="s">
        <v>1</v>
      </c>
      <c r="N34" s="1002" t="s">
        <v>1</v>
      </c>
      <c r="O34" s="1002" t="s">
        <v>1</v>
      </c>
      <c r="P34" s="1002" t="s">
        <v>1</v>
      </c>
      <c r="Q34" s="1002" t="s">
        <v>1</v>
      </c>
      <c r="R34" s="1002" t="s">
        <v>1</v>
      </c>
      <c r="S34" s="1002" t="s">
        <v>1</v>
      </c>
      <c r="T34" s="1002" t="s">
        <v>1</v>
      </c>
      <c r="U34" s="1002" t="s">
        <v>1</v>
      </c>
      <c r="V34" s="1002" t="s">
        <v>1</v>
      </c>
      <c r="W34" s="1002" t="s">
        <v>1</v>
      </c>
      <c r="X34" s="1002" t="s">
        <v>1</v>
      </c>
      <c r="Y34" s="1002" t="s">
        <v>1</v>
      </c>
      <c r="Z34" s="1002" t="s">
        <v>1</v>
      </c>
      <c r="AA34" s="1008" t="s">
        <v>1</v>
      </c>
    </row>
    <row r="35" spans="1:27" x14ac:dyDescent="0.2">
      <c r="A35" s="2" t="s">
        <v>52</v>
      </c>
      <c r="B35" s="1006">
        <v>2736</v>
      </c>
      <c r="C35" s="1003">
        <v>1.88299305737019E-2</v>
      </c>
      <c r="D35" s="1003">
        <v>2.2576984018087401E-2</v>
      </c>
      <c r="E35" s="1003">
        <v>0.120179377496243</v>
      </c>
      <c r="F35" s="1003">
        <v>7.9752318561077104E-2</v>
      </c>
      <c r="G35" s="1003">
        <v>8.3725780248641996E-2</v>
      </c>
      <c r="H35" s="1003">
        <v>7.9484440386295305E-2</v>
      </c>
      <c r="I35" s="1003">
        <v>7.4027933180332198E-2</v>
      </c>
      <c r="J35" s="1003">
        <v>9.7044967114925398E-2</v>
      </c>
      <c r="K35" s="1003">
        <v>9.2647261917591095E-2</v>
      </c>
      <c r="L35" s="1003">
        <v>7.2183467447757693E-2</v>
      </c>
      <c r="M35" s="1003">
        <v>5.2510846406221397E-2</v>
      </c>
      <c r="N35" s="1003">
        <v>4.3776769191026701E-2</v>
      </c>
      <c r="O35" s="1003">
        <v>5.39115481078625E-2</v>
      </c>
      <c r="P35" s="1003">
        <v>3.9937674999237102E-2</v>
      </c>
      <c r="Q35" s="1003">
        <v>2.3376682773232502E-2</v>
      </c>
      <c r="R35" s="1003">
        <v>1.7548456788063001E-2</v>
      </c>
      <c r="S35" s="1003">
        <v>7.2425329126417602E-3</v>
      </c>
      <c r="T35" s="1003">
        <v>4.1747991926968098E-3</v>
      </c>
      <c r="U35" s="1003">
        <v>3.4352776128798702E-3</v>
      </c>
      <c r="V35" s="1003">
        <v>4.7403243370354202E-3</v>
      </c>
      <c r="W35" s="1003">
        <v>4.6000867150723899E-3</v>
      </c>
      <c r="X35" s="1003">
        <v>1.2342473492026301E-3</v>
      </c>
      <c r="Y35" s="1003">
        <v>2.5143611128442E-4</v>
      </c>
      <c r="Z35" s="1003">
        <v>2.8068614192307E-3</v>
      </c>
      <c r="AA35" s="1009">
        <v>1939.31359863281</v>
      </c>
    </row>
    <row r="36" spans="1:27" x14ac:dyDescent="0.2">
      <c r="A36" s="2" t="s">
        <v>53</v>
      </c>
      <c r="B36" s="1006">
        <v>3817</v>
      </c>
      <c r="C36" s="1003">
        <v>8.4568345919251407E-3</v>
      </c>
      <c r="D36" s="1003">
        <v>8.3551872521638905E-3</v>
      </c>
      <c r="E36" s="1003">
        <v>1.59495435655117E-2</v>
      </c>
      <c r="F36" s="1003">
        <v>2.22848132252693E-2</v>
      </c>
      <c r="G36" s="1003">
        <v>2.83979848027229E-2</v>
      </c>
      <c r="H36" s="1003">
        <v>4.4520929455757099E-2</v>
      </c>
      <c r="I36" s="1003">
        <v>3.7597615271806703E-2</v>
      </c>
      <c r="J36" s="1003">
        <v>5.40601275861263E-2</v>
      </c>
      <c r="K36" s="1003">
        <v>5.4978437721729299E-2</v>
      </c>
      <c r="L36" s="1003">
        <v>6.1612948775291401E-2</v>
      </c>
      <c r="M36" s="1003">
        <v>5.45102246105671E-2</v>
      </c>
      <c r="N36" s="1003">
        <v>4.6862091869115802E-2</v>
      </c>
      <c r="O36" s="1003">
        <v>8.6154825985431699E-2</v>
      </c>
      <c r="P36" s="1003">
        <v>9.1961406171321897E-2</v>
      </c>
      <c r="Q36" s="1003">
        <v>6.8604528903961196E-2</v>
      </c>
      <c r="R36" s="1003">
        <v>8.2971334457397503E-2</v>
      </c>
      <c r="S36" s="1003">
        <v>4.5908756554126698E-2</v>
      </c>
      <c r="T36" s="1003">
        <v>5.0094094127416597E-2</v>
      </c>
      <c r="U36" s="1003">
        <v>3.8627848029136699E-2</v>
      </c>
      <c r="V36" s="1003">
        <v>2.6456389576196698E-2</v>
      </c>
      <c r="W36" s="1003">
        <v>3.0814670026302299E-2</v>
      </c>
      <c r="X36" s="1003">
        <v>1.6828812658786801E-2</v>
      </c>
      <c r="Y36" s="1003">
        <v>8.5393385961651802E-3</v>
      </c>
      <c r="Z36" s="1003">
        <v>1.54512515291572E-2</v>
      </c>
      <c r="AA36" s="1009">
        <v>3118.11547851562</v>
      </c>
    </row>
    <row r="37" spans="1:27" x14ac:dyDescent="0.2">
      <c r="A37" s="2" t="s">
        <v>54</v>
      </c>
      <c r="B37" s="1006">
        <v>1199</v>
      </c>
      <c r="C37" s="1003">
        <v>7.1867932565510299E-3</v>
      </c>
      <c r="D37" s="1003">
        <v>7.8349635004997305E-3</v>
      </c>
      <c r="E37" s="1003">
        <v>2.5427263230085401E-2</v>
      </c>
      <c r="F37" s="1003">
        <v>8.6668720468878694E-3</v>
      </c>
      <c r="G37" s="1003">
        <v>1.9130403175950099E-2</v>
      </c>
      <c r="H37" s="1003">
        <v>1.7395783215761199E-2</v>
      </c>
      <c r="I37" s="1003">
        <v>2.3055585101246799E-2</v>
      </c>
      <c r="J37" s="1003">
        <v>5.2185550332069397E-2</v>
      </c>
      <c r="K37" s="1003">
        <v>4.05834503471851E-2</v>
      </c>
      <c r="L37" s="1003">
        <v>4.22289781272411E-2</v>
      </c>
      <c r="M37" s="1003">
        <v>3.09560876339674E-2</v>
      </c>
      <c r="N37" s="1003">
        <v>3.8225885480642298E-2</v>
      </c>
      <c r="O37" s="1003">
        <v>5.0321899354457897E-2</v>
      </c>
      <c r="P37" s="1003">
        <v>9.2901587486267104E-2</v>
      </c>
      <c r="Q37" s="1003">
        <v>9.1046489775180803E-2</v>
      </c>
      <c r="R37" s="1003">
        <v>6.0550779104232802E-2</v>
      </c>
      <c r="S37" s="1003">
        <v>6.7082986235618605E-2</v>
      </c>
      <c r="T37" s="1003">
        <v>6.8431079387664795E-2</v>
      </c>
      <c r="U37" s="1003">
        <v>6.0828629881143598E-2</v>
      </c>
      <c r="V37" s="1003">
        <v>4.7034051269292797E-2</v>
      </c>
      <c r="W37" s="1003">
        <v>5.8054286986589397E-2</v>
      </c>
      <c r="X37" s="1003">
        <v>3.9894193410873399E-2</v>
      </c>
      <c r="Y37" s="1003">
        <v>2.5528315454721499E-2</v>
      </c>
      <c r="Z37" s="1003">
        <v>2.5448087602853799E-2</v>
      </c>
      <c r="AA37" s="1009">
        <v>3837.30395507812</v>
      </c>
    </row>
    <row r="38" spans="1:27" x14ac:dyDescent="0.2">
      <c r="A38" s="2" t="s">
        <v>55</v>
      </c>
      <c r="B38" s="1006">
        <v>1128</v>
      </c>
      <c r="C38" s="1003">
        <v>8.0521069467067701E-3</v>
      </c>
      <c r="D38" s="1003">
        <v>6.5612657926976698E-3</v>
      </c>
      <c r="E38" s="1003">
        <v>9.58062242716551E-3</v>
      </c>
      <c r="F38" s="1003">
        <v>5.3598596714436999E-3</v>
      </c>
      <c r="G38" s="1003">
        <v>1.12707670778036E-2</v>
      </c>
      <c r="H38" s="1003">
        <v>1.0150281712412799E-2</v>
      </c>
      <c r="I38" s="1003">
        <v>1.28232324495912E-2</v>
      </c>
      <c r="J38" s="1003">
        <v>2.29354724287987E-2</v>
      </c>
      <c r="K38" s="1003">
        <v>1.8617600202560401E-2</v>
      </c>
      <c r="L38" s="1003">
        <v>1.39470947906375E-2</v>
      </c>
      <c r="M38" s="1003">
        <v>2.80782636255026E-2</v>
      </c>
      <c r="N38" s="1003">
        <v>2.2713856771588301E-2</v>
      </c>
      <c r="O38" s="1003">
        <v>5.5718548595905297E-2</v>
      </c>
      <c r="P38" s="1003">
        <v>6.8764090538024902E-2</v>
      </c>
      <c r="Q38" s="1003">
        <v>4.8151068389415699E-2</v>
      </c>
      <c r="R38" s="1003">
        <v>7.9577565193176297E-2</v>
      </c>
      <c r="S38" s="1003">
        <v>6.8111516535282093E-2</v>
      </c>
      <c r="T38" s="1003">
        <v>7.9030193388462094E-2</v>
      </c>
      <c r="U38" s="1003">
        <v>5.6750260293483699E-2</v>
      </c>
      <c r="V38" s="1003">
        <v>9.6627950668335003E-2</v>
      </c>
      <c r="W38" s="1003">
        <v>0.108618035912514</v>
      </c>
      <c r="X38" s="1003">
        <v>7.2410173714160905E-2</v>
      </c>
      <c r="Y38" s="1003">
        <v>2.9730720445513701E-2</v>
      </c>
      <c r="Z38" s="1003">
        <v>6.6419467329978901E-2</v>
      </c>
      <c r="AA38" s="1009">
        <v>4850.68115234375</v>
      </c>
    </row>
    <row r="39" spans="1:27" x14ac:dyDescent="0.2">
      <c r="A39" s="5" t="s">
        <v>56</v>
      </c>
      <c r="B39" s="1005" t="s">
        <v>1</v>
      </c>
      <c r="C39" s="1002" t="s">
        <v>1</v>
      </c>
      <c r="D39" s="1002" t="s">
        <v>1</v>
      </c>
      <c r="E39" s="1002" t="s">
        <v>1</v>
      </c>
      <c r="F39" s="1002" t="s">
        <v>1</v>
      </c>
      <c r="G39" s="1002" t="s">
        <v>1</v>
      </c>
      <c r="H39" s="1002" t="s">
        <v>1</v>
      </c>
      <c r="I39" s="1002" t="s">
        <v>1</v>
      </c>
      <c r="J39" s="1002" t="s">
        <v>1</v>
      </c>
      <c r="K39" s="1002" t="s">
        <v>1</v>
      </c>
      <c r="L39" s="1002" t="s">
        <v>1</v>
      </c>
      <c r="M39" s="1002" t="s">
        <v>1</v>
      </c>
      <c r="N39" s="1002" t="s">
        <v>1</v>
      </c>
      <c r="O39" s="1002" t="s">
        <v>1</v>
      </c>
      <c r="P39" s="1002" t="s">
        <v>1</v>
      </c>
      <c r="Q39" s="1002" t="s">
        <v>1</v>
      </c>
      <c r="R39" s="1002" t="s">
        <v>1</v>
      </c>
      <c r="S39" s="1002" t="s">
        <v>1</v>
      </c>
      <c r="T39" s="1002" t="s">
        <v>1</v>
      </c>
      <c r="U39" s="1002" t="s">
        <v>1</v>
      </c>
      <c r="V39" s="1002" t="s">
        <v>1</v>
      </c>
      <c r="W39" s="1002" t="s">
        <v>1</v>
      </c>
      <c r="X39" s="1002" t="s">
        <v>1</v>
      </c>
      <c r="Y39" s="1002" t="s">
        <v>1</v>
      </c>
      <c r="Z39" s="1002" t="s">
        <v>1</v>
      </c>
      <c r="AA39" s="1008" t="s">
        <v>1</v>
      </c>
    </row>
    <row r="40" spans="1:27" x14ac:dyDescent="0.2">
      <c r="A40" s="2" t="s">
        <v>57</v>
      </c>
      <c r="B40" s="1006">
        <v>7847</v>
      </c>
      <c r="C40" s="1003">
        <v>1.2837495654821399E-2</v>
      </c>
      <c r="D40" s="1003">
        <v>1.5665253624319999E-2</v>
      </c>
      <c r="E40" s="1003">
        <v>7.1016289293765994E-2</v>
      </c>
      <c r="F40" s="1003">
        <v>5.1163114607334102E-2</v>
      </c>
      <c r="G40" s="1003">
        <v>5.4373528808355297E-2</v>
      </c>
      <c r="H40" s="1003">
        <v>5.5596414953470202E-2</v>
      </c>
      <c r="I40" s="1003">
        <v>5.4871939122676801E-2</v>
      </c>
      <c r="J40" s="1003">
        <v>7.1056902408599895E-2</v>
      </c>
      <c r="K40" s="1003">
        <v>7.0569366216659504E-2</v>
      </c>
      <c r="L40" s="1003">
        <v>6.4783655107021304E-2</v>
      </c>
      <c r="M40" s="1003">
        <v>5.1100671291351298E-2</v>
      </c>
      <c r="N40" s="1003">
        <v>4.4233527034521103E-2</v>
      </c>
      <c r="O40" s="1003">
        <v>6.6278651356697096E-2</v>
      </c>
      <c r="P40" s="1003">
        <v>6.2381915748119403E-2</v>
      </c>
      <c r="Q40" s="1003">
        <v>4.4003751128912E-2</v>
      </c>
      <c r="R40" s="1003">
        <v>4.6436022967100102E-2</v>
      </c>
      <c r="S40" s="1003">
        <v>2.9460744932293899E-2</v>
      </c>
      <c r="T40" s="1003">
        <v>3.0496269464492801E-2</v>
      </c>
      <c r="U40" s="1003">
        <v>2.16261092573404E-2</v>
      </c>
      <c r="V40" s="1003">
        <v>2.0003356039524099E-2</v>
      </c>
      <c r="W40" s="1003">
        <v>2.58856918662786E-2</v>
      </c>
      <c r="X40" s="1003">
        <v>1.54407508671284E-2</v>
      </c>
      <c r="Y40" s="1003">
        <v>7.6512768864631696E-3</v>
      </c>
      <c r="Z40" s="1003">
        <v>1.306729670614E-2</v>
      </c>
      <c r="AA40" s="1009">
        <v>2433.10595703125</v>
      </c>
    </row>
    <row r="41" spans="1:27" x14ac:dyDescent="0.2">
      <c r="A41" s="2" t="s">
        <v>58</v>
      </c>
      <c r="B41" s="1006">
        <v>811</v>
      </c>
      <c r="C41" s="1003">
        <v>1.91538482904434E-2</v>
      </c>
      <c r="D41" s="1003">
        <v>1.59966573119164E-2</v>
      </c>
      <c r="E41" s="1003">
        <v>7.0157729089260101E-2</v>
      </c>
      <c r="F41" s="1003">
        <v>3.9035189896822003E-2</v>
      </c>
      <c r="G41" s="1003">
        <v>6.1418633908033399E-2</v>
      </c>
      <c r="H41" s="1003">
        <v>6.8203732371330303E-2</v>
      </c>
      <c r="I41" s="1003">
        <v>4.6190097928047201E-2</v>
      </c>
      <c r="J41" s="1003">
        <v>8.9961089193820995E-2</v>
      </c>
      <c r="K41" s="1003">
        <v>7.0035316050052601E-2</v>
      </c>
      <c r="L41" s="1003">
        <v>4.6201266348361997E-2</v>
      </c>
      <c r="M41" s="1003">
        <v>3.62824611365795E-2</v>
      </c>
      <c r="N41" s="1003">
        <v>3.4726023674011203E-2</v>
      </c>
      <c r="O41" s="1003">
        <v>5.0110291689634302E-2</v>
      </c>
      <c r="P41" s="1003">
        <v>6.7655429244041401E-2</v>
      </c>
      <c r="Q41" s="1003">
        <v>5.3369969129562399E-2</v>
      </c>
      <c r="R41" s="1003">
        <v>4.0639411658048602E-2</v>
      </c>
      <c r="S41" s="1003">
        <v>2.8197450563311601E-2</v>
      </c>
      <c r="T41" s="1003">
        <v>2.70678214728832E-2</v>
      </c>
      <c r="U41" s="1003">
        <v>3.2573979347944301E-2</v>
      </c>
      <c r="V41" s="1003">
        <v>3.6849126219749499E-2</v>
      </c>
      <c r="W41" s="1003">
        <v>2.6437291875481599E-2</v>
      </c>
      <c r="X41" s="1003">
        <v>1.48801682516932E-2</v>
      </c>
      <c r="Y41" s="1003">
        <v>7.2090593166649298E-3</v>
      </c>
      <c r="Z41" s="1003">
        <v>1.76479574292898E-2</v>
      </c>
      <c r="AA41" s="1009">
        <v>2380.830078125</v>
      </c>
    </row>
    <row r="42" spans="1:27" x14ac:dyDescent="0.2">
      <c r="A42" s="5" t="s">
        <v>59</v>
      </c>
      <c r="B42" s="1005" t="s">
        <v>1</v>
      </c>
      <c r="C42" s="1002" t="s">
        <v>1</v>
      </c>
      <c r="D42" s="1002" t="s">
        <v>1</v>
      </c>
      <c r="E42" s="1002" t="s">
        <v>1</v>
      </c>
      <c r="F42" s="1002" t="s">
        <v>1</v>
      </c>
      <c r="G42" s="1002" t="s">
        <v>1</v>
      </c>
      <c r="H42" s="1002" t="s">
        <v>1</v>
      </c>
      <c r="I42" s="1002" t="s">
        <v>1</v>
      </c>
      <c r="J42" s="1002" t="s">
        <v>1</v>
      </c>
      <c r="K42" s="1002" t="s">
        <v>1</v>
      </c>
      <c r="L42" s="1002" t="s">
        <v>1</v>
      </c>
      <c r="M42" s="1002" t="s">
        <v>1</v>
      </c>
      <c r="N42" s="1002" t="s">
        <v>1</v>
      </c>
      <c r="O42" s="1002" t="s">
        <v>1</v>
      </c>
      <c r="P42" s="1002" t="s">
        <v>1</v>
      </c>
      <c r="Q42" s="1002" t="s">
        <v>1</v>
      </c>
      <c r="R42" s="1002" t="s">
        <v>1</v>
      </c>
      <c r="S42" s="1002" t="s">
        <v>1</v>
      </c>
      <c r="T42" s="1002" t="s">
        <v>1</v>
      </c>
      <c r="U42" s="1002" t="s">
        <v>1</v>
      </c>
      <c r="V42" s="1002" t="s">
        <v>1</v>
      </c>
      <c r="W42" s="1002" t="s">
        <v>1</v>
      </c>
      <c r="X42" s="1002" t="s">
        <v>1</v>
      </c>
      <c r="Y42" s="1002" t="s">
        <v>1</v>
      </c>
      <c r="Z42" s="1002" t="s">
        <v>1</v>
      </c>
      <c r="AA42" s="1008" t="s">
        <v>1</v>
      </c>
    </row>
    <row r="43" spans="1:27" x14ac:dyDescent="0.2">
      <c r="A43" s="2" t="s">
        <v>60</v>
      </c>
      <c r="B43" s="1006">
        <v>7114</v>
      </c>
      <c r="C43" s="1003">
        <v>1.0955773293972E-2</v>
      </c>
      <c r="D43" s="1003">
        <v>1.41216926276684E-2</v>
      </c>
      <c r="E43" s="1003">
        <v>7.0965230464935303E-2</v>
      </c>
      <c r="F43" s="1003">
        <v>5.4097879678010899E-2</v>
      </c>
      <c r="G43" s="1003">
        <v>5.4267484694719301E-2</v>
      </c>
      <c r="H43" s="1003">
        <v>5.6928623467683799E-2</v>
      </c>
      <c r="I43" s="1003">
        <v>5.7303462177515002E-2</v>
      </c>
      <c r="J43" s="1003">
        <v>7.3727265000343295E-2</v>
      </c>
      <c r="K43" s="1003">
        <v>7.4905239045620006E-2</v>
      </c>
      <c r="L43" s="1003">
        <v>6.3836731016635895E-2</v>
      </c>
      <c r="M43" s="1003">
        <v>5.1326602697372402E-2</v>
      </c>
      <c r="N43" s="1003">
        <v>4.5253764837980298E-2</v>
      </c>
      <c r="O43" s="1003">
        <v>6.6469132900237995E-2</v>
      </c>
      <c r="P43" s="1003">
        <v>6.3617780804634094E-2</v>
      </c>
      <c r="Q43" s="1003">
        <v>4.2708203196525601E-2</v>
      </c>
      <c r="R43" s="1003">
        <v>4.4618420302867903E-2</v>
      </c>
      <c r="S43" s="1003">
        <v>2.8107088059186901E-2</v>
      </c>
      <c r="T43" s="1003">
        <v>3.00426539033651E-2</v>
      </c>
      <c r="U43" s="1003">
        <v>2.1154282614588699E-2</v>
      </c>
      <c r="V43" s="1003">
        <v>1.8699899315834E-2</v>
      </c>
      <c r="W43" s="1003">
        <v>2.5145094841718701E-2</v>
      </c>
      <c r="X43" s="1003">
        <v>1.4765845611691499E-2</v>
      </c>
      <c r="Y43" s="1003">
        <v>7.0605180226266401E-3</v>
      </c>
      <c r="Z43" s="1003">
        <v>9.9213179200887697E-3</v>
      </c>
      <c r="AA43" s="1009">
        <v>2405.86987304688</v>
      </c>
    </row>
    <row r="44" spans="1:27" x14ac:dyDescent="0.2">
      <c r="A44" s="2" t="s">
        <v>61</v>
      </c>
      <c r="B44" s="1006">
        <v>971</v>
      </c>
      <c r="C44" s="1003">
        <v>2.38582100719213E-2</v>
      </c>
      <c r="D44" s="1003">
        <v>3.0666396021843002E-2</v>
      </c>
      <c r="E44" s="1003">
        <v>6.4191088080406203E-2</v>
      </c>
      <c r="F44" s="1003">
        <v>3.7056684494018603E-2</v>
      </c>
      <c r="G44" s="1003">
        <v>5.75839392840862E-2</v>
      </c>
      <c r="H44" s="1003">
        <v>4.56069260835648E-2</v>
      </c>
      <c r="I44" s="1003">
        <v>3.45218367874622E-2</v>
      </c>
      <c r="J44" s="1003">
        <v>5.72108887135983E-2</v>
      </c>
      <c r="K44" s="1003">
        <v>5.22665567696095E-2</v>
      </c>
      <c r="L44" s="1003">
        <v>6.9414503872394603E-2</v>
      </c>
      <c r="M44" s="1003">
        <v>4.5233145356178298E-2</v>
      </c>
      <c r="N44" s="1003">
        <v>3.2252144068479503E-2</v>
      </c>
      <c r="O44" s="1003">
        <v>6.06993213295937E-2</v>
      </c>
      <c r="P44" s="1003">
        <v>4.6878952533006703E-2</v>
      </c>
      <c r="Q44" s="1003">
        <v>5.78278191387653E-2</v>
      </c>
      <c r="R44" s="1003">
        <v>5.3929742425680202E-2</v>
      </c>
      <c r="S44" s="1003">
        <v>3.5875096917152398E-2</v>
      </c>
      <c r="T44" s="1003">
        <v>2.8793979436159099E-2</v>
      </c>
      <c r="U44" s="1003">
        <v>2.8468230739235899E-2</v>
      </c>
      <c r="V44" s="1003">
        <v>3.1455118209123598E-2</v>
      </c>
      <c r="W44" s="1003">
        <v>3.6011546850204502E-2</v>
      </c>
      <c r="X44" s="1003">
        <v>1.7409145832061799E-2</v>
      </c>
      <c r="Y44" s="1003">
        <v>1.4240698888897899E-2</v>
      </c>
      <c r="Z44" s="1003">
        <v>3.8548018783330897E-2</v>
      </c>
      <c r="AA44" s="1009">
        <v>2615.53198242188</v>
      </c>
    </row>
    <row r="45" spans="1:27" x14ac:dyDescent="0.2">
      <c r="A45" s="2" t="s">
        <v>62</v>
      </c>
      <c r="B45" s="1006">
        <v>688</v>
      </c>
      <c r="C45" s="1003">
        <v>2.1517543122172401E-2</v>
      </c>
      <c r="D45" s="1003">
        <v>1.36909056454897E-2</v>
      </c>
      <c r="E45" s="1003">
        <v>7.66802579164505E-2</v>
      </c>
      <c r="F45" s="1003">
        <v>3.5752683877944898E-2</v>
      </c>
      <c r="G45" s="1003">
        <v>6.2846690416336101E-2</v>
      </c>
      <c r="H45" s="1003">
        <v>6.9798231124877902E-2</v>
      </c>
      <c r="I45" s="1003">
        <v>4.62509840726852E-2</v>
      </c>
      <c r="J45" s="1003">
        <v>8.9773118495941204E-2</v>
      </c>
      <c r="K45" s="1003">
        <v>6.1458632349967998E-2</v>
      </c>
      <c r="L45" s="1003">
        <v>4.4593688100576401E-2</v>
      </c>
      <c r="M45" s="1003">
        <v>3.6889974027872099E-2</v>
      </c>
      <c r="N45" s="1003">
        <v>3.6315865814685801E-2</v>
      </c>
      <c r="O45" s="1003">
        <v>5.0345491617918001E-2</v>
      </c>
      <c r="P45" s="1003">
        <v>7.0885561406612396E-2</v>
      </c>
      <c r="Q45" s="1003">
        <v>5.1242716610431699E-2</v>
      </c>
      <c r="R45" s="1003">
        <v>4.2528949677944197E-2</v>
      </c>
      <c r="S45" s="1003">
        <v>3.0138546600937802E-2</v>
      </c>
      <c r="T45" s="1003">
        <v>2.9872987419366798E-2</v>
      </c>
      <c r="U45" s="1003">
        <v>3.09627987444401E-2</v>
      </c>
      <c r="V45" s="1003">
        <v>3.71737331151962E-2</v>
      </c>
      <c r="W45" s="1003">
        <v>2.25265398621559E-2</v>
      </c>
      <c r="X45" s="1003">
        <v>1.6716467216610902E-2</v>
      </c>
      <c r="Y45" s="1003">
        <v>5.6898957118391999E-3</v>
      </c>
      <c r="Z45" s="1003">
        <v>1.6347732394933701E-2</v>
      </c>
      <c r="AA45" s="1009">
        <v>2382.58715820312</v>
      </c>
    </row>
    <row r="46" spans="1:27" x14ac:dyDescent="0.2">
      <c r="A46" s="5" t="s">
        <v>63</v>
      </c>
      <c r="B46" s="1005" t="s">
        <v>1</v>
      </c>
      <c r="C46" s="1002" t="s">
        <v>1</v>
      </c>
      <c r="D46" s="1002" t="s">
        <v>1</v>
      </c>
      <c r="E46" s="1002" t="s">
        <v>1</v>
      </c>
      <c r="F46" s="1002" t="s">
        <v>1</v>
      </c>
      <c r="G46" s="1002" t="s">
        <v>1</v>
      </c>
      <c r="H46" s="1002" t="s">
        <v>1</v>
      </c>
      <c r="I46" s="1002" t="s">
        <v>1</v>
      </c>
      <c r="J46" s="1002" t="s">
        <v>1</v>
      </c>
      <c r="K46" s="1002" t="s">
        <v>1</v>
      </c>
      <c r="L46" s="1002" t="s">
        <v>1</v>
      </c>
      <c r="M46" s="1002" t="s">
        <v>1</v>
      </c>
      <c r="N46" s="1002" t="s">
        <v>1</v>
      </c>
      <c r="O46" s="1002" t="s">
        <v>1</v>
      </c>
      <c r="P46" s="1002" t="s">
        <v>1</v>
      </c>
      <c r="Q46" s="1002" t="s">
        <v>1</v>
      </c>
      <c r="R46" s="1002" t="s">
        <v>1</v>
      </c>
      <c r="S46" s="1002" t="s">
        <v>1</v>
      </c>
      <c r="T46" s="1002" t="s">
        <v>1</v>
      </c>
      <c r="U46" s="1002" t="s">
        <v>1</v>
      </c>
      <c r="V46" s="1002" t="s">
        <v>1</v>
      </c>
      <c r="W46" s="1002" t="s">
        <v>1</v>
      </c>
      <c r="X46" s="1002" t="s">
        <v>1</v>
      </c>
      <c r="Y46" s="1002" t="s">
        <v>1</v>
      </c>
      <c r="Z46" s="1002" t="s">
        <v>1</v>
      </c>
      <c r="AA46" s="1008" t="s">
        <v>1</v>
      </c>
    </row>
    <row r="47" spans="1:27" x14ac:dyDescent="0.2">
      <c r="A47" s="2" t="s">
        <v>64</v>
      </c>
      <c r="B47" s="1006">
        <v>1095</v>
      </c>
      <c r="C47" s="1003">
        <v>2.3963868618011499E-2</v>
      </c>
      <c r="D47" s="1003">
        <v>1.62318199872971E-2</v>
      </c>
      <c r="E47" s="1003">
        <v>5.5989798158407197E-2</v>
      </c>
      <c r="F47" s="1003">
        <v>3.9446413516998298E-2</v>
      </c>
      <c r="G47" s="1003">
        <v>3.94881181418896E-2</v>
      </c>
      <c r="H47" s="1003">
        <v>2.8047680854797401E-2</v>
      </c>
      <c r="I47" s="1003">
        <v>4.1612599045038202E-2</v>
      </c>
      <c r="J47" s="1003">
        <v>4.80280034244061E-2</v>
      </c>
      <c r="K47" s="1003">
        <v>6.9573655724525493E-2</v>
      </c>
      <c r="L47" s="1003">
        <v>7.5488097965717302E-2</v>
      </c>
      <c r="M47" s="1003">
        <v>3.8641817867755897E-2</v>
      </c>
      <c r="N47" s="1003">
        <v>5.3687740117311498E-2</v>
      </c>
      <c r="O47" s="1003">
        <v>6.9556750357151004E-2</v>
      </c>
      <c r="P47" s="1003">
        <v>7.0200622081756606E-2</v>
      </c>
      <c r="Q47" s="1003">
        <v>4.1910093277692802E-2</v>
      </c>
      <c r="R47" s="1003">
        <v>5.0659429281949997E-2</v>
      </c>
      <c r="S47" s="1003">
        <v>3.05167175829411E-2</v>
      </c>
      <c r="T47" s="1003">
        <v>3.3826410770416301E-2</v>
      </c>
      <c r="U47" s="1003">
        <v>2.78768315911293E-2</v>
      </c>
      <c r="V47" s="1003">
        <v>2.6063118129968602E-2</v>
      </c>
      <c r="W47" s="1003">
        <v>4.1188012808561297E-2</v>
      </c>
      <c r="X47" s="1003">
        <v>3.4231942147016498E-2</v>
      </c>
      <c r="Y47" s="1003">
        <v>1.09860450029373E-2</v>
      </c>
      <c r="Z47" s="1003">
        <v>3.2784417271614102E-2</v>
      </c>
      <c r="AA47" s="1009">
        <v>2774.27856445312</v>
      </c>
    </row>
    <row r="48" spans="1:27" x14ac:dyDescent="0.2">
      <c r="A48" s="2" t="s">
        <v>65</v>
      </c>
      <c r="B48" s="1006">
        <v>736</v>
      </c>
      <c r="C48" s="1003">
        <v>8.5774846374988608E-3</v>
      </c>
      <c r="D48" s="1003">
        <v>1.69306378811598E-2</v>
      </c>
      <c r="E48" s="1003">
        <v>6.97644948959351E-2</v>
      </c>
      <c r="F48" s="1003">
        <v>4.5938245952129399E-2</v>
      </c>
      <c r="G48" s="1003">
        <v>6.3095107674598694E-2</v>
      </c>
      <c r="H48" s="1003">
        <v>0.101802937686443</v>
      </c>
      <c r="I48" s="1003">
        <v>7.7696405351161998E-2</v>
      </c>
      <c r="J48" s="1003">
        <v>9.6888020634651198E-2</v>
      </c>
      <c r="K48" s="1003">
        <v>7.9134233295917497E-2</v>
      </c>
      <c r="L48" s="1003">
        <v>6.82990327477455E-2</v>
      </c>
      <c r="M48" s="1003">
        <v>4.6059198677539798E-2</v>
      </c>
      <c r="N48" s="1003">
        <v>3.61647494137287E-2</v>
      </c>
      <c r="O48" s="1003">
        <v>5.6027308106422397E-2</v>
      </c>
      <c r="P48" s="1003">
        <v>4.9953695386648199E-2</v>
      </c>
      <c r="Q48" s="1003">
        <v>3.8226097822189303E-2</v>
      </c>
      <c r="R48" s="1003">
        <v>3.9588566869497299E-2</v>
      </c>
      <c r="S48" s="1003">
        <v>2.0419327542185801E-2</v>
      </c>
      <c r="T48" s="1003">
        <v>2.17232834547758E-2</v>
      </c>
      <c r="U48" s="1003">
        <v>1.2293696403503401E-2</v>
      </c>
      <c r="V48" s="1003">
        <v>1.6932126134634001E-2</v>
      </c>
      <c r="W48" s="1003">
        <v>1.46536063402891E-2</v>
      </c>
      <c r="X48" s="1003">
        <v>6.6065117716789202E-3</v>
      </c>
      <c r="Y48" s="1003">
        <v>8.6203953251242603E-3</v>
      </c>
      <c r="Z48" s="1003">
        <v>4.6048373915255096E-3</v>
      </c>
      <c r="AA48" s="1009">
        <v>2175.44067382812</v>
      </c>
    </row>
    <row r="49" spans="1:27" x14ac:dyDescent="0.2">
      <c r="A49" s="2" t="s">
        <v>66</v>
      </c>
      <c r="B49" s="1006">
        <v>1324</v>
      </c>
      <c r="C49" s="1003">
        <v>2.2773070260882398E-2</v>
      </c>
      <c r="D49" s="1003">
        <v>1.6036191955208799E-2</v>
      </c>
      <c r="E49" s="1003">
        <v>8.4864132106304196E-2</v>
      </c>
      <c r="F49" s="1003">
        <v>5.7484764605760602E-2</v>
      </c>
      <c r="G49" s="1003">
        <v>5.352383852005E-2</v>
      </c>
      <c r="H49" s="1003">
        <v>5.26802390813828E-2</v>
      </c>
      <c r="I49" s="1003">
        <v>5.5027164518833202E-2</v>
      </c>
      <c r="J49" s="1003">
        <v>9.6239477396011394E-2</v>
      </c>
      <c r="K49" s="1003">
        <v>7.0235572755336803E-2</v>
      </c>
      <c r="L49" s="1003">
        <v>5.9055611491203301E-2</v>
      </c>
      <c r="M49" s="1003">
        <v>5.5970955640077598E-2</v>
      </c>
      <c r="N49" s="1003">
        <v>4.3111022561788601E-2</v>
      </c>
      <c r="O49" s="1003">
        <v>6.9772966206073803E-2</v>
      </c>
      <c r="P49" s="1003">
        <v>4.8160050064325298E-2</v>
      </c>
      <c r="Q49" s="1003">
        <v>3.75685915350914E-2</v>
      </c>
      <c r="R49" s="1003">
        <v>4.35241051018238E-2</v>
      </c>
      <c r="S49" s="1003">
        <v>2.35516224056482E-2</v>
      </c>
      <c r="T49" s="1003">
        <v>3.0102455988526299E-2</v>
      </c>
      <c r="U49" s="1003">
        <v>1.93815007805824E-2</v>
      </c>
      <c r="V49" s="1003">
        <v>2.16188654303551E-2</v>
      </c>
      <c r="W49" s="1003">
        <v>2.2261574864387498E-2</v>
      </c>
      <c r="X49" s="1003">
        <v>5.6743565946817398E-3</v>
      </c>
      <c r="Y49" s="1003">
        <v>6.1391852796077702E-3</v>
      </c>
      <c r="Z49" s="1003">
        <v>5.2426783367991404E-3</v>
      </c>
      <c r="AA49" s="1009">
        <v>2283.91186523438</v>
      </c>
    </row>
    <row r="50" spans="1:27" x14ac:dyDescent="0.2">
      <c r="A50" s="2" t="s">
        <v>67</v>
      </c>
      <c r="B50" s="1006">
        <v>889</v>
      </c>
      <c r="C50" s="1003">
        <v>1.52433952316642E-2</v>
      </c>
      <c r="D50" s="1003">
        <v>1.1500173248350599E-2</v>
      </c>
      <c r="E50" s="1003">
        <v>6.8275734782218905E-2</v>
      </c>
      <c r="F50" s="1003">
        <v>3.1273942440748201E-2</v>
      </c>
      <c r="G50" s="1003">
        <v>3.46521250903606E-2</v>
      </c>
      <c r="H50" s="1003">
        <v>7.9980581998825101E-2</v>
      </c>
      <c r="I50" s="1003">
        <v>6.3746057450771304E-2</v>
      </c>
      <c r="J50" s="1003">
        <v>8.49576890468597E-2</v>
      </c>
      <c r="K50" s="1003">
        <v>5.9748213738203E-2</v>
      </c>
      <c r="L50" s="1003">
        <v>6.0804691165685702E-2</v>
      </c>
      <c r="M50" s="1003">
        <v>4.4793069362640402E-2</v>
      </c>
      <c r="N50" s="1003">
        <v>3.6470398306846598E-2</v>
      </c>
      <c r="O50" s="1003">
        <v>5.3775802254676798E-2</v>
      </c>
      <c r="P50" s="1003">
        <v>7.6413884758949294E-2</v>
      </c>
      <c r="Q50" s="1003">
        <v>4.6594914048910099E-2</v>
      </c>
      <c r="R50" s="1003">
        <v>6.1446815729141201E-2</v>
      </c>
      <c r="S50" s="1003">
        <v>2.7226848527789099E-2</v>
      </c>
      <c r="T50" s="1003">
        <v>3.1930115073919303E-2</v>
      </c>
      <c r="U50" s="1003">
        <v>2.2667031735181802E-2</v>
      </c>
      <c r="V50" s="1003">
        <v>1.8478391692042399E-2</v>
      </c>
      <c r="W50" s="1003">
        <v>3.0430259183049198E-2</v>
      </c>
      <c r="X50" s="1003">
        <v>1.9256824627518699E-2</v>
      </c>
      <c r="Y50" s="1003">
        <v>7.5921588577330104E-3</v>
      </c>
      <c r="Z50" s="1003">
        <v>1.2740885838866201E-2</v>
      </c>
      <c r="AA50" s="1009">
        <v>2461.220703125</v>
      </c>
    </row>
    <row r="51" spans="1:27" x14ac:dyDescent="0.2">
      <c r="A51" s="2" t="s">
        <v>68</v>
      </c>
      <c r="B51" s="1006">
        <v>864</v>
      </c>
      <c r="C51" s="1003">
        <v>1.3618433848023401E-2</v>
      </c>
      <c r="D51" s="1003">
        <v>8.1348456442356092E-3</v>
      </c>
      <c r="E51" s="1003">
        <v>7.0898950099945096E-2</v>
      </c>
      <c r="F51" s="1003">
        <v>3.5978760570287698E-2</v>
      </c>
      <c r="G51" s="1003">
        <v>6.9518260657787295E-2</v>
      </c>
      <c r="H51" s="1003">
        <v>6.1545751988887801E-2</v>
      </c>
      <c r="I51" s="1003">
        <v>4.2411409318447099E-2</v>
      </c>
      <c r="J51" s="1003">
        <v>6.3647158443927807E-2</v>
      </c>
      <c r="K51" s="1003">
        <v>7.7342614531517001E-2</v>
      </c>
      <c r="L51" s="1003">
        <v>5.3582753986120203E-2</v>
      </c>
      <c r="M51" s="1003">
        <v>5.7736609131097801E-2</v>
      </c>
      <c r="N51" s="1003">
        <v>3.9516549557447399E-2</v>
      </c>
      <c r="O51" s="1003">
        <v>7.2088487446308094E-2</v>
      </c>
      <c r="P51" s="1003">
        <v>4.0715578943491003E-2</v>
      </c>
      <c r="Q51" s="1003">
        <v>5.4501552134752301E-2</v>
      </c>
      <c r="R51" s="1003">
        <v>5.2252013236284298E-2</v>
      </c>
      <c r="S51" s="1003">
        <v>3.3633872866630603E-2</v>
      </c>
      <c r="T51" s="1003">
        <v>3.5040594637394E-2</v>
      </c>
      <c r="U51" s="1003">
        <v>1.9277555868029601E-2</v>
      </c>
      <c r="V51" s="1003">
        <v>2.10900660604239E-2</v>
      </c>
      <c r="W51" s="1003">
        <v>3.5557042807340601E-2</v>
      </c>
      <c r="X51" s="1003">
        <v>1.50071429088712E-2</v>
      </c>
      <c r="Y51" s="1003">
        <v>1.0437056422233601E-2</v>
      </c>
      <c r="Z51" s="1003">
        <v>1.6466934233903899E-2</v>
      </c>
      <c r="AA51" s="1009">
        <v>2512.72387695312</v>
      </c>
    </row>
    <row r="52" spans="1:27" x14ac:dyDescent="0.2">
      <c r="A52" s="2" t="s">
        <v>69</v>
      </c>
      <c r="B52" s="1006">
        <v>869</v>
      </c>
      <c r="C52" s="1003">
        <v>8.0174589529633505E-3</v>
      </c>
      <c r="D52" s="1003">
        <v>1.31024038419127E-2</v>
      </c>
      <c r="E52" s="1003">
        <v>7.3895364999771104E-2</v>
      </c>
      <c r="F52" s="1003">
        <v>5.5448763072490699E-2</v>
      </c>
      <c r="G52" s="1003">
        <v>7.30570033192635E-2</v>
      </c>
      <c r="H52" s="1003">
        <v>2.6765687391161901E-2</v>
      </c>
      <c r="I52" s="1003">
        <v>6.0971111059188801E-2</v>
      </c>
      <c r="J52" s="1003">
        <v>4.8492554575204801E-2</v>
      </c>
      <c r="K52" s="1003">
        <v>6.2660127878189101E-2</v>
      </c>
      <c r="L52" s="1003">
        <v>6.2758229672908797E-2</v>
      </c>
      <c r="M52" s="1003">
        <v>2.91851405054331E-2</v>
      </c>
      <c r="N52" s="1003">
        <v>4.2392134666442899E-2</v>
      </c>
      <c r="O52" s="1003">
        <v>6.4169146120548207E-2</v>
      </c>
      <c r="P52" s="1003">
        <v>7.3556683957576793E-2</v>
      </c>
      <c r="Q52" s="1003">
        <v>3.7306066602468498E-2</v>
      </c>
      <c r="R52" s="1003">
        <v>5.0302237272262601E-2</v>
      </c>
      <c r="S52" s="1003">
        <v>4.2795844376087203E-2</v>
      </c>
      <c r="T52" s="1003">
        <v>4.0069296956062303E-2</v>
      </c>
      <c r="U52" s="1003">
        <v>3.0525572597980499E-2</v>
      </c>
      <c r="V52" s="1003">
        <v>2.7129799127578701E-2</v>
      </c>
      <c r="W52" s="1003">
        <v>2.46527288109064E-2</v>
      </c>
      <c r="X52" s="1003">
        <v>1.43917547538877E-2</v>
      </c>
      <c r="Y52" s="1003">
        <v>9.5018902793526597E-3</v>
      </c>
      <c r="Z52" s="1003">
        <v>2.8853001073002801E-2</v>
      </c>
      <c r="AA52" s="1009">
        <v>2586.0126953125</v>
      </c>
    </row>
    <row r="53" spans="1:27" x14ac:dyDescent="0.2">
      <c r="A53" s="2" t="s">
        <v>70</v>
      </c>
      <c r="B53" s="1006">
        <v>778</v>
      </c>
      <c r="C53" s="1003">
        <v>1.0644405148923401E-2</v>
      </c>
      <c r="D53" s="1003">
        <v>2.4537146091461199E-2</v>
      </c>
      <c r="E53" s="1003">
        <v>0.11736559122800801</v>
      </c>
      <c r="F53" s="1003">
        <v>9.06547456979752E-2</v>
      </c>
      <c r="G53" s="1003">
        <v>6.1787843704223598E-2</v>
      </c>
      <c r="H53" s="1003">
        <v>7.2701148688793196E-2</v>
      </c>
      <c r="I53" s="1003">
        <v>7.1447648108005496E-2</v>
      </c>
      <c r="J53" s="1003">
        <v>8.2929767668247195E-2</v>
      </c>
      <c r="K53" s="1003">
        <v>5.9816595166921602E-2</v>
      </c>
      <c r="L53" s="1003">
        <v>4.4305108487606E-2</v>
      </c>
      <c r="M53" s="1003">
        <v>4.6937201172113398E-2</v>
      </c>
      <c r="N53" s="1003">
        <v>4.8937525600194903E-2</v>
      </c>
      <c r="O53" s="1003">
        <v>6.5158739686012296E-2</v>
      </c>
      <c r="P53" s="1003">
        <v>6.1545241624116898E-2</v>
      </c>
      <c r="Q53" s="1003">
        <v>4.9021717160940198E-2</v>
      </c>
      <c r="R53" s="1003">
        <v>1.4558299444615799E-2</v>
      </c>
      <c r="S53" s="1003">
        <v>1.6592606902122501E-2</v>
      </c>
      <c r="T53" s="1003">
        <v>1.46836657077074E-2</v>
      </c>
      <c r="U53" s="1003">
        <v>9.9914558231830597E-3</v>
      </c>
      <c r="V53" s="1003">
        <v>1.2413481250405299E-2</v>
      </c>
      <c r="W53" s="1003">
        <v>7.4535715393722101E-3</v>
      </c>
      <c r="X53" s="1003">
        <v>8.5275461897254008E-3</v>
      </c>
      <c r="Y53" s="1003">
        <v>2.6410082355141601E-3</v>
      </c>
      <c r="Z53" s="1003">
        <v>5.3479340858757496E-3</v>
      </c>
      <c r="AA53" s="1009">
        <v>2012.26684570312</v>
      </c>
    </row>
    <row r="54" spans="1:27" x14ac:dyDescent="0.2">
      <c r="A54" s="2" t="s">
        <v>71</v>
      </c>
      <c r="B54" s="1006">
        <v>886</v>
      </c>
      <c r="C54" s="1003">
        <v>9.6744522452354396E-3</v>
      </c>
      <c r="D54" s="1003">
        <v>1.9096668809652301E-2</v>
      </c>
      <c r="E54" s="1003">
        <v>8.4283009171485901E-2</v>
      </c>
      <c r="F54" s="1003">
        <v>5.68184182047844E-2</v>
      </c>
      <c r="G54" s="1003">
        <v>7.2558388113975497E-2</v>
      </c>
      <c r="H54" s="1003">
        <v>4.3862413614988299E-2</v>
      </c>
      <c r="I54" s="1003">
        <v>4.4054098427295699E-2</v>
      </c>
      <c r="J54" s="1003">
        <v>8.2735583186149597E-2</v>
      </c>
      <c r="K54" s="1003">
        <v>6.7158252000808702E-2</v>
      </c>
      <c r="L54" s="1003">
        <v>6.5995931625366197E-2</v>
      </c>
      <c r="M54" s="1003">
        <v>5.2181109786033603E-2</v>
      </c>
      <c r="N54" s="1003">
        <v>3.7127275019884103E-2</v>
      </c>
      <c r="O54" s="1003">
        <v>6.5404504537582397E-2</v>
      </c>
      <c r="P54" s="1003">
        <v>6.8811617791652693E-2</v>
      </c>
      <c r="Q54" s="1003">
        <v>4.2438965290784801E-2</v>
      </c>
      <c r="R54" s="1003">
        <v>3.7558738142252003E-2</v>
      </c>
      <c r="S54" s="1003">
        <v>2.8957821428775801E-2</v>
      </c>
      <c r="T54" s="1003">
        <v>2.4423105642199499E-2</v>
      </c>
      <c r="U54" s="1003">
        <v>2.7390100061893501E-2</v>
      </c>
      <c r="V54" s="1003">
        <v>2.35459115356207E-2</v>
      </c>
      <c r="W54" s="1003">
        <v>1.6105854883789999E-2</v>
      </c>
      <c r="X54" s="1003">
        <v>1.30966184660792E-2</v>
      </c>
      <c r="Y54" s="1003">
        <v>8.5174981504678692E-3</v>
      </c>
      <c r="Z54" s="1003">
        <v>8.2036666572093998E-3</v>
      </c>
      <c r="AA54" s="1009">
        <v>2326.35766601562</v>
      </c>
    </row>
    <row r="55" spans="1:27" x14ac:dyDescent="0.2">
      <c r="A55" s="2" t="s">
        <v>72</v>
      </c>
      <c r="B55" s="1006">
        <v>536</v>
      </c>
      <c r="C55" s="1003">
        <v>4.6347221359610601E-3</v>
      </c>
      <c r="D55" s="1003">
        <v>1.6615532338619201E-2</v>
      </c>
      <c r="E55" s="1003">
        <v>6.4175359904766097E-2</v>
      </c>
      <c r="F55" s="1003">
        <v>4.93223443627357E-2</v>
      </c>
      <c r="G55" s="1003">
        <v>6.8724080920219394E-2</v>
      </c>
      <c r="H55" s="1003">
        <v>3.7328302860260003E-2</v>
      </c>
      <c r="I55" s="1003">
        <v>5.0627812743186999E-2</v>
      </c>
      <c r="J55" s="1003">
        <v>8.8745683431625394E-2</v>
      </c>
      <c r="K55" s="1003">
        <v>9.19633358716965E-2</v>
      </c>
      <c r="L55" s="1003">
        <v>5.68126067519188E-2</v>
      </c>
      <c r="M55" s="1003">
        <v>8.5990980267524705E-2</v>
      </c>
      <c r="N55" s="1003">
        <v>4.2082071304321303E-2</v>
      </c>
      <c r="O55" s="1003">
        <v>2.99298297613859E-2</v>
      </c>
      <c r="P55" s="1003">
        <v>5.90427443385124E-2</v>
      </c>
      <c r="Q55" s="1003">
        <v>5.2997887134552002E-2</v>
      </c>
      <c r="R55" s="1003">
        <v>3.0397877097129801E-2</v>
      </c>
      <c r="S55" s="1003">
        <v>2.9493590816855399E-2</v>
      </c>
      <c r="T55" s="1003">
        <v>4.1789315640926403E-2</v>
      </c>
      <c r="U55" s="1003">
        <v>3.6241322755813599E-2</v>
      </c>
      <c r="V55" s="1003">
        <v>1.75240896642208E-2</v>
      </c>
      <c r="W55" s="1003">
        <v>2.23416723310947E-2</v>
      </c>
      <c r="X55" s="1003">
        <v>1.90039295703173E-2</v>
      </c>
      <c r="Y55" s="1003">
        <v>2.16900487430394E-3</v>
      </c>
      <c r="Z55" s="1003">
        <v>2.0458977669477502E-3</v>
      </c>
      <c r="AA55" s="1009">
        <v>2382.14794921875</v>
      </c>
    </row>
    <row r="56" spans="1:27" x14ac:dyDescent="0.2">
      <c r="A56" s="2" t="s">
        <v>73</v>
      </c>
      <c r="B56" s="1006">
        <v>947</v>
      </c>
      <c r="C56" s="1003">
        <v>1.13600566983223E-2</v>
      </c>
      <c r="D56" s="1003">
        <v>1.4785001054406201E-2</v>
      </c>
      <c r="E56" s="1003">
        <v>3.5724323242902797E-2</v>
      </c>
      <c r="F56" s="1003">
        <v>4.0536779910325997E-2</v>
      </c>
      <c r="G56" s="1003">
        <v>3.3824812620878199E-2</v>
      </c>
      <c r="H56" s="1003">
        <v>7.7650532126426697E-2</v>
      </c>
      <c r="I56" s="1003">
        <v>3.7846695631742498E-2</v>
      </c>
      <c r="J56" s="1003">
        <v>6.08855411410332E-2</v>
      </c>
      <c r="K56" s="1003">
        <v>7.4079722166061401E-2</v>
      </c>
      <c r="L56" s="1003">
        <v>6.1746302992105498E-2</v>
      </c>
      <c r="M56" s="1003">
        <v>4.5215453952550902E-2</v>
      </c>
      <c r="N56" s="1003">
        <v>4.2017687112093E-2</v>
      </c>
      <c r="O56" s="1003">
        <v>6.6982261836528806E-2</v>
      </c>
      <c r="P56" s="1003">
        <v>7.5843431055545807E-2</v>
      </c>
      <c r="Q56" s="1003">
        <v>5.6118413805961602E-2</v>
      </c>
      <c r="R56" s="1003">
        <v>6.3378021121025099E-2</v>
      </c>
      <c r="S56" s="1003">
        <v>3.9543863385915798E-2</v>
      </c>
      <c r="T56" s="1003">
        <v>2.7215750887990001E-2</v>
      </c>
      <c r="U56" s="1003">
        <v>3.2854173332452802E-2</v>
      </c>
      <c r="V56" s="1003">
        <v>3.4390572458505603E-2</v>
      </c>
      <c r="W56" s="1003">
        <v>3.35663966834545E-2</v>
      </c>
      <c r="X56" s="1003">
        <v>1.49786844849586E-2</v>
      </c>
      <c r="Y56" s="1003">
        <v>5.9695695526897899E-3</v>
      </c>
      <c r="Z56" s="1003">
        <v>1.34859420359135E-2</v>
      </c>
      <c r="AA56" s="1009">
        <v>2724.38989257812</v>
      </c>
    </row>
    <row r="57" spans="1:27" x14ac:dyDescent="0.2">
      <c r="A57" s="5" t="s">
        <v>74</v>
      </c>
      <c r="B57" s="1005" t="s">
        <v>1</v>
      </c>
      <c r="C57" s="1002" t="s">
        <v>1</v>
      </c>
      <c r="D57" s="1002" t="s">
        <v>1</v>
      </c>
      <c r="E57" s="1002" t="s">
        <v>1</v>
      </c>
      <c r="F57" s="1002" t="s">
        <v>1</v>
      </c>
      <c r="G57" s="1002" t="s">
        <v>1</v>
      </c>
      <c r="H57" s="1002" t="s">
        <v>1</v>
      </c>
      <c r="I57" s="1002" t="s">
        <v>1</v>
      </c>
      <c r="J57" s="1002" t="s">
        <v>1</v>
      </c>
      <c r="K57" s="1002" t="s">
        <v>1</v>
      </c>
      <c r="L57" s="1002" t="s">
        <v>1</v>
      </c>
      <c r="M57" s="1002" t="s">
        <v>1</v>
      </c>
      <c r="N57" s="1002" t="s">
        <v>1</v>
      </c>
      <c r="O57" s="1002" t="s">
        <v>1</v>
      </c>
      <c r="P57" s="1002" t="s">
        <v>1</v>
      </c>
      <c r="Q57" s="1002" t="s">
        <v>1</v>
      </c>
      <c r="R57" s="1002" t="s">
        <v>1</v>
      </c>
      <c r="S57" s="1002" t="s">
        <v>1</v>
      </c>
      <c r="T57" s="1002" t="s">
        <v>1</v>
      </c>
      <c r="U57" s="1002" t="s">
        <v>1</v>
      </c>
      <c r="V57" s="1002" t="s">
        <v>1</v>
      </c>
      <c r="W57" s="1002" t="s">
        <v>1</v>
      </c>
      <c r="X57" s="1002" t="s">
        <v>1</v>
      </c>
      <c r="Y57" s="1002" t="s">
        <v>1</v>
      </c>
      <c r="Z57" s="1002" t="s">
        <v>1</v>
      </c>
      <c r="AA57" s="1008" t="s">
        <v>1</v>
      </c>
    </row>
    <row r="58" spans="1:27" x14ac:dyDescent="0.2">
      <c r="A58" s="2" t="s">
        <v>75</v>
      </c>
      <c r="B58" s="1006">
        <v>1095</v>
      </c>
      <c r="C58" s="1003">
        <v>2.3963868618011499E-2</v>
      </c>
      <c r="D58" s="1003">
        <v>1.62318199872971E-2</v>
      </c>
      <c r="E58" s="1003">
        <v>5.5989798158407197E-2</v>
      </c>
      <c r="F58" s="1003">
        <v>3.9446413516998298E-2</v>
      </c>
      <c r="G58" s="1003">
        <v>3.94881181418896E-2</v>
      </c>
      <c r="H58" s="1003">
        <v>2.8047680854797401E-2</v>
      </c>
      <c r="I58" s="1003">
        <v>4.1612599045038202E-2</v>
      </c>
      <c r="J58" s="1003">
        <v>4.80280034244061E-2</v>
      </c>
      <c r="K58" s="1003">
        <v>6.9573655724525493E-2</v>
      </c>
      <c r="L58" s="1003">
        <v>7.5488097965717302E-2</v>
      </c>
      <c r="M58" s="1003">
        <v>3.8641817867755897E-2</v>
      </c>
      <c r="N58" s="1003">
        <v>5.3687740117311498E-2</v>
      </c>
      <c r="O58" s="1003">
        <v>6.9556750357151004E-2</v>
      </c>
      <c r="P58" s="1003">
        <v>7.0200622081756606E-2</v>
      </c>
      <c r="Q58" s="1003">
        <v>4.1910093277692802E-2</v>
      </c>
      <c r="R58" s="1003">
        <v>5.0659429281949997E-2</v>
      </c>
      <c r="S58" s="1003">
        <v>3.05167175829411E-2</v>
      </c>
      <c r="T58" s="1003">
        <v>3.3826410770416301E-2</v>
      </c>
      <c r="U58" s="1003">
        <v>2.78768315911293E-2</v>
      </c>
      <c r="V58" s="1003">
        <v>2.6063118129968602E-2</v>
      </c>
      <c r="W58" s="1003">
        <v>4.1188012808561297E-2</v>
      </c>
      <c r="X58" s="1003">
        <v>3.4231942147016498E-2</v>
      </c>
      <c r="Y58" s="1003">
        <v>1.09860450029373E-2</v>
      </c>
      <c r="Z58" s="1003">
        <v>3.2784417271614102E-2</v>
      </c>
      <c r="AA58" s="1009">
        <v>2774.27856445312</v>
      </c>
    </row>
    <row r="59" spans="1:27" x14ac:dyDescent="0.2">
      <c r="A59" s="2" t="s">
        <v>76</v>
      </c>
      <c r="B59" s="1006">
        <v>4052</v>
      </c>
      <c r="C59" s="1003">
        <v>1.2573947198689E-2</v>
      </c>
      <c r="D59" s="1003">
        <v>1.51170575991273E-2</v>
      </c>
      <c r="E59" s="1003">
        <v>6.2206599861383403E-2</v>
      </c>
      <c r="F59" s="1003">
        <v>4.54905666410923E-2</v>
      </c>
      <c r="G59" s="1003">
        <v>5.7499490678310401E-2</v>
      </c>
      <c r="H59" s="1003">
        <v>6.0419015586376197E-2</v>
      </c>
      <c r="I59" s="1003">
        <v>4.8164408653974498E-2</v>
      </c>
      <c r="J59" s="1003">
        <v>7.9561986029148102E-2</v>
      </c>
      <c r="K59" s="1003">
        <v>6.9777317345142406E-2</v>
      </c>
      <c r="L59" s="1003">
        <v>6.0580335557460799E-2</v>
      </c>
      <c r="M59" s="1003">
        <v>5.3356681019067799E-2</v>
      </c>
      <c r="N59" s="1003">
        <v>4.1282068938016898E-2</v>
      </c>
      <c r="O59" s="1003">
        <v>6.1026856303214999E-2</v>
      </c>
      <c r="P59" s="1003">
        <v>6.3536390662193298E-2</v>
      </c>
      <c r="Q59" s="1003">
        <v>4.8621304333209998E-2</v>
      </c>
      <c r="R59" s="1003">
        <v>5.1919922232627903E-2</v>
      </c>
      <c r="S59" s="1003">
        <v>3.1752932816743899E-2</v>
      </c>
      <c r="T59" s="1003">
        <v>3.0867684632539701E-2</v>
      </c>
      <c r="U59" s="1003">
        <v>2.42628939449787E-2</v>
      </c>
      <c r="V59" s="1003">
        <v>2.4831684306263899E-2</v>
      </c>
      <c r="W59" s="1003">
        <v>2.5797979906201401E-2</v>
      </c>
      <c r="X59" s="1003">
        <v>1.20501462370157E-2</v>
      </c>
      <c r="Y59" s="1003">
        <v>7.3783970437943901E-3</v>
      </c>
      <c r="Z59" s="1003">
        <v>1.1924314312636901E-2</v>
      </c>
      <c r="AA59" s="1009">
        <v>2459.02416992188</v>
      </c>
    </row>
    <row r="60" spans="1:27" x14ac:dyDescent="0.2">
      <c r="A60" s="2" t="s">
        <v>77</v>
      </c>
      <c r="B60" s="1006">
        <v>2160</v>
      </c>
      <c r="C60" s="1003">
        <v>1.39753362163901E-2</v>
      </c>
      <c r="D60" s="1003">
        <v>1.9191028550267199E-2</v>
      </c>
      <c r="E60" s="1003">
        <v>0.10997723788023001</v>
      </c>
      <c r="F60" s="1003">
        <v>7.0408090949058505E-2</v>
      </c>
      <c r="G60" s="1003">
        <v>6.46393448114395E-2</v>
      </c>
      <c r="H60" s="1003">
        <v>6.7796908318996402E-2</v>
      </c>
      <c r="I60" s="1003">
        <v>6.9449298083782196E-2</v>
      </c>
      <c r="J60" s="1003">
        <v>8.11328515410423E-2</v>
      </c>
      <c r="K60" s="1003">
        <v>6.9034561514854403E-2</v>
      </c>
      <c r="L60" s="1003">
        <v>5.9016305953264202E-2</v>
      </c>
      <c r="M60" s="1003">
        <v>4.5650932937860503E-2</v>
      </c>
      <c r="N60" s="1003">
        <v>3.9332259446382502E-2</v>
      </c>
      <c r="O60" s="1003">
        <v>6.08057901263237E-2</v>
      </c>
      <c r="P60" s="1003">
        <v>5.5463198572397197E-2</v>
      </c>
      <c r="Q60" s="1003">
        <v>3.3410847187042202E-2</v>
      </c>
      <c r="R60" s="1003">
        <v>2.7738275006413501E-2</v>
      </c>
      <c r="S60" s="1003">
        <v>2.1877110004425E-2</v>
      </c>
      <c r="T60" s="1003">
        <v>2.4371307343244601E-2</v>
      </c>
      <c r="U60" s="1003">
        <v>1.7992474138736701E-2</v>
      </c>
      <c r="V60" s="1003">
        <v>1.69010832905769E-2</v>
      </c>
      <c r="W60" s="1003">
        <v>1.2961203232407599E-2</v>
      </c>
      <c r="X60" s="1003">
        <v>7.61429313570261E-3</v>
      </c>
      <c r="Y60" s="1003">
        <v>4.2475215159356603E-3</v>
      </c>
      <c r="Z60" s="1003">
        <v>7.01273139566183E-3</v>
      </c>
      <c r="AA60" s="1009">
        <v>2106.52465820312</v>
      </c>
    </row>
    <row r="61" spans="1:27" x14ac:dyDescent="0.2">
      <c r="A61" s="2" t="s">
        <v>78</v>
      </c>
      <c r="B61" s="1006">
        <v>1617</v>
      </c>
      <c r="C61" s="1003">
        <v>8.7197432294488005E-3</v>
      </c>
      <c r="D61" s="1003">
        <v>8.9422287419438397E-3</v>
      </c>
      <c r="E61" s="1003">
        <v>5.0206325948238401E-2</v>
      </c>
      <c r="F61" s="1003">
        <v>3.6348294466733898E-2</v>
      </c>
      <c r="G61" s="1003">
        <v>4.1966244578361497E-2</v>
      </c>
      <c r="H61" s="1003">
        <v>5.7359687983989702E-2</v>
      </c>
      <c r="I61" s="1003">
        <v>5.7204872369766201E-2</v>
      </c>
      <c r="J61" s="1003">
        <v>6.5222151577472701E-2</v>
      </c>
      <c r="K61" s="1003">
        <v>7.8155823051929502E-2</v>
      </c>
      <c r="L61" s="1003">
        <v>5.4441519081592601E-2</v>
      </c>
      <c r="M61" s="1003">
        <v>4.6554412692785298E-2</v>
      </c>
      <c r="N61" s="1003">
        <v>4.2865626513957998E-2</v>
      </c>
      <c r="O61" s="1003">
        <v>7.3804713785648304E-2</v>
      </c>
      <c r="P61" s="1003">
        <v>6.39931485056877E-2</v>
      </c>
      <c r="Q61" s="1003">
        <v>6.0522679239511497E-2</v>
      </c>
      <c r="R61" s="1003">
        <v>4.9480013549327899E-2</v>
      </c>
      <c r="S61" s="1003">
        <v>3.3628325909376103E-2</v>
      </c>
      <c r="T61" s="1003">
        <v>3.2020557671785403E-2</v>
      </c>
      <c r="U61" s="1003">
        <v>2.8994493186473801E-2</v>
      </c>
      <c r="V61" s="1003">
        <v>2.0019030198454899E-2</v>
      </c>
      <c r="W61" s="1003">
        <v>3.6300905048847198E-2</v>
      </c>
      <c r="X61" s="1003">
        <v>2.6286628097295799E-2</v>
      </c>
      <c r="Y61" s="1003">
        <v>1.18038691580296E-2</v>
      </c>
      <c r="Z61" s="1003">
        <v>1.51587184518576E-2</v>
      </c>
      <c r="AA61" s="1009">
        <v>2674.5703125</v>
      </c>
    </row>
    <row r="62" spans="1:27" x14ac:dyDescent="0.2">
      <c r="A62" s="5" t="s">
        <v>79</v>
      </c>
      <c r="B62" s="1005" t="s">
        <v>1</v>
      </c>
      <c r="C62" s="1002" t="s">
        <v>1</v>
      </c>
      <c r="D62" s="1002" t="s">
        <v>1</v>
      </c>
      <c r="E62" s="1002" t="s">
        <v>1</v>
      </c>
      <c r="F62" s="1002" t="s">
        <v>1</v>
      </c>
      <c r="G62" s="1002" t="s">
        <v>1</v>
      </c>
      <c r="H62" s="1002" t="s">
        <v>1</v>
      </c>
      <c r="I62" s="1002" t="s">
        <v>1</v>
      </c>
      <c r="J62" s="1002" t="s">
        <v>1</v>
      </c>
      <c r="K62" s="1002" t="s">
        <v>1</v>
      </c>
      <c r="L62" s="1002" t="s">
        <v>1</v>
      </c>
      <c r="M62" s="1002" t="s">
        <v>1</v>
      </c>
      <c r="N62" s="1002" t="s">
        <v>1</v>
      </c>
      <c r="O62" s="1002" t="s">
        <v>1</v>
      </c>
      <c r="P62" s="1002" t="s">
        <v>1</v>
      </c>
      <c r="Q62" s="1002" t="s">
        <v>1</v>
      </c>
      <c r="R62" s="1002" t="s">
        <v>1</v>
      </c>
      <c r="S62" s="1002" t="s">
        <v>1</v>
      </c>
      <c r="T62" s="1002" t="s">
        <v>1</v>
      </c>
      <c r="U62" s="1002" t="s">
        <v>1</v>
      </c>
      <c r="V62" s="1002" t="s">
        <v>1</v>
      </c>
      <c r="W62" s="1002" t="s">
        <v>1</v>
      </c>
      <c r="X62" s="1002" t="s">
        <v>1</v>
      </c>
      <c r="Y62" s="1002" t="s">
        <v>1</v>
      </c>
      <c r="Z62" s="1002" t="s">
        <v>1</v>
      </c>
      <c r="AA62" s="1008" t="s">
        <v>1</v>
      </c>
    </row>
    <row r="63" spans="1:27" x14ac:dyDescent="0.2">
      <c r="A63" s="2" t="s">
        <v>80</v>
      </c>
      <c r="B63" s="1006">
        <v>7165</v>
      </c>
      <c r="C63" s="1003">
        <v>1.6164539381861701E-2</v>
      </c>
      <c r="D63" s="1003">
        <v>1.8066048622131299E-2</v>
      </c>
      <c r="E63" s="1003">
        <v>8.2688994705677005E-2</v>
      </c>
      <c r="F63" s="1003">
        <v>5.6910771876573597E-2</v>
      </c>
      <c r="G63" s="1003">
        <v>5.9932515025138897E-2</v>
      </c>
      <c r="H63" s="1003">
        <v>6.3566796481609303E-2</v>
      </c>
      <c r="I63" s="1003">
        <v>5.8086201548576397E-2</v>
      </c>
      <c r="J63" s="1003">
        <v>7.9334117472171797E-2</v>
      </c>
      <c r="K63" s="1003">
        <v>7.6634809374809307E-2</v>
      </c>
      <c r="L63" s="1003">
        <v>6.5694384276866899E-2</v>
      </c>
      <c r="M63" s="1003">
        <v>4.9701496958732598E-2</v>
      </c>
      <c r="N63" s="1003">
        <v>4.3860554695129401E-2</v>
      </c>
      <c r="O63" s="1003">
        <v>6.3247464597225203E-2</v>
      </c>
      <c r="P63" s="1003">
        <v>6.1071213334798799E-2</v>
      </c>
      <c r="Q63" s="1003">
        <v>4.20451797544956E-2</v>
      </c>
      <c r="R63" s="1003">
        <v>3.9733152836561203E-2</v>
      </c>
      <c r="S63" s="1003">
        <v>2.3388203233480499E-2</v>
      </c>
      <c r="T63" s="1003">
        <v>2.4681992828845999E-2</v>
      </c>
      <c r="U63" s="1003">
        <v>1.8097819760441801E-2</v>
      </c>
      <c r="V63" s="1003">
        <v>1.52612878009677E-2</v>
      </c>
      <c r="W63" s="1003">
        <v>1.8470374867320099E-2</v>
      </c>
      <c r="X63" s="1003">
        <v>8.8182687759399397E-3</v>
      </c>
      <c r="Y63" s="1003">
        <v>5.0276559777557798E-3</v>
      </c>
      <c r="Z63" s="1003">
        <v>9.5161497592926008E-3</v>
      </c>
      <c r="AA63" s="1009">
        <v>2269.63940429688</v>
      </c>
    </row>
    <row r="64" spans="1:27" x14ac:dyDescent="0.2">
      <c r="A64" s="2" t="s">
        <v>81</v>
      </c>
      <c r="B64" s="1006">
        <v>295</v>
      </c>
      <c r="C64" s="1003">
        <v>0</v>
      </c>
      <c r="D64" s="1003">
        <v>0</v>
      </c>
      <c r="E64" s="1003">
        <v>2.25148778408766E-2</v>
      </c>
      <c r="F64" s="1003">
        <v>0</v>
      </c>
      <c r="G64" s="1003">
        <v>1.33708184584975E-2</v>
      </c>
      <c r="H64" s="1003">
        <v>0</v>
      </c>
      <c r="I64" s="1003">
        <v>1.9336633384227801E-2</v>
      </c>
      <c r="J64" s="1003">
        <v>5.5486593395471601E-2</v>
      </c>
      <c r="K64" s="1003">
        <v>1.5144074335694299E-2</v>
      </c>
      <c r="L64" s="1003">
        <v>2.69187707453966E-2</v>
      </c>
      <c r="M64" s="1003">
        <v>2.99578458070755E-2</v>
      </c>
      <c r="N64" s="1003">
        <v>2.63244360685349E-2</v>
      </c>
      <c r="O64" s="1003">
        <v>5.6592881679534898E-2</v>
      </c>
      <c r="P64" s="1003">
        <v>9.9140994250774397E-2</v>
      </c>
      <c r="Q64" s="1003">
        <v>7.1912266314029694E-2</v>
      </c>
      <c r="R64" s="1003">
        <v>4.3470181524753598E-2</v>
      </c>
      <c r="S64" s="1003">
        <v>6.4429372549057007E-2</v>
      </c>
      <c r="T64" s="1003">
        <v>7.1739614009857205E-2</v>
      </c>
      <c r="U64" s="1003">
        <v>7.0029884576797499E-2</v>
      </c>
      <c r="V64" s="1003">
        <v>7.8301548957824693E-2</v>
      </c>
      <c r="W64" s="1003">
        <v>7.7304378151893602E-2</v>
      </c>
      <c r="X64" s="1003">
        <v>7.0569761097431197E-2</v>
      </c>
      <c r="Y64" s="1003">
        <v>3.6958437412977198E-2</v>
      </c>
      <c r="Z64" s="1003">
        <v>5.0496630370616899E-2</v>
      </c>
      <c r="AA64" s="1009">
        <v>4608.6416015625</v>
      </c>
    </row>
    <row r="65" spans="1:27" x14ac:dyDescent="0.2">
      <c r="A65" s="2" t="s">
        <v>82</v>
      </c>
      <c r="B65" s="1006">
        <v>607</v>
      </c>
      <c r="C65" s="1003">
        <v>3.3175370190292601E-3</v>
      </c>
      <c r="D65" s="1003">
        <v>8.6068706586956995E-3</v>
      </c>
      <c r="E65" s="1003">
        <v>1.3685353100299801E-2</v>
      </c>
      <c r="F65" s="1003">
        <v>2.2687563672661799E-2</v>
      </c>
      <c r="G65" s="1003">
        <v>2.7162006124854102E-2</v>
      </c>
      <c r="H65" s="1003">
        <v>1.5324559994041901E-2</v>
      </c>
      <c r="I65" s="1003">
        <v>1.38097796589136E-2</v>
      </c>
      <c r="J65" s="1003">
        <v>5.7250138372182797E-2</v>
      </c>
      <c r="K65" s="1003">
        <v>3.1468477100133903E-2</v>
      </c>
      <c r="L65" s="1003">
        <v>3.6917462944984401E-2</v>
      </c>
      <c r="M65" s="1003">
        <v>4.7247800976038E-2</v>
      </c>
      <c r="N65" s="1003">
        <v>3.2566260546445798E-2</v>
      </c>
      <c r="O65" s="1003">
        <v>4.7745365649461698E-2</v>
      </c>
      <c r="P65" s="1003">
        <v>6.5043114125728593E-2</v>
      </c>
      <c r="Q65" s="1003">
        <v>7.1052707731723799E-2</v>
      </c>
      <c r="R65" s="1003">
        <v>9.4950169324874906E-2</v>
      </c>
      <c r="S65" s="1003">
        <v>6.0329128056764603E-2</v>
      </c>
      <c r="T65" s="1003">
        <v>6.5962672233581501E-2</v>
      </c>
      <c r="U65" s="1003">
        <v>7.1992017328739194E-2</v>
      </c>
      <c r="V65" s="1003">
        <v>5.6385722011327702E-2</v>
      </c>
      <c r="W65" s="1003">
        <v>5.4765805602073697E-2</v>
      </c>
      <c r="X65" s="1003">
        <v>5.9426661580801003E-2</v>
      </c>
      <c r="Y65" s="1003">
        <v>1.9003422930836698E-2</v>
      </c>
      <c r="Z65" s="1003">
        <v>2.32993979007006E-2</v>
      </c>
      <c r="AA65" s="1009">
        <v>4008.06811523438</v>
      </c>
    </row>
    <row r="66" spans="1:27" x14ac:dyDescent="0.2">
      <c r="A66" s="2" t="s">
        <v>83</v>
      </c>
      <c r="B66" s="1006">
        <v>809</v>
      </c>
      <c r="C66" s="1003">
        <v>0</v>
      </c>
      <c r="D66" s="1003">
        <v>0</v>
      </c>
      <c r="E66" s="1003">
        <v>8.4154494106769596E-3</v>
      </c>
      <c r="F66" s="1003">
        <v>1.10932113602757E-2</v>
      </c>
      <c r="G66" s="1003">
        <v>4.1630063205957399E-2</v>
      </c>
      <c r="H66" s="1003">
        <v>4.4482614845037502E-2</v>
      </c>
      <c r="I66" s="1003">
        <v>4.4771004468202598E-2</v>
      </c>
      <c r="J66" s="1003">
        <v>3.7462037056684501E-2</v>
      </c>
      <c r="K66" s="1003">
        <v>5.0558302551507901E-2</v>
      </c>
      <c r="L66" s="1003">
        <v>4.6177528798580197E-2</v>
      </c>
      <c r="M66" s="1003">
        <v>4.6721011400222799E-2</v>
      </c>
      <c r="N66" s="1003">
        <v>4.0461108088493299E-2</v>
      </c>
      <c r="O66" s="1003">
        <v>7.2505414485931396E-2</v>
      </c>
      <c r="P66" s="1003">
        <v>6.7975632846355397E-2</v>
      </c>
      <c r="Q66" s="1003">
        <v>5.4669275879859897E-2</v>
      </c>
      <c r="R66" s="1003">
        <v>7.2648175060749096E-2</v>
      </c>
      <c r="S66" s="1003">
        <v>6.0642525553703301E-2</v>
      </c>
      <c r="T66" s="1003">
        <v>4.6838533133268398E-2</v>
      </c>
      <c r="U66" s="1003">
        <v>3.3637668937444701E-2</v>
      </c>
      <c r="V66" s="1003">
        <v>5.74053786695004E-2</v>
      </c>
      <c r="W66" s="1003">
        <v>6.82167857885361E-2</v>
      </c>
      <c r="X66" s="1003">
        <v>3.4895375370979302E-2</v>
      </c>
      <c r="Y66" s="1003">
        <v>1.7246438190340999E-2</v>
      </c>
      <c r="Z66" s="1003">
        <v>4.1546471416950198E-2</v>
      </c>
      <c r="AA66" s="1009">
        <v>3494.5888671875</v>
      </c>
    </row>
    <row r="67" spans="1:27" x14ac:dyDescent="0.2">
      <c r="A67" s="5" t="s">
        <v>84</v>
      </c>
      <c r="B67" s="1005" t="s">
        <v>1</v>
      </c>
      <c r="C67" s="1002" t="s">
        <v>1</v>
      </c>
      <c r="D67" s="1002" t="s">
        <v>1</v>
      </c>
      <c r="E67" s="1002" t="s">
        <v>1</v>
      </c>
      <c r="F67" s="1002" t="s">
        <v>1</v>
      </c>
      <c r="G67" s="1002" t="s">
        <v>1</v>
      </c>
      <c r="H67" s="1002" t="s">
        <v>1</v>
      </c>
      <c r="I67" s="1002" t="s">
        <v>1</v>
      </c>
      <c r="J67" s="1002" t="s">
        <v>1</v>
      </c>
      <c r="K67" s="1002" t="s">
        <v>1</v>
      </c>
      <c r="L67" s="1002" t="s">
        <v>1</v>
      </c>
      <c r="M67" s="1002" t="s">
        <v>1</v>
      </c>
      <c r="N67" s="1002" t="s">
        <v>1</v>
      </c>
      <c r="O67" s="1002" t="s">
        <v>1</v>
      </c>
      <c r="P67" s="1002" t="s">
        <v>1</v>
      </c>
      <c r="Q67" s="1002" t="s">
        <v>1</v>
      </c>
      <c r="R67" s="1002" t="s">
        <v>1</v>
      </c>
      <c r="S67" s="1002" t="s">
        <v>1</v>
      </c>
      <c r="T67" s="1002" t="s">
        <v>1</v>
      </c>
      <c r="U67" s="1002" t="s">
        <v>1</v>
      </c>
      <c r="V67" s="1002" t="s">
        <v>1</v>
      </c>
      <c r="W67" s="1002" t="s">
        <v>1</v>
      </c>
      <c r="X67" s="1002" t="s">
        <v>1</v>
      </c>
      <c r="Y67" s="1002" t="s">
        <v>1</v>
      </c>
      <c r="Z67" s="1002" t="s">
        <v>1</v>
      </c>
      <c r="AA67" s="1008" t="s">
        <v>1</v>
      </c>
    </row>
    <row r="68" spans="1:27" x14ac:dyDescent="0.2">
      <c r="A68" s="2" t="s">
        <v>85</v>
      </c>
      <c r="B68" s="1006">
        <v>8206</v>
      </c>
      <c r="C68" s="1003">
        <v>1.00580602884293E-2</v>
      </c>
      <c r="D68" s="1003">
        <v>1.32887121289968E-2</v>
      </c>
      <c r="E68" s="1003">
        <v>6.7870162427425398E-2</v>
      </c>
      <c r="F68" s="1003">
        <v>4.8802409321069697E-2</v>
      </c>
      <c r="G68" s="1003">
        <v>5.61077781021595E-2</v>
      </c>
      <c r="H68" s="1003">
        <v>5.7424072176217998E-2</v>
      </c>
      <c r="I68" s="1003">
        <v>5.2819523960351902E-2</v>
      </c>
      <c r="J68" s="1003">
        <v>7.4273765087127699E-2</v>
      </c>
      <c r="K68" s="1003">
        <v>7.1692034602165194E-2</v>
      </c>
      <c r="L68" s="1003">
        <v>6.2866330146789606E-2</v>
      </c>
      <c r="M68" s="1003">
        <v>4.9580000340938603E-2</v>
      </c>
      <c r="N68" s="1003">
        <v>4.3645836412906598E-2</v>
      </c>
      <c r="O68" s="1003">
        <v>6.5816231071949005E-2</v>
      </c>
      <c r="P68" s="1003">
        <v>6.2331713736057302E-2</v>
      </c>
      <c r="Q68" s="1003">
        <v>4.5641824603080701E-2</v>
      </c>
      <c r="R68" s="1003">
        <v>4.69408296048641E-2</v>
      </c>
      <c r="S68" s="1003">
        <v>2.9705395922064799E-2</v>
      </c>
      <c r="T68" s="1003">
        <v>3.0511697754263899E-2</v>
      </c>
      <c r="U68" s="1003">
        <v>2.4835672229528399E-2</v>
      </c>
      <c r="V68" s="1003">
        <v>2.3390119895338998E-2</v>
      </c>
      <c r="W68" s="1003">
        <v>2.5903144851326901E-2</v>
      </c>
      <c r="X68" s="1003">
        <v>1.52983171865344E-2</v>
      </c>
      <c r="Y68" s="1003">
        <v>7.6817292720079396E-3</v>
      </c>
      <c r="Z68" s="1003">
        <v>1.35146304965019E-2</v>
      </c>
      <c r="AA68" s="1009">
        <v>2450.23852539062</v>
      </c>
    </row>
    <row r="69" spans="1:27" x14ac:dyDescent="0.2">
      <c r="A69" s="2" t="s">
        <v>86</v>
      </c>
      <c r="B69" s="1006">
        <v>182</v>
      </c>
      <c r="C69" s="1003">
        <v>4.1543342173099497E-2</v>
      </c>
      <c r="D69" s="1003">
        <v>8.7844729423522897E-3</v>
      </c>
      <c r="E69" s="1003">
        <v>2.7772063389420499E-2</v>
      </c>
      <c r="F69" s="1003">
        <v>3.121193125844E-2</v>
      </c>
      <c r="G69" s="1003">
        <v>1.4744816347956701E-2</v>
      </c>
      <c r="H69" s="1003">
        <v>5.36343343555927E-2</v>
      </c>
      <c r="I69" s="1003">
        <v>2.7068041265010799E-2</v>
      </c>
      <c r="J69" s="1003">
        <v>3.5779811441898297E-2</v>
      </c>
      <c r="K69" s="1003">
        <v>4.14054878056049E-2</v>
      </c>
      <c r="L69" s="1003">
        <v>3.4816667437553399E-2</v>
      </c>
      <c r="M69" s="1003">
        <v>5.4194509983062703E-2</v>
      </c>
      <c r="N69" s="1003">
        <v>4.2735230177640901E-2</v>
      </c>
      <c r="O69" s="1003">
        <v>4.1156224906444501E-2</v>
      </c>
      <c r="P69" s="1003">
        <v>7.0529311895370497E-2</v>
      </c>
      <c r="Q69" s="1003">
        <v>7.7132612466812106E-2</v>
      </c>
      <c r="R69" s="1003">
        <v>4.5729286968707997E-2</v>
      </c>
      <c r="S69" s="1003">
        <v>3.5056289285421399E-2</v>
      </c>
      <c r="T69" s="1003">
        <v>7.4427500367164598E-2</v>
      </c>
      <c r="U69" s="1003">
        <v>3.6622423678636599E-2</v>
      </c>
      <c r="V69" s="1003">
        <v>3.74485999345779E-2</v>
      </c>
      <c r="W69" s="1003">
        <v>6.4935080707073198E-2</v>
      </c>
      <c r="X69" s="1003">
        <v>5.29304593801498E-2</v>
      </c>
      <c r="Y69" s="1003">
        <v>1.34086487814784E-2</v>
      </c>
      <c r="Z69" s="1003">
        <v>3.6932844668626799E-2</v>
      </c>
      <c r="AA69" s="1009">
        <v>3487.130859375</v>
      </c>
    </row>
    <row r="70" spans="1:27" x14ac:dyDescent="0.2">
      <c r="A70" s="2" t="s">
        <v>87</v>
      </c>
      <c r="B70" s="1006">
        <v>473</v>
      </c>
      <c r="C70" s="1003">
        <v>6.0419209301471703E-2</v>
      </c>
      <c r="D70" s="1003">
        <v>5.6896783411502803E-2</v>
      </c>
      <c r="E70" s="1003">
        <v>0.13897129893302901</v>
      </c>
      <c r="F70" s="1003">
        <v>7.2055794298648806E-2</v>
      </c>
      <c r="G70" s="1003">
        <v>6.2332373112440102E-2</v>
      </c>
      <c r="H70" s="1003">
        <v>6.2363956123590497E-2</v>
      </c>
      <c r="I70" s="1003">
        <v>6.2163412570953397E-2</v>
      </c>
      <c r="J70" s="1003">
        <v>7.9039916396141094E-2</v>
      </c>
      <c r="K70" s="1003">
        <v>5.6149929761886597E-2</v>
      </c>
      <c r="L70" s="1003">
        <v>5.1826607435941703E-2</v>
      </c>
      <c r="M70" s="1003">
        <v>4.3547902256250402E-2</v>
      </c>
      <c r="N70" s="1003">
        <v>2.4877512827515599E-2</v>
      </c>
      <c r="O70" s="1003">
        <v>3.2728351652622202E-2</v>
      </c>
      <c r="P70" s="1003">
        <v>7.2993315756320995E-2</v>
      </c>
      <c r="Q70" s="1003">
        <v>2.61719897389412E-2</v>
      </c>
      <c r="R70" s="1003">
        <v>2.4053642526269001E-2</v>
      </c>
      <c r="S70" s="1003">
        <v>2.52400934696198E-2</v>
      </c>
      <c r="T70" s="1003">
        <v>8.6303055286407505E-3</v>
      </c>
      <c r="U70" s="1003">
        <v>4.8761181533336596E-3</v>
      </c>
      <c r="V70" s="1003">
        <v>1.98375666514039E-3</v>
      </c>
      <c r="W70" s="1003">
        <v>1.35641628876328E-2</v>
      </c>
      <c r="X70" s="1003">
        <v>3.44940228387713E-3</v>
      </c>
      <c r="Y70" s="1003">
        <v>4.3490799143910399E-3</v>
      </c>
      <c r="Z70" s="1003">
        <v>1.13150859251618E-2</v>
      </c>
      <c r="AA70" s="1009">
        <v>1822.6962890625</v>
      </c>
    </row>
    <row r="71" spans="1:27" x14ac:dyDescent="0.2">
      <c r="A71" s="2" t="s">
        <v>88</v>
      </c>
      <c r="B71" s="1006">
        <v>58</v>
      </c>
      <c r="C71" s="1003">
        <v>5.6242156773805597E-2</v>
      </c>
      <c r="D71" s="1003">
        <v>2.1802984178066299E-2</v>
      </c>
      <c r="E71" s="1003">
        <v>0.144948720932007</v>
      </c>
      <c r="F71" s="1003">
        <v>6.7394293844699901E-2</v>
      </c>
      <c r="G71" s="1003">
        <v>4.1845612227916697E-2</v>
      </c>
      <c r="H71" s="1003">
        <v>7.4271202087402302E-2</v>
      </c>
      <c r="I71" s="1003">
        <v>0.103520192205906</v>
      </c>
      <c r="J71" s="1003">
        <v>0.120957888662815</v>
      </c>
      <c r="K71" s="1003">
        <v>6.9244652986526503E-2</v>
      </c>
      <c r="L71" s="1003">
        <v>4.2870592325925799E-2</v>
      </c>
      <c r="M71" s="1003">
        <v>2.0746421068906801E-2</v>
      </c>
      <c r="N71" s="1003">
        <v>3.6873981356620802E-2</v>
      </c>
      <c r="O71" s="1003">
        <v>4.9076292663812603E-2</v>
      </c>
      <c r="P71" s="1003">
        <v>1.8073391169309599E-2</v>
      </c>
      <c r="Q71" s="1003">
        <v>5.0188481807708699E-2</v>
      </c>
      <c r="R71" s="1003">
        <v>3.9688017219304997E-2</v>
      </c>
      <c r="S71" s="1003">
        <v>1.5237707644701001E-2</v>
      </c>
      <c r="T71" s="1003">
        <v>0</v>
      </c>
      <c r="U71" s="1003">
        <v>0</v>
      </c>
      <c r="V71" s="1003">
        <v>2.7017412707209601E-2</v>
      </c>
      <c r="W71" s="1003">
        <v>0</v>
      </c>
      <c r="X71" s="1003">
        <v>0</v>
      </c>
      <c r="Y71" s="1003">
        <v>0</v>
      </c>
      <c r="Z71" s="1003">
        <v>0</v>
      </c>
      <c r="AA71" s="1009">
        <v>1815.37121582031</v>
      </c>
    </row>
    <row r="72" spans="1:27" x14ac:dyDescent="0.2">
      <c r="A72" s="5" t="s">
        <v>89</v>
      </c>
      <c r="B72" s="1005" t="s">
        <v>1</v>
      </c>
      <c r="C72" s="1002" t="s">
        <v>1</v>
      </c>
      <c r="D72" s="1002" t="s">
        <v>1</v>
      </c>
      <c r="E72" s="1002" t="s">
        <v>1</v>
      </c>
      <c r="F72" s="1002" t="s">
        <v>1</v>
      </c>
      <c r="G72" s="1002" t="s">
        <v>1</v>
      </c>
      <c r="H72" s="1002" t="s">
        <v>1</v>
      </c>
      <c r="I72" s="1002" t="s">
        <v>1</v>
      </c>
      <c r="J72" s="1002" t="s">
        <v>1</v>
      </c>
      <c r="K72" s="1002" t="s">
        <v>1</v>
      </c>
      <c r="L72" s="1002" t="s">
        <v>1</v>
      </c>
      <c r="M72" s="1002" t="s">
        <v>1</v>
      </c>
      <c r="N72" s="1002" t="s">
        <v>1</v>
      </c>
      <c r="O72" s="1002" t="s">
        <v>1</v>
      </c>
      <c r="P72" s="1002" t="s">
        <v>1</v>
      </c>
      <c r="Q72" s="1002" t="s">
        <v>1</v>
      </c>
      <c r="R72" s="1002" t="s">
        <v>1</v>
      </c>
      <c r="S72" s="1002" t="s">
        <v>1</v>
      </c>
      <c r="T72" s="1002" t="s">
        <v>1</v>
      </c>
      <c r="U72" s="1002" t="s">
        <v>1</v>
      </c>
      <c r="V72" s="1002" t="s">
        <v>1</v>
      </c>
      <c r="W72" s="1002" t="s">
        <v>1</v>
      </c>
      <c r="X72" s="1002" t="s">
        <v>1</v>
      </c>
      <c r="Y72" s="1002" t="s">
        <v>1</v>
      </c>
      <c r="Z72" s="1002" t="s">
        <v>1</v>
      </c>
      <c r="AA72" s="1008" t="s">
        <v>1</v>
      </c>
    </row>
    <row r="73" spans="1:27" x14ac:dyDescent="0.2">
      <c r="A73" s="2" t="s">
        <v>89</v>
      </c>
      <c r="B73" s="1006">
        <v>4735</v>
      </c>
      <c r="C73" s="1003">
        <v>1.21028618887067E-2</v>
      </c>
      <c r="D73" s="1003">
        <v>1.6883205622434599E-2</v>
      </c>
      <c r="E73" s="1003">
        <v>7.9192496836185497E-2</v>
      </c>
      <c r="F73" s="1003">
        <v>5.7347763329744297E-2</v>
      </c>
      <c r="G73" s="1003">
        <v>6.0100730508565903E-2</v>
      </c>
      <c r="H73" s="1003">
        <v>6.2135376036167103E-2</v>
      </c>
      <c r="I73" s="1003">
        <v>5.7985804975032799E-2</v>
      </c>
      <c r="J73" s="1003">
        <v>8.0239504575729398E-2</v>
      </c>
      <c r="K73" s="1003">
        <v>7.0157453417778001E-2</v>
      </c>
      <c r="L73" s="1003">
        <v>6.3299693167209597E-2</v>
      </c>
      <c r="M73" s="1003">
        <v>5.2636481821536997E-2</v>
      </c>
      <c r="N73" s="1003">
        <v>5.0261452794074998E-2</v>
      </c>
      <c r="O73" s="1003">
        <v>5.8881495147943497E-2</v>
      </c>
      <c r="P73" s="1003">
        <v>5.91027438640594E-2</v>
      </c>
      <c r="Q73" s="1003">
        <v>4.5153994113206898E-2</v>
      </c>
      <c r="R73" s="1003">
        <v>4.3662708252668402E-2</v>
      </c>
      <c r="S73" s="1003">
        <v>2.77516562491655E-2</v>
      </c>
      <c r="T73" s="1003">
        <v>2.7397096157073999E-2</v>
      </c>
      <c r="U73" s="1003">
        <v>1.7991220578551299E-2</v>
      </c>
      <c r="V73" s="1003">
        <v>1.8682949244975999E-2</v>
      </c>
      <c r="W73" s="1003">
        <v>1.7640529200434699E-2</v>
      </c>
      <c r="X73" s="1003">
        <v>9.5334453508257901E-3</v>
      </c>
      <c r="Y73" s="1003">
        <v>4.8020998947322403E-3</v>
      </c>
      <c r="Z73" s="1003">
        <v>7.0572327822446797E-3</v>
      </c>
      <c r="AA73" s="1009">
        <v>2313.6181640625</v>
      </c>
    </row>
    <row r="74" spans="1:27" x14ac:dyDescent="0.2">
      <c r="A74" s="2" t="s">
        <v>90</v>
      </c>
      <c r="B74" s="1006">
        <v>1991</v>
      </c>
      <c r="C74" s="1003">
        <v>2.03761155717075E-3</v>
      </c>
      <c r="D74" s="1003">
        <v>6.2986435368657103E-3</v>
      </c>
      <c r="E74" s="1003">
        <v>3.3248838037252398E-2</v>
      </c>
      <c r="F74" s="1003">
        <v>1.1271148920059201E-2</v>
      </c>
      <c r="G74" s="1003">
        <v>3.2664693892002099E-2</v>
      </c>
      <c r="H74" s="1003">
        <v>3.1574837863445303E-2</v>
      </c>
      <c r="I74" s="1003">
        <v>2.5052845478057899E-2</v>
      </c>
      <c r="J74" s="1003">
        <v>6.0213748365640599E-2</v>
      </c>
      <c r="K74" s="1003">
        <v>3.82287539541721E-2</v>
      </c>
      <c r="L74" s="1003">
        <v>3.7224397063255303E-2</v>
      </c>
      <c r="M74" s="1003">
        <v>2.7456369251012799E-2</v>
      </c>
      <c r="N74" s="1003">
        <v>1.6511170193552999E-2</v>
      </c>
      <c r="O74" s="1003">
        <v>8.2901328802108806E-2</v>
      </c>
      <c r="P74" s="1003">
        <v>6.7574478685855893E-2</v>
      </c>
      <c r="Q74" s="1003">
        <v>4.9396727234125103E-2</v>
      </c>
      <c r="R74" s="1003">
        <v>5.93065209686756E-2</v>
      </c>
      <c r="S74" s="1003">
        <v>4.1043501347303397E-2</v>
      </c>
      <c r="T74" s="1003">
        <v>5.6431505829095799E-2</v>
      </c>
      <c r="U74" s="1003">
        <v>5.4449569433927501E-2</v>
      </c>
      <c r="V74" s="1003">
        <v>5.5973608046770103E-2</v>
      </c>
      <c r="W74" s="1003">
        <v>7.6966203749179798E-2</v>
      </c>
      <c r="X74" s="1003">
        <v>4.31127436459064E-2</v>
      </c>
      <c r="Y74" s="1003">
        <v>3.2808940857648801E-2</v>
      </c>
      <c r="Z74" s="1003">
        <v>5.8251831680536298E-2</v>
      </c>
      <c r="AA74" s="1009">
        <v>3802.86865234375</v>
      </c>
    </row>
    <row r="75" spans="1:27" x14ac:dyDescent="0.2">
      <c r="A75" s="5" t="s">
        <v>91</v>
      </c>
      <c r="B75" s="1005" t="s">
        <v>1</v>
      </c>
      <c r="C75" s="1002" t="s">
        <v>1</v>
      </c>
      <c r="D75" s="1002" t="s">
        <v>1</v>
      </c>
      <c r="E75" s="1002" t="s">
        <v>1</v>
      </c>
      <c r="F75" s="1002" t="s">
        <v>1</v>
      </c>
      <c r="G75" s="1002" t="s">
        <v>1</v>
      </c>
      <c r="H75" s="1002" t="s">
        <v>1</v>
      </c>
      <c r="I75" s="1002" t="s">
        <v>1</v>
      </c>
      <c r="J75" s="1002" t="s">
        <v>1</v>
      </c>
      <c r="K75" s="1002" t="s">
        <v>1</v>
      </c>
      <c r="L75" s="1002" t="s">
        <v>1</v>
      </c>
      <c r="M75" s="1002" t="s">
        <v>1</v>
      </c>
      <c r="N75" s="1002" t="s">
        <v>1</v>
      </c>
      <c r="O75" s="1002" t="s">
        <v>1</v>
      </c>
      <c r="P75" s="1002" t="s">
        <v>1</v>
      </c>
      <c r="Q75" s="1002" t="s">
        <v>1</v>
      </c>
      <c r="R75" s="1002" t="s">
        <v>1</v>
      </c>
      <c r="S75" s="1002" t="s">
        <v>1</v>
      </c>
      <c r="T75" s="1002" t="s">
        <v>1</v>
      </c>
      <c r="U75" s="1002" t="s">
        <v>1</v>
      </c>
      <c r="V75" s="1002" t="s">
        <v>1</v>
      </c>
      <c r="W75" s="1002" t="s">
        <v>1</v>
      </c>
      <c r="X75" s="1002" t="s">
        <v>1</v>
      </c>
      <c r="Y75" s="1002" t="s">
        <v>1</v>
      </c>
      <c r="Z75" s="1002" t="s">
        <v>1</v>
      </c>
      <c r="AA75" s="1008" t="s">
        <v>1</v>
      </c>
    </row>
    <row r="76" spans="1:27" x14ac:dyDescent="0.2">
      <c r="A76" s="2" t="s">
        <v>92</v>
      </c>
      <c r="B76" s="1006">
        <v>2356</v>
      </c>
      <c r="C76" s="1003">
        <v>2.00041234493256E-2</v>
      </c>
      <c r="D76" s="1003">
        <v>2.0041605457663501E-2</v>
      </c>
      <c r="E76" s="1003">
        <v>7.3998749256134005E-2</v>
      </c>
      <c r="F76" s="1003">
        <v>4.3930757790803902E-2</v>
      </c>
      <c r="G76" s="1003">
        <v>5.2185963839292498E-2</v>
      </c>
      <c r="H76" s="1003">
        <v>5.1765389740467099E-2</v>
      </c>
      <c r="I76" s="1003">
        <v>5.3954012691974598E-2</v>
      </c>
      <c r="J76" s="1003">
        <v>8.14616903662682E-2</v>
      </c>
      <c r="K76" s="1003">
        <v>6.3940107822418199E-2</v>
      </c>
      <c r="L76" s="1003">
        <v>5.6522890925407403E-2</v>
      </c>
      <c r="M76" s="1003">
        <v>5.3636103868484497E-2</v>
      </c>
      <c r="N76" s="1003">
        <v>4.2640145868063001E-2</v>
      </c>
      <c r="O76" s="1003">
        <v>5.9576299041509601E-2</v>
      </c>
      <c r="P76" s="1003">
        <v>5.7793829590082203E-2</v>
      </c>
      <c r="Q76" s="1003">
        <v>4.1792798787355402E-2</v>
      </c>
      <c r="R76" s="1003">
        <v>4.8972990363836302E-2</v>
      </c>
      <c r="S76" s="1003">
        <v>3.0946474522352201E-2</v>
      </c>
      <c r="T76" s="1003">
        <v>3.2931644469499602E-2</v>
      </c>
      <c r="U76" s="1003">
        <v>2.4201046675443601E-2</v>
      </c>
      <c r="V76" s="1003">
        <v>2.95736044645309E-2</v>
      </c>
      <c r="W76" s="1003">
        <v>2.6735046878457101E-2</v>
      </c>
      <c r="X76" s="1003">
        <v>1.4173923060298001E-2</v>
      </c>
      <c r="Y76" s="1003">
        <v>7.6357992365956298E-3</v>
      </c>
      <c r="Z76" s="1003">
        <v>1.15850120782852E-2</v>
      </c>
      <c r="AA76" s="1009">
        <v>2428.27368164062</v>
      </c>
    </row>
    <row r="77" spans="1:27" x14ac:dyDescent="0.2">
      <c r="A77" s="2" t="s">
        <v>93</v>
      </c>
      <c r="B77" s="1006">
        <v>1176</v>
      </c>
      <c r="C77" s="1003">
        <v>7.4855913408100596E-3</v>
      </c>
      <c r="D77" s="1003">
        <v>1.16482051089406E-2</v>
      </c>
      <c r="E77" s="1003">
        <v>7.4052557349205003E-2</v>
      </c>
      <c r="F77" s="1003">
        <v>5.5931352078914601E-2</v>
      </c>
      <c r="G77" s="1003">
        <v>4.7620628029107999E-2</v>
      </c>
      <c r="H77" s="1003">
        <v>4.3721403926610898E-2</v>
      </c>
      <c r="I77" s="1003">
        <v>4.0184322744607898E-2</v>
      </c>
      <c r="J77" s="1003">
        <v>8.2791924476623494E-2</v>
      </c>
      <c r="K77" s="1003">
        <v>5.0767648965120302E-2</v>
      </c>
      <c r="L77" s="1003">
        <v>7.1505427360534696E-2</v>
      </c>
      <c r="M77" s="1003">
        <v>3.8226969540119199E-2</v>
      </c>
      <c r="N77" s="1003">
        <v>6.2032628804445301E-2</v>
      </c>
      <c r="O77" s="1003">
        <v>5.67214712500572E-2</v>
      </c>
      <c r="P77" s="1003">
        <v>6.2508277595043196E-2</v>
      </c>
      <c r="Q77" s="1003">
        <v>5.5480103939771701E-2</v>
      </c>
      <c r="R77" s="1003">
        <v>5.8819234371185303E-2</v>
      </c>
      <c r="S77" s="1003">
        <v>2.7390019968152001E-2</v>
      </c>
      <c r="T77" s="1003">
        <v>2.8690183535218201E-2</v>
      </c>
      <c r="U77" s="1003">
        <v>2.9877787455916401E-2</v>
      </c>
      <c r="V77" s="1003">
        <v>1.97774413973093E-2</v>
      </c>
      <c r="W77" s="1003">
        <v>2.48820148408413E-2</v>
      </c>
      <c r="X77" s="1003">
        <v>1.7252780497074099E-2</v>
      </c>
      <c r="Y77" s="1003">
        <v>1.3871034607291201E-2</v>
      </c>
      <c r="Z77" s="1003">
        <v>1.87609940767288E-2</v>
      </c>
      <c r="AA77" s="1009">
        <v>2540.71606445312</v>
      </c>
    </row>
    <row r="78" spans="1:27" x14ac:dyDescent="0.2">
      <c r="A78" s="2" t="s">
        <v>94</v>
      </c>
      <c r="B78" s="1006">
        <v>3158</v>
      </c>
      <c r="C78" s="1003">
        <v>2.5009687524288901E-3</v>
      </c>
      <c r="D78" s="1003">
        <v>1.2898056767880899E-2</v>
      </c>
      <c r="E78" s="1003">
        <v>7.2709977626800495E-2</v>
      </c>
      <c r="F78" s="1003">
        <v>5.93765005469322E-2</v>
      </c>
      <c r="G78" s="1003">
        <v>6.7756637930870098E-2</v>
      </c>
      <c r="H78" s="1003">
        <v>7.2543211281299605E-2</v>
      </c>
      <c r="I78" s="1003">
        <v>6.1024270951747901E-2</v>
      </c>
      <c r="J78" s="1003">
        <v>7.2158388793468503E-2</v>
      </c>
      <c r="K78" s="1003">
        <v>7.7069669961929294E-2</v>
      </c>
      <c r="L78" s="1003">
        <v>5.8231800794601399E-2</v>
      </c>
      <c r="M78" s="1003">
        <v>5.0466485321521801E-2</v>
      </c>
      <c r="N78" s="1003">
        <v>4.3175283819436999E-2</v>
      </c>
      <c r="O78" s="1003">
        <v>6.6770933568477603E-2</v>
      </c>
      <c r="P78" s="1003">
        <v>6.1140894889831501E-2</v>
      </c>
      <c r="Q78" s="1003">
        <v>4.5740533620119102E-2</v>
      </c>
      <c r="R78" s="1003">
        <v>3.5371541976928697E-2</v>
      </c>
      <c r="S78" s="1003">
        <v>2.8485504910349801E-2</v>
      </c>
      <c r="T78" s="1003">
        <v>2.9502863064408299E-2</v>
      </c>
      <c r="U78" s="1003">
        <v>1.6536246985197098E-2</v>
      </c>
      <c r="V78" s="1003">
        <v>1.6464501619339E-2</v>
      </c>
      <c r="W78" s="1003">
        <v>2.1409723907709101E-2</v>
      </c>
      <c r="X78" s="1003">
        <v>1.0884874500334299E-2</v>
      </c>
      <c r="Y78" s="1003">
        <v>5.7814689353108397E-3</v>
      </c>
      <c r="Z78" s="1003">
        <v>1.19996555149555E-2</v>
      </c>
      <c r="AA78" s="1009">
        <v>2306.15014648438</v>
      </c>
    </row>
    <row r="79" spans="1:27" x14ac:dyDescent="0.2">
      <c r="A79" s="5" t="s">
        <v>95</v>
      </c>
      <c r="B79" s="1005" t="s">
        <v>1</v>
      </c>
      <c r="C79" s="1002" t="s">
        <v>1</v>
      </c>
      <c r="D79" s="1002" t="s">
        <v>1</v>
      </c>
      <c r="E79" s="1002" t="s">
        <v>1</v>
      </c>
      <c r="F79" s="1002" t="s">
        <v>1</v>
      </c>
      <c r="G79" s="1002" t="s">
        <v>1</v>
      </c>
      <c r="H79" s="1002" t="s">
        <v>1</v>
      </c>
      <c r="I79" s="1002" t="s">
        <v>1</v>
      </c>
      <c r="J79" s="1002" t="s">
        <v>1</v>
      </c>
      <c r="K79" s="1002" t="s">
        <v>1</v>
      </c>
      <c r="L79" s="1002" t="s">
        <v>1</v>
      </c>
      <c r="M79" s="1002" t="s">
        <v>1</v>
      </c>
      <c r="N79" s="1002" t="s">
        <v>1</v>
      </c>
      <c r="O79" s="1002" t="s">
        <v>1</v>
      </c>
      <c r="P79" s="1002" t="s">
        <v>1</v>
      </c>
      <c r="Q79" s="1002" t="s">
        <v>1</v>
      </c>
      <c r="R79" s="1002" t="s">
        <v>1</v>
      </c>
      <c r="S79" s="1002" t="s">
        <v>1</v>
      </c>
      <c r="T79" s="1002" t="s">
        <v>1</v>
      </c>
      <c r="U79" s="1002" t="s">
        <v>1</v>
      </c>
      <c r="V79" s="1002" t="s">
        <v>1</v>
      </c>
      <c r="W79" s="1002" t="s">
        <v>1</v>
      </c>
      <c r="X79" s="1002" t="s">
        <v>1</v>
      </c>
      <c r="Y79" s="1002" t="s">
        <v>1</v>
      </c>
      <c r="Z79" s="1002" t="s">
        <v>1</v>
      </c>
      <c r="AA79" s="1008" t="s">
        <v>1</v>
      </c>
    </row>
    <row r="80" spans="1:27" x14ac:dyDescent="0.2">
      <c r="A80" s="2" t="s">
        <v>96</v>
      </c>
      <c r="B80" s="1006">
        <v>1206</v>
      </c>
      <c r="C80" s="1003">
        <v>1.9015594152733701E-3</v>
      </c>
      <c r="D80" s="1003">
        <v>7.7085462398827102E-3</v>
      </c>
      <c r="E80" s="1003">
        <v>5.4140750318765599E-2</v>
      </c>
      <c r="F80" s="1003">
        <v>3.0340610072016699E-2</v>
      </c>
      <c r="G80" s="1003">
        <v>4.7005001455545398E-2</v>
      </c>
      <c r="H80" s="1003">
        <v>3.6238383501768098E-2</v>
      </c>
      <c r="I80" s="1003">
        <v>3.49676907062531E-2</v>
      </c>
      <c r="J80" s="1003">
        <v>4.8577986657619497E-2</v>
      </c>
      <c r="K80" s="1003">
        <v>6.1661969870328903E-2</v>
      </c>
      <c r="L80" s="1003">
        <v>7.7081717550754505E-2</v>
      </c>
      <c r="M80" s="1003">
        <v>4.3914128094911603E-2</v>
      </c>
      <c r="N80" s="1003">
        <v>4.4577609747648198E-2</v>
      </c>
      <c r="O80" s="1003">
        <v>7.2038754820823697E-2</v>
      </c>
      <c r="P80" s="1003">
        <v>7.0601560175418895E-2</v>
      </c>
      <c r="Q80" s="1003">
        <v>5.3657822310924502E-2</v>
      </c>
      <c r="R80" s="1003">
        <v>5.51304221153259E-2</v>
      </c>
      <c r="S80" s="1003">
        <v>4.0511857718229301E-2</v>
      </c>
      <c r="T80" s="1003">
        <v>3.8401007652282701E-2</v>
      </c>
      <c r="U80" s="1003">
        <v>3.8946636021137203E-2</v>
      </c>
      <c r="V80" s="1003">
        <v>3.3714264631271397E-2</v>
      </c>
      <c r="W80" s="1003">
        <v>4.06997092068195E-2</v>
      </c>
      <c r="X80" s="1003">
        <v>2.5156151503324502E-2</v>
      </c>
      <c r="Y80" s="1003">
        <v>1.616539247334E-2</v>
      </c>
      <c r="Z80" s="1003">
        <v>2.6860462501645099E-2</v>
      </c>
      <c r="AA80" s="1009">
        <v>2965.88916015625</v>
      </c>
    </row>
    <row r="81" spans="1:27" x14ac:dyDescent="0.2">
      <c r="A81" s="2" t="s">
        <v>97</v>
      </c>
      <c r="B81" s="1006">
        <v>1294</v>
      </c>
      <c r="C81" s="1003">
        <v>3.8182116113603102E-3</v>
      </c>
      <c r="D81" s="1003">
        <v>1.38421803712845E-2</v>
      </c>
      <c r="E81" s="1003">
        <v>6.0942094773054102E-2</v>
      </c>
      <c r="F81" s="1003">
        <v>4.8768810927867903E-2</v>
      </c>
      <c r="G81" s="1003">
        <v>5.9302676469087601E-2</v>
      </c>
      <c r="H81" s="1003">
        <v>7.1386739611625699E-2</v>
      </c>
      <c r="I81" s="1003">
        <v>6.8020313978195204E-2</v>
      </c>
      <c r="J81" s="1003">
        <v>0.10959055274725001</v>
      </c>
      <c r="K81" s="1003">
        <v>5.9470940381288501E-2</v>
      </c>
      <c r="L81" s="1003">
        <v>5.0268340855836903E-2</v>
      </c>
      <c r="M81" s="1003">
        <v>4.2145766317844398E-2</v>
      </c>
      <c r="N81" s="1003">
        <v>3.5552602261304897E-2</v>
      </c>
      <c r="O81" s="1003">
        <v>6.4574509859085097E-2</v>
      </c>
      <c r="P81" s="1003">
        <v>5.01965880393982E-2</v>
      </c>
      <c r="Q81" s="1003">
        <v>5.2094969898462302E-2</v>
      </c>
      <c r="R81" s="1003">
        <v>4.4388495385646799E-2</v>
      </c>
      <c r="S81" s="1003">
        <v>3.8951251655816997E-2</v>
      </c>
      <c r="T81" s="1003">
        <v>4.0111713111400597E-2</v>
      </c>
      <c r="U81" s="1003">
        <v>1.8882764503359802E-2</v>
      </c>
      <c r="V81" s="1003">
        <v>2.1306619048118602E-2</v>
      </c>
      <c r="W81" s="1003">
        <v>2.0598648115992501E-2</v>
      </c>
      <c r="X81" s="1003">
        <v>1.33570060133934E-2</v>
      </c>
      <c r="Y81" s="1003">
        <v>5.0095445476472404E-3</v>
      </c>
      <c r="Z81" s="1003">
        <v>7.41866184398532E-3</v>
      </c>
      <c r="AA81" s="1009">
        <v>2310.54296875</v>
      </c>
    </row>
    <row r="82" spans="1:27" x14ac:dyDescent="0.2">
      <c r="A82" s="2" t="s">
        <v>98</v>
      </c>
      <c r="B82" s="1006">
        <v>274</v>
      </c>
      <c r="C82" s="1003">
        <v>1.2055043131113099E-2</v>
      </c>
      <c r="D82" s="1003">
        <v>1.78200267255306E-2</v>
      </c>
      <c r="E82" s="1003">
        <v>6.3144490122795105E-2</v>
      </c>
      <c r="F82" s="1003">
        <v>7.2782330214977306E-2</v>
      </c>
      <c r="G82" s="1003">
        <v>7.8648068010806996E-2</v>
      </c>
      <c r="H82" s="1003">
        <v>6.8999283015727997E-2</v>
      </c>
      <c r="I82" s="1003">
        <v>4.74838651716709E-2</v>
      </c>
      <c r="J82" s="1003">
        <v>0.10969492793083201</v>
      </c>
      <c r="K82" s="1003">
        <v>4.9460031092166901E-2</v>
      </c>
      <c r="L82" s="1003">
        <v>4.3654125183820697E-2</v>
      </c>
      <c r="M82" s="1003">
        <v>8.2670889794826494E-2</v>
      </c>
      <c r="N82" s="1003">
        <v>5.7762537151575102E-2</v>
      </c>
      <c r="O82" s="1003">
        <v>6.0548998415470102E-2</v>
      </c>
      <c r="P82" s="1003">
        <v>5.5910568684339502E-2</v>
      </c>
      <c r="Q82" s="1003">
        <v>4.08601127564907E-2</v>
      </c>
      <c r="R82" s="1003">
        <v>4.3643411248922299E-2</v>
      </c>
      <c r="S82" s="1003">
        <v>2.1323006600141501E-2</v>
      </c>
      <c r="T82" s="1003">
        <v>2.1055592224001898E-2</v>
      </c>
      <c r="U82" s="1003">
        <v>1.3504386879503699E-2</v>
      </c>
      <c r="V82" s="1003">
        <v>1.1888044886290999E-2</v>
      </c>
      <c r="W82" s="1003">
        <v>2.0639598369598399E-2</v>
      </c>
      <c r="X82" s="1003">
        <v>3.82330780848861E-3</v>
      </c>
      <c r="Y82" s="1003">
        <v>1.1395046021789299E-3</v>
      </c>
      <c r="Z82" s="1003">
        <v>1.48784928023815E-3</v>
      </c>
      <c r="AA82" s="1009">
        <v>2220.70483398438</v>
      </c>
    </row>
    <row r="83" spans="1:27" x14ac:dyDescent="0.2">
      <c r="A83" s="2" t="s">
        <v>99</v>
      </c>
      <c r="B83" s="1006">
        <v>791</v>
      </c>
      <c r="C83" s="1003">
        <v>5.3568938747048404E-3</v>
      </c>
      <c r="D83" s="1003">
        <v>2.3195791989564899E-2</v>
      </c>
      <c r="E83" s="1003">
        <v>0.110831283032894</v>
      </c>
      <c r="F83" s="1003">
        <v>9.2334091663360596E-2</v>
      </c>
      <c r="G83" s="1003">
        <v>5.6931756436824799E-2</v>
      </c>
      <c r="H83" s="1003">
        <v>9.3347951769828796E-2</v>
      </c>
      <c r="I83" s="1003">
        <v>8.1521816551685305E-2</v>
      </c>
      <c r="J83" s="1003">
        <v>8.9469544589519501E-2</v>
      </c>
      <c r="K83" s="1003">
        <v>7.4533686041831998E-2</v>
      </c>
      <c r="L83" s="1003">
        <v>7.5490340590477004E-2</v>
      </c>
      <c r="M83" s="1003">
        <v>4.6169470995664597E-2</v>
      </c>
      <c r="N83" s="1003">
        <v>4.6191833913326298E-2</v>
      </c>
      <c r="O83" s="1003">
        <v>5.6456089019775398E-2</v>
      </c>
      <c r="P83" s="1003">
        <v>5.3560521453619003E-2</v>
      </c>
      <c r="Q83" s="1003">
        <v>3.2929167151451097E-2</v>
      </c>
      <c r="R83" s="1003">
        <v>1.58593691885471E-2</v>
      </c>
      <c r="S83" s="1003">
        <v>1.41023620963097E-2</v>
      </c>
      <c r="T83" s="1003">
        <v>1.03493314236403E-2</v>
      </c>
      <c r="U83" s="1003">
        <v>7.8809792175888998E-3</v>
      </c>
      <c r="V83" s="1003">
        <v>5.0138775259256398E-3</v>
      </c>
      <c r="W83" s="1003">
        <v>1.60383677575737E-3</v>
      </c>
      <c r="X83" s="1003">
        <v>6.3334992155432701E-3</v>
      </c>
      <c r="Y83" s="1003">
        <v>5.3651287453249097E-4</v>
      </c>
      <c r="Z83" s="1003">
        <v>0</v>
      </c>
      <c r="AA83" s="1009">
        <v>1961.60485839844</v>
      </c>
    </row>
    <row r="84" spans="1:27" x14ac:dyDescent="0.2">
      <c r="A84" s="2" t="s">
        <v>100</v>
      </c>
      <c r="B84" s="1006">
        <v>384</v>
      </c>
      <c r="C84" s="1003">
        <v>9.65711008757353E-3</v>
      </c>
      <c r="D84" s="1003">
        <v>1.3953173533082E-2</v>
      </c>
      <c r="E84" s="1003">
        <v>4.3250530958175701E-2</v>
      </c>
      <c r="F84" s="1003">
        <v>7.1788668632507296E-2</v>
      </c>
      <c r="G84" s="1003">
        <v>9.2172227799892398E-2</v>
      </c>
      <c r="H84" s="1003">
        <v>0.106302686035633</v>
      </c>
      <c r="I84" s="1003">
        <v>7.1001641452312497E-2</v>
      </c>
      <c r="J84" s="1003">
        <v>7.1692235767841297E-2</v>
      </c>
      <c r="K84" s="1003">
        <v>7.9494051635265406E-2</v>
      </c>
      <c r="L84" s="1003">
        <v>4.9076825380325297E-2</v>
      </c>
      <c r="M84" s="1003">
        <v>5.4348479956388501E-2</v>
      </c>
      <c r="N84" s="1003">
        <v>4.8429548740386998E-2</v>
      </c>
      <c r="O84" s="1003">
        <v>6.5947040915489197E-2</v>
      </c>
      <c r="P84" s="1003">
        <v>6.1508744955062901E-2</v>
      </c>
      <c r="Q84" s="1003">
        <v>2.44377199560404E-2</v>
      </c>
      <c r="R84" s="1003">
        <v>2.2882539778947799E-2</v>
      </c>
      <c r="S84" s="1003">
        <v>2.5257173925638199E-2</v>
      </c>
      <c r="T84" s="1003">
        <v>4.54005934298038E-2</v>
      </c>
      <c r="U84" s="1003">
        <v>7.17748189345002E-3</v>
      </c>
      <c r="V84" s="1003">
        <v>1.0939948260784101E-2</v>
      </c>
      <c r="W84" s="1003">
        <v>1.63157545030117E-2</v>
      </c>
      <c r="X84" s="1003">
        <v>3.0888989567756701E-3</v>
      </c>
      <c r="Y84" s="1003">
        <v>2.30264756828547E-3</v>
      </c>
      <c r="Z84" s="1003">
        <v>3.5742803011089598E-3</v>
      </c>
      <c r="AA84" s="1009">
        <v>2137.10864257812</v>
      </c>
    </row>
    <row r="85" spans="1:27" x14ac:dyDescent="0.2">
      <c r="A85" s="2" t="s">
        <v>101</v>
      </c>
      <c r="B85" s="1006">
        <v>1025</v>
      </c>
      <c r="C85" s="1003">
        <v>6.7648044787347299E-3</v>
      </c>
      <c r="D85" s="1003">
        <v>1.4309605583548501E-2</v>
      </c>
      <c r="E85" s="1003">
        <v>4.2401354759931599E-2</v>
      </c>
      <c r="F85" s="1003">
        <v>1.3774579390883401E-2</v>
      </c>
      <c r="G85" s="1003">
        <v>4.7385666519403499E-2</v>
      </c>
      <c r="H85" s="1003">
        <v>4.6791542321443599E-2</v>
      </c>
      <c r="I85" s="1003">
        <v>5.1678091287612901E-2</v>
      </c>
      <c r="J85" s="1003">
        <v>6.4574256539344801E-2</v>
      </c>
      <c r="K85" s="1003">
        <v>6.7575521767139393E-2</v>
      </c>
      <c r="L85" s="1003">
        <v>6.6551782190799699E-2</v>
      </c>
      <c r="M85" s="1003">
        <v>5.9156607836484902E-2</v>
      </c>
      <c r="N85" s="1003">
        <v>5.9936169534921598E-2</v>
      </c>
      <c r="O85" s="1003">
        <v>7.9020962119102506E-2</v>
      </c>
      <c r="P85" s="1003">
        <v>7.5431659817695604E-2</v>
      </c>
      <c r="Q85" s="1003">
        <v>5.63470236957073E-2</v>
      </c>
      <c r="R85" s="1003">
        <v>7.4212819337844793E-2</v>
      </c>
      <c r="S85" s="1003">
        <v>3.5364441573619801E-2</v>
      </c>
      <c r="T85" s="1003">
        <v>3.79003435373306E-2</v>
      </c>
      <c r="U85" s="1003">
        <v>2.3750199005007699E-2</v>
      </c>
      <c r="V85" s="1003">
        <v>2.27629654109478E-2</v>
      </c>
      <c r="W85" s="1003">
        <v>3.06625254452229E-2</v>
      </c>
      <c r="X85" s="1003">
        <v>5.7890270836651299E-3</v>
      </c>
      <c r="Y85" s="1003">
        <v>1.06817800551653E-2</v>
      </c>
      <c r="Z85" s="1003">
        <v>7.1762646548450002E-3</v>
      </c>
      <c r="AA85" s="1009">
        <v>2766.51806640625</v>
      </c>
    </row>
    <row r="86" spans="1:27" x14ac:dyDescent="0.2">
      <c r="A86" s="2" t="s">
        <v>102</v>
      </c>
      <c r="B86" s="1006">
        <v>305</v>
      </c>
      <c r="C86" s="1003">
        <v>7.7205700799822799E-3</v>
      </c>
      <c r="D86" s="1003">
        <v>0</v>
      </c>
      <c r="E86" s="1003">
        <v>6.4408496022224399E-2</v>
      </c>
      <c r="F86" s="1003">
        <v>1.95758901536465E-2</v>
      </c>
      <c r="G86" s="1003">
        <v>5.6942254304885899E-2</v>
      </c>
      <c r="H86" s="1003">
        <v>1.30443777889013E-2</v>
      </c>
      <c r="I86" s="1003">
        <v>3.7261215038597601E-3</v>
      </c>
      <c r="J86" s="1003">
        <v>5.4855230264365699E-3</v>
      </c>
      <c r="K86" s="1003">
        <v>6.9933213293552399E-2</v>
      </c>
      <c r="L86" s="1003">
        <v>1.1079682037234299E-2</v>
      </c>
      <c r="M86" s="1003">
        <v>8.2026712596416501E-2</v>
      </c>
      <c r="N86" s="1003">
        <v>3.74653073959053E-3</v>
      </c>
      <c r="O86" s="1003">
        <v>4.02176678180695E-2</v>
      </c>
      <c r="P86" s="1003">
        <v>3.8817927241325399E-2</v>
      </c>
      <c r="Q86" s="1003">
        <v>6.1045199632644702E-2</v>
      </c>
      <c r="R86" s="1003">
        <v>8.0421507358550998E-2</v>
      </c>
      <c r="S86" s="1003">
        <v>7.38514261320233E-3</v>
      </c>
      <c r="T86" s="1003">
        <v>5.6472599506378202E-2</v>
      </c>
      <c r="U86" s="1003">
        <v>4.2928051203489297E-2</v>
      </c>
      <c r="V86" s="1003">
        <v>7.6468110084533705E-2</v>
      </c>
      <c r="W86" s="1003">
        <v>0.110542744398117</v>
      </c>
      <c r="X86" s="1003">
        <v>3.20252254605293E-2</v>
      </c>
      <c r="Y86" s="1003">
        <v>2.2288285195827501E-2</v>
      </c>
      <c r="Z86" s="1003">
        <v>9.3698173761367798E-2</v>
      </c>
      <c r="AA86" s="1009">
        <v>4244.24072265625</v>
      </c>
    </row>
    <row r="87" spans="1:27" x14ac:dyDescent="0.2">
      <c r="A87" s="2" t="s">
        <v>103</v>
      </c>
      <c r="B87" s="1006">
        <v>376</v>
      </c>
      <c r="C87" s="1003">
        <v>8.17117840051651E-3</v>
      </c>
      <c r="D87" s="1003">
        <v>2.1747877821326301E-2</v>
      </c>
      <c r="E87" s="1003">
        <v>2.8974821791052801E-2</v>
      </c>
      <c r="F87" s="1003">
        <v>0</v>
      </c>
      <c r="G87" s="1003">
        <v>6.29564095288515E-3</v>
      </c>
      <c r="H87" s="1003">
        <v>3.58288479037583E-3</v>
      </c>
      <c r="I87" s="1003">
        <v>1.2236419133842E-2</v>
      </c>
      <c r="J87" s="1003">
        <v>4.7342043370008503E-2</v>
      </c>
      <c r="K87" s="1003">
        <v>6.7279383540153503E-2</v>
      </c>
      <c r="L87" s="1003">
        <v>2.91059352457523E-2</v>
      </c>
      <c r="M87" s="1003">
        <v>1.58221609890461E-2</v>
      </c>
      <c r="N87" s="1003">
        <v>4.88370694220066E-2</v>
      </c>
      <c r="O87" s="1003">
        <v>7.6144114136695903E-2</v>
      </c>
      <c r="P87" s="1003">
        <v>7.5539879500865895E-2</v>
      </c>
      <c r="Q87" s="1003">
        <v>5.3112894296646097E-2</v>
      </c>
      <c r="R87" s="1003">
        <v>4.7714728862047202E-2</v>
      </c>
      <c r="S87" s="1003">
        <v>3.3822495490312597E-2</v>
      </c>
      <c r="T87" s="1003">
        <v>5.10079860687256E-2</v>
      </c>
      <c r="U87" s="1003">
        <v>4.71757315099239E-2</v>
      </c>
      <c r="V87" s="1003">
        <v>7.7562645077705397E-2</v>
      </c>
      <c r="W87" s="1003">
        <v>7.8529372811317402E-2</v>
      </c>
      <c r="X87" s="1003">
        <v>5.5620376020669902E-2</v>
      </c>
      <c r="Y87" s="1003">
        <v>4.7927487641573001E-2</v>
      </c>
      <c r="Z87" s="1003">
        <v>6.6446885466575595E-2</v>
      </c>
      <c r="AA87" s="1009">
        <v>4162.09375</v>
      </c>
    </row>
    <row r="88" spans="1:27" x14ac:dyDescent="0.2">
      <c r="A88" s="2" t="s">
        <v>104</v>
      </c>
      <c r="B88" s="1006">
        <v>988</v>
      </c>
      <c r="C88" s="1003">
        <v>3.1502541154622997E-2</v>
      </c>
      <c r="D88" s="1003">
        <v>2.0647322759032201E-2</v>
      </c>
      <c r="E88" s="1003">
        <v>0.107949629426003</v>
      </c>
      <c r="F88" s="1003">
        <v>5.9594713151454898E-2</v>
      </c>
      <c r="G88" s="1003">
        <v>5.5850822478532798E-2</v>
      </c>
      <c r="H88" s="1003">
        <v>4.6129625290632199E-2</v>
      </c>
      <c r="I88" s="1003">
        <v>4.8915706574916798E-2</v>
      </c>
      <c r="J88" s="1003">
        <v>8.7912105023860904E-2</v>
      </c>
      <c r="K88" s="1003">
        <v>7.0948168635368306E-2</v>
      </c>
      <c r="L88" s="1003">
        <v>5.6406576186418499E-2</v>
      </c>
      <c r="M88" s="1003">
        <v>5.4939206689596197E-2</v>
      </c>
      <c r="N88" s="1003">
        <v>4.6150919049978298E-2</v>
      </c>
      <c r="O88" s="1003">
        <v>4.8353813588619197E-2</v>
      </c>
      <c r="P88" s="1003">
        <v>5.6363221257924999E-2</v>
      </c>
      <c r="Q88" s="1003">
        <v>4.3878268450498602E-2</v>
      </c>
      <c r="R88" s="1003">
        <v>4.9261838197708102E-2</v>
      </c>
      <c r="S88" s="1003">
        <v>2.4904720485210401E-2</v>
      </c>
      <c r="T88" s="1003">
        <v>2.20580771565437E-2</v>
      </c>
      <c r="U88" s="1003">
        <v>2.00610775500536E-2</v>
      </c>
      <c r="V88" s="1003">
        <v>1.9545173272490501E-2</v>
      </c>
      <c r="W88" s="1003">
        <v>1.3333096168935301E-2</v>
      </c>
      <c r="X88" s="1003">
        <v>7.8503452241420694E-3</v>
      </c>
      <c r="Y88" s="1003">
        <v>2.2947809193283302E-3</v>
      </c>
      <c r="Z88" s="1003">
        <v>5.1482617855072004E-3</v>
      </c>
      <c r="AA88" s="1009">
        <v>2189.30541992188</v>
      </c>
    </row>
    <row r="89" spans="1:27" x14ac:dyDescent="0.2">
      <c r="A89" s="5" t="s">
        <v>105</v>
      </c>
      <c r="B89" s="1005" t="s">
        <v>1</v>
      </c>
      <c r="C89" s="1002" t="s">
        <v>1</v>
      </c>
      <c r="D89" s="1002" t="s">
        <v>1</v>
      </c>
      <c r="E89" s="1002" t="s">
        <v>1</v>
      </c>
      <c r="F89" s="1002" t="s">
        <v>1</v>
      </c>
      <c r="G89" s="1002" t="s">
        <v>1</v>
      </c>
      <c r="H89" s="1002" t="s">
        <v>1</v>
      </c>
      <c r="I89" s="1002" t="s">
        <v>1</v>
      </c>
      <c r="J89" s="1002" t="s">
        <v>1</v>
      </c>
      <c r="K89" s="1002" t="s">
        <v>1</v>
      </c>
      <c r="L89" s="1002" t="s">
        <v>1</v>
      </c>
      <c r="M89" s="1002" t="s">
        <v>1</v>
      </c>
      <c r="N89" s="1002" t="s">
        <v>1</v>
      </c>
      <c r="O89" s="1002" t="s">
        <v>1</v>
      </c>
      <c r="P89" s="1002" t="s">
        <v>1</v>
      </c>
      <c r="Q89" s="1002" t="s">
        <v>1</v>
      </c>
      <c r="R89" s="1002" t="s">
        <v>1</v>
      </c>
      <c r="S89" s="1002" t="s">
        <v>1</v>
      </c>
      <c r="T89" s="1002" t="s">
        <v>1</v>
      </c>
      <c r="U89" s="1002" t="s">
        <v>1</v>
      </c>
      <c r="V89" s="1002" t="s">
        <v>1</v>
      </c>
      <c r="W89" s="1002" t="s">
        <v>1</v>
      </c>
      <c r="X89" s="1002" t="s">
        <v>1</v>
      </c>
      <c r="Y89" s="1002" t="s">
        <v>1</v>
      </c>
      <c r="Z89" s="1002" t="s">
        <v>1</v>
      </c>
      <c r="AA89" s="1008" t="s">
        <v>1</v>
      </c>
    </row>
    <row r="90" spans="1:27" x14ac:dyDescent="0.2">
      <c r="A90" s="2" t="s">
        <v>106</v>
      </c>
      <c r="B90" s="1006">
        <v>1099</v>
      </c>
      <c r="C90" s="1003">
        <v>7.6158747076988206E-2</v>
      </c>
      <c r="D90" s="1003">
        <v>8.6698666214942904E-2</v>
      </c>
      <c r="E90" s="1003">
        <v>0.39449405670165999</v>
      </c>
      <c r="F90" s="1003">
        <v>0.17052428424358401</v>
      </c>
      <c r="G90" s="1003">
        <v>6.0503456741571399E-2</v>
      </c>
      <c r="H90" s="1003">
        <v>7.4212834239006001E-2</v>
      </c>
      <c r="I90" s="1003">
        <v>4.7967270016670199E-2</v>
      </c>
      <c r="J90" s="1003">
        <v>3.4586928784847301E-2</v>
      </c>
      <c r="K90" s="1003">
        <v>2.4994742125272799E-2</v>
      </c>
      <c r="L90" s="1003">
        <v>1.01964212954044E-2</v>
      </c>
      <c r="M90" s="1003">
        <v>3.6543984897434698E-3</v>
      </c>
      <c r="N90" s="1003">
        <v>5.2898228168487497E-3</v>
      </c>
      <c r="O90" s="1003">
        <v>5.3474758751690396E-3</v>
      </c>
      <c r="P90" s="1003">
        <v>4.7257943078875498E-3</v>
      </c>
      <c r="Q90" s="1003">
        <v>3.1458181911148098E-4</v>
      </c>
      <c r="R90" s="1003">
        <v>3.3052978687919698E-4</v>
      </c>
      <c r="S90" s="1003">
        <v>0</v>
      </c>
      <c r="T90" s="1003">
        <v>0</v>
      </c>
      <c r="U90" s="1003">
        <v>0</v>
      </c>
      <c r="V90" s="1003">
        <v>0</v>
      </c>
      <c r="W90" s="1003">
        <v>0</v>
      </c>
      <c r="X90" s="1003">
        <v>0</v>
      </c>
      <c r="Y90" s="1003">
        <v>0</v>
      </c>
      <c r="Z90" s="1003">
        <v>0</v>
      </c>
      <c r="AA90" s="1009">
        <v>1072.31201171875</v>
      </c>
    </row>
    <row r="91" spans="1:27" x14ac:dyDescent="0.2">
      <c r="A91" s="2" t="s">
        <v>107</v>
      </c>
      <c r="B91" s="1006">
        <v>2539</v>
      </c>
      <c r="C91" s="1003">
        <v>0</v>
      </c>
      <c r="D91" s="1003">
        <v>0</v>
      </c>
      <c r="E91" s="1003">
        <v>0</v>
      </c>
      <c r="F91" s="1003">
        <v>6.0197152197360999E-2</v>
      </c>
      <c r="G91" s="1003">
        <v>0.13985148072242701</v>
      </c>
      <c r="H91" s="1003">
        <v>0.13881146907806399</v>
      </c>
      <c r="I91" s="1003">
        <v>0.140851721167564</v>
      </c>
      <c r="J91" s="1003">
        <v>0.139318943023682</v>
      </c>
      <c r="K91" s="1003">
        <v>5.3077928721904803E-2</v>
      </c>
      <c r="L91" s="1003">
        <v>6.6713690757751506E-2</v>
      </c>
      <c r="M91" s="1003">
        <v>5.8404073119163499E-2</v>
      </c>
      <c r="N91" s="1003">
        <v>5.51708526909351E-2</v>
      </c>
      <c r="O91" s="1003">
        <v>5.4483208805322599E-2</v>
      </c>
      <c r="P91" s="1003">
        <v>4.1541539132595097E-2</v>
      </c>
      <c r="Q91" s="1003">
        <v>2.36377008259296E-2</v>
      </c>
      <c r="R91" s="1003">
        <v>1.4569730497896701E-2</v>
      </c>
      <c r="S91" s="1003">
        <v>5.7700690813362598E-3</v>
      </c>
      <c r="T91" s="1003">
        <v>4.7024660743773001E-3</v>
      </c>
      <c r="U91" s="1003">
        <v>1.76881218794733E-3</v>
      </c>
      <c r="V91" s="1003">
        <v>7.5537199154496204E-4</v>
      </c>
      <c r="W91" s="1003">
        <v>2.6415148749947499E-4</v>
      </c>
      <c r="X91" s="1003">
        <v>0</v>
      </c>
      <c r="Y91" s="1003">
        <v>1.09654880361632E-4</v>
      </c>
      <c r="Z91" s="1003">
        <v>0</v>
      </c>
      <c r="AA91" s="1009">
        <v>1917.0224609375</v>
      </c>
    </row>
    <row r="92" spans="1:27" x14ac:dyDescent="0.2">
      <c r="A92" s="2" t="s">
        <v>108</v>
      </c>
      <c r="B92" s="1006">
        <v>4463</v>
      </c>
      <c r="C92" s="1003">
        <v>0</v>
      </c>
      <c r="D92" s="1003">
        <v>0</v>
      </c>
      <c r="E92" s="1003">
        <v>0</v>
      </c>
      <c r="F92" s="1003">
        <v>0</v>
      </c>
      <c r="G92" s="1003">
        <v>0</v>
      </c>
      <c r="H92" s="1003">
        <v>0</v>
      </c>
      <c r="I92" s="1003">
        <v>0</v>
      </c>
      <c r="J92" s="1003">
        <v>5.36347106099129E-2</v>
      </c>
      <c r="K92" s="1003">
        <v>0.111144326627254</v>
      </c>
      <c r="L92" s="1003">
        <v>8.7168611586093903E-2</v>
      </c>
      <c r="M92" s="1003">
        <v>6.6984876990318298E-2</v>
      </c>
      <c r="N92" s="1003">
        <v>5.43028302490711E-2</v>
      </c>
      <c r="O92" s="1003">
        <v>0.100855700671673</v>
      </c>
      <c r="P92" s="1003">
        <v>0.110188610851765</v>
      </c>
      <c r="Q92" s="1003">
        <v>8.5659414529800401E-2</v>
      </c>
      <c r="R92" s="1003">
        <v>7.2653383016586304E-2</v>
      </c>
      <c r="S92" s="1003">
        <v>5.3575824946165099E-2</v>
      </c>
      <c r="T92" s="1003">
        <v>5.9313952922821003E-2</v>
      </c>
      <c r="U92" s="1003">
        <v>4.73409481346607E-2</v>
      </c>
      <c r="V92" s="1003">
        <v>4.4317092746496201E-2</v>
      </c>
      <c r="W92" s="1003">
        <v>3.27396728098392E-2</v>
      </c>
      <c r="X92" s="1003">
        <v>1.6250070184469199E-2</v>
      </c>
      <c r="Y92" s="1003">
        <v>3.3911098726093799E-3</v>
      </c>
      <c r="Z92" s="1003">
        <v>4.7885748790577097E-4</v>
      </c>
      <c r="AA92" s="1009">
        <v>3286.38793945312</v>
      </c>
    </row>
    <row r="93" spans="1:27" x14ac:dyDescent="0.2">
      <c r="A93" s="2" t="s">
        <v>109</v>
      </c>
      <c r="B93" s="1006">
        <v>773</v>
      </c>
      <c r="C93" s="1003">
        <v>0</v>
      </c>
      <c r="D93" s="1003">
        <v>0</v>
      </c>
      <c r="E93" s="1003">
        <v>0</v>
      </c>
      <c r="F93" s="1003">
        <v>0</v>
      </c>
      <c r="G93" s="1003">
        <v>0</v>
      </c>
      <c r="H93" s="1003">
        <v>0</v>
      </c>
      <c r="I93" s="1003">
        <v>0</v>
      </c>
      <c r="J93" s="1003">
        <v>0</v>
      </c>
      <c r="K93" s="1003">
        <v>0</v>
      </c>
      <c r="L93" s="1003">
        <v>0</v>
      </c>
      <c r="M93" s="1003">
        <v>0</v>
      </c>
      <c r="N93" s="1003">
        <v>0</v>
      </c>
      <c r="O93" s="1003">
        <v>0</v>
      </c>
      <c r="P93" s="1003">
        <v>0</v>
      </c>
      <c r="Q93" s="1003">
        <v>0</v>
      </c>
      <c r="R93" s="1003">
        <v>0.149462729692459</v>
      </c>
      <c r="S93" s="1003">
        <v>6.5832123160362202E-2</v>
      </c>
      <c r="T93" s="1003">
        <v>3.7947483360767399E-2</v>
      </c>
      <c r="U93" s="1003">
        <v>3.7983279675245299E-2</v>
      </c>
      <c r="V93" s="1003">
        <v>4.3767590075731298E-2</v>
      </c>
      <c r="W93" s="1003">
        <v>0.192161455750465</v>
      </c>
      <c r="X93" s="1003">
        <v>0.138289734721184</v>
      </c>
      <c r="Y93" s="1003">
        <v>0.10300918668508501</v>
      </c>
      <c r="Z93" s="1003">
        <v>0.23154641687870001</v>
      </c>
      <c r="AA93" s="1009">
        <v>6859.8134765625</v>
      </c>
    </row>
    <row r="94" spans="1:27" x14ac:dyDescent="0.2">
      <c r="A94" s="5" t="s">
        <v>110</v>
      </c>
      <c r="B94" s="1005" t="s">
        <v>1</v>
      </c>
      <c r="C94" s="1002" t="s">
        <v>1</v>
      </c>
      <c r="D94" s="1002" t="s">
        <v>1</v>
      </c>
      <c r="E94" s="1002" t="s">
        <v>1</v>
      </c>
      <c r="F94" s="1002" t="s">
        <v>1</v>
      </c>
      <c r="G94" s="1002" t="s">
        <v>1</v>
      </c>
      <c r="H94" s="1002" t="s">
        <v>1</v>
      </c>
      <c r="I94" s="1002" t="s">
        <v>1</v>
      </c>
      <c r="J94" s="1002" t="s">
        <v>1</v>
      </c>
      <c r="K94" s="1002" t="s">
        <v>1</v>
      </c>
      <c r="L94" s="1002" t="s">
        <v>1</v>
      </c>
      <c r="M94" s="1002" t="s">
        <v>1</v>
      </c>
      <c r="N94" s="1002" t="s">
        <v>1</v>
      </c>
      <c r="O94" s="1002" t="s">
        <v>1</v>
      </c>
      <c r="P94" s="1002" t="s">
        <v>1</v>
      </c>
      <c r="Q94" s="1002" t="s">
        <v>1</v>
      </c>
      <c r="R94" s="1002" t="s">
        <v>1</v>
      </c>
      <c r="S94" s="1002" t="s">
        <v>1</v>
      </c>
      <c r="T94" s="1002" t="s">
        <v>1</v>
      </c>
      <c r="U94" s="1002" t="s">
        <v>1</v>
      </c>
      <c r="V94" s="1002" t="s">
        <v>1</v>
      </c>
      <c r="W94" s="1002" t="s">
        <v>1</v>
      </c>
      <c r="X94" s="1002" t="s">
        <v>1</v>
      </c>
      <c r="Y94" s="1002" t="s">
        <v>1</v>
      </c>
      <c r="Z94" s="1002" t="s">
        <v>1</v>
      </c>
      <c r="AA94" s="1008" t="s">
        <v>1</v>
      </c>
    </row>
    <row r="95" spans="1:27" x14ac:dyDescent="0.2">
      <c r="A95" s="2" t="s">
        <v>106</v>
      </c>
      <c r="B95" s="1006">
        <v>1764</v>
      </c>
      <c r="C95" s="1003">
        <v>5.0166755914688103E-2</v>
      </c>
      <c r="D95" s="1003">
        <v>5.7109534740447998E-2</v>
      </c>
      <c r="E95" s="1003">
        <v>0.25985836982727101</v>
      </c>
      <c r="F95" s="1003">
        <v>0.18197666108608199</v>
      </c>
      <c r="G95" s="1003">
        <v>0.15854755043983501</v>
      </c>
      <c r="H95" s="1003">
        <v>5.6094139814376803E-2</v>
      </c>
      <c r="I95" s="1003">
        <v>5.0257775932550403E-2</v>
      </c>
      <c r="J95" s="1003">
        <v>7.6735004782676697E-2</v>
      </c>
      <c r="K95" s="1003">
        <v>3.8981210440397297E-2</v>
      </c>
      <c r="L95" s="1003">
        <v>1.7841057851910602E-2</v>
      </c>
      <c r="M95" s="1003">
        <v>1.34904468432069E-2</v>
      </c>
      <c r="N95" s="1003">
        <v>1.06887379661202E-2</v>
      </c>
      <c r="O95" s="1003">
        <v>1.38863241299987E-2</v>
      </c>
      <c r="P95" s="1003">
        <v>1.16309588775039E-2</v>
      </c>
      <c r="Q95" s="1003">
        <v>1.43322139047086E-3</v>
      </c>
      <c r="R95" s="1003">
        <v>1.2664156965911399E-3</v>
      </c>
      <c r="S95" s="1003">
        <v>3.5851957363775E-5</v>
      </c>
      <c r="T95" s="1003">
        <v>0</v>
      </c>
      <c r="U95" s="1003">
        <v>0</v>
      </c>
      <c r="V95" s="1003">
        <v>0</v>
      </c>
      <c r="W95" s="1003">
        <v>0</v>
      </c>
      <c r="X95" s="1003">
        <v>0</v>
      </c>
      <c r="Y95" s="1003">
        <v>0</v>
      </c>
      <c r="Z95" s="1003">
        <v>0</v>
      </c>
      <c r="AA95" s="1009">
        <v>1247.0869140625</v>
      </c>
    </row>
    <row r="96" spans="1:27" x14ac:dyDescent="0.2">
      <c r="A96" s="2" t="s">
        <v>107</v>
      </c>
      <c r="B96" s="1006">
        <v>3336</v>
      </c>
      <c r="C96" s="1003">
        <v>0</v>
      </c>
      <c r="D96" s="1003">
        <v>0</v>
      </c>
      <c r="E96" s="1003">
        <v>0</v>
      </c>
      <c r="F96" s="1003">
        <v>0</v>
      </c>
      <c r="G96" s="1003">
        <v>3.0445775017142299E-2</v>
      </c>
      <c r="H96" s="1003">
        <v>0.10831228643655801</v>
      </c>
      <c r="I96" s="1003">
        <v>0.10189314931631099</v>
      </c>
      <c r="J96" s="1003">
        <v>0.136507868766785</v>
      </c>
      <c r="K96" s="1003">
        <v>0.15342527627944899</v>
      </c>
      <c r="L96" s="1003">
        <v>0.104773856699467</v>
      </c>
      <c r="M96" s="1003">
        <v>4.3061420321464497E-2</v>
      </c>
      <c r="N96" s="1003">
        <v>4.2702764272689799E-2</v>
      </c>
      <c r="O96" s="1003">
        <v>7.7524065971374498E-2</v>
      </c>
      <c r="P96" s="1003">
        <v>9.4779819250106798E-2</v>
      </c>
      <c r="Q96" s="1003">
        <v>3.4624811261892298E-2</v>
      </c>
      <c r="R96" s="1003">
        <v>2.9017729684710499E-2</v>
      </c>
      <c r="S96" s="1003">
        <v>1.9936334341764499E-2</v>
      </c>
      <c r="T96" s="1003">
        <v>1.3172778300941001E-2</v>
      </c>
      <c r="U96" s="1003">
        <v>3.7293550558388198E-3</v>
      </c>
      <c r="V96" s="1003">
        <v>3.9610490202903704E-3</v>
      </c>
      <c r="W96" s="1003">
        <v>1.6522594960406401E-3</v>
      </c>
      <c r="X96" s="1003">
        <v>3.5761445178650298E-4</v>
      </c>
      <c r="Y96" s="1003">
        <v>1.21783770737238E-4</v>
      </c>
      <c r="Z96" s="1003">
        <v>0</v>
      </c>
      <c r="AA96" s="1009">
        <v>2262.70703125</v>
      </c>
    </row>
    <row r="97" spans="1:27" x14ac:dyDescent="0.2">
      <c r="A97" s="2" t="s">
        <v>108</v>
      </c>
      <c r="B97" s="1006">
        <v>3365</v>
      </c>
      <c r="C97" s="1003">
        <v>0</v>
      </c>
      <c r="D97" s="1003">
        <v>0</v>
      </c>
      <c r="E97" s="1003">
        <v>0</v>
      </c>
      <c r="F97" s="1003">
        <v>0</v>
      </c>
      <c r="G97" s="1003">
        <v>0</v>
      </c>
      <c r="H97" s="1003">
        <v>0</v>
      </c>
      <c r="I97" s="1003">
        <v>0</v>
      </c>
      <c r="J97" s="1003">
        <v>0</v>
      </c>
      <c r="K97" s="1003">
        <v>0</v>
      </c>
      <c r="L97" s="1003">
        <v>5.1908839493989903E-2</v>
      </c>
      <c r="M97" s="1003">
        <v>9.2859022319316906E-2</v>
      </c>
      <c r="N97" s="1003">
        <v>7.5093545019626604E-2</v>
      </c>
      <c r="O97" s="1003">
        <v>9.4427250325679807E-2</v>
      </c>
      <c r="P97" s="1003">
        <v>7.4068568646907806E-2</v>
      </c>
      <c r="Q97" s="1003">
        <v>0.103273503482342</v>
      </c>
      <c r="R97" s="1003">
        <v>0.11089132726192499</v>
      </c>
      <c r="S97" s="1003">
        <v>7.06315487623215E-2</v>
      </c>
      <c r="T97" s="1003">
        <v>7.3986738920211806E-2</v>
      </c>
      <c r="U97" s="1003">
        <v>6.5980635583400699E-2</v>
      </c>
      <c r="V97" s="1003">
        <v>5.9846986085176503E-2</v>
      </c>
      <c r="W97" s="1003">
        <v>7.4181325733661693E-2</v>
      </c>
      <c r="X97" s="1003">
        <v>3.4681297838687897E-2</v>
      </c>
      <c r="Y97" s="1003">
        <v>1.44546795636415E-2</v>
      </c>
      <c r="Z97" s="1003">
        <v>3.7147370167076601E-3</v>
      </c>
      <c r="AA97" s="1009">
        <v>4030.80517578125</v>
      </c>
    </row>
    <row r="98" spans="1:27" x14ac:dyDescent="0.2">
      <c r="A98" s="2" t="s">
        <v>109</v>
      </c>
      <c r="B98" s="1006">
        <v>409</v>
      </c>
      <c r="C98" s="1003">
        <v>0</v>
      </c>
      <c r="D98" s="1003">
        <v>0</v>
      </c>
      <c r="E98" s="1003">
        <v>0</v>
      </c>
      <c r="F98" s="1003">
        <v>0</v>
      </c>
      <c r="G98" s="1003">
        <v>0</v>
      </c>
      <c r="H98" s="1003">
        <v>0</v>
      </c>
      <c r="I98" s="1003">
        <v>0</v>
      </c>
      <c r="J98" s="1003">
        <v>0</v>
      </c>
      <c r="K98" s="1003">
        <v>0</v>
      </c>
      <c r="L98" s="1003">
        <v>0</v>
      </c>
      <c r="M98" s="1003">
        <v>0</v>
      </c>
      <c r="N98" s="1003">
        <v>0</v>
      </c>
      <c r="O98" s="1003">
        <v>0</v>
      </c>
      <c r="P98" s="1003">
        <v>0</v>
      </c>
      <c r="Q98" s="1003">
        <v>0</v>
      </c>
      <c r="R98" s="1003">
        <v>0</v>
      </c>
      <c r="S98" s="1003">
        <v>0</v>
      </c>
      <c r="T98" s="1003">
        <v>7.4182048439979595E-2</v>
      </c>
      <c r="U98" s="1003">
        <v>7.09393545985222E-2</v>
      </c>
      <c r="V98" s="1003">
        <v>8.6586080491542802E-2</v>
      </c>
      <c r="W98" s="1003">
        <v>8.3691798150539398E-2</v>
      </c>
      <c r="X98" s="1003">
        <v>0.15325184166431399</v>
      </c>
      <c r="Y98" s="1003">
        <v>0.104548797011375</v>
      </c>
      <c r="Z98" s="1003">
        <v>0.42680010199546797</v>
      </c>
      <c r="AA98" s="1009">
        <v>8350.8388671875</v>
      </c>
    </row>
    <row r="99" spans="1:27" x14ac:dyDescent="0.2">
      <c r="A99" s="5" t="s">
        <v>111</v>
      </c>
      <c r="B99" s="1005" t="s">
        <v>1</v>
      </c>
      <c r="C99" s="1002" t="s">
        <v>1</v>
      </c>
      <c r="D99" s="1002" t="s">
        <v>1</v>
      </c>
      <c r="E99" s="1002" t="s">
        <v>1</v>
      </c>
      <c r="F99" s="1002" t="s">
        <v>1</v>
      </c>
      <c r="G99" s="1002" t="s">
        <v>1</v>
      </c>
      <c r="H99" s="1002" t="s">
        <v>1</v>
      </c>
      <c r="I99" s="1002" t="s">
        <v>1</v>
      </c>
      <c r="J99" s="1002" t="s">
        <v>1</v>
      </c>
      <c r="K99" s="1002" t="s">
        <v>1</v>
      </c>
      <c r="L99" s="1002" t="s">
        <v>1</v>
      </c>
      <c r="M99" s="1002" t="s">
        <v>1</v>
      </c>
      <c r="N99" s="1002" t="s">
        <v>1</v>
      </c>
      <c r="O99" s="1002" t="s">
        <v>1</v>
      </c>
      <c r="P99" s="1002" t="s">
        <v>1</v>
      </c>
      <c r="Q99" s="1002" t="s">
        <v>1</v>
      </c>
      <c r="R99" s="1002" t="s">
        <v>1</v>
      </c>
      <c r="S99" s="1002" t="s">
        <v>1</v>
      </c>
      <c r="T99" s="1002" t="s">
        <v>1</v>
      </c>
      <c r="U99" s="1002" t="s">
        <v>1</v>
      </c>
      <c r="V99" s="1002" t="s">
        <v>1</v>
      </c>
      <c r="W99" s="1002" t="s">
        <v>1</v>
      </c>
      <c r="X99" s="1002" t="s">
        <v>1</v>
      </c>
      <c r="Y99" s="1002" t="s">
        <v>1</v>
      </c>
      <c r="Z99" s="1002" t="s">
        <v>1</v>
      </c>
      <c r="AA99" s="1008" t="s">
        <v>1</v>
      </c>
    </row>
    <row r="100" spans="1:27" x14ac:dyDescent="0.2">
      <c r="A100" s="2" t="s">
        <v>112</v>
      </c>
      <c r="B100" s="1006">
        <v>505</v>
      </c>
      <c r="C100" s="1003">
        <v>8.5668407380580902E-2</v>
      </c>
      <c r="D100" s="1003">
        <v>5.6031603366136599E-2</v>
      </c>
      <c r="E100" s="1003">
        <v>0.14774653315544101</v>
      </c>
      <c r="F100" s="1003">
        <v>8.4117695689201397E-2</v>
      </c>
      <c r="G100" s="1003">
        <v>4.2451176792383201E-2</v>
      </c>
      <c r="H100" s="1003">
        <v>5.4344154894352001E-2</v>
      </c>
      <c r="I100" s="1003">
        <v>4.4080968946218498E-2</v>
      </c>
      <c r="J100" s="1003">
        <v>7.9800866544246701E-2</v>
      </c>
      <c r="K100" s="1003">
        <v>5.9329040348529802E-2</v>
      </c>
      <c r="L100" s="1003">
        <v>5.77060431241989E-2</v>
      </c>
      <c r="M100" s="1003">
        <v>3.9371356368064901E-2</v>
      </c>
      <c r="N100" s="1003">
        <v>2.9953552410006499E-2</v>
      </c>
      <c r="O100" s="1003">
        <v>2.81453318893909E-2</v>
      </c>
      <c r="P100" s="1003">
        <v>3.1112337484955802E-2</v>
      </c>
      <c r="Q100" s="1003">
        <v>2.9360160231590299E-2</v>
      </c>
      <c r="R100" s="1003">
        <v>2.30540595948696E-2</v>
      </c>
      <c r="S100" s="1003">
        <v>1.5758916735649098E-2</v>
      </c>
      <c r="T100" s="1003">
        <v>2.01270096004009E-2</v>
      </c>
      <c r="U100" s="1003">
        <v>1.6413994133472401E-2</v>
      </c>
      <c r="V100" s="1003">
        <v>1.3849205337464801E-2</v>
      </c>
      <c r="W100" s="1003">
        <v>1.9144395366311101E-2</v>
      </c>
      <c r="X100" s="1003">
        <v>1.14795323461294E-2</v>
      </c>
      <c r="Y100" s="1003">
        <v>3.1717692036181701E-3</v>
      </c>
      <c r="Z100" s="1003">
        <v>7.7818799763917897E-3</v>
      </c>
      <c r="AA100" s="1009">
        <v>1822.6962890625</v>
      </c>
    </row>
    <row r="101" spans="1:27" x14ac:dyDescent="0.2">
      <c r="A101" s="2" t="s">
        <v>113</v>
      </c>
      <c r="B101" s="1006">
        <v>1372</v>
      </c>
      <c r="C101" s="1003">
        <v>1.93170141428709E-2</v>
      </c>
      <c r="D101" s="1003">
        <v>1.55616877600551E-2</v>
      </c>
      <c r="E101" s="1003">
        <v>4.8806507140397998E-2</v>
      </c>
      <c r="F101" s="1003">
        <v>3.11926361173391E-2</v>
      </c>
      <c r="G101" s="1003">
        <v>4.5449882745742798E-2</v>
      </c>
      <c r="H101" s="1003">
        <v>4.0198121219873401E-2</v>
      </c>
      <c r="I101" s="1003">
        <v>4.4743016362190198E-2</v>
      </c>
      <c r="J101" s="1003">
        <v>7.5566008687019307E-2</v>
      </c>
      <c r="K101" s="1003">
        <v>6.6379256546497303E-2</v>
      </c>
      <c r="L101" s="1003">
        <v>7.6619558036327404E-2</v>
      </c>
      <c r="M101" s="1003">
        <v>6.7265503108501407E-2</v>
      </c>
      <c r="N101" s="1003">
        <v>4.4882681220769903E-2</v>
      </c>
      <c r="O101" s="1003">
        <v>6.4949318766593905E-2</v>
      </c>
      <c r="P101" s="1003">
        <v>6.3579484820365906E-2</v>
      </c>
      <c r="Q101" s="1003">
        <v>4.3223559856414802E-2</v>
      </c>
      <c r="R101" s="1003">
        <v>6.0089431703090702E-2</v>
      </c>
      <c r="S101" s="1003">
        <v>3.3350590616464601E-2</v>
      </c>
      <c r="T101" s="1003">
        <v>3.8427643477916697E-2</v>
      </c>
      <c r="U101" s="1003">
        <v>3.7300273776054403E-2</v>
      </c>
      <c r="V101" s="1003">
        <v>2.3228721693158101E-2</v>
      </c>
      <c r="W101" s="1003">
        <v>2.9767965897917699E-2</v>
      </c>
      <c r="X101" s="1003">
        <v>1.5268549323082E-2</v>
      </c>
      <c r="Y101" s="1003">
        <v>4.5543019659817201E-3</v>
      </c>
      <c r="Z101" s="1003">
        <v>1.02782836183906E-2</v>
      </c>
      <c r="AA101" s="1009">
        <v>2615.53198242188</v>
      </c>
    </row>
    <row r="102" spans="1:27" x14ac:dyDescent="0.2">
      <c r="A102" s="2" t="s">
        <v>114</v>
      </c>
      <c r="B102" s="1006">
        <v>1919</v>
      </c>
      <c r="C102" s="1003">
        <v>3.4191745799034799E-3</v>
      </c>
      <c r="D102" s="1003">
        <v>4.4751707464456602E-3</v>
      </c>
      <c r="E102" s="1003">
        <v>4.6911258250474902E-2</v>
      </c>
      <c r="F102" s="1003">
        <v>1.6955658793449398E-2</v>
      </c>
      <c r="G102" s="1003">
        <v>4.2015887796878801E-2</v>
      </c>
      <c r="H102" s="1003">
        <v>3.0430957674980198E-2</v>
      </c>
      <c r="I102" s="1003">
        <v>4.4860403984785101E-2</v>
      </c>
      <c r="J102" s="1003">
        <v>6.7772567272186293E-2</v>
      </c>
      <c r="K102" s="1003">
        <v>6.4647309482097598E-2</v>
      </c>
      <c r="L102" s="1003">
        <v>4.7627571970224401E-2</v>
      </c>
      <c r="M102" s="1003">
        <v>5.1204614341259003E-2</v>
      </c>
      <c r="N102" s="1003">
        <v>5.1470272243022898E-2</v>
      </c>
      <c r="O102" s="1003">
        <v>7.0681869983673096E-2</v>
      </c>
      <c r="P102" s="1003">
        <v>8.0817662179470104E-2</v>
      </c>
      <c r="Q102" s="1003">
        <v>4.8289444297552102E-2</v>
      </c>
      <c r="R102" s="1003">
        <v>5.7020176202058799E-2</v>
      </c>
      <c r="S102" s="1003">
        <v>4.8378378152847297E-2</v>
      </c>
      <c r="T102" s="1003">
        <v>4.0753308683633797E-2</v>
      </c>
      <c r="U102" s="1003">
        <v>3.3394094556570102E-2</v>
      </c>
      <c r="V102" s="1003">
        <v>4.1014637798070901E-2</v>
      </c>
      <c r="W102" s="1003">
        <v>4.0931638330221197E-2</v>
      </c>
      <c r="X102" s="1003">
        <v>3.0072310939431201E-2</v>
      </c>
      <c r="Y102" s="1003">
        <v>1.50507502257824E-2</v>
      </c>
      <c r="Z102" s="1003">
        <v>2.1804885938763601E-2</v>
      </c>
      <c r="AA102" s="1009">
        <v>3013.60180664062</v>
      </c>
    </row>
    <row r="103" spans="1:27" x14ac:dyDescent="0.2">
      <c r="A103" s="2" t="s">
        <v>115</v>
      </c>
      <c r="B103" s="1006">
        <v>1275</v>
      </c>
      <c r="C103" s="1003">
        <v>1.0645848233252801E-3</v>
      </c>
      <c r="D103" s="1003">
        <v>8.22858419269323E-3</v>
      </c>
      <c r="E103" s="1003">
        <v>5.41944988071918E-2</v>
      </c>
      <c r="F103" s="1003">
        <v>1.5787512063980099E-2</v>
      </c>
      <c r="G103" s="1003">
        <v>4.0071222931146601E-2</v>
      </c>
      <c r="H103" s="1003">
        <v>5.0026122480630902E-2</v>
      </c>
      <c r="I103" s="1003">
        <v>4.8674851655960097E-2</v>
      </c>
      <c r="J103" s="1003">
        <v>6.47131502628326E-2</v>
      </c>
      <c r="K103" s="1003">
        <v>6.15528859198093E-2</v>
      </c>
      <c r="L103" s="1003">
        <v>5.8013800531625699E-2</v>
      </c>
      <c r="M103" s="1003">
        <v>2.7679841965436901E-2</v>
      </c>
      <c r="N103" s="1003">
        <v>3.8291402161121403E-2</v>
      </c>
      <c r="O103" s="1003">
        <v>7.2637766599655207E-2</v>
      </c>
      <c r="P103" s="1003">
        <v>7.7923953533172594E-2</v>
      </c>
      <c r="Q103" s="1003">
        <v>6.1155263334512697E-2</v>
      </c>
      <c r="R103" s="1003">
        <v>5.4711282253265402E-2</v>
      </c>
      <c r="S103" s="1003">
        <v>3.9711903780698797E-2</v>
      </c>
      <c r="T103" s="1003">
        <v>4.6678066253662102E-2</v>
      </c>
      <c r="U103" s="1003">
        <v>3.3478856086730999E-2</v>
      </c>
      <c r="V103" s="1003">
        <v>4.1463863104581798E-2</v>
      </c>
      <c r="W103" s="1003">
        <v>4.5792948454618503E-2</v>
      </c>
      <c r="X103" s="1003">
        <v>2.0289037376642199E-2</v>
      </c>
      <c r="Y103" s="1003">
        <v>1.3272279873490301E-2</v>
      </c>
      <c r="Z103" s="1003">
        <v>2.4586321786046E-2</v>
      </c>
      <c r="AA103" s="1009">
        <v>3023.59887695312</v>
      </c>
    </row>
    <row r="104" spans="1:27" x14ac:dyDescent="0.2">
      <c r="A104" s="2" t="s">
        <v>116</v>
      </c>
      <c r="B104" s="1006">
        <v>1409</v>
      </c>
      <c r="C104" s="1003">
        <v>5.1271077245473896E-3</v>
      </c>
      <c r="D104" s="1003">
        <v>8.7343798950314504E-3</v>
      </c>
      <c r="E104" s="1003">
        <v>0.108897782862186</v>
      </c>
      <c r="F104" s="1003">
        <v>5.9100177139043801E-2</v>
      </c>
      <c r="G104" s="1003">
        <v>5.5200029164552702E-2</v>
      </c>
      <c r="H104" s="1003">
        <v>7.2715461254119901E-2</v>
      </c>
      <c r="I104" s="1003">
        <v>4.6352561563253403E-2</v>
      </c>
      <c r="J104" s="1003">
        <v>7.2555676102638203E-2</v>
      </c>
      <c r="K104" s="1003">
        <v>6.0856033116579097E-2</v>
      </c>
      <c r="L104" s="1003">
        <v>5.4151743650436401E-2</v>
      </c>
      <c r="M104" s="1003">
        <v>4.9628801643848398E-2</v>
      </c>
      <c r="N104" s="1003">
        <v>3.8046047091484098E-2</v>
      </c>
      <c r="O104" s="1003">
        <v>5.6536264717578902E-2</v>
      </c>
      <c r="P104" s="1003">
        <v>6.87067285180092E-2</v>
      </c>
      <c r="Q104" s="1003">
        <v>5.5719941854476901E-2</v>
      </c>
      <c r="R104" s="1003">
        <v>4.6512417495250702E-2</v>
      </c>
      <c r="S104" s="1003">
        <v>2.7454942464828502E-2</v>
      </c>
      <c r="T104" s="1003">
        <v>2.5239117443561599E-2</v>
      </c>
      <c r="U104" s="1003">
        <v>1.8335461616516099E-2</v>
      </c>
      <c r="V104" s="1003">
        <v>1.2698162347078301E-2</v>
      </c>
      <c r="W104" s="1003">
        <v>2.1329112350940701E-2</v>
      </c>
      <c r="X104" s="1003">
        <v>1.1445236392319201E-2</v>
      </c>
      <c r="Y104" s="1003">
        <v>8.2973968237638508E-3</v>
      </c>
      <c r="Z104" s="1003">
        <v>1.6359411180019399E-2</v>
      </c>
      <c r="AA104" s="1009">
        <v>2336.90063476562</v>
      </c>
    </row>
    <row r="105" spans="1:27" x14ac:dyDescent="0.2">
      <c r="A105" s="2" t="s">
        <v>117</v>
      </c>
      <c r="B105" s="1006">
        <v>1343</v>
      </c>
      <c r="C105" s="1003">
        <v>7.0536411367356803E-3</v>
      </c>
      <c r="D105" s="1003">
        <v>3.11989709734917E-2</v>
      </c>
      <c r="E105" s="1003">
        <v>8.7431423366069794E-2</v>
      </c>
      <c r="F105" s="1003">
        <v>0.101235523819923</v>
      </c>
      <c r="G105" s="1003">
        <v>9.0550176799297305E-2</v>
      </c>
      <c r="H105" s="1003">
        <v>8.0164991319179493E-2</v>
      </c>
      <c r="I105" s="1003">
        <v>8.5242807865142795E-2</v>
      </c>
      <c r="J105" s="1003">
        <v>7.9410552978515597E-2</v>
      </c>
      <c r="K105" s="1003">
        <v>8.0537155270576505E-2</v>
      </c>
      <c r="L105" s="1003">
        <v>6.0834608972072601E-2</v>
      </c>
      <c r="M105" s="1003">
        <v>4.1496966034174E-2</v>
      </c>
      <c r="N105" s="1003">
        <v>3.7238601595163297E-2</v>
      </c>
      <c r="O105" s="1003">
        <v>6.0671415179967901E-2</v>
      </c>
      <c r="P105" s="1003">
        <v>4.7547798603773103E-2</v>
      </c>
      <c r="Q105" s="1003">
        <v>3.7532109767198597E-2</v>
      </c>
      <c r="R105" s="1003">
        <v>2.7006430551409701E-2</v>
      </c>
      <c r="S105" s="1003">
        <v>1.10416803508997E-2</v>
      </c>
      <c r="T105" s="1003">
        <v>1.14631857722998E-2</v>
      </c>
      <c r="U105" s="1003">
        <v>4.6396632678806799E-3</v>
      </c>
      <c r="V105" s="1003">
        <v>4.4969217851758003E-3</v>
      </c>
      <c r="W105" s="1003">
        <v>4.2553404346108402E-3</v>
      </c>
      <c r="X105" s="1003">
        <v>2.3024629335850499E-3</v>
      </c>
      <c r="Y105" s="1003">
        <v>1.7654780531302101E-3</v>
      </c>
      <c r="Z105" s="1003">
        <v>4.8820967786014097E-3</v>
      </c>
      <c r="AA105" s="1009">
        <v>1924.72302246094</v>
      </c>
    </row>
    <row r="106" spans="1:27" x14ac:dyDescent="0.2">
      <c r="A106" s="2" t="s">
        <v>118</v>
      </c>
      <c r="B106" s="1006">
        <v>1067</v>
      </c>
      <c r="C106" s="1003">
        <v>1.2500619050115299E-3</v>
      </c>
      <c r="D106" s="1003">
        <v>6.4444309100508699E-3</v>
      </c>
      <c r="E106" s="1003">
        <v>4.6853933483362198E-2</v>
      </c>
      <c r="F106" s="1003">
        <v>8.9945822954177898E-2</v>
      </c>
      <c r="G106" s="1003">
        <v>9.04198512434959E-2</v>
      </c>
      <c r="H106" s="1003">
        <v>0.108779937028885</v>
      </c>
      <c r="I106" s="1003">
        <v>7.5294584035873399E-2</v>
      </c>
      <c r="J106" s="1003">
        <v>8.9960709214210496E-2</v>
      </c>
      <c r="K106" s="1003">
        <v>0.11204960197210299</v>
      </c>
      <c r="L106" s="1003">
        <v>8.3083063364028903E-2</v>
      </c>
      <c r="M106" s="1003">
        <v>5.0117310136556598E-2</v>
      </c>
      <c r="N106" s="1003">
        <v>4.7498002648353597E-2</v>
      </c>
      <c r="O106" s="1003">
        <v>7.5270883738994598E-2</v>
      </c>
      <c r="P106" s="1003">
        <v>4.0309369564056403E-2</v>
      </c>
      <c r="Q106" s="1003">
        <v>3.1068719923496201E-2</v>
      </c>
      <c r="R106" s="1003">
        <v>2.2756559774279601E-2</v>
      </c>
      <c r="S106" s="1003">
        <v>6.04937085881829E-3</v>
      </c>
      <c r="T106" s="1003">
        <v>8.8821845129132306E-3</v>
      </c>
      <c r="U106" s="1003">
        <v>3.8027572445571401E-3</v>
      </c>
      <c r="V106" s="1003">
        <v>5.3604585118591803E-3</v>
      </c>
      <c r="W106" s="1003">
        <v>8.9287880109623096E-4</v>
      </c>
      <c r="X106" s="1003">
        <v>2.8256024233996898E-3</v>
      </c>
      <c r="Y106" s="1003">
        <v>0</v>
      </c>
      <c r="Z106" s="1003">
        <v>1.08390813693404E-3</v>
      </c>
      <c r="AA106" s="1009">
        <v>2079.140625</v>
      </c>
    </row>
    <row r="107" spans="1:27" x14ac:dyDescent="0.2">
      <c r="A107" s="5" t="s">
        <v>111</v>
      </c>
      <c r="B107" s="1005" t="s">
        <v>1</v>
      </c>
      <c r="C107" s="1002" t="s">
        <v>1</v>
      </c>
      <c r="D107" s="1002" t="s">
        <v>1</v>
      </c>
      <c r="E107" s="1002" t="s">
        <v>1</v>
      </c>
      <c r="F107" s="1002" t="s">
        <v>1</v>
      </c>
      <c r="G107" s="1002" t="s">
        <v>1</v>
      </c>
      <c r="H107" s="1002" t="s">
        <v>1</v>
      </c>
      <c r="I107" s="1002" t="s">
        <v>1</v>
      </c>
      <c r="J107" s="1002" t="s">
        <v>1</v>
      </c>
      <c r="K107" s="1002" t="s">
        <v>1</v>
      </c>
      <c r="L107" s="1002" t="s">
        <v>1</v>
      </c>
      <c r="M107" s="1002" t="s">
        <v>1</v>
      </c>
      <c r="N107" s="1002" t="s">
        <v>1</v>
      </c>
      <c r="O107" s="1002" t="s">
        <v>1</v>
      </c>
      <c r="P107" s="1002" t="s">
        <v>1</v>
      </c>
      <c r="Q107" s="1002" t="s">
        <v>1</v>
      </c>
      <c r="R107" s="1002" t="s">
        <v>1</v>
      </c>
      <c r="S107" s="1002" t="s">
        <v>1</v>
      </c>
      <c r="T107" s="1002" t="s">
        <v>1</v>
      </c>
      <c r="U107" s="1002" t="s">
        <v>1</v>
      </c>
      <c r="V107" s="1002" t="s">
        <v>1</v>
      </c>
      <c r="W107" s="1002" t="s">
        <v>1</v>
      </c>
      <c r="X107" s="1002" t="s">
        <v>1</v>
      </c>
      <c r="Y107" s="1002" t="s">
        <v>1</v>
      </c>
      <c r="Z107" s="1002" t="s">
        <v>1</v>
      </c>
      <c r="AA107" s="1008" t="s">
        <v>1</v>
      </c>
    </row>
    <row r="108" spans="1:27" x14ac:dyDescent="0.2">
      <c r="A108" s="2" t="s">
        <v>119</v>
      </c>
      <c r="B108" s="1006">
        <v>1877</v>
      </c>
      <c r="C108" s="1003">
        <v>4.01032641530037E-2</v>
      </c>
      <c r="D108" s="1003">
        <v>2.8239911422133401E-2</v>
      </c>
      <c r="E108" s="1003">
        <v>7.9801969230175004E-2</v>
      </c>
      <c r="F108" s="1003">
        <v>4.77727465331554E-2</v>
      </c>
      <c r="G108" s="1003">
        <v>4.4510465115308803E-2</v>
      </c>
      <c r="H108" s="1003">
        <v>4.46297265589237E-2</v>
      </c>
      <c r="I108" s="1003">
        <v>4.4535614550113699E-2</v>
      </c>
      <c r="J108" s="1003">
        <v>7.6892681419849396E-2</v>
      </c>
      <c r="K108" s="1003">
        <v>6.4170598983764607E-2</v>
      </c>
      <c r="L108" s="1003">
        <v>7.0694424211978898E-2</v>
      </c>
      <c r="M108" s="1003">
        <v>5.8526955544948599E-2</v>
      </c>
      <c r="N108" s="1003">
        <v>4.0205754339694998E-2</v>
      </c>
      <c r="O108" s="1003">
        <v>5.3419541567563997E-2</v>
      </c>
      <c r="P108" s="1003">
        <v>5.3408328443765599E-2</v>
      </c>
      <c r="Q108" s="1003">
        <v>3.8880500942468602E-2</v>
      </c>
      <c r="R108" s="1003">
        <v>4.8487167805433301E-2</v>
      </c>
      <c r="S108" s="1003">
        <v>2.7839554473757699E-2</v>
      </c>
      <c r="T108" s="1003">
        <v>3.2694507390260703E-2</v>
      </c>
      <c r="U108" s="1003">
        <v>3.07571198791265E-2</v>
      </c>
      <c r="V108" s="1003">
        <v>2.0290352404117602E-2</v>
      </c>
      <c r="W108" s="1003">
        <v>2.64398641884327E-2</v>
      </c>
      <c r="X108" s="1003">
        <v>1.4081544242799299E-2</v>
      </c>
      <c r="Y108" s="1003">
        <v>4.12118854001164E-3</v>
      </c>
      <c r="Z108" s="1003">
        <v>9.4962222501635603E-3</v>
      </c>
      <c r="AA108" s="1009">
        <v>2390.49438476562</v>
      </c>
    </row>
    <row r="109" spans="1:27" x14ac:dyDescent="0.2">
      <c r="A109" s="2" t="s">
        <v>120</v>
      </c>
      <c r="B109" s="1006">
        <v>2650</v>
      </c>
      <c r="C109" s="1003">
        <v>2.5180689990520499E-3</v>
      </c>
      <c r="D109" s="1003">
        <v>3.6163637414574601E-3</v>
      </c>
      <c r="E109" s="1003">
        <v>4.7328308224677998E-2</v>
      </c>
      <c r="F109" s="1003">
        <v>1.7216771841049201E-2</v>
      </c>
      <c r="G109" s="1003">
        <v>4.0835153311490999E-2</v>
      </c>
      <c r="H109" s="1003">
        <v>3.51137407124043E-2</v>
      </c>
      <c r="I109" s="1003">
        <v>4.7221411019563703E-2</v>
      </c>
      <c r="J109" s="1003">
        <v>6.7685641348361997E-2</v>
      </c>
      <c r="K109" s="1003">
        <v>6.45319819450378E-2</v>
      </c>
      <c r="L109" s="1003">
        <v>5.2422117441892603E-2</v>
      </c>
      <c r="M109" s="1003">
        <v>4.5365706086158801E-2</v>
      </c>
      <c r="N109" s="1003">
        <v>4.5562598854303402E-2</v>
      </c>
      <c r="O109" s="1003">
        <v>6.9343812763690907E-2</v>
      </c>
      <c r="P109" s="1003">
        <v>8.1185445189475999E-2</v>
      </c>
      <c r="Q109" s="1003">
        <v>5.2420645952224697E-2</v>
      </c>
      <c r="R109" s="1003">
        <v>5.7160198688507101E-2</v>
      </c>
      <c r="S109" s="1003">
        <v>4.6589504927396802E-2</v>
      </c>
      <c r="T109" s="1003">
        <v>4.1437782347202301E-2</v>
      </c>
      <c r="U109" s="1003">
        <v>3.2847866415977499E-2</v>
      </c>
      <c r="V109" s="1003">
        <v>4.2232699692249298E-2</v>
      </c>
      <c r="W109" s="1003">
        <v>4.19134721159935E-2</v>
      </c>
      <c r="X109" s="1003">
        <v>2.8244880959391601E-2</v>
      </c>
      <c r="Y109" s="1003">
        <v>1.44792832434177E-2</v>
      </c>
      <c r="Z109" s="1003">
        <v>2.2726543247699699E-2</v>
      </c>
      <c r="AA109" s="1009">
        <v>3013.60180664062</v>
      </c>
    </row>
    <row r="110" spans="1:27" x14ac:dyDescent="0.2">
      <c r="A110" s="2" t="s">
        <v>121</v>
      </c>
      <c r="B110" s="1006">
        <v>1953</v>
      </c>
      <c r="C110" s="1003">
        <v>4.5937024988234E-3</v>
      </c>
      <c r="D110" s="1003">
        <v>1.12316589802504E-2</v>
      </c>
      <c r="E110" s="1003">
        <v>9.8497718572616605E-2</v>
      </c>
      <c r="F110" s="1003">
        <v>4.8379078507423401E-2</v>
      </c>
      <c r="G110" s="1003">
        <v>5.2681121975183501E-2</v>
      </c>
      <c r="H110" s="1003">
        <v>6.8201400339603396E-2</v>
      </c>
      <c r="I110" s="1003">
        <v>4.4967249035835301E-2</v>
      </c>
      <c r="J110" s="1003">
        <v>6.9742918014526395E-2</v>
      </c>
      <c r="K110" s="1003">
        <v>6.0025505721569103E-2</v>
      </c>
      <c r="L110" s="1003">
        <v>5.2126925438642502E-2</v>
      </c>
      <c r="M110" s="1003">
        <v>4.40931729972363E-2</v>
      </c>
      <c r="N110" s="1003">
        <v>4.1544556617736803E-2</v>
      </c>
      <c r="O110" s="1003">
        <v>6.2843643128871904E-2</v>
      </c>
      <c r="P110" s="1003">
        <v>6.92186430096626E-2</v>
      </c>
      <c r="Q110" s="1003">
        <v>5.5917330086231197E-2</v>
      </c>
      <c r="R110" s="1003">
        <v>4.7331161797046703E-2</v>
      </c>
      <c r="S110" s="1003">
        <v>2.9561091214418401E-2</v>
      </c>
      <c r="T110" s="1003">
        <v>3.1387660652399098E-2</v>
      </c>
      <c r="U110" s="1003">
        <v>2.26065460592508E-2</v>
      </c>
      <c r="V110" s="1003">
        <v>1.77292134612799E-2</v>
      </c>
      <c r="W110" s="1003">
        <v>2.73534469306469E-2</v>
      </c>
      <c r="X110" s="1003">
        <v>1.24082732945681E-2</v>
      </c>
      <c r="Y110" s="1003">
        <v>9.5817148685455305E-3</v>
      </c>
      <c r="Z110" s="1003">
        <v>1.7976270988583599E-2</v>
      </c>
      <c r="AA110" s="1009">
        <v>2466.4921875</v>
      </c>
    </row>
    <row r="111" spans="1:27" x14ac:dyDescent="0.2">
      <c r="A111" s="2" t="s">
        <v>122</v>
      </c>
      <c r="B111" s="1006">
        <v>2410</v>
      </c>
      <c r="C111" s="1003">
        <v>4.4004190713167199E-3</v>
      </c>
      <c r="D111" s="1003">
        <v>1.9881937652826299E-2</v>
      </c>
      <c r="E111" s="1003">
        <v>6.8880610167980194E-2</v>
      </c>
      <c r="F111" s="1003">
        <v>9.6074208617210402E-2</v>
      </c>
      <c r="G111" s="1003">
        <v>9.0490601956844302E-2</v>
      </c>
      <c r="H111" s="1003">
        <v>9.3246884644031497E-2</v>
      </c>
      <c r="I111" s="1003">
        <v>8.0694779753684998E-2</v>
      </c>
      <c r="J111" s="1003">
        <v>8.4233768284320804E-2</v>
      </c>
      <c r="K111" s="1003">
        <v>9.4943702220916706E-2</v>
      </c>
      <c r="L111" s="1003">
        <v>7.1005932986736298E-2</v>
      </c>
      <c r="M111" s="1003">
        <v>4.5437928289174999E-2</v>
      </c>
      <c r="N111" s="1003">
        <v>4.1928891092538799E-2</v>
      </c>
      <c r="O111" s="1003">
        <v>6.7345850169658703E-2</v>
      </c>
      <c r="P111" s="1003">
        <v>4.42386046051979E-2</v>
      </c>
      <c r="Q111" s="1003">
        <v>3.45772430300713E-2</v>
      </c>
      <c r="R111" s="1003">
        <v>2.5063516572117799E-2</v>
      </c>
      <c r="S111" s="1003">
        <v>8.7593458592891693E-3</v>
      </c>
      <c r="T111" s="1003">
        <v>1.02832298725843E-2</v>
      </c>
      <c r="U111" s="1003">
        <v>4.2570549994707099E-3</v>
      </c>
      <c r="V111" s="1003">
        <v>4.8917047679424303E-3</v>
      </c>
      <c r="W111" s="1003">
        <v>2.71812407299876E-3</v>
      </c>
      <c r="X111" s="1003">
        <v>2.5416265707463E-3</v>
      </c>
      <c r="Y111" s="1003">
        <v>9.5835450338199702E-4</v>
      </c>
      <c r="Z111" s="1003">
        <v>3.1456789001822502E-3</v>
      </c>
      <c r="AA111" s="1009">
        <v>1999.29736328125</v>
      </c>
    </row>
    <row r="112" spans="1:27" x14ac:dyDescent="0.2">
      <c r="A112" s="5" t="s">
        <v>111</v>
      </c>
      <c r="B112" s="1005" t="s">
        <v>1</v>
      </c>
      <c r="C112" s="1002" t="s">
        <v>1</v>
      </c>
      <c r="D112" s="1002" t="s">
        <v>1</v>
      </c>
      <c r="E112" s="1002" t="s">
        <v>1</v>
      </c>
      <c r="F112" s="1002" t="s">
        <v>1</v>
      </c>
      <c r="G112" s="1002" t="s">
        <v>1</v>
      </c>
      <c r="H112" s="1002" t="s">
        <v>1</v>
      </c>
      <c r="I112" s="1002" t="s">
        <v>1</v>
      </c>
      <c r="J112" s="1002" t="s">
        <v>1</v>
      </c>
      <c r="K112" s="1002" t="s">
        <v>1</v>
      </c>
      <c r="L112" s="1002" t="s">
        <v>1</v>
      </c>
      <c r="M112" s="1002" t="s">
        <v>1</v>
      </c>
      <c r="N112" s="1002" t="s">
        <v>1</v>
      </c>
      <c r="O112" s="1002" t="s">
        <v>1</v>
      </c>
      <c r="P112" s="1002" t="s">
        <v>1</v>
      </c>
      <c r="Q112" s="1002" t="s">
        <v>1</v>
      </c>
      <c r="R112" s="1002" t="s">
        <v>1</v>
      </c>
      <c r="S112" s="1002" t="s">
        <v>1</v>
      </c>
      <c r="T112" s="1002" t="s">
        <v>1</v>
      </c>
      <c r="U112" s="1002" t="s">
        <v>1</v>
      </c>
      <c r="V112" s="1002" t="s">
        <v>1</v>
      </c>
      <c r="W112" s="1002" t="s">
        <v>1</v>
      </c>
      <c r="X112" s="1002" t="s">
        <v>1</v>
      </c>
      <c r="Y112" s="1002" t="s">
        <v>1</v>
      </c>
      <c r="Z112" s="1002" t="s">
        <v>1</v>
      </c>
      <c r="AA112" s="1008" t="s">
        <v>1</v>
      </c>
    </row>
    <row r="113" spans="1:27" x14ac:dyDescent="0.2">
      <c r="A113" s="2" t="s">
        <v>119</v>
      </c>
      <c r="B113" s="1006">
        <v>1877</v>
      </c>
      <c r="C113" s="1003">
        <v>4.01032641530037E-2</v>
      </c>
      <c r="D113" s="1003">
        <v>2.8239911422133401E-2</v>
      </c>
      <c r="E113" s="1003">
        <v>7.9801969230175004E-2</v>
      </c>
      <c r="F113" s="1003">
        <v>4.77727465331554E-2</v>
      </c>
      <c r="G113" s="1003">
        <v>4.4510465115308803E-2</v>
      </c>
      <c r="H113" s="1003">
        <v>4.46297265589237E-2</v>
      </c>
      <c r="I113" s="1003">
        <v>4.4535614550113699E-2</v>
      </c>
      <c r="J113" s="1003">
        <v>7.6892681419849396E-2</v>
      </c>
      <c r="K113" s="1003">
        <v>6.4170598983764607E-2</v>
      </c>
      <c r="L113" s="1003">
        <v>7.0694424211978898E-2</v>
      </c>
      <c r="M113" s="1003">
        <v>5.8526955544948599E-2</v>
      </c>
      <c r="N113" s="1003">
        <v>4.0205754339694998E-2</v>
      </c>
      <c r="O113" s="1003">
        <v>5.3419541567563997E-2</v>
      </c>
      <c r="P113" s="1003">
        <v>5.3408328443765599E-2</v>
      </c>
      <c r="Q113" s="1003">
        <v>3.8880500942468602E-2</v>
      </c>
      <c r="R113" s="1003">
        <v>4.8487167805433301E-2</v>
      </c>
      <c r="S113" s="1003">
        <v>2.7839554473757699E-2</v>
      </c>
      <c r="T113" s="1003">
        <v>3.2694507390260703E-2</v>
      </c>
      <c r="U113" s="1003">
        <v>3.07571198791265E-2</v>
      </c>
      <c r="V113" s="1003">
        <v>2.0290352404117602E-2</v>
      </c>
      <c r="W113" s="1003">
        <v>2.64398641884327E-2</v>
      </c>
      <c r="X113" s="1003">
        <v>1.4081544242799299E-2</v>
      </c>
      <c r="Y113" s="1003">
        <v>4.12118854001164E-3</v>
      </c>
      <c r="Z113" s="1003">
        <v>9.4962222501635603E-3</v>
      </c>
      <c r="AA113" s="1009">
        <v>2390.49438476562</v>
      </c>
    </row>
    <row r="114" spans="1:27" x14ac:dyDescent="0.2">
      <c r="A114" s="2" t="s">
        <v>123</v>
      </c>
      <c r="B114" s="1006">
        <v>3194</v>
      </c>
      <c r="C114" s="1003">
        <v>2.5569878052920099E-3</v>
      </c>
      <c r="D114" s="1003">
        <v>5.8495686389505898E-3</v>
      </c>
      <c r="E114" s="1003">
        <v>4.9578182399272898E-2</v>
      </c>
      <c r="F114" s="1003">
        <v>1.6527915373444599E-2</v>
      </c>
      <c r="G114" s="1003">
        <v>4.1303806006908403E-2</v>
      </c>
      <c r="H114" s="1003">
        <v>3.7606175988912603E-2</v>
      </c>
      <c r="I114" s="1003">
        <v>4.6257153153419502E-2</v>
      </c>
      <c r="J114" s="1003">
        <v>6.6652290523052202E-2</v>
      </c>
      <c r="K114" s="1003">
        <v>6.3514217734336895E-2</v>
      </c>
      <c r="L114" s="1003">
        <v>5.1430724561214398E-2</v>
      </c>
      <c r="M114" s="1003">
        <v>4.2590484023094198E-2</v>
      </c>
      <c r="N114" s="1003">
        <v>4.6644527465105098E-2</v>
      </c>
      <c r="O114" s="1003">
        <v>7.1398064494132996E-2</v>
      </c>
      <c r="P114" s="1003">
        <v>7.9758062958717305E-2</v>
      </c>
      <c r="Q114" s="1003">
        <v>5.3000558167695999E-2</v>
      </c>
      <c r="R114" s="1003">
        <v>5.6174721568822902E-2</v>
      </c>
      <c r="S114" s="1003">
        <v>4.5204948633909198E-2</v>
      </c>
      <c r="T114" s="1003">
        <v>4.2922791093587903E-2</v>
      </c>
      <c r="U114" s="1003">
        <v>3.3425129950046498E-2</v>
      </c>
      <c r="V114" s="1003">
        <v>4.1179131716489799E-2</v>
      </c>
      <c r="W114" s="1003">
        <v>4.2711716145277002E-2</v>
      </c>
      <c r="X114" s="1003">
        <v>2.64899432659149E-2</v>
      </c>
      <c r="Y114" s="1003">
        <v>1.43995229154825E-2</v>
      </c>
      <c r="Z114" s="1003">
        <v>2.2823370993137401E-2</v>
      </c>
      <c r="AA114" s="1009">
        <v>3015.41943359375</v>
      </c>
    </row>
    <row r="115" spans="1:27" x14ac:dyDescent="0.2">
      <c r="A115" s="2" t="s">
        <v>124</v>
      </c>
      <c r="B115" s="1006">
        <v>3819</v>
      </c>
      <c r="C115" s="1003">
        <v>4.6982602216303296E-3</v>
      </c>
      <c r="D115" s="1003">
        <v>1.53129892423749E-2</v>
      </c>
      <c r="E115" s="1003">
        <v>8.5282087326049805E-2</v>
      </c>
      <c r="F115" s="1003">
        <v>8.0919995903968797E-2</v>
      </c>
      <c r="G115" s="1003">
        <v>7.6026372611522702E-2</v>
      </c>
      <c r="H115" s="1003">
        <v>8.4831856191158295E-2</v>
      </c>
      <c r="I115" s="1003">
        <v>6.66192471981049E-2</v>
      </c>
      <c r="J115" s="1003">
        <v>7.9447373747825595E-2</v>
      </c>
      <c r="K115" s="1003">
        <v>8.0972492694854695E-2</v>
      </c>
      <c r="L115" s="1003">
        <v>6.4098060131072998E-2</v>
      </c>
      <c r="M115" s="1003">
        <v>4.7155603766441297E-2</v>
      </c>
      <c r="N115" s="1003">
        <v>4.0337465703487403E-2</v>
      </c>
      <c r="O115" s="1003">
        <v>6.2915422022342696E-2</v>
      </c>
      <c r="P115" s="1003">
        <v>5.4267134517431301E-2</v>
      </c>
      <c r="Q115" s="1003">
        <v>4.3242808431386899E-2</v>
      </c>
      <c r="R115" s="1003">
        <v>3.3854585140943499E-2</v>
      </c>
      <c r="S115" s="1003">
        <v>1.64219401776791E-2</v>
      </c>
      <c r="T115" s="1003">
        <v>1.6413064673543001E-2</v>
      </c>
      <c r="U115" s="1003">
        <v>1.0027244687080401E-2</v>
      </c>
      <c r="V115" s="1003">
        <v>8.0912662670016306E-3</v>
      </c>
      <c r="W115" s="1003">
        <v>1.03460410609841E-2</v>
      </c>
      <c r="X115" s="1003">
        <v>6.1908685602247698E-3</v>
      </c>
      <c r="Y115" s="1003">
        <v>3.9663412608206298E-3</v>
      </c>
      <c r="Z115" s="1003">
        <v>8.5614714771509205E-3</v>
      </c>
      <c r="AA115" s="1009">
        <v>2113.86474609375</v>
      </c>
    </row>
    <row r="116" spans="1:27" x14ac:dyDescent="0.2">
      <c r="A116" s="5" t="s">
        <v>125</v>
      </c>
      <c r="B116" s="1005" t="s">
        <v>1</v>
      </c>
      <c r="C116" s="1002" t="s">
        <v>1</v>
      </c>
      <c r="D116" s="1002" t="s">
        <v>1</v>
      </c>
      <c r="E116" s="1002" t="s">
        <v>1</v>
      </c>
      <c r="F116" s="1002" t="s">
        <v>1</v>
      </c>
      <c r="G116" s="1002" t="s">
        <v>1</v>
      </c>
      <c r="H116" s="1002" t="s">
        <v>1</v>
      </c>
      <c r="I116" s="1002" t="s">
        <v>1</v>
      </c>
      <c r="J116" s="1002" t="s">
        <v>1</v>
      </c>
      <c r="K116" s="1002" t="s">
        <v>1</v>
      </c>
      <c r="L116" s="1002" t="s">
        <v>1</v>
      </c>
      <c r="M116" s="1002" t="s">
        <v>1</v>
      </c>
      <c r="N116" s="1002" t="s">
        <v>1</v>
      </c>
      <c r="O116" s="1002" t="s">
        <v>1</v>
      </c>
      <c r="P116" s="1002" t="s">
        <v>1</v>
      </c>
      <c r="Q116" s="1002" t="s">
        <v>1</v>
      </c>
      <c r="R116" s="1002" t="s">
        <v>1</v>
      </c>
      <c r="S116" s="1002" t="s">
        <v>1</v>
      </c>
      <c r="T116" s="1002" t="s">
        <v>1</v>
      </c>
      <c r="U116" s="1002" t="s">
        <v>1</v>
      </c>
      <c r="V116" s="1002" t="s">
        <v>1</v>
      </c>
      <c r="W116" s="1002" t="s">
        <v>1</v>
      </c>
      <c r="X116" s="1002" t="s">
        <v>1</v>
      </c>
      <c r="Y116" s="1002" t="s">
        <v>1</v>
      </c>
      <c r="Z116" s="1002" t="s">
        <v>1</v>
      </c>
      <c r="AA116" s="1008" t="s">
        <v>1</v>
      </c>
    </row>
    <row r="117" spans="1:27" x14ac:dyDescent="0.2">
      <c r="A117" s="2" t="s">
        <v>126</v>
      </c>
      <c r="B117" s="1006">
        <v>1235</v>
      </c>
      <c r="C117" s="1003">
        <v>6.9044537842273698E-2</v>
      </c>
      <c r="D117" s="1003">
        <v>7.85998925566673E-2</v>
      </c>
      <c r="E117" s="1003">
        <v>0.35764321684837302</v>
      </c>
      <c r="F117" s="1003">
        <v>0.20941549539566001</v>
      </c>
      <c r="G117" s="1003">
        <v>5.4851654917001703E-2</v>
      </c>
      <c r="H117" s="1003">
        <v>7.1885444223880796E-2</v>
      </c>
      <c r="I117" s="1003">
        <v>5.93455471098423E-2</v>
      </c>
      <c r="J117" s="1003">
        <v>3.4047540277242702E-2</v>
      </c>
      <c r="K117" s="1003">
        <v>2.45683789253235E-2</v>
      </c>
      <c r="L117" s="1003">
        <v>1.2502719648182401E-2</v>
      </c>
      <c r="M117" s="1003">
        <v>7.4104759842157399E-3</v>
      </c>
      <c r="N117" s="1003">
        <v>6.4954482950270202E-3</v>
      </c>
      <c r="O117" s="1003">
        <v>9.0958513319492305E-3</v>
      </c>
      <c r="P117" s="1003">
        <v>4.5089460909366599E-3</v>
      </c>
      <c r="Q117" s="1003">
        <v>2.8519582701847001E-4</v>
      </c>
      <c r="R117" s="1003">
        <v>2.9965402791276601E-4</v>
      </c>
      <c r="S117" s="1003">
        <v>0</v>
      </c>
      <c r="T117" s="1003">
        <v>0</v>
      </c>
      <c r="U117" s="1003">
        <v>0</v>
      </c>
      <c r="V117" s="1003">
        <v>0</v>
      </c>
      <c r="W117" s="1003">
        <v>0</v>
      </c>
      <c r="X117" s="1003">
        <v>0</v>
      </c>
      <c r="Y117" s="1003">
        <v>0</v>
      </c>
      <c r="Z117" s="1003">
        <v>0</v>
      </c>
      <c r="AA117" s="1009">
        <v>1097.25952148438</v>
      </c>
    </row>
    <row r="118" spans="1:27" x14ac:dyDescent="0.2">
      <c r="A118" s="2" t="s">
        <v>127</v>
      </c>
      <c r="B118" s="1006">
        <v>335</v>
      </c>
      <c r="C118" s="1003">
        <v>0</v>
      </c>
      <c r="D118" s="1003">
        <v>0</v>
      </c>
      <c r="E118" s="1003">
        <v>0</v>
      </c>
      <c r="F118" s="1003">
        <v>0.16431877017021199</v>
      </c>
      <c r="G118" s="1003">
        <v>0.37591740489005998</v>
      </c>
      <c r="H118" s="1003">
        <v>2.1288862451911E-2</v>
      </c>
      <c r="I118" s="1003">
        <v>2.7895307168364501E-2</v>
      </c>
      <c r="J118" s="1003">
        <v>0.24383878707885701</v>
      </c>
      <c r="K118" s="1003">
        <v>1.5408605337142899E-2</v>
      </c>
      <c r="L118" s="1003">
        <v>3.9122514426708201E-2</v>
      </c>
      <c r="M118" s="1003">
        <v>3.4761540591716801E-2</v>
      </c>
      <c r="N118" s="1003">
        <v>1.7702285200357399E-2</v>
      </c>
      <c r="O118" s="1003">
        <v>1.8625909462571099E-2</v>
      </c>
      <c r="P118" s="1003">
        <v>2.86371167749166E-2</v>
      </c>
      <c r="Q118" s="1003">
        <v>6.7261653020978E-3</v>
      </c>
      <c r="R118" s="1003">
        <v>5.7567479088902499E-3</v>
      </c>
      <c r="S118" s="1003">
        <v>0</v>
      </c>
      <c r="T118" s="1003">
        <v>0</v>
      </c>
      <c r="U118" s="1003">
        <v>0</v>
      </c>
      <c r="V118" s="1003">
        <v>0</v>
      </c>
      <c r="W118" s="1003">
        <v>0</v>
      </c>
      <c r="X118" s="1003">
        <v>0</v>
      </c>
      <c r="Y118" s="1003">
        <v>0</v>
      </c>
      <c r="Z118" s="1003">
        <v>0</v>
      </c>
      <c r="AA118" s="1009">
        <v>1372.47924804688</v>
      </c>
    </row>
    <row r="119" spans="1:27" x14ac:dyDescent="0.2">
      <c r="A119" s="2" t="s">
        <v>128</v>
      </c>
      <c r="B119" s="1006">
        <v>647</v>
      </c>
      <c r="C119" s="1003">
        <v>0</v>
      </c>
      <c r="D119" s="1003">
        <v>0</v>
      </c>
      <c r="E119" s="1003">
        <v>0</v>
      </c>
      <c r="F119" s="1003">
        <v>0</v>
      </c>
      <c r="G119" s="1003">
        <v>0.309265106916428</v>
      </c>
      <c r="H119" s="1003">
        <v>0.25034710764884899</v>
      </c>
      <c r="I119" s="1003">
        <v>8.1525994464755093E-3</v>
      </c>
      <c r="J119" s="1003">
        <v>3.93282137811184E-2</v>
      </c>
      <c r="K119" s="1003">
        <v>0.15579397976398501</v>
      </c>
      <c r="L119" s="1003">
        <v>9.6788734197616605E-2</v>
      </c>
      <c r="M119" s="1003">
        <v>1.9187955185770999E-2</v>
      </c>
      <c r="N119" s="1003">
        <v>4.1009474545717198E-2</v>
      </c>
      <c r="O119" s="1003">
        <v>3.7210494279861499E-2</v>
      </c>
      <c r="P119" s="1003">
        <v>2.38319560885429E-2</v>
      </c>
      <c r="Q119" s="1003">
        <v>1.14723881706595E-2</v>
      </c>
      <c r="R119" s="1003">
        <v>6.23256340622902E-3</v>
      </c>
      <c r="S119" s="1003">
        <v>1.29430182278156E-3</v>
      </c>
      <c r="T119" s="1003">
        <v>8.5132996900938506E-5</v>
      </c>
      <c r="U119" s="1003">
        <v>0</v>
      </c>
      <c r="V119" s="1003">
        <v>0</v>
      </c>
      <c r="W119" s="1003">
        <v>0</v>
      </c>
      <c r="X119" s="1003">
        <v>0</v>
      </c>
      <c r="Y119" s="1003">
        <v>0</v>
      </c>
      <c r="Z119" s="1003">
        <v>0</v>
      </c>
      <c r="AA119" s="1009">
        <v>1574.11437988281</v>
      </c>
    </row>
    <row r="120" spans="1:27" x14ac:dyDescent="0.2">
      <c r="A120" s="2" t="s">
        <v>129</v>
      </c>
      <c r="B120" s="1006">
        <v>1421</v>
      </c>
      <c r="C120" s="1003">
        <v>0</v>
      </c>
      <c r="D120" s="1003">
        <v>0</v>
      </c>
      <c r="E120" s="1003">
        <v>0</v>
      </c>
      <c r="F120" s="1003">
        <v>0</v>
      </c>
      <c r="G120" s="1003">
        <v>0</v>
      </c>
      <c r="H120" s="1003">
        <v>0.12831112742424</v>
      </c>
      <c r="I120" s="1003">
        <v>0.23785978555679299</v>
      </c>
      <c r="J120" s="1003">
        <v>0.17038185894489299</v>
      </c>
      <c r="K120" s="1003">
        <v>1.66605059057474E-2</v>
      </c>
      <c r="L120" s="1003">
        <v>6.3515946269035298E-2</v>
      </c>
      <c r="M120" s="1003">
        <v>8.6741454899311093E-2</v>
      </c>
      <c r="N120" s="1003">
        <v>7.76394158601761E-2</v>
      </c>
      <c r="O120" s="1003">
        <v>7.4887685477733598E-2</v>
      </c>
      <c r="P120" s="1003">
        <v>5.8660205453634297E-2</v>
      </c>
      <c r="Q120" s="1003">
        <v>3.7446331232786199E-2</v>
      </c>
      <c r="R120" s="1003">
        <v>2.3017443716526E-2</v>
      </c>
      <c r="S120" s="1003">
        <v>1.03866141289473E-2</v>
      </c>
      <c r="T120" s="1003">
        <v>8.9498683810234105E-3</v>
      </c>
      <c r="U120" s="1003">
        <v>3.3824709244072398E-3</v>
      </c>
      <c r="V120" s="1003">
        <v>1.4444857370108401E-3</v>
      </c>
      <c r="W120" s="1003">
        <v>5.0513260066509203E-4</v>
      </c>
      <c r="X120" s="1003">
        <v>0</v>
      </c>
      <c r="Y120" s="1003">
        <v>2.0969125034753201E-4</v>
      </c>
      <c r="Z120" s="1003">
        <v>0</v>
      </c>
      <c r="AA120" s="1009">
        <v>1983.89611816406</v>
      </c>
    </row>
    <row r="121" spans="1:27" x14ac:dyDescent="0.2">
      <c r="A121" s="2" t="s">
        <v>130</v>
      </c>
      <c r="B121" s="1006">
        <v>1477</v>
      </c>
      <c r="C121" s="1003">
        <v>0</v>
      </c>
      <c r="D121" s="1003">
        <v>0</v>
      </c>
      <c r="E121" s="1003">
        <v>0</v>
      </c>
      <c r="F121" s="1003">
        <v>0</v>
      </c>
      <c r="G121" s="1003">
        <v>0</v>
      </c>
      <c r="H121" s="1003">
        <v>0</v>
      </c>
      <c r="I121" s="1003">
        <v>0</v>
      </c>
      <c r="J121" s="1003">
        <v>0.14189583063125599</v>
      </c>
      <c r="K121" s="1003">
        <v>0.29404309391975397</v>
      </c>
      <c r="L121" s="1003">
        <v>0.140991255640984</v>
      </c>
      <c r="M121" s="1003">
        <v>7.4084564112126801E-3</v>
      </c>
      <c r="N121" s="1003">
        <v>6.3436930067837204E-3</v>
      </c>
      <c r="O121" s="1003">
        <v>9.4586215913295704E-2</v>
      </c>
      <c r="P121" s="1003">
        <v>0.15606926381587999</v>
      </c>
      <c r="Q121" s="1003">
        <v>4.0068294852972003E-2</v>
      </c>
      <c r="R121" s="1003">
        <v>4.2382679879665403E-2</v>
      </c>
      <c r="S121" s="1003">
        <v>3.5594176501035697E-2</v>
      </c>
      <c r="T121" s="1003">
        <v>2.26560067385435E-2</v>
      </c>
      <c r="U121" s="1003">
        <v>5.3324778564274302E-3</v>
      </c>
      <c r="V121" s="1003">
        <v>7.8060575760901E-3</v>
      </c>
      <c r="W121" s="1003">
        <v>3.91250336542726E-3</v>
      </c>
      <c r="X121" s="1003">
        <v>8.3480996545404196E-4</v>
      </c>
      <c r="Y121" s="1003">
        <v>7.5169155024923398E-5</v>
      </c>
      <c r="Z121" s="1003">
        <v>0</v>
      </c>
      <c r="AA121" s="1009">
        <v>2355.35107421875</v>
      </c>
    </row>
    <row r="122" spans="1:27" x14ac:dyDescent="0.2">
      <c r="A122" s="2" t="s">
        <v>131</v>
      </c>
      <c r="B122" s="1006">
        <v>852</v>
      </c>
      <c r="C122" s="1003">
        <v>0</v>
      </c>
      <c r="D122" s="1003">
        <v>0</v>
      </c>
      <c r="E122" s="1003">
        <v>0</v>
      </c>
      <c r="F122" s="1003">
        <v>0</v>
      </c>
      <c r="G122" s="1003">
        <v>0</v>
      </c>
      <c r="H122" s="1003">
        <v>0</v>
      </c>
      <c r="I122" s="1003">
        <v>0</v>
      </c>
      <c r="J122" s="1003">
        <v>0</v>
      </c>
      <c r="K122" s="1003">
        <v>0</v>
      </c>
      <c r="L122" s="1003">
        <v>0.179803416132927</v>
      </c>
      <c r="M122" s="1003">
        <v>0.34067383408546398</v>
      </c>
      <c r="N122" s="1003">
        <v>7.6292045414447802E-3</v>
      </c>
      <c r="O122" s="1003">
        <v>3.6056684330105799E-3</v>
      </c>
      <c r="P122" s="1003">
        <v>1.09502030536532E-2</v>
      </c>
      <c r="Q122" s="1003">
        <v>0.21074637770652799</v>
      </c>
      <c r="R122" s="1003">
        <v>4.2272217571735403E-2</v>
      </c>
      <c r="S122" s="1003">
        <v>4.79152947664261E-2</v>
      </c>
      <c r="T122" s="1003">
        <v>5.8285143226385103E-2</v>
      </c>
      <c r="U122" s="1003">
        <v>4.2675774544477497E-2</v>
      </c>
      <c r="V122" s="1003">
        <v>2.77790986001492E-2</v>
      </c>
      <c r="W122" s="1003">
        <v>2.4681510403752299E-2</v>
      </c>
      <c r="X122" s="1003">
        <v>2.0471760071814099E-3</v>
      </c>
      <c r="Y122" s="1003">
        <v>5.3424999350681901E-4</v>
      </c>
      <c r="Z122" s="1003">
        <v>4.00834658648819E-4</v>
      </c>
      <c r="AA122" s="1009">
        <v>2680.16870117188</v>
      </c>
    </row>
    <row r="123" spans="1:27" x14ac:dyDescent="0.2">
      <c r="A123" s="2" t="s">
        <v>132</v>
      </c>
      <c r="B123" s="1006">
        <v>504</v>
      </c>
      <c r="C123" s="1003">
        <v>0</v>
      </c>
      <c r="D123" s="1003">
        <v>0</v>
      </c>
      <c r="E123" s="1003">
        <v>0</v>
      </c>
      <c r="F123" s="1003">
        <v>0</v>
      </c>
      <c r="G123" s="1003">
        <v>0</v>
      </c>
      <c r="H123" s="1003">
        <v>0</v>
      </c>
      <c r="I123" s="1003">
        <v>0</v>
      </c>
      <c r="J123" s="1003">
        <v>0</v>
      </c>
      <c r="K123" s="1003">
        <v>0</v>
      </c>
      <c r="L123" s="1003">
        <v>0</v>
      </c>
      <c r="M123" s="1003">
        <v>0</v>
      </c>
      <c r="N123" s="1003">
        <v>0.43790602684021002</v>
      </c>
      <c r="O123" s="1003">
        <v>0</v>
      </c>
      <c r="P123" s="1003">
        <v>3.6881775595247702E-3</v>
      </c>
      <c r="Q123" s="1003">
        <v>1.0596708394587E-2</v>
      </c>
      <c r="R123" s="1003">
        <v>0.32847124338150002</v>
      </c>
      <c r="S123" s="1003">
        <v>5.48312626779079E-3</v>
      </c>
      <c r="T123" s="1003">
        <v>6.1213891953229897E-2</v>
      </c>
      <c r="U123" s="1003">
        <v>3.4099217504262903E-2</v>
      </c>
      <c r="V123" s="1003">
        <v>8.2731336355209406E-2</v>
      </c>
      <c r="W123" s="1003">
        <v>2.2002268582582502E-2</v>
      </c>
      <c r="X123" s="1003">
        <v>1.2591831386089301E-2</v>
      </c>
      <c r="Y123" s="1003">
        <v>1.21617072727531E-3</v>
      </c>
      <c r="Z123" s="1003">
        <v>0</v>
      </c>
      <c r="AA123" s="1009">
        <v>4118.08642578125</v>
      </c>
    </row>
    <row r="124" spans="1:27" x14ac:dyDescent="0.2">
      <c r="A124" s="3" t="s">
        <v>133</v>
      </c>
      <c r="B124" s="1007">
        <v>2403</v>
      </c>
      <c r="C124" s="1004">
        <v>0</v>
      </c>
      <c r="D124" s="1004">
        <v>0</v>
      </c>
      <c r="E124" s="1004">
        <v>0</v>
      </c>
      <c r="F124" s="1004">
        <v>0</v>
      </c>
      <c r="G124" s="1004">
        <v>0</v>
      </c>
      <c r="H124" s="1004">
        <v>0</v>
      </c>
      <c r="I124" s="1004">
        <v>0</v>
      </c>
      <c r="J124" s="1004">
        <v>0</v>
      </c>
      <c r="K124" s="1004">
        <v>0</v>
      </c>
      <c r="L124" s="1004">
        <v>0</v>
      </c>
      <c r="M124" s="1004">
        <v>0</v>
      </c>
      <c r="N124" s="1004">
        <v>1.9121733494103E-3</v>
      </c>
      <c r="O124" s="1004">
        <v>0.142380475997925</v>
      </c>
      <c r="P124" s="1004">
        <v>0.107664175331593</v>
      </c>
      <c r="Q124" s="1004">
        <v>6.5435655415058094E-2</v>
      </c>
      <c r="R124" s="1004">
        <v>6.8981632590293898E-2</v>
      </c>
      <c r="S124" s="1004">
        <v>8.6572781205177293E-2</v>
      </c>
      <c r="T124" s="1004">
        <v>8.3649799227714497E-2</v>
      </c>
      <c r="U124" s="1004">
        <v>8.4958136081695598E-2</v>
      </c>
      <c r="V124" s="1004">
        <v>7.1926496922969804E-2</v>
      </c>
      <c r="W124" s="1004">
        <v>0.10942164808511699</v>
      </c>
      <c r="X124" s="1004">
        <v>7.1597509086131994E-2</v>
      </c>
      <c r="Y124" s="1004">
        <v>3.6987531930208199E-2</v>
      </c>
      <c r="Z124" s="1004">
        <v>6.8511992692947402E-2</v>
      </c>
      <c r="AA124" s="1010">
        <v>4955.72998046875</v>
      </c>
    </row>
    <row r="126" spans="1:2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135</v>
      </c>
    </row>
    <row r="4" spans="1:8" x14ac:dyDescent="0.2">
      <c r="A4" t="s">
        <v>23</v>
      </c>
    </row>
    <row r="5" spans="1:8" ht="38.25" x14ac:dyDescent="0.2">
      <c r="A5" s="4" t="s">
        <v>24</v>
      </c>
      <c r="B5" s="4" t="s">
        <v>4</v>
      </c>
      <c r="C5" s="4" t="s">
        <v>136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</row>
    <row r="6" spans="1:8" x14ac:dyDescent="0.2">
      <c r="A6" s="5" t="s">
        <v>26</v>
      </c>
      <c r="B6" s="105" t="s">
        <v>1</v>
      </c>
      <c r="C6" s="102" t="s">
        <v>1</v>
      </c>
      <c r="D6" s="102" t="s">
        <v>1</v>
      </c>
      <c r="E6" s="102" t="s">
        <v>1</v>
      </c>
      <c r="F6" s="102" t="s">
        <v>1</v>
      </c>
      <c r="G6" s="102" t="s">
        <v>1</v>
      </c>
      <c r="H6" s="102" t="s">
        <v>1</v>
      </c>
    </row>
    <row r="7" spans="1:8" x14ac:dyDescent="0.2">
      <c r="A7" s="2" t="s">
        <v>26</v>
      </c>
      <c r="B7" s="106">
        <v>1106</v>
      </c>
      <c r="C7" s="103">
        <v>0.92497313022613503</v>
      </c>
      <c r="D7" s="103">
        <v>0.79347562789917003</v>
      </c>
      <c r="E7" s="103">
        <v>0.48295387625694303</v>
      </c>
      <c r="F7" s="103">
        <v>0.79770231246948198</v>
      </c>
      <c r="G7" s="103">
        <v>0.55154377222061202</v>
      </c>
      <c r="H7" s="103">
        <v>4.8107944428920697E-2</v>
      </c>
    </row>
    <row r="8" spans="1:8" x14ac:dyDescent="0.2">
      <c r="A8" s="5" t="s">
        <v>27</v>
      </c>
      <c r="B8" s="105" t="s">
        <v>1</v>
      </c>
      <c r="C8" s="102" t="s">
        <v>1</v>
      </c>
      <c r="D8" s="102" t="s">
        <v>1</v>
      </c>
      <c r="E8" s="102" t="s">
        <v>1</v>
      </c>
      <c r="F8" s="102" t="s">
        <v>1</v>
      </c>
      <c r="G8" s="102" t="s">
        <v>1</v>
      </c>
      <c r="H8" s="102" t="s">
        <v>1</v>
      </c>
    </row>
    <row r="9" spans="1:8" x14ac:dyDescent="0.2">
      <c r="A9" s="2" t="s">
        <v>28</v>
      </c>
      <c r="B9" s="106">
        <v>365</v>
      </c>
      <c r="C9" s="103">
        <v>0.95825815200805697</v>
      </c>
      <c r="D9" s="103">
        <v>0.85640269517898604</v>
      </c>
      <c r="E9" s="103">
        <v>0.47029417753219599</v>
      </c>
      <c r="F9" s="103">
        <v>0.86860328912734996</v>
      </c>
      <c r="G9" s="103">
        <v>0.62899291515350297</v>
      </c>
      <c r="H9" s="103">
        <v>2.0229967311024701E-2</v>
      </c>
    </row>
    <row r="10" spans="1:8" x14ac:dyDescent="0.2">
      <c r="A10" s="2" t="s">
        <v>29</v>
      </c>
      <c r="B10" s="106">
        <v>44</v>
      </c>
      <c r="C10" s="103">
        <v>1</v>
      </c>
      <c r="D10" s="103">
        <v>0.85009461641311601</v>
      </c>
      <c r="E10" s="103">
        <v>0.59828639030456499</v>
      </c>
      <c r="F10" s="103">
        <v>0.84661376476287797</v>
      </c>
      <c r="G10" s="103">
        <v>0.61796092987060502</v>
      </c>
      <c r="H10" s="103">
        <v>0</v>
      </c>
    </row>
    <row r="11" spans="1:8" x14ac:dyDescent="0.2">
      <c r="A11" s="2" t="s">
        <v>30</v>
      </c>
      <c r="B11" s="106">
        <v>164</v>
      </c>
      <c r="C11" s="103">
        <v>1</v>
      </c>
      <c r="D11" s="103">
        <v>0.925892293453217</v>
      </c>
      <c r="E11" s="103">
        <v>0.73407417535781905</v>
      </c>
      <c r="F11" s="103">
        <v>0.90491789579391502</v>
      </c>
      <c r="G11" s="103">
        <v>0.64380002021789595</v>
      </c>
      <c r="H11" s="103">
        <v>0</v>
      </c>
    </row>
    <row r="12" spans="1:8" x14ac:dyDescent="0.2">
      <c r="A12" s="2" t="s">
        <v>31</v>
      </c>
      <c r="B12" s="106">
        <v>214</v>
      </c>
      <c r="C12" s="103">
        <v>0.96443390846252397</v>
      </c>
      <c r="D12" s="103">
        <v>0.91589510440826405</v>
      </c>
      <c r="E12" s="103">
        <v>0.53942507505416903</v>
      </c>
      <c r="F12" s="103">
        <v>0.90585345029830899</v>
      </c>
      <c r="G12" s="103">
        <v>0.63391435146331798</v>
      </c>
      <c r="H12" s="103">
        <v>1.1698292568326E-2</v>
      </c>
    </row>
    <row r="13" spans="1:8" x14ac:dyDescent="0.2">
      <c r="A13" s="2" t="s">
        <v>32</v>
      </c>
      <c r="B13" s="106">
        <v>124</v>
      </c>
      <c r="C13" s="103">
        <v>0.74728369712829601</v>
      </c>
      <c r="D13" s="103">
        <v>0.51630097627639804</v>
      </c>
      <c r="E13" s="103">
        <v>0.27054476737976102</v>
      </c>
      <c r="F13" s="103">
        <v>0.49029925465583801</v>
      </c>
      <c r="G13" s="103">
        <v>0.290624350309372</v>
      </c>
      <c r="H13" s="103">
        <v>0.200709998607635</v>
      </c>
    </row>
    <row r="14" spans="1:8" x14ac:dyDescent="0.2">
      <c r="A14" s="2" t="s">
        <v>33</v>
      </c>
      <c r="B14" s="106">
        <v>150</v>
      </c>
      <c r="C14" s="103">
        <v>0.83254659175872803</v>
      </c>
      <c r="D14" s="103">
        <v>0.566664338111877</v>
      </c>
      <c r="E14" s="103">
        <v>0.36764466762542702</v>
      </c>
      <c r="F14" s="103">
        <v>0.59579408168792702</v>
      </c>
      <c r="G14" s="103">
        <v>0.32826316356658902</v>
      </c>
      <c r="H14" s="103">
        <v>9.0562820434570299E-2</v>
      </c>
    </row>
    <row r="15" spans="1:8" x14ac:dyDescent="0.2">
      <c r="A15" s="5" t="s">
        <v>34</v>
      </c>
      <c r="B15" s="105" t="s">
        <v>1</v>
      </c>
      <c r="C15" s="102" t="s">
        <v>1</v>
      </c>
      <c r="D15" s="102" t="s">
        <v>1</v>
      </c>
      <c r="E15" s="102" t="s">
        <v>1</v>
      </c>
      <c r="F15" s="102" t="s">
        <v>1</v>
      </c>
      <c r="G15" s="102" t="s">
        <v>1</v>
      </c>
      <c r="H15" s="102" t="s">
        <v>1</v>
      </c>
    </row>
    <row r="16" spans="1:8" x14ac:dyDescent="0.2">
      <c r="A16" s="2" t="s">
        <v>35</v>
      </c>
      <c r="B16" s="106">
        <v>728</v>
      </c>
      <c r="C16" s="103">
        <v>0.974010109901428</v>
      </c>
      <c r="D16" s="103">
        <v>0.88773059844970703</v>
      </c>
      <c r="E16" s="103">
        <v>0.53286057710647605</v>
      </c>
      <c r="F16" s="103">
        <v>0.89313477277755704</v>
      </c>
      <c r="G16" s="103">
        <v>0.62969118356704701</v>
      </c>
      <c r="H16" s="103">
        <v>1.1350644752383199E-2</v>
      </c>
    </row>
    <row r="17" spans="1:8" x14ac:dyDescent="0.2">
      <c r="A17" s="2" t="s">
        <v>36</v>
      </c>
      <c r="B17" s="106">
        <v>35</v>
      </c>
      <c r="C17" s="103">
        <v>0.95066463947296098</v>
      </c>
      <c r="D17" s="103">
        <v>0.75002539157867398</v>
      </c>
      <c r="E17" s="103">
        <v>0.51072955131530795</v>
      </c>
      <c r="F17" s="103">
        <v>0.74471914768219005</v>
      </c>
      <c r="G17" s="103">
        <v>0.51212793588638295</v>
      </c>
      <c r="H17" s="103">
        <v>4.9335341900587103E-2</v>
      </c>
    </row>
    <row r="18" spans="1:8" x14ac:dyDescent="0.2">
      <c r="A18" s="2" t="s">
        <v>37</v>
      </c>
      <c r="B18" s="106">
        <v>272</v>
      </c>
      <c r="C18" s="103">
        <v>0.79011762142181396</v>
      </c>
      <c r="D18" s="103">
        <v>0.540563523769379</v>
      </c>
      <c r="E18" s="103">
        <v>0.32100555300712602</v>
      </c>
      <c r="F18" s="103">
        <v>0.55206233263015703</v>
      </c>
      <c r="G18" s="103">
        <v>0.31758686900138899</v>
      </c>
      <c r="H18" s="103">
        <v>0.14712002873420699</v>
      </c>
    </row>
    <row r="19" spans="1:8" x14ac:dyDescent="0.2">
      <c r="A19" s="2" t="s">
        <v>38</v>
      </c>
      <c r="B19" s="106">
        <v>44</v>
      </c>
      <c r="C19" s="103">
        <v>0.97639667987823497</v>
      </c>
      <c r="D19" s="103">
        <v>0.90411448478698697</v>
      </c>
      <c r="E19" s="103">
        <v>0.66502469778060902</v>
      </c>
      <c r="F19" s="103">
        <v>0.89337068796157804</v>
      </c>
      <c r="G19" s="103">
        <v>0.668781697750092</v>
      </c>
      <c r="H19" s="103">
        <v>0</v>
      </c>
    </row>
    <row r="20" spans="1:8" x14ac:dyDescent="0.2">
      <c r="A20" s="5" t="s">
        <v>39</v>
      </c>
      <c r="B20" s="105" t="s">
        <v>1</v>
      </c>
      <c r="C20" s="102" t="s">
        <v>1</v>
      </c>
      <c r="D20" s="102" t="s">
        <v>1</v>
      </c>
      <c r="E20" s="102" t="s">
        <v>1</v>
      </c>
      <c r="F20" s="102" t="s">
        <v>1</v>
      </c>
      <c r="G20" s="102" t="s">
        <v>1</v>
      </c>
      <c r="H20" s="102" t="s">
        <v>1</v>
      </c>
    </row>
    <row r="21" spans="1:8" x14ac:dyDescent="0.2">
      <c r="A21" s="2" t="s">
        <v>35</v>
      </c>
      <c r="B21" s="106">
        <v>728</v>
      </c>
      <c r="C21" s="103">
        <v>0.974010109901428</v>
      </c>
      <c r="D21" s="103">
        <v>0.88773059844970703</v>
      </c>
      <c r="E21" s="103">
        <v>0.53286057710647605</v>
      </c>
      <c r="F21" s="103">
        <v>0.89313477277755704</v>
      </c>
      <c r="G21" s="103">
        <v>0.62969118356704701</v>
      </c>
      <c r="H21" s="103">
        <v>1.1350644752383199E-2</v>
      </c>
    </row>
    <row r="22" spans="1:8" x14ac:dyDescent="0.2">
      <c r="A22" s="2" t="s">
        <v>40</v>
      </c>
      <c r="B22" s="106">
        <v>11</v>
      </c>
      <c r="C22" s="103" t="s">
        <v>1</v>
      </c>
      <c r="D22" s="103" t="s">
        <v>1</v>
      </c>
      <c r="E22" s="103" t="s">
        <v>1</v>
      </c>
      <c r="F22" s="103" t="s">
        <v>1</v>
      </c>
      <c r="G22" s="103" t="s">
        <v>1</v>
      </c>
      <c r="H22" s="103" t="s">
        <v>1</v>
      </c>
    </row>
    <row r="23" spans="1:8" x14ac:dyDescent="0.2">
      <c r="A23" s="2" t="s">
        <v>41</v>
      </c>
      <c r="B23" s="106">
        <v>20</v>
      </c>
      <c r="C23" s="103" t="s">
        <v>1</v>
      </c>
      <c r="D23" s="103" t="s">
        <v>1</v>
      </c>
      <c r="E23" s="103" t="s">
        <v>1</v>
      </c>
      <c r="F23" s="103" t="s">
        <v>1</v>
      </c>
      <c r="G23" s="103" t="s">
        <v>1</v>
      </c>
      <c r="H23" s="103" t="s">
        <v>1</v>
      </c>
    </row>
    <row r="24" spans="1:8" x14ac:dyDescent="0.2">
      <c r="A24" s="2" t="s">
        <v>42</v>
      </c>
      <c r="B24" s="106">
        <v>4</v>
      </c>
      <c r="C24" s="103" t="s">
        <v>1</v>
      </c>
      <c r="D24" s="103" t="s">
        <v>1</v>
      </c>
      <c r="E24" s="103" t="s">
        <v>1</v>
      </c>
      <c r="F24" s="103" t="s">
        <v>1</v>
      </c>
      <c r="G24" s="103" t="s">
        <v>1</v>
      </c>
      <c r="H24" s="103" t="s">
        <v>1</v>
      </c>
    </row>
    <row r="25" spans="1:8" x14ac:dyDescent="0.2">
      <c r="A25" s="2" t="s">
        <v>43</v>
      </c>
      <c r="B25" s="106">
        <v>1</v>
      </c>
      <c r="C25" s="103" t="s">
        <v>1</v>
      </c>
      <c r="D25" s="103" t="s">
        <v>1</v>
      </c>
      <c r="E25" s="103" t="s">
        <v>1</v>
      </c>
      <c r="F25" s="103" t="s">
        <v>1</v>
      </c>
      <c r="G25" s="103" t="s">
        <v>1</v>
      </c>
      <c r="H25" s="103" t="s">
        <v>1</v>
      </c>
    </row>
    <row r="26" spans="1:8" x14ac:dyDescent="0.2">
      <c r="A26" s="2" t="s">
        <v>37</v>
      </c>
      <c r="B26" s="106">
        <v>272</v>
      </c>
      <c r="C26" s="103">
        <v>0.79011762142181396</v>
      </c>
      <c r="D26" s="103">
        <v>0.540563523769379</v>
      </c>
      <c r="E26" s="103">
        <v>0.32100555300712602</v>
      </c>
      <c r="F26" s="103">
        <v>0.55206233263015703</v>
      </c>
      <c r="G26" s="103">
        <v>0.31758686900138899</v>
      </c>
      <c r="H26" s="103">
        <v>0.14712002873420699</v>
      </c>
    </row>
    <row r="27" spans="1:8" x14ac:dyDescent="0.2">
      <c r="A27" s="2" t="s">
        <v>44</v>
      </c>
      <c r="B27" s="106">
        <v>3</v>
      </c>
      <c r="C27" s="103" t="s">
        <v>1</v>
      </c>
      <c r="D27" s="103" t="s">
        <v>1</v>
      </c>
      <c r="E27" s="103" t="s">
        <v>1</v>
      </c>
      <c r="F27" s="103" t="s">
        <v>1</v>
      </c>
      <c r="G27" s="103" t="s">
        <v>1</v>
      </c>
      <c r="H27" s="103" t="s">
        <v>1</v>
      </c>
    </row>
    <row r="28" spans="1:8" x14ac:dyDescent="0.2">
      <c r="A28" s="2" t="s">
        <v>45</v>
      </c>
      <c r="B28" s="106">
        <v>40</v>
      </c>
      <c r="C28" s="103">
        <v>0.97220462560653698</v>
      </c>
      <c r="D28" s="103">
        <v>0.94808530807495095</v>
      </c>
      <c r="E28" s="103">
        <v>0.66653221845626798</v>
      </c>
      <c r="F28" s="103">
        <v>0.93543338775634799</v>
      </c>
      <c r="G28" s="103">
        <v>0.63694226741790805</v>
      </c>
      <c r="H28" s="103">
        <v>0</v>
      </c>
    </row>
    <row r="29" spans="1:8" x14ac:dyDescent="0.2">
      <c r="A29" s="5" t="s">
        <v>46</v>
      </c>
      <c r="B29" s="105" t="s">
        <v>1</v>
      </c>
      <c r="C29" s="102" t="s">
        <v>1</v>
      </c>
      <c r="D29" s="102" t="s">
        <v>1</v>
      </c>
      <c r="E29" s="102" t="s">
        <v>1</v>
      </c>
      <c r="F29" s="102" t="s">
        <v>1</v>
      </c>
      <c r="G29" s="102" t="s">
        <v>1</v>
      </c>
      <c r="H29" s="102" t="s">
        <v>1</v>
      </c>
    </row>
    <row r="30" spans="1:8" x14ac:dyDescent="0.2">
      <c r="A30" s="2" t="s">
        <v>47</v>
      </c>
      <c r="B30" s="106">
        <v>71</v>
      </c>
      <c r="C30" s="103">
        <v>0.85600286722183205</v>
      </c>
      <c r="D30" s="103">
        <v>0.70146840810775801</v>
      </c>
      <c r="E30" s="103">
        <v>0.44583320617675798</v>
      </c>
      <c r="F30" s="103">
        <v>0.67136853933334395</v>
      </c>
      <c r="G30" s="103">
        <v>0.48606514930725098</v>
      </c>
      <c r="H30" s="103">
        <v>0.13576470315456399</v>
      </c>
    </row>
    <row r="31" spans="1:8" x14ac:dyDescent="0.2">
      <c r="A31" s="2" t="s">
        <v>48</v>
      </c>
      <c r="B31" s="106">
        <v>269</v>
      </c>
      <c r="C31" s="103">
        <v>0.88979643583297696</v>
      </c>
      <c r="D31" s="103">
        <v>0.68682587146759</v>
      </c>
      <c r="E31" s="103">
        <v>0.42690926790237399</v>
      </c>
      <c r="F31" s="103">
        <v>0.71401381492614702</v>
      </c>
      <c r="G31" s="103">
        <v>0.45095801353454601</v>
      </c>
      <c r="H31" s="103">
        <v>6.9782115519046797E-2</v>
      </c>
    </row>
    <row r="32" spans="1:8" x14ac:dyDescent="0.2">
      <c r="A32" s="2" t="s">
        <v>49</v>
      </c>
      <c r="B32" s="106">
        <v>233</v>
      </c>
      <c r="C32" s="103">
        <v>0.94134193658828702</v>
      </c>
      <c r="D32" s="103">
        <v>0.84456461668014504</v>
      </c>
      <c r="E32" s="103">
        <v>0.45965903997421298</v>
      </c>
      <c r="F32" s="103">
        <v>0.84634894132614102</v>
      </c>
      <c r="G32" s="103">
        <v>0.61325740814208995</v>
      </c>
      <c r="H32" s="103">
        <v>3.6577284336090102E-2</v>
      </c>
    </row>
    <row r="33" spans="1:8" x14ac:dyDescent="0.2">
      <c r="A33" s="2" t="s">
        <v>50</v>
      </c>
      <c r="B33" s="106">
        <v>469</v>
      </c>
      <c r="C33" s="103">
        <v>0.98244756460189797</v>
      </c>
      <c r="D33" s="103">
        <v>0.93399673700332597</v>
      </c>
      <c r="E33" s="103">
        <v>0.60291826725006104</v>
      </c>
      <c r="F33" s="103">
        <v>0.90666794776916504</v>
      </c>
      <c r="G33" s="103">
        <v>0.65476477146148704</v>
      </c>
      <c r="H33" s="103">
        <v>6.8015195429325104E-3</v>
      </c>
    </row>
    <row r="34" spans="1:8" x14ac:dyDescent="0.2">
      <c r="A34" s="5" t="s">
        <v>51</v>
      </c>
      <c r="B34" s="105" t="s">
        <v>1</v>
      </c>
      <c r="C34" s="102" t="s">
        <v>1</v>
      </c>
      <c r="D34" s="102" t="s">
        <v>1</v>
      </c>
      <c r="E34" s="102" t="s">
        <v>1</v>
      </c>
      <c r="F34" s="102" t="s">
        <v>1</v>
      </c>
      <c r="G34" s="102" t="s">
        <v>1</v>
      </c>
      <c r="H34" s="102" t="s">
        <v>1</v>
      </c>
    </row>
    <row r="35" spans="1:8" x14ac:dyDescent="0.2">
      <c r="A35" s="2" t="s">
        <v>52</v>
      </c>
      <c r="B35" s="106">
        <v>384</v>
      </c>
      <c r="C35" s="103">
        <v>0.90001821517944303</v>
      </c>
      <c r="D35" s="103">
        <v>0.76342463493347201</v>
      </c>
      <c r="E35" s="103">
        <v>0.395179003477097</v>
      </c>
      <c r="F35" s="103">
        <v>0.76087075471878096</v>
      </c>
      <c r="G35" s="103">
        <v>0.52671623229980502</v>
      </c>
      <c r="H35" s="103">
        <v>6.7693211138248402E-2</v>
      </c>
    </row>
    <row r="36" spans="1:8" x14ac:dyDescent="0.2">
      <c r="A36" s="2" t="s">
        <v>53</v>
      </c>
      <c r="B36" s="106">
        <v>435</v>
      </c>
      <c r="C36" s="103">
        <v>0.93106234073638905</v>
      </c>
      <c r="D36" s="103">
        <v>0.80053609609603904</v>
      </c>
      <c r="E36" s="103">
        <v>0.499342381954193</v>
      </c>
      <c r="F36" s="103">
        <v>0.80928754806518599</v>
      </c>
      <c r="G36" s="103">
        <v>0.53767687082290605</v>
      </c>
      <c r="H36" s="103">
        <v>3.4832894802093499E-2</v>
      </c>
    </row>
    <row r="37" spans="1:8" x14ac:dyDescent="0.2">
      <c r="A37" s="2" t="s">
        <v>54</v>
      </c>
      <c r="B37" s="106">
        <v>156</v>
      </c>
      <c r="C37" s="103">
        <v>0.99613064527511597</v>
      </c>
      <c r="D37" s="103">
        <v>0.88712567090988204</v>
      </c>
      <c r="E37" s="103">
        <v>0.64310914278030396</v>
      </c>
      <c r="F37" s="103">
        <v>0.90667706727981601</v>
      </c>
      <c r="G37" s="103">
        <v>0.61944711208343495</v>
      </c>
      <c r="H37" s="103">
        <v>0</v>
      </c>
    </row>
    <row r="38" spans="1:8" x14ac:dyDescent="0.2">
      <c r="A38" s="2" t="s">
        <v>55</v>
      </c>
      <c r="B38" s="106">
        <v>124</v>
      </c>
      <c r="C38" s="103">
        <v>0.99678975343704201</v>
      </c>
      <c r="D38" s="103">
        <v>0.87976199388503995</v>
      </c>
      <c r="E38" s="103">
        <v>0.72069984674453702</v>
      </c>
      <c r="F38" s="103">
        <v>0.87191659212112405</v>
      </c>
      <c r="G38" s="103">
        <v>0.68775629997253396</v>
      </c>
      <c r="H38" s="103">
        <v>0</v>
      </c>
    </row>
    <row r="39" spans="1:8" x14ac:dyDescent="0.2">
      <c r="A39" s="5" t="s">
        <v>56</v>
      </c>
      <c r="B39" s="105" t="s">
        <v>1</v>
      </c>
      <c r="C39" s="102" t="s">
        <v>1</v>
      </c>
      <c r="D39" s="102" t="s">
        <v>1</v>
      </c>
      <c r="E39" s="102" t="s">
        <v>1</v>
      </c>
      <c r="F39" s="102" t="s">
        <v>1</v>
      </c>
      <c r="G39" s="102" t="s">
        <v>1</v>
      </c>
      <c r="H39" s="102" t="s">
        <v>1</v>
      </c>
    </row>
    <row r="40" spans="1:8" x14ac:dyDescent="0.2">
      <c r="A40" s="2" t="s">
        <v>57</v>
      </c>
      <c r="B40" s="106">
        <v>979</v>
      </c>
      <c r="C40" s="103">
        <v>0.92244631052017201</v>
      </c>
      <c r="D40" s="103">
        <v>0.80330485105514504</v>
      </c>
      <c r="E40" s="103">
        <v>0.50627690553665206</v>
      </c>
      <c r="F40" s="103">
        <v>0.81936883926391602</v>
      </c>
      <c r="G40" s="103">
        <v>0.55088424682617199</v>
      </c>
      <c r="H40" s="103">
        <v>5.2658319473266602E-2</v>
      </c>
    </row>
    <row r="41" spans="1:8" x14ac:dyDescent="0.2">
      <c r="A41" s="2" t="s">
        <v>58</v>
      </c>
      <c r="B41" s="106">
        <v>97</v>
      </c>
      <c r="C41" s="103">
        <v>0.95917749404907204</v>
      </c>
      <c r="D41" s="103">
        <v>0.79653608798980702</v>
      </c>
      <c r="E41" s="103">
        <v>0.39940783381462103</v>
      </c>
      <c r="F41" s="103">
        <v>0.74386912584304798</v>
      </c>
      <c r="G41" s="103">
        <v>0.57038825750350997</v>
      </c>
      <c r="H41" s="103">
        <v>5.6395167484879502E-3</v>
      </c>
    </row>
    <row r="42" spans="1:8" x14ac:dyDescent="0.2">
      <c r="A42" s="5" t="s">
        <v>59</v>
      </c>
      <c r="B42" s="105" t="s">
        <v>1</v>
      </c>
      <c r="C42" s="102" t="s">
        <v>1</v>
      </c>
      <c r="D42" s="102" t="s">
        <v>1</v>
      </c>
      <c r="E42" s="102" t="s">
        <v>1</v>
      </c>
      <c r="F42" s="102" t="s">
        <v>1</v>
      </c>
      <c r="G42" s="102" t="s">
        <v>1</v>
      </c>
      <c r="H42" s="102" t="s">
        <v>1</v>
      </c>
    </row>
    <row r="43" spans="1:8" x14ac:dyDescent="0.2">
      <c r="A43" s="2" t="s">
        <v>60</v>
      </c>
      <c r="B43" s="106">
        <v>872</v>
      </c>
      <c r="C43" s="103">
        <v>0.91996657848358199</v>
      </c>
      <c r="D43" s="103">
        <v>0.78965276479721103</v>
      </c>
      <c r="E43" s="103">
        <v>0.51418197154998802</v>
      </c>
      <c r="F43" s="103">
        <v>0.80682170391082797</v>
      </c>
      <c r="G43" s="103">
        <v>0.54316639900207497</v>
      </c>
      <c r="H43" s="103">
        <v>5.5069398134946802E-2</v>
      </c>
    </row>
    <row r="44" spans="1:8" x14ac:dyDescent="0.2">
      <c r="A44" s="2" t="s">
        <v>61</v>
      </c>
      <c r="B44" s="106">
        <v>137</v>
      </c>
      <c r="C44" s="103">
        <v>0.95689117908477805</v>
      </c>
      <c r="D44" s="103">
        <v>0.89505892992019698</v>
      </c>
      <c r="E44" s="103">
        <v>0.42193859815597501</v>
      </c>
      <c r="F44" s="103">
        <v>0.92598307132720903</v>
      </c>
      <c r="G44" s="103">
        <v>0.58533132076263406</v>
      </c>
      <c r="H44" s="103">
        <v>1.7338976263999901E-2</v>
      </c>
    </row>
    <row r="45" spans="1:8" x14ac:dyDescent="0.2">
      <c r="A45" s="2" t="s">
        <v>62</v>
      </c>
      <c r="B45" s="106">
        <v>82</v>
      </c>
      <c r="C45" s="103">
        <v>0.95424997806549094</v>
      </c>
      <c r="D45" s="103">
        <v>0.79643619060516402</v>
      </c>
      <c r="E45" s="103">
        <v>0.39184552431106601</v>
      </c>
      <c r="F45" s="103">
        <v>0.72916781902313199</v>
      </c>
      <c r="G45" s="103">
        <v>0.58370888233184803</v>
      </c>
      <c r="H45" s="103">
        <v>6.3202376477420304E-3</v>
      </c>
    </row>
    <row r="46" spans="1:8" x14ac:dyDescent="0.2">
      <c r="A46" s="5" t="s">
        <v>63</v>
      </c>
      <c r="B46" s="105" t="s">
        <v>1</v>
      </c>
      <c r="C46" s="102" t="s">
        <v>1</v>
      </c>
      <c r="D46" s="102" t="s">
        <v>1</v>
      </c>
      <c r="E46" s="102" t="s">
        <v>1</v>
      </c>
      <c r="F46" s="102" t="s">
        <v>1</v>
      </c>
      <c r="G46" s="102" t="s">
        <v>1</v>
      </c>
      <c r="H46" s="102" t="s">
        <v>1</v>
      </c>
    </row>
    <row r="47" spans="1:8" x14ac:dyDescent="0.2">
      <c r="A47" s="2" t="s">
        <v>64</v>
      </c>
      <c r="B47" s="106">
        <v>139</v>
      </c>
      <c r="C47" s="103">
        <v>0.97992569208145097</v>
      </c>
      <c r="D47" s="103">
        <v>0.89218342304229703</v>
      </c>
      <c r="E47" s="103">
        <v>0.64090502262115501</v>
      </c>
      <c r="F47" s="103">
        <v>0.87577641010284402</v>
      </c>
      <c r="G47" s="103">
        <v>0.63387864828109697</v>
      </c>
      <c r="H47" s="103">
        <v>1.6107151284813898E-2</v>
      </c>
    </row>
    <row r="48" spans="1:8" x14ac:dyDescent="0.2">
      <c r="A48" s="2" t="s">
        <v>65</v>
      </c>
      <c r="B48" s="106">
        <v>80</v>
      </c>
      <c r="C48" s="103">
        <v>0.93709528446197499</v>
      </c>
      <c r="D48" s="103">
        <v>0.69100147485732999</v>
      </c>
      <c r="E48" s="103">
        <v>0.47288379073143</v>
      </c>
      <c r="F48" s="103">
        <v>0.79457253217697099</v>
      </c>
      <c r="G48" s="103">
        <v>0.57224911451339699</v>
      </c>
      <c r="H48" s="103">
        <v>1.50004178285599E-2</v>
      </c>
    </row>
    <row r="49" spans="1:8" x14ac:dyDescent="0.2">
      <c r="A49" s="2" t="s">
        <v>66</v>
      </c>
      <c r="B49" s="106">
        <v>136</v>
      </c>
      <c r="C49" s="103">
        <v>0.88264566659927401</v>
      </c>
      <c r="D49" s="103">
        <v>0.72979736328125</v>
      </c>
      <c r="E49" s="103">
        <v>0.34043973684310902</v>
      </c>
      <c r="F49" s="103">
        <v>0.75371164083480802</v>
      </c>
      <c r="G49" s="103">
        <v>0.55144566297531095</v>
      </c>
      <c r="H49" s="103">
        <v>6.8047761917114299E-2</v>
      </c>
    </row>
    <row r="50" spans="1:8" x14ac:dyDescent="0.2">
      <c r="A50" s="2" t="s">
        <v>67</v>
      </c>
      <c r="B50" s="106">
        <v>122</v>
      </c>
      <c r="C50" s="103">
        <v>0.86197870969772294</v>
      </c>
      <c r="D50" s="103">
        <v>0.76092022657394398</v>
      </c>
      <c r="E50" s="103">
        <v>0.48488056659698497</v>
      </c>
      <c r="F50" s="103">
        <v>0.74570018053054798</v>
      </c>
      <c r="G50" s="103">
        <v>0.52717643976211503</v>
      </c>
      <c r="H50" s="103">
        <v>9.6377402544021606E-2</v>
      </c>
    </row>
    <row r="51" spans="1:8" x14ac:dyDescent="0.2">
      <c r="A51" s="2" t="s">
        <v>68</v>
      </c>
      <c r="B51" s="106">
        <v>127</v>
      </c>
      <c r="C51" s="103">
        <v>0.95201677083969105</v>
      </c>
      <c r="D51" s="103">
        <v>0.82929515838623002</v>
      </c>
      <c r="E51" s="103">
        <v>0.54123133420944203</v>
      </c>
      <c r="F51" s="103">
        <v>0.78390043973922696</v>
      </c>
      <c r="G51" s="103">
        <v>0.50485092401504505</v>
      </c>
      <c r="H51" s="103">
        <v>4.0097963064909002E-2</v>
      </c>
    </row>
    <row r="52" spans="1:8" x14ac:dyDescent="0.2">
      <c r="A52" s="2" t="s">
        <v>69</v>
      </c>
      <c r="B52" s="106">
        <v>118</v>
      </c>
      <c r="C52" s="103">
        <v>0.95585685968399003</v>
      </c>
      <c r="D52" s="103">
        <v>0.89624154567718495</v>
      </c>
      <c r="E52" s="103">
        <v>0.46242836117744401</v>
      </c>
      <c r="F52" s="103">
        <v>0.88298690319061302</v>
      </c>
      <c r="G52" s="103">
        <v>0.669411420822144</v>
      </c>
      <c r="H52" s="103">
        <v>9.8744835704564996E-3</v>
      </c>
    </row>
    <row r="53" spans="1:8" x14ac:dyDescent="0.2">
      <c r="A53" s="2" t="s">
        <v>70</v>
      </c>
      <c r="B53" s="106">
        <v>76</v>
      </c>
      <c r="C53" s="103">
        <v>0.89783960580825795</v>
      </c>
      <c r="D53" s="103">
        <v>0.71276170015335105</v>
      </c>
      <c r="E53" s="103">
        <v>0.33392092585563699</v>
      </c>
      <c r="F53" s="103">
        <v>0.67648464441299405</v>
      </c>
      <c r="G53" s="103">
        <v>0.43023481965065002</v>
      </c>
      <c r="H53" s="103">
        <v>8.1515818834304796E-2</v>
      </c>
    </row>
    <row r="54" spans="1:8" x14ac:dyDescent="0.2">
      <c r="A54" s="2" t="s">
        <v>71</v>
      </c>
      <c r="B54" s="106">
        <v>124</v>
      </c>
      <c r="C54" s="103">
        <v>0.93113064765930198</v>
      </c>
      <c r="D54" s="103">
        <v>0.832527756690979</v>
      </c>
      <c r="E54" s="103">
        <v>0.49490895867347701</v>
      </c>
      <c r="F54" s="103">
        <v>0.87897652387618996</v>
      </c>
      <c r="G54" s="103">
        <v>0.55809265375137296</v>
      </c>
      <c r="H54" s="103">
        <v>4.5661844313144698E-2</v>
      </c>
    </row>
    <row r="55" spans="1:8" x14ac:dyDescent="0.2">
      <c r="A55" s="2" t="s">
        <v>72</v>
      </c>
      <c r="B55" s="106">
        <v>53</v>
      </c>
      <c r="C55" s="103">
        <v>0.837971150875092</v>
      </c>
      <c r="D55" s="103">
        <v>0.680247843265533</v>
      </c>
      <c r="E55" s="103">
        <v>0.50370180606841997</v>
      </c>
      <c r="F55" s="103">
        <v>0.73457133769989003</v>
      </c>
      <c r="G55" s="103">
        <v>0.37665435671806302</v>
      </c>
      <c r="H55" s="103">
        <v>0.12432449311018</v>
      </c>
    </row>
    <row r="56" spans="1:8" x14ac:dyDescent="0.2">
      <c r="A56" s="2" t="s">
        <v>73</v>
      </c>
      <c r="B56" s="106">
        <v>131</v>
      </c>
      <c r="C56" s="103">
        <v>0.95812141895294201</v>
      </c>
      <c r="D56" s="103">
        <v>0.79953360557556197</v>
      </c>
      <c r="E56" s="103">
        <v>0.506450295448303</v>
      </c>
      <c r="F56" s="103">
        <v>0.78136420249938998</v>
      </c>
      <c r="G56" s="103">
        <v>0.55882567167282104</v>
      </c>
      <c r="H56" s="103">
        <v>2.8455242514610301E-2</v>
      </c>
    </row>
    <row r="57" spans="1:8" x14ac:dyDescent="0.2">
      <c r="A57" s="5" t="s">
        <v>74</v>
      </c>
      <c r="B57" s="105" t="s">
        <v>1</v>
      </c>
      <c r="C57" s="102" t="s">
        <v>1</v>
      </c>
      <c r="D57" s="102" t="s">
        <v>1</v>
      </c>
      <c r="E57" s="102" t="s">
        <v>1</v>
      </c>
      <c r="F57" s="102" t="s">
        <v>1</v>
      </c>
      <c r="G57" s="102" t="s">
        <v>1</v>
      </c>
      <c r="H57" s="102" t="s">
        <v>1</v>
      </c>
    </row>
    <row r="58" spans="1:8" x14ac:dyDescent="0.2">
      <c r="A58" s="2" t="s">
        <v>75</v>
      </c>
      <c r="B58" s="106">
        <v>139</v>
      </c>
      <c r="C58" s="103">
        <v>0.97992569208145097</v>
      </c>
      <c r="D58" s="103">
        <v>0.89218342304229703</v>
      </c>
      <c r="E58" s="103">
        <v>0.64090502262115501</v>
      </c>
      <c r="F58" s="103">
        <v>0.87577641010284402</v>
      </c>
      <c r="G58" s="103">
        <v>0.63387864828109697</v>
      </c>
      <c r="H58" s="103">
        <v>1.6107151284813898E-2</v>
      </c>
    </row>
    <row r="59" spans="1:8" x14ac:dyDescent="0.2">
      <c r="A59" s="2" t="s">
        <v>76</v>
      </c>
      <c r="B59" s="106">
        <v>594</v>
      </c>
      <c r="C59" s="103">
        <v>0.91214925050735496</v>
      </c>
      <c r="D59" s="103">
        <v>0.79383069276809703</v>
      </c>
      <c r="E59" s="103">
        <v>0.46407148241996798</v>
      </c>
      <c r="F59" s="103">
        <v>0.81180077791214</v>
      </c>
      <c r="G59" s="103">
        <v>0.54154223203659102</v>
      </c>
      <c r="H59" s="103">
        <v>5.5513564497232402E-2</v>
      </c>
    </row>
    <row r="60" spans="1:8" x14ac:dyDescent="0.2">
      <c r="A60" s="2" t="s">
        <v>77</v>
      </c>
      <c r="B60" s="106">
        <v>241</v>
      </c>
      <c r="C60" s="103">
        <v>0.92961943149566695</v>
      </c>
      <c r="D60" s="103">
        <v>0.75367969274520896</v>
      </c>
      <c r="E60" s="103">
        <v>0.44169563055038502</v>
      </c>
      <c r="F60" s="103">
        <v>0.77058684825897195</v>
      </c>
      <c r="G60" s="103">
        <v>0.55322498083114602</v>
      </c>
      <c r="H60" s="103">
        <v>4.3443031609058401E-2</v>
      </c>
    </row>
    <row r="61" spans="1:8" x14ac:dyDescent="0.2">
      <c r="A61" s="2" t="s">
        <v>78</v>
      </c>
      <c r="B61" s="106">
        <v>132</v>
      </c>
      <c r="C61" s="103">
        <v>0.91270411014556896</v>
      </c>
      <c r="D61" s="103">
        <v>0.76912450790405296</v>
      </c>
      <c r="E61" s="103">
        <v>0.48669639229774497</v>
      </c>
      <c r="F61" s="103">
        <v>0.70111000537872303</v>
      </c>
      <c r="G61" s="103">
        <v>0.50056648254394498</v>
      </c>
      <c r="H61" s="103">
        <v>6.0092408210039097E-2</v>
      </c>
    </row>
    <row r="62" spans="1:8" x14ac:dyDescent="0.2">
      <c r="A62" s="5" t="s">
        <v>79</v>
      </c>
      <c r="B62" s="105" t="s">
        <v>1</v>
      </c>
      <c r="C62" s="102" t="s">
        <v>1</v>
      </c>
      <c r="D62" s="102" t="s">
        <v>1</v>
      </c>
      <c r="E62" s="102" t="s">
        <v>1</v>
      </c>
      <c r="F62" s="102" t="s">
        <v>1</v>
      </c>
      <c r="G62" s="102" t="s">
        <v>1</v>
      </c>
      <c r="H62" s="102" t="s">
        <v>1</v>
      </c>
    </row>
    <row r="63" spans="1:8" x14ac:dyDescent="0.2">
      <c r="A63" s="2" t="s">
        <v>80</v>
      </c>
      <c r="B63" s="106">
        <v>907</v>
      </c>
      <c r="C63" s="103">
        <v>0.91526889801025402</v>
      </c>
      <c r="D63" s="103">
        <v>0.78262430429458596</v>
      </c>
      <c r="E63" s="103">
        <v>0.44777965545654302</v>
      </c>
      <c r="F63" s="103">
        <v>0.79161524772643999</v>
      </c>
      <c r="G63" s="103">
        <v>0.54633629322052002</v>
      </c>
      <c r="H63" s="103">
        <v>5.2772190421819701E-2</v>
      </c>
    </row>
    <row r="64" spans="1:8" x14ac:dyDescent="0.2">
      <c r="A64" s="2" t="s">
        <v>81</v>
      </c>
      <c r="B64" s="106">
        <v>33</v>
      </c>
      <c r="C64" s="103">
        <v>1</v>
      </c>
      <c r="D64" s="103">
        <v>0.750660359859467</v>
      </c>
      <c r="E64" s="103">
        <v>0.697279453277588</v>
      </c>
      <c r="F64" s="103">
        <v>0.75775951147079501</v>
      </c>
      <c r="G64" s="103">
        <v>0.76146262884140004</v>
      </c>
      <c r="H64" s="103">
        <v>0</v>
      </c>
    </row>
    <row r="65" spans="1:8" x14ac:dyDescent="0.2">
      <c r="A65" s="2" t="s">
        <v>82</v>
      </c>
      <c r="B65" s="106">
        <v>75</v>
      </c>
      <c r="C65" s="103">
        <v>0.99531638622283902</v>
      </c>
      <c r="D65" s="103">
        <v>0.88496094942092896</v>
      </c>
      <c r="E65" s="103">
        <v>0.57165861129760698</v>
      </c>
      <c r="F65" s="103">
        <v>0.89393138885498002</v>
      </c>
      <c r="G65" s="103">
        <v>0.44202533364295998</v>
      </c>
      <c r="H65" s="103">
        <v>0</v>
      </c>
    </row>
    <row r="66" spans="1:8" x14ac:dyDescent="0.2">
      <c r="A66" s="2" t="s">
        <v>83</v>
      </c>
      <c r="B66" s="106">
        <v>81</v>
      </c>
      <c r="C66" s="103">
        <v>1</v>
      </c>
      <c r="D66" s="103">
        <v>0.963359534740448</v>
      </c>
      <c r="E66" s="103">
        <v>0.73416095972061202</v>
      </c>
      <c r="F66" s="103">
        <v>0.87642699480056796</v>
      </c>
      <c r="G66" s="103">
        <v>0.667408287525177</v>
      </c>
      <c r="H66" s="103">
        <v>0</v>
      </c>
    </row>
    <row r="67" spans="1:8" x14ac:dyDescent="0.2">
      <c r="A67" s="5" t="s">
        <v>84</v>
      </c>
      <c r="B67" s="105" t="s">
        <v>1</v>
      </c>
      <c r="C67" s="102" t="s">
        <v>1</v>
      </c>
      <c r="D67" s="102" t="s">
        <v>1</v>
      </c>
      <c r="E67" s="102" t="s">
        <v>1</v>
      </c>
      <c r="F67" s="102" t="s">
        <v>1</v>
      </c>
      <c r="G67" s="102" t="s">
        <v>1</v>
      </c>
      <c r="H67" s="102" t="s">
        <v>1</v>
      </c>
    </row>
    <row r="68" spans="1:8" x14ac:dyDescent="0.2">
      <c r="A68" s="2" t="s">
        <v>85</v>
      </c>
      <c r="B68" s="106">
        <v>975</v>
      </c>
      <c r="C68" s="103">
        <v>0.915555059909821</v>
      </c>
      <c r="D68" s="103">
        <v>0.78923797607421897</v>
      </c>
      <c r="E68" s="103">
        <v>0.48225861787795998</v>
      </c>
      <c r="F68" s="103">
        <v>0.799555003643036</v>
      </c>
      <c r="G68" s="103">
        <v>0.55149769783019997</v>
      </c>
      <c r="H68" s="103">
        <v>5.42334876954556E-2</v>
      </c>
    </row>
    <row r="69" spans="1:8" x14ac:dyDescent="0.2">
      <c r="A69" s="2" t="s">
        <v>86</v>
      </c>
      <c r="B69" s="106">
        <v>32</v>
      </c>
      <c r="C69" s="103">
        <v>0.99040257930755604</v>
      </c>
      <c r="D69" s="103">
        <v>0.75461310148239102</v>
      </c>
      <c r="E69" s="103">
        <v>0.65272760391235396</v>
      </c>
      <c r="F69" s="103">
        <v>0.85445117950439498</v>
      </c>
      <c r="G69" s="103">
        <v>0.73768341541290305</v>
      </c>
      <c r="H69" s="103">
        <v>9.5974132418632507E-3</v>
      </c>
    </row>
    <row r="70" spans="1:8" x14ac:dyDescent="0.2">
      <c r="A70" s="2" t="s">
        <v>87</v>
      </c>
      <c r="B70" s="106">
        <v>87</v>
      </c>
      <c r="C70" s="103">
        <v>0.99618273973464999</v>
      </c>
      <c r="D70" s="103">
        <v>0.88613700866699197</v>
      </c>
      <c r="E70" s="103">
        <v>0.50210189819335904</v>
      </c>
      <c r="F70" s="103">
        <v>0.88335269689559903</v>
      </c>
      <c r="G70" s="103">
        <v>0.60244685411453203</v>
      </c>
      <c r="H70" s="103">
        <v>0</v>
      </c>
    </row>
    <row r="71" spans="1:8" x14ac:dyDescent="0.2">
      <c r="A71" s="2" t="s">
        <v>88</v>
      </c>
      <c r="B71" s="106">
        <v>11</v>
      </c>
      <c r="C71" s="103" t="s">
        <v>1</v>
      </c>
      <c r="D71" s="103" t="s">
        <v>1</v>
      </c>
      <c r="E71" s="103" t="s">
        <v>1</v>
      </c>
      <c r="F71" s="103" t="s">
        <v>1</v>
      </c>
      <c r="G71" s="103" t="s">
        <v>1</v>
      </c>
      <c r="H71" s="103" t="s">
        <v>1</v>
      </c>
    </row>
    <row r="72" spans="1:8" x14ac:dyDescent="0.2">
      <c r="A72" s="5" t="s">
        <v>89</v>
      </c>
      <c r="B72" s="105" t="s">
        <v>1</v>
      </c>
      <c r="C72" s="102" t="s">
        <v>1</v>
      </c>
      <c r="D72" s="102" t="s">
        <v>1</v>
      </c>
      <c r="E72" s="102" t="s">
        <v>1</v>
      </c>
      <c r="F72" s="102" t="s">
        <v>1</v>
      </c>
      <c r="G72" s="102" t="s">
        <v>1</v>
      </c>
      <c r="H72" s="102" t="s">
        <v>1</v>
      </c>
    </row>
    <row r="73" spans="1:8" x14ac:dyDescent="0.2">
      <c r="A73" s="2" t="s">
        <v>89</v>
      </c>
      <c r="B73" s="106">
        <v>0</v>
      </c>
      <c r="C73" s="103" t="s">
        <v>1</v>
      </c>
      <c r="D73" s="103" t="s">
        <v>1</v>
      </c>
      <c r="E73" s="103" t="s">
        <v>1</v>
      </c>
      <c r="F73" s="103" t="s">
        <v>1</v>
      </c>
      <c r="G73" s="103" t="s">
        <v>1</v>
      </c>
      <c r="H73" s="103" t="s">
        <v>1</v>
      </c>
    </row>
    <row r="74" spans="1:8" x14ac:dyDescent="0.2">
      <c r="A74" s="2" t="s">
        <v>90</v>
      </c>
      <c r="B74" s="106">
        <v>0</v>
      </c>
      <c r="C74" s="103" t="s">
        <v>1</v>
      </c>
      <c r="D74" s="103" t="s">
        <v>1</v>
      </c>
      <c r="E74" s="103" t="s">
        <v>1</v>
      </c>
      <c r="F74" s="103" t="s">
        <v>1</v>
      </c>
      <c r="G74" s="103" t="s">
        <v>1</v>
      </c>
      <c r="H74" s="103" t="s">
        <v>1</v>
      </c>
    </row>
    <row r="75" spans="1:8" x14ac:dyDescent="0.2">
      <c r="A75" s="5" t="s">
        <v>91</v>
      </c>
      <c r="B75" s="105" t="s">
        <v>1</v>
      </c>
      <c r="C75" s="102" t="s">
        <v>1</v>
      </c>
      <c r="D75" s="102" t="s">
        <v>1</v>
      </c>
      <c r="E75" s="102" t="s">
        <v>1</v>
      </c>
      <c r="F75" s="102" t="s">
        <v>1</v>
      </c>
      <c r="G75" s="102" t="s">
        <v>1</v>
      </c>
      <c r="H75" s="102" t="s">
        <v>1</v>
      </c>
    </row>
    <row r="76" spans="1:8" x14ac:dyDescent="0.2">
      <c r="A76" s="2" t="s">
        <v>92</v>
      </c>
      <c r="B76" s="106">
        <v>0</v>
      </c>
      <c r="C76" s="103" t="s">
        <v>1</v>
      </c>
      <c r="D76" s="103" t="s">
        <v>1</v>
      </c>
      <c r="E76" s="103" t="s">
        <v>1</v>
      </c>
      <c r="F76" s="103" t="s">
        <v>1</v>
      </c>
      <c r="G76" s="103" t="s">
        <v>1</v>
      </c>
      <c r="H76" s="103" t="s">
        <v>1</v>
      </c>
    </row>
    <row r="77" spans="1:8" x14ac:dyDescent="0.2">
      <c r="A77" s="2" t="s">
        <v>93</v>
      </c>
      <c r="B77" s="106">
        <v>0</v>
      </c>
      <c r="C77" s="103" t="s">
        <v>1</v>
      </c>
      <c r="D77" s="103" t="s">
        <v>1</v>
      </c>
      <c r="E77" s="103" t="s">
        <v>1</v>
      </c>
      <c r="F77" s="103" t="s">
        <v>1</v>
      </c>
      <c r="G77" s="103" t="s">
        <v>1</v>
      </c>
      <c r="H77" s="103" t="s">
        <v>1</v>
      </c>
    </row>
    <row r="78" spans="1:8" x14ac:dyDescent="0.2">
      <c r="A78" s="2" t="s">
        <v>94</v>
      </c>
      <c r="B78" s="106">
        <v>0</v>
      </c>
      <c r="C78" s="103" t="s">
        <v>1</v>
      </c>
      <c r="D78" s="103" t="s">
        <v>1</v>
      </c>
      <c r="E78" s="103" t="s">
        <v>1</v>
      </c>
      <c r="F78" s="103" t="s">
        <v>1</v>
      </c>
      <c r="G78" s="103" t="s">
        <v>1</v>
      </c>
      <c r="H78" s="103" t="s">
        <v>1</v>
      </c>
    </row>
    <row r="79" spans="1:8" x14ac:dyDescent="0.2">
      <c r="A79" s="5" t="s">
        <v>95</v>
      </c>
      <c r="B79" s="105" t="s">
        <v>1</v>
      </c>
      <c r="C79" s="102" t="s">
        <v>1</v>
      </c>
      <c r="D79" s="102" t="s">
        <v>1</v>
      </c>
      <c r="E79" s="102" t="s">
        <v>1</v>
      </c>
      <c r="F79" s="102" t="s">
        <v>1</v>
      </c>
      <c r="G79" s="102" t="s">
        <v>1</v>
      </c>
      <c r="H79" s="102" t="s">
        <v>1</v>
      </c>
    </row>
    <row r="80" spans="1:8" x14ac:dyDescent="0.2">
      <c r="A80" s="2" t="s">
        <v>96</v>
      </c>
      <c r="B80" s="106">
        <v>0</v>
      </c>
      <c r="C80" s="103" t="s">
        <v>1</v>
      </c>
      <c r="D80" s="103" t="s">
        <v>1</v>
      </c>
      <c r="E80" s="103" t="s">
        <v>1</v>
      </c>
      <c r="F80" s="103" t="s">
        <v>1</v>
      </c>
      <c r="G80" s="103" t="s">
        <v>1</v>
      </c>
      <c r="H80" s="103" t="s">
        <v>1</v>
      </c>
    </row>
    <row r="81" spans="1:8" x14ac:dyDescent="0.2">
      <c r="A81" s="2" t="s">
        <v>97</v>
      </c>
      <c r="B81" s="106">
        <v>0</v>
      </c>
      <c r="C81" s="103" t="s">
        <v>1</v>
      </c>
      <c r="D81" s="103" t="s">
        <v>1</v>
      </c>
      <c r="E81" s="103" t="s">
        <v>1</v>
      </c>
      <c r="F81" s="103" t="s">
        <v>1</v>
      </c>
      <c r="G81" s="103" t="s">
        <v>1</v>
      </c>
      <c r="H81" s="103" t="s">
        <v>1</v>
      </c>
    </row>
    <row r="82" spans="1:8" x14ac:dyDescent="0.2">
      <c r="A82" s="2" t="s">
        <v>98</v>
      </c>
      <c r="B82" s="106">
        <v>0</v>
      </c>
      <c r="C82" s="103" t="s">
        <v>1</v>
      </c>
      <c r="D82" s="103" t="s">
        <v>1</v>
      </c>
      <c r="E82" s="103" t="s">
        <v>1</v>
      </c>
      <c r="F82" s="103" t="s">
        <v>1</v>
      </c>
      <c r="G82" s="103" t="s">
        <v>1</v>
      </c>
      <c r="H82" s="103" t="s">
        <v>1</v>
      </c>
    </row>
    <row r="83" spans="1:8" x14ac:dyDescent="0.2">
      <c r="A83" s="2" t="s">
        <v>99</v>
      </c>
      <c r="B83" s="106">
        <v>0</v>
      </c>
      <c r="C83" s="103" t="s">
        <v>1</v>
      </c>
      <c r="D83" s="103" t="s">
        <v>1</v>
      </c>
      <c r="E83" s="103" t="s">
        <v>1</v>
      </c>
      <c r="F83" s="103" t="s">
        <v>1</v>
      </c>
      <c r="G83" s="103" t="s">
        <v>1</v>
      </c>
      <c r="H83" s="103" t="s">
        <v>1</v>
      </c>
    </row>
    <row r="84" spans="1:8" x14ac:dyDescent="0.2">
      <c r="A84" s="2" t="s">
        <v>100</v>
      </c>
      <c r="B84" s="106">
        <v>0</v>
      </c>
      <c r="C84" s="103" t="s">
        <v>1</v>
      </c>
      <c r="D84" s="103" t="s">
        <v>1</v>
      </c>
      <c r="E84" s="103" t="s">
        <v>1</v>
      </c>
      <c r="F84" s="103" t="s">
        <v>1</v>
      </c>
      <c r="G84" s="103" t="s">
        <v>1</v>
      </c>
      <c r="H84" s="103" t="s">
        <v>1</v>
      </c>
    </row>
    <row r="85" spans="1:8" x14ac:dyDescent="0.2">
      <c r="A85" s="2" t="s">
        <v>101</v>
      </c>
      <c r="B85" s="106">
        <v>0</v>
      </c>
      <c r="C85" s="103" t="s">
        <v>1</v>
      </c>
      <c r="D85" s="103" t="s">
        <v>1</v>
      </c>
      <c r="E85" s="103" t="s">
        <v>1</v>
      </c>
      <c r="F85" s="103" t="s">
        <v>1</v>
      </c>
      <c r="G85" s="103" t="s">
        <v>1</v>
      </c>
      <c r="H85" s="103" t="s">
        <v>1</v>
      </c>
    </row>
    <row r="86" spans="1:8" x14ac:dyDescent="0.2">
      <c r="A86" s="2" t="s">
        <v>102</v>
      </c>
      <c r="B86" s="106">
        <v>0</v>
      </c>
      <c r="C86" s="103" t="s">
        <v>1</v>
      </c>
      <c r="D86" s="103" t="s">
        <v>1</v>
      </c>
      <c r="E86" s="103" t="s">
        <v>1</v>
      </c>
      <c r="F86" s="103" t="s">
        <v>1</v>
      </c>
      <c r="G86" s="103" t="s">
        <v>1</v>
      </c>
      <c r="H86" s="103" t="s">
        <v>1</v>
      </c>
    </row>
    <row r="87" spans="1:8" x14ac:dyDescent="0.2">
      <c r="A87" s="2" t="s">
        <v>103</v>
      </c>
      <c r="B87" s="106">
        <v>0</v>
      </c>
      <c r="C87" s="103" t="s">
        <v>1</v>
      </c>
      <c r="D87" s="103" t="s">
        <v>1</v>
      </c>
      <c r="E87" s="103" t="s">
        <v>1</v>
      </c>
      <c r="F87" s="103" t="s">
        <v>1</v>
      </c>
      <c r="G87" s="103" t="s">
        <v>1</v>
      </c>
      <c r="H87" s="103" t="s">
        <v>1</v>
      </c>
    </row>
    <row r="88" spans="1:8" x14ac:dyDescent="0.2">
      <c r="A88" s="2" t="s">
        <v>104</v>
      </c>
      <c r="B88" s="106">
        <v>0</v>
      </c>
      <c r="C88" s="103" t="s">
        <v>1</v>
      </c>
      <c r="D88" s="103" t="s">
        <v>1</v>
      </c>
      <c r="E88" s="103" t="s">
        <v>1</v>
      </c>
      <c r="F88" s="103" t="s">
        <v>1</v>
      </c>
      <c r="G88" s="103" t="s">
        <v>1</v>
      </c>
      <c r="H88" s="103" t="s">
        <v>1</v>
      </c>
    </row>
    <row r="89" spans="1:8" x14ac:dyDescent="0.2">
      <c r="A89" s="5" t="s">
        <v>105</v>
      </c>
      <c r="B89" s="105" t="s">
        <v>1</v>
      </c>
      <c r="C89" s="102" t="s">
        <v>1</v>
      </c>
      <c r="D89" s="102" t="s">
        <v>1</v>
      </c>
      <c r="E89" s="102" t="s">
        <v>1</v>
      </c>
      <c r="F89" s="102" t="s">
        <v>1</v>
      </c>
      <c r="G89" s="102" t="s">
        <v>1</v>
      </c>
      <c r="H89" s="102" t="s">
        <v>1</v>
      </c>
    </row>
    <row r="90" spans="1:8" x14ac:dyDescent="0.2">
      <c r="A90" s="2" t="s">
        <v>106</v>
      </c>
      <c r="B90" s="106">
        <v>136</v>
      </c>
      <c r="C90" s="103">
        <v>0.88137334585189797</v>
      </c>
      <c r="D90" s="103">
        <v>0.70489901304244995</v>
      </c>
      <c r="E90" s="103">
        <v>0.49393770098686202</v>
      </c>
      <c r="F90" s="103">
        <v>0.710729479789734</v>
      </c>
      <c r="G90" s="103">
        <v>0.493393033742905</v>
      </c>
      <c r="H90" s="103">
        <v>8.1757090985774994E-2</v>
      </c>
    </row>
    <row r="91" spans="1:8" x14ac:dyDescent="0.2">
      <c r="A91" s="2" t="s">
        <v>107</v>
      </c>
      <c r="B91" s="106">
        <v>294</v>
      </c>
      <c r="C91" s="103">
        <v>0.90215015411376998</v>
      </c>
      <c r="D91" s="103">
        <v>0.74314105510711703</v>
      </c>
      <c r="E91" s="103">
        <v>0.43405595421791099</v>
      </c>
      <c r="F91" s="103">
        <v>0.76668572425842296</v>
      </c>
      <c r="G91" s="103">
        <v>0.49448376893997198</v>
      </c>
      <c r="H91" s="103">
        <v>6.1385754495859098E-2</v>
      </c>
    </row>
    <row r="92" spans="1:8" x14ac:dyDescent="0.2">
      <c r="A92" s="2" t="s">
        <v>108</v>
      </c>
      <c r="B92" s="106">
        <v>531</v>
      </c>
      <c r="C92" s="103">
        <v>0.95965355634689298</v>
      </c>
      <c r="D92" s="103">
        <v>0.86508828401565596</v>
      </c>
      <c r="E92" s="103">
        <v>0.51527917385101296</v>
      </c>
      <c r="F92" s="103">
        <v>0.84845083951950095</v>
      </c>
      <c r="G92" s="103">
        <v>0.59805315732955899</v>
      </c>
      <c r="H92" s="103">
        <v>2.6580778881907501E-2</v>
      </c>
    </row>
    <row r="93" spans="1:8" x14ac:dyDescent="0.2">
      <c r="A93" s="2" t="s">
        <v>109</v>
      </c>
      <c r="B93" s="106">
        <v>78</v>
      </c>
      <c r="C93" s="103">
        <v>1</v>
      </c>
      <c r="D93" s="103">
        <v>0.98697507381439198</v>
      </c>
      <c r="E93" s="103">
        <v>0.67825698852539096</v>
      </c>
      <c r="F93" s="103">
        <v>0.95041662454605103</v>
      </c>
      <c r="G93" s="103">
        <v>0.78129792213439897</v>
      </c>
      <c r="H93" s="103">
        <v>0</v>
      </c>
    </row>
    <row r="94" spans="1:8" x14ac:dyDescent="0.2">
      <c r="A94" s="5" t="s">
        <v>110</v>
      </c>
      <c r="B94" s="105" t="s">
        <v>1</v>
      </c>
      <c r="C94" s="102" t="s">
        <v>1</v>
      </c>
      <c r="D94" s="102" t="s">
        <v>1</v>
      </c>
      <c r="E94" s="102" t="s">
        <v>1</v>
      </c>
      <c r="F94" s="102" t="s">
        <v>1</v>
      </c>
      <c r="G94" s="102" t="s">
        <v>1</v>
      </c>
      <c r="H94" s="102" t="s">
        <v>1</v>
      </c>
    </row>
    <row r="95" spans="1:8" x14ac:dyDescent="0.2">
      <c r="A95" s="2" t="s">
        <v>106</v>
      </c>
      <c r="B95" s="106">
        <v>202</v>
      </c>
      <c r="C95" s="103">
        <v>0.88449776172637895</v>
      </c>
      <c r="D95" s="103">
        <v>0.72414898872375499</v>
      </c>
      <c r="E95" s="103">
        <v>0.47916302084922802</v>
      </c>
      <c r="F95" s="103">
        <v>0.73483097553253196</v>
      </c>
      <c r="G95" s="103">
        <v>0.52538889646530196</v>
      </c>
      <c r="H95" s="103">
        <v>7.1099355816841098E-2</v>
      </c>
    </row>
    <row r="96" spans="1:8" x14ac:dyDescent="0.2">
      <c r="A96" s="2" t="s">
        <v>107</v>
      </c>
      <c r="B96" s="106">
        <v>403</v>
      </c>
      <c r="C96" s="103">
        <v>0.91533547639846802</v>
      </c>
      <c r="D96" s="103">
        <v>0.76014989614486705</v>
      </c>
      <c r="E96" s="103">
        <v>0.45724523067474399</v>
      </c>
      <c r="F96" s="103">
        <v>0.76702797412872303</v>
      </c>
      <c r="G96" s="103">
        <v>0.49328663945198098</v>
      </c>
      <c r="H96" s="103">
        <v>6.3819721341133104E-2</v>
      </c>
    </row>
    <row r="97" spans="1:8" x14ac:dyDescent="0.2">
      <c r="A97" s="2" t="s">
        <v>108</v>
      </c>
      <c r="B97" s="106">
        <v>387</v>
      </c>
      <c r="C97" s="103">
        <v>0.98444741964340199</v>
      </c>
      <c r="D97" s="103">
        <v>0.92144602537155196</v>
      </c>
      <c r="E97" s="103">
        <v>0.55417460203170799</v>
      </c>
      <c r="F97" s="103">
        <v>0.90450698137283303</v>
      </c>
      <c r="G97" s="103">
        <v>0.65390682220458995</v>
      </c>
      <c r="H97" s="103">
        <v>3.1044767238199698E-3</v>
      </c>
    </row>
    <row r="98" spans="1:8" x14ac:dyDescent="0.2">
      <c r="A98" s="2" t="s">
        <v>109</v>
      </c>
      <c r="B98" s="106">
        <v>47</v>
      </c>
      <c r="C98" s="103">
        <v>1</v>
      </c>
      <c r="D98" s="103">
        <v>1</v>
      </c>
      <c r="E98" s="103">
        <v>0.59459161758422896</v>
      </c>
      <c r="F98" s="103">
        <v>0.922310650348663</v>
      </c>
      <c r="G98" s="103">
        <v>0.77195221185684204</v>
      </c>
      <c r="H98" s="103">
        <v>0</v>
      </c>
    </row>
    <row r="99" spans="1:8" x14ac:dyDescent="0.2">
      <c r="A99" s="5" t="s">
        <v>111</v>
      </c>
      <c r="B99" s="105" t="s">
        <v>1</v>
      </c>
      <c r="C99" s="102" t="s">
        <v>1</v>
      </c>
      <c r="D99" s="102" t="s">
        <v>1</v>
      </c>
      <c r="E99" s="102" t="s">
        <v>1</v>
      </c>
      <c r="F99" s="102" t="s">
        <v>1</v>
      </c>
      <c r="G99" s="102" t="s">
        <v>1</v>
      </c>
      <c r="H99" s="102" t="s">
        <v>1</v>
      </c>
    </row>
    <row r="100" spans="1:8" x14ac:dyDescent="0.2">
      <c r="A100" s="2" t="s">
        <v>112</v>
      </c>
      <c r="B100" s="106">
        <v>84</v>
      </c>
      <c r="C100" s="103">
        <v>1</v>
      </c>
      <c r="D100" s="103">
        <v>0.91156911849975597</v>
      </c>
      <c r="E100" s="103">
        <v>0.68318778276443504</v>
      </c>
      <c r="F100" s="103">
        <v>0.92603236436843905</v>
      </c>
      <c r="G100" s="103">
        <v>0.681324362754822</v>
      </c>
      <c r="H100" s="103">
        <v>0</v>
      </c>
    </row>
    <row r="101" spans="1:8" x14ac:dyDescent="0.2">
      <c r="A101" s="2" t="s">
        <v>113</v>
      </c>
      <c r="B101" s="106">
        <v>197</v>
      </c>
      <c r="C101" s="103">
        <v>0.98892402648925803</v>
      </c>
      <c r="D101" s="103">
        <v>0.91272377967834495</v>
      </c>
      <c r="E101" s="103">
        <v>0.52554130554199197</v>
      </c>
      <c r="F101" s="103">
        <v>0.93129092454910301</v>
      </c>
      <c r="G101" s="103">
        <v>0.66296339035034202</v>
      </c>
      <c r="H101" s="103">
        <v>0</v>
      </c>
    </row>
    <row r="102" spans="1:8" x14ac:dyDescent="0.2">
      <c r="A102" s="2" t="s">
        <v>114</v>
      </c>
      <c r="B102" s="106">
        <v>249</v>
      </c>
      <c r="C102" s="103">
        <v>0.99735069274902299</v>
      </c>
      <c r="D102" s="103">
        <v>0.89143747091293302</v>
      </c>
      <c r="E102" s="103">
        <v>0.54831647872924805</v>
      </c>
      <c r="F102" s="103">
        <v>0.90238511562347401</v>
      </c>
      <c r="G102" s="103">
        <v>0.64188337326049805</v>
      </c>
      <c r="H102" s="103">
        <v>0</v>
      </c>
    </row>
    <row r="103" spans="1:8" x14ac:dyDescent="0.2">
      <c r="A103" s="2" t="s">
        <v>115</v>
      </c>
      <c r="B103" s="106">
        <v>154</v>
      </c>
      <c r="C103" s="103">
        <v>0.97496920824050903</v>
      </c>
      <c r="D103" s="103">
        <v>0.91937679052352905</v>
      </c>
      <c r="E103" s="103">
        <v>0.53343594074249301</v>
      </c>
      <c r="F103" s="103">
        <v>0.834741830825806</v>
      </c>
      <c r="G103" s="103">
        <v>0.57898467779159501</v>
      </c>
      <c r="H103" s="103">
        <v>0</v>
      </c>
    </row>
    <row r="104" spans="1:8" x14ac:dyDescent="0.2">
      <c r="A104" s="2" t="s">
        <v>116</v>
      </c>
      <c r="B104" s="106">
        <v>151</v>
      </c>
      <c r="C104" s="103">
        <v>0.90385001897811901</v>
      </c>
      <c r="D104" s="103">
        <v>0.747444927692413</v>
      </c>
      <c r="E104" s="103">
        <v>0.46679607033729598</v>
      </c>
      <c r="F104" s="103">
        <v>0.78582805395126298</v>
      </c>
      <c r="G104" s="103">
        <v>0.59128546714782704</v>
      </c>
      <c r="H104" s="103">
        <v>4.6231299638748197E-2</v>
      </c>
    </row>
    <row r="105" spans="1:8" x14ac:dyDescent="0.2">
      <c r="A105" s="2" t="s">
        <v>117</v>
      </c>
      <c r="B105" s="106">
        <v>149</v>
      </c>
      <c r="C105" s="103">
        <v>0.82761949300766002</v>
      </c>
      <c r="D105" s="103">
        <v>0.57731658220291104</v>
      </c>
      <c r="E105" s="103">
        <v>0.37150388956069902</v>
      </c>
      <c r="F105" s="103">
        <v>0.57495915889740001</v>
      </c>
      <c r="G105" s="103">
        <v>0.26352402567863498</v>
      </c>
      <c r="H105" s="103">
        <v>0.13408622145652799</v>
      </c>
    </row>
    <row r="106" spans="1:8" x14ac:dyDescent="0.2">
      <c r="A106" s="2" t="s">
        <v>118</v>
      </c>
      <c r="B106" s="106">
        <v>117</v>
      </c>
      <c r="C106" s="103">
        <v>0.69455718994140603</v>
      </c>
      <c r="D106" s="103">
        <v>0.46204799413681003</v>
      </c>
      <c r="E106" s="103">
        <v>0.18302452564239499</v>
      </c>
      <c r="F106" s="103">
        <v>0.47241824865341198</v>
      </c>
      <c r="G106" s="103">
        <v>0.30811446905136097</v>
      </c>
      <c r="H106" s="103">
        <v>0.218069717288017</v>
      </c>
    </row>
    <row r="107" spans="1:8" x14ac:dyDescent="0.2">
      <c r="A107" s="5" t="s">
        <v>111</v>
      </c>
      <c r="B107" s="105" t="s">
        <v>1</v>
      </c>
      <c r="C107" s="102" t="s">
        <v>1</v>
      </c>
      <c r="D107" s="102" t="s">
        <v>1</v>
      </c>
      <c r="E107" s="102" t="s">
        <v>1</v>
      </c>
      <c r="F107" s="102" t="s">
        <v>1</v>
      </c>
      <c r="G107" s="102" t="s">
        <v>1</v>
      </c>
      <c r="H107" s="102" t="s">
        <v>1</v>
      </c>
    </row>
    <row r="108" spans="1:8" x14ac:dyDescent="0.2">
      <c r="A108" s="2" t="s">
        <v>119</v>
      </c>
      <c r="B108" s="106">
        <v>281</v>
      </c>
      <c r="C108" s="103">
        <v>0.99275553226470903</v>
      </c>
      <c r="D108" s="103">
        <v>0.91232436895370495</v>
      </c>
      <c r="E108" s="103">
        <v>0.58007591962814298</v>
      </c>
      <c r="F108" s="103">
        <v>0.92947179079055797</v>
      </c>
      <c r="G108" s="103">
        <v>0.66931498050689697</v>
      </c>
      <c r="H108" s="103">
        <v>0</v>
      </c>
    </row>
    <row r="109" spans="1:8" x14ac:dyDescent="0.2">
      <c r="A109" s="2" t="s">
        <v>120</v>
      </c>
      <c r="B109" s="106">
        <v>338</v>
      </c>
      <c r="C109" s="103">
        <v>0.98872464895248402</v>
      </c>
      <c r="D109" s="103">
        <v>0.91028344631195102</v>
      </c>
      <c r="E109" s="103">
        <v>0.54799270629882801</v>
      </c>
      <c r="F109" s="103">
        <v>0.86653184890747104</v>
      </c>
      <c r="G109" s="103">
        <v>0.63458883762359597</v>
      </c>
      <c r="H109" s="103">
        <v>0</v>
      </c>
    </row>
    <row r="110" spans="1:8" x14ac:dyDescent="0.2">
      <c r="A110" s="2" t="s">
        <v>121</v>
      </c>
      <c r="B110" s="106">
        <v>216</v>
      </c>
      <c r="C110" s="103">
        <v>0.92420423030853305</v>
      </c>
      <c r="D110" s="103">
        <v>0.77202683687210105</v>
      </c>
      <c r="E110" s="103">
        <v>0.47724950313568099</v>
      </c>
      <c r="F110" s="103">
        <v>0.82205533981323198</v>
      </c>
      <c r="G110" s="103">
        <v>0.57460945844650302</v>
      </c>
      <c r="H110" s="103">
        <v>3.5345025360584301E-2</v>
      </c>
    </row>
    <row r="111" spans="1:8" x14ac:dyDescent="0.2">
      <c r="A111" s="2" t="s">
        <v>122</v>
      </c>
      <c r="B111" s="106">
        <v>266</v>
      </c>
      <c r="C111" s="103">
        <v>0.76945334672927901</v>
      </c>
      <c r="D111" s="103">
        <v>0.52692872285842896</v>
      </c>
      <c r="E111" s="103">
        <v>0.28911304473876998</v>
      </c>
      <c r="F111" s="103">
        <v>0.53013497591018699</v>
      </c>
      <c r="G111" s="103">
        <v>0.28301605582237199</v>
      </c>
      <c r="H111" s="103">
        <v>0.17079830169677701</v>
      </c>
    </row>
    <row r="112" spans="1:8" x14ac:dyDescent="0.2">
      <c r="A112" s="5" t="s">
        <v>111</v>
      </c>
      <c r="B112" s="105" t="s">
        <v>1</v>
      </c>
      <c r="C112" s="102" t="s">
        <v>1</v>
      </c>
      <c r="D112" s="102" t="s">
        <v>1</v>
      </c>
      <c r="E112" s="102" t="s">
        <v>1</v>
      </c>
      <c r="F112" s="102" t="s">
        <v>1</v>
      </c>
      <c r="G112" s="102" t="s">
        <v>1</v>
      </c>
      <c r="H112" s="102" t="s">
        <v>1</v>
      </c>
    </row>
    <row r="113" spans="1:8" x14ac:dyDescent="0.2">
      <c r="A113" s="2" t="s">
        <v>119</v>
      </c>
      <c r="B113" s="106">
        <v>281</v>
      </c>
      <c r="C113" s="103">
        <v>0.99275553226470903</v>
      </c>
      <c r="D113" s="103">
        <v>0.91232436895370495</v>
      </c>
      <c r="E113" s="103">
        <v>0.58007591962814298</v>
      </c>
      <c r="F113" s="103">
        <v>0.92947179079055797</v>
      </c>
      <c r="G113" s="103">
        <v>0.66931498050689697</v>
      </c>
      <c r="H113" s="103">
        <v>0</v>
      </c>
    </row>
    <row r="114" spans="1:8" x14ac:dyDescent="0.2">
      <c r="A114" s="2" t="s">
        <v>123</v>
      </c>
      <c r="B114" s="106">
        <v>403</v>
      </c>
      <c r="C114" s="103">
        <v>0.98894834518432595</v>
      </c>
      <c r="D114" s="103">
        <v>0.90192627906799305</v>
      </c>
      <c r="E114" s="103">
        <v>0.542730152606964</v>
      </c>
      <c r="F114" s="103">
        <v>0.87699091434478804</v>
      </c>
      <c r="G114" s="103">
        <v>0.61827033758163497</v>
      </c>
      <c r="H114" s="103">
        <v>0</v>
      </c>
    </row>
    <row r="115" spans="1:8" x14ac:dyDescent="0.2">
      <c r="A115" s="2" t="s">
        <v>124</v>
      </c>
      <c r="B115" s="106">
        <v>417</v>
      </c>
      <c r="C115" s="103">
        <v>0.82583326101303101</v>
      </c>
      <c r="D115" s="103">
        <v>0.61943608522415206</v>
      </c>
      <c r="E115" s="103">
        <v>0.36365175247192399</v>
      </c>
      <c r="F115" s="103">
        <v>0.63739913702011097</v>
      </c>
      <c r="G115" s="103">
        <v>0.41233623027801503</v>
      </c>
      <c r="H115" s="103">
        <v>0.118541985750198</v>
      </c>
    </row>
    <row r="116" spans="1:8" x14ac:dyDescent="0.2">
      <c r="A116" s="5" t="s">
        <v>125</v>
      </c>
      <c r="B116" s="105" t="s">
        <v>1</v>
      </c>
      <c r="C116" s="102" t="s">
        <v>1</v>
      </c>
      <c r="D116" s="102" t="s">
        <v>1</v>
      </c>
      <c r="E116" s="102" t="s">
        <v>1</v>
      </c>
      <c r="F116" s="102" t="s">
        <v>1</v>
      </c>
      <c r="G116" s="102" t="s">
        <v>1</v>
      </c>
      <c r="H116" s="102" t="s">
        <v>1</v>
      </c>
    </row>
    <row r="117" spans="1:8" x14ac:dyDescent="0.2">
      <c r="A117" s="2" t="s">
        <v>126</v>
      </c>
      <c r="B117" s="106">
        <v>149</v>
      </c>
      <c r="C117" s="103">
        <v>0.88571864366531405</v>
      </c>
      <c r="D117" s="103">
        <v>0.70072871446609497</v>
      </c>
      <c r="E117" s="103">
        <v>0.49667900800705</v>
      </c>
      <c r="F117" s="103">
        <v>0.71164858341216997</v>
      </c>
      <c r="G117" s="103">
        <v>0.49637025594711298</v>
      </c>
      <c r="H117" s="103">
        <v>7.4324488639831501E-2</v>
      </c>
    </row>
    <row r="118" spans="1:8" x14ac:dyDescent="0.2">
      <c r="A118" s="2" t="s">
        <v>127</v>
      </c>
      <c r="B118" s="106">
        <v>33</v>
      </c>
      <c r="C118" s="103">
        <v>0.868483006954193</v>
      </c>
      <c r="D118" s="103">
        <v>0.82901507616043102</v>
      </c>
      <c r="E118" s="103">
        <v>0.39735519886016801</v>
      </c>
      <c r="F118" s="103">
        <v>0.764839947223663</v>
      </c>
      <c r="G118" s="103">
        <v>0.49052810668945301</v>
      </c>
      <c r="H118" s="103">
        <v>9.4443403184413896E-2</v>
      </c>
    </row>
    <row r="119" spans="1:8" x14ac:dyDescent="0.2">
      <c r="A119" s="2" t="s">
        <v>128</v>
      </c>
      <c r="B119" s="106">
        <v>80</v>
      </c>
      <c r="C119" s="103">
        <v>0.927664995193481</v>
      </c>
      <c r="D119" s="103">
        <v>0.76310527324676503</v>
      </c>
      <c r="E119" s="103">
        <v>0.445535808801651</v>
      </c>
      <c r="F119" s="103">
        <v>0.82102131843566895</v>
      </c>
      <c r="G119" s="103">
        <v>0.55711442232132002</v>
      </c>
      <c r="H119" s="103">
        <v>1.5677344053983699E-2</v>
      </c>
    </row>
    <row r="120" spans="1:8" x14ac:dyDescent="0.2">
      <c r="A120" s="2" t="s">
        <v>129</v>
      </c>
      <c r="B120" s="106">
        <v>168</v>
      </c>
      <c r="C120" s="103">
        <v>0.89523750543594405</v>
      </c>
      <c r="D120" s="103">
        <v>0.71909356117248502</v>
      </c>
      <c r="E120" s="103">
        <v>0.428142219781876</v>
      </c>
      <c r="F120" s="103">
        <v>0.74455529451370195</v>
      </c>
      <c r="G120" s="103">
        <v>0.460113495588303</v>
      </c>
      <c r="H120" s="103">
        <v>8.25633034110069E-2</v>
      </c>
    </row>
    <row r="121" spans="1:8" x14ac:dyDescent="0.2">
      <c r="A121" s="2" t="s">
        <v>130</v>
      </c>
      <c r="B121" s="106">
        <v>178</v>
      </c>
      <c r="C121" s="103">
        <v>0.925245702266693</v>
      </c>
      <c r="D121" s="103">
        <v>0.78254240751266502</v>
      </c>
      <c r="E121" s="103">
        <v>0.48450899124145502</v>
      </c>
      <c r="F121" s="103">
        <v>0.777718305587769</v>
      </c>
      <c r="G121" s="103">
        <v>0.53607052564621005</v>
      </c>
      <c r="H121" s="103">
        <v>6.0520000755786903E-2</v>
      </c>
    </row>
    <row r="122" spans="1:8" x14ac:dyDescent="0.2">
      <c r="A122" s="2" t="s">
        <v>131</v>
      </c>
      <c r="B122" s="106">
        <v>100</v>
      </c>
      <c r="C122" s="103">
        <v>0.97292482852935802</v>
      </c>
      <c r="D122" s="103">
        <v>0.89204406738281194</v>
      </c>
      <c r="E122" s="103">
        <v>0.543132364749908</v>
      </c>
      <c r="F122" s="103">
        <v>0.89751464128494296</v>
      </c>
      <c r="G122" s="103">
        <v>0.69622492790222201</v>
      </c>
      <c r="H122" s="103">
        <v>4.1981241665780501E-3</v>
      </c>
    </row>
    <row r="123" spans="1:8" x14ac:dyDescent="0.2">
      <c r="A123" s="2" t="s">
        <v>132</v>
      </c>
      <c r="B123" s="106">
        <v>61</v>
      </c>
      <c r="C123" s="103">
        <v>0.97187125682830799</v>
      </c>
      <c r="D123" s="103">
        <v>0.90121829509735096</v>
      </c>
      <c r="E123" s="103">
        <v>0.65701317787170399</v>
      </c>
      <c r="F123" s="103">
        <v>0.87403625249862704</v>
      </c>
      <c r="G123" s="103">
        <v>0.59188622236251798</v>
      </c>
      <c r="H123" s="103">
        <v>0</v>
      </c>
    </row>
    <row r="124" spans="1:8" x14ac:dyDescent="0.2">
      <c r="A124" s="3" t="s">
        <v>133</v>
      </c>
      <c r="B124" s="107">
        <v>270</v>
      </c>
      <c r="C124" s="104">
        <v>0.99464893341064498</v>
      </c>
      <c r="D124" s="104">
        <v>0.95616739988327004</v>
      </c>
      <c r="E124" s="104">
        <v>0.54286307096481301</v>
      </c>
      <c r="F124" s="104">
        <v>0.91648763418197599</v>
      </c>
      <c r="G124" s="104">
        <v>0.66723054647445701</v>
      </c>
      <c r="H124" s="104">
        <v>2.9076221399009202E-3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590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25</v>
      </c>
      <c r="D5" s="4" t="s">
        <v>172</v>
      </c>
      <c r="E5" s="4" t="s">
        <v>514</v>
      </c>
    </row>
    <row r="6" spans="1:5" x14ac:dyDescent="0.2">
      <c r="A6" s="5" t="s">
        <v>26</v>
      </c>
      <c r="B6" s="1011" t="s">
        <v>1</v>
      </c>
      <c r="C6" s="1014" t="s">
        <v>1</v>
      </c>
      <c r="D6" s="1014" t="s">
        <v>1</v>
      </c>
      <c r="E6" s="1014" t="s">
        <v>1</v>
      </c>
    </row>
    <row r="7" spans="1:5" x14ac:dyDescent="0.2">
      <c r="A7" s="2" t="s">
        <v>26</v>
      </c>
      <c r="B7" s="1012">
        <v>8874</v>
      </c>
      <c r="C7" s="1015">
        <v>2212.03662109375</v>
      </c>
      <c r="D7" s="1015">
        <v>2006.32495117188</v>
      </c>
      <c r="E7" s="1015">
        <v>1329.14624023438</v>
      </c>
    </row>
    <row r="8" spans="1:5" x14ac:dyDescent="0.2">
      <c r="A8" s="5" t="s">
        <v>27</v>
      </c>
      <c r="B8" s="1011" t="s">
        <v>1</v>
      </c>
      <c r="C8" s="1014" t="s">
        <v>1</v>
      </c>
      <c r="D8" s="1014" t="s">
        <v>1</v>
      </c>
      <c r="E8" s="1014" t="s">
        <v>1</v>
      </c>
    </row>
    <row r="9" spans="1:5" x14ac:dyDescent="0.2">
      <c r="A9" s="2" t="s">
        <v>28</v>
      </c>
      <c r="B9" s="1012">
        <v>2361</v>
      </c>
      <c r="C9" s="1015">
        <v>2152.875</v>
      </c>
      <c r="D9" s="1015">
        <v>2014.22741699219</v>
      </c>
      <c r="E9" s="1015">
        <v>1376.2587890625</v>
      </c>
    </row>
    <row r="10" spans="1:5" x14ac:dyDescent="0.2">
      <c r="A10" s="2" t="s">
        <v>29</v>
      </c>
      <c r="B10" s="1012">
        <v>388</v>
      </c>
      <c r="C10" s="1015">
        <v>1785.43933105469</v>
      </c>
      <c r="D10" s="1015">
        <v>1616.53112792969</v>
      </c>
      <c r="E10" s="1015">
        <v>925.73864746093795</v>
      </c>
    </row>
    <row r="11" spans="1:5" x14ac:dyDescent="0.2">
      <c r="A11" s="2" t="s">
        <v>30</v>
      </c>
      <c r="B11" s="1012">
        <v>1474</v>
      </c>
      <c r="C11" s="1015">
        <v>2560.751953125</v>
      </c>
      <c r="D11" s="1015">
        <v>2313.49682617188</v>
      </c>
      <c r="E11" s="1015">
        <v>1415.46936035156</v>
      </c>
    </row>
    <row r="12" spans="1:5" x14ac:dyDescent="0.2">
      <c r="A12" s="2" t="s">
        <v>31</v>
      </c>
      <c r="B12" s="1012">
        <v>1698</v>
      </c>
      <c r="C12" s="1015">
        <v>2800.29736328125</v>
      </c>
      <c r="D12" s="1015">
        <v>2641.255859375</v>
      </c>
      <c r="E12" s="1015">
        <v>1582.47827148438</v>
      </c>
    </row>
    <row r="13" spans="1:5" x14ac:dyDescent="0.2">
      <c r="A13" s="2" t="s">
        <v>32</v>
      </c>
      <c r="B13" s="1012">
        <v>962</v>
      </c>
      <c r="C13" s="1015">
        <v>1758.32580566406</v>
      </c>
      <c r="D13" s="1015">
        <v>1646.43395996094</v>
      </c>
      <c r="E13" s="1015">
        <v>687.10186767578102</v>
      </c>
    </row>
    <row r="14" spans="1:5" x14ac:dyDescent="0.2">
      <c r="A14" s="2" t="s">
        <v>33</v>
      </c>
      <c r="B14" s="1012">
        <v>1567</v>
      </c>
      <c r="C14" s="1015">
        <v>2178.07446289062</v>
      </c>
      <c r="D14" s="1015">
        <v>1985.2373046875</v>
      </c>
      <c r="E14" s="1015">
        <v>1127.99829101562</v>
      </c>
    </row>
    <row r="15" spans="1:5" x14ac:dyDescent="0.2">
      <c r="A15" s="5" t="s">
        <v>34</v>
      </c>
      <c r="B15" s="1011" t="s">
        <v>1</v>
      </c>
      <c r="C15" s="1014" t="s">
        <v>1</v>
      </c>
      <c r="D15" s="1014" t="s">
        <v>1</v>
      </c>
      <c r="E15" s="1014" t="s">
        <v>1</v>
      </c>
    </row>
    <row r="16" spans="1:5" x14ac:dyDescent="0.2">
      <c r="A16" s="2" t="s">
        <v>35</v>
      </c>
      <c r="B16" s="1012">
        <v>5752</v>
      </c>
      <c r="C16" s="1015">
        <v>2548.18994140625</v>
      </c>
      <c r="D16" s="1015">
        <v>2307.6611328125</v>
      </c>
      <c r="E16" s="1015">
        <v>1441.85217285156</v>
      </c>
    </row>
    <row r="17" spans="1:5" x14ac:dyDescent="0.2">
      <c r="A17" s="2" t="s">
        <v>36</v>
      </c>
      <c r="B17" s="1012">
        <v>294</v>
      </c>
      <c r="C17" s="1015">
        <v>1139.84326171875</v>
      </c>
      <c r="D17" s="1015">
        <v>1047.35119628906</v>
      </c>
      <c r="E17" s="1015">
        <v>486.48736572265602</v>
      </c>
    </row>
    <row r="18" spans="1:5" x14ac:dyDescent="0.2">
      <c r="A18" s="2" t="s">
        <v>37</v>
      </c>
      <c r="B18" s="1012">
        <v>2389</v>
      </c>
      <c r="C18" s="1015">
        <v>1855.40100097656</v>
      </c>
      <c r="D18" s="1015">
        <v>1743.62805175781</v>
      </c>
      <c r="E18" s="1015">
        <v>764.62854003906205</v>
      </c>
    </row>
    <row r="19" spans="1:5" x14ac:dyDescent="0.2">
      <c r="A19" s="2" t="s">
        <v>38</v>
      </c>
      <c r="B19" s="1012">
        <v>304</v>
      </c>
      <c r="C19" s="1015">
        <v>1184.80090332031</v>
      </c>
      <c r="D19" s="1015">
        <v>1063.30151367188</v>
      </c>
      <c r="E19" s="1015">
        <v>923.78021240234398</v>
      </c>
    </row>
    <row r="20" spans="1:5" x14ac:dyDescent="0.2">
      <c r="A20" s="5" t="s">
        <v>39</v>
      </c>
      <c r="B20" s="1011" t="s">
        <v>1</v>
      </c>
      <c r="C20" s="1014" t="s">
        <v>1</v>
      </c>
      <c r="D20" s="1014" t="s">
        <v>1</v>
      </c>
      <c r="E20" s="1014" t="s">
        <v>1</v>
      </c>
    </row>
    <row r="21" spans="1:5" x14ac:dyDescent="0.2">
      <c r="A21" s="2" t="s">
        <v>35</v>
      </c>
      <c r="B21" s="1012">
        <v>5752</v>
      </c>
      <c r="C21" s="1015">
        <v>2548.18994140625</v>
      </c>
      <c r="D21" s="1015">
        <v>2307.6611328125</v>
      </c>
      <c r="E21" s="1015">
        <v>1441.85217285156</v>
      </c>
    </row>
    <row r="22" spans="1:5" x14ac:dyDescent="0.2">
      <c r="A22" s="2" t="s">
        <v>40</v>
      </c>
      <c r="B22" s="1012">
        <v>104</v>
      </c>
      <c r="C22" s="1015">
        <v>1346.48889160156</v>
      </c>
      <c r="D22" s="1015">
        <v>1239.47912597656</v>
      </c>
      <c r="E22" s="1015">
        <v>570.95233154296898</v>
      </c>
    </row>
    <row r="23" spans="1:5" x14ac:dyDescent="0.2">
      <c r="A23" s="2" t="s">
        <v>41</v>
      </c>
      <c r="B23" s="1012">
        <v>159</v>
      </c>
      <c r="C23" s="1015">
        <v>1037.21643066406</v>
      </c>
      <c r="D23" s="1015">
        <v>1027.60302734375</v>
      </c>
      <c r="E23" s="1015">
        <v>208.28352355957</v>
      </c>
    </row>
    <row r="24" spans="1:5" x14ac:dyDescent="0.2">
      <c r="A24" s="2" t="s">
        <v>42</v>
      </c>
      <c r="B24" s="1012">
        <v>31</v>
      </c>
      <c r="C24" s="1015">
        <v>1024.25659179688</v>
      </c>
      <c r="D24" s="1015">
        <v>941.77478027343795</v>
      </c>
      <c r="E24" s="1015">
        <v>878.462646484375</v>
      </c>
    </row>
    <row r="25" spans="1:5" x14ac:dyDescent="0.2">
      <c r="A25" s="2" t="s">
        <v>43</v>
      </c>
      <c r="B25" s="1012">
        <v>10</v>
      </c>
      <c r="C25" s="1015" t="s">
        <v>1</v>
      </c>
      <c r="D25" s="1015" t="s">
        <v>1</v>
      </c>
      <c r="E25" s="1015" t="s">
        <v>1</v>
      </c>
    </row>
    <row r="26" spans="1:5" x14ac:dyDescent="0.2">
      <c r="A26" s="2" t="s">
        <v>37</v>
      </c>
      <c r="B26" s="1012">
        <v>2389</v>
      </c>
      <c r="C26" s="1015">
        <v>1855.40100097656</v>
      </c>
      <c r="D26" s="1015">
        <v>1743.62805175781</v>
      </c>
      <c r="E26" s="1015">
        <v>764.62854003906205</v>
      </c>
    </row>
    <row r="27" spans="1:5" x14ac:dyDescent="0.2">
      <c r="A27" s="2" t="s">
        <v>44</v>
      </c>
      <c r="B27" s="1012">
        <v>36</v>
      </c>
      <c r="C27" s="1015">
        <v>1169.36828613281</v>
      </c>
      <c r="D27" s="1015">
        <v>1118.73010253906</v>
      </c>
      <c r="E27" s="1015">
        <v>616.94372558593795</v>
      </c>
    </row>
    <row r="28" spans="1:5" x14ac:dyDescent="0.2">
      <c r="A28" s="2" t="s">
        <v>45</v>
      </c>
      <c r="B28" s="1012">
        <v>258</v>
      </c>
      <c r="C28" s="1015">
        <v>1195.486328125</v>
      </c>
      <c r="D28" s="1015">
        <v>1059.50378417969</v>
      </c>
      <c r="E28" s="1015">
        <v>981.62878417968795</v>
      </c>
    </row>
    <row r="29" spans="1:5" x14ac:dyDescent="0.2">
      <c r="A29" s="5" t="s">
        <v>46</v>
      </c>
      <c r="B29" s="1011" t="s">
        <v>1</v>
      </c>
      <c r="C29" s="1014" t="s">
        <v>1</v>
      </c>
      <c r="D29" s="1014" t="s">
        <v>1</v>
      </c>
      <c r="E29" s="1014" t="s">
        <v>1</v>
      </c>
    </row>
    <row r="30" spans="1:5" x14ac:dyDescent="0.2">
      <c r="A30" s="2" t="s">
        <v>47</v>
      </c>
      <c r="B30" s="1012">
        <v>509</v>
      </c>
      <c r="C30" s="1015">
        <v>827.7822265625</v>
      </c>
      <c r="D30" s="1015">
        <v>940.25573730468795</v>
      </c>
      <c r="E30" s="1015">
        <v>272.84762573242199</v>
      </c>
    </row>
    <row r="31" spans="1:5" x14ac:dyDescent="0.2">
      <c r="A31" s="2" t="s">
        <v>48</v>
      </c>
      <c r="B31" s="1012">
        <v>2218</v>
      </c>
      <c r="C31" s="1015">
        <v>1576.3671875</v>
      </c>
      <c r="D31" s="1015">
        <v>1530.25451660156</v>
      </c>
      <c r="E31" s="1015">
        <v>408.73043823242199</v>
      </c>
    </row>
    <row r="32" spans="1:5" x14ac:dyDescent="0.2">
      <c r="A32" s="2" t="s">
        <v>49</v>
      </c>
      <c r="B32" s="1012">
        <v>1853</v>
      </c>
      <c r="C32" s="1015">
        <v>2254.39575195312</v>
      </c>
      <c r="D32" s="1015">
        <v>2353.32055664062</v>
      </c>
      <c r="E32" s="1015">
        <v>541.904296875</v>
      </c>
    </row>
    <row r="33" spans="1:5" x14ac:dyDescent="0.2">
      <c r="A33" s="2" t="s">
        <v>50</v>
      </c>
      <c r="B33" s="1012">
        <v>4294</v>
      </c>
      <c r="C33" s="1015">
        <v>3334.32861328125</v>
      </c>
      <c r="D33" s="1015">
        <v>2993.72241210938</v>
      </c>
      <c r="E33" s="1015">
        <v>1664.61938476562</v>
      </c>
    </row>
    <row r="34" spans="1:5" x14ac:dyDescent="0.2">
      <c r="A34" s="5" t="s">
        <v>51</v>
      </c>
      <c r="B34" s="1011" t="s">
        <v>1</v>
      </c>
      <c r="C34" s="1014" t="s">
        <v>1</v>
      </c>
      <c r="D34" s="1014" t="s">
        <v>1</v>
      </c>
      <c r="E34" s="1014" t="s">
        <v>1</v>
      </c>
    </row>
    <row r="35" spans="1:5" x14ac:dyDescent="0.2">
      <c r="A35" s="2" t="s">
        <v>52</v>
      </c>
      <c r="B35" s="1012">
        <v>2732</v>
      </c>
      <c r="C35" s="1015">
        <v>2088.43725585938</v>
      </c>
      <c r="D35" s="1015">
        <v>1936.63903808594</v>
      </c>
      <c r="E35" s="1015">
        <v>1226.96789550781</v>
      </c>
    </row>
    <row r="36" spans="1:5" x14ac:dyDescent="0.2">
      <c r="A36" s="2" t="s">
        <v>53</v>
      </c>
      <c r="B36" s="1012">
        <v>3816</v>
      </c>
      <c r="C36" s="1015">
        <v>2374.34814453125</v>
      </c>
      <c r="D36" s="1015">
        <v>2107.26684570312</v>
      </c>
      <c r="E36" s="1015">
        <v>1411.04467773438</v>
      </c>
    </row>
    <row r="37" spans="1:5" x14ac:dyDescent="0.2">
      <c r="A37" s="2" t="s">
        <v>54</v>
      </c>
      <c r="B37" s="1012">
        <v>1198</v>
      </c>
      <c r="C37" s="1015">
        <v>2284.8232421875</v>
      </c>
      <c r="D37" s="1015">
        <v>2066.0283203125</v>
      </c>
      <c r="E37" s="1015">
        <v>1389.85656738281</v>
      </c>
    </row>
    <row r="38" spans="1:5" x14ac:dyDescent="0.2">
      <c r="A38" s="2" t="s">
        <v>55</v>
      </c>
      <c r="B38" s="1012">
        <v>1128</v>
      </c>
      <c r="C38" s="1015">
        <v>2354.02221679688</v>
      </c>
      <c r="D38" s="1015">
        <v>2139.94409179688</v>
      </c>
      <c r="E38" s="1015">
        <v>1507.95178222656</v>
      </c>
    </row>
    <row r="39" spans="1:5" x14ac:dyDescent="0.2">
      <c r="A39" s="5" t="s">
        <v>56</v>
      </c>
      <c r="B39" s="1011" t="s">
        <v>1</v>
      </c>
      <c r="C39" s="1014" t="s">
        <v>1</v>
      </c>
      <c r="D39" s="1014" t="s">
        <v>1</v>
      </c>
      <c r="E39" s="1014" t="s">
        <v>1</v>
      </c>
    </row>
    <row r="40" spans="1:5" x14ac:dyDescent="0.2">
      <c r="A40" s="2" t="s">
        <v>57</v>
      </c>
      <c r="B40" s="1012">
        <v>7823</v>
      </c>
      <c r="C40" s="1015">
        <v>2243.23950195312</v>
      </c>
      <c r="D40" s="1015">
        <v>2040.09020996094</v>
      </c>
      <c r="E40" s="1015">
        <v>1333.59545898438</v>
      </c>
    </row>
    <row r="41" spans="1:5" x14ac:dyDescent="0.2">
      <c r="A41" s="2" t="s">
        <v>58</v>
      </c>
      <c r="B41" s="1012">
        <v>804</v>
      </c>
      <c r="C41" s="1015">
        <v>2086.77221679688</v>
      </c>
      <c r="D41" s="1015">
        <v>1821.22338867188</v>
      </c>
      <c r="E41" s="1015">
        <v>1324.78625488281</v>
      </c>
    </row>
    <row r="42" spans="1:5" x14ac:dyDescent="0.2">
      <c r="A42" s="5" t="s">
        <v>59</v>
      </c>
      <c r="B42" s="1011" t="s">
        <v>1</v>
      </c>
      <c r="C42" s="1014" t="s">
        <v>1</v>
      </c>
      <c r="D42" s="1014" t="s">
        <v>1</v>
      </c>
      <c r="E42" s="1014" t="s">
        <v>1</v>
      </c>
    </row>
    <row r="43" spans="1:5" x14ac:dyDescent="0.2">
      <c r="A43" s="2" t="s">
        <v>60</v>
      </c>
      <c r="B43" s="1012">
        <v>7091</v>
      </c>
      <c r="C43" s="1015">
        <v>2200.85693359375</v>
      </c>
      <c r="D43" s="1015">
        <v>2030.75085449219</v>
      </c>
      <c r="E43" s="1015">
        <v>1200.0537109375</v>
      </c>
    </row>
    <row r="44" spans="1:5" x14ac:dyDescent="0.2">
      <c r="A44" s="2" t="s">
        <v>61</v>
      </c>
      <c r="B44" s="1012">
        <v>969</v>
      </c>
      <c r="C44" s="1015">
        <v>2533.8388671875</v>
      </c>
      <c r="D44" s="1015">
        <v>2190.8818359375</v>
      </c>
      <c r="E44" s="1015">
        <v>2004.3515625</v>
      </c>
    </row>
    <row r="45" spans="1:5" x14ac:dyDescent="0.2">
      <c r="A45" s="2" t="s">
        <v>62</v>
      </c>
      <c r="B45" s="1012">
        <v>682</v>
      </c>
      <c r="C45" s="1015">
        <v>2068.05419921875</v>
      </c>
      <c r="D45" s="1015">
        <v>1723.76123046875</v>
      </c>
      <c r="E45" s="1015">
        <v>1356.93933105469</v>
      </c>
    </row>
    <row r="46" spans="1:5" x14ac:dyDescent="0.2">
      <c r="A46" s="5" t="s">
        <v>63</v>
      </c>
      <c r="B46" s="1011" t="s">
        <v>1</v>
      </c>
      <c r="C46" s="1014" t="s">
        <v>1</v>
      </c>
      <c r="D46" s="1014" t="s">
        <v>1</v>
      </c>
      <c r="E46" s="1014" t="s">
        <v>1</v>
      </c>
    </row>
    <row r="47" spans="1:5" x14ac:dyDescent="0.2">
      <c r="A47" s="2" t="s">
        <v>64</v>
      </c>
      <c r="B47" s="1012">
        <v>1088</v>
      </c>
      <c r="C47" s="1015">
        <v>2597.32470703125</v>
      </c>
      <c r="D47" s="1015">
        <v>2319.80004882812</v>
      </c>
      <c r="E47" s="1015">
        <v>1690.18432617188</v>
      </c>
    </row>
    <row r="48" spans="1:5" x14ac:dyDescent="0.2">
      <c r="A48" s="2" t="s">
        <v>65</v>
      </c>
      <c r="B48" s="1012">
        <v>735</v>
      </c>
      <c r="C48" s="1015">
        <v>1987.35021972656</v>
      </c>
      <c r="D48" s="1015">
        <v>1829.81274414062</v>
      </c>
      <c r="E48" s="1015">
        <v>1233.25512695312</v>
      </c>
    </row>
    <row r="49" spans="1:5" x14ac:dyDescent="0.2">
      <c r="A49" s="2" t="s">
        <v>66</v>
      </c>
      <c r="B49" s="1012">
        <v>1312</v>
      </c>
      <c r="C49" s="1015">
        <v>2043.33312988281</v>
      </c>
      <c r="D49" s="1015">
        <v>1925.86279296875</v>
      </c>
      <c r="E49" s="1015">
        <v>1111.15148925781</v>
      </c>
    </row>
    <row r="50" spans="1:5" x14ac:dyDescent="0.2">
      <c r="A50" s="2" t="s">
        <v>67</v>
      </c>
      <c r="B50" s="1012">
        <v>885</v>
      </c>
      <c r="C50" s="1015">
        <v>2258.9677734375</v>
      </c>
      <c r="D50" s="1015">
        <v>1996.98559570312</v>
      </c>
      <c r="E50" s="1015">
        <v>1570.10241699219</v>
      </c>
    </row>
    <row r="51" spans="1:5" x14ac:dyDescent="0.2">
      <c r="A51" s="2" t="s">
        <v>68</v>
      </c>
      <c r="B51" s="1012">
        <v>859</v>
      </c>
      <c r="C51" s="1015">
        <v>2239.06591796875</v>
      </c>
      <c r="D51" s="1015">
        <v>2035.33337402344</v>
      </c>
      <c r="E51" s="1015">
        <v>1240.69946289062</v>
      </c>
    </row>
    <row r="52" spans="1:5" x14ac:dyDescent="0.2">
      <c r="A52" s="2" t="s">
        <v>69</v>
      </c>
      <c r="B52" s="1012">
        <v>867</v>
      </c>
      <c r="C52" s="1015">
        <v>2370.0146484375</v>
      </c>
      <c r="D52" s="1015">
        <v>2106.41455078125</v>
      </c>
      <c r="E52" s="1015">
        <v>1481.11877441406</v>
      </c>
    </row>
    <row r="53" spans="1:5" x14ac:dyDescent="0.2">
      <c r="A53" s="2" t="s">
        <v>70</v>
      </c>
      <c r="B53" s="1012">
        <v>777</v>
      </c>
      <c r="C53" s="1015">
        <v>1821.35852050781</v>
      </c>
      <c r="D53" s="1015">
        <v>1722.20239257812</v>
      </c>
      <c r="E53" s="1015">
        <v>874.11083984375</v>
      </c>
    </row>
    <row r="54" spans="1:5" x14ac:dyDescent="0.2">
      <c r="A54" s="2" t="s">
        <v>71</v>
      </c>
      <c r="B54" s="1012">
        <v>878</v>
      </c>
      <c r="C54" s="1015">
        <v>2118.0791015625</v>
      </c>
      <c r="D54" s="1015">
        <v>1978.30688476562</v>
      </c>
      <c r="E54" s="1015">
        <v>1198.85949707031</v>
      </c>
    </row>
    <row r="55" spans="1:5" x14ac:dyDescent="0.2">
      <c r="A55" s="2" t="s">
        <v>72</v>
      </c>
      <c r="B55" s="1012">
        <v>529</v>
      </c>
      <c r="C55" s="1015">
        <v>2163.28588867188</v>
      </c>
      <c r="D55" s="1015">
        <v>2088.94213867188</v>
      </c>
      <c r="E55" s="1015">
        <v>1010.59240722656</v>
      </c>
    </row>
    <row r="56" spans="1:5" x14ac:dyDescent="0.2">
      <c r="A56" s="2" t="s">
        <v>73</v>
      </c>
      <c r="B56" s="1012">
        <v>944</v>
      </c>
      <c r="C56" s="1015">
        <v>2392.77807617188</v>
      </c>
      <c r="D56" s="1015">
        <v>2154.05908203125</v>
      </c>
      <c r="E56" s="1015">
        <v>1323.99438476562</v>
      </c>
    </row>
    <row r="57" spans="1:5" x14ac:dyDescent="0.2">
      <c r="A57" s="5" t="s">
        <v>74</v>
      </c>
      <c r="B57" s="1011" t="s">
        <v>1</v>
      </c>
      <c r="C57" s="1014" t="s">
        <v>1</v>
      </c>
      <c r="D57" s="1014" t="s">
        <v>1</v>
      </c>
      <c r="E57" s="1014" t="s">
        <v>1</v>
      </c>
    </row>
    <row r="58" spans="1:5" x14ac:dyDescent="0.2">
      <c r="A58" s="2" t="s">
        <v>75</v>
      </c>
      <c r="B58" s="1012">
        <v>1088</v>
      </c>
      <c r="C58" s="1015">
        <v>2597.32470703125</v>
      </c>
      <c r="D58" s="1015">
        <v>2319.80004882812</v>
      </c>
      <c r="E58" s="1015">
        <v>1690.18432617188</v>
      </c>
    </row>
    <row r="59" spans="1:5" x14ac:dyDescent="0.2">
      <c r="A59" s="2" t="s">
        <v>76</v>
      </c>
      <c r="B59" s="1012">
        <v>4033</v>
      </c>
      <c r="C59" s="1015">
        <v>2228.55395507812</v>
      </c>
      <c r="D59" s="1015">
        <v>2021.41149902344</v>
      </c>
      <c r="E59" s="1015">
        <v>1327.42736816406</v>
      </c>
    </row>
    <row r="60" spans="1:5" x14ac:dyDescent="0.2">
      <c r="A60" s="2" t="s">
        <v>77</v>
      </c>
      <c r="B60" s="1012">
        <v>2149</v>
      </c>
      <c r="C60" s="1015">
        <v>1917.13269042969</v>
      </c>
      <c r="D60" s="1015">
        <v>1777.22387695312</v>
      </c>
      <c r="E60" s="1015">
        <v>1000.70965576172</v>
      </c>
    </row>
    <row r="61" spans="1:5" x14ac:dyDescent="0.2">
      <c r="A61" s="2" t="s">
        <v>78</v>
      </c>
      <c r="B61" s="1012">
        <v>1604</v>
      </c>
      <c r="C61" s="1015">
        <v>2368.7255859375</v>
      </c>
      <c r="D61" s="1015">
        <v>2132.90551757812</v>
      </c>
      <c r="E61" s="1015">
        <v>1375.16271972656</v>
      </c>
    </row>
    <row r="62" spans="1:5" x14ac:dyDescent="0.2">
      <c r="A62" s="5" t="s">
        <v>79</v>
      </c>
      <c r="B62" s="1011" t="s">
        <v>1</v>
      </c>
      <c r="C62" s="1014" t="s">
        <v>1</v>
      </c>
      <c r="D62" s="1014" t="s">
        <v>1</v>
      </c>
      <c r="E62" s="1014" t="s">
        <v>1</v>
      </c>
    </row>
    <row r="63" spans="1:5" x14ac:dyDescent="0.2">
      <c r="A63" s="2" t="s">
        <v>80</v>
      </c>
      <c r="B63" s="1012">
        <v>7164</v>
      </c>
      <c r="C63" s="1015">
        <v>2195.7431640625</v>
      </c>
      <c r="D63" s="1015">
        <v>1997.70397949219</v>
      </c>
      <c r="E63" s="1015">
        <v>1326.06298828125</v>
      </c>
    </row>
    <row r="64" spans="1:5" x14ac:dyDescent="0.2">
      <c r="A64" s="2" t="s">
        <v>81</v>
      </c>
      <c r="B64" s="1012">
        <v>295</v>
      </c>
      <c r="C64" s="1015">
        <v>2317.84130859375</v>
      </c>
      <c r="D64" s="1015">
        <v>2166.25</v>
      </c>
      <c r="E64" s="1015">
        <v>1363.47338867188</v>
      </c>
    </row>
    <row r="65" spans="1:5" x14ac:dyDescent="0.2">
      <c r="A65" s="2" t="s">
        <v>82</v>
      </c>
      <c r="B65" s="1012">
        <v>606</v>
      </c>
      <c r="C65" s="1015">
        <v>2347.62915039062</v>
      </c>
      <c r="D65" s="1015">
        <v>2174.50366210938</v>
      </c>
      <c r="E65" s="1015">
        <v>1285.78112792969</v>
      </c>
    </row>
    <row r="66" spans="1:5" x14ac:dyDescent="0.2">
      <c r="A66" s="2" t="s">
        <v>83</v>
      </c>
      <c r="B66" s="1012">
        <v>809</v>
      </c>
      <c r="C66" s="1015">
        <v>2254.74072265625</v>
      </c>
      <c r="D66" s="1015">
        <v>1980.16906738281</v>
      </c>
      <c r="E66" s="1015">
        <v>1379.18334960938</v>
      </c>
    </row>
    <row r="67" spans="1:5" x14ac:dyDescent="0.2">
      <c r="A67" s="5" t="s">
        <v>84</v>
      </c>
      <c r="B67" s="1011" t="s">
        <v>1</v>
      </c>
      <c r="C67" s="1014" t="s">
        <v>1</v>
      </c>
      <c r="D67" s="1014" t="s">
        <v>1</v>
      </c>
      <c r="E67" s="1014" t="s">
        <v>1</v>
      </c>
    </row>
    <row r="68" spans="1:5" x14ac:dyDescent="0.2">
      <c r="A68" s="2" t="s">
        <v>85</v>
      </c>
      <c r="B68" s="1012">
        <v>8166</v>
      </c>
      <c r="C68" s="1015">
        <v>2270.36791992188</v>
      </c>
      <c r="D68" s="1015">
        <v>2057.98779296875</v>
      </c>
      <c r="E68" s="1015">
        <v>1321.2216796875</v>
      </c>
    </row>
    <row r="69" spans="1:5" x14ac:dyDescent="0.2">
      <c r="A69" s="2" t="s">
        <v>86</v>
      </c>
      <c r="B69" s="1012">
        <v>182</v>
      </c>
      <c r="C69" s="1015">
        <v>2081.77001953125</v>
      </c>
      <c r="D69" s="1015">
        <v>1940.07446289062</v>
      </c>
      <c r="E69" s="1015">
        <v>1611.95935058594</v>
      </c>
    </row>
    <row r="70" spans="1:5" x14ac:dyDescent="0.2">
      <c r="A70" s="2" t="s">
        <v>87</v>
      </c>
      <c r="B70" s="1012">
        <v>468</v>
      </c>
      <c r="C70" s="1015">
        <v>1409.38916015625</v>
      </c>
      <c r="D70" s="1015">
        <v>1216.33337402344</v>
      </c>
      <c r="E70" s="1015">
        <v>1100.8798828125</v>
      </c>
    </row>
    <row r="71" spans="1:5" x14ac:dyDescent="0.2">
      <c r="A71" s="2" t="s">
        <v>88</v>
      </c>
      <c r="B71" s="1012">
        <v>57</v>
      </c>
      <c r="C71" s="1015">
        <v>1597.50964355469</v>
      </c>
      <c r="D71" s="1015">
        <v>1277.57080078125</v>
      </c>
      <c r="E71" s="1015">
        <v>1038.53894042969</v>
      </c>
    </row>
    <row r="72" spans="1:5" x14ac:dyDescent="0.2">
      <c r="A72" s="5" t="s">
        <v>89</v>
      </c>
      <c r="B72" s="1011" t="s">
        <v>1</v>
      </c>
      <c r="C72" s="1014" t="s">
        <v>1</v>
      </c>
      <c r="D72" s="1014" t="s">
        <v>1</v>
      </c>
      <c r="E72" s="1014" t="s">
        <v>1</v>
      </c>
    </row>
    <row r="73" spans="1:5" x14ac:dyDescent="0.2">
      <c r="A73" s="2" t="s">
        <v>89</v>
      </c>
      <c r="B73" s="1012">
        <v>4704</v>
      </c>
      <c r="C73" s="1015">
        <v>2112.62719726562</v>
      </c>
      <c r="D73" s="1015">
        <v>1939.5126953125</v>
      </c>
      <c r="E73" s="1015">
        <v>1224.65747070312</v>
      </c>
    </row>
    <row r="74" spans="1:5" x14ac:dyDescent="0.2">
      <c r="A74" s="2" t="s">
        <v>90</v>
      </c>
      <c r="B74" s="1012">
        <v>1984</v>
      </c>
      <c r="C74" s="1015">
        <v>2934.24438476562</v>
      </c>
      <c r="D74" s="1015">
        <v>2547.033203125</v>
      </c>
      <c r="E74" s="1015">
        <v>1739.36669921875</v>
      </c>
    </row>
    <row r="75" spans="1:5" x14ac:dyDescent="0.2">
      <c r="A75" s="5" t="s">
        <v>91</v>
      </c>
      <c r="B75" s="1011" t="s">
        <v>1</v>
      </c>
      <c r="C75" s="1014" t="s">
        <v>1</v>
      </c>
      <c r="D75" s="1014" t="s">
        <v>1</v>
      </c>
      <c r="E75" s="1014" t="s">
        <v>1</v>
      </c>
    </row>
    <row r="76" spans="1:5" x14ac:dyDescent="0.2">
      <c r="A76" s="2" t="s">
        <v>92</v>
      </c>
      <c r="B76" s="1012">
        <v>2343</v>
      </c>
      <c r="C76" s="1015">
        <v>2200.818359375</v>
      </c>
      <c r="D76" s="1015">
        <v>2014.92309570312</v>
      </c>
      <c r="E76" s="1015">
        <v>1279.42907714844</v>
      </c>
    </row>
    <row r="77" spans="1:5" x14ac:dyDescent="0.2">
      <c r="A77" s="2" t="s">
        <v>93</v>
      </c>
      <c r="B77" s="1012">
        <v>1171</v>
      </c>
      <c r="C77" s="1015">
        <v>2300.4169921875</v>
      </c>
      <c r="D77" s="1015">
        <v>2024.99353027344</v>
      </c>
      <c r="E77" s="1015">
        <v>1590.28723144531</v>
      </c>
    </row>
    <row r="78" spans="1:5" x14ac:dyDescent="0.2">
      <c r="A78" s="2" t="s">
        <v>94</v>
      </c>
      <c r="B78" s="1012">
        <v>3140</v>
      </c>
      <c r="C78" s="1015">
        <v>2169.97387695312</v>
      </c>
      <c r="D78" s="1015">
        <v>1970.86950683594</v>
      </c>
      <c r="E78" s="1015">
        <v>1211.49694824219</v>
      </c>
    </row>
    <row r="79" spans="1:5" x14ac:dyDescent="0.2">
      <c r="A79" s="5" t="s">
        <v>95</v>
      </c>
      <c r="B79" s="1011" t="s">
        <v>1</v>
      </c>
      <c r="C79" s="1014" t="s">
        <v>1</v>
      </c>
      <c r="D79" s="1014" t="s">
        <v>1</v>
      </c>
      <c r="E79" s="1014" t="s">
        <v>1</v>
      </c>
    </row>
    <row r="80" spans="1:5" x14ac:dyDescent="0.2">
      <c r="A80" s="2" t="s">
        <v>96</v>
      </c>
      <c r="B80" s="1012">
        <v>1201</v>
      </c>
      <c r="C80" s="1015">
        <v>2623.921875</v>
      </c>
      <c r="D80" s="1015">
        <v>2308.5693359375</v>
      </c>
      <c r="E80" s="1015">
        <v>1762.53564453125</v>
      </c>
    </row>
    <row r="81" spans="1:5" x14ac:dyDescent="0.2">
      <c r="A81" s="2" t="s">
        <v>97</v>
      </c>
      <c r="B81" s="1012">
        <v>1286</v>
      </c>
      <c r="C81" s="1015">
        <v>2146.65209960938</v>
      </c>
      <c r="D81" s="1015">
        <v>1985.49096679688</v>
      </c>
      <c r="E81" s="1015">
        <v>1083.72412109375</v>
      </c>
    </row>
    <row r="82" spans="1:5" x14ac:dyDescent="0.2">
      <c r="A82" s="2" t="s">
        <v>98</v>
      </c>
      <c r="B82" s="1012">
        <v>272</v>
      </c>
      <c r="C82" s="1015">
        <v>2006.37817382812</v>
      </c>
      <c r="D82" s="1015">
        <v>1859.69812011719</v>
      </c>
      <c r="E82" s="1015">
        <v>979.16436767578102</v>
      </c>
    </row>
    <row r="83" spans="1:5" x14ac:dyDescent="0.2">
      <c r="A83" s="2" t="s">
        <v>99</v>
      </c>
      <c r="B83" s="1012">
        <v>789</v>
      </c>
      <c r="C83" s="1015">
        <v>1789.58129882812</v>
      </c>
      <c r="D83" s="1015">
        <v>1683.98107910156</v>
      </c>
      <c r="E83" s="1015">
        <v>746.76409912109398</v>
      </c>
    </row>
    <row r="84" spans="1:5" x14ac:dyDescent="0.2">
      <c r="A84" s="2" t="s">
        <v>100</v>
      </c>
      <c r="B84" s="1012">
        <v>381</v>
      </c>
      <c r="C84" s="1015">
        <v>1966.7587890625</v>
      </c>
      <c r="D84" s="1015">
        <v>1732.67163085938</v>
      </c>
      <c r="E84" s="1015">
        <v>910.72515869140602</v>
      </c>
    </row>
    <row r="85" spans="1:5" x14ac:dyDescent="0.2">
      <c r="A85" s="2" t="s">
        <v>101</v>
      </c>
      <c r="B85" s="1012">
        <v>1019</v>
      </c>
      <c r="C85" s="1015">
        <v>2410.43090820312</v>
      </c>
      <c r="D85" s="1015">
        <v>2293.51586914062</v>
      </c>
      <c r="E85" s="1015">
        <v>1115.88134765625</v>
      </c>
    </row>
    <row r="86" spans="1:5" x14ac:dyDescent="0.2">
      <c r="A86" s="2" t="s">
        <v>102</v>
      </c>
      <c r="B86" s="1012">
        <v>304</v>
      </c>
      <c r="C86" s="1015">
        <v>3290.75415039062</v>
      </c>
      <c r="D86" s="1015">
        <v>2620.63793945312</v>
      </c>
      <c r="E86" s="1015">
        <v>2530.71728515625</v>
      </c>
    </row>
    <row r="87" spans="1:5" x14ac:dyDescent="0.2">
      <c r="A87" s="2" t="s">
        <v>103</v>
      </c>
      <c r="B87" s="1012">
        <v>376</v>
      </c>
      <c r="C87" s="1015">
        <v>3170.81372070312</v>
      </c>
      <c r="D87" s="1015">
        <v>2864.125</v>
      </c>
      <c r="E87" s="1015">
        <v>1760.99560546875</v>
      </c>
    </row>
    <row r="88" spans="1:5" x14ac:dyDescent="0.2">
      <c r="A88" s="2" t="s">
        <v>104</v>
      </c>
      <c r="B88" s="1012">
        <v>979</v>
      </c>
      <c r="C88" s="1015">
        <v>1960.71728515625</v>
      </c>
      <c r="D88" s="1015">
        <v>1880.49438476562</v>
      </c>
      <c r="E88" s="1015">
        <v>1084.75842285156</v>
      </c>
    </row>
    <row r="89" spans="1:5" x14ac:dyDescent="0.2">
      <c r="A89" s="5" t="s">
        <v>105</v>
      </c>
      <c r="B89" s="1011" t="s">
        <v>1</v>
      </c>
      <c r="C89" s="1014" t="s">
        <v>1</v>
      </c>
      <c r="D89" s="1014" t="s">
        <v>1</v>
      </c>
      <c r="E89" s="1014" t="s">
        <v>1</v>
      </c>
    </row>
    <row r="90" spans="1:5" x14ac:dyDescent="0.2">
      <c r="A90" s="2" t="s">
        <v>106</v>
      </c>
      <c r="B90" s="1012">
        <v>1099</v>
      </c>
      <c r="C90" s="1015">
        <v>920.80676269531205</v>
      </c>
      <c r="D90" s="1015">
        <v>996.46185302734398</v>
      </c>
      <c r="E90" s="1015">
        <v>253.23707580566401</v>
      </c>
    </row>
    <row r="91" spans="1:5" x14ac:dyDescent="0.2">
      <c r="A91" s="2" t="s">
        <v>107</v>
      </c>
      <c r="B91" s="1012">
        <v>2539</v>
      </c>
      <c r="C91" s="1015">
        <v>1615.17297363281</v>
      </c>
      <c r="D91" s="1015">
        <v>1618.03015136719</v>
      </c>
      <c r="E91" s="1015">
        <v>234.35818481445301</v>
      </c>
    </row>
    <row r="92" spans="1:5" x14ac:dyDescent="0.2">
      <c r="A92" s="2" t="s">
        <v>108</v>
      </c>
      <c r="B92" s="1012">
        <v>4463</v>
      </c>
      <c r="C92" s="1015">
        <v>2700.33374023438</v>
      </c>
      <c r="D92" s="1015">
        <v>2595.86547851562</v>
      </c>
      <c r="E92" s="1015">
        <v>516.52624511718795</v>
      </c>
    </row>
    <row r="93" spans="1:5" x14ac:dyDescent="0.2">
      <c r="A93" s="2" t="s">
        <v>109</v>
      </c>
      <c r="B93" s="1012">
        <v>773</v>
      </c>
      <c r="C93" s="1015">
        <v>5782.91943359375</v>
      </c>
      <c r="D93" s="1015">
        <v>4846.26220703125</v>
      </c>
      <c r="E93" s="1015">
        <v>2464.52026367188</v>
      </c>
    </row>
    <row r="94" spans="1:5" x14ac:dyDescent="0.2">
      <c r="A94" s="5" t="s">
        <v>110</v>
      </c>
      <c r="B94" s="1011" t="s">
        <v>1</v>
      </c>
      <c r="C94" s="1014" t="s">
        <v>1</v>
      </c>
      <c r="D94" s="1014" t="s">
        <v>1</v>
      </c>
      <c r="E94" s="1014" t="s">
        <v>1</v>
      </c>
    </row>
    <row r="95" spans="1:5" x14ac:dyDescent="0.2">
      <c r="A95" s="2" t="s">
        <v>106</v>
      </c>
      <c r="B95" s="1012">
        <v>1764</v>
      </c>
      <c r="C95" s="1015">
        <v>1059.80737304688</v>
      </c>
      <c r="D95" s="1015">
        <v>1096.61291503906</v>
      </c>
      <c r="E95" s="1015">
        <v>284.786376953125</v>
      </c>
    </row>
    <row r="96" spans="1:5" x14ac:dyDescent="0.2">
      <c r="A96" s="2" t="s">
        <v>107</v>
      </c>
      <c r="B96" s="1012">
        <v>3336</v>
      </c>
      <c r="C96" s="1015">
        <v>1932.45874023438</v>
      </c>
      <c r="D96" s="1015">
        <v>1943.82312011719</v>
      </c>
      <c r="E96" s="1015">
        <v>272.10345458984398</v>
      </c>
    </row>
    <row r="97" spans="1:5" x14ac:dyDescent="0.2">
      <c r="A97" s="2" t="s">
        <v>108</v>
      </c>
      <c r="B97" s="1012">
        <v>3365</v>
      </c>
      <c r="C97" s="1015">
        <v>3127.70434570312</v>
      </c>
      <c r="D97" s="1015">
        <v>2979.34423828125</v>
      </c>
      <c r="E97" s="1015">
        <v>569.93402099609398</v>
      </c>
    </row>
    <row r="98" spans="1:5" x14ac:dyDescent="0.2">
      <c r="A98" s="2" t="s">
        <v>109</v>
      </c>
      <c r="B98" s="1012">
        <v>409</v>
      </c>
      <c r="C98" s="1015">
        <v>7177.0234375</v>
      </c>
      <c r="D98" s="1015">
        <v>5999</v>
      </c>
      <c r="E98" s="1015">
        <v>2837.18969726562</v>
      </c>
    </row>
    <row r="99" spans="1:5" x14ac:dyDescent="0.2">
      <c r="A99" s="5" t="s">
        <v>111</v>
      </c>
      <c r="B99" s="1011" t="s">
        <v>1</v>
      </c>
      <c r="C99" s="1014" t="s">
        <v>1</v>
      </c>
      <c r="D99" s="1014" t="s">
        <v>1</v>
      </c>
      <c r="E99" s="1014" t="s">
        <v>1</v>
      </c>
    </row>
    <row r="100" spans="1:5" x14ac:dyDescent="0.2">
      <c r="A100" s="2" t="s">
        <v>112</v>
      </c>
      <c r="B100" s="1012">
        <v>505</v>
      </c>
      <c r="C100" s="1015">
        <v>1575.341796875</v>
      </c>
      <c r="D100" s="1015">
        <v>1288.26928710938</v>
      </c>
      <c r="E100" s="1015">
        <v>1169.67346191406</v>
      </c>
    </row>
    <row r="101" spans="1:5" x14ac:dyDescent="0.2">
      <c r="A101" s="2" t="s">
        <v>113</v>
      </c>
      <c r="B101" s="1012">
        <v>1369</v>
      </c>
      <c r="C101" s="1015">
        <v>2376.5439453125</v>
      </c>
      <c r="D101" s="1015">
        <v>2237.0283203125</v>
      </c>
      <c r="E101" s="1015">
        <v>1453.41418457031</v>
      </c>
    </row>
    <row r="102" spans="1:5" x14ac:dyDescent="0.2">
      <c r="A102" s="2" t="s">
        <v>114</v>
      </c>
      <c r="B102" s="1012">
        <v>1916</v>
      </c>
      <c r="C102" s="1015">
        <v>2478.87719726562</v>
      </c>
      <c r="D102" s="1015">
        <v>2241.02368164062</v>
      </c>
      <c r="E102" s="1015">
        <v>1403.86706542969</v>
      </c>
    </row>
    <row r="103" spans="1:5" x14ac:dyDescent="0.2">
      <c r="A103" s="2" t="s">
        <v>115</v>
      </c>
      <c r="B103" s="1012">
        <v>1273</v>
      </c>
      <c r="C103" s="1015">
        <v>2440.65869140625</v>
      </c>
      <c r="D103" s="1015">
        <v>2189.31494140625</v>
      </c>
      <c r="E103" s="1015">
        <v>1393.92517089844</v>
      </c>
    </row>
    <row r="104" spans="1:5" x14ac:dyDescent="0.2">
      <c r="A104" s="2" t="s">
        <v>116</v>
      </c>
      <c r="B104" s="1012">
        <v>1403</v>
      </c>
      <c r="C104" s="1015">
        <v>2289.6640625</v>
      </c>
      <c r="D104" s="1015">
        <v>2051.58471679688</v>
      </c>
      <c r="E104" s="1015">
        <v>1452.91650390625</v>
      </c>
    </row>
    <row r="105" spans="1:5" x14ac:dyDescent="0.2">
      <c r="A105" s="2" t="s">
        <v>117</v>
      </c>
      <c r="B105" s="1012">
        <v>1339</v>
      </c>
      <c r="C105" s="1015">
        <v>1862.65930175781</v>
      </c>
      <c r="D105" s="1015">
        <v>1715.8408203125</v>
      </c>
      <c r="E105" s="1015">
        <v>932.50079345703102</v>
      </c>
    </row>
    <row r="106" spans="1:5" x14ac:dyDescent="0.2">
      <c r="A106" s="2" t="s">
        <v>118</v>
      </c>
      <c r="B106" s="1012">
        <v>1061</v>
      </c>
      <c r="C106" s="1015">
        <v>1918.96435546875</v>
      </c>
      <c r="D106" s="1015">
        <v>1858.40795898438</v>
      </c>
      <c r="E106" s="1015">
        <v>740.94342041015602</v>
      </c>
    </row>
    <row r="107" spans="1:5" x14ac:dyDescent="0.2">
      <c r="A107" s="5" t="s">
        <v>111</v>
      </c>
      <c r="B107" s="1011" t="s">
        <v>1</v>
      </c>
      <c r="C107" s="1014" t="s">
        <v>1</v>
      </c>
      <c r="D107" s="1014" t="s">
        <v>1</v>
      </c>
      <c r="E107" s="1014" t="s">
        <v>1</v>
      </c>
    </row>
    <row r="108" spans="1:5" x14ac:dyDescent="0.2">
      <c r="A108" s="2" t="s">
        <v>119</v>
      </c>
      <c r="B108" s="1012">
        <v>1874</v>
      </c>
      <c r="C108" s="1015">
        <v>2125.25561523438</v>
      </c>
      <c r="D108" s="1015">
        <v>1986.92785644531</v>
      </c>
      <c r="E108" s="1015">
        <v>1420.06140136719</v>
      </c>
    </row>
    <row r="109" spans="1:5" x14ac:dyDescent="0.2">
      <c r="A109" s="2" t="s">
        <v>120</v>
      </c>
      <c r="B109" s="1012">
        <v>2646</v>
      </c>
      <c r="C109" s="1015">
        <v>2463.1845703125</v>
      </c>
      <c r="D109" s="1015">
        <v>2210.46850585938</v>
      </c>
      <c r="E109" s="1015">
        <v>1399.72631835938</v>
      </c>
    </row>
    <row r="110" spans="1:5" x14ac:dyDescent="0.2">
      <c r="A110" s="2" t="s">
        <v>121</v>
      </c>
      <c r="B110" s="1012">
        <v>1946</v>
      </c>
      <c r="C110" s="1015">
        <v>2332.220703125</v>
      </c>
      <c r="D110" s="1015">
        <v>2096.22338867188</v>
      </c>
      <c r="E110" s="1015">
        <v>1443.63916015625</v>
      </c>
    </row>
    <row r="111" spans="1:5" x14ac:dyDescent="0.2">
      <c r="A111" s="2" t="s">
        <v>122</v>
      </c>
      <c r="B111" s="1012">
        <v>2400</v>
      </c>
      <c r="C111" s="1015">
        <v>1888.36071777344</v>
      </c>
      <c r="D111" s="1015">
        <v>1765.61694335938</v>
      </c>
      <c r="E111" s="1015">
        <v>850.69317626953102</v>
      </c>
    </row>
    <row r="112" spans="1:5" x14ac:dyDescent="0.2">
      <c r="A112" s="5" t="s">
        <v>111</v>
      </c>
      <c r="B112" s="1011" t="s">
        <v>1</v>
      </c>
      <c r="C112" s="1014" t="s">
        <v>1</v>
      </c>
      <c r="D112" s="1014" t="s">
        <v>1</v>
      </c>
      <c r="E112" s="1014" t="s">
        <v>1</v>
      </c>
    </row>
    <row r="113" spans="1:5" x14ac:dyDescent="0.2">
      <c r="A113" s="2" t="s">
        <v>119</v>
      </c>
      <c r="B113" s="1012">
        <v>1874</v>
      </c>
      <c r="C113" s="1015">
        <v>2125.25561523438</v>
      </c>
      <c r="D113" s="1015">
        <v>1986.92785644531</v>
      </c>
      <c r="E113" s="1015">
        <v>1420.06140136719</v>
      </c>
    </row>
    <row r="114" spans="1:5" x14ac:dyDescent="0.2">
      <c r="A114" s="2" t="s">
        <v>123</v>
      </c>
      <c r="B114" s="1012">
        <v>3189</v>
      </c>
      <c r="C114" s="1015">
        <v>2464.88696289062</v>
      </c>
      <c r="D114" s="1015">
        <v>2214.3857421875</v>
      </c>
      <c r="E114" s="1015">
        <v>1400.12646484375</v>
      </c>
    </row>
    <row r="115" spans="1:5" x14ac:dyDescent="0.2">
      <c r="A115" s="2" t="s">
        <v>124</v>
      </c>
      <c r="B115" s="1012">
        <v>3803</v>
      </c>
      <c r="C115" s="1015">
        <v>2052.759765625</v>
      </c>
      <c r="D115" s="1015">
        <v>1876.22888183594</v>
      </c>
      <c r="E115" s="1015">
        <v>1153.47802734375</v>
      </c>
    </row>
    <row r="116" spans="1:5" x14ac:dyDescent="0.2">
      <c r="A116" s="5" t="s">
        <v>125</v>
      </c>
      <c r="B116" s="1011" t="s">
        <v>1</v>
      </c>
      <c r="C116" s="1014" t="s">
        <v>1</v>
      </c>
      <c r="D116" s="1014" t="s">
        <v>1</v>
      </c>
      <c r="E116" s="1014" t="s">
        <v>1</v>
      </c>
    </row>
    <row r="117" spans="1:5" x14ac:dyDescent="0.2">
      <c r="A117" s="2" t="s">
        <v>126</v>
      </c>
      <c r="B117" s="1012">
        <v>1235</v>
      </c>
      <c r="C117" s="1015">
        <v>949.90093994140602</v>
      </c>
      <c r="D117" s="1015">
        <v>1014.04705810547</v>
      </c>
      <c r="E117" s="1015">
        <v>257.64764404296898</v>
      </c>
    </row>
    <row r="118" spans="1:5" x14ac:dyDescent="0.2">
      <c r="A118" s="2" t="s">
        <v>127</v>
      </c>
      <c r="B118" s="1012">
        <v>335</v>
      </c>
      <c r="C118" s="1015">
        <v>1320.43615722656</v>
      </c>
      <c r="D118" s="1015">
        <v>1320.2685546875</v>
      </c>
      <c r="E118" s="1015">
        <v>32.894443511962898</v>
      </c>
    </row>
    <row r="119" spans="1:5" x14ac:dyDescent="0.2">
      <c r="A119" s="2" t="s">
        <v>128</v>
      </c>
      <c r="B119" s="1012">
        <v>647</v>
      </c>
      <c r="C119" s="1015">
        <v>1490.11462402344</v>
      </c>
      <c r="D119" s="1015">
        <v>1489.78698730469</v>
      </c>
      <c r="E119" s="1015">
        <v>63.343040466308601</v>
      </c>
    </row>
    <row r="120" spans="1:5" x14ac:dyDescent="0.2">
      <c r="A120" s="2" t="s">
        <v>129</v>
      </c>
      <c r="B120" s="1012">
        <v>1421</v>
      </c>
      <c r="C120" s="1015">
        <v>1809.07604980469</v>
      </c>
      <c r="D120" s="1015">
        <v>1812.67041015625</v>
      </c>
      <c r="E120" s="1015">
        <v>121.32546234130901</v>
      </c>
    </row>
    <row r="121" spans="1:5" x14ac:dyDescent="0.2">
      <c r="A121" s="2" t="s">
        <v>130</v>
      </c>
      <c r="B121" s="1012">
        <v>1477</v>
      </c>
      <c r="C121" s="1015">
        <v>2202.45751953125</v>
      </c>
      <c r="D121" s="1015">
        <v>2196.45190429688</v>
      </c>
      <c r="E121" s="1015">
        <v>116.58453369140599</v>
      </c>
    </row>
    <row r="122" spans="1:5" x14ac:dyDescent="0.2">
      <c r="A122" s="2" t="s">
        <v>131</v>
      </c>
      <c r="B122" s="1012">
        <v>852</v>
      </c>
      <c r="C122" s="1015">
        <v>2553.77734375</v>
      </c>
      <c r="D122" s="1015">
        <v>2548.40551757812</v>
      </c>
      <c r="E122" s="1015">
        <v>84.411911010742202</v>
      </c>
    </row>
    <row r="123" spans="1:5" x14ac:dyDescent="0.2">
      <c r="A123" s="2" t="s">
        <v>132</v>
      </c>
      <c r="B123" s="1012">
        <v>504</v>
      </c>
      <c r="C123" s="1015">
        <v>2800.01049804688</v>
      </c>
      <c r="D123" s="1015">
        <v>2797.84155273438</v>
      </c>
      <c r="E123" s="1015">
        <v>54.900962829589801</v>
      </c>
    </row>
    <row r="124" spans="1:5" x14ac:dyDescent="0.2">
      <c r="A124" s="3" t="s">
        <v>133</v>
      </c>
      <c r="B124" s="1013">
        <v>2403</v>
      </c>
      <c r="C124" s="1016">
        <v>4052.55102539062</v>
      </c>
      <c r="D124" s="1016">
        <v>3505.14477539062</v>
      </c>
      <c r="E124" s="1016">
        <v>1753.45886230469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C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3" width="12.77734375" bestFit="1" customWidth="1"/>
  </cols>
  <sheetData>
    <row r="1" spans="1:3" x14ac:dyDescent="0.2">
      <c r="A1" s="16" t="str">
        <f>HYPERLINK("#'Inhalt'!A1", "Inhalt")</f>
        <v>Inhalt</v>
      </c>
    </row>
    <row r="3" spans="1:3" x14ac:dyDescent="0.2">
      <c r="A3" s="1" t="s">
        <v>26</v>
      </c>
    </row>
    <row r="4" spans="1:3" x14ac:dyDescent="0.2">
      <c r="A4" t="s">
        <v>23</v>
      </c>
    </row>
    <row r="5" spans="1:3" x14ac:dyDescent="0.2">
      <c r="A5" s="4" t="s">
        <v>24</v>
      </c>
      <c r="B5" s="4" t="s">
        <v>4</v>
      </c>
      <c r="C5" s="4" t="s">
        <v>26</v>
      </c>
    </row>
    <row r="6" spans="1:3" x14ac:dyDescent="0.2">
      <c r="A6" s="5" t="s">
        <v>26</v>
      </c>
      <c r="B6" s="1020" t="s">
        <v>1</v>
      </c>
      <c r="C6" s="1017" t="s">
        <v>1</v>
      </c>
    </row>
    <row r="7" spans="1:3" x14ac:dyDescent="0.2">
      <c r="A7" s="2" t="s">
        <v>26</v>
      </c>
      <c r="B7" s="1021">
        <v>9706</v>
      </c>
      <c r="C7" s="1018">
        <v>1</v>
      </c>
    </row>
    <row r="8" spans="1:3" x14ac:dyDescent="0.2">
      <c r="A8" s="5" t="s">
        <v>27</v>
      </c>
      <c r="B8" s="1020" t="s">
        <v>1</v>
      </c>
      <c r="C8" s="1017" t="s">
        <v>1</v>
      </c>
    </row>
    <row r="9" spans="1:3" x14ac:dyDescent="0.2">
      <c r="A9" s="2" t="s">
        <v>28</v>
      </c>
      <c r="B9" s="1021">
        <v>2605</v>
      </c>
      <c r="C9" s="1018">
        <v>1</v>
      </c>
    </row>
    <row r="10" spans="1:3" x14ac:dyDescent="0.2">
      <c r="A10" s="2" t="s">
        <v>29</v>
      </c>
      <c r="B10" s="1021">
        <v>407</v>
      </c>
      <c r="C10" s="1018">
        <v>1</v>
      </c>
    </row>
    <row r="11" spans="1:3" x14ac:dyDescent="0.2">
      <c r="A11" s="2" t="s">
        <v>30</v>
      </c>
      <c r="B11" s="1021">
        <v>1540</v>
      </c>
      <c r="C11" s="1018">
        <v>1</v>
      </c>
    </row>
    <row r="12" spans="1:3" x14ac:dyDescent="0.2">
      <c r="A12" s="2" t="s">
        <v>31</v>
      </c>
      <c r="B12" s="1021">
        <v>1789</v>
      </c>
      <c r="C12" s="1018">
        <v>1</v>
      </c>
    </row>
    <row r="13" spans="1:3" x14ac:dyDescent="0.2">
      <c r="A13" s="2" t="s">
        <v>32</v>
      </c>
      <c r="B13" s="1021">
        <v>1049</v>
      </c>
      <c r="C13" s="1018">
        <v>1</v>
      </c>
    </row>
    <row r="14" spans="1:3" x14ac:dyDescent="0.2">
      <c r="A14" s="2" t="s">
        <v>33</v>
      </c>
      <c r="B14" s="1021">
        <v>1748</v>
      </c>
      <c r="C14" s="1018">
        <v>1</v>
      </c>
    </row>
    <row r="15" spans="1:3" x14ac:dyDescent="0.2">
      <c r="A15" s="5" t="s">
        <v>34</v>
      </c>
      <c r="B15" s="1020" t="s">
        <v>1</v>
      </c>
      <c r="C15" s="1017" t="s">
        <v>1</v>
      </c>
    </row>
    <row r="16" spans="1:3" x14ac:dyDescent="0.2">
      <c r="A16" s="2" t="s">
        <v>35</v>
      </c>
      <c r="B16" s="1021">
        <v>6098</v>
      </c>
      <c r="C16" s="1018">
        <v>1</v>
      </c>
    </row>
    <row r="17" spans="1:3" x14ac:dyDescent="0.2">
      <c r="A17" s="2" t="s">
        <v>36</v>
      </c>
      <c r="B17" s="1021">
        <v>346</v>
      </c>
      <c r="C17" s="1018">
        <v>1</v>
      </c>
    </row>
    <row r="18" spans="1:3" x14ac:dyDescent="0.2">
      <c r="A18" s="2" t="s">
        <v>37</v>
      </c>
      <c r="B18" s="1021">
        <v>2642</v>
      </c>
      <c r="C18" s="1018">
        <v>1</v>
      </c>
    </row>
    <row r="19" spans="1:3" x14ac:dyDescent="0.2">
      <c r="A19" s="2" t="s">
        <v>38</v>
      </c>
      <c r="B19" s="1021">
        <v>340</v>
      </c>
      <c r="C19" s="1018">
        <v>1</v>
      </c>
    </row>
    <row r="20" spans="1:3" x14ac:dyDescent="0.2">
      <c r="A20" s="5" t="s">
        <v>39</v>
      </c>
      <c r="B20" s="1020" t="s">
        <v>1</v>
      </c>
      <c r="C20" s="1017" t="s">
        <v>1</v>
      </c>
    </row>
    <row r="21" spans="1:3" x14ac:dyDescent="0.2">
      <c r="A21" s="2" t="s">
        <v>35</v>
      </c>
      <c r="B21" s="1021">
        <v>6098</v>
      </c>
      <c r="C21" s="1018">
        <v>1</v>
      </c>
    </row>
    <row r="22" spans="1:3" x14ac:dyDescent="0.2">
      <c r="A22" s="2" t="s">
        <v>40</v>
      </c>
      <c r="B22" s="1021">
        <v>117</v>
      </c>
      <c r="C22" s="1018">
        <v>1</v>
      </c>
    </row>
    <row r="23" spans="1:3" x14ac:dyDescent="0.2">
      <c r="A23" s="2" t="s">
        <v>41</v>
      </c>
      <c r="B23" s="1021">
        <v>189</v>
      </c>
      <c r="C23" s="1018">
        <v>1</v>
      </c>
    </row>
    <row r="24" spans="1:3" x14ac:dyDescent="0.2">
      <c r="A24" s="2" t="s">
        <v>42</v>
      </c>
      <c r="B24" s="1021">
        <v>40</v>
      </c>
      <c r="C24" s="1018">
        <v>1</v>
      </c>
    </row>
    <row r="25" spans="1:3" x14ac:dyDescent="0.2">
      <c r="A25" s="2" t="s">
        <v>43</v>
      </c>
      <c r="B25" s="1021">
        <v>13</v>
      </c>
      <c r="C25" s="1018" t="s">
        <v>1</v>
      </c>
    </row>
    <row r="26" spans="1:3" x14ac:dyDescent="0.2">
      <c r="A26" s="2" t="s">
        <v>37</v>
      </c>
      <c r="B26" s="1021">
        <v>2642</v>
      </c>
      <c r="C26" s="1018">
        <v>1</v>
      </c>
    </row>
    <row r="27" spans="1:3" x14ac:dyDescent="0.2">
      <c r="A27" s="2" t="s">
        <v>44</v>
      </c>
      <c r="B27" s="1021">
        <v>39</v>
      </c>
      <c r="C27" s="1018">
        <v>1</v>
      </c>
    </row>
    <row r="28" spans="1:3" x14ac:dyDescent="0.2">
      <c r="A28" s="2" t="s">
        <v>45</v>
      </c>
      <c r="B28" s="1021">
        <v>288</v>
      </c>
      <c r="C28" s="1018">
        <v>1</v>
      </c>
    </row>
    <row r="29" spans="1:3" x14ac:dyDescent="0.2">
      <c r="A29" s="5" t="s">
        <v>46</v>
      </c>
      <c r="B29" s="1020" t="s">
        <v>1</v>
      </c>
      <c r="C29" s="1017" t="s">
        <v>1</v>
      </c>
    </row>
    <row r="30" spans="1:3" x14ac:dyDescent="0.2">
      <c r="A30" s="2" t="s">
        <v>47</v>
      </c>
      <c r="B30" s="1021">
        <v>517</v>
      </c>
      <c r="C30" s="1018">
        <v>1</v>
      </c>
    </row>
    <row r="31" spans="1:3" x14ac:dyDescent="0.2">
      <c r="A31" s="2" t="s">
        <v>48</v>
      </c>
      <c r="B31" s="1021">
        <v>2241</v>
      </c>
      <c r="C31" s="1018">
        <v>1</v>
      </c>
    </row>
    <row r="32" spans="1:3" x14ac:dyDescent="0.2">
      <c r="A32" s="2" t="s">
        <v>49</v>
      </c>
      <c r="B32" s="1021">
        <v>1865</v>
      </c>
      <c r="C32" s="1018">
        <v>1</v>
      </c>
    </row>
    <row r="33" spans="1:3" x14ac:dyDescent="0.2">
      <c r="A33" s="2" t="s">
        <v>50</v>
      </c>
      <c r="B33" s="1021">
        <v>4301</v>
      </c>
      <c r="C33" s="1018">
        <v>1</v>
      </c>
    </row>
    <row r="34" spans="1:3" x14ac:dyDescent="0.2">
      <c r="A34" s="5" t="s">
        <v>51</v>
      </c>
      <c r="B34" s="1020" t="s">
        <v>1</v>
      </c>
      <c r="C34" s="1017" t="s">
        <v>1</v>
      </c>
    </row>
    <row r="35" spans="1:3" x14ac:dyDescent="0.2">
      <c r="A35" s="2" t="s">
        <v>52</v>
      </c>
      <c r="B35" s="1021">
        <v>2901</v>
      </c>
      <c r="C35" s="1018">
        <v>1</v>
      </c>
    </row>
    <row r="36" spans="1:3" x14ac:dyDescent="0.2">
      <c r="A36" s="2" t="s">
        <v>53</v>
      </c>
      <c r="B36" s="1021">
        <v>4164</v>
      </c>
      <c r="C36" s="1018">
        <v>1</v>
      </c>
    </row>
    <row r="37" spans="1:3" x14ac:dyDescent="0.2">
      <c r="A37" s="2" t="s">
        <v>54</v>
      </c>
      <c r="B37" s="1021">
        <v>1308</v>
      </c>
      <c r="C37" s="1018">
        <v>1</v>
      </c>
    </row>
    <row r="38" spans="1:3" x14ac:dyDescent="0.2">
      <c r="A38" s="2" t="s">
        <v>55</v>
      </c>
      <c r="B38" s="1021">
        <v>1231</v>
      </c>
      <c r="C38" s="1018">
        <v>1</v>
      </c>
    </row>
    <row r="39" spans="1:3" x14ac:dyDescent="0.2">
      <c r="A39" s="5" t="s">
        <v>56</v>
      </c>
      <c r="B39" s="1020" t="s">
        <v>1</v>
      </c>
      <c r="C39" s="1017" t="s">
        <v>1</v>
      </c>
    </row>
    <row r="40" spans="1:3" x14ac:dyDescent="0.2">
      <c r="A40" s="2" t="s">
        <v>57</v>
      </c>
      <c r="B40" s="1021">
        <v>8432</v>
      </c>
      <c r="C40" s="1018">
        <v>1</v>
      </c>
    </row>
    <row r="41" spans="1:3" x14ac:dyDescent="0.2">
      <c r="A41" s="2" t="s">
        <v>58</v>
      </c>
      <c r="B41" s="1021">
        <v>902</v>
      </c>
      <c r="C41" s="1018">
        <v>1</v>
      </c>
    </row>
    <row r="42" spans="1:3" x14ac:dyDescent="0.2">
      <c r="A42" s="5" t="s">
        <v>59</v>
      </c>
      <c r="B42" s="1020" t="s">
        <v>1</v>
      </c>
      <c r="C42" s="1017" t="s">
        <v>1</v>
      </c>
    </row>
    <row r="43" spans="1:3" x14ac:dyDescent="0.2">
      <c r="A43" s="2" t="s">
        <v>60</v>
      </c>
      <c r="B43" s="1021">
        <v>7681</v>
      </c>
      <c r="C43" s="1018">
        <v>1</v>
      </c>
    </row>
    <row r="44" spans="1:3" x14ac:dyDescent="0.2">
      <c r="A44" s="2" t="s">
        <v>61</v>
      </c>
      <c r="B44" s="1021">
        <v>1035</v>
      </c>
      <c r="C44" s="1018">
        <v>1</v>
      </c>
    </row>
    <row r="45" spans="1:3" x14ac:dyDescent="0.2">
      <c r="A45" s="2" t="s">
        <v>62</v>
      </c>
      <c r="B45" s="1021">
        <v>761</v>
      </c>
      <c r="C45" s="1018">
        <v>1</v>
      </c>
    </row>
    <row r="46" spans="1:3" x14ac:dyDescent="0.2">
      <c r="A46" s="5" t="s">
        <v>63</v>
      </c>
      <c r="B46" s="1020" t="s">
        <v>1</v>
      </c>
      <c r="C46" s="1017" t="s">
        <v>1</v>
      </c>
    </row>
    <row r="47" spans="1:3" x14ac:dyDescent="0.2">
      <c r="A47" s="2" t="s">
        <v>64</v>
      </c>
      <c r="B47" s="1021">
        <v>1167</v>
      </c>
      <c r="C47" s="1018">
        <v>1</v>
      </c>
    </row>
    <row r="48" spans="1:3" x14ac:dyDescent="0.2">
      <c r="A48" s="2" t="s">
        <v>65</v>
      </c>
      <c r="B48" s="1021">
        <v>828</v>
      </c>
      <c r="C48" s="1018">
        <v>1</v>
      </c>
    </row>
    <row r="49" spans="1:3" x14ac:dyDescent="0.2">
      <c r="A49" s="2" t="s">
        <v>66</v>
      </c>
      <c r="B49" s="1021">
        <v>1437</v>
      </c>
      <c r="C49" s="1018">
        <v>1</v>
      </c>
    </row>
    <row r="50" spans="1:3" x14ac:dyDescent="0.2">
      <c r="A50" s="2" t="s">
        <v>67</v>
      </c>
      <c r="B50" s="1021">
        <v>972</v>
      </c>
      <c r="C50" s="1018">
        <v>1</v>
      </c>
    </row>
    <row r="51" spans="1:3" x14ac:dyDescent="0.2">
      <c r="A51" s="2" t="s">
        <v>68</v>
      </c>
      <c r="B51" s="1021">
        <v>938</v>
      </c>
      <c r="C51" s="1018">
        <v>1</v>
      </c>
    </row>
    <row r="52" spans="1:3" x14ac:dyDescent="0.2">
      <c r="A52" s="2" t="s">
        <v>69</v>
      </c>
      <c r="B52" s="1021">
        <v>932</v>
      </c>
      <c r="C52" s="1018">
        <v>1</v>
      </c>
    </row>
    <row r="53" spans="1:3" x14ac:dyDescent="0.2">
      <c r="A53" s="2" t="s">
        <v>70</v>
      </c>
      <c r="B53" s="1021">
        <v>878</v>
      </c>
      <c r="C53" s="1018">
        <v>1</v>
      </c>
    </row>
    <row r="54" spans="1:3" x14ac:dyDescent="0.2">
      <c r="A54" s="2" t="s">
        <v>71</v>
      </c>
      <c r="B54" s="1021">
        <v>956</v>
      </c>
      <c r="C54" s="1018">
        <v>1</v>
      </c>
    </row>
    <row r="55" spans="1:3" x14ac:dyDescent="0.2">
      <c r="A55" s="2" t="s">
        <v>72</v>
      </c>
      <c r="B55" s="1021">
        <v>582</v>
      </c>
      <c r="C55" s="1018">
        <v>1</v>
      </c>
    </row>
    <row r="56" spans="1:3" x14ac:dyDescent="0.2">
      <c r="A56" s="2" t="s">
        <v>73</v>
      </c>
      <c r="B56" s="1021">
        <v>1016</v>
      </c>
      <c r="C56" s="1018">
        <v>1</v>
      </c>
    </row>
    <row r="57" spans="1:3" x14ac:dyDescent="0.2">
      <c r="A57" s="5" t="s">
        <v>74</v>
      </c>
      <c r="B57" s="1020" t="s">
        <v>1</v>
      </c>
      <c r="C57" s="1017" t="s">
        <v>1</v>
      </c>
    </row>
    <row r="58" spans="1:3" x14ac:dyDescent="0.2">
      <c r="A58" s="2" t="s">
        <v>75</v>
      </c>
      <c r="B58" s="1021">
        <v>1167</v>
      </c>
      <c r="C58" s="1018">
        <v>1</v>
      </c>
    </row>
    <row r="59" spans="1:3" x14ac:dyDescent="0.2">
      <c r="A59" s="2" t="s">
        <v>76</v>
      </c>
      <c r="B59" s="1021">
        <v>4360</v>
      </c>
      <c r="C59" s="1018">
        <v>1</v>
      </c>
    </row>
    <row r="60" spans="1:3" x14ac:dyDescent="0.2">
      <c r="A60" s="2" t="s">
        <v>77</v>
      </c>
      <c r="B60" s="1021">
        <v>2396</v>
      </c>
      <c r="C60" s="1018">
        <v>1</v>
      </c>
    </row>
    <row r="61" spans="1:3" x14ac:dyDescent="0.2">
      <c r="A61" s="2" t="s">
        <v>78</v>
      </c>
      <c r="B61" s="1021">
        <v>1783</v>
      </c>
      <c r="C61" s="1018">
        <v>1</v>
      </c>
    </row>
    <row r="62" spans="1:3" x14ac:dyDescent="0.2">
      <c r="A62" s="5" t="s">
        <v>79</v>
      </c>
      <c r="B62" s="1020" t="s">
        <v>1</v>
      </c>
      <c r="C62" s="1017" t="s">
        <v>1</v>
      </c>
    </row>
    <row r="63" spans="1:3" x14ac:dyDescent="0.2">
      <c r="A63" s="2" t="s">
        <v>80</v>
      </c>
      <c r="B63" s="1021">
        <v>7780</v>
      </c>
      <c r="C63" s="1018">
        <v>1</v>
      </c>
    </row>
    <row r="64" spans="1:3" x14ac:dyDescent="0.2">
      <c r="A64" s="2" t="s">
        <v>81</v>
      </c>
      <c r="B64" s="1021">
        <v>307</v>
      </c>
      <c r="C64" s="1018">
        <v>1</v>
      </c>
    </row>
    <row r="65" spans="1:3" x14ac:dyDescent="0.2">
      <c r="A65" s="2" t="s">
        <v>82</v>
      </c>
      <c r="B65" s="1021">
        <v>629</v>
      </c>
      <c r="C65" s="1018">
        <v>1</v>
      </c>
    </row>
    <row r="66" spans="1:3" x14ac:dyDescent="0.2">
      <c r="A66" s="2" t="s">
        <v>83</v>
      </c>
      <c r="B66" s="1021">
        <v>852</v>
      </c>
      <c r="C66" s="1018">
        <v>1</v>
      </c>
    </row>
    <row r="67" spans="1:3" x14ac:dyDescent="0.2">
      <c r="A67" s="5" t="s">
        <v>84</v>
      </c>
      <c r="B67" s="1020" t="s">
        <v>1</v>
      </c>
      <c r="C67" s="1017" t="s">
        <v>1</v>
      </c>
    </row>
    <row r="68" spans="1:3" x14ac:dyDescent="0.2">
      <c r="A68" s="2" t="s">
        <v>85</v>
      </c>
      <c r="B68" s="1021">
        <v>8811</v>
      </c>
      <c r="C68" s="1018">
        <v>1</v>
      </c>
    </row>
    <row r="69" spans="1:3" x14ac:dyDescent="0.2">
      <c r="A69" s="2" t="s">
        <v>86</v>
      </c>
      <c r="B69" s="1021">
        <v>226</v>
      </c>
      <c r="C69" s="1018">
        <v>1</v>
      </c>
    </row>
    <row r="70" spans="1:3" x14ac:dyDescent="0.2">
      <c r="A70" s="2" t="s">
        <v>87</v>
      </c>
      <c r="B70" s="1021">
        <v>559</v>
      </c>
      <c r="C70" s="1018">
        <v>1</v>
      </c>
    </row>
    <row r="71" spans="1:3" x14ac:dyDescent="0.2">
      <c r="A71" s="2" t="s">
        <v>88</v>
      </c>
      <c r="B71" s="1021">
        <v>66</v>
      </c>
      <c r="C71" s="1018">
        <v>1</v>
      </c>
    </row>
    <row r="72" spans="1:3" x14ac:dyDescent="0.2">
      <c r="A72" s="5" t="s">
        <v>89</v>
      </c>
      <c r="B72" s="1020" t="s">
        <v>1</v>
      </c>
      <c r="C72" s="1017" t="s">
        <v>1</v>
      </c>
    </row>
    <row r="73" spans="1:3" x14ac:dyDescent="0.2">
      <c r="A73" s="2" t="s">
        <v>89</v>
      </c>
      <c r="B73" s="1021">
        <v>5142</v>
      </c>
      <c r="C73" s="1018">
        <v>1</v>
      </c>
    </row>
    <row r="74" spans="1:3" x14ac:dyDescent="0.2">
      <c r="A74" s="2" t="s">
        <v>90</v>
      </c>
      <c r="B74" s="1021">
        <v>2182</v>
      </c>
      <c r="C74" s="1018">
        <v>1</v>
      </c>
    </row>
    <row r="75" spans="1:3" x14ac:dyDescent="0.2">
      <c r="A75" s="5" t="s">
        <v>91</v>
      </c>
      <c r="B75" s="1020" t="s">
        <v>1</v>
      </c>
      <c r="C75" s="1017" t="s">
        <v>1</v>
      </c>
    </row>
    <row r="76" spans="1:3" x14ac:dyDescent="0.2">
      <c r="A76" s="2" t="s">
        <v>92</v>
      </c>
      <c r="B76" s="1021">
        <v>2521</v>
      </c>
      <c r="C76" s="1018">
        <v>1</v>
      </c>
    </row>
    <row r="77" spans="1:3" x14ac:dyDescent="0.2">
      <c r="A77" s="2" t="s">
        <v>93</v>
      </c>
      <c r="B77" s="1021">
        <v>1257</v>
      </c>
      <c r="C77" s="1018">
        <v>1</v>
      </c>
    </row>
    <row r="78" spans="1:3" x14ac:dyDescent="0.2">
      <c r="A78" s="2" t="s">
        <v>94</v>
      </c>
      <c r="B78" s="1021">
        <v>3492</v>
      </c>
      <c r="C78" s="1018">
        <v>1</v>
      </c>
    </row>
    <row r="79" spans="1:3" x14ac:dyDescent="0.2">
      <c r="A79" s="5" t="s">
        <v>95</v>
      </c>
      <c r="B79" s="1020" t="s">
        <v>1</v>
      </c>
      <c r="C79" s="1017" t="s">
        <v>1</v>
      </c>
    </row>
    <row r="80" spans="1:3" x14ac:dyDescent="0.2">
      <c r="A80" s="2" t="s">
        <v>96</v>
      </c>
      <c r="B80" s="1021">
        <v>1295</v>
      </c>
      <c r="C80" s="1018">
        <v>1</v>
      </c>
    </row>
    <row r="81" spans="1:3" x14ac:dyDescent="0.2">
      <c r="A81" s="2" t="s">
        <v>97</v>
      </c>
      <c r="B81" s="1021">
        <v>1381</v>
      </c>
      <c r="C81" s="1018">
        <v>1</v>
      </c>
    </row>
    <row r="82" spans="1:3" x14ac:dyDescent="0.2">
      <c r="A82" s="2" t="s">
        <v>98</v>
      </c>
      <c r="B82" s="1021">
        <v>289</v>
      </c>
      <c r="C82" s="1018">
        <v>1</v>
      </c>
    </row>
    <row r="83" spans="1:3" x14ac:dyDescent="0.2">
      <c r="A83" s="2" t="s">
        <v>99</v>
      </c>
      <c r="B83" s="1021">
        <v>868</v>
      </c>
      <c r="C83" s="1018">
        <v>1</v>
      </c>
    </row>
    <row r="84" spans="1:3" x14ac:dyDescent="0.2">
      <c r="A84" s="2" t="s">
        <v>100</v>
      </c>
      <c r="B84" s="1021">
        <v>419</v>
      </c>
      <c r="C84" s="1018">
        <v>1</v>
      </c>
    </row>
    <row r="85" spans="1:3" x14ac:dyDescent="0.2">
      <c r="A85" s="2" t="s">
        <v>101</v>
      </c>
      <c r="B85" s="1021">
        <v>1115</v>
      </c>
      <c r="C85" s="1018">
        <v>1</v>
      </c>
    </row>
    <row r="86" spans="1:3" x14ac:dyDescent="0.2">
      <c r="A86" s="2" t="s">
        <v>102</v>
      </c>
      <c r="B86" s="1021">
        <v>340</v>
      </c>
      <c r="C86" s="1018">
        <v>1</v>
      </c>
    </row>
    <row r="87" spans="1:3" x14ac:dyDescent="0.2">
      <c r="A87" s="2" t="s">
        <v>103</v>
      </c>
      <c r="B87" s="1021">
        <v>400</v>
      </c>
      <c r="C87" s="1018">
        <v>1</v>
      </c>
    </row>
    <row r="88" spans="1:3" x14ac:dyDescent="0.2">
      <c r="A88" s="2" t="s">
        <v>104</v>
      </c>
      <c r="B88" s="1021">
        <v>1105</v>
      </c>
      <c r="C88" s="1018">
        <v>1</v>
      </c>
    </row>
    <row r="89" spans="1:3" x14ac:dyDescent="0.2">
      <c r="A89" s="5" t="s">
        <v>105</v>
      </c>
      <c r="B89" s="1020" t="s">
        <v>1</v>
      </c>
      <c r="C89" s="1017" t="s">
        <v>1</v>
      </c>
    </row>
    <row r="90" spans="1:3" x14ac:dyDescent="0.2">
      <c r="A90" s="2" t="s">
        <v>106</v>
      </c>
      <c r="B90" s="1021">
        <v>1099</v>
      </c>
      <c r="C90" s="1018">
        <v>1</v>
      </c>
    </row>
    <row r="91" spans="1:3" x14ac:dyDescent="0.2">
      <c r="A91" s="2" t="s">
        <v>107</v>
      </c>
      <c r="B91" s="1021">
        <v>2539</v>
      </c>
      <c r="C91" s="1018">
        <v>1</v>
      </c>
    </row>
    <row r="92" spans="1:3" x14ac:dyDescent="0.2">
      <c r="A92" s="2" t="s">
        <v>108</v>
      </c>
      <c r="B92" s="1021">
        <v>4463</v>
      </c>
      <c r="C92" s="1018">
        <v>1</v>
      </c>
    </row>
    <row r="93" spans="1:3" x14ac:dyDescent="0.2">
      <c r="A93" s="2" t="s">
        <v>109</v>
      </c>
      <c r="B93" s="1021">
        <v>773</v>
      </c>
      <c r="C93" s="1018">
        <v>1</v>
      </c>
    </row>
    <row r="94" spans="1:3" x14ac:dyDescent="0.2">
      <c r="A94" s="5" t="s">
        <v>110</v>
      </c>
      <c r="B94" s="1020" t="s">
        <v>1</v>
      </c>
      <c r="C94" s="1017" t="s">
        <v>1</v>
      </c>
    </row>
    <row r="95" spans="1:3" x14ac:dyDescent="0.2">
      <c r="A95" s="2" t="s">
        <v>106</v>
      </c>
      <c r="B95" s="1021">
        <v>1764</v>
      </c>
      <c r="C95" s="1018">
        <v>1</v>
      </c>
    </row>
    <row r="96" spans="1:3" x14ac:dyDescent="0.2">
      <c r="A96" s="2" t="s">
        <v>107</v>
      </c>
      <c r="B96" s="1021">
        <v>3336</v>
      </c>
      <c r="C96" s="1018">
        <v>1</v>
      </c>
    </row>
    <row r="97" spans="1:3" x14ac:dyDescent="0.2">
      <c r="A97" s="2" t="s">
        <v>108</v>
      </c>
      <c r="B97" s="1021">
        <v>3365</v>
      </c>
      <c r="C97" s="1018">
        <v>1</v>
      </c>
    </row>
    <row r="98" spans="1:3" x14ac:dyDescent="0.2">
      <c r="A98" s="2" t="s">
        <v>109</v>
      </c>
      <c r="B98" s="1021">
        <v>409</v>
      </c>
      <c r="C98" s="1018">
        <v>1</v>
      </c>
    </row>
    <row r="99" spans="1:3" x14ac:dyDescent="0.2">
      <c r="A99" s="5" t="s">
        <v>111</v>
      </c>
      <c r="B99" s="1020" t="s">
        <v>1</v>
      </c>
      <c r="C99" s="1017" t="s">
        <v>1</v>
      </c>
    </row>
    <row r="100" spans="1:3" x14ac:dyDescent="0.2">
      <c r="A100" s="2" t="s">
        <v>112</v>
      </c>
      <c r="B100" s="1021">
        <v>577</v>
      </c>
      <c r="C100" s="1018">
        <v>1</v>
      </c>
    </row>
    <row r="101" spans="1:3" x14ac:dyDescent="0.2">
      <c r="A101" s="2" t="s">
        <v>113</v>
      </c>
      <c r="B101" s="1021">
        <v>1442</v>
      </c>
      <c r="C101" s="1018">
        <v>1</v>
      </c>
    </row>
    <row r="102" spans="1:3" x14ac:dyDescent="0.2">
      <c r="A102" s="2" t="s">
        <v>114</v>
      </c>
      <c r="B102" s="1021">
        <v>2005</v>
      </c>
      <c r="C102" s="1018">
        <v>1</v>
      </c>
    </row>
    <row r="103" spans="1:3" x14ac:dyDescent="0.2">
      <c r="A103" s="2" t="s">
        <v>115</v>
      </c>
      <c r="B103" s="1021">
        <v>1375</v>
      </c>
      <c r="C103" s="1018">
        <v>1</v>
      </c>
    </row>
    <row r="104" spans="1:3" x14ac:dyDescent="0.2">
      <c r="A104" s="2" t="s">
        <v>116</v>
      </c>
      <c r="B104" s="1021">
        <v>1538</v>
      </c>
      <c r="C104" s="1018">
        <v>1</v>
      </c>
    </row>
    <row r="105" spans="1:3" x14ac:dyDescent="0.2">
      <c r="A105" s="2" t="s">
        <v>117</v>
      </c>
      <c r="B105" s="1021">
        <v>1484</v>
      </c>
      <c r="C105" s="1018">
        <v>1</v>
      </c>
    </row>
    <row r="106" spans="1:3" x14ac:dyDescent="0.2">
      <c r="A106" s="2" t="s">
        <v>118</v>
      </c>
      <c r="B106" s="1021">
        <v>1189</v>
      </c>
      <c r="C106" s="1018">
        <v>1</v>
      </c>
    </row>
    <row r="107" spans="1:3" x14ac:dyDescent="0.2">
      <c r="A107" s="5" t="s">
        <v>111</v>
      </c>
      <c r="B107" s="1020" t="s">
        <v>1</v>
      </c>
      <c r="C107" s="1017" t="s">
        <v>1</v>
      </c>
    </row>
    <row r="108" spans="1:3" x14ac:dyDescent="0.2">
      <c r="A108" s="2" t="s">
        <v>119</v>
      </c>
      <c r="B108" s="1021">
        <v>2019</v>
      </c>
      <c r="C108" s="1018">
        <v>1</v>
      </c>
    </row>
    <row r="109" spans="1:3" x14ac:dyDescent="0.2">
      <c r="A109" s="2" t="s">
        <v>120</v>
      </c>
      <c r="B109" s="1021">
        <v>2789</v>
      </c>
      <c r="C109" s="1018">
        <v>1</v>
      </c>
    </row>
    <row r="110" spans="1:3" x14ac:dyDescent="0.2">
      <c r="A110" s="2" t="s">
        <v>121</v>
      </c>
      <c r="B110" s="1021">
        <v>2129</v>
      </c>
      <c r="C110" s="1018">
        <v>1</v>
      </c>
    </row>
    <row r="111" spans="1:3" x14ac:dyDescent="0.2">
      <c r="A111" s="2" t="s">
        <v>122</v>
      </c>
      <c r="B111" s="1021">
        <v>2673</v>
      </c>
      <c r="C111" s="1018">
        <v>1</v>
      </c>
    </row>
    <row r="112" spans="1:3" x14ac:dyDescent="0.2">
      <c r="A112" s="5" t="s">
        <v>111</v>
      </c>
      <c r="B112" s="1020" t="s">
        <v>1</v>
      </c>
      <c r="C112" s="1017" t="s">
        <v>1</v>
      </c>
    </row>
    <row r="113" spans="1:3" x14ac:dyDescent="0.2">
      <c r="A113" s="2" t="s">
        <v>119</v>
      </c>
      <c r="B113" s="1021">
        <v>2019</v>
      </c>
      <c r="C113" s="1018">
        <v>1</v>
      </c>
    </row>
    <row r="114" spans="1:3" x14ac:dyDescent="0.2">
      <c r="A114" s="2" t="s">
        <v>123</v>
      </c>
      <c r="B114" s="1021">
        <v>3380</v>
      </c>
      <c r="C114" s="1018">
        <v>1</v>
      </c>
    </row>
    <row r="115" spans="1:3" x14ac:dyDescent="0.2">
      <c r="A115" s="2" t="s">
        <v>124</v>
      </c>
      <c r="B115" s="1021">
        <v>4211</v>
      </c>
      <c r="C115" s="1018">
        <v>1</v>
      </c>
    </row>
    <row r="116" spans="1:3" x14ac:dyDescent="0.2">
      <c r="A116" s="5" t="s">
        <v>125</v>
      </c>
      <c r="B116" s="1020" t="s">
        <v>1</v>
      </c>
      <c r="C116" s="1017" t="s">
        <v>1</v>
      </c>
    </row>
    <row r="117" spans="1:3" x14ac:dyDescent="0.2">
      <c r="A117" s="2" t="s">
        <v>126</v>
      </c>
      <c r="B117" s="1021">
        <v>1235</v>
      </c>
      <c r="C117" s="1018">
        <v>1</v>
      </c>
    </row>
    <row r="118" spans="1:3" x14ac:dyDescent="0.2">
      <c r="A118" s="2" t="s">
        <v>127</v>
      </c>
      <c r="B118" s="1021">
        <v>335</v>
      </c>
      <c r="C118" s="1018">
        <v>1</v>
      </c>
    </row>
    <row r="119" spans="1:3" x14ac:dyDescent="0.2">
      <c r="A119" s="2" t="s">
        <v>128</v>
      </c>
      <c r="B119" s="1021">
        <v>647</v>
      </c>
      <c r="C119" s="1018">
        <v>1</v>
      </c>
    </row>
    <row r="120" spans="1:3" x14ac:dyDescent="0.2">
      <c r="A120" s="2" t="s">
        <v>129</v>
      </c>
      <c r="B120" s="1021">
        <v>1421</v>
      </c>
      <c r="C120" s="1018">
        <v>1</v>
      </c>
    </row>
    <row r="121" spans="1:3" x14ac:dyDescent="0.2">
      <c r="A121" s="2" t="s">
        <v>130</v>
      </c>
      <c r="B121" s="1021">
        <v>1477</v>
      </c>
      <c r="C121" s="1018">
        <v>1</v>
      </c>
    </row>
    <row r="122" spans="1:3" x14ac:dyDescent="0.2">
      <c r="A122" s="2" t="s">
        <v>131</v>
      </c>
      <c r="B122" s="1021">
        <v>852</v>
      </c>
      <c r="C122" s="1018">
        <v>1</v>
      </c>
    </row>
    <row r="123" spans="1:3" x14ac:dyDescent="0.2">
      <c r="A123" s="2" t="s">
        <v>132</v>
      </c>
      <c r="B123" s="1021">
        <v>504</v>
      </c>
      <c r="C123" s="1018">
        <v>1</v>
      </c>
    </row>
    <row r="124" spans="1:3" x14ac:dyDescent="0.2">
      <c r="A124" s="3" t="s">
        <v>133</v>
      </c>
      <c r="B124" s="1022">
        <v>2403</v>
      </c>
      <c r="C124" s="1019">
        <v>1</v>
      </c>
    </row>
    <row r="126" spans="1:3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27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spans="1:8" x14ac:dyDescent="0.2">
      <c r="A6" s="5" t="s">
        <v>26</v>
      </c>
      <c r="B6" s="1026" t="s">
        <v>1</v>
      </c>
      <c r="C6" s="1023" t="s">
        <v>1</v>
      </c>
      <c r="D6" s="1023" t="s">
        <v>1</v>
      </c>
      <c r="E6" s="1023" t="s">
        <v>1</v>
      </c>
      <c r="F6" s="1023" t="s">
        <v>1</v>
      </c>
      <c r="G6" s="1023" t="s">
        <v>1</v>
      </c>
      <c r="H6" s="1023" t="s">
        <v>1</v>
      </c>
    </row>
    <row r="7" spans="1:8" x14ac:dyDescent="0.2">
      <c r="A7" s="2" t="s">
        <v>26</v>
      </c>
      <c r="B7" s="1027">
        <v>9138</v>
      </c>
      <c r="C7" s="1024">
        <v>0.43708190321922302</v>
      </c>
      <c r="D7" s="1024">
        <v>5.9416476637125001E-2</v>
      </c>
      <c r="E7" s="1024">
        <v>0.11564270406961399</v>
      </c>
      <c r="F7" s="1024">
        <v>0.14033122360706299</v>
      </c>
      <c r="G7" s="1024">
        <v>0.16490428149700201</v>
      </c>
      <c r="H7" s="1024">
        <v>8.2623392343521104E-2</v>
      </c>
    </row>
    <row r="8" spans="1:8" x14ac:dyDescent="0.2">
      <c r="A8" s="5" t="s">
        <v>27</v>
      </c>
      <c r="B8" s="1026" t="s">
        <v>1</v>
      </c>
      <c r="C8" s="1023" t="s">
        <v>1</v>
      </c>
      <c r="D8" s="1023" t="s">
        <v>1</v>
      </c>
      <c r="E8" s="1023" t="s">
        <v>1</v>
      </c>
      <c r="F8" s="1023" t="s">
        <v>1</v>
      </c>
      <c r="G8" s="1023" t="s">
        <v>1</v>
      </c>
      <c r="H8" s="1023" t="s">
        <v>1</v>
      </c>
    </row>
    <row r="9" spans="1:8" x14ac:dyDescent="0.2">
      <c r="A9" s="2" t="s">
        <v>28</v>
      </c>
      <c r="B9" s="1027">
        <v>2605</v>
      </c>
      <c r="C9" s="1024">
        <v>1</v>
      </c>
      <c r="D9" s="1024">
        <v>0</v>
      </c>
      <c r="E9" s="1024">
        <v>0</v>
      </c>
      <c r="F9" s="1024">
        <v>0</v>
      </c>
      <c r="G9" s="1024">
        <v>0</v>
      </c>
      <c r="H9" s="1024">
        <v>0</v>
      </c>
    </row>
    <row r="10" spans="1:8" x14ac:dyDescent="0.2">
      <c r="A10" s="2" t="s">
        <v>29</v>
      </c>
      <c r="B10" s="1027">
        <v>407</v>
      </c>
      <c r="C10" s="1024">
        <v>0</v>
      </c>
      <c r="D10" s="1024">
        <v>1</v>
      </c>
      <c r="E10" s="1024">
        <v>0</v>
      </c>
      <c r="F10" s="1024">
        <v>0</v>
      </c>
      <c r="G10" s="1024">
        <v>0</v>
      </c>
      <c r="H10" s="1024">
        <v>0</v>
      </c>
    </row>
    <row r="11" spans="1:8" x14ac:dyDescent="0.2">
      <c r="A11" s="2" t="s">
        <v>30</v>
      </c>
      <c r="B11" s="1027">
        <v>1540</v>
      </c>
      <c r="C11" s="1024">
        <v>0</v>
      </c>
      <c r="D11" s="1024">
        <v>0</v>
      </c>
      <c r="E11" s="1024">
        <v>1</v>
      </c>
      <c r="F11" s="1024">
        <v>0</v>
      </c>
      <c r="G11" s="1024">
        <v>0</v>
      </c>
      <c r="H11" s="1024">
        <v>0</v>
      </c>
    </row>
    <row r="12" spans="1:8" x14ac:dyDescent="0.2">
      <c r="A12" s="2" t="s">
        <v>31</v>
      </c>
      <c r="B12" s="1027">
        <v>1789</v>
      </c>
      <c r="C12" s="1024">
        <v>0</v>
      </c>
      <c r="D12" s="1024">
        <v>0</v>
      </c>
      <c r="E12" s="1024">
        <v>0</v>
      </c>
      <c r="F12" s="1024">
        <v>1</v>
      </c>
      <c r="G12" s="1024">
        <v>0</v>
      </c>
      <c r="H12" s="1024">
        <v>0</v>
      </c>
    </row>
    <row r="13" spans="1:8" x14ac:dyDescent="0.2">
      <c r="A13" s="2" t="s">
        <v>32</v>
      </c>
      <c r="B13" s="1027">
        <v>1049</v>
      </c>
      <c r="C13" s="1024">
        <v>0</v>
      </c>
      <c r="D13" s="1024">
        <v>0</v>
      </c>
      <c r="E13" s="1024">
        <v>0</v>
      </c>
      <c r="F13" s="1024">
        <v>0</v>
      </c>
      <c r="G13" s="1024">
        <v>1</v>
      </c>
      <c r="H13" s="1024">
        <v>0</v>
      </c>
    </row>
    <row r="14" spans="1:8" x14ac:dyDescent="0.2">
      <c r="A14" s="2" t="s">
        <v>33</v>
      </c>
      <c r="B14" s="1027">
        <v>1748</v>
      </c>
      <c r="C14" s="1024">
        <v>0</v>
      </c>
      <c r="D14" s="1024">
        <v>0</v>
      </c>
      <c r="E14" s="1024">
        <v>0</v>
      </c>
      <c r="F14" s="1024">
        <v>0</v>
      </c>
      <c r="G14" s="1024">
        <v>0</v>
      </c>
      <c r="H14" s="1024">
        <v>1</v>
      </c>
    </row>
    <row r="15" spans="1:8" x14ac:dyDescent="0.2">
      <c r="A15" s="5" t="s">
        <v>34</v>
      </c>
      <c r="B15" s="1026" t="s">
        <v>1</v>
      </c>
      <c r="C15" s="1023" t="s">
        <v>1</v>
      </c>
      <c r="D15" s="1023" t="s">
        <v>1</v>
      </c>
      <c r="E15" s="1023" t="s">
        <v>1</v>
      </c>
      <c r="F15" s="1023" t="s">
        <v>1</v>
      </c>
      <c r="G15" s="1023" t="s">
        <v>1</v>
      </c>
      <c r="H15" s="1023" t="s">
        <v>1</v>
      </c>
    </row>
    <row r="16" spans="1:8" x14ac:dyDescent="0.2">
      <c r="A16" s="2" t="s">
        <v>35</v>
      </c>
      <c r="B16" s="1027">
        <v>5692</v>
      </c>
      <c r="C16" s="1024">
        <v>0.540127754211426</v>
      </c>
      <c r="D16" s="1024">
        <v>7.1609392762184101E-2</v>
      </c>
      <c r="E16" s="1024">
        <v>0.16701103746891</v>
      </c>
      <c r="F16" s="1024">
        <v>0.20260289311408999</v>
      </c>
      <c r="G16" s="1024">
        <v>3.03993467241526E-3</v>
      </c>
      <c r="H16" s="1024">
        <v>1.5609009191393901E-2</v>
      </c>
    </row>
    <row r="17" spans="1:8" x14ac:dyDescent="0.2">
      <c r="A17" s="2" t="s">
        <v>36</v>
      </c>
      <c r="B17" s="1027">
        <v>333</v>
      </c>
      <c r="C17" s="1024">
        <v>0.68037253618240401</v>
      </c>
      <c r="D17" s="1024">
        <v>0.123418994247913</v>
      </c>
      <c r="E17" s="1024">
        <v>7.3855914175510406E-2</v>
      </c>
      <c r="F17" s="1024">
        <v>6.0903958976268803E-2</v>
      </c>
      <c r="G17" s="1024">
        <v>4.9334883689880399E-2</v>
      </c>
      <c r="H17" s="1024">
        <v>1.21137406677008E-2</v>
      </c>
    </row>
    <row r="18" spans="1:8" x14ac:dyDescent="0.2">
      <c r="A18" s="2" t="s">
        <v>37</v>
      </c>
      <c r="B18" s="1027">
        <v>2555</v>
      </c>
      <c r="C18" s="1024">
        <v>4.6414941549301099E-2</v>
      </c>
      <c r="D18" s="1024">
        <v>4.7096344642341102E-3</v>
      </c>
      <c r="E18" s="1024">
        <v>3.3257137984037399E-3</v>
      </c>
      <c r="F18" s="1024">
        <v>4.7783395275473603E-3</v>
      </c>
      <c r="G18" s="1024">
        <v>0.64948391914367698</v>
      </c>
      <c r="H18" s="1024">
        <v>0.291287422180176</v>
      </c>
    </row>
    <row r="19" spans="1:8" x14ac:dyDescent="0.2">
      <c r="A19" s="2" t="s">
        <v>38</v>
      </c>
      <c r="B19" s="1027">
        <v>335</v>
      </c>
      <c r="C19" s="1024">
        <v>0.69491922855377197</v>
      </c>
      <c r="D19" s="1024">
        <v>5.6019484996795703E-2</v>
      </c>
      <c r="E19" s="1024">
        <v>6.1559192836284603E-2</v>
      </c>
      <c r="F19" s="1024">
        <v>0.140303790569305</v>
      </c>
      <c r="G19" s="1024">
        <v>3.7328891456127201E-2</v>
      </c>
      <c r="H19" s="1024">
        <v>9.8694078624248505E-3</v>
      </c>
    </row>
    <row r="20" spans="1:8" x14ac:dyDescent="0.2">
      <c r="A20" s="5" t="s">
        <v>39</v>
      </c>
      <c r="B20" s="1026" t="s">
        <v>1</v>
      </c>
      <c r="C20" s="1023" t="s">
        <v>1</v>
      </c>
      <c r="D20" s="1023" t="s">
        <v>1</v>
      </c>
      <c r="E20" s="1023" t="s">
        <v>1</v>
      </c>
      <c r="F20" s="1023" t="s">
        <v>1</v>
      </c>
      <c r="G20" s="1023" t="s">
        <v>1</v>
      </c>
      <c r="H20" s="1023" t="s">
        <v>1</v>
      </c>
    </row>
    <row r="21" spans="1:8" x14ac:dyDescent="0.2">
      <c r="A21" s="2" t="s">
        <v>35</v>
      </c>
      <c r="B21" s="1027">
        <v>5692</v>
      </c>
      <c r="C21" s="1024">
        <v>0.540127754211426</v>
      </c>
      <c r="D21" s="1024">
        <v>7.1609392762184101E-2</v>
      </c>
      <c r="E21" s="1024">
        <v>0.16701103746891</v>
      </c>
      <c r="F21" s="1024">
        <v>0.20260289311408999</v>
      </c>
      <c r="G21" s="1024">
        <v>3.03993467241526E-3</v>
      </c>
      <c r="H21" s="1024">
        <v>1.5609009191393901E-2</v>
      </c>
    </row>
    <row r="22" spans="1:8" x14ac:dyDescent="0.2">
      <c r="A22" s="2" t="s">
        <v>40</v>
      </c>
      <c r="B22" s="1027">
        <v>114</v>
      </c>
      <c r="C22" s="1024">
        <v>0.66888844966888406</v>
      </c>
      <c r="D22" s="1024">
        <v>9.6935756504535703E-2</v>
      </c>
      <c r="E22" s="1024">
        <v>0.10015197843313201</v>
      </c>
      <c r="F22" s="1024">
        <v>0.104081578552723</v>
      </c>
      <c r="G22" s="1024">
        <v>1.3810900039970901E-2</v>
      </c>
      <c r="H22" s="1024">
        <v>1.6131360083818401E-2</v>
      </c>
    </row>
    <row r="23" spans="1:8" x14ac:dyDescent="0.2">
      <c r="A23" s="2" t="s">
        <v>41</v>
      </c>
      <c r="B23" s="1027">
        <v>181</v>
      </c>
      <c r="C23" s="1024">
        <v>0.71775478124618497</v>
      </c>
      <c r="D23" s="1024">
        <v>0.164326041936874</v>
      </c>
      <c r="E23" s="1024">
        <v>6.7531198263168293E-2</v>
      </c>
      <c r="F23" s="1024">
        <v>3.51105406880379E-2</v>
      </c>
      <c r="G23" s="1024">
        <v>8.4910094738006592E-3</v>
      </c>
      <c r="H23" s="1024">
        <v>6.7864391021430501E-3</v>
      </c>
    </row>
    <row r="24" spans="1:8" x14ac:dyDescent="0.2">
      <c r="A24" s="2" t="s">
        <v>42</v>
      </c>
      <c r="B24" s="1027">
        <v>38</v>
      </c>
      <c r="C24" s="1024">
        <v>0.53048020601272605</v>
      </c>
      <c r="D24" s="1024">
        <v>0</v>
      </c>
      <c r="E24" s="1024">
        <v>2.8155824169516602E-2</v>
      </c>
      <c r="F24" s="1024">
        <v>6.14607073366642E-2</v>
      </c>
      <c r="G24" s="1024">
        <v>0.35337623953819303</v>
      </c>
      <c r="H24" s="1024">
        <v>2.65270378440619E-2</v>
      </c>
    </row>
    <row r="25" spans="1:8" x14ac:dyDescent="0.2">
      <c r="A25" s="2" t="s">
        <v>43</v>
      </c>
      <c r="B25" s="1027">
        <v>13</v>
      </c>
      <c r="C25" s="1024" t="s">
        <v>1</v>
      </c>
      <c r="D25" s="1024" t="s">
        <v>1</v>
      </c>
      <c r="E25" s="1024" t="s">
        <v>1</v>
      </c>
      <c r="F25" s="1024" t="s">
        <v>1</v>
      </c>
      <c r="G25" s="1024" t="s">
        <v>1</v>
      </c>
      <c r="H25" s="1024" t="s">
        <v>1</v>
      </c>
    </row>
    <row r="26" spans="1:8" x14ac:dyDescent="0.2">
      <c r="A26" s="2" t="s">
        <v>37</v>
      </c>
      <c r="B26" s="1027">
        <v>2555</v>
      </c>
      <c r="C26" s="1024">
        <v>4.6414941549301099E-2</v>
      </c>
      <c r="D26" s="1024">
        <v>4.7096344642341102E-3</v>
      </c>
      <c r="E26" s="1024">
        <v>3.3257137984037399E-3</v>
      </c>
      <c r="F26" s="1024">
        <v>4.7783395275473603E-3</v>
      </c>
      <c r="G26" s="1024">
        <v>0.64948391914367698</v>
      </c>
      <c r="H26" s="1024">
        <v>0.291287422180176</v>
      </c>
    </row>
    <row r="27" spans="1:8" x14ac:dyDescent="0.2">
      <c r="A27" s="2" t="s">
        <v>44</v>
      </c>
      <c r="B27" s="1027">
        <v>37</v>
      </c>
      <c r="C27" s="1024">
        <v>0.46848264336585999</v>
      </c>
      <c r="D27" s="1024">
        <v>0.103113070130348</v>
      </c>
      <c r="E27" s="1024">
        <v>0.33893537521362299</v>
      </c>
      <c r="F27" s="1024">
        <v>8.9468926191329998E-2</v>
      </c>
      <c r="G27" s="1024">
        <v>0</v>
      </c>
      <c r="H27" s="1024">
        <v>0</v>
      </c>
    </row>
    <row r="28" spans="1:8" x14ac:dyDescent="0.2">
      <c r="A28" s="2" t="s">
        <v>45</v>
      </c>
      <c r="B28" s="1027">
        <v>285</v>
      </c>
      <c r="C28" s="1024">
        <v>0.74790138006210305</v>
      </c>
      <c r="D28" s="1024">
        <v>5.0130672752857201E-2</v>
      </c>
      <c r="E28" s="1024">
        <v>1.6252402216196098E-2</v>
      </c>
      <c r="F28" s="1024">
        <v>0.153148889541626</v>
      </c>
      <c r="G28" s="1024">
        <v>2.3111535236239399E-2</v>
      </c>
      <c r="H28" s="1024">
        <v>9.4551481306552904E-3</v>
      </c>
    </row>
    <row r="29" spans="1:8" x14ac:dyDescent="0.2">
      <c r="A29" s="5" t="s">
        <v>46</v>
      </c>
      <c r="B29" s="1026" t="s">
        <v>1</v>
      </c>
      <c r="C29" s="1023" t="s">
        <v>1</v>
      </c>
      <c r="D29" s="1023" t="s">
        <v>1</v>
      </c>
      <c r="E29" s="1023" t="s">
        <v>1</v>
      </c>
      <c r="F29" s="1023" t="s">
        <v>1</v>
      </c>
      <c r="G29" s="1023" t="s">
        <v>1</v>
      </c>
      <c r="H29" s="1023" t="s">
        <v>1</v>
      </c>
    </row>
    <row r="30" spans="1:8" x14ac:dyDescent="0.2">
      <c r="A30" s="2" t="s">
        <v>47</v>
      </c>
      <c r="B30" s="1027">
        <v>507</v>
      </c>
      <c r="C30" s="1024">
        <v>0.71118390560150102</v>
      </c>
      <c r="D30" s="1024">
        <v>1.9721971824765198E-2</v>
      </c>
      <c r="E30" s="1024">
        <v>4.7172675840556604E-3</v>
      </c>
      <c r="F30" s="1024">
        <v>3.8727883249521297E-2</v>
      </c>
      <c r="G30" s="1024">
        <v>0.21758924424648299</v>
      </c>
      <c r="H30" s="1024">
        <v>8.0597065389156307E-3</v>
      </c>
    </row>
    <row r="31" spans="1:8" x14ac:dyDescent="0.2">
      <c r="A31" s="2" t="s">
        <v>48</v>
      </c>
      <c r="B31" s="1027">
        <v>2204</v>
      </c>
      <c r="C31" s="1024">
        <v>0.49208810925483698</v>
      </c>
      <c r="D31" s="1024">
        <v>6.9966979324817699E-2</v>
      </c>
      <c r="E31" s="1024">
        <v>2.5142986327409699E-2</v>
      </c>
      <c r="F31" s="1024">
        <v>5.9830244630575201E-2</v>
      </c>
      <c r="G31" s="1024">
        <v>0.30891892313957198</v>
      </c>
      <c r="H31" s="1024">
        <v>4.4052779674530002E-2</v>
      </c>
    </row>
    <row r="32" spans="1:8" x14ac:dyDescent="0.2">
      <c r="A32" s="2" t="s">
        <v>49</v>
      </c>
      <c r="B32" s="1027">
        <v>1814</v>
      </c>
      <c r="C32" s="1024">
        <v>0.499037235975266</v>
      </c>
      <c r="D32" s="1024">
        <v>7.8652530908584595E-2</v>
      </c>
      <c r="E32" s="1024">
        <v>6.7557334899902302E-2</v>
      </c>
      <c r="F32" s="1024">
        <v>0.107008561491966</v>
      </c>
      <c r="G32" s="1024">
        <v>0.10530149936676</v>
      </c>
      <c r="H32" s="1024">
        <v>0.142442852258682</v>
      </c>
    </row>
    <row r="33" spans="1:8" x14ac:dyDescent="0.2">
      <c r="A33" s="2" t="s">
        <v>50</v>
      </c>
      <c r="B33" s="1027">
        <v>3957</v>
      </c>
      <c r="C33" s="1024">
        <v>0.236217141151428</v>
      </c>
      <c r="D33" s="1024">
        <v>4.8137854784727097E-2</v>
      </c>
      <c r="E33" s="1024">
        <v>0.29912388324737499</v>
      </c>
      <c r="F33" s="1024">
        <v>0.29984703660011303</v>
      </c>
      <c r="G33" s="1024">
        <v>1.75980105996132E-2</v>
      </c>
      <c r="H33" s="1024">
        <v>9.90760773420334E-2</v>
      </c>
    </row>
    <row r="34" spans="1:8" x14ac:dyDescent="0.2">
      <c r="A34" s="5" t="s">
        <v>51</v>
      </c>
      <c r="B34" s="1026" t="s">
        <v>1</v>
      </c>
      <c r="C34" s="1023" t="s">
        <v>1</v>
      </c>
      <c r="D34" s="1023" t="s">
        <v>1</v>
      </c>
      <c r="E34" s="1023" t="s">
        <v>1</v>
      </c>
      <c r="F34" s="1023" t="s">
        <v>1</v>
      </c>
      <c r="G34" s="1023" t="s">
        <v>1</v>
      </c>
      <c r="H34" s="1023" t="s">
        <v>1</v>
      </c>
    </row>
    <row r="35" spans="1:8" x14ac:dyDescent="0.2">
      <c r="A35" s="2" t="s">
        <v>52</v>
      </c>
      <c r="B35" s="1027">
        <v>2901</v>
      </c>
      <c r="C35" s="1024">
        <v>0.68825089931488004</v>
      </c>
      <c r="D35" s="1024">
        <v>1.4876808272674699E-3</v>
      </c>
      <c r="E35" s="1024">
        <v>0</v>
      </c>
      <c r="F35" s="1024">
        <v>4.18507173890248E-4</v>
      </c>
      <c r="G35" s="1024">
        <v>0.30978038907051098</v>
      </c>
      <c r="H35" s="1024">
        <v>6.2522143707610694E-5</v>
      </c>
    </row>
    <row r="36" spans="1:8" x14ac:dyDescent="0.2">
      <c r="A36" s="2" t="s">
        <v>53</v>
      </c>
      <c r="B36" s="1027">
        <v>4085</v>
      </c>
      <c r="C36" s="1024">
        <v>0.10341175645589799</v>
      </c>
      <c r="D36" s="1024">
        <v>0.13545268774032601</v>
      </c>
      <c r="E36" s="1024">
        <v>4.3203786481171798E-4</v>
      </c>
      <c r="F36" s="1024">
        <v>0.47842329740524298</v>
      </c>
      <c r="G36" s="1024">
        <v>0</v>
      </c>
      <c r="H36" s="1024">
        <v>0.28228020668029802</v>
      </c>
    </row>
    <row r="37" spans="1:8" x14ac:dyDescent="0.2">
      <c r="A37" s="2" t="s">
        <v>54</v>
      </c>
      <c r="B37" s="1027">
        <v>1083</v>
      </c>
      <c r="C37" s="1024">
        <v>0.22891907393932301</v>
      </c>
      <c r="D37" s="1024">
        <v>0.15261791646480599</v>
      </c>
      <c r="E37" s="1024">
        <v>0.61728155612945601</v>
      </c>
      <c r="F37" s="1024">
        <v>1.18144962470978E-3</v>
      </c>
      <c r="G37" s="1024">
        <v>0</v>
      </c>
      <c r="H37" s="1024">
        <v>0</v>
      </c>
    </row>
    <row r="38" spans="1:8" x14ac:dyDescent="0.2">
      <c r="A38" s="2" t="s">
        <v>55</v>
      </c>
      <c r="B38" s="1027">
        <v>1032</v>
      </c>
      <c r="C38" s="1024">
        <v>0.19496311247348799</v>
      </c>
      <c r="D38" s="1024">
        <v>5.3046513348817798E-2</v>
      </c>
      <c r="E38" s="1024">
        <v>0.75179845094680797</v>
      </c>
      <c r="F38" s="1024">
        <v>1.9193095795344599E-4</v>
      </c>
      <c r="G38" s="1024">
        <v>0</v>
      </c>
      <c r="H38" s="1024">
        <v>0</v>
      </c>
    </row>
    <row r="39" spans="1:8" x14ac:dyDescent="0.2">
      <c r="A39" s="5" t="s">
        <v>56</v>
      </c>
      <c r="B39" s="1026" t="s">
        <v>1</v>
      </c>
      <c r="C39" s="1023" t="s">
        <v>1</v>
      </c>
      <c r="D39" s="1023" t="s">
        <v>1</v>
      </c>
      <c r="E39" s="1023" t="s">
        <v>1</v>
      </c>
      <c r="F39" s="1023" t="s">
        <v>1</v>
      </c>
      <c r="G39" s="1023" t="s">
        <v>1</v>
      </c>
      <c r="H39" s="1023" t="s">
        <v>1</v>
      </c>
    </row>
    <row r="40" spans="1:8" x14ac:dyDescent="0.2">
      <c r="A40" s="2" t="s">
        <v>57</v>
      </c>
      <c r="B40" s="1027">
        <v>7998</v>
      </c>
      <c r="C40" s="1024">
        <v>0.44489166140556302</v>
      </c>
      <c r="D40" s="1024">
        <v>5.4773032665252699E-2</v>
      </c>
      <c r="E40" s="1024">
        <v>9.7450248897075695E-2</v>
      </c>
      <c r="F40" s="1024">
        <v>0.134722709655762</v>
      </c>
      <c r="G40" s="1024">
        <v>0.178986385464668</v>
      </c>
      <c r="H40" s="1024">
        <v>8.91759619116783E-2</v>
      </c>
    </row>
    <row r="41" spans="1:8" x14ac:dyDescent="0.2">
      <c r="A41" s="2" t="s">
        <v>58</v>
      </c>
      <c r="B41" s="1027">
        <v>843</v>
      </c>
      <c r="C41" s="1024">
        <v>0.41255113482475297</v>
      </c>
      <c r="D41" s="1024">
        <v>7.8678570687770802E-2</v>
      </c>
      <c r="E41" s="1024">
        <v>0.21147529780864699</v>
      </c>
      <c r="F41" s="1024">
        <v>0.17317236959934201</v>
      </c>
      <c r="G41" s="1024">
        <v>7.6930478215217604E-2</v>
      </c>
      <c r="H41" s="1024">
        <v>4.7192148864269298E-2</v>
      </c>
    </row>
    <row r="42" spans="1:8" x14ac:dyDescent="0.2">
      <c r="A42" s="5" t="s">
        <v>59</v>
      </c>
      <c r="B42" s="1026" t="s">
        <v>1</v>
      </c>
      <c r="C42" s="1023" t="s">
        <v>1</v>
      </c>
      <c r="D42" s="1023" t="s">
        <v>1</v>
      </c>
      <c r="E42" s="1023" t="s">
        <v>1</v>
      </c>
      <c r="F42" s="1023" t="s">
        <v>1</v>
      </c>
      <c r="G42" s="1023" t="s">
        <v>1</v>
      </c>
      <c r="H42" s="1023" t="s">
        <v>1</v>
      </c>
    </row>
    <row r="43" spans="1:8" x14ac:dyDescent="0.2">
      <c r="A43" s="2" t="s">
        <v>60</v>
      </c>
      <c r="B43" s="1027">
        <v>7275</v>
      </c>
      <c r="C43" s="1024">
        <v>0.42661818861961398</v>
      </c>
      <c r="D43" s="1024">
        <v>5.6111071258783299E-2</v>
      </c>
      <c r="E43" s="1024">
        <v>9.7815386950969696E-2</v>
      </c>
      <c r="F43" s="1024">
        <v>0.12445366382598901</v>
      </c>
      <c r="G43" s="1024">
        <v>0.198224037885666</v>
      </c>
      <c r="H43" s="1024">
        <v>9.6777662634849507E-2</v>
      </c>
    </row>
    <row r="44" spans="1:8" x14ac:dyDescent="0.2">
      <c r="A44" s="2" t="s">
        <v>61</v>
      </c>
      <c r="B44" s="1027">
        <v>993</v>
      </c>
      <c r="C44" s="1024">
        <v>0.55576694011688199</v>
      </c>
      <c r="D44" s="1024">
        <v>3.5634972155094098E-2</v>
      </c>
      <c r="E44" s="1024">
        <v>0.10622126609087</v>
      </c>
      <c r="F44" s="1024">
        <v>0.199247270822525</v>
      </c>
      <c r="G44" s="1024">
        <v>5.7419668883085299E-2</v>
      </c>
      <c r="H44" s="1024">
        <v>4.57098856568336E-2</v>
      </c>
    </row>
    <row r="45" spans="1:8" x14ac:dyDescent="0.2">
      <c r="A45" s="2" t="s">
        <v>62</v>
      </c>
      <c r="B45" s="1027">
        <v>708</v>
      </c>
      <c r="C45" s="1024">
        <v>0.413503557443619</v>
      </c>
      <c r="D45" s="1024">
        <v>8.5872419178485898E-2</v>
      </c>
      <c r="E45" s="1024">
        <v>0.21665850281715399</v>
      </c>
      <c r="F45" s="1024">
        <v>0.18220007419586201</v>
      </c>
      <c r="G45" s="1024">
        <v>6.5261684358120006E-2</v>
      </c>
      <c r="H45" s="1024">
        <v>3.6503754556178998E-2</v>
      </c>
    </row>
    <row r="46" spans="1:8" x14ac:dyDescent="0.2">
      <c r="A46" s="5" t="s">
        <v>63</v>
      </c>
      <c r="B46" s="1026" t="s">
        <v>1</v>
      </c>
      <c r="C46" s="1023" t="s">
        <v>1</v>
      </c>
      <c r="D46" s="1023" t="s">
        <v>1</v>
      </c>
      <c r="E46" s="1023" t="s">
        <v>1</v>
      </c>
      <c r="F46" s="1023" t="s">
        <v>1</v>
      </c>
      <c r="G46" s="1023" t="s">
        <v>1</v>
      </c>
      <c r="H46" s="1023" t="s">
        <v>1</v>
      </c>
    </row>
    <row r="47" spans="1:8" x14ac:dyDescent="0.2">
      <c r="A47" s="2" t="s">
        <v>64</v>
      </c>
      <c r="B47" s="1027">
        <v>1128</v>
      </c>
      <c r="C47" s="1024">
        <v>0.48436215519905101</v>
      </c>
      <c r="D47" s="1024">
        <v>5.1602818071842201E-2</v>
      </c>
      <c r="E47" s="1024">
        <v>0.115496143698692</v>
      </c>
      <c r="F47" s="1024">
        <v>0.164744883775711</v>
      </c>
      <c r="G47" s="1024">
        <v>0.12903124094009399</v>
      </c>
      <c r="H47" s="1024">
        <v>5.4762765765190097E-2</v>
      </c>
    </row>
    <row r="48" spans="1:8" x14ac:dyDescent="0.2">
      <c r="A48" s="2" t="s">
        <v>65</v>
      </c>
      <c r="B48" s="1027">
        <v>764</v>
      </c>
      <c r="C48" s="1024">
        <v>0.38471087813377403</v>
      </c>
      <c r="D48" s="1024">
        <v>5.7820916175842299E-2</v>
      </c>
      <c r="E48" s="1024">
        <v>0.108362428843975</v>
      </c>
      <c r="F48" s="1024">
        <v>0.116231001913548</v>
      </c>
      <c r="G48" s="1024">
        <v>0.23213793337345101</v>
      </c>
      <c r="H48" s="1024">
        <v>0.100736834108829</v>
      </c>
    </row>
    <row r="49" spans="1:8" x14ac:dyDescent="0.2">
      <c r="A49" s="2" t="s">
        <v>66</v>
      </c>
      <c r="B49" s="1027">
        <v>1351</v>
      </c>
      <c r="C49" s="1024">
        <v>0.458623796701431</v>
      </c>
      <c r="D49" s="1024">
        <v>4.9029290676116902E-2</v>
      </c>
      <c r="E49" s="1024">
        <v>9.07261297106743E-2</v>
      </c>
      <c r="F49" s="1024">
        <v>0.15008726716041601</v>
      </c>
      <c r="G49" s="1024">
        <v>0.164652660489082</v>
      </c>
      <c r="H49" s="1024">
        <v>8.6880840361118303E-2</v>
      </c>
    </row>
    <row r="50" spans="1:8" x14ac:dyDescent="0.2">
      <c r="A50" s="2" t="s">
        <v>67</v>
      </c>
      <c r="B50" s="1027">
        <v>912</v>
      </c>
      <c r="C50" s="1024">
        <v>0.43786793947219799</v>
      </c>
      <c r="D50" s="1024">
        <v>6.0481216758489602E-2</v>
      </c>
      <c r="E50" s="1024">
        <v>0.13046735525131201</v>
      </c>
      <c r="F50" s="1024">
        <v>0.15455675125122101</v>
      </c>
      <c r="G50" s="1024">
        <v>0.14117828011512801</v>
      </c>
      <c r="H50" s="1024">
        <v>7.5448468327522306E-2</v>
      </c>
    </row>
    <row r="51" spans="1:8" x14ac:dyDescent="0.2">
      <c r="A51" s="2" t="s">
        <v>68</v>
      </c>
      <c r="B51" s="1027">
        <v>887</v>
      </c>
      <c r="C51" s="1024">
        <v>0.432643502950668</v>
      </c>
      <c r="D51" s="1024">
        <v>8.8428951799869496E-2</v>
      </c>
      <c r="E51" s="1024">
        <v>0.11939086019992801</v>
      </c>
      <c r="F51" s="1024">
        <v>0.14572042226791401</v>
      </c>
      <c r="G51" s="1024">
        <v>0.143253743648529</v>
      </c>
      <c r="H51" s="1024">
        <v>7.0562534034252195E-2</v>
      </c>
    </row>
    <row r="52" spans="1:8" x14ac:dyDescent="0.2">
      <c r="A52" s="2" t="s">
        <v>69</v>
      </c>
      <c r="B52" s="1027">
        <v>870</v>
      </c>
      <c r="C52" s="1024">
        <v>0.47148299217224099</v>
      </c>
      <c r="D52" s="1024">
        <v>8.09920579195023E-2</v>
      </c>
      <c r="E52" s="1024">
        <v>0.13122506439685799</v>
      </c>
      <c r="F52" s="1024">
        <v>0.13521063327789301</v>
      </c>
      <c r="G52" s="1024">
        <v>0.11008092761039701</v>
      </c>
      <c r="H52" s="1024">
        <v>7.1008332073688493E-2</v>
      </c>
    </row>
    <row r="53" spans="1:8" x14ac:dyDescent="0.2">
      <c r="A53" s="2" t="s">
        <v>70</v>
      </c>
      <c r="B53" s="1027">
        <v>809</v>
      </c>
      <c r="C53" s="1024">
        <v>0.35466372966766402</v>
      </c>
      <c r="D53" s="1024">
        <v>4.6173140406608602E-2</v>
      </c>
      <c r="E53" s="1024">
        <v>8.70663747191429E-2</v>
      </c>
      <c r="F53" s="1024">
        <v>8.2565151154995006E-2</v>
      </c>
      <c r="G53" s="1024">
        <v>0.28461039066314697</v>
      </c>
      <c r="H53" s="1024">
        <v>0.14492119848728199</v>
      </c>
    </row>
    <row r="54" spans="1:8" x14ac:dyDescent="0.2">
      <c r="A54" s="2" t="s">
        <v>71</v>
      </c>
      <c r="B54" s="1027">
        <v>919</v>
      </c>
      <c r="C54" s="1024">
        <v>0.46003678441047702</v>
      </c>
      <c r="D54" s="1024">
        <v>6.7319326102733598E-2</v>
      </c>
      <c r="E54" s="1024">
        <v>0.114139959216118</v>
      </c>
      <c r="F54" s="1024">
        <v>0.143523544073105</v>
      </c>
      <c r="G54" s="1024">
        <v>0.15235674381256101</v>
      </c>
      <c r="H54" s="1024">
        <v>6.2623634934425396E-2</v>
      </c>
    </row>
    <row r="55" spans="1:8" x14ac:dyDescent="0.2">
      <c r="A55" s="2" t="s">
        <v>72</v>
      </c>
      <c r="B55" s="1027">
        <v>549</v>
      </c>
      <c r="C55" s="1024">
        <v>0.42164966464042702</v>
      </c>
      <c r="D55" s="1024">
        <v>4.55654263496399E-2</v>
      </c>
      <c r="E55" s="1024">
        <v>0.11806543916463901</v>
      </c>
      <c r="F55" s="1024">
        <v>0.14019350707531</v>
      </c>
      <c r="G55" s="1024">
        <v>0.178240612149239</v>
      </c>
      <c r="H55" s="1024">
        <v>9.6285365521907806E-2</v>
      </c>
    </row>
    <row r="56" spans="1:8" x14ac:dyDescent="0.2">
      <c r="A56" s="2" t="s">
        <v>73</v>
      </c>
      <c r="B56" s="1027">
        <v>949</v>
      </c>
      <c r="C56" s="1024">
        <v>0.42764151096344</v>
      </c>
      <c r="D56" s="1024">
        <v>4.94919195771217E-2</v>
      </c>
      <c r="E56" s="1024">
        <v>0.14783918857574499</v>
      </c>
      <c r="F56" s="1024">
        <v>0.151206403970718</v>
      </c>
      <c r="G56" s="1024">
        <v>0.14282055199146301</v>
      </c>
      <c r="H56" s="1024">
        <v>8.1000417470932007E-2</v>
      </c>
    </row>
    <row r="57" spans="1:8" x14ac:dyDescent="0.2">
      <c r="A57" s="5" t="s">
        <v>74</v>
      </c>
      <c r="B57" s="1026" t="s">
        <v>1</v>
      </c>
      <c r="C57" s="1023" t="s">
        <v>1</v>
      </c>
      <c r="D57" s="1023" t="s">
        <v>1</v>
      </c>
      <c r="E57" s="1023" t="s">
        <v>1</v>
      </c>
      <c r="F57" s="1023" t="s">
        <v>1</v>
      </c>
      <c r="G57" s="1023" t="s">
        <v>1</v>
      </c>
      <c r="H57" s="1023" t="s">
        <v>1</v>
      </c>
    </row>
    <row r="58" spans="1:8" x14ac:dyDescent="0.2">
      <c r="A58" s="2" t="s">
        <v>75</v>
      </c>
      <c r="B58" s="1027">
        <v>1128</v>
      </c>
      <c r="C58" s="1024">
        <v>0.48436215519905101</v>
      </c>
      <c r="D58" s="1024">
        <v>5.1602818071842201E-2</v>
      </c>
      <c r="E58" s="1024">
        <v>0.115496143698692</v>
      </c>
      <c r="F58" s="1024">
        <v>0.164744883775711</v>
      </c>
      <c r="G58" s="1024">
        <v>0.12903124094009399</v>
      </c>
      <c r="H58" s="1024">
        <v>5.4762765765190097E-2</v>
      </c>
    </row>
    <row r="59" spans="1:8" x14ac:dyDescent="0.2">
      <c r="A59" s="2" t="s">
        <v>76</v>
      </c>
      <c r="B59" s="1027">
        <v>4142</v>
      </c>
      <c r="C59" s="1024">
        <v>0.45932245254516602</v>
      </c>
      <c r="D59" s="1024">
        <v>6.5554864704608903E-2</v>
      </c>
      <c r="E59" s="1024">
        <v>0.11833795905113199</v>
      </c>
      <c r="F59" s="1024">
        <v>0.15819031000137301</v>
      </c>
      <c r="G59" s="1024">
        <v>0.132232010364532</v>
      </c>
      <c r="H59" s="1024">
        <v>6.63624107837677E-2</v>
      </c>
    </row>
    <row r="60" spans="1:8" x14ac:dyDescent="0.2">
      <c r="A60" s="2" t="s">
        <v>77</v>
      </c>
      <c r="B60" s="1027">
        <v>2239</v>
      </c>
      <c r="C60" s="1024">
        <v>0.39158281683921797</v>
      </c>
      <c r="D60" s="1024">
        <v>5.2685678005218499E-2</v>
      </c>
      <c r="E60" s="1024">
        <v>0.101281121373177</v>
      </c>
      <c r="F60" s="1024">
        <v>0.10031246393918999</v>
      </c>
      <c r="G60" s="1024">
        <v>0.24517798423767101</v>
      </c>
      <c r="H60" s="1024">
        <v>0.108959943056107</v>
      </c>
    </row>
    <row r="61" spans="1:8" x14ac:dyDescent="0.2">
      <c r="A61" s="2" t="s">
        <v>78</v>
      </c>
      <c r="B61" s="1027">
        <v>1629</v>
      </c>
      <c r="C61" s="1024">
        <v>0.37373349070549</v>
      </c>
      <c r="D61" s="1024">
        <v>5.3668018430471399E-2</v>
      </c>
      <c r="E61" s="1024">
        <v>0.13749329745769501</v>
      </c>
      <c r="F61" s="1024">
        <v>0.115256316959858</v>
      </c>
      <c r="G61" s="1024">
        <v>0.18204165995120999</v>
      </c>
      <c r="H61" s="1024">
        <v>0.13780720531940499</v>
      </c>
    </row>
    <row r="62" spans="1:8" x14ac:dyDescent="0.2">
      <c r="A62" s="5" t="s">
        <v>79</v>
      </c>
      <c r="B62" s="1026" t="s">
        <v>1</v>
      </c>
      <c r="C62" s="1023" t="s">
        <v>1</v>
      </c>
      <c r="D62" s="1023" t="s">
        <v>1</v>
      </c>
      <c r="E62" s="1023" t="s">
        <v>1</v>
      </c>
      <c r="F62" s="1023" t="s">
        <v>1</v>
      </c>
      <c r="G62" s="1023" t="s">
        <v>1</v>
      </c>
      <c r="H62" s="1023" t="s">
        <v>1</v>
      </c>
    </row>
    <row r="63" spans="1:8" x14ac:dyDescent="0.2">
      <c r="A63" s="2" t="s">
        <v>80</v>
      </c>
      <c r="B63" s="1027">
        <v>7367</v>
      </c>
      <c r="C63" s="1024">
        <v>0.50680762529373202</v>
      </c>
      <c r="D63" s="1024">
        <v>1.51014234870672E-2</v>
      </c>
      <c r="E63" s="1024">
        <v>1.62679273635149E-2</v>
      </c>
      <c r="F63" s="1024">
        <v>0.16735936701297799</v>
      </c>
      <c r="G63" s="1024">
        <v>0.19592681527137801</v>
      </c>
      <c r="H63" s="1024">
        <v>9.8536856472492204E-2</v>
      </c>
    </row>
    <row r="64" spans="1:8" x14ac:dyDescent="0.2">
      <c r="A64" s="2" t="s">
        <v>81</v>
      </c>
      <c r="B64" s="1027">
        <v>298</v>
      </c>
      <c r="C64" s="1024">
        <v>1.19586000218987E-2</v>
      </c>
      <c r="D64" s="1024">
        <v>0.20249906182289101</v>
      </c>
      <c r="E64" s="1024">
        <v>0.78554230928420998</v>
      </c>
      <c r="F64" s="1024">
        <v>0</v>
      </c>
      <c r="G64" s="1024">
        <v>0</v>
      </c>
      <c r="H64" s="1024">
        <v>0</v>
      </c>
    </row>
    <row r="65" spans="1:8" x14ac:dyDescent="0.2">
      <c r="A65" s="2" t="s">
        <v>82</v>
      </c>
      <c r="B65" s="1027">
        <v>622</v>
      </c>
      <c r="C65" s="1024">
        <v>2.3697456344962099E-2</v>
      </c>
      <c r="D65" s="1024">
        <v>0.21520034968853</v>
      </c>
      <c r="E65" s="1024">
        <v>0.75030893087387096</v>
      </c>
      <c r="F65" s="1024">
        <v>0</v>
      </c>
      <c r="G65" s="1024">
        <v>1.07932593673468E-2</v>
      </c>
      <c r="H65" s="1024">
        <v>0</v>
      </c>
    </row>
    <row r="66" spans="1:8" x14ac:dyDescent="0.2">
      <c r="A66" s="2" t="s">
        <v>83</v>
      </c>
      <c r="B66" s="1027">
        <v>803</v>
      </c>
      <c r="C66" s="1024">
        <v>5.9839267283678103E-2</v>
      </c>
      <c r="D66" s="1024">
        <v>0.40196007490158098</v>
      </c>
      <c r="E66" s="1024">
        <v>0.53820067644119296</v>
      </c>
      <c r="F66" s="1024">
        <v>0</v>
      </c>
      <c r="G66" s="1024">
        <v>0</v>
      </c>
      <c r="H66" s="1024">
        <v>0</v>
      </c>
    </row>
    <row r="67" spans="1:8" x14ac:dyDescent="0.2">
      <c r="A67" s="5" t="s">
        <v>84</v>
      </c>
      <c r="B67" s="1026" t="s">
        <v>1</v>
      </c>
      <c r="C67" s="1023" t="s">
        <v>1</v>
      </c>
      <c r="D67" s="1023" t="s">
        <v>1</v>
      </c>
      <c r="E67" s="1023" t="s">
        <v>1</v>
      </c>
      <c r="F67" s="1023" t="s">
        <v>1</v>
      </c>
      <c r="G67" s="1023" t="s">
        <v>1</v>
      </c>
      <c r="H67" s="1023" t="s">
        <v>1</v>
      </c>
    </row>
    <row r="68" spans="1:8" x14ac:dyDescent="0.2">
      <c r="A68" s="2" t="s">
        <v>85</v>
      </c>
      <c r="B68" s="1027">
        <v>8340</v>
      </c>
      <c r="C68" s="1024">
        <v>0.40404611825942999</v>
      </c>
      <c r="D68" s="1024">
        <v>6.1857078224420499E-2</v>
      </c>
      <c r="E68" s="1024">
        <v>0.1227837651968</v>
      </c>
      <c r="F68" s="1024">
        <v>0.14219906926155099</v>
      </c>
      <c r="G68" s="1024">
        <v>0.17857679724693301</v>
      </c>
      <c r="H68" s="1024">
        <v>9.0537182986736298E-2</v>
      </c>
    </row>
    <row r="69" spans="1:8" x14ac:dyDescent="0.2">
      <c r="A69" s="2" t="s">
        <v>86</v>
      </c>
      <c r="B69" s="1027">
        <v>206</v>
      </c>
      <c r="C69" s="1024">
        <v>0.89891099929809604</v>
      </c>
      <c r="D69" s="1024">
        <v>1.5832750359550099E-3</v>
      </c>
      <c r="E69" s="1024">
        <v>4.1312739253044101E-2</v>
      </c>
      <c r="F69" s="1024">
        <v>2.3906920105218901E-2</v>
      </c>
      <c r="G69" s="1024">
        <v>2.2801086306571999E-2</v>
      </c>
      <c r="H69" s="1024">
        <v>1.1484991759061799E-2</v>
      </c>
    </row>
    <row r="70" spans="1:8" x14ac:dyDescent="0.2">
      <c r="A70" s="2" t="s">
        <v>87</v>
      </c>
      <c r="B70" s="1027">
        <v>523</v>
      </c>
      <c r="C70" s="1024">
        <v>0.786754369735718</v>
      </c>
      <c r="D70" s="1024">
        <v>3.6561936140060397E-2</v>
      </c>
      <c r="E70" s="1024">
        <v>8.8068265467882208E-3</v>
      </c>
      <c r="F70" s="1024">
        <v>0.14438112080097201</v>
      </c>
      <c r="G70" s="1024">
        <v>2.2157225757837299E-2</v>
      </c>
      <c r="H70" s="1024">
        <v>1.33852183353156E-3</v>
      </c>
    </row>
    <row r="71" spans="1:8" x14ac:dyDescent="0.2">
      <c r="A71" s="2" t="s">
        <v>88</v>
      </c>
      <c r="B71" s="1027">
        <v>65</v>
      </c>
      <c r="C71" s="1024">
        <v>0.46166640520095797</v>
      </c>
      <c r="D71" s="1024">
        <v>8.2037039101123796E-2</v>
      </c>
      <c r="E71" s="1024">
        <v>0.20236107707023601</v>
      </c>
      <c r="F71" s="1024">
        <v>0.17940855026245101</v>
      </c>
      <c r="G71" s="1024">
        <v>6.4925707876682295E-2</v>
      </c>
      <c r="H71" s="1024">
        <v>9.6012186259031296E-3</v>
      </c>
    </row>
    <row r="72" spans="1:8" x14ac:dyDescent="0.2">
      <c r="A72" s="5" t="s">
        <v>89</v>
      </c>
      <c r="B72" s="1026" t="s">
        <v>1</v>
      </c>
      <c r="C72" s="1023" t="s">
        <v>1</v>
      </c>
      <c r="D72" s="1023" t="s">
        <v>1</v>
      </c>
      <c r="E72" s="1023" t="s">
        <v>1</v>
      </c>
      <c r="F72" s="1023" t="s">
        <v>1</v>
      </c>
      <c r="G72" s="1023" t="s">
        <v>1</v>
      </c>
      <c r="H72" s="1023" t="s">
        <v>1</v>
      </c>
    </row>
    <row r="73" spans="1:8" x14ac:dyDescent="0.2">
      <c r="A73" s="2" t="s">
        <v>89</v>
      </c>
      <c r="B73" s="1027">
        <v>4943</v>
      </c>
      <c r="C73" s="1024">
        <v>0.46519166231155401</v>
      </c>
      <c r="D73" s="1024">
        <v>6.3681930303573595E-2</v>
      </c>
      <c r="E73" s="1024">
        <v>0.10140839219093301</v>
      </c>
      <c r="F73" s="1024">
        <v>0.13178853690624201</v>
      </c>
      <c r="G73" s="1024">
        <v>0.167929098010063</v>
      </c>
      <c r="H73" s="1024">
        <v>7.0000365376472501E-2</v>
      </c>
    </row>
    <row r="74" spans="1:8" x14ac:dyDescent="0.2">
      <c r="A74" s="2" t="s">
        <v>90</v>
      </c>
      <c r="B74" s="1027">
        <v>1935</v>
      </c>
      <c r="C74" s="1024">
        <v>0.24852870404720301</v>
      </c>
      <c r="D74" s="1024">
        <v>2.41494178771973E-2</v>
      </c>
      <c r="E74" s="1024">
        <v>0.22508956491947199</v>
      </c>
      <c r="F74" s="1024">
        <v>0.18469911813736001</v>
      </c>
      <c r="G74" s="1024">
        <v>0.15405525267124201</v>
      </c>
      <c r="H74" s="1024">
        <v>0.16347794234752699</v>
      </c>
    </row>
    <row r="75" spans="1:8" x14ac:dyDescent="0.2">
      <c r="A75" s="5" t="s">
        <v>91</v>
      </c>
      <c r="B75" s="1026" t="s">
        <v>1</v>
      </c>
      <c r="C75" s="1023" t="s">
        <v>1</v>
      </c>
      <c r="D75" s="1023" t="s">
        <v>1</v>
      </c>
      <c r="E75" s="1023" t="s">
        <v>1</v>
      </c>
      <c r="F75" s="1023" t="s">
        <v>1</v>
      </c>
      <c r="G75" s="1023" t="s">
        <v>1</v>
      </c>
      <c r="H75" s="1023" t="s">
        <v>1</v>
      </c>
    </row>
    <row r="76" spans="1:8" x14ac:dyDescent="0.2">
      <c r="A76" s="2" t="s">
        <v>92</v>
      </c>
      <c r="B76" s="1027">
        <v>2454</v>
      </c>
      <c r="C76" s="1024">
        <v>0.54166305065154996</v>
      </c>
      <c r="D76" s="1024">
        <v>6.5425843000412001E-2</v>
      </c>
      <c r="E76" s="1024">
        <v>0.136468440294266</v>
      </c>
      <c r="F76" s="1024">
        <v>0.18726333975791901</v>
      </c>
      <c r="G76" s="1024">
        <v>4.5990578830242199E-2</v>
      </c>
      <c r="H76" s="1024">
        <v>2.3188769817352298E-2</v>
      </c>
    </row>
    <row r="77" spans="1:8" x14ac:dyDescent="0.2">
      <c r="A77" s="2" t="s">
        <v>93</v>
      </c>
      <c r="B77" s="1027">
        <v>1190</v>
      </c>
      <c r="C77" s="1024">
        <v>0.43573310971260099</v>
      </c>
      <c r="D77" s="1024">
        <v>8.9446917176246601E-2</v>
      </c>
      <c r="E77" s="1024">
        <v>0.18373906612396201</v>
      </c>
      <c r="F77" s="1024">
        <v>0.113090842962265</v>
      </c>
      <c r="G77" s="1024">
        <v>0.14010022580623599</v>
      </c>
      <c r="H77" s="1024">
        <v>3.7889827042818097E-2</v>
      </c>
    </row>
    <row r="78" spans="1:8" x14ac:dyDescent="0.2">
      <c r="A78" s="2" t="s">
        <v>94</v>
      </c>
      <c r="B78" s="1027">
        <v>3192</v>
      </c>
      <c r="C78" s="1024">
        <v>0.32963460683822599</v>
      </c>
      <c r="D78" s="1024">
        <v>3.8208648562431301E-2</v>
      </c>
      <c r="E78" s="1024">
        <v>5.9207364916801501E-2</v>
      </c>
      <c r="F78" s="1024">
        <v>9.43916961550713E-2</v>
      </c>
      <c r="G78" s="1024">
        <v>0.31312596797943099</v>
      </c>
      <c r="H78" s="1024">
        <v>0.165431722998619</v>
      </c>
    </row>
    <row r="79" spans="1:8" x14ac:dyDescent="0.2">
      <c r="A79" s="5" t="s">
        <v>95</v>
      </c>
      <c r="B79" s="1026" t="s">
        <v>1</v>
      </c>
      <c r="C79" s="1023" t="s">
        <v>1</v>
      </c>
      <c r="D79" s="1023" t="s">
        <v>1</v>
      </c>
      <c r="E79" s="1023" t="s">
        <v>1</v>
      </c>
      <c r="F79" s="1023" t="s">
        <v>1</v>
      </c>
      <c r="G79" s="1023" t="s">
        <v>1</v>
      </c>
      <c r="H79" s="1023" t="s">
        <v>1</v>
      </c>
    </row>
    <row r="80" spans="1:8" x14ac:dyDescent="0.2">
      <c r="A80" s="2" t="s">
        <v>96</v>
      </c>
      <c r="B80" s="1027">
        <v>1223</v>
      </c>
      <c r="C80" s="1024">
        <v>0.43860533833503701</v>
      </c>
      <c r="D80" s="1024">
        <v>6.8373017013072995E-2</v>
      </c>
      <c r="E80" s="1024">
        <v>0.154024347662926</v>
      </c>
      <c r="F80" s="1024">
        <v>0.16354000568389901</v>
      </c>
      <c r="G80" s="1024">
        <v>0.11772433668375</v>
      </c>
      <c r="H80" s="1024">
        <v>5.77329434454441E-2</v>
      </c>
    </row>
    <row r="81" spans="1:8" x14ac:dyDescent="0.2">
      <c r="A81" s="2" t="s">
        <v>97</v>
      </c>
      <c r="B81" s="1027">
        <v>1283</v>
      </c>
      <c r="C81" s="1024">
        <v>0.429297685623169</v>
      </c>
      <c r="D81" s="1024">
        <v>5.8133054524660097E-2</v>
      </c>
      <c r="E81" s="1024">
        <v>0.117818035185337</v>
      </c>
      <c r="F81" s="1024">
        <v>0.12419246882200199</v>
      </c>
      <c r="G81" s="1024">
        <v>0.181934013962746</v>
      </c>
      <c r="H81" s="1024">
        <v>8.8624753057956696E-2</v>
      </c>
    </row>
    <row r="82" spans="1:8" x14ac:dyDescent="0.2">
      <c r="A82" s="2" t="s">
        <v>98</v>
      </c>
      <c r="B82" s="1027">
        <v>274</v>
      </c>
      <c r="C82" s="1024">
        <v>0.46055662631988498</v>
      </c>
      <c r="D82" s="1024">
        <v>7.64269828796387E-2</v>
      </c>
      <c r="E82" s="1024">
        <v>9.4266824424266801E-2</v>
      </c>
      <c r="F82" s="1024">
        <v>0.123987704515457</v>
      </c>
      <c r="G82" s="1024">
        <v>0.17115677893161799</v>
      </c>
      <c r="H82" s="1024">
        <v>7.3605097830295604E-2</v>
      </c>
    </row>
    <row r="83" spans="1:8" x14ac:dyDescent="0.2">
      <c r="A83" s="2" t="s">
        <v>99</v>
      </c>
      <c r="B83" s="1027">
        <v>829</v>
      </c>
      <c r="C83" s="1024">
        <v>0.37649941444397</v>
      </c>
      <c r="D83" s="1024">
        <v>3.5875786095857599E-2</v>
      </c>
      <c r="E83" s="1024">
        <v>6.2522538006305695E-2</v>
      </c>
      <c r="F83" s="1024">
        <v>7.7648431062698406E-2</v>
      </c>
      <c r="G83" s="1024">
        <v>0.31631666421890298</v>
      </c>
      <c r="H83" s="1024">
        <v>0.13113714754581501</v>
      </c>
    </row>
    <row r="84" spans="1:8" x14ac:dyDescent="0.2">
      <c r="A84" s="2" t="s">
        <v>100</v>
      </c>
      <c r="B84" s="1027">
        <v>395</v>
      </c>
      <c r="C84" s="1024">
        <v>0.41120603680610701</v>
      </c>
      <c r="D84" s="1024">
        <v>7.2827816009521498E-2</v>
      </c>
      <c r="E84" s="1024">
        <v>8.2831017673015594E-2</v>
      </c>
      <c r="F84" s="1024">
        <v>0.137193158268929</v>
      </c>
      <c r="G84" s="1024">
        <v>0.21314361691474901</v>
      </c>
      <c r="H84" s="1024">
        <v>8.2798361778259305E-2</v>
      </c>
    </row>
    <row r="85" spans="1:8" x14ac:dyDescent="0.2">
      <c r="A85" s="2" t="s">
        <v>101</v>
      </c>
      <c r="B85" s="1027">
        <v>1041</v>
      </c>
      <c r="C85" s="1024">
        <v>0.367441326379776</v>
      </c>
      <c r="D85" s="1024">
        <v>3.1323350965976701E-2</v>
      </c>
      <c r="E85" s="1024">
        <v>8.5292749106884003E-2</v>
      </c>
      <c r="F85" s="1024">
        <v>0.14467397332191501</v>
      </c>
      <c r="G85" s="1024">
        <v>0.20670123398303999</v>
      </c>
      <c r="H85" s="1024">
        <v>0.164567366242409</v>
      </c>
    </row>
    <row r="86" spans="1:8" x14ac:dyDescent="0.2">
      <c r="A86" s="2" t="s">
        <v>102</v>
      </c>
      <c r="B86" s="1027">
        <v>289</v>
      </c>
      <c r="C86" s="1024">
        <v>0.38059267401695301</v>
      </c>
      <c r="D86" s="1024">
        <v>3.6498092114925398E-2</v>
      </c>
      <c r="E86" s="1024">
        <v>0.17566569149494199</v>
      </c>
      <c r="F86" s="1024">
        <v>0.17104308307170901</v>
      </c>
      <c r="G86" s="1024">
        <v>0.12122882902622199</v>
      </c>
      <c r="H86" s="1024">
        <v>0.114971622824669</v>
      </c>
    </row>
    <row r="87" spans="1:8" x14ac:dyDescent="0.2">
      <c r="A87" s="2" t="s">
        <v>103</v>
      </c>
      <c r="B87" s="1027">
        <v>379</v>
      </c>
      <c r="C87" s="1024">
        <v>0.31206968426704401</v>
      </c>
      <c r="D87" s="1024">
        <v>9.7117632627487196E-2</v>
      </c>
      <c r="E87" s="1024">
        <v>0.29312172532081598</v>
      </c>
      <c r="F87" s="1024">
        <v>0.18535786867141699</v>
      </c>
      <c r="G87" s="1024">
        <v>5.6452997028827702E-2</v>
      </c>
      <c r="H87" s="1024">
        <v>5.5880099534988403E-2</v>
      </c>
    </row>
    <row r="88" spans="1:8" x14ac:dyDescent="0.2">
      <c r="A88" s="2" t="s">
        <v>104</v>
      </c>
      <c r="B88" s="1027">
        <v>1066</v>
      </c>
      <c r="C88" s="1024">
        <v>0.571006059646606</v>
      </c>
      <c r="D88" s="1024">
        <v>6.8039782345294994E-2</v>
      </c>
      <c r="E88" s="1024">
        <v>0.109207972884178</v>
      </c>
      <c r="F88" s="1024">
        <v>0.160055115818977</v>
      </c>
      <c r="G88" s="1024">
        <v>7.1672618389129597E-2</v>
      </c>
      <c r="H88" s="1024">
        <v>2.0018436014652301E-2</v>
      </c>
    </row>
    <row r="89" spans="1:8" x14ac:dyDescent="0.2">
      <c r="A89" s="5" t="s">
        <v>105</v>
      </c>
      <c r="B89" s="1026" t="s">
        <v>1</v>
      </c>
      <c r="C89" s="1023" t="s">
        <v>1</v>
      </c>
      <c r="D89" s="1023" t="s">
        <v>1</v>
      </c>
      <c r="E89" s="1023" t="s">
        <v>1</v>
      </c>
      <c r="F89" s="1023" t="s">
        <v>1</v>
      </c>
      <c r="G89" s="1023" t="s">
        <v>1</v>
      </c>
      <c r="H89" s="1023" t="s">
        <v>1</v>
      </c>
    </row>
    <row r="90" spans="1:8" x14ac:dyDescent="0.2">
      <c r="A90" s="2" t="s">
        <v>106</v>
      </c>
      <c r="B90" s="1027">
        <v>1064</v>
      </c>
      <c r="C90" s="1024">
        <v>0.54742407798767101</v>
      </c>
      <c r="D90" s="1024">
        <v>8.2352578639984103E-2</v>
      </c>
      <c r="E90" s="1024">
        <v>6.5746538341045394E-2</v>
      </c>
      <c r="F90" s="1024">
        <v>7.5563341379165594E-2</v>
      </c>
      <c r="G90" s="1024">
        <v>0.19443956017494199</v>
      </c>
      <c r="H90" s="1024">
        <v>3.4473869949579197E-2</v>
      </c>
    </row>
    <row r="91" spans="1:8" x14ac:dyDescent="0.2">
      <c r="A91" s="2" t="s">
        <v>107</v>
      </c>
      <c r="B91" s="1027">
        <v>2412</v>
      </c>
      <c r="C91" s="1024">
        <v>0.36428654193878202</v>
      </c>
      <c r="D91" s="1024">
        <v>8.5112117230892195E-2</v>
      </c>
      <c r="E91" s="1024">
        <v>9.8960161209106404E-2</v>
      </c>
      <c r="F91" s="1024">
        <v>9.6295662224292797E-2</v>
      </c>
      <c r="G91" s="1024">
        <v>0.247367233037949</v>
      </c>
      <c r="H91" s="1024">
        <v>0.10797826200723599</v>
      </c>
    </row>
    <row r="92" spans="1:8" x14ac:dyDescent="0.2">
      <c r="A92" s="2" t="s">
        <v>108</v>
      </c>
      <c r="B92" s="1027">
        <v>4247</v>
      </c>
      <c r="C92" s="1024">
        <v>0.44024643301963801</v>
      </c>
      <c r="D92" s="1024">
        <v>3.8469567894935601E-2</v>
      </c>
      <c r="E92" s="1024">
        <v>0.14442971348762501</v>
      </c>
      <c r="F92" s="1024">
        <v>0.183656826615334</v>
      </c>
      <c r="G92" s="1024">
        <v>0.111636191606522</v>
      </c>
      <c r="H92" s="1024">
        <v>8.1561252474784907E-2</v>
      </c>
    </row>
    <row r="93" spans="1:8" x14ac:dyDescent="0.2">
      <c r="A93" s="2" t="s">
        <v>109</v>
      </c>
      <c r="B93" s="1027">
        <v>727</v>
      </c>
      <c r="C93" s="1024">
        <v>0.41865801811218301</v>
      </c>
      <c r="D93" s="1024">
        <v>1.54201425611973E-2</v>
      </c>
      <c r="E93" s="1024">
        <v>0.19014658033847801</v>
      </c>
      <c r="F93" s="1024">
        <v>0.30872309207916299</v>
      </c>
      <c r="G93" s="1024">
        <v>2.2517496719956401E-2</v>
      </c>
      <c r="H93" s="1024">
        <v>4.4534660875797299E-2</v>
      </c>
    </row>
    <row r="94" spans="1:8" x14ac:dyDescent="0.2">
      <c r="A94" s="5" t="s">
        <v>110</v>
      </c>
      <c r="B94" s="1026" t="s">
        <v>1</v>
      </c>
      <c r="C94" s="1023" t="s">
        <v>1</v>
      </c>
      <c r="D94" s="1023" t="s">
        <v>1</v>
      </c>
      <c r="E94" s="1023" t="s">
        <v>1</v>
      </c>
      <c r="F94" s="1023" t="s">
        <v>1</v>
      </c>
      <c r="G94" s="1023" t="s">
        <v>1</v>
      </c>
      <c r="H94" s="1023" t="s">
        <v>1</v>
      </c>
    </row>
    <row r="95" spans="1:8" x14ac:dyDescent="0.2">
      <c r="A95" s="2" t="s">
        <v>106</v>
      </c>
      <c r="B95" s="1027">
        <v>1695</v>
      </c>
      <c r="C95" s="1024">
        <v>0.48692506551742598</v>
      </c>
      <c r="D95" s="1024">
        <v>9.3768395483493805E-2</v>
      </c>
      <c r="E95" s="1024">
        <v>7.4120022356510204E-2</v>
      </c>
      <c r="F95" s="1024">
        <v>8.2638576626777593E-2</v>
      </c>
      <c r="G95" s="1024">
        <v>0.21467661857605</v>
      </c>
      <c r="H95" s="1024">
        <v>4.7871321439743E-2</v>
      </c>
    </row>
    <row r="96" spans="1:8" x14ac:dyDescent="0.2">
      <c r="A96" s="2" t="s">
        <v>107</v>
      </c>
      <c r="B96" s="1027">
        <v>3182</v>
      </c>
      <c r="C96" s="1024">
        <v>0.39907902479171797</v>
      </c>
      <c r="D96" s="1024">
        <v>6.2638610601425199E-2</v>
      </c>
      <c r="E96" s="1024">
        <v>0.108907125890255</v>
      </c>
      <c r="F96" s="1024">
        <v>0.101899817585945</v>
      </c>
      <c r="G96" s="1024">
        <v>0.21479199826717399</v>
      </c>
      <c r="H96" s="1024">
        <v>0.112683400511742</v>
      </c>
    </row>
    <row r="97" spans="1:8" x14ac:dyDescent="0.2">
      <c r="A97" s="2" t="s">
        <v>108</v>
      </c>
      <c r="B97" s="1027">
        <v>3191</v>
      </c>
      <c r="C97" s="1024">
        <v>0.43442368507385298</v>
      </c>
      <c r="D97" s="1024">
        <v>3.04775051772594E-2</v>
      </c>
      <c r="E97" s="1024">
        <v>0.163368284702301</v>
      </c>
      <c r="F97" s="1024">
        <v>0.235132366418839</v>
      </c>
      <c r="G97" s="1024">
        <v>6.9499097764491993E-2</v>
      </c>
      <c r="H97" s="1024">
        <v>6.7099072039127294E-2</v>
      </c>
    </row>
    <row r="98" spans="1:8" x14ac:dyDescent="0.2">
      <c r="A98" s="2" t="s">
        <v>109</v>
      </c>
      <c r="B98" s="1027">
        <v>382</v>
      </c>
      <c r="C98" s="1024">
        <v>0.40783703327178999</v>
      </c>
      <c r="D98" s="1024">
        <v>1.20470561087132E-2</v>
      </c>
      <c r="E98" s="1024">
        <v>0.191183611750603</v>
      </c>
      <c r="F98" s="1024">
        <v>0.31758058071136502</v>
      </c>
      <c r="G98" s="1024">
        <v>1.6088100150227502E-2</v>
      </c>
      <c r="H98" s="1024">
        <v>5.52636012434959E-2</v>
      </c>
    </row>
    <row r="99" spans="1:8" x14ac:dyDescent="0.2">
      <c r="A99" s="5" t="s">
        <v>111</v>
      </c>
      <c r="B99" s="1026" t="s">
        <v>1</v>
      </c>
      <c r="C99" s="1023" t="s">
        <v>1</v>
      </c>
      <c r="D99" s="1023" t="s">
        <v>1</v>
      </c>
      <c r="E99" s="1023" t="s">
        <v>1</v>
      </c>
      <c r="F99" s="1023" t="s">
        <v>1</v>
      </c>
      <c r="G99" s="1023" t="s">
        <v>1</v>
      </c>
      <c r="H99" s="1023" t="s">
        <v>1</v>
      </c>
    </row>
    <row r="100" spans="1:8" x14ac:dyDescent="0.2">
      <c r="A100" s="2" t="s">
        <v>112</v>
      </c>
      <c r="B100" s="1027">
        <v>559</v>
      </c>
      <c r="C100" s="1024">
        <v>0.77771586179733299</v>
      </c>
      <c r="D100" s="1024">
        <v>7.1122720837593096E-3</v>
      </c>
      <c r="E100" s="1024">
        <v>8.1436578184366192E-3</v>
      </c>
      <c r="F100" s="1024">
        <v>0.20702822506427801</v>
      </c>
      <c r="G100" s="1024">
        <v>0</v>
      </c>
      <c r="H100" s="1024">
        <v>0</v>
      </c>
    </row>
    <row r="101" spans="1:8" x14ac:dyDescent="0.2">
      <c r="A101" s="2" t="s">
        <v>113</v>
      </c>
      <c r="B101" s="1027">
        <v>1421</v>
      </c>
      <c r="C101" s="1024">
        <v>0.59847575426101696</v>
      </c>
      <c r="D101" s="1024">
        <v>3.7291880697011899E-2</v>
      </c>
      <c r="E101" s="1024">
        <v>0.116311222314835</v>
      </c>
      <c r="F101" s="1024">
        <v>0.24770273268222801</v>
      </c>
      <c r="G101" s="1024">
        <v>0</v>
      </c>
      <c r="H101" s="1024">
        <v>2.1842558635398699E-4</v>
      </c>
    </row>
    <row r="102" spans="1:8" x14ac:dyDescent="0.2">
      <c r="A102" s="2" t="s">
        <v>114</v>
      </c>
      <c r="B102" s="1027">
        <v>1952</v>
      </c>
      <c r="C102" s="1024">
        <v>0.44807726144790599</v>
      </c>
      <c r="D102" s="1024">
        <v>0.14346557855606101</v>
      </c>
      <c r="E102" s="1024">
        <v>0.288972318172455</v>
      </c>
      <c r="F102" s="1024">
        <v>0.119179002940655</v>
      </c>
      <c r="G102" s="1024">
        <v>0</v>
      </c>
      <c r="H102" s="1024">
        <v>3.0585544300265599E-4</v>
      </c>
    </row>
    <row r="103" spans="1:8" x14ac:dyDescent="0.2">
      <c r="A103" s="2" t="s">
        <v>115</v>
      </c>
      <c r="B103" s="1027">
        <v>1180</v>
      </c>
      <c r="C103" s="1024">
        <v>0.47517591714858998</v>
      </c>
      <c r="D103" s="1024">
        <v>0.14242725074291199</v>
      </c>
      <c r="E103" s="1024">
        <v>0.23629648983478499</v>
      </c>
      <c r="F103" s="1024">
        <v>0.143512427806854</v>
      </c>
      <c r="G103" s="1024">
        <v>0</v>
      </c>
      <c r="H103" s="1024">
        <v>2.5879240129143E-3</v>
      </c>
    </row>
    <row r="104" spans="1:8" x14ac:dyDescent="0.2">
      <c r="A104" s="2" t="s">
        <v>116</v>
      </c>
      <c r="B104" s="1027">
        <v>1408</v>
      </c>
      <c r="C104" s="1024">
        <v>0.60454642772674605</v>
      </c>
      <c r="D104" s="1024">
        <v>2.8104649856686599E-2</v>
      </c>
      <c r="E104" s="1024">
        <v>2.3823169991373998E-2</v>
      </c>
      <c r="F104" s="1024">
        <v>0.211350902915001</v>
      </c>
      <c r="G104" s="1024">
        <v>5.7761624455452E-2</v>
      </c>
      <c r="H104" s="1024">
        <v>7.44132399559021E-2</v>
      </c>
    </row>
    <row r="105" spans="1:8" x14ac:dyDescent="0.2">
      <c r="A105" s="2" t="s">
        <v>117</v>
      </c>
      <c r="B105" s="1027">
        <v>1438</v>
      </c>
      <c r="C105" s="1024">
        <v>4.3686851859092699E-2</v>
      </c>
      <c r="D105" s="1024">
        <v>3.4176695044152401E-4</v>
      </c>
      <c r="E105" s="1024">
        <v>3.9319330826401702E-3</v>
      </c>
      <c r="F105" s="1024">
        <v>0</v>
      </c>
      <c r="G105" s="1024">
        <v>0.64241802692413297</v>
      </c>
      <c r="H105" s="1024">
        <v>0.30962139368057301</v>
      </c>
    </row>
    <row r="106" spans="1:8" x14ac:dyDescent="0.2">
      <c r="A106" s="2" t="s">
        <v>118</v>
      </c>
      <c r="B106" s="1027">
        <v>1157</v>
      </c>
      <c r="C106" s="1024">
        <v>1.25668169930577E-2</v>
      </c>
      <c r="D106" s="1024">
        <v>2.56400229409337E-3</v>
      </c>
      <c r="E106" s="1024">
        <v>1.2380672851577399E-3</v>
      </c>
      <c r="F106" s="1024">
        <v>0</v>
      </c>
      <c r="G106" s="1024">
        <v>0.69345468282699596</v>
      </c>
      <c r="H106" s="1024">
        <v>0.290176451206207</v>
      </c>
    </row>
    <row r="107" spans="1:8" x14ac:dyDescent="0.2">
      <c r="A107" s="5" t="s">
        <v>111</v>
      </c>
      <c r="B107" s="1026" t="s">
        <v>1</v>
      </c>
      <c r="C107" s="1023" t="s">
        <v>1</v>
      </c>
      <c r="D107" s="1023" t="s">
        <v>1</v>
      </c>
      <c r="E107" s="1023" t="s">
        <v>1</v>
      </c>
      <c r="F107" s="1023" t="s">
        <v>1</v>
      </c>
      <c r="G107" s="1023" t="s">
        <v>1</v>
      </c>
      <c r="H107" s="1023" t="s">
        <v>1</v>
      </c>
    </row>
    <row r="108" spans="1:8" x14ac:dyDescent="0.2">
      <c r="A108" s="2" t="s">
        <v>119</v>
      </c>
      <c r="B108" s="1027">
        <v>1980</v>
      </c>
      <c r="C108" s="1024">
        <v>0.65677279233932495</v>
      </c>
      <c r="D108" s="1024">
        <v>2.74760965257883E-2</v>
      </c>
      <c r="E108" s="1024">
        <v>8.1130199134349795E-2</v>
      </c>
      <c r="F108" s="1024">
        <v>0.234473526477814</v>
      </c>
      <c r="G108" s="1024">
        <v>0</v>
      </c>
      <c r="H108" s="1024">
        <v>1.4738363097421801E-4</v>
      </c>
    </row>
    <row r="109" spans="1:8" x14ac:dyDescent="0.2">
      <c r="A109" s="2" t="s">
        <v>120</v>
      </c>
      <c r="B109" s="1027">
        <v>2645</v>
      </c>
      <c r="C109" s="1024">
        <v>0.445721685886383</v>
      </c>
      <c r="D109" s="1024">
        <v>0.15122792124748199</v>
      </c>
      <c r="E109" s="1024">
        <v>0.28614467382431003</v>
      </c>
      <c r="F109" s="1024">
        <v>0.116679079830647</v>
      </c>
      <c r="G109" s="1024">
        <v>0</v>
      </c>
      <c r="H109" s="1024">
        <v>2.26646094233729E-4</v>
      </c>
    </row>
    <row r="110" spans="1:8" x14ac:dyDescent="0.2">
      <c r="A110" s="2" t="s">
        <v>121</v>
      </c>
      <c r="B110" s="1027">
        <v>1895</v>
      </c>
      <c r="C110" s="1024">
        <v>0.58940148353576705</v>
      </c>
      <c r="D110" s="1024">
        <v>4.1842184960842098E-2</v>
      </c>
      <c r="E110" s="1024">
        <v>5.5136281996965401E-2</v>
      </c>
      <c r="F110" s="1024">
        <v>0.208873271942139</v>
      </c>
      <c r="G110" s="1024">
        <v>4.5115936547517797E-2</v>
      </c>
      <c r="H110" s="1024">
        <v>5.9630841016769402E-2</v>
      </c>
    </row>
    <row r="111" spans="1:8" x14ac:dyDescent="0.2">
      <c r="A111" s="2" t="s">
        <v>122</v>
      </c>
      <c r="B111" s="1027">
        <v>2595</v>
      </c>
      <c r="C111" s="1024">
        <v>2.9495188966393499E-2</v>
      </c>
      <c r="D111" s="1024">
        <v>1.3551723677665E-3</v>
      </c>
      <c r="E111" s="1024">
        <v>2.70344992168248E-3</v>
      </c>
      <c r="F111" s="1024">
        <v>0</v>
      </c>
      <c r="G111" s="1024">
        <v>0.66569226980209395</v>
      </c>
      <c r="H111" s="1024">
        <v>0.30075392127036998</v>
      </c>
    </row>
    <row r="112" spans="1:8" x14ac:dyDescent="0.2">
      <c r="A112" s="5" t="s">
        <v>111</v>
      </c>
      <c r="B112" s="1026" t="s">
        <v>1</v>
      </c>
      <c r="C112" s="1023" t="s">
        <v>1</v>
      </c>
      <c r="D112" s="1023" t="s">
        <v>1</v>
      </c>
      <c r="E112" s="1023" t="s">
        <v>1</v>
      </c>
      <c r="F112" s="1023" t="s">
        <v>1</v>
      </c>
      <c r="G112" s="1023" t="s">
        <v>1</v>
      </c>
      <c r="H112" s="1023" t="s">
        <v>1</v>
      </c>
    </row>
    <row r="113" spans="1:8" x14ac:dyDescent="0.2">
      <c r="A113" s="2" t="s">
        <v>119</v>
      </c>
      <c r="B113" s="1027">
        <v>1980</v>
      </c>
      <c r="C113" s="1024">
        <v>0.65677279233932495</v>
      </c>
      <c r="D113" s="1024">
        <v>2.74760965257883E-2</v>
      </c>
      <c r="E113" s="1024">
        <v>8.1130199134349795E-2</v>
      </c>
      <c r="F113" s="1024">
        <v>0.234473526477814</v>
      </c>
      <c r="G113" s="1024">
        <v>0</v>
      </c>
      <c r="H113" s="1024">
        <v>1.4738363097421801E-4</v>
      </c>
    </row>
    <row r="114" spans="1:8" x14ac:dyDescent="0.2">
      <c r="A114" s="2" t="s">
        <v>123</v>
      </c>
      <c r="B114" s="1027">
        <v>3132</v>
      </c>
      <c r="C114" s="1024">
        <v>0.45780086517334001</v>
      </c>
      <c r="D114" s="1024">
        <v>0.14309298992156999</v>
      </c>
      <c r="E114" s="1024">
        <v>0.27007102966308599</v>
      </c>
      <c r="F114" s="1024">
        <v>0.127910390496254</v>
      </c>
      <c r="G114" s="1024">
        <v>0</v>
      </c>
      <c r="H114" s="1024">
        <v>1.12471368629485E-3</v>
      </c>
    </row>
    <row r="115" spans="1:8" x14ac:dyDescent="0.2">
      <c r="A115" s="2" t="s">
        <v>124</v>
      </c>
      <c r="B115" s="1027">
        <v>4003</v>
      </c>
      <c r="C115" s="1024">
        <v>0.26137450337410001</v>
      </c>
      <c r="D115" s="1024">
        <v>1.21414298191667E-2</v>
      </c>
      <c r="E115" s="1024">
        <v>1.12196067348123E-2</v>
      </c>
      <c r="F115" s="1024">
        <v>8.5223548114299802E-2</v>
      </c>
      <c r="G115" s="1024">
        <v>0.42055490612983698</v>
      </c>
      <c r="H115" s="1024">
        <v>0.20948602259159099</v>
      </c>
    </row>
    <row r="116" spans="1:8" x14ac:dyDescent="0.2">
      <c r="A116" s="5" t="s">
        <v>125</v>
      </c>
      <c r="B116" s="1026" t="s">
        <v>1</v>
      </c>
      <c r="C116" s="1023" t="s">
        <v>1</v>
      </c>
      <c r="D116" s="1023" t="s">
        <v>1</v>
      </c>
      <c r="E116" s="1023" t="s">
        <v>1</v>
      </c>
      <c r="F116" s="1023" t="s">
        <v>1</v>
      </c>
      <c r="G116" s="1023" t="s">
        <v>1</v>
      </c>
      <c r="H116" s="1023" t="s">
        <v>1</v>
      </c>
    </row>
    <row r="117" spans="1:8" x14ac:dyDescent="0.2">
      <c r="A117" s="2" t="s">
        <v>126</v>
      </c>
      <c r="B117" s="1027">
        <v>1196</v>
      </c>
      <c r="C117" s="1024">
        <v>0.52512276172637895</v>
      </c>
      <c r="D117" s="1024">
        <v>8.3686232566833496E-2</v>
      </c>
      <c r="E117" s="1024">
        <v>7.0574916899204296E-2</v>
      </c>
      <c r="F117" s="1024">
        <v>7.5146719813346904E-2</v>
      </c>
      <c r="G117" s="1024">
        <v>0.20973646640777599</v>
      </c>
      <c r="H117" s="1024">
        <v>3.5732913762331002E-2</v>
      </c>
    </row>
    <row r="118" spans="1:8" x14ac:dyDescent="0.2">
      <c r="A118" s="2" t="s">
        <v>127</v>
      </c>
      <c r="B118" s="1027">
        <v>315</v>
      </c>
      <c r="C118" s="1024">
        <v>0.36480659246444702</v>
      </c>
      <c r="D118" s="1024">
        <v>0.14292868971824599</v>
      </c>
      <c r="E118" s="1024">
        <v>7.7561385929584503E-2</v>
      </c>
      <c r="F118" s="1024">
        <v>0.10014017671346701</v>
      </c>
      <c r="G118" s="1024">
        <v>0.24640260636806499</v>
      </c>
      <c r="H118" s="1024">
        <v>6.8160541355609894E-2</v>
      </c>
    </row>
    <row r="119" spans="1:8" x14ac:dyDescent="0.2">
      <c r="A119" s="2" t="s">
        <v>128</v>
      </c>
      <c r="B119" s="1027">
        <v>615</v>
      </c>
      <c r="C119" s="1024">
        <v>0.36168083548545799</v>
      </c>
      <c r="D119" s="1024">
        <v>6.2259275466203703E-2</v>
      </c>
      <c r="E119" s="1024">
        <v>9.4893738627433805E-2</v>
      </c>
      <c r="F119" s="1024">
        <v>9.5650993287563296E-2</v>
      </c>
      <c r="G119" s="1024">
        <v>0.26634821295738198</v>
      </c>
      <c r="H119" s="1024">
        <v>0.119166940450668</v>
      </c>
    </row>
    <row r="120" spans="1:8" x14ac:dyDescent="0.2">
      <c r="A120" s="2" t="s">
        <v>129</v>
      </c>
      <c r="B120" s="1027">
        <v>1350</v>
      </c>
      <c r="C120" s="1024">
        <v>0.37153142690658603</v>
      </c>
      <c r="D120" s="1024">
        <v>7.7917262911796598E-2</v>
      </c>
      <c r="E120" s="1024">
        <v>0.10537215322256099</v>
      </c>
      <c r="F120" s="1024">
        <v>9.8339520394802094E-2</v>
      </c>
      <c r="G120" s="1024">
        <v>0.22564232349395799</v>
      </c>
      <c r="H120" s="1024">
        <v>0.12119729816913601</v>
      </c>
    </row>
    <row r="121" spans="1:8" x14ac:dyDescent="0.2">
      <c r="A121" s="2" t="s">
        <v>130</v>
      </c>
      <c r="B121" s="1027">
        <v>1416</v>
      </c>
      <c r="C121" s="1024">
        <v>0.44886815547943099</v>
      </c>
      <c r="D121" s="1024">
        <v>4.9629505723714801E-2</v>
      </c>
      <c r="E121" s="1024">
        <v>0.117063969373703</v>
      </c>
      <c r="F121" s="1024">
        <v>0.10880611091852201</v>
      </c>
      <c r="G121" s="1024">
        <v>0.175005912780762</v>
      </c>
      <c r="H121" s="1024">
        <v>0.10062634199857701</v>
      </c>
    </row>
    <row r="122" spans="1:8" x14ac:dyDescent="0.2">
      <c r="A122" s="2" t="s">
        <v>131</v>
      </c>
      <c r="B122" s="1027">
        <v>787</v>
      </c>
      <c r="C122" s="1024">
        <v>0.48668959736824002</v>
      </c>
      <c r="D122" s="1024">
        <v>2.5188315659761401E-2</v>
      </c>
      <c r="E122" s="1024">
        <v>0.163562402129173</v>
      </c>
      <c r="F122" s="1024">
        <v>0.145980179309845</v>
      </c>
      <c r="G122" s="1024">
        <v>9.2230685055255904E-2</v>
      </c>
      <c r="H122" s="1024">
        <v>8.6348831653594998E-2</v>
      </c>
    </row>
    <row r="123" spans="1:8" x14ac:dyDescent="0.2">
      <c r="A123" s="2" t="s">
        <v>132</v>
      </c>
      <c r="B123" s="1027">
        <v>481</v>
      </c>
      <c r="C123" s="1024">
        <v>0.382551699876785</v>
      </c>
      <c r="D123" s="1024">
        <v>5.2171915769576999E-2</v>
      </c>
      <c r="E123" s="1024">
        <v>0.17414316534995999</v>
      </c>
      <c r="F123" s="1024">
        <v>0.22637914121151001</v>
      </c>
      <c r="G123" s="1024">
        <v>9.3261457979679094E-2</v>
      </c>
      <c r="H123" s="1024">
        <v>7.1492627263069194E-2</v>
      </c>
    </row>
    <row r="124" spans="1:8" x14ac:dyDescent="0.2">
      <c r="A124" s="3" t="s">
        <v>133</v>
      </c>
      <c r="B124" s="1028">
        <v>2290</v>
      </c>
      <c r="C124" s="1025">
        <v>0.42243787646293601</v>
      </c>
      <c r="D124" s="1025">
        <v>2.4354068562388399E-2</v>
      </c>
      <c r="E124" s="1025">
        <v>0.16537669301033001</v>
      </c>
      <c r="F124" s="1025">
        <v>0.287288218736649</v>
      </c>
      <c r="G124" s="1025">
        <v>4.51287999749184E-2</v>
      </c>
      <c r="H124" s="1025">
        <v>5.5414348840713501E-2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34</v>
      </c>
    </row>
    <row r="4" spans="1:6" x14ac:dyDescent="0.2">
      <c r="A4" t="s">
        <v>23</v>
      </c>
    </row>
    <row r="5" spans="1:6" ht="38.25" x14ac:dyDescent="0.2">
      <c r="A5" s="4" t="s">
        <v>24</v>
      </c>
      <c r="B5" s="4" t="s">
        <v>4</v>
      </c>
      <c r="C5" s="4" t="s">
        <v>35</v>
      </c>
      <c r="D5" s="4" t="s">
        <v>36</v>
      </c>
      <c r="E5" s="4" t="s">
        <v>37</v>
      </c>
      <c r="F5" s="4" t="s">
        <v>38</v>
      </c>
    </row>
    <row r="6" spans="1:6" x14ac:dyDescent="0.2">
      <c r="A6" s="5" t="s">
        <v>26</v>
      </c>
      <c r="B6" s="1032" t="s">
        <v>1</v>
      </c>
      <c r="C6" s="1029" t="s">
        <v>1</v>
      </c>
      <c r="D6" s="1029" t="s">
        <v>1</v>
      </c>
      <c r="E6" s="1029" t="s">
        <v>1</v>
      </c>
      <c r="F6" s="1029" t="s">
        <v>1</v>
      </c>
    </row>
    <row r="7" spans="1:6" x14ac:dyDescent="0.2">
      <c r="A7" s="2" t="s">
        <v>26</v>
      </c>
      <c r="B7" s="1033">
        <v>9426</v>
      </c>
      <c r="C7" s="1030">
        <v>0.63953787088394198</v>
      </c>
      <c r="D7" s="1030">
        <v>7.1135424077510806E-2</v>
      </c>
      <c r="E7" s="1030">
        <v>0.23747156560421001</v>
      </c>
      <c r="F7" s="1030">
        <v>5.18551617860794E-2</v>
      </c>
    </row>
    <row r="8" spans="1:6" x14ac:dyDescent="0.2">
      <c r="A8" s="5" t="s">
        <v>27</v>
      </c>
      <c r="B8" s="1032" t="s">
        <v>1</v>
      </c>
      <c r="C8" s="1029" t="s">
        <v>1</v>
      </c>
      <c r="D8" s="1029" t="s">
        <v>1</v>
      </c>
      <c r="E8" s="1029" t="s">
        <v>1</v>
      </c>
      <c r="F8" s="1029" t="s">
        <v>1</v>
      </c>
    </row>
    <row r="9" spans="1:6" x14ac:dyDescent="0.2">
      <c r="A9" s="2" t="s">
        <v>28</v>
      </c>
      <c r="B9" s="1033">
        <v>2546</v>
      </c>
      <c r="C9" s="1030">
        <v>0.78048437833786</v>
      </c>
      <c r="D9" s="1030">
        <v>0.11074740439653399</v>
      </c>
      <c r="E9" s="1030">
        <v>2.5175496935844401E-2</v>
      </c>
      <c r="F9" s="1030">
        <v>8.3592735230922699E-2</v>
      </c>
    </row>
    <row r="10" spans="1:6" x14ac:dyDescent="0.2">
      <c r="A10" s="2" t="s">
        <v>29</v>
      </c>
      <c r="B10" s="1033">
        <v>394</v>
      </c>
      <c r="C10" s="1030">
        <v>0.77884203195571899</v>
      </c>
      <c r="D10" s="1030">
        <v>0.15120998024940499</v>
      </c>
      <c r="E10" s="1030">
        <v>1.9227333366870901E-2</v>
      </c>
      <c r="F10" s="1030">
        <v>5.0720669329166398E-2</v>
      </c>
    </row>
    <row r="11" spans="1:6" x14ac:dyDescent="0.2">
      <c r="A11" s="2" t="s">
        <v>30</v>
      </c>
      <c r="B11" s="1033">
        <v>1512</v>
      </c>
      <c r="C11" s="1030">
        <v>0.91913986206054699</v>
      </c>
      <c r="D11" s="1030">
        <v>4.5786846429109601E-2</v>
      </c>
      <c r="E11" s="1030">
        <v>6.8702697753906198E-3</v>
      </c>
      <c r="F11" s="1030">
        <v>2.8203031048178701E-2</v>
      </c>
    </row>
    <row r="12" spans="1:6" x14ac:dyDescent="0.2">
      <c r="A12" s="2" t="s">
        <v>31</v>
      </c>
      <c r="B12" s="1033">
        <v>1764</v>
      </c>
      <c r="C12" s="1030">
        <v>0.90879005193710305</v>
      </c>
      <c r="D12" s="1030">
        <v>3.07738985866308E-2</v>
      </c>
      <c r="E12" s="1030">
        <v>8.0453967675566708E-3</v>
      </c>
      <c r="F12" s="1030">
        <v>5.2390649914741502E-2</v>
      </c>
    </row>
    <row r="13" spans="1:6" x14ac:dyDescent="0.2">
      <c r="A13" s="2" t="s">
        <v>32</v>
      </c>
      <c r="B13" s="1033">
        <v>1009</v>
      </c>
      <c r="C13" s="1030">
        <v>1.1898091062903401E-2</v>
      </c>
      <c r="D13" s="1030">
        <v>2.1751349791884401E-2</v>
      </c>
      <c r="E13" s="1030">
        <v>0.95418798923492398</v>
      </c>
      <c r="F13" s="1030">
        <v>1.21625494211912E-2</v>
      </c>
    </row>
    <row r="14" spans="1:6" x14ac:dyDescent="0.2">
      <c r="A14" s="2" t="s">
        <v>33</v>
      </c>
      <c r="B14" s="1033">
        <v>1690</v>
      </c>
      <c r="C14" s="1030">
        <v>0.122776076197624</v>
      </c>
      <c r="D14" s="1030">
        <v>1.07333613559604E-2</v>
      </c>
      <c r="E14" s="1030">
        <v>0.86002814769744895</v>
      </c>
      <c r="F14" s="1030">
        <v>6.4624324440956098E-3</v>
      </c>
    </row>
    <row r="15" spans="1:6" x14ac:dyDescent="0.2">
      <c r="A15" s="5" t="s">
        <v>34</v>
      </c>
      <c r="B15" s="1032" t="s">
        <v>1</v>
      </c>
      <c r="C15" s="1029" t="s">
        <v>1</v>
      </c>
      <c r="D15" s="1029" t="s">
        <v>1</v>
      </c>
      <c r="E15" s="1029" t="s">
        <v>1</v>
      </c>
      <c r="F15" s="1029" t="s">
        <v>1</v>
      </c>
    </row>
    <row r="16" spans="1:6" x14ac:dyDescent="0.2">
      <c r="A16" s="2" t="s">
        <v>35</v>
      </c>
      <c r="B16" s="1033">
        <v>6098</v>
      </c>
      <c r="C16" s="1030">
        <v>1</v>
      </c>
      <c r="D16" s="1030">
        <v>0</v>
      </c>
      <c r="E16" s="1030">
        <v>0</v>
      </c>
      <c r="F16" s="1030">
        <v>0</v>
      </c>
    </row>
    <row r="17" spans="1:6" x14ac:dyDescent="0.2">
      <c r="A17" s="2" t="s">
        <v>36</v>
      </c>
      <c r="B17" s="1033">
        <v>346</v>
      </c>
      <c r="C17" s="1030">
        <v>0</v>
      </c>
      <c r="D17" s="1030">
        <v>1</v>
      </c>
      <c r="E17" s="1030">
        <v>0</v>
      </c>
      <c r="F17" s="1030">
        <v>0</v>
      </c>
    </row>
    <row r="18" spans="1:6" x14ac:dyDescent="0.2">
      <c r="A18" s="2" t="s">
        <v>37</v>
      </c>
      <c r="B18" s="1033">
        <v>2642</v>
      </c>
      <c r="C18" s="1030">
        <v>0</v>
      </c>
      <c r="D18" s="1030">
        <v>0</v>
      </c>
      <c r="E18" s="1030">
        <v>1</v>
      </c>
      <c r="F18" s="1030">
        <v>0</v>
      </c>
    </row>
    <row r="19" spans="1:6" x14ac:dyDescent="0.2">
      <c r="A19" s="2" t="s">
        <v>38</v>
      </c>
      <c r="B19" s="1033">
        <v>340</v>
      </c>
      <c r="C19" s="1030">
        <v>0</v>
      </c>
      <c r="D19" s="1030">
        <v>0</v>
      </c>
      <c r="E19" s="1030">
        <v>0</v>
      </c>
      <c r="F19" s="1030">
        <v>1</v>
      </c>
    </row>
    <row r="20" spans="1:6" x14ac:dyDescent="0.2">
      <c r="A20" s="5" t="s">
        <v>39</v>
      </c>
      <c r="B20" s="1032" t="s">
        <v>1</v>
      </c>
      <c r="C20" s="1029" t="s">
        <v>1</v>
      </c>
      <c r="D20" s="1029" t="s">
        <v>1</v>
      </c>
      <c r="E20" s="1029" t="s">
        <v>1</v>
      </c>
      <c r="F20" s="1029" t="s">
        <v>1</v>
      </c>
    </row>
    <row r="21" spans="1:6" x14ac:dyDescent="0.2">
      <c r="A21" s="2" t="s">
        <v>35</v>
      </c>
      <c r="B21" s="1033">
        <v>6098</v>
      </c>
      <c r="C21" s="1030">
        <v>1</v>
      </c>
      <c r="D21" s="1030">
        <v>0</v>
      </c>
      <c r="E21" s="1030">
        <v>0</v>
      </c>
      <c r="F21" s="1030">
        <v>0</v>
      </c>
    </row>
    <row r="22" spans="1:6" x14ac:dyDescent="0.2">
      <c r="A22" s="2" t="s">
        <v>40</v>
      </c>
      <c r="B22" s="1033">
        <v>117</v>
      </c>
      <c r="C22" s="1030">
        <v>0</v>
      </c>
      <c r="D22" s="1030">
        <v>1</v>
      </c>
      <c r="E22" s="1030">
        <v>0</v>
      </c>
      <c r="F22" s="1030">
        <v>0</v>
      </c>
    </row>
    <row r="23" spans="1:6" x14ac:dyDescent="0.2">
      <c r="A23" s="2" t="s">
        <v>41</v>
      </c>
      <c r="B23" s="1033">
        <v>189</v>
      </c>
      <c r="C23" s="1030">
        <v>0</v>
      </c>
      <c r="D23" s="1030">
        <v>1</v>
      </c>
      <c r="E23" s="1030">
        <v>0</v>
      </c>
      <c r="F23" s="1030">
        <v>0</v>
      </c>
    </row>
    <row r="24" spans="1:6" x14ac:dyDescent="0.2">
      <c r="A24" s="2" t="s">
        <v>42</v>
      </c>
      <c r="B24" s="1033">
        <v>40</v>
      </c>
      <c r="C24" s="1030">
        <v>0</v>
      </c>
      <c r="D24" s="1030">
        <v>1</v>
      </c>
      <c r="E24" s="1030">
        <v>0</v>
      </c>
      <c r="F24" s="1030">
        <v>0</v>
      </c>
    </row>
    <row r="25" spans="1:6" x14ac:dyDescent="0.2">
      <c r="A25" s="2" t="s">
        <v>43</v>
      </c>
      <c r="B25" s="1033">
        <v>13</v>
      </c>
      <c r="C25" s="1030" t="s">
        <v>1</v>
      </c>
      <c r="D25" s="1030" t="s">
        <v>1</v>
      </c>
      <c r="E25" s="1030" t="s">
        <v>1</v>
      </c>
      <c r="F25" s="1030" t="s">
        <v>1</v>
      </c>
    </row>
    <row r="26" spans="1:6" x14ac:dyDescent="0.2">
      <c r="A26" s="2" t="s">
        <v>37</v>
      </c>
      <c r="B26" s="1033">
        <v>2642</v>
      </c>
      <c r="C26" s="1030">
        <v>0</v>
      </c>
      <c r="D26" s="1030">
        <v>0</v>
      </c>
      <c r="E26" s="1030">
        <v>1</v>
      </c>
      <c r="F26" s="1030">
        <v>0</v>
      </c>
    </row>
    <row r="27" spans="1:6" x14ac:dyDescent="0.2">
      <c r="A27" s="2" t="s">
        <v>44</v>
      </c>
      <c r="B27" s="1033">
        <v>39</v>
      </c>
      <c r="C27" s="1030">
        <v>0</v>
      </c>
      <c r="D27" s="1030">
        <v>0</v>
      </c>
      <c r="E27" s="1030">
        <v>0</v>
      </c>
      <c r="F27" s="1030">
        <v>1</v>
      </c>
    </row>
    <row r="28" spans="1:6" x14ac:dyDescent="0.2">
      <c r="A28" s="2" t="s">
        <v>45</v>
      </c>
      <c r="B28" s="1033">
        <v>288</v>
      </c>
      <c r="C28" s="1030">
        <v>0</v>
      </c>
      <c r="D28" s="1030">
        <v>0</v>
      </c>
      <c r="E28" s="1030">
        <v>0</v>
      </c>
      <c r="F28" s="1030">
        <v>1</v>
      </c>
    </row>
    <row r="29" spans="1:6" x14ac:dyDescent="0.2">
      <c r="A29" s="5" t="s">
        <v>46</v>
      </c>
      <c r="B29" s="1032" t="s">
        <v>1</v>
      </c>
      <c r="C29" s="1029" t="s">
        <v>1</v>
      </c>
      <c r="D29" s="1029" t="s">
        <v>1</v>
      </c>
      <c r="E29" s="1029" t="s">
        <v>1</v>
      </c>
      <c r="F29" s="1029" t="s">
        <v>1</v>
      </c>
    </row>
    <row r="30" spans="1:6" x14ac:dyDescent="0.2">
      <c r="A30" s="2" t="s">
        <v>47</v>
      </c>
      <c r="B30" s="1033">
        <v>488</v>
      </c>
      <c r="C30" s="1030">
        <v>0.21457928419113201</v>
      </c>
      <c r="D30" s="1030">
        <v>0.38947182893753102</v>
      </c>
      <c r="E30" s="1030">
        <v>0.188701257109642</v>
      </c>
      <c r="F30" s="1030">
        <v>0.207247629761696</v>
      </c>
    </row>
    <row r="31" spans="1:6" x14ac:dyDescent="0.2">
      <c r="A31" s="2" t="s">
        <v>48</v>
      </c>
      <c r="B31" s="1033">
        <v>2197</v>
      </c>
      <c r="C31" s="1030">
        <v>0.51396954059600797</v>
      </c>
      <c r="D31" s="1030">
        <v>6.5695658326149001E-2</v>
      </c>
      <c r="E31" s="1030">
        <v>0.36616438627242998</v>
      </c>
      <c r="F31" s="1030">
        <v>5.41703961789608E-2</v>
      </c>
    </row>
    <row r="32" spans="1:6" x14ac:dyDescent="0.2">
      <c r="A32" s="2" t="s">
        <v>49</v>
      </c>
      <c r="B32" s="1033">
        <v>1844</v>
      </c>
      <c r="C32" s="1030">
        <v>0.73007148504257202</v>
      </c>
      <c r="D32" s="1030">
        <v>1.1849388480186501E-2</v>
      </c>
      <c r="E32" s="1030">
        <v>0.23623852431774101</v>
      </c>
      <c r="F32" s="1030">
        <v>2.1840615198016201E-2</v>
      </c>
    </row>
    <row r="33" spans="1:6" x14ac:dyDescent="0.2">
      <c r="A33" s="2" t="s">
        <v>50</v>
      </c>
      <c r="B33" s="1033">
        <v>4258</v>
      </c>
      <c r="C33" s="1030">
        <v>0.877890825271606</v>
      </c>
      <c r="D33" s="1030">
        <v>1.16250412538648E-2</v>
      </c>
      <c r="E33" s="1030">
        <v>9.74847376346588E-2</v>
      </c>
      <c r="F33" s="1030">
        <v>1.2999407947063399E-2</v>
      </c>
    </row>
    <row r="34" spans="1:6" x14ac:dyDescent="0.2">
      <c r="A34" s="5" t="s">
        <v>51</v>
      </c>
      <c r="B34" s="1032" t="s">
        <v>1</v>
      </c>
      <c r="C34" s="1029" t="s">
        <v>1</v>
      </c>
      <c r="D34" s="1029" t="s">
        <v>1</v>
      </c>
      <c r="E34" s="1029" t="s">
        <v>1</v>
      </c>
      <c r="F34" s="1029" t="s">
        <v>1</v>
      </c>
    </row>
    <row r="35" spans="1:6" x14ac:dyDescent="0.2">
      <c r="A35" s="2" t="s">
        <v>52</v>
      </c>
      <c r="B35" s="1033">
        <v>2832</v>
      </c>
      <c r="C35" s="1030">
        <v>0.55697208642959595</v>
      </c>
      <c r="D35" s="1030">
        <v>8.8188216090202304E-2</v>
      </c>
      <c r="E35" s="1030">
        <v>0.30345067381858798</v>
      </c>
      <c r="F35" s="1030">
        <v>5.1389053463935901E-2</v>
      </c>
    </row>
    <row r="36" spans="1:6" x14ac:dyDescent="0.2">
      <c r="A36" s="2" t="s">
        <v>53</v>
      </c>
      <c r="B36" s="1033">
        <v>4055</v>
      </c>
      <c r="C36" s="1030">
        <v>0.64842981100082397</v>
      </c>
      <c r="D36" s="1030">
        <v>4.7670662403106703E-2</v>
      </c>
      <c r="E36" s="1030">
        <v>0.25567510724067699</v>
      </c>
      <c r="F36" s="1030">
        <v>4.8224456608295399E-2</v>
      </c>
    </row>
    <row r="37" spans="1:6" x14ac:dyDescent="0.2">
      <c r="A37" s="2" t="s">
        <v>54</v>
      </c>
      <c r="B37" s="1033">
        <v>1271</v>
      </c>
      <c r="C37" s="1030">
        <v>0.84800821542739901</v>
      </c>
      <c r="D37" s="1030">
        <v>6.1494395136833198E-2</v>
      </c>
      <c r="E37" s="1030">
        <v>2.2275216877460501E-2</v>
      </c>
      <c r="F37" s="1030">
        <v>6.82221874594688E-2</v>
      </c>
    </row>
    <row r="38" spans="1:6" x14ac:dyDescent="0.2">
      <c r="A38" s="2" t="s">
        <v>55</v>
      </c>
      <c r="B38" s="1033">
        <v>1200</v>
      </c>
      <c r="C38" s="1030">
        <v>0.88514065742492698</v>
      </c>
      <c r="D38" s="1030">
        <v>5.5738914757967002E-2</v>
      </c>
      <c r="E38" s="1030">
        <v>1.3091766275465501E-2</v>
      </c>
      <c r="F38" s="1030">
        <v>4.6028688549995402E-2</v>
      </c>
    </row>
    <row r="39" spans="1:6" x14ac:dyDescent="0.2">
      <c r="A39" s="5" t="s">
        <v>56</v>
      </c>
      <c r="B39" s="1032" t="s">
        <v>1</v>
      </c>
      <c r="C39" s="1029" t="s">
        <v>1</v>
      </c>
      <c r="D39" s="1029" t="s">
        <v>1</v>
      </c>
      <c r="E39" s="1029" t="s">
        <v>1</v>
      </c>
      <c r="F39" s="1029" t="s">
        <v>1</v>
      </c>
    </row>
    <row r="40" spans="1:6" x14ac:dyDescent="0.2">
      <c r="A40" s="2" t="s">
        <v>57</v>
      </c>
      <c r="B40" s="1033">
        <v>8263</v>
      </c>
      <c r="C40" s="1030">
        <v>0.62873512506484996</v>
      </c>
      <c r="D40" s="1030">
        <v>6.0392517596483203E-2</v>
      </c>
      <c r="E40" s="1030">
        <v>0.26062622666358898</v>
      </c>
      <c r="F40" s="1030">
        <v>5.0246138125658001E-2</v>
      </c>
    </row>
    <row r="41" spans="1:6" x14ac:dyDescent="0.2">
      <c r="A41" s="2" t="s">
        <v>58</v>
      </c>
      <c r="B41" s="1033">
        <v>846</v>
      </c>
      <c r="C41" s="1030">
        <v>0.72255259752273604</v>
      </c>
      <c r="D41" s="1030">
        <v>0.120182827115059</v>
      </c>
      <c r="E41" s="1030">
        <v>9.4609603285789504E-2</v>
      </c>
      <c r="F41" s="1030">
        <v>6.2655001878738403E-2</v>
      </c>
    </row>
    <row r="42" spans="1:6" x14ac:dyDescent="0.2">
      <c r="A42" s="5" t="s">
        <v>59</v>
      </c>
      <c r="B42" s="1032" t="s">
        <v>1</v>
      </c>
      <c r="C42" s="1029" t="s">
        <v>1</v>
      </c>
      <c r="D42" s="1029" t="s">
        <v>1</v>
      </c>
      <c r="E42" s="1029" t="s">
        <v>1</v>
      </c>
      <c r="F42" s="1029" t="s">
        <v>1</v>
      </c>
    </row>
    <row r="43" spans="1:6" x14ac:dyDescent="0.2">
      <c r="A43" s="2" t="s">
        <v>60</v>
      </c>
      <c r="B43" s="1033">
        <v>7522</v>
      </c>
      <c r="C43" s="1030">
        <v>0.61244088411331199</v>
      </c>
      <c r="D43" s="1030">
        <v>5.8707606047391898E-2</v>
      </c>
      <c r="E43" s="1030">
        <v>0.28807827830314597</v>
      </c>
      <c r="F43" s="1030">
        <v>4.0773209184408202E-2</v>
      </c>
    </row>
    <row r="44" spans="1:6" x14ac:dyDescent="0.2">
      <c r="A44" s="2" t="s">
        <v>61</v>
      </c>
      <c r="B44" s="1033">
        <v>1010</v>
      </c>
      <c r="C44" s="1030">
        <v>0.72058200836181596</v>
      </c>
      <c r="D44" s="1030">
        <v>6.5068535506725297E-2</v>
      </c>
      <c r="E44" s="1030">
        <v>9.2579975724220304E-2</v>
      </c>
      <c r="F44" s="1030">
        <v>0.12176945805549599</v>
      </c>
    </row>
    <row r="45" spans="1:6" x14ac:dyDescent="0.2">
      <c r="A45" s="2" t="s">
        <v>62</v>
      </c>
      <c r="B45" s="1033">
        <v>711</v>
      </c>
      <c r="C45" s="1030">
        <v>0.73919785022735596</v>
      </c>
      <c r="D45" s="1030">
        <v>0.13152153789997101</v>
      </c>
      <c r="E45" s="1030">
        <v>6.7356579005718203E-2</v>
      </c>
      <c r="F45" s="1030">
        <v>6.19240403175354E-2</v>
      </c>
    </row>
    <row r="46" spans="1:6" x14ac:dyDescent="0.2">
      <c r="A46" s="5" t="s">
        <v>63</v>
      </c>
      <c r="B46" s="1032" t="s">
        <v>1</v>
      </c>
      <c r="C46" s="1029" t="s">
        <v>1</v>
      </c>
      <c r="D46" s="1029" t="s">
        <v>1</v>
      </c>
      <c r="E46" s="1029" t="s">
        <v>1</v>
      </c>
      <c r="F46" s="1029" t="s">
        <v>1</v>
      </c>
    </row>
    <row r="47" spans="1:6" x14ac:dyDescent="0.2">
      <c r="A47" s="2" t="s">
        <v>64</v>
      </c>
      <c r="B47" s="1033">
        <v>1140</v>
      </c>
      <c r="C47" s="1030">
        <v>0.71054822206497203</v>
      </c>
      <c r="D47" s="1030">
        <v>3.79728116095066E-2</v>
      </c>
      <c r="E47" s="1030">
        <v>0.17439857125282299</v>
      </c>
      <c r="F47" s="1030">
        <v>7.7080398797988905E-2</v>
      </c>
    </row>
    <row r="48" spans="1:6" x14ac:dyDescent="0.2">
      <c r="A48" s="2" t="s">
        <v>65</v>
      </c>
      <c r="B48" s="1033">
        <v>788</v>
      </c>
      <c r="C48" s="1030">
        <v>0.56130564212799094</v>
      </c>
      <c r="D48" s="1030">
        <v>8.4894329309463501E-2</v>
      </c>
      <c r="E48" s="1030">
        <v>0.31569167971611001</v>
      </c>
      <c r="F48" s="1030">
        <v>3.8108356297016102E-2</v>
      </c>
    </row>
    <row r="49" spans="1:6" x14ac:dyDescent="0.2">
      <c r="A49" s="2" t="s">
        <v>66</v>
      </c>
      <c r="B49" s="1033">
        <v>1399</v>
      </c>
      <c r="C49" s="1030">
        <v>0.637892365455627</v>
      </c>
      <c r="D49" s="1030">
        <v>6.8612746894359603E-2</v>
      </c>
      <c r="E49" s="1030">
        <v>0.22572201490402199</v>
      </c>
      <c r="F49" s="1030">
        <v>6.7772857844829601E-2</v>
      </c>
    </row>
    <row r="50" spans="1:6" x14ac:dyDescent="0.2">
      <c r="A50" s="2" t="s">
        <v>67</v>
      </c>
      <c r="B50" s="1033">
        <v>945</v>
      </c>
      <c r="C50" s="1030">
        <v>0.63627517223358199</v>
      </c>
      <c r="D50" s="1030">
        <v>6.8197771906852694E-2</v>
      </c>
      <c r="E50" s="1030">
        <v>0.23115386068821001</v>
      </c>
      <c r="F50" s="1030">
        <v>6.4373172819614397E-2</v>
      </c>
    </row>
    <row r="51" spans="1:6" x14ac:dyDescent="0.2">
      <c r="A51" s="2" t="s">
        <v>68</v>
      </c>
      <c r="B51" s="1033">
        <v>928</v>
      </c>
      <c r="C51" s="1030">
        <v>0.66621160507202104</v>
      </c>
      <c r="D51" s="1030">
        <v>7.4619650840759305E-2</v>
      </c>
      <c r="E51" s="1030">
        <v>0.205502584576607</v>
      </c>
      <c r="F51" s="1030">
        <v>5.3666155785322203E-2</v>
      </c>
    </row>
    <row r="52" spans="1:6" x14ac:dyDescent="0.2">
      <c r="A52" s="2" t="s">
        <v>69</v>
      </c>
      <c r="B52" s="1033">
        <v>906</v>
      </c>
      <c r="C52" s="1030">
        <v>0.68570965528488204</v>
      </c>
      <c r="D52" s="1030">
        <v>9.7074329853057903E-2</v>
      </c>
      <c r="E52" s="1030">
        <v>0.18601965904235801</v>
      </c>
      <c r="F52" s="1030">
        <v>3.1196385622024501E-2</v>
      </c>
    </row>
    <row r="53" spans="1:6" x14ac:dyDescent="0.2">
      <c r="A53" s="2" t="s">
        <v>70</v>
      </c>
      <c r="B53" s="1033">
        <v>838</v>
      </c>
      <c r="C53" s="1030">
        <v>0.42894414067268399</v>
      </c>
      <c r="D53" s="1030">
        <v>0.11704270541667899</v>
      </c>
      <c r="E53" s="1030">
        <v>0.42937922477722201</v>
      </c>
      <c r="F53" s="1030">
        <v>2.4633917957544299E-2</v>
      </c>
    </row>
    <row r="54" spans="1:6" x14ac:dyDescent="0.2">
      <c r="A54" s="2" t="s">
        <v>71</v>
      </c>
      <c r="B54" s="1033">
        <v>928</v>
      </c>
      <c r="C54" s="1030">
        <v>0.66921573877334595</v>
      </c>
      <c r="D54" s="1030">
        <v>6.7540206015110002E-2</v>
      </c>
      <c r="E54" s="1030">
        <v>0.19940021634101901</v>
      </c>
      <c r="F54" s="1030">
        <v>6.3843838870525402E-2</v>
      </c>
    </row>
    <row r="55" spans="1:6" x14ac:dyDescent="0.2">
      <c r="A55" s="2" t="s">
        <v>72</v>
      </c>
      <c r="B55" s="1033">
        <v>562</v>
      </c>
      <c r="C55" s="1030">
        <v>0.65008014440536499</v>
      </c>
      <c r="D55" s="1030">
        <v>6.6431455314159393E-2</v>
      </c>
      <c r="E55" s="1030">
        <v>0.24872612953185999</v>
      </c>
      <c r="F55" s="1030">
        <v>3.4762296825647403E-2</v>
      </c>
    </row>
    <row r="56" spans="1:6" x14ac:dyDescent="0.2">
      <c r="A56" s="2" t="s">
        <v>73</v>
      </c>
      <c r="B56" s="1033">
        <v>992</v>
      </c>
      <c r="C56" s="1030">
        <v>0.70129120349884</v>
      </c>
      <c r="D56" s="1030">
        <v>4.8790220171213199E-2</v>
      </c>
      <c r="E56" s="1030">
        <v>0.211017146706581</v>
      </c>
      <c r="F56" s="1030">
        <v>3.8901437073945999E-2</v>
      </c>
    </row>
    <row r="57" spans="1:6" x14ac:dyDescent="0.2">
      <c r="A57" s="5" t="s">
        <v>74</v>
      </c>
      <c r="B57" s="1032" t="s">
        <v>1</v>
      </c>
      <c r="C57" s="1029" t="s">
        <v>1</v>
      </c>
      <c r="D57" s="1029" t="s">
        <v>1</v>
      </c>
      <c r="E57" s="1029" t="s">
        <v>1</v>
      </c>
      <c r="F57" s="1029" t="s">
        <v>1</v>
      </c>
    </row>
    <row r="58" spans="1:6" x14ac:dyDescent="0.2">
      <c r="A58" s="2" t="s">
        <v>75</v>
      </c>
      <c r="B58" s="1033">
        <v>1140</v>
      </c>
      <c r="C58" s="1030">
        <v>0.71054822206497203</v>
      </c>
      <c r="D58" s="1030">
        <v>3.79728116095066E-2</v>
      </c>
      <c r="E58" s="1030">
        <v>0.17439857125282299</v>
      </c>
      <c r="F58" s="1030">
        <v>7.7080398797988905E-2</v>
      </c>
    </row>
    <row r="59" spans="1:6" x14ac:dyDescent="0.2">
      <c r="A59" s="2" t="s">
        <v>76</v>
      </c>
      <c r="B59" s="1033">
        <v>4240</v>
      </c>
      <c r="C59" s="1030">
        <v>0.68645995855331399</v>
      </c>
      <c r="D59" s="1030">
        <v>7.1185164153575897E-2</v>
      </c>
      <c r="E59" s="1030">
        <v>0.184899047017097</v>
      </c>
      <c r="F59" s="1030">
        <v>5.7455848902463899E-2</v>
      </c>
    </row>
    <row r="60" spans="1:6" x14ac:dyDescent="0.2">
      <c r="A60" s="2" t="s">
        <v>77</v>
      </c>
      <c r="B60" s="1033">
        <v>2309</v>
      </c>
      <c r="C60" s="1030">
        <v>0.50317209959030196</v>
      </c>
      <c r="D60" s="1030">
        <v>0.10419552028179201</v>
      </c>
      <c r="E60" s="1030">
        <v>0.35226485133171098</v>
      </c>
      <c r="F60" s="1030">
        <v>4.0367491543292999E-2</v>
      </c>
    </row>
    <row r="61" spans="1:6" x14ac:dyDescent="0.2">
      <c r="A61" s="2" t="s">
        <v>78</v>
      </c>
      <c r="B61" s="1033">
        <v>1737</v>
      </c>
      <c r="C61" s="1030">
        <v>0.64021289348602295</v>
      </c>
      <c r="D61" s="1030">
        <v>3.1525254249572802E-2</v>
      </c>
      <c r="E61" s="1030">
        <v>0.30829489231109602</v>
      </c>
      <c r="F61" s="1030">
        <v>1.99669282883406E-2</v>
      </c>
    </row>
    <row r="62" spans="1:6" x14ac:dyDescent="0.2">
      <c r="A62" s="5" t="s">
        <v>79</v>
      </c>
      <c r="B62" s="1032" t="s">
        <v>1</v>
      </c>
      <c r="C62" s="1029" t="s">
        <v>1</v>
      </c>
      <c r="D62" s="1029" t="s">
        <v>1</v>
      </c>
      <c r="E62" s="1029" t="s">
        <v>1</v>
      </c>
      <c r="F62" s="1029" t="s">
        <v>1</v>
      </c>
    </row>
    <row r="63" spans="1:6" x14ac:dyDescent="0.2">
      <c r="A63" s="2" t="s">
        <v>80</v>
      </c>
      <c r="B63" s="1033">
        <v>7583</v>
      </c>
      <c r="C63" s="1030">
        <v>0.59760659933090199</v>
      </c>
      <c r="D63" s="1030">
        <v>7.08803236484528E-2</v>
      </c>
      <c r="E63" s="1030">
        <v>0.27701541781425498</v>
      </c>
      <c r="F63" s="1030">
        <v>5.4497677832841901E-2</v>
      </c>
    </row>
    <row r="64" spans="1:6" x14ac:dyDescent="0.2">
      <c r="A64" s="2" t="s">
        <v>81</v>
      </c>
      <c r="B64" s="1033">
        <v>293</v>
      </c>
      <c r="C64" s="1030">
        <v>0.85389643907546997</v>
      </c>
      <c r="D64" s="1030">
        <v>6.2401246279478101E-2</v>
      </c>
      <c r="E64" s="1030">
        <v>0</v>
      </c>
      <c r="F64" s="1030">
        <v>8.3702303469181102E-2</v>
      </c>
    </row>
    <row r="65" spans="1:6" x14ac:dyDescent="0.2">
      <c r="A65" s="2" t="s">
        <v>82</v>
      </c>
      <c r="B65" s="1033">
        <v>613</v>
      </c>
      <c r="C65" s="1030">
        <v>0.86935794353485096</v>
      </c>
      <c r="D65" s="1030">
        <v>7.5461417436599704E-2</v>
      </c>
      <c r="E65" s="1030">
        <v>2.5174519047141099E-2</v>
      </c>
      <c r="F65" s="1030">
        <v>3.0006097629666301E-2</v>
      </c>
    </row>
    <row r="66" spans="1:6" x14ac:dyDescent="0.2">
      <c r="A66" s="2" t="s">
        <v>83</v>
      </c>
      <c r="B66" s="1033">
        <v>839</v>
      </c>
      <c r="C66" s="1030">
        <v>0.88131266832351696</v>
      </c>
      <c r="D66" s="1030">
        <v>7.3051214218139607E-2</v>
      </c>
      <c r="E66" s="1030">
        <v>1.50165753439069E-2</v>
      </c>
      <c r="F66" s="1030">
        <v>3.0619537457823798E-2</v>
      </c>
    </row>
    <row r="67" spans="1:6" x14ac:dyDescent="0.2">
      <c r="A67" s="5" t="s">
        <v>84</v>
      </c>
      <c r="B67" s="1032" t="s">
        <v>1</v>
      </c>
      <c r="C67" s="1029" t="s">
        <v>1</v>
      </c>
      <c r="D67" s="1029" t="s">
        <v>1</v>
      </c>
      <c r="E67" s="1029" t="s">
        <v>1</v>
      </c>
      <c r="F67" s="1029" t="s">
        <v>1</v>
      </c>
    </row>
    <row r="68" spans="1:6" x14ac:dyDescent="0.2">
      <c r="A68" s="2" t="s">
        <v>85</v>
      </c>
      <c r="B68" s="1033">
        <v>8595</v>
      </c>
      <c r="C68" s="1030">
        <v>0.63713634014129605</v>
      </c>
      <c r="D68" s="1030">
        <v>6.7069530487060505E-2</v>
      </c>
      <c r="E68" s="1030">
        <v>0.25612220168113697</v>
      </c>
      <c r="F68" s="1030">
        <v>3.96719500422478E-2</v>
      </c>
    </row>
    <row r="69" spans="1:6" x14ac:dyDescent="0.2">
      <c r="A69" s="2" t="s">
        <v>86</v>
      </c>
      <c r="B69" s="1033">
        <v>212</v>
      </c>
      <c r="C69" s="1030">
        <v>0.81948125362396196</v>
      </c>
      <c r="D69" s="1030">
        <v>7.3801182210445404E-2</v>
      </c>
      <c r="E69" s="1030">
        <v>7.40543603897095E-2</v>
      </c>
      <c r="F69" s="1030">
        <v>3.26632037758827E-2</v>
      </c>
    </row>
    <row r="70" spans="1:6" x14ac:dyDescent="0.2">
      <c r="A70" s="2" t="s">
        <v>87</v>
      </c>
      <c r="B70" s="1033">
        <v>538</v>
      </c>
      <c r="C70" s="1030">
        <v>0.63496214151382402</v>
      </c>
      <c r="D70" s="1030">
        <v>8.6990527808666201E-2</v>
      </c>
      <c r="E70" s="1030">
        <v>3.9098091423511498E-2</v>
      </c>
      <c r="F70" s="1030">
        <v>0.238949239253998</v>
      </c>
    </row>
    <row r="71" spans="1:6" x14ac:dyDescent="0.2">
      <c r="A71" s="2" t="s">
        <v>88</v>
      </c>
      <c r="B71" s="1033">
        <v>65</v>
      </c>
      <c r="C71" s="1030">
        <v>0.60084229707717896</v>
      </c>
      <c r="D71" s="1030">
        <v>0.25743904709816001</v>
      </c>
      <c r="E71" s="1030">
        <v>4.6057578176260001E-2</v>
      </c>
      <c r="F71" s="1030">
        <v>9.5661118626594502E-2</v>
      </c>
    </row>
    <row r="72" spans="1:6" x14ac:dyDescent="0.2">
      <c r="A72" s="5" t="s">
        <v>89</v>
      </c>
      <c r="B72" s="1032" t="s">
        <v>1</v>
      </c>
      <c r="C72" s="1029" t="s">
        <v>1</v>
      </c>
      <c r="D72" s="1029" t="s">
        <v>1</v>
      </c>
      <c r="E72" s="1029" t="s">
        <v>1</v>
      </c>
      <c r="F72" s="1029" t="s">
        <v>1</v>
      </c>
    </row>
    <row r="73" spans="1:6" x14ac:dyDescent="0.2">
      <c r="A73" s="2" t="s">
        <v>89</v>
      </c>
      <c r="B73" s="1033">
        <v>4980</v>
      </c>
      <c r="C73" s="1030">
        <v>0.63769185543060303</v>
      </c>
      <c r="D73" s="1030">
        <v>7.83098340034485E-2</v>
      </c>
      <c r="E73" s="1030">
        <v>0.22943650186061901</v>
      </c>
      <c r="F73" s="1030">
        <v>5.4561782628297799E-2</v>
      </c>
    </row>
    <row r="74" spans="1:6" x14ac:dyDescent="0.2">
      <c r="A74" s="2" t="s">
        <v>90</v>
      </c>
      <c r="B74" s="1033">
        <v>2131</v>
      </c>
      <c r="C74" s="1030">
        <v>0.66491687297821001</v>
      </c>
      <c r="D74" s="1030">
        <v>2.3007484152913101E-2</v>
      </c>
      <c r="E74" s="1030">
        <v>0.28469616174697898</v>
      </c>
      <c r="F74" s="1030">
        <v>2.7379469946026799E-2</v>
      </c>
    </row>
    <row r="75" spans="1:6" x14ac:dyDescent="0.2">
      <c r="A75" s="5" t="s">
        <v>91</v>
      </c>
      <c r="B75" s="1032" t="s">
        <v>1</v>
      </c>
      <c r="C75" s="1029" t="s">
        <v>1</v>
      </c>
      <c r="D75" s="1029" t="s">
        <v>1</v>
      </c>
      <c r="E75" s="1029" t="s">
        <v>1</v>
      </c>
      <c r="F75" s="1029" t="s">
        <v>1</v>
      </c>
    </row>
    <row r="76" spans="1:6" x14ac:dyDescent="0.2">
      <c r="A76" s="2" t="s">
        <v>92</v>
      </c>
      <c r="B76" s="1033">
        <v>2455</v>
      </c>
      <c r="C76" s="1030">
        <v>0.76434504985809304</v>
      </c>
      <c r="D76" s="1030">
        <v>7.3479056358337402E-2</v>
      </c>
      <c r="E76" s="1030">
        <v>7.1585386991500896E-2</v>
      </c>
      <c r="F76" s="1030">
        <v>9.05905291438103E-2</v>
      </c>
    </row>
    <row r="77" spans="1:6" x14ac:dyDescent="0.2">
      <c r="A77" s="2" t="s">
        <v>93</v>
      </c>
      <c r="B77" s="1033">
        <v>1228</v>
      </c>
      <c r="C77" s="1030">
        <v>0.70843410491943404</v>
      </c>
      <c r="D77" s="1030">
        <v>8.7836876511573805E-2</v>
      </c>
      <c r="E77" s="1030">
        <v>0.170670285820961</v>
      </c>
      <c r="F77" s="1030">
        <v>3.30587550997734E-2</v>
      </c>
    </row>
    <row r="78" spans="1:6" x14ac:dyDescent="0.2">
      <c r="A78" s="2" t="s">
        <v>94</v>
      </c>
      <c r="B78" s="1033">
        <v>3381</v>
      </c>
      <c r="C78" s="1030">
        <v>0.472066760063171</v>
      </c>
      <c r="D78" s="1030">
        <v>6.16058707237244E-2</v>
      </c>
      <c r="E78" s="1030">
        <v>0.44850042462348899</v>
      </c>
      <c r="F78" s="1030">
        <v>1.7826933413744001E-2</v>
      </c>
    </row>
    <row r="79" spans="1:6" x14ac:dyDescent="0.2">
      <c r="A79" s="5" t="s">
        <v>95</v>
      </c>
      <c r="B79" s="1032" t="s">
        <v>1</v>
      </c>
      <c r="C79" s="1029" t="s">
        <v>1</v>
      </c>
      <c r="D79" s="1029" t="s">
        <v>1</v>
      </c>
      <c r="E79" s="1029" t="s">
        <v>1</v>
      </c>
      <c r="F79" s="1029" t="s">
        <v>1</v>
      </c>
    </row>
    <row r="80" spans="1:6" x14ac:dyDescent="0.2">
      <c r="A80" s="2" t="s">
        <v>96</v>
      </c>
      <c r="B80" s="1033">
        <v>1265</v>
      </c>
      <c r="C80" s="1030">
        <v>0.73548954725265503</v>
      </c>
      <c r="D80" s="1030">
        <v>5.9731926769018201E-2</v>
      </c>
      <c r="E80" s="1030">
        <v>0.15320363640785201</v>
      </c>
      <c r="F80" s="1030">
        <v>5.1574904471635798E-2</v>
      </c>
    </row>
    <row r="81" spans="1:6" x14ac:dyDescent="0.2">
      <c r="A81" s="2" t="s">
        <v>97</v>
      </c>
      <c r="B81" s="1033">
        <v>1351</v>
      </c>
      <c r="C81" s="1030">
        <v>0.63945823907852195</v>
      </c>
      <c r="D81" s="1030">
        <v>7.0839077234268202E-2</v>
      </c>
      <c r="E81" s="1030">
        <v>0.263434648513794</v>
      </c>
      <c r="F81" s="1030">
        <v>2.62680295854807E-2</v>
      </c>
    </row>
    <row r="82" spans="1:6" x14ac:dyDescent="0.2">
      <c r="A82" s="2" t="s">
        <v>98</v>
      </c>
      <c r="B82" s="1033">
        <v>279</v>
      </c>
      <c r="C82" s="1030">
        <v>0.64141213893890403</v>
      </c>
      <c r="D82" s="1030">
        <v>8.9965097606182098E-2</v>
      </c>
      <c r="E82" s="1030">
        <v>0.23283268511295299</v>
      </c>
      <c r="F82" s="1030">
        <v>3.5790059715509401E-2</v>
      </c>
    </row>
    <row r="83" spans="1:6" x14ac:dyDescent="0.2">
      <c r="A83" s="2" t="s">
        <v>99</v>
      </c>
      <c r="B83" s="1033">
        <v>828</v>
      </c>
      <c r="C83" s="1030">
        <v>0.41990360617637601</v>
      </c>
      <c r="D83" s="1030">
        <v>0.10332681238651301</v>
      </c>
      <c r="E83" s="1030">
        <v>0.44487205147743197</v>
      </c>
      <c r="F83" s="1030">
        <v>3.1897529959678601E-2</v>
      </c>
    </row>
    <row r="84" spans="1:6" x14ac:dyDescent="0.2">
      <c r="A84" s="2" t="s">
        <v>100</v>
      </c>
      <c r="B84" s="1033">
        <v>407</v>
      </c>
      <c r="C84" s="1030">
        <v>0.60692894458770796</v>
      </c>
      <c r="D84" s="1030">
        <v>5.8150853961706203E-2</v>
      </c>
      <c r="E84" s="1030">
        <v>0.27818736433982799</v>
      </c>
      <c r="F84" s="1030">
        <v>5.67328706383705E-2</v>
      </c>
    </row>
    <row r="85" spans="1:6" x14ac:dyDescent="0.2">
      <c r="A85" s="2" t="s">
        <v>101</v>
      </c>
      <c r="B85" s="1033">
        <v>1092</v>
      </c>
      <c r="C85" s="1030">
        <v>0.59224736690521196</v>
      </c>
      <c r="D85" s="1030">
        <v>2.5672307237982701E-2</v>
      </c>
      <c r="E85" s="1030">
        <v>0.34926003217697099</v>
      </c>
      <c r="F85" s="1030">
        <v>3.2820284366607701E-2</v>
      </c>
    </row>
    <row r="86" spans="1:6" x14ac:dyDescent="0.2">
      <c r="A86" s="2" t="s">
        <v>102</v>
      </c>
      <c r="B86" s="1033">
        <v>336</v>
      </c>
      <c r="C86" s="1030">
        <v>0.700134336948395</v>
      </c>
      <c r="D86" s="1030">
        <v>3.1642533838748897E-2</v>
      </c>
      <c r="E86" s="1030">
        <v>0.218687489628792</v>
      </c>
      <c r="F86" s="1030">
        <v>4.9535613507032401E-2</v>
      </c>
    </row>
    <row r="87" spans="1:6" x14ac:dyDescent="0.2">
      <c r="A87" s="2" t="s">
        <v>103</v>
      </c>
      <c r="B87" s="1033">
        <v>391</v>
      </c>
      <c r="C87" s="1030">
        <v>0.82317131757736195</v>
      </c>
      <c r="D87" s="1030">
        <v>1.54512599110603E-2</v>
      </c>
      <c r="E87" s="1030">
        <v>0.116142578423023</v>
      </c>
      <c r="F87" s="1030">
        <v>4.5234832912683501E-2</v>
      </c>
    </row>
    <row r="88" spans="1:6" x14ac:dyDescent="0.2">
      <c r="A88" s="2" t="s">
        <v>104</v>
      </c>
      <c r="B88" s="1033">
        <v>1064</v>
      </c>
      <c r="C88" s="1030">
        <v>0.72108232975006104</v>
      </c>
      <c r="D88" s="1030">
        <v>9.32880863547325E-2</v>
      </c>
      <c r="E88" s="1030">
        <v>8.6453855037689195E-2</v>
      </c>
      <c r="F88" s="1030">
        <v>9.9175699055194896E-2</v>
      </c>
    </row>
    <row r="89" spans="1:6" x14ac:dyDescent="0.2">
      <c r="A89" s="5" t="s">
        <v>105</v>
      </c>
      <c r="B89" s="1032" t="s">
        <v>1</v>
      </c>
      <c r="C89" s="1029" t="s">
        <v>1</v>
      </c>
      <c r="D89" s="1029" t="s">
        <v>1</v>
      </c>
      <c r="E89" s="1029" t="s">
        <v>1</v>
      </c>
      <c r="F89" s="1029" t="s">
        <v>1</v>
      </c>
    </row>
    <row r="90" spans="1:6" x14ac:dyDescent="0.2">
      <c r="A90" s="2" t="s">
        <v>106</v>
      </c>
      <c r="B90" s="1033">
        <v>1049</v>
      </c>
      <c r="C90" s="1030">
        <v>0.312902390956879</v>
      </c>
      <c r="D90" s="1030">
        <v>0.29435637593269298</v>
      </c>
      <c r="E90" s="1030">
        <v>0.21688112616538999</v>
      </c>
      <c r="F90" s="1030">
        <v>0.17586009204387701</v>
      </c>
    </row>
    <row r="91" spans="1:6" x14ac:dyDescent="0.2">
      <c r="A91" s="2" t="s">
        <v>107</v>
      </c>
      <c r="B91" s="1033">
        <v>2490</v>
      </c>
      <c r="C91" s="1030">
        <v>0.56001478433608998</v>
      </c>
      <c r="D91" s="1030">
        <v>4.1304185986518901E-2</v>
      </c>
      <c r="E91" s="1030">
        <v>0.35749781131744401</v>
      </c>
      <c r="F91" s="1030">
        <v>4.1183222085237503E-2</v>
      </c>
    </row>
    <row r="92" spans="1:6" x14ac:dyDescent="0.2">
      <c r="A92" s="2" t="s">
        <v>108</v>
      </c>
      <c r="B92" s="1033">
        <v>4430</v>
      </c>
      <c r="C92" s="1030">
        <v>0.80711346864700295</v>
      </c>
      <c r="D92" s="1030">
        <v>6.4202863723039601E-3</v>
      </c>
      <c r="E92" s="1030">
        <v>0.17719721794128401</v>
      </c>
      <c r="F92" s="1030">
        <v>9.2690009623765893E-3</v>
      </c>
    </row>
    <row r="93" spans="1:6" x14ac:dyDescent="0.2">
      <c r="A93" s="2" t="s">
        <v>109</v>
      </c>
      <c r="B93" s="1033">
        <v>770</v>
      </c>
      <c r="C93" s="1030">
        <v>0.94138455390930198</v>
      </c>
      <c r="D93" s="1030">
        <v>3.7164960522204598E-3</v>
      </c>
      <c r="E93" s="1030">
        <v>4.2694982141256298E-2</v>
      </c>
      <c r="F93" s="1030">
        <v>1.22039709240198E-2</v>
      </c>
    </row>
    <row r="94" spans="1:6" x14ac:dyDescent="0.2">
      <c r="A94" s="5" t="s">
        <v>110</v>
      </c>
      <c r="B94" s="1032" t="s">
        <v>1</v>
      </c>
      <c r="C94" s="1029" t="s">
        <v>1</v>
      </c>
      <c r="D94" s="1029" t="s">
        <v>1</v>
      </c>
      <c r="E94" s="1029" t="s">
        <v>1</v>
      </c>
      <c r="F94" s="1029" t="s">
        <v>1</v>
      </c>
    </row>
    <row r="95" spans="1:6" x14ac:dyDescent="0.2">
      <c r="A95" s="2" t="s">
        <v>106</v>
      </c>
      <c r="B95" s="1033">
        <v>1691</v>
      </c>
      <c r="C95" s="1030">
        <v>0.37298461794853199</v>
      </c>
      <c r="D95" s="1030">
        <v>0.22603307664394401</v>
      </c>
      <c r="E95" s="1030">
        <v>0.26016584038734403</v>
      </c>
      <c r="F95" s="1030">
        <v>0.14081646502018</v>
      </c>
    </row>
    <row r="96" spans="1:6" x14ac:dyDescent="0.2">
      <c r="A96" s="2" t="s">
        <v>107</v>
      </c>
      <c r="B96" s="1033">
        <v>3298</v>
      </c>
      <c r="C96" s="1030">
        <v>0.64462172985076904</v>
      </c>
      <c r="D96" s="1030">
        <v>1.4049052260816101E-2</v>
      </c>
      <c r="E96" s="1030">
        <v>0.32083427906036399</v>
      </c>
      <c r="F96" s="1030">
        <v>2.04949416220188E-2</v>
      </c>
    </row>
    <row r="97" spans="1:6" x14ac:dyDescent="0.2">
      <c r="A97" s="2" t="s">
        <v>108</v>
      </c>
      <c r="B97" s="1033">
        <v>3343</v>
      </c>
      <c r="C97" s="1030">
        <v>0.86818164587020896</v>
      </c>
      <c r="D97" s="1030">
        <v>5.3436052985489403E-3</v>
      </c>
      <c r="E97" s="1030">
        <v>0.118263483047485</v>
      </c>
      <c r="F97" s="1030">
        <v>8.2112671807408298E-3</v>
      </c>
    </row>
    <row r="98" spans="1:6" x14ac:dyDescent="0.2">
      <c r="A98" s="2" t="s">
        <v>109</v>
      </c>
      <c r="B98" s="1033">
        <v>407</v>
      </c>
      <c r="C98" s="1030">
        <v>0.93859791755676303</v>
      </c>
      <c r="D98" s="1030">
        <v>7.3931505903601603E-3</v>
      </c>
      <c r="E98" s="1030">
        <v>3.6113832145929302E-2</v>
      </c>
      <c r="F98" s="1030">
        <v>1.7895108088850999E-2</v>
      </c>
    </row>
    <row r="99" spans="1:6" x14ac:dyDescent="0.2">
      <c r="A99" s="5" t="s">
        <v>111</v>
      </c>
      <c r="B99" s="1032" t="s">
        <v>1</v>
      </c>
      <c r="C99" s="1029" t="s">
        <v>1</v>
      </c>
      <c r="D99" s="1029" t="s">
        <v>1</v>
      </c>
      <c r="E99" s="1029" t="s">
        <v>1</v>
      </c>
      <c r="F99" s="1029" t="s">
        <v>1</v>
      </c>
    </row>
    <row r="100" spans="1:6" x14ac:dyDescent="0.2">
      <c r="A100" s="2" t="s">
        <v>112</v>
      </c>
      <c r="B100" s="1033">
        <v>555</v>
      </c>
      <c r="C100" s="1030">
        <v>0.65857684612274203</v>
      </c>
      <c r="D100" s="1030">
        <v>3.7894502282142598E-2</v>
      </c>
      <c r="E100" s="1030">
        <v>7.6829460449516799E-3</v>
      </c>
      <c r="F100" s="1030">
        <v>0.295845687389374</v>
      </c>
    </row>
    <row r="101" spans="1:6" x14ac:dyDescent="0.2">
      <c r="A101" s="2" t="s">
        <v>113</v>
      </c>
      <c r="B101" s="1033">
        <v>1423</v>
      </c>
      <c r="C101" s="1030">
        <v>0.867908954620361</v>
      </c>
      <c r="D101" s="1030">
        <v>7.1393296122551006E-2</v>
      </c>
      <c r="E101" s="1030">
        <v>2.99580302089453E-3</v>
      </c>
      <c r="F101" s="1030">
        <v>5.7701945304870599E-2</v>
      </c>
    </row>
    <row r="102" spans="1:6" x14ac:dyDescent="0.2">
      <c r="A102" s="2" t="s">
        <v>114</v>
      </c>
      <c r="B102" s="1033">
        <v>1968</v>
      </c>
      <c r="C102" s="1030">
        <v>0.88512545824050903</v>
      </c>
      <c r="D102" s="1030">
        <v>8.3801947534084306E-2</v>
      </c>
      <c r="E102" s="1030">
        <v>6.7673805169761198E-3</v>
      </c>
      <c r="F102" s="1030">
        <v>2.43052002042532E-2</v>
      </c>
    </row>
    <row r="103" spans="1:6" x14ac:dyDescent="0.2">
      <c r="A103" s="2" t="s">
        <v>115</v>
      </c>
      <c r="B103" s="1033">
        <v>1350</v>
      </c>
      <c r="C103" s="1030">
        <v>0.84823757410049405</v>
      </c>
      <c r="D103" s="1030">
        <v>9.3012019991874695E-2</v>
      </c>
      <c r="E103" s="1030">
        <v>2.79140751808882E-2</v>
      </c>
      <c r="F103" s="1030">
        <v>3.0836353078484501E-2</v>
      </c>
    </row>
    <row r="104" spans="1:6" x14ac:dyDescent="0.2">
      <c r="A104" s="2" t="s">
        <v>116</v>
      </c>
      <c r="B104" s="1033">
        <v>1499</v>
      </c>
      <c r="C104" s="1030">
        <v>0.73373609781265303</v>
      </c>
      <c r="D104" s="1030">
        <v>0.12916857004165599</v>
      </c>
      <c r="E104" s="1030">
        <v>0.115530908107758</v>
      </c>
      <c r="F104" s="1030">
        <v>2.15644426643848E-2</v>
      </c>
    </row>
    <row r="105" spans="1:6" x14ac:dyDescent="0.2">
      <c r="A105" s="2" t="s">
        <v>117</v>
      </c>
      <c r="B105" s="1033">
        <v>1431</v>
      </c>
      <c r="C105" s="1030">
        <v>7.1783132851123796E-2</v>
      </c>
      <c r="D105" s="1030">
        <v>3.1007139012217501E-2</v>
      </c>
      <c r="E105" s="1030">
        <v>0.88163548707962003</v>
      </c>
      <c r="F105" s="1030">
        <v>1.5574214980006201E-2</v>
      </c>
    </row>
    <row r="106" spans="1:6" x14ac:dyDescent="0.2">
      <c r="A106" s="2" t="s">
        <v>118</v>
      </c>
      <c r="B106" s="1033">
        <v>1140</v>
      </c>
      <c r="C106" s="1030">
        <v>5.7341060601174797E-3</v>
      </c>
      <c r="D106" s="1030">
        <v>5.7112728245556398E-3</v>
      </c>
      <c r="E106" s="1030">
        <v>0.98370069265365601</v>
      </c>
      <c r="F106" s="1030">
        <v>4.8539005219936397E-3</v>
      </c>
    </row>
    <row r="107" spans="1:6" x14ac:dyDescent="0.2">
      <c r="A107" s="5" t="s">
        <v>111</v>
      </c>
      <c r="B107" s="1032" t="s">
        <v>1</v>
      </c>
      <c r="C107" s="1029" t="s">
        <v>1</v>
      </c>
      <c r="D107" s="1029" t="s">
        <v>1</v>
      </c>
      <c r="E107" s="1029" t="s">
        <v>1</v>
      </c>
      <c r="F107" s="1029" t="s">
        <v>1</v>
      </c>
    </row>
    <row r="108" spans="1:6" x14ac:dyDescent="0.2">
      <c r="A108" s="2" t="s">
        <v>119</v>
      </c>
      <c r="B108" s="1033">
        <v>1978</v>
      </c>
      <c r="C108" s="1030">
        <v>0.80041378736496005</v>
      </c>
      <c r="D108" s="1030">
        <v>6.0592245310545002E-2</v>
      </c>
      <c r="E108" s="1030">
        <v>4.5070834457874298E-3</v>
      </c>
      <c r="F108" s="1030">
        <v>0.134486883878708</v>
      </c>
    </row>
    <row r="109" spans="1:6" x14ac:dyDescent="0.2">
      <c r="A109" s="2" t="s">
        <v>120</v>
      </c>
      <c r="B109" s="1033">
        <v>2739</v>
      </c>
      <c r="C109" s="1030">
        <v>0.87709110975265503</v>
      </c>
      <c r="D109" s="1030">
        <v>8.5289120674133301E-2</v>
      </c>
      <c r="E109" s="1030">
        <v>1.2453556060791E-2</v>
      </c>
      <c r="F109" s="1030">
        <v>2.5166206061840099E-2</v>
      </c>
    </row>
    <row r="110" spans="1:6" x14ac:dyDescent="0.2">
      <c r="A110" s="2" t="s">
        <v>121</v>
      </c>
      <c r="B110" s="1033">
        <v>2078</v>
      </c>
      <c r="C110" s="1030">
        <v>0.75763529539108299</v>
      </c>
      <c r="D110" s="1030">
        <v>0.122179575264454</v>
      </c>
      <c r="E110" s="1030">
        <v>9.5259904861450195E-2</v>
      </c>
      <c r="F110" s="1030">
        <v>2.4925222620368E-2</v>
      </c>
    </row>
    <row r="111" spans="1:6" x14ac:dyDescent="0.2">
      <c r="A111" s="2" t="s">
        <v>122</v>
      </c>
      <c r="B111" s="1033">
        <v>2571</v>
      </c>
      <c r="C111" s="1030">
        <v>4.1774407029151903E-2</v>
      </c>
      <c r="D111" s="1030">
        <v>1.9514210522174801E-2</v>
      </c>
      <c r="E111" s="1030">
        <v>0.92800784111022905</v>
      </c>
      <c r="F111" s="1030">
        <v>1.07035459950566E-2</v>
      </c>
    </row>
    <row r="112" spans="1:6" x14ac:dyDescent="0.2">
      <c r="A112" s="5" t="s">
        <v>111</v>
      </c>
      <c r="B112" s="1032" t="s">
        <v>1</v>
      </c>
      <c r="C112" s="1029" t="s">
        <v>1</v>
      </c>
      <c r="D112" s="1029" t="s">
        <v>1</v>
      </c>
      <c r="E112" s="1029" t="s">
        <v>1</v>
      </c>
      <c r="F112" s="1029" t="s">
        <v>1</v>
      </c>
    </row>
    <row r="113" spans="1:6" x14ac:dyDescent="0.2">
      <c r="A113" s="2" t="s">
        <v>119</v>
      </c>
      <c r="B113" s="1033">
        <v>1978</v>
      </c>
      <c r="C113" s="1030">
        <v>0.80041378736496005</v>
      </c>
      <c r="D113" s="1030">
        <v>6.0592245310545002E-2</v>
      </c>
      <c r="E113" s="1030">
        <v>4.5070834457874298E-3</v>
      </c>
      <c r="F113" s="1030">
        <v>0.134486883878708</v>
      </c>
    </row>
    <row r="114" spans="1:6" x14ac:dyDescent="0.2">
      <c r="A114" s="2" t="s">
        <v>123</v>
      </c>
      <c r="B114" s="1033">
        <v>3318</v>
      </c>
      <c r="C114" s="1030">
        <v>0.87145757675170898</v>
      </c>
      <c r="D114" s="1030">
        <v>8.7214514613151606E-2</v>
      </c>
      <c r="E114" s="1030">
        <v>1.46027719601989E-2</v>
      </c>
      <c r="F114" s="1030">
        <v>2.6725159958005E-2</v>
      </c>
    </row>
    <row r="115" spans="1:6" x14ac:dyDescent="0.2">
      <c r="A115" s="2" t="s">
        <v>124</v>
      </c>
      <c r="B115" s="1033">
        <v>4070</v>
      </c>
      <c r="C115" s="1030">
        <v>0.32576882839202898</v>
      </c>
      <c r="D115" s="1030">
        <v>6.4518474042415605E-2</v>
      </c>
      <c r="E115" s="1030">
        <v>0.59455162286758401</v>
      </c>
      <c r="F115" s="1030">
        <v>1.51610672473907E-2</v>
      </c>
    </row>
    <row r="116" spans="1:6" x14ac:dyDescent="0.2">
      <c r="A116" s="5" t="s">
        <v>125</v>
      </c>
      <c r="B116" s="1032" t="s">
        <v>1</v>
      </c>
      <c r="C116" s="1029" t="s">
        <v>1</v>
      </c>
      <c r="D116" s="1029" t="s">
        <v>1</v>
      </c>
      <c r="E116" s="1029" t="s">
        <v>1</v>
      </c>
      <c r="F116" s="1029" t="s">
        <v>1</v>
      </c>
    </row>
    <row r="117" spans="1:6" x14ac:dyDescent="0.2">
      <c r="A117" s="2" t="s">
        <v>126</v>
      </c>
      <c r="B117" s="1033">
        <v>1182</v>
      </c>
      <c r="C117" s="1030">
        <v>0.32421562075614901</v>
      </c>
      <c r="D117" s="1030">
        <v>0.277839004993439</v>
      </c>
      <c r="E117" s="1030">
        <v>0.23541985452175099</v>
      </c>
      <c r="F117" s="1030">
        <v>0.162525489926338</v>
      </c>
    </row>
    <row r="118" spans="1:6" x14ac:dyDescent="0.2">
      <c r="A118" s="2" t="s">
        <v>127</v>
      </c>
      <c r="B118" s="1033">
        <v>323</v>
      </c>
      <c r="C118" s="1030">
        <v>0.49928939342498802</v>
      </c>
      <c r="D118" s="1030">
        <v>8.5548758506774902E-2</v>
      </c>
      <c r="E118" s="1030">
        <v>0.334155023097992</v>
      </c>
      <c r="F118" s="1030">
        <v>8.1006824970245403E-2</v>
      </c>
    </row>
    <row r="119" spans="1:6" x14ac:dyDescent="0.2">
      <c r="A119" s="2" t="s">
        <v>128</v>
      </c>
      <c r="B119" s="1033">
        <v>637</v>
      </c>
      <c r="C119" s="1030">
        <v>0.50881600379943803</v>
      </c>
      <c r="D119" s="1030">
        <v>5.6354679167270702E-2</v>
      </c>
      <c r="E119" s="1030">
        <v>0.38854962587356601</v>
      </c>
      <c r="F119" s="1030">
        <v>4.6279702335596098E-2</v>
      </c>
    </row>
    <row r="120" spans="1:6" x14ac:dyDescent="0.2">
      <c r="A120" s="2" t="s">
        <v>129</v>
      </c>
      <c r="B120" s="1033">
        <v>1397</v>
      </c>
      <c r="C120" s="1030">
        <v>0.61819875240325906</v>
      </c>
      <c r="D120" s="1030">
        <v>1.1605931445956201E-2</v>
      </c>
      <c r="E120" s="1030">
        <v>0.34280478954315202</v>
      </c>
      <c r="F120" s="1030">
        <v>2.7390504255890801E-2</v>
      </c>
    </row>
    <row r="121" spans="1:6" x14ac:dyDescent="0.2">
      <c r="A121" s="2" t="s">
        <v>130</v>
      </c>
      <c r="B121" s="1033">
        <v>1465</v>
      </c>
      <c r="C121" s="1030">
        <v>0.71820837259292603</v>
      </c>
      <c r="D121" s="1030">
        <v>7.2095529176294804E-3</v>
      </c>
      <c r="E121" s="1030">
        <v>0.26396211981773399</v>
      </c>
      <c r="F121" s="1030">
        <v>1.0619964450597799E-2</v>
      </c>
    </row>
    <row r="122" spans="1:6" x14ac:dyDescent="0.2">
      <c r="A122" s="2" t="s">
        <v>131</v>
      </c>
      <c r="B122" s="1033">
        <v>843</v>
      </c>
      <c r="C122" s="1030">
        <v>0.82149970531463601</v>
      </c>
      <c r="D122" s="1030">
        <v>6.0859625227749304E-3</v>
      </c>
      <c r="E122" s="1030">
        <v>0.16351087391376501</v>
      </c>
      <c r="F122" s="1030">
        <v>8.9034717530012096E-3</v>
      </c>
    </row>
    <row r="123" spans="1:6" x14ac:dyDescent="0.2">
      <c r="A123" s="2" t="s">
        <v>132</v>
      </c>
      <c r="B123" s="1033">
        <v>501</v>
      </c>
      <c r="C123" s="1030">
        <v>0.824263215065002</v>
      </c>
      <c r="D123" s="1030">
        <v>8.8135516270995105E-3</v>
      </c>
      <c r="E123" s="1030">
        <v>0.14555190503597301</v>
      </c>
      <c r="F123" s="1030">
        <v>2.1371353417634999E-2</v>
      </c>
    </row>
    <row r="124" spans="1:6" x14ac:dyDescent="0.2">
      <c r="A124" s="3" t="s">
        <v>133</v>
      </c>
      <c r="B124" s="1034">
        <v>2391</v>
      </c>
      <c r="C124" s="1031">
        <v>0.91028577089309703</v>
      </c>
      <c r="D124" s="1031">
        <v>4.5093786902725697E-3</v>
      </c>
      <c r="E124" s="1031">
        <v>7.9098261892795604E-2</v>
      </c>
      <c r="F124" s="1031">
        <v>6.1065726913511796E-3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51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52</v>
      </c>
      <c r="D5" s="4" t="s">
        <v>53</v>
      </c>
      <c r="E5" s="4" t="s">
        <v>54</v>
      </c>
      <c r="F5" s="4" t="s">
        <v>55</v>
      </c>
    </row>
    <row r="6" spans="1:6" x14ac:dyDescent="0.2">
      <c r="A6" s="5" t="s">
        <v>26</v>
      </c>
      <c r="B6" s="1038" t="s">
        <v>1</v>
      </c>
      <c r="C6" s="1035" t="s">
        <v>1</v>
      </c>
      <c r="D6" s="1035" t="s">
        <v>1</v>
      </c>
      <c r="E6" s="1035" t="s">
        <v>1</v>
      </c>
      <c r="F6" s="1035" t="s">
        <v>1</v>
      </c>
    </row>
    <row r="7" spans="1:6" x14ac:dyDescent="0.2">
      <c r="A7" s="2" t="s">
        <v>26</v>
      </c>
      <c r="B7" s="1039">
        <v>9604</v>
      </c>
      <c r="C7" s="1036">
        <v>0.52051264047622703</v>
      </c>
      <c r="D7" s="1036">
        <v>0.29305961728096003</v>
      </c>
      <c r="E7" s="1036">
        <v>0.106288924813271</v>
      </c>
      <c r="F7" s="1036">
        <v>8.0138847231864901E-2</v>
      </c>
    </row>
    <row r="8" spans="1:6" x14ac:dyDescent="0.2">
      <c r="A8" s="5" t="s">
        <v>27</v>
      </c>
      <c r="B8" s="1038" t="s">
        <v>1</v>
      </c>
      <c r="C8" s="1035" t="s">
        <v>1</v>
      </c>
      <c r="D8" s="1035" t="s">
        <v>1</v>
      </c>
      <c r="E8" s="1035" t="s">
        <v>1</v>
      </c>
      <c r="F8" s="1035" t="s">
        <v>1</v>
      </c>
    </row>
    <row r="9" spans="1:6" x14ac:dyDescent="0.2">
      <c r="A9" s="2" t="s">
        <v>28</v>
      </c>
      <c r="B9" s="1039">
        <v>2569</v>
      </c>
      <c r="C9" s="1036">
        <v>0.84540247917175304</v>
      </c>
      <c r="D9" s="1036">
        <v>6.9816201925277696E-2</v>
      </c>
      <c r="E9" s="1036">
        <v>5.2064251154661199E-2</v>
      </c>
      <c r="F9" s="1036">
        <v>3.2717067748308203E-2</v>
      </c>
    </row>
    <row r="10" spans="1:6" x14ac:dyDescent="0.2">
      <c r="A10" s="2" t="s">
        <v>29</v>
      </c>
      <c r="B10" s="1039">
        <v>406</v>
      </c>
      <c r="C10" s="1036">
        <v>1.3349398039281399E-2</v>
      </c>
      <c r="D10" s="1036">
        <v>0.66805028915405296</v>
      </c>
      <c r="E10" s="1036">
        <v>0.25357028841972401</v>
      </c>
      <c r="F10" s="1036">
        <v>6.5030030906200395E-2</v>
      </c>
    </row>
    <row r="11" spans="1:6" x14ac:dyDescent="0.2">
      <c r="A11" s="2" t="s">
        <v>30</v>
      </c>
      <c r="B11" s="1039">
        <v>1540</v>
      </c>
      <c r="C11" s="1036">
        <v>0</v>
      </c>
      <c r="D11" s="1036">
        <v>1.09307805541903E-3</v>
      </c>
      <c r="E11" s="1036">
        <v>0.52611899375915505</v>
      </c>
      <c r="F11" s="1036">
        <v>0.472787916660309</v>
      </c>
    </row>
    <row r="12" spans="1:6" x14ac:dyDescent="0.2">
      <c r="A12" s="2" t="s">
        <v>31</v>
      </c>
      <c r="B12" s="1039">
        <v>1789</v>
      </c>
      <c r="C12" s="1036">
        <v>1.58754701260477E-3</v>
      </c>
      <c r="D12" s="1036">
        <v>0.99748319387435902</v>
      </c>
      <c r="E12" s="1036">
        <v>8.2981225568801197E-4</v>
      </c>
      <c r="F12" s="1036">
        <v>9.9465825769584599E-5</v>
      </c>
    </row>
    <row r="13" spans="1:6" x14ac:dyDescent="0.2">
      <c r="A13" s="2" t="s">
        <v>32</v>
      </c>
      <c r="B13" s="1039">
        <v>1049</v>
      </c>
      <c r="C13" s="1036">
        <v>1</v>
      </c>
      <c r="D13" s="1036">
        <v>0</v>
      </c>
      <c r="E13" s="1036">
        <v>0</v>
      </c>
      <c r="F13" s="1036">
        <v>0</v>
      </c>
    </row>
    <row r="14" spans="1:6" x14ac:dyDescent="0.2">
      <c r="A14" s="2" t="s">
        <v>33</v>
      </c>
      <c r="B14" s="1039">
        <v>1748</v>
      </c>
      <c r="C14" s="1036">
        <v>4.0281796827912298E-4</v>
      </c>
      <c r="D14" s="1036">
        <v>0.99959719181060802</v>
      </c>
      <c r="E14" s="1036">
        <v>0</v>
      </c>
      <c r="F14" s="1036">
        <v>0</v>
      </c>
    </row>
    <row r="15" spans="1:6" x14ac:dyDescent="0.2">
      <c r="A15" s="5" t="s">
        <v>34</v>
      </c>
      <c r="B15" s="1038" t="s">
        <v>1</v>
      </c>
      <c r="C15" s="1035" t="s">
        <v>1</v>
      </c>
      <c r="D15" s="1035" t="s">
        <v>1</v>
      </c>
      <c r="E15" s="1035" t="s">
        <v>1</v>
      </c>
      <c r="F15" s="1035" t="s">
        <v>1</v>
      </c>
    </row>
    <row r="16" spans="1:6" x14ac:dyDescent="0.2">
      <c r="A16" s="2" t="s">
        <v>35</v>
      </c>
      <c r="B16" s="1039">
        <v>6064</v>
      </c>
      <c r="C16" s="1036">
        <v>0.45506626367568997</v>
      </c>
      <c r="D16" s="1036">
        <v>0.29574155807495101</v>
      </c>
      <c r="E16" s="1036">
        <v>0.13901418447494501</v>
      </c>
      <c r="F16" s="1036">
        <v>0.11017801612615601</v>
      </c>
    </row>
    <row r="17" spans="1:6" x14ac:dyDescent="0.2">
      <c r="A17" s="2" t="s">
        <v>36</v>
      </c>
      <c r="B17" s="1039">
        <v>341</v>
      </c>
      <c r="C17" s="1036">
        <v>0.650215804576874</v>
      </c>
      <c r="D17" s="1036">
        <v>0.19620330631732899</v>
      </c>
      <c r="E17" s="1036">
        <v>9.0970441699028001E-2</v>
      </c>
      <c r="F17" s="1036">
        <v>6.2610462307930007E-2</v>
      </c>
    </row>
    <row r="18" spans="1:6" x14ac:dyDescent="0.2">
      <c r="A18" s="2" t="s">
        <v>37</v>
      </c>
      <c r="B18" s="1039">
        <v>2616</v>
      </c>
      <c r="C18" s="1036">
        <v>0.67040419578552202</v>
      </c>
      <c r="D18" s="1036">
        <v>0.31531545519828802</v>
      </c>
      <c r="E18" s="1036">
        <v>9.8738931119442003E-3</v>
      </c>
      <c r="F18" s="1036">
        <v>4.4064447283744803E-3</v>
      </c>
    </row>
    <row r="19" spans="1:6" x14ac:dyDescent="0.2">
      <c r="A19" s="2" t="s">
        <v>38</v>
      </c>
      <c r="B19" s="1039">
        <v>337</v>
      </c>
      <c r="C19" s="1036">
        <v>0.51903074979782104</v>
      </c>
      <c r="D19" s="1036">
        <v>0.27189299464225802</v>
      </c>
      <c r="E19" s="1036">
        <v>0.138250261545181</v>
      </c>
      <c r="F19" s="1036">
        <v>7.0825971662998199E-2</v>
      </c>
    </row>
    <row r="20" spans="1:6" x14ac:dyDescent="0.2">
      <c r="A20" s="5" t="s">
        <v>39</v>
      </c>
      <c r="B20" s="1038" t="s">
        <v>1</v>
      </c>
      <c r="C20" s="1035" t="s">
        <v>1</v>
      </c>
      <c r="D20" s="1035" t="s">
        <v>1</v>
      </c>
      <c r="E20" s="1035" t="s">
        <v>1</v>
      </c>
      <c r="F20" s="1035" t="s">
        <v>1</v>
      </c>
    </row>
    <row r="21" spans="1:6" x14ac:dyDescent="0.2">
      <c r="A21" s="2" t="s">
        <v>35</v>
      </c>
      <c r="B21" s="1039">
        <v>6064</v>
      </c>
      <c r="C21" s="1036">
        <v>0.45506626367568997</v>
      </c>
      <c r="D21" s="1036">
        <v>0.29574155807495101</v>
      </c>
      <c r="E21" s="1036">
        <v>0.13901418447494501</v>
      </c>
      <c r="F21" s="1036">
        <v>0.11017801612615601</v>
      </c>
    </row>
    <row r="22" spans="1:6" x14ac:dyDescent="0.2">
      <c r="A22" s="2" t="s">
        <v>40</v>
      </c>
      <c r="B22" s="1039">
        <v>115</v>
      </c>
      <c r="C22" s="1036">
        <v>0.63092505931854204</v>
      </c>
      <c r="D22" s="1036">
        <v>0.22437408566474901</v>
      </c>
      <c r="E22" s="1036">
        <v>6.3368044793605804E-2</v>
      </c>
      <c r="F22" s="1036">
        <v>8.1332825124263805E-2</v>
      </c>
    </row>
    <row r="23" spans="1:6" x14ac:dyDescent="0.2">
      <c r="A23" s="2" t="s">
        <v>41</v>
      </c>
      <c r="B23" s="1039">
        <v>187</v>
      </c>
      <c r="C23" s="1036">
        <v>0.63533371686935403</v>
      </c>
      <c r="D23" s="1036">
        <v>0.19162829220295</v>
      </c>
      <c r="E23" s="1036">
        <v>0.117956221103668</v>
      </c>
      <c r="F23" s="1036">
        <v>5.5081743746995898E-2</v>
      </c>
    </row>
    <row r="24" spans="1:6" x14ac:dyDescent="0.2">
      <c r="A24" s="2" t="s">
        <v>42</v>
      </c>
      <c r="B24" s="1039">
        <v>39</v>
      </c>
      <c r="C24" s="1036">
        <v>0.77711230516433705</v>
      </c>
      <c r="D24" s="1036">
        <v>0.138521954417229</v>
      </c>
      <c r="E24" s="1036">
        <v>3.8316648453474003E-2</v>
      </c>
      <c r="F24" s="1036">
        <v>4.60491217672825E-2</v>
      </c>
    </row>
    <row r="25" spans="1:6" x14ac:dyDescent="0.2">
      <c r="A25" s="2" t="s">
        <v>43</v>
      </c>
      <c r="B25" s="1039">
        <v>12</v>
      </c>
      <c r="C25" s="1036" t="s">
        <v>1</v>
      </c>
      <c r="D25" s="1036" t="s">
        <v>1</v>
      </c>
      <c r="E25" s="1036" t="s">
        <v>1</v>
      </c>
      <c r="F25" s="1036" t="s">
        <v>1</v>
      </c>
    </row>
    <row r="26" spans="1:6" x14ac:dyDescent="0.2">
      <c r="A26" s="2" t="s">
        <v>37</v>
      </c>
      <c r="B26" s="1039">
        <v>2616</v>
      </c>
      <c r="C26" s="1036">
        <v>0.67040419578552202</v>
      </c>
      <c r="D26" s="1036">
        <v>0.31531545519828802</v>
      </c>
      <c r="E26" s="1036">
        <v>9.8738931119442003E-3</v>
      </c>
      <c r="F26" s="1036">
        <v>4.4064447283744803E-3</v>
      </c>
    </row>
    <row r="27" spans="1:6" x14ac:dyDescent="0.2">
      <c r="A27" s="2" t="s">
        <v>44</v>
      </c>
      <c r="B27" s="1039">
        <v>39</v>
      </c>
      <c r="C27" s="1036">
        <v>0.338356584310532</v>
      </c>
      <c r="D27" s="1036">
        <v>0.102187186479568</v>
      </c>
      <c r="E27" s="1036">
        <v>0.36263054609298701</v>
      </c>
      <c r="F27" s="1036">
        <v>0.19682568311691301</v>
      </c>
    </row>
    <row r="28" spans="1:6" x14ac:dyDescent="0.2">
      <c r="A28" s="2" t="s">
        <v>45</v>
      </c>
      <c r="B28" s="1039">
        <v>286</v>
      </c>
      <c r="C28" s="1036">
        <v>0.53601139783859297</v>
      </c>
      <c r="D28" s="1036">
        <v>0.3070208132267</v>
      </c>
      <c r="E28" s="1036">
        <v>0.109780333936214</v>
      </c>
      <c r="F28" s="1036">
        <v>4.7187469899654402E-2</v>
      </c>
    </row>
    <row r="29" spans="1:6" x14ac:dyDescent="0.2">
      <c r="A29" s="5" t="s">
        <v>46</v>
      </c>
      <c r="B29" s="1038" t="s">
        <v>1</v>
      </c>
      <c r="C29" s="1035" t="s">
        <v>1</v>
      </c>
      <c r="D29" s="1035" t="s">
        <v>1</v>
      </c>
      <c r="E29" s="1035" t="s">
        <v>1</v>
      </c>
      <c r="F29" s="1035" t="s">
        <v>1</v>
      </c>
    </row>
    <row r="30" spans="1:6" x14ac:dyDescent="0.2">
      <c r="A30" s="2" t="s">
        <v>47</v>
      </c>
      <c r="B30" s="1039">
        <v>510</v>
      </c>
      <c r="C30" s="1036">
        <v>0.84649550914764404</v>
      </c>
      <c r="D30" s="1036">
        <v>9.3705557286739294E-2</v>
      </c>
      <c r="E30" s="1036">
        <v>4.1361633688211399E-2</v>
      </c>
      <c r="F30" s="1036">
        <v>1.8437273800373102E-2</v>
      </c>
    </row>
    <row r="31" spans="1:6" x14ac:dyDescent="0.2">
      <c r="A31" s="2" t="s">
        <v>48</v>
      </c>
      <c r="B31" s="1039">
        <v>2219</v>
      </c>
      <c r="C31" s="1036">
        <v>0.74298083782196001</v>
      </c>
      <c r="D31" s="1036">
        <v>0.19361992180347401</v>
      </c>
      <c r="E31" s="1036">
        <v>4.6087644994258901E-2</v>
      </c>
      <c r="F31" s="1036">
        <v>1.7311615869402899E-2</v>
      </c>
    </row>
    <row r="32" spans="1:6" x14ac:dyDescent="0.2">
      <c r="A32" s="2" t="s">
        <v>49</v>
      </c>
      <c r="B32" s="1039">
        <v>1855</v>
      </c>
      <c r="C32" s="1036">
        <v>0.54572206735610995</v>
      </c>
      <c r="D32" s="1036">
        <v>0.33380648493766801</v>
      </c>
      <c r="E32" s="1036">
        <v>7.7470861375331906E-2</v>
      </c>
      <c r="F32" s="1036">
        <v>4.3000582605600399E-2</v>
      </c>
    </row>
    <row r="33" spans="1:6" x14ac:dyDescent="0.2">
      <c r="A33" s="2" t="s">
        <v>50</v>
      </c>
      <c r="B33" s="1039">
        <v>4296</v>
      </c>
      <c r="C33" s="1036">
        <v>0.18035385012626601</v>
      </c>
      <c r="D33" s="1036">
        <v>0.42888045310974099</v>
      </c>
      <c r="E33" s="1036">
        <v>0.20501515269279499</v>
      </c>
      <c r="F33" s="1036">
        <v>0.18575055897235901</v>
      </c>
    </row>
    <row r="34" spans="1:6" x14ac:dyDescent="0.2">
      <c r="A34" s="5" t="s">
        <v>51</v>
      </c>
      <c r="B34" s="1038" t="s">
        <v>1</v>
      </c>
      <c r="C34" s="1035" t="s">
        <v>1</v>
      </c>
      <c r="D34" s="1035" t="s">
        <v>1</v>
      </c>
      <c r="E34" s="1035" t="s">
        <v>1</v>
      </c>
      <c r="F34" s="1035" t="s">
        <v>1</v>
      </c>
    </row>
    <row r="35" spans="1:6" x14ac:dyDescent="0.2">
      <c r="A35" s="2" t="s">
        <v>52</v>
      </c>
      <c r="B35" s="1039">
        <v>2901</v>
      </c>
      <c r="C35" s="1036">
        <v>1</v>
      </c>
      <c r="D35" s="1036">
        <v>0</v>
      </c>
      <c r="E35" s="1036">
        <v>0</v>
      </c>
      <c r="F35" s="1036">
        <v>0</v>
      </c>
    </row>
    <row r="36" spans="1:6" x14ac:dyDescent="0.2">
      <c r="A36" s="2" t="s">
        <v>53</v>
      </c>
      <c r="B36" s="1039">
        <v>4164</v>
      </c>
      <c r="C36" s="1036">
        <v>0</v>
      </c>
      <c r="D36" s="1036">
        <v>1</v>
      </c>
      <c r="E36" s="1036">
        <v>0</v>
      </c>
      <c r="F36" s="1036">
        <v>0</v>
      </c>
    </row>
    <row r="37" spans="1:6" x14ac:dyDescent="0.2">
      <c r="A37" s="2" t="s">
        <v>54</v>
      </c>
      <c r="B37" s="1039">
        <v>1308</v>
      </c>
      <c r="C37" s="1036">
        <v>0</v>
      </c>
      <c r="D37" s="1036">
        <v>0</v>
      </c>
      <c r="E37" s="1036">
        <v>1</v>
      </c>
      <c r="F37" s="1036">
        <v>0</v>
      </c>
    </row>
    <row r="38" spans="1:6" x14ac:dyDescent="0.2">
      <c r="A38" s="2" t="s">
        <v>55</v>
      </c>
      <c r="B38" s="1039">
        <v>1231</v>
      </c>
      <c r="C38" s="1036">
        <v>0</v>
      </c>
      <c r="D38" s="1036">
        <v>0</v>
      </c>
      <c r="E38" s="1036">
        <v>0</v>
      </c>
      <c r="F38" s="1036">
        <v>1</v>
      </c>
    </row>
    <row r="39" spans="1:6" x14ac:dyDescent="0.2">
      <c r="A39" s="5" t="s">
        <v>56</v>
      </c>
      <c r="B39" s="1038" t="s">
        <v>1</v>
      </c>
      <c r="C39" s="1035" t="s">
        <v>1</v>
      </c>
      <c r="D39" s="1035" t="s">
        <v>1</v>
      </c>
      <c r="E39" s="1035" t="s">
        <v>1</v>
      </c>
      <c r="F39" s="1035" t="s">
        <v>1</v>
      </c>
    </row>
    <row r="40" spans="1:6" x14ac:dyDescent="0.2">
      <c r="A40" s="2" t="s">
        <v>57</v>
      </c>
      <c r="B40" s="1039">
        <v>8396</v>
      </c>
      <c r="C40" s="1036">
        <v>0.54901874065399203</v>
      </c>
      <c r="D40" s="1036">
        <v>0.29013726115226701</v>
      </c>
      <c r="E40" s="1036">
        <v>9.43163707852364E-2</v>
      </c>
      <c r="F40" s="1036">
        <v>6.6527605056762695E-2</v>
      </c>
    </row>
    <row r="41" spans="1:6" x14ac:dyDescent="0.2">
      <c r="A41" s="2" t="s">
        <v>58</v>
      </c>
      <c r="B41" s="1039">
        <v>889</v>
      </c>
      <c r="C41" s="1036">
        <v>0.37692937254905701</v>
      </c>
      <c r="D41" s="1036">
        <v>0.30828756093978898</v>
      </c>
      <c r="E41" s="1036">
        <v>0.166181370615959</v>
      </c>
      <c r="F41" s="1036">
        <v>0.14860169589519501</v>
      </c>
    </row>
    <row r="42" spans="1:6" x14ac:dyDescent="0.2">
      <c r="A42" s="5" t="s">
        <v>59</v>
      </c>
      <c r="B42" s="1038" t="s">
        <v>1</v>
      </c>
      <c r="C42" s="1035" t="s">
        <v>1</v>
      </c>
      <c r="D42" s="1035" t="s">
        <v>1</v>
      </c>
      <c r="E42" s="1035" t="s">
        <v>1</v>
      </c>
      <c r="F42" s="1035" t="s">
        <v>1</v>
      </c>
    </row>
    <row r="43" spans="1:6" x14ac:dyDescent="0.2">
      <c r="A43" s="2" t="s">
        <v>60</v>
      </c>
      <c r="B43" s="1039">
        <v>7648</v>
      </c>
      <c r="C43" s="1036">
        <v>0.55622708797454801</v>
      </c>
      <c r="D43" s="1036">
        <v>0.288131594657898</v>
      </c>
      <c r="E43" s="1036">
        <v>9.1101691126823398E-2</v>
      </c>
      <c r="F43" s="1036">
        <v>6.45396262407303E-2</v>
      </c>
    </row>
    <row r="44" spans="1:6" x14ac:dyDescent="0.2">
      <c r="A44" s="2" t="s">
        <v>61</v>
      </c>
      <c r="B44" s="1039">
        <v>1030</v>
      </c>
      <c r="C44" s="1036">
        <v>0.48761102557182301</v>
      </c>
      <c r="D44" s="1036">
        <v>0.30380320549011203</v>
      </c>
      <c r="E44" s="1036">
        <v>0.115488179028034</v>
      </c>
      <c r="F44" s="1036">
        <v>9.3097582459449796E-2</v>
      </c>
    </row>
    <row r="45" spans="1:6" x14ac:dyDescent="0.2">
      <c r="A45" s="2" t="s">
        <v>62</v>
      </c>
      <c r="B45" s="1039">
        <v>750</v>
      </c>
      <c r="C45" s="1036">
        <v>0.36609548330307001</v>
      </c>
      <c r="D45" s="1036">
        <v>0.30917608737945601</v>
      </c>
      <c r="E45" s="1036">
        <v>0.17534728348255199</v>
      </c>
      <c r="F45" s="1036">
        <v>0.14938114583492301</v>
      </c>
    </row>
    <row r="46" spans="1:6" x14ac:dyDescent="0.2">
      <c r="A46" s="5" t="s">
        <v>63</v>
      </c>
      <c r="B46" s="1038" t="s">
        <v>1</v>
      </c>
      <c r="C46" s="1035" t="s">
        <v>1</v>
      </c>
      <c r="D46" s="1035" t="s">
        <v>1</v>
      </c>
      <c r="E46" s="1035" t="s">
        <v>1</v>
      </c>
      <c r="F46" s="1035" t="s">
        <v>1</v>
      </c>
    </row>
    <row r="47" spans="1:6" x14ac:dyDescent="0.2">
      <c r="A47" s="2" t="s">
        <v>64</v>
      </c>
      <c r="B47" s="1039">
        <v>1158</v>
      </c>
      <c r="C47" s="1036">
        <v>0.51608633995056197</v>
      </c>
      <c r="D47" s="1036">
        <v>0.29096227884292603</v>
      </c>
      <c r="E47" s="1036">
        <v>0.103575296700001</v>
      </c>
      <c r="F47" s="1036">
        <v>8.9376062154769897E-2</v>
      </c>
    </row>
    <row r="48" spans="1:6" x14ac:dyDescent="0.2">
      <c r="A48" s="2" t="s">
        <v>65</v>
      </c>
      <c r="B48" s="1039">
        <v>816</v>
      </c>
      <c r="C48" s="1036">
        <v>0.54958039522170998</v>
      </c>
      <c r="D48" s="1036">
        <v>0.27602773904800398</v>
      </c>
      <c r="E48" s="1036">
        <v>0.10469751060009</v>
      </c>
      <c r="F48" s="1036">
        <v>6.9694377481937395E-2</v>
      </c>
    </row>
    <row r="49" spans="1:6" x14ac:dyDescent="0.2">
      <c r="A49" s="2" t="s">
        <v>66</v>
      </c>
      <c r="B49" s="1039">
        <v>1420</v>
      </c>
      <c r="C49" s="1036">
        <v>0.52427333593368497</v>
      </c>
      <c r="D49" s="1036">
        <v>0.30582877993583701</v>
      </c>
      <c r="E49" s="1036">
        <v>9.7748905420303303E-2</v>
      </c>
      <c r="F49" s="1036">
        <v>7.2148956358432798E-2</v>
      </c>
    </row>
    <row r="50" spans="1:6" x14ac:dyDescent="0.2">
      <c r="A50" s="2" t="s">
        <v>67</v>
      </c>
      <c r="B50" s="1039">
        <v>962</v>
      </c>
      <c r="C50" s="1036">
        <v>0.46989306807518</v>
      </c>
      <c r="D50" s="1036">
        <v>0.30718937516212502</v>
      </c>
      <c r="E50" s="1036">
        <v>0.14906078577041601</v>
      </c>
      <c r="F50" s="1036">
        <v>7.3856756091117901E-2</v>
      </c>
    </row>
    <row r="51" spans="1:6" x14ac:dyDescent="0.2">
      <c r="A51" s="2" t="s">
        <v>68</v>
      </c>
      <c r="B51" s="1039">
        <v>931</v>
      </c>
      <c r="C51" s="1036">
        <v>0.48905891180038502</v>
      </c>
      <c r="D51" s="1036">
        <v>0.31421479582786599</v>
      </c>
      <c r="E51" s="1036">
        <v>0.111161731183529</v>
      </c>
      <c r="F51" s="1036">
        <v>8.5564561188221006E-2</v>
      </c>
    </row>
    <row r="52" spans="1:6" x14ac:dyDescent="0.2">
      <c r="A52" s="2" t="s">
        <v>69</v>
      </c>
      <c r="B52" s="1039">
        <v>926</v>
      </c>
      <c r="C52" s="1036">
        <v>0.50402045249938998</v>
      </c>
      <c r="D52" s="1036">
        <v>0.28941610455513</v>
      </c>
      <c r="E52" s="1036">
        <v>0.127396285533905</v>
      </c>
      <c r="F52" s="1036">
        <v>7.9167127609252902E-2</v>
      </c>
    </row>
    <row r="53" spans="1:6" x14ac:dyDescent="0.2">
      <c r="A53" s="2" t="s">
        <v>70</v>
      </c>
      <c r="B53" s="1039">
        <v>869</v>
      </c>
      <c r="C53" s="1036">
        <v>0.58064424991607699</v>
      </c>
      <c r="D53" s="1036">
        <v>0.279128968715668</v>
      </c>
      <c r="E53" s="1036">
        <v>7.3571026325225802E-2</v>
      </c>
      <c r="F53" s="1036">
        <v>6.6655747592449202E-2</v>
      </c>
    </row>
    <row r="54" spans="1:6" x14ac:dyDescent="0.2">
      <c r="A54" s="2" t="s">
        <v>71</v>
      </c>
      <c r="B54" s="1039">
        <v>942</v>
      </c>
      <c r="C54" s="1036">
        <v>0.53012138605117798</v>
      </c>
      <c r="D54" s="1036">
        <v>0.28578808903694197</v>
      </c>
      <c r="E54" s="1036">
        <v>0.10739462077617599</v>
      </c>
      <c r="F54" s="1036">
        <v>7.6695889234542805E-2</v>
      </c>
    </row>
    <row r="55" spans="1:6" x14ac:dyDescent="0.2">
      <c r="A55" s="2" t="s">
        <v>72</v>
      </c>
      <c r="B55" s="1039">
        <v>573</v>
      </c>
      <c r="C55" s="1036">
        <v>0.52940130233764604</v>
      </c>
      <c r="D55" s="1036">
        <v>0.29778057336807301</v>
      </c>
      <c r="E55" s="1036">
        <v>9.65771675109863E-2</v>
      </c>
      <c r="F55" s="1036">
        <v>7.6240964233875302E-2</v>
      </c>
    </row>
    <row r="56" spans="1:6" x14ac:dyDescent="0.2">
      <c r="A56" s="2" t="s">
        <v>73</v>
      </c>
      <c r="B56" s="1039">
        <v>1007</v>
      </c>
      <c r="C56" s="1036">
        <v>0.51737403869628895</v>
      </c>
      <c r="D56" s="1036">
        <v>0.281449675559998</v>
      </c>
      <c r="E56" s="1036">
        <v>9.6136622130870805E-2</v>
      </c>
      <c r="F56" s="1036">
        <v>0.105039663612843</v>
      </c>
    </row>
    <row r="57" spans="1:6" x14ac:dyDescent="0.2">
      <c r="A57" s="5" t="s">
        <v>74</v>
      </c>
      <c r="B57" s="1038" t="s">
        <v>1</v>
      </c>
      <c r="C57" s="1035" t="s">
        <v>1</v>
      </c>
      <c r="D57" s="1035" t="s">
        <v>1</v>
      </c>
      <c r="E57" s="1035" t="s">
        <v>1</v>
      </c>
      <c r="F57" s="1035" t="s">
        <v>1</v>
      </c>
    </row>
    <row r="58" spans="1:6" x14ac:dyDescent="0.2">
      <c r="A58" s="2" t="s">
        <v>75</v>
      </c>
      <c r="B58" s="1039">
        <v>1158</v>
      </c>
      <c r="C58" s="1036">
        <v>0.51608633995056197</v>
      </c>
      <c r="D58" s="1036">
        <v>0.29096227884292603</v>
      </c>
      <c r="E58" s="1036">
        <v>0.103575296700001</v>
      </c>
      <c r="F58" s="1036">
        <v>8.9376062154769897E-2</v>
      </c>
    </row>
    <row r="59" spans="1:6" x14ac:dyDescent="0.2">
      <c r="A59" s="2" t="s">
        <v>76</v>
      </c>
      <c r="B59" s="1039">
        <v>4315</v>
      </c>
      <c r="C59" s="1036">
        <v>0.50766110420227095</v>
      </c>
      <c r="D59" s="1036">
        <v>0.30169799923896801</v>
      </c>
      <c r="E59" s="1036">
        <v>0.10972231626510601</v>
      </c>
      <c r="F59" s="1036">
        <v>8.0918580293655396E-2</v>
      </c>
    </row>
    <row r="60" spans="1:6" x14ac:dyDescent="0.2">
      <c r="A60" s="2" t="s">
        <v>77</v>
      </c>
      <c r="B60" s="1039">
        <v>2369</v>
      </c>
      <c r="C60" s="1036">
        <v>0.56931567192077603</v>
      </c>
      <c r="D60" s="1036">
        <v>0.27164182066917397</v>
      </c>
      <c r="E60" s="1036">
        <v>9.4743788242340102E-2</v>
      </c>
      <c r="F60" s="1036">
        <v>6.42987415194511E-2</v>
      </c>
    </row>
    <row r="61" spans="1:6" x14ac:dyDescent="0.2">
      <c r="A61" s="2" t="s">
        <v>78</v>
      </c>
      <c r="B61" s="1039">
        <v>1762</v>
      </c>
      <c r="C61" s="1036">
        <v>0.47202154994010898</v>
      </c>
      <c r="D61" s="1036">
        <v>0.30377361178398099</v>
      </c>
      <c r="E61" s="1036">
        <v>0.120344802737236</v>
      </c>
      <c r="F61" s="1036">
        <v>0.103860057890415</v>
      </c>
    </row>
    <row r="62" spans="1:6" x14ac:dyDescent="0.2">
      <c r="A62" s="5" t="s">
        <v>79</v>
      </c>
      <c r="B62" s="1038" t="s">
        <v>1</v>
      </c>
      <c r="C62" s="1035" t="s">
        <v>1</v>
      </c>
      <c r="D62" s="1035" t="s">
        <v>1</v>
      </c>
      <c r="E62" s="1035" t="s">
        <v>1</v>
      </c>
      <c r="F62" s="1035" t="s">
        <v>1</v>
      </c>
    </row>
    <row r="63" spans="1:6" x14ac:dyDescent="0.2">
      <c r="A63" s="2" t="s">
        <v>80</v>
      </c>
      <c r="B63" s="1039">
        <v>7778</v>
      </c>
      <c r="C63" s="1036">
        <v>0.61659461259841897</v>
      </c>
      <c r="D63" s="1036">
        <v>0.31282755732536299</v>
      </c>
      <c r="E63" s="1036">
        <v>5.01619204878807E-2</v>
      </c>
      <c r="F63" s="1036">
        <v>2.04158890992403E-2</v>
      </c>
    </row>
    <row r="64" spans="1:6" x14ac:dyDescent="0.2">
      <c r="A64" s="2" t="s">
        <v>81</v>
      </c>
      <c r="B64" s="1039">
        <v>307</v>
      </c>
      <c r="C64" s="1036">
        <v>0</v>
      </c>
      <c r="D64" s="1036">
        <v>3.9539649151265604E-3</v>
      </c>
      <c r="E64" s="1036">
        <v>0.14663742482662201</v>
      </c>
      <c r="F64" s="1036">
        <v>0.84940862655639604</v>
      </c>
    </row>
    <row r="65" spans="1:6" x14ac:dyDescent="0.2">
      <c r="A65" s="2" t="s">
        <v>82</v>
      </c>
      <c r="B65" s="1039">
        <v>628</v>
      </c>
      <c r="C65" s="1036">
        <v>2.4470841512084E-2</v>
      </c>
      <c r="D65" s="1036">
        <v>0.170258238911629</v>
      </c>
      <c r="E65" s="1036">
        <v>0.54477715492248502</v>
      </c>
      <c r="F65" s="1036">
        <v>0.260493785142899</v>
      </c>
    </row>
    <row r="66" spans="1:6" x14ac:dyDescent="0.2">
      <c r="A66" s="2" t="s">
        <v>83</v>
      </c>
      <c r="B66" s="1039">
        <v>852</v>
      </c>
      <c r="C66" s="1036">
        <v>0</v>
      </c>
      <c r="D66" s="1036">
        <v>0.24834404885768899</v>
      </c>
      <c r="E66" s="1036">
        <v>0.39494907855987499</v>
      </c>
      <c r="F66" s="1036">
        <v>0.35670685768127403</v>
      </c>
    </row>
    <row r="67" spans="1:6" x14ac:dyDescent="0.2">
      <c r="A67" s="5" t="s">
        <v>84</v>
      </c>
      <c r="B67" s="1038" t="s">
        <v>1</v>
      </c>
      <c r="C67" s="1035" t="s">
        <v>1</v>
      </c>
      <c r="D67" s="1035" t="s">
        <v>1</v>
      </c>
      <c r="E67" s="1035" t="s">
        <v>1</v>
      </c>
      <c r="F67" s="1035" t="s">
        <v>1</v>
      </c>
    </row>
    <row r="68" spans="1:6" x14ac:dyDescent="0.2">
      <c r="A68" s="2" t="s">
        <v>85</v>
      </c>
      <c r="B68" s="1039">
        <v>8757</v>
      </c>
      <c r="C68" s="1036">
        <v>0.55649793148040805</v>
      </c>
      <c r="D68" s="1036">
        <v>0.28334161639213601</v>
      </c>
      <c r="E68" s="1036">
        <v>9.0246155858039898E-2</v>
      </c>
      <c r="F68" s="1036">
        <v>6.9914266467094394E-2</v>
      </c>
    </row>
    <row r="69" spans="1:6" x14ac:dyDescent="0.2">
      <c r="A69" s="2" t="s">
        <v>86</v>
      </c>
      <c r="B69" s="1039">
        <v>224</v>
      </c>
      <c r="C69" s="1036">
        <v>3.7382069975137697E-2</v>
      </c>
      <c r="D69" s="1036">
        <v>0.25656658411026001</v>
      </c>
      <c r="E69" s="1036">
        <v>0.40028366446495101</v>
      </c>
      <c r="F69" s="1036">
        <v>0.30576765537262002</v>
      </c>
    </row>
    <row r="70" spans="1:6" x14ac:dyDescent="0.2">
      <c r="A70" s="2" t="s">
        <v>87</v>
      </c>
      <c r="B70" s="1039">
        <v>551</v>
      </c>
      <c r="C70" s="1036">
        <v>0.154045775532722</v>
      </c>
      <c r="D70" s="1036">
        <v>0.46536868810653698</v>
      </c>
      <c r="E70" s="1036">
        <v>0.240623489022255</v>
      </c>
      <c r="F70" s="1036">
        <v>0.139962047338486</v>
      </c>
    </row>
    <row r="71" spans="1:6" x14ac:dyDescent="0.2">
      <c r="A71" s="2" t="s">
        <v>88</v>
      </c>
      <c r="B71" s="1039">
        <v>65</v>
      </c>
      <c r="C71" s="1036">
        <v>0.44358113408088701</v>
      </c>
      <c r="D71" s="1036">
        <v>0.26964011788368197</v>
      </c>
      <c r="E71" s="1036">
        <v>0.13564385473728199</v>
      </c>
      <c r="F71" s="1036">
        <v>0.15113490819931</v>
      </c>
    </row>
    <row r="72" spans="1:6" x14ac:dyDescent="0.2">
      <c r="A72" s="5" t="s">
        <v>89</v>
      </c>
      <c r="B72" s="1038" t="s">
        <v>1</v>
      </c>
      <c r="C72" s="1035" t="s">
        <v>1</v>
      </c>
      <c r="D72" s="1035" t="s">
        <v>1</v>
      </c>
      <c r="E72" s="1035" t="s">
        <v>1</v>
      </c>
      <c r="F72" s="1035" t="s">
        <v>1</v>
      </c>
    </row>
    <row r="73" spans="1:6" x14ac:dyDescent="0.2">
      <c r="A73" s="2" t="s">
        <v>89</v>
      </c>
      <c r="B73" s="1039">
        <v>5081</v>
      </c>
      <c r="C73" s="1036">
        <v>0.55317628383636497</v>
      </c>
      <c r="D73" s="1036">
        <v>0.280001491308212</v>
      </c>
      <c r="E73" s="1036">
        <v>9.9515147507190704E-2</v>
      </c>
      <c r="F73" s="1036">
        <v>6.7307107150554699E-2</v>
      </c>
    </row>
    <row r="74" spans="1:6" x14ac:dyDescent="0.2">
      <c r="A74" s="2" t="s">
        <v>90</v>
      </c>
      <c r="B74" s="1039">
        <v>2171</v>
      </c>
      <c r="C74" s="1036">
        <v>0.32219421863555903</v>
      </c>
      <c r="D74" s="1036">
        <v>0.36279943585395802</v>
      </c>
      <c r="E74" s="1036">
        <v>0.14801873266696899</v>
      </c>
      <c r="F74" s="1036">
        <v>0.16698759794235199</v>
      </c>
    </row>
    <row r="75" spans="1:6" x14ac:dyDescent="0.2">
      <c r="A75" s="5" t="s">
        <v>91</v>
      </c>
      <c r="B75" s="1038" t="s">
        <v>1</v>
      </c>
      <c r="C75" s="1035" t="s">
        <v>1</v>
      </c>
      <c r="D75" s="1035" t="s">
        <v>1</v>
      </c>
      <c r="E75" s="1035" t="s">
        <v>1</v>
      </c>
      <c r="F75" s="1035" t="s">
        <v>1</v>
      </c>
    </row>
    <row r="76" spans="1:6" x14ac:dyDescent="0.2">
      <c r="A76" s="2" t="s">
        <v>92</v>
      </c>
      <c r="B76" s="1039">
        <v>2502</v>
      </c>
      <c r="C76" s="1036">
        <v>0.485232144594193</v>
      </c>
      <c r="D76" s="1036">
        <v>0.298951625823975</v>
      </c>
      <c r="E76" s="1036">
        <v>0.12939468026161199</v>
      </c>
      <c r="F76" s="1036">
        <v>8.6421556770801503E-2</v>
      </c>
    </row>
    <row r="77" spans="1:6" x14ac:dyDescent="0.2">
      <c r="A77" s="2" t="s">
        <v>93</v>
      </c>
      <c r="B77" s="1039">
        <v>1244</v>
      </c>
      <c r="C77" s="1036">
        <v>0.52047240734100297</v>
      </c>
      <c r="D77" s="1036">
        <v>0.232944875955582</v>
      </c>
      <c r="E77" s="1036">
        <v>0.115902289748192</v>
      </c>
      <c r="F77" s="1036">
        <v>0.130680426955223</v>
      </c>
    </row>
    <row r="78" spans="1:6" x14ac:dyDescent="0.2">
      <c r="A78" s="2" t="s">
        <v>94</v>
      </c>
      <c r="B78" s="1039">
        <v>3460</v>
      </c>
      <c r="C78" s="1036">
        <v>0.57139104604721103</v>
      </c>
      <c r="D78" s="1036">
        <v>0.30728006362915</v>
      </c>
      <c r="E78" s="1036">
        <v>7.4805572628974901E-2</v>
      </c>
      <c r="F78" s="1036">
        <v>4.6523325145244598E-2</v>
      </c>
    </row>
    <row r="79" spans="1:6" x14ac:dyDescent="0.2">
      <c r="A79" s="5" t="s">
        <v>95</v>
      </c>
      <c r="B79" s="1038" t="s">
        <v>1</v>
      </c>
      <c r="C79" s="1035" t="s">
        <v>1</v>
      </c>
      <c r="D79" s="1035" t="s">
        <v>1</v>
      </c>
      <c r="E79" s="1035" t="s">
        <v>1</v>
      </c>
      <c r="F79" s="1035" t="s">
        <v>1</v>
      </c>
    </row>
    <row r="80" spans="1:6" x14ac:dyDescent="0.2">
      <c r="A80" s="2" t="s">
        <v>96</v>
      </c>
      <c r="B80" s="1039">
        <v>1289</v>
      </c>
      <c r="C80" s="1036">
        <v>0.47069367766380299</v>
      </c>
      <c r="D80" s="1036">
        <v>0.29813691973686202</v>
      </c>
      <c r="E80" s="1036">
        <v>0.12536646425723999</v>
      </c>
      <c r="F80" s="1036">
        <v>0.105802960693836</v>
      </c>
    </row>
    <row r="81" spans="1:6" x14ac:dyDescent="0.2">
      <c r="A81" s="2" t="s">
        <v>97</v>
      </c>
      <c r="B81" s="1039">
        <v>1374</v>
      </c>
      <c r="C81" s="1036">
        <v>0.53284472227096602</v>
      </c>
      <c r="D81" s="1036">
        <v>0.283035308122635</v>
      </c>
      <c r="E81" s="1036">
        <v>0.103346139192581</v>
      </c>
      <c r="F81" s="1036">
        <v>8.0773815512657193E-2</v>
      </c>
    </row>
    <row r="82" spans="1:6" x14ac:dyDescent="0.2">
      <c r="A82" s="2" t="s">
        <v>98</v>
      </c>
      <c r="B82" s="1039">
        <v>286</v>
      </c>
      <c r="C82" s="1036">
        <v>0.544633269309998</v>
      </c>
      <c r="D82" s="1036">
        <v>0.30532354116439803</v>
      </c>
      <c r="E82" s="1036">
        <v>0.10100957006216001</v>
      </c>
      <c r="F82" s="1036">
        <v>4.9033626914024402E-2</v>
      </c>
    </row>
    <row r="83" spans="1:6" x14ac:dyDescent="0.2">
      <c r="A83" s="2" t="s">
        <v>99</v>
      </c>
      <c r="B83" s="1039">
        <v>860</v>
      </c>
      <c r="C83" s="1036">
        <v>0.63820129632949796</v>
      </c>
      <c r="D83" s="1036">
        <v>0.26683953404426602</v>
      </c>
      <c r="E83" s="1036">
        <v>6.4011327922344194E-2</v>
      </c>
      <c r="F83" s="1036">
        <v>3.09478491544724E-2</v>
      </c>
    </row>
    <row r="84" spans="1:6" x14ac:dyDescent="0.2">
      <c r="A84" s="2" t="s">
        <v>100</v>
      </c>
      <c r="B84" s="1039">
        <v>415</v>
      </c>
      <c r="C84" s="1036">
        <v>0.57767480611801103</v>
      </c>
      <c r="D84" s="1036">
        <v>0.29180455207824701</v>
      </c>
      <c r="E84" s="1036">
        <v>8.3118721842765794E-2</v>
      </c>
      <c r="F84" s="1036">
        <v>4.7401897609233898E-2</v>
      </c>
    </row>
    <row r="85" spans="1:6" x14ac:dyDescent="0.2">
      <c r="A85" s="2" t="s">
        <v>101</v>
      </c>
      <c r="B85" s="1039">
        <v>1107</v>
      </c>
      <c r="C85" s="1036">
        <v>0.51523351669311501</v>
      </c>
      <c r="D85" s="1036">
        <v>0.34339135885238598</v>
      </c>
      <c r="E85" s="1036">
        <v>8.77881720662117E-2</v>
      </c>
      <c r="F85" s="1036">
        <v>5.3586937487125397E-2</v>
      </c>
    </row>
    <row r="86" spans="1:6" x14ac:dyDescent="0.2">
      <c r="A86" s="2" t="s">
        <v>102</v>
      </c>
      <c r="B86" s="1039">
        <v>339</v>
      </c>
      <c r="C86" s="1036">
        <v>0.37810546159744302</v>
      </c>
      <c r="D86" s="1036">
        <v>0.27926933765411399</v>
      </c>
      <c r="E86" s="1036">
        <v>0.136710554361343</v>
      </c>
      <c r="F86" s="1036">
        <v>0.205914661288261</v>
      </c>
    </row>
    <row r="87" spans="1:6" x14ac:dyDescent="0.2">
      <c r="A87" s="2" t="s">
        <v>103</v>
      </c>
      <c r="B87" s="1039">
        <v>399</v>
      </c>
      <c r="C87" s="1036">
        <v>0.32842490077018699</v>
      </c>
      <c r="D87" s="1036">
        <v>0.28032773733138999</v>
      </c>
      <c r="E87" s="1036">
        <v>0.198929578065872</v>
      </c>
      <c r="F87" s="1036">
        <v>0.19231781363487199</v>
      </c>
    </row>
    <row r="88" spans="1:6" x14ac:dyDescent="0.2">
      <c r="A88" s="2" t="s">
        <v>104</v>
      </c>
      <c r="B88" s="1039">
        <v>1083</v>
      </c>
      <c r="C88" s="1036">
        <v>0.521969854831696</v>
      </c>
      <c r="D88" s="1036">
        <v>0.285668224096298</v>
      </c>
      <c r="E88" s="1036">
        <v>0.109808936715126</v>
      </c>
      <c r="F88" s="1036">
        <v>8.2553014159202603E-2</v>
      </c>
    </row>
    <row r="89" spans="1:6" x14ac:dyDescent="0.2">
      <c r="A89" s="5" t="s">
        <v>105</v>
      </c>
      <c r="B89" s="1038" t="s">
        <v>1</v>
      </c>
      <c r="C89" s="1035" t="s">
        <v>1</v>
      </c>
      <c r="D89" s="1035" t="s">
        <v>1</v>
      </c>
      <c r="E89" s="1035" t="s">
        <v>1</v>
      </c>
      <c r="F89" s="1035" t="s">
        <v>1</v>
      </c>
    </row>
    <row r="90" spans="1:6" x14ac:dyDescent="0.2">
      <c r="A90" s="2" t="s">
        <v>106</v>
      </c>
      <c r="B90" s="1039">
        <v>1099</v>
      </c>
      <c r="C90" s="1036">
        <v>0.60321033000946001</v>
      </c>
      <c r="D90" s="1036">
        <v>0.22341522574424699</v>
      </c>
      <c r="E90" s="1036">
        <v>0.107976980507374</v>
      </c>
      <c r="F90" s="1036">
        <v>6.5397433936595903E-2</v>
      </c>
    </row>
    <row r="91" spans="1:6" x14ac:dyDescent="0.2">
      <c r="A91" s="2" t="s">
        <v>107</v>
      </c>
      <c r="B91" s="1039">
        <v>2539</v>
      </c>
      <c r="C91" s="1036">
        <v>0.54231804609298695</v>
      </c>
      <c r="D91" s="1036">
        <v>0.28956347703933699</v>
      </c>
      <c r="E91" s="1036">
        <v>9.5268741250038105E-2</v>
      </c>
      <c r="F91" s="1036">
        <v>7.2849743068218203E-2</v>
      </c>
    </row>
    <row r="92" spans="1:6" x14ac:dyDescent="0.2">
      <c r="A92" s="2" t="s">
        <v>108</v>
      </c>
      <c r="B92" s="1039">
        <v>4463</v>
      </c>
      <c r="C92" s="1036">
        <v>0.50678116083145097</v>
      </c>
      <c r="D92" s="1036">
        <v>0.3073371052742</v>
      </c>
      <c r="E92" s="1036">
        <v>0.103455029428005</v>
      </c>
      <c r="F92" s="1036">
        <v>8.2426674664020497E-2</v>
      </c>
    </row>
    <row r="93" spans="1:6" x14ac:dyDescent="0.2">
      <c r="A93" s="2" t="s">
        <v>109</v>
      </c>
      <c r="B93" s="1039">
        <v>773</v>
      </c>
      <c r="C93" s="1036">
        <v>0.40805706381797802</v>
      </c>
      <c r="D93" s="1036">
        <v>0.36001473665237399</v>
      </c>
      <c r="E93" s="1036">
        <v>0.13395798206329301</v>
      </c>
      <c r="F93" s="1036">
        <v>9.7970232367515606E-2</v>
      </c>
    </row>
    <row r="94" spans="1:6" x14ac:dyDescent="0.2">
      <c r="A94" s="5" t="s">
        <v>110</v>
      </c>
      <c r="B94" s="1038" t="s">
        <v>1</v>
      </c>
      <c r="C94" s="1035" t="s">
        <v>1</v>
      </c>
      <c r="D94" s="1035" t="s">
        <v>1</v>
      </c>
      <c r="E94" s="1035" t="s">
        <v>1</v>
      </c>
      <c r="F94" s="1035" t="s">
        <v>1</v>
      </c>
    </row>
    <row r="95" spans="1:6" x14ac:dyDescent="0.2">
      <c r="A95" s="2" t="s">
        <v>106</v>
      </c>
      <c r="B95" s="1039">
        <v>1764</v>
      </c>
      <c r="C95" s="1036">
        <v>0.585452020168304</v>
      </c>
      <c r="D95" s="1036">
        <v>0.24204219877719901</v>
      </c>
      <c r="E95" s="1036">
        <v>9.8565965890884399E-2</v>
      </c>
      <c r="F95" s="1036">
        <v>7.3939822614193004E-2</v>
      </c>
    </row>
    <row r="96" spans="1:6" x14ac:dyDescent="0.2">
      <c r="A96" s="2" t="s">
        <v>107</v>
      </c>
      <c r="B96" s="1039">
        <v>3336</v>
      </c>
      <c r="C96" s="1036">
        <v>0.55469888448715199</v>
      </c>
      <c r="D96" s="1036">
        <v>0.28186935186386097</v>
      </c>
      <c r="E96" s="1036">
        <v>9.57366153597832E-2</v>
      </c>
      <c r="F96" s="1036">
        <v>6.7695163190364796E-2</v>
      </c>
    </row>
    <row r="97" spans="1:6" x14ac:dyDescent="0.2">
      <c r="A97" s="2" t="s">
        <v>108</v>
      </c>
      <c r="B97" s="1039">
        <v>3365</v>
      </c>
      <c r="C97" s="1036">
        <v>0.46228641271591198</v>
      </c>
      <c r="D97" s="1036">
        <v>0.33370324969291698</v>
      </c>
      <c r="E97" s="1036">
        <v>0.11779487878084199</v>
      </c>
      <c r="F97" s="1036">
        <v>8.6215451359748799E-2</v>
      </c>
    </row>
    <row r="98" spans="1:6" x14ac:dyDescent="0.2">
      <c r="A98" s="2" t="s">
        <v>109</v>
      </c>
      <c r="B98" s="1039">
        <v>409</v>
      </c>
      <c r="C98" s="1036">
        <v>0.381106406450272</v>
      </c>
      <c r="D98" s="1036">
        <v>0.37673476338386502</v>
      </c>
      <c r="E98" s="1036">
        <v>0.10240749269723901</v>
      </c>
      <c r="F98" s="1036">
        <v>0.13975133001804399</v>
      </c>
    </row>
    <row r="99" spans="1:6" x14ac:dyDescent="0.2">
      <c r="A99" s="5" t="s">
        <v>111</v>
      </c>
      <c r="B99" s="1038" t="s">
        <v>1</v>
      </c>
      <c r="C99" s="1035" t="s">
        <v>1</v>
      </c>
      <c r="D99" s="1035" t="s">
        <v>1</v>
      </c>
      <c r="E99" s="1035" t="s">
        <v>1</v>
      </c>
      <c r="F99" s="1035" t="s">
        <v>1</v>
      </c>
    </row>
    <row r="100" spans="1:6" x14ac:dyDescent="0.2">
      <c r="A100" s="2" t="s">
        <v>112</v>
      </c>
      <c r="B100" s="1039">
        <v>574</v>
      </c>
      <c r="C100" s="1036">
        <v>0.43065363168716397</v>
      </c>
      <c r="D100" s="1036">
        <v>0.33040449023246798</v>
      </c>
      <c r="E100" s="1036">
        <v>0.14682808518409701</v>
      </c>
      <c r="F100" s="1036">
        <v>9.21137779951096E-2</v>
      </c>
    </row>
    <row r="101" spans="1:6" x14ac:dyDescent="0.2">
      <c r="A101" s="2" t="s">
        <v>113</v>
      </c>
      <c r="B101" s="1039">
        <v>1436</v>
      </c>
      <c r="C101" s="1036">
        <v>0.49877396225929299</v>
      </c>
      <c r="D101" s="1036">
        <v>0.32025584578514099</v>
      </c>
      <c r="E101" s="1036">
        <v>0.120411366224289</v>
      </c>
      <c r="F101" s="1036">
        <v>6.0558848083019298E-2</v>
      </c>
    </row>
    <row r="102" spans="1:6" x14ac:dyDescent="0.2">
      <c r="A102" s="2" t="s">
        <v>114</v>
      </c>
      <c r="B102" s="1039">
        <v>2001</v>
      </c>
      <c r="C102" s="1036">
        <v>0.407412528991699</v>
      </c>
      <c r="D102" s="1036">
        <v>0.224236935377121</v>
      </c>
      <c r="E102" s="1036">
        <v>0.17265124619007099</v>
      </c>
      <c r="F102" s="1036">
        <v>0.19569927453994801</v>
      </c>
    </row>
    <row r="103" spans="1:6" x14ac:dyDescent="0.2">
      <c r="A103" s="2" t="s">
        <v>115</v>
      </c>
      <c r="B103" s="1039">
        <v>1370</v>
      </c>
      <c r="C103" s="1036">
        <v>0.40619260072708102</v>
      </c>
      <c r="D103" s="1036">
        <v>0.25215235352516202</v>
      </c>
      <c r="E103" s="1036">
        <v>0.204124510288239</v>
      </c>
      <c r="F103" s="1036">
        <v>0.13753052055835699</v>
      </c>
    </row>
    <row r="104" spans="1:6" x14ac:dyDescent="0.2">
      <c r="A104" s="2" t="s">
        <v>116</v>
      </c>
      <c r="B104" s="1039">
        <v>1527</v>
      </c>
      <c r="C104" s="1036">
        <v>0.61143475770950295</v>
      </c>
      <c r="D104" s="1036">
        <v>0.32763621211051902</v>
      </c>
      <c r="E104" s="1036">
        <v>4.6945676207542399E-2</v>
      </c>
      <c r="F104" s="1036">
        <v>1.3983369804918801E-2</v>
      </c>
    </row>
    <row r="105" spans="1:6" x14ac:dyDescent="0.2">
      <c r="A105" s="2" t="s">
        <v>117</v>
      </c>
      <c r="B105" s="1039">
        <v>1478</v>
      </c>
      <c r="C105" s="1036">
        <v>0.66653317213058505</v>
      </c>
      <c r="D105" s="1036">
        <v>0.32296317815780601</v>
      </c>
      <c r="E105" s="1036">
        <v>9.1133508831262606E-3</v>
      </c>
      <c r="F105" s="1036">
        <v>1.3903210638091001E-3</v>
      </c>
    </row>
    <row r="106" spans="1:6" x14ac:dyDescent="0.2">
      <c r="A106" s="2" t="s">
        <v>118</v>
      </c>
      <c r="B106" s="1039">
        <v>1178</v>
      </c>
      <c r="C106" s="1036">
        <v>0.68634247779846203</v>
      </c>
      <c r="D106" s="1036">
        <v>0.302061587572098</v>
      </c>
      <c r="E106" s="1036">
        <v>8.6393160745501501E-3</v>
      </c>
      <c r="F106" s="1036">
        <v>2.9566509183496202E-3</v>
      </c>
    </row>
    <row r="107" spans="1:6" x14ac:dyDescent="0.2">
      <c r="A107" s="5" t="s">
        <v>111</v>
      </c>
      <c r="B107" s="1038" t="s">
        <v>1</v>
      </c>
      <c r="C107" s="1035" t="s">
        <v>1</v>
      </c>
      <c r="D107" s="1035" t="s">
        <v>1</v>
      </c>
      <c r="E107" s="1035" t="s">
        <v>1</v>
      </c>
      <c r="F107" s="1035" t="s">
        <v>1</v>
      </c>
    </row>
    <row r="108" spans="1:6" x14ac:dyDescent="0.2">
      <c r="A108" s="2" t="s">
        <v>119</v>
      </c>
      <c r="B108" s="1039">
        <v>2010</v>
      </c>
      <c r="C108" s="1036">
        <v>0.47648566961288502</v>
      </c>
      <c r="D108" s="1036">
        <v>0.32357636094093301</v>
      </c>
      <c r="E108" s="1036">
        <v>0.12905465066433</v>
      </c>
      <c r="F108" s="1036">
        <v>7.0883303880691501E-2</v>
      </c>
    </row>
    <row r="109" spans="1:6" x14ac:dyDescent="0.2">
      <c r="A109" s="2" t="s">
        <v>120</v>
      </c>
      <c r="B109" s="1039">
        <v>2782</v>
      </c>
      <c r="C109" s="1036">
        <v>0.40122753381729098</v>
      </c>
      <c r="D109" s="1036">
        <v>0.222742334008217</v>
      </c>
      <c r="E109" s="1036">
        <v>0.18779233098030099</v>
      </c>
      <c r="F109" s="1036">
        <v>0.18823778629303001</v>
      </c>
    </row>
    <row r="110" spans="1:6" x14ac:dyDescent="0.2">
      <c r="A110" s="2" t="s">
        <v>121</v>
      </c>
      <c r="B110" s="1039">
        <v>2116</v>
      </c>
      <c r="C110" s="1036">
        <v>0.57233196496963501</v>
      </c>
      <c r="D110" s="1036">
        <v>0.32266354560852101</v>
      </c>
      <c r="E110" s="1036">
        <v>7.3789171874523204E-2</v>
      </c>
      <c r="F110" s="1036">
        <v>3.12153324484825E-2</v>
      </c>
    </row>
    <row r="111" spans="1:6" x14ac:dyDescent="0.2">
      <c r="A111" s="2" t="s">
        <v>122</v>
      </c>
      <c r="B111" s="1039">
        <v>2656</v>
      </c>
      <c r="C111" s="1036">
        <v>0.675556421279907</v>
      </c>
      <c r="D111" s="1036">
        <v>0.31344234943389898</v>
      </c>
      <c r="E111" s="1036">
        <v>8.8974246755242296E-3</v>
      </c>
      <c r="F111" s="1036">
        <v>2.1037969272583701E-3</v>
      </c>
    </row>
    <row r="112" spans="1:6" x14ac:dyDescent="0.2">
      <c r="A112" s="5" t="s">
        <v>111</v>
      </c>
      <c r="B112" s="1038" t="s">
        <v>1</v>
      </c>
      <c r="C112" s="1035" t="s">
        <v>1</v>
      </c>
      <c r="D112" s="1035" t="s">
        <v>1</v>
      </c>
      <c r="E112" s="1035" t="s">
        <v>1</v>
      </c>
      <c r="F112" s="1035" t="s">
        <v>1</v>
      </c>
    </row>
    <row r="113" spans="1:6" x14ac:dyDescent="0.2">
      <c r="A113" s="2" t="s">
        <v>119</v>
      </c>
      <c r="B113" s="1039">
        <v>2010</v>
      </c>
      <c r="C113" s="1036">
        <v>0.47648566961288502</v>
      </c>
      <c r="D113" s="1036">
        <v>0.32357636094093301</v>
      </c>
      <c r="E113" s="1036">
        <v>0.12905465066433</v>
      </c>
      <c r="F113" s="1036">
        <v>7.0883303880691501E-2</v>
      </c>
    </row>
    <row r="114" spans="1:6" x14ac:dyDescent="0.2">
      <c r="A114" s="2" t="s">
        <v>123</v>
      </c>
      <c r="B114" s="1039">
        <v>3371</v>
      </c>
      <c r="C114" s="1036">
        <v>0.40695905685424799</v>
      </c>
      <c r="D114" s="1036">
        <v>0.23461377620696999</v>
      </c>
      <c r="E114" s="1036">
        <v>0.18435062468051899</v>
      </c>
      <c r="F114" s="1036">
        <v>0.174076542258263</v>
      </c>
    </row>
    <row r="115" spans="1:6" x14ac:dyDescent="0.2">
      <c r="A115" s="2" t="s">
        <v>124</v>
      </c>
      <c r="B115" s="1039">
        <v>4183</v>
      </c>
      <c r="C115" s="1036">
        <v>0.64945274591445901</v>
      </c>
      <c r="D115" s="1036">
        <v>0.31922060251236001</v>
      </c>
      <c r="E115" s="1036">
        <v>2.4386700242757801E-2</v>
      </c>
      <c r="F115" s="1036">
        <v>6.93991919979453E-3</v>
      </c>
    </row>
    <row r="116" spans="1:6" x14ac:dyDescent="0.2">
      <c r="A116" s="5" t="s">
        <v>125</v>
      </c>
      <c r="B116" s="1038" t="s">
        <v>1</v>
      </c>
      <c r="C116" s="1035" t="s">
        <v>1</v>
      </c>
      <c r="D116" s="1035" t="s">
        <v>1</v>
      </c>
      <c r="E116" s="1035" t="s">
        <v>1</v>
      </c>
      <c r="F116" s="1035" t="s">
        <v>1</v>
      </c>
    </row>
    <row r="117" spans="1:6" x14ac:dyDescent="0.2">
      <c r="A117" s="2" t="s">
        <v>126</v>
      </c>
      <c r="B117" s="1039">
        <v>1235</v>
      </c>
      <c r="C117" s="1036">
        <v>0.60160201787948597</v>
      </c>
      <c r="D117" s="1036">
        <v>0.22309055924415599</v>
      </c>
      <c r="E117" s="1036">
        <v>0.10585840046405801</v>
      </c>
      <c r="F117" s="1036">
        <v>6.9449037313461304E-2</v>
      </c>
    </row>
    <row r="118" spans="1:6" x14ac:dyDescent="0.2">
      <c r="A118" s="2" t="s">
        <v>127</v>
      </c>
      <c r="B118" s="1039">
        <v>335</v>
      </c>
      <c r="C118" s="1036">
        <v>0.53927302360534701</v>
      </c>
      <c r="D118" s="1036">
        <v>0.28664505481719998</v>
      </c>
      <c r="E118" s="1036">
        <v>8.6752995848655701E-2</v>
      </c>
      <c r="F118" s="1036">
        <v>8.7328925728797899E-2</v>
      </c>
    </row>
    <row r="119" spans="1:6" x14ac:dyDescent="0.2">
      <c r="A119" s="2" t="s">
        <v>128</v>
      </c>
      <c r="B119" s="1039">
        <v>647</v>
      </c>
      <c r="C119" s="1036">
        <v>0.55629265308380105</v>
      </c>
      <c r="D119" s="1036">
        <v>0.29076007008552601</v>
      </c>
      <c r="E119" s="1036">
        <v>8.9734442532062503E-2</v>
      </c>
      <c r="F119" s="1036">
        <v>6.3212834298610701E-2</v>
      </c>
    </row>
    <row r="120" spans="1:6" x14ac:dyDescent="0.2">
      <c r="A120" s="2" t="s">
        <v>129</v>
      </c>
      <c r="B120" s="1039">
        <v>1421</v>
      </c>
      <c r="C120" s="1036">
        <v>0.53134214878082298</v>
      </c>
      <c r="D120" s="1036">
        <v>0.297650367021561</v>
      </c>
      <c r="E120" s="1036">
        <v>0.10170953720808</v>
      </c>
      <c r="F120" s="1036">
        <v>6.9297984242439298E-2</v>
      </c>
    </row>
    <row r="121" spans="1:6" x14ac:dyDescent="0.2">
      <c r="A121" s="2" t="s">
        <v>130</v>
      </c>
      <c r="B121" s="1039">
        <v>1477</v>
      </c>
      <c r="C121" s="1036">
        <v>0.57598811388015703</v>
      </c>
      <c r="D121" s="1036">
        <v>0.26488485932350198</v>
      </c>
      <c r="E121" s="1036">
        <v>8.8529944419860798E-2</v>
      </c>
      <c r="F121" s="1036">
        <v>7.0597067475318895E-2</v>
      </c>
    </row>
    <row r="122" spans="1:6" x14ac:dyDescent="0.2">
      <c r="A122" s="2" t="s">
        <v>131</v>
      </c>
      <c r="B122" s="1039">
        <v>852</v>
      </c>
      <c r="C122" s="1036">
        <v>0.51802688837051403</v>
      </c>
      <c r="D122" s="1036">
        <v>0.26999959349632302</v>
      </c>
      <c r="E122" s="1036">
        <v>0.11009720712900201</v>
      </c>
      <c r="F122" s="1036">
        <v>0.101876325905323</v>
      </c>
    </row>
    <row r="123" spans="1:6" x14ac:dyDescent="0.2">
      <c r="A123" s="2" t="s">
        <v>132</v>
      </c>
      <c r="B123" s="1039">
        <v>504</v>
      </c>
      <c r="C123" s="1036">
        <v>0.43774899840354897</v>
      </c>
      <c r="D123" s="1036">
        <v>0.34291318058967601</v>
      </c>
      <c r="E123" s="1036">
        <v>0.11524882167577701</v>
      </c>
      <c r="F123" s="1036">
        <v>0.10408902168273899</v>
      </c>
    </row>
    <row r="124" spans="1:6" x14ac:dyDescent="0.2">
      <c r="A124" s="3" t="s">
        <v>133</v>
      </c>
      <c r="B124" s="1040">
        <v>2403</v>
      </c>
      <c r="C124" s="1037">
        <v>0.43273526430129999</v>
      </c>
      <c r="D124" s="1037">
        <v>0.364825129508972</v>
      </c>
      <c r="E124" s="1037">
        <v>0.119112923741341</v>
      </c>
      <c r="F124" s="1037">
        <v>8.3326682448387104E-2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56</v>
      </c>
    </row>
    <row r="4" spans="1:4" x14ac:dyDescent="0.2">
      <c r="A4" t="s">
        <v>23</v>
      </c>
    </row>
    <row r="5" spans="1:4" ht="38.25" x14ac:dyDescent="0.2">
      <c r="A5" s="4" t="s">
        <v>24</v>
      </c>
      <c r="B5" s="4" t="s">
        <v>4</v>
      </c>
      <c r="C5" s="4" t="s">
        <v>57</v>
      </c>
      <c r="D5" s="4" t="s">
        <v>58</v>
      </c>
    </row>
    <row r="6" spans="1:4" x14ac:dyDescent="0.2">
      <c r="A6" s="5" t="s">
        <v>26</v>
      </c>
      <c r="B6" s="1044" t="s">
        <v>1</v>
      </c>
      <c r="C6" s="1041" t="s">
        <v>1</v>
      </c>
      <c r="D6" s="1041" t="s">
        <v>1</v>
      </c>
    </row>
    <row r="7" spans="1:4" x14ac:dyDescent="0.2">
      <c r="A7" s="2" t="s">
        <v>26</v>
      </c>
      <c r="B7" s="1045">
        <v>9334</v>
      </c>
      <c r="C7" s="1042">
        <v>0.83006441593170199</v>
      </c>
      <c r="D7" s="1042">
        <v>0.16993561387062101</v>
      </c>
    </row>
    <row r="8" spans="1:4" x14ac:dyDescent="0.2">
      <c r="A8" s="5" t="s">
        <v>27</v>
      </c>
      <c r="B8" s="1044" t="s">
        <v>1</v>
      </c>
      <c r="C8" s="1041" t="s">
        <v>1</v>
      </c>
      <c r="D8" s="1041" t="s">
        <v>1</v>
      </c>
    </row>
    <row r="9" spans="1:4" x14ac:dyDescent="0.2">
      <c r="A9" s="2" t="s">
        <v>28</v>
      </c>
      <c r="B9" s="1045">
        <v>2559</v>
      </c>
      <c r="C9" s="1042">
        <v>0.84240418672561601</v>
      </c>
      <c r="D9" s="1042">
        <v>0.15759579837322199</v>
      </c>
    </row>
    <row r="10" spans="1:4" x14ac:dyDescent="0.2">
      <c r="A10" s="2" t="s">
        <v>29</v>
      </c>
      <c r="B10" s="1045">
        <v>399</v>
      </c>
      <c r="C10" s="1042">
        <v>0.77531725168228105</v>
      </c>
      <c r="D10" s="1042">
        <v>0.22468276321888001</v>
      </c>
    </row>
    <row r="11" spans="1:4" x14ac:dyDescent="0.2">
      <c r="A11" s="2" t="s">
        <v>30</v>
      </c>
      <c r="B11" s="1045">
        <v>1527</v>
      </c>
      <c r="C11" s="1042">
        <v>0.69550627470016502</v>
      </c>
      <c r="D11" s="1042">
        <v>0.30449372529983498</v>
      </c>
    </row>
    <row r="12" spans="1:4" x14ac:dyDescent="0.2">
      <c r="A12" s="2" t="s">
        <v>31</v>
      </c>
      <c r="B12" s="1045">
        <v>1763</v>
      </c>
      <c r="C12" s="1042">
        <v>0.794078469276428</v>
      </c>
      <c r="D12" s="1042">
        <v>0.205921560525894</v>
      </c>
    </row>
    <row r="13" spans="1:4" x14ac:dyDescent="0.2">
      <c r="A13" s="2" t="s">
        <v>32</v>
      </c>
      <c r="B13" s="1045">
        <v>953</v>
      </c>
      <c r="C13" s="1042">
        <v>0.92020702362060502</v>
      </c>
      <c r="D13" s="1042">
        <v>7.9792961478233296E-2</v>
      </c>
    </row>
    <row r="14" spans="1:4" x14ac:dyDescent="0.2">
      <c r="A14" s="2" t="s">
        <v>33</v>
      </c>
      <c r="B14" s="1045">
        <v>1640</v>
      </c>
      <c r="C14" s="1042">
        <v>0.90353542566299405</v>
      </c>
      <c r="D14" s="1042">
        <v>9.64645445346832E-2</v>
      </c>
    </row>
    <row r="15" spans="1:4" x14ac:dyDescent="0.2">
      <c r="A15" s="5" t="s">
        <v>34</v>
      </c>
      <c r="B15" s="1044" t="s">
        <v>1</v>
      </c>
      <c r="C15" s="1041" t="s">
        <v>1</v>
      </c>
      <c r="D15" s="1041" t="s">
        <v>1</v>
      </c>
    </row>
    <row r="16" spans="1:4" x14ac:dyDescent="0.2">
      <c r="A16" s="2" t="s">
        <v>35</v>
      </c>
      <c r="B16" s="1045">
        <v>6007</v>
      </c>
      <c r="C16" s="1042">
        <v>0.81436568498611495</v>
      </c>
      <c r="D16" s="1042">
        <v>0.185634329915047</v>
      </c>
    </row>
    <row r="17" spans="1:4" x14ac:dyDescent="0.2">
      <c r="A17" s="2" t="s">
        <v>36</v>
      </c>
      <c r="B17" s="1045">
        <v>332</v>
      </c>
      <c r="C17" s="1042">
        <v>0.71698641777038596</v>
      </c>
      <c r="D17" s="1042">
        <v>0.28301361203193698</v>
      </c>
    </row>
    <row r="18" spans="1:4" x14ac:dyDescent="0.2">
      <c r="A18" s="2" t="s">
        <v>37</v>
      </c>
      <c r="B18" s="1045">
        <v>2434</v>
      </c>
      <c r="C18" s="1042">
        <v>0.93283265829086304</v>
      </c>
      <c r="D18" s="1042">
        <v>6.71673193573952E-2</v>
      </c>
    </row>
    <row r="19" spans="1:4" x14ac:dyDescent="0.2">
      <c r="A19" s="2" t="s">
        <v>38</v>
      </c>
      <c r="B19" s="1045">
        <v>336</v>
      </c>
      <c r="C19" s="1042">
        <v>0.80170756578445401</v>
      </c>
      <c r="D19" s="1042">
        <v>0.19829244911670699</v>
      </c>
    </row>
    <row r="20" spans="1:4" x14ac:dyDescent="0.2">
      <c r="A20" s="5" t="s">
        <v>39</v>
      </c>
      <c r="B20" s="1044" t="s">
        <v>1</v>
      </c>
      <c r="C20" s="1041" t="s">
        <v>1</v>
      </c>
      <c r="D20" s="1041" t="s">
        <v>1</v>
      </c>
    </row>
    <row r="21" spans="1:4" x14ac:dyDescent="0.2">
      <c r="A21" s="2" t="s">
        <v>35</v>
      </c>
      <c r="B21" s="1045">
        <v>6007</v>
      </c>
      <c r="C21" s="1042">
        <v>0.81436568498611495</v>
      </c>
      <c r="D21" s="1042">
        <v>0.185634329915047</v>
      </c>
    </row>
    <row r="22" spans="1:4" x14ac:dyDescent="0.2">
      <c r="A22" s="2" t="s">
        <v>40</v>
      </c>
      <c r="B22" s="1045">
        <v>114</v>
      </c>
      <c r="C22" s="1042">
        <v>0.72141665220260598</v>
      </c>
      <c r="D22" s="1042">
        <v>0.27858337759971602</v>
      </c>
    </row>
    <row r="23" spans="1:4" x14ac:dyDescent="0.2">
      <c r="A23" s="2" t="s">
        <v>41</v>
      </c>
      <c r="B23" s="1045">
        <v>179</v>
      </c>
      <c r="C23" s="1042">
        <v>0.728884637355804</v>
      </c>
      <c r="D23" s="1042">
        <v>0.271115392446518</v>
      </c>
    </row>
    <row r="24" spans="1:4" x14ac:dyDescent="0.2">
      <c r="A24" s="2" t="s">
        <v>42</v>
      </c>
      <c r="B24" s="1045">
        <v>39</v>
      </c>
      <c r="C24" s="1042">
        <v>0.64954006671905495</v>
      </c>
      <c r="D24" s="1042">
        <v>0.35045993328094499</v>
      </c>
    </row>
    <row r="25" spans="1:4" x14ac:dyDescent="0.2">
      <c r="A25" s="2" t="s">
        <v>43</v>
      </c>
      <c r="B25" s="1045">
        <v>13</v>
      </c>
      <c r="C25" s="1042" t="s">
        <v>1</v>
      </c>
      <c r="D25" s="1042" t="s">
        <v>1</v>
      </c>
    </row>
    <row r="26" spans="1:4" x14ac:dyDescent="0.2">
      <c r="A26" s="2" t="s">
        <v>37</v>
      </c>
      <c r="B26" s="1045">
        <v>2434</v>
      </c>
      <c r="C26" s="1042">
        <v>0.93283265829086304</v>
      </c>
      <c r="D26" s="1042">
        <v>6.71673193573952E-2</v>
      </c>
    </row>
    <row r="27" spans="1:4" x14ac:dyDescent="0.2">
      <c r="A27" s="2" t="s">
        <v>44</v>
      </c>
      <c r="B27" s="1045">
        <v>38</v>
      </c>
      <c r="C27" s="1042">
        <v>0.66259765625</v>
      </c>
      <c r="D27" s="1042">
        <v>0.337402373552322</v>
      </c>
    </row>
    <row r="28" spans="1:4" x14ac:dyDescent="0.2">
      <c r="A28" s="2" t="s">
        <v>45</v>
      </c>
      <c r="B28" s="1045">
        <v>285</v>
      </c>
      <c r="C28" s="1042">
        <v>0.81965816020965598</v>
      </c>
      <c r="D28" s="1042">
        <v>0.18034183979034399</v>
      </c>
    </row>
    <row r="29" spans="1:4" x14ac:dyDescent="0.2">
      <c r="A29" s="5" t="s">
        <v>46</v>
      </c>
      <c r="B29" s="1044" t="s">
        <v>1</v>
      </c>
      <c r="C29" s="1041" t="s">
        <v>1</v>
      </c>
      <c r="D29" s="1041" t="s">
        <v>1</v>
      </c>
    </row>
    <row r="30" spans="1:4" x14ac:dyDescent="0.2">
      <c r="A30" s="2" t="s">
        <v>47</v>
      </c>
      <c r="B30" s="1045">
        <v>490</v>
      </c>
      <c r="C30" s="1042">
        <v>0.82382243871688798</v>
      </c>
      <c r="D30" s="1042">
        <v>0.17617754638194999</v>
      </c>
    </row>
    <row r="31" spans="1:4" x14ac:dyDescent="0.2">
      <c r="A31" s="2" t="s">
        <v>48</v>
      </c>
      <c r="B31" s="1045">
        <v>2136</v>
      </c>
      <c r="C31" s="1042">
        <v>0.82520210742950395</v>
      </c>
      <c r="D31" s="1042">
        <v>0.17479790747165699</v>
      </c>
    </row>
    <row r="32" spans="1:4" x14ac:dyDescent="0.2">
      <c r="A32" s="2" t="s">
        <v>49</v>
      </c>
      <c r="B32" s="1045">
        <v>1796</v>
      </c>
      <c r="C32" s="1042">
        <v>0.87004816532134999</v>
      </c>
      <c r="D32" s="1042">
        <v>0.12995180487632799</v>
      </c>
    </row>
    <row r="33" spans="1:4" x14ac:dyDescent="0.2">
      <c r="A33" s="2" t="s">
        <v>50</v>
      </c>
      <c r="B33" s="1045">
        <v>4236</v>
      </c>
      <c r="C33" s="1042">
        <v>0.81623607873916604</v>
      </c>
      <c r="D33" s="1042">
        <v>0.18376393616199499</v>
      </c>
    </row>
    <row r="34" spans="1:4" x14ac:dyDescent="0.2">
      <c r="A34" s="5" t="s">
        <v>51</v>
      </c>
      <c r="B34" s="1044" t="s">
        <v>1</v>
      </c>
      <c r="C34" s="1041" t="s">
        <v>1</v>
      </c>
      <c r="D34" s="1041" t="s">
        <v>1</v>
      </c>
    </row>
    <row r="35" spans="1:4" x14ac:dyDescent="0.2">
      <c r="A35" s="2" t="s">
        <v>52</v>
      </c>
      <c r="B35" s="1045">
        <v>2770</v>
      </c>
      <c r="C35" s="1042">
        <v>0.87712854146957397</v>
      </c>
      <c r="D35" s="1042">
        <v>0.122871480882168</v>
      </c>
    </row>
    <row r="36" spans="1:4" x14ac:dyDescent="0.2">
      <c r="A36" s="2" t="s">
        <v>53</v>
      </c>
      <c r="B36" s="1045">
        <v>4006</v>
      </c>
      <c r="C36" s="1042">
        <v>0.82182496786117598</v>
      </c>
      <c r="D36" s="1042">
        <v>0.17817503213882399</v>
      </c>
    </row>
    <row r="37" spans="1:4" x14ac:dyDescent="0.2">
      <c r="A37" s="2" t="s">
        <v>54</v>
      </c>
      <c r="B37" s="1045">
        <v>1293</v>
      </c>
      <c r="C37" s="1042">
        <v>0.73555946350097701</v>
      </c>
      <c r="D37" s="1042">
        <v>0.26444053649902299</v>
      </c>
    </row>
    <row r="38" spans="1:4" x14ac:dyDescent="0.2">
      <c r="A38" s="2" t="s">
        <v>55</v>
      </c>
      <c r="B38" s="1045">
        <v>1216</v>
      </c>
      <c r="C38" s="1042">
        <v>0.68692606687545799</v>
      </c>
      <c r="D38" s="1042">
        <v>0.31307393312454201</v>
      </c>
    </row>
    <row r="39" spans="1:4" x14ac:dyDescent="0.2">
      <c r="A39" s="5" t="s">
        <v>56</v>
      </c>
      <c r="B39" s="1044" t="s">
        <v>1</v>
      </c>
      <c r="C39" s="1041" t="s">
        <v>1</v>
      </c>
      <c r="D39" s="1041" t="s">
        <v>1</v>
      </c>
    </row>
    <row r="40" spans="1:4" x14ac:dyDescent="0.2">
      <c r="A40" s="2" t="s">
        <v>57</v>
      </c>
      <c r="B40" s="1045">
        <v>8432</v>
      </c>
      <c r="C40" s="1042">
        <v>1</v>
      </c>
      <c r="D40" s="1042">
        <v>0</v>
      </c>
    </row>
    <row r="41" spans="1:4" x14ac:dyDescent="0.2">
      <c r="A41" s="2" t="s">
        <v>58</v>
      </c>
      <c r="B41" s="1045">
        <v>902</v>
      </c>
      <c r="C41" s="1042">
        <v>0</v>
      </c>
      <c r="D41" s="1042">
        <v>1</v>
      </c>
    </row>
    <row r="42" spans="1:4" x14ac:dyDescent="0.2">
      <c r="A42" s="5" t="s">
        <v>59</v>
      </c>
      <c r="B42" s="1044" t="s">
        <v>1</v>
      </c>
      <c r="C42" s="1041" t="s">
        <v>1</v>
      </c>
      <c r="D42" s="1041" t="s">
        <v>1</v>
      </c>
    </row>
    <row r="43" spans="1:4" x14ac:dyDescent="0.2">
      <c r="A43" s="2" t="s">
        <v>60</v>
      </c>
      <c r="B43" s="1045">
        <v>7547</v>
      </c>
      <c r="C43" s="1042">
        <v>0.98162865638732899</v>
      </c>
      <c r="D43" s="1042">
        <v>1.8371315672993702E-2</v>
      </c>
    </row>
    <row r="44" spans="1:4" x14ac:dyDescent="0.2">
      <c r="A44" s="2" t="s">
        <v>61</v>
      </c>
      <c r="B44" s="1045">
        <v>1026</v>
      </c>
      <c r="C44" s="1042">
        <v>0.95150715112686202</v>
      </c>
      <c r="D44" s="1042">
        <v>4.8492852598428698E-2</v>
      </c>
    </row>
    <row r="45" spans="1:4" x14ac:dyDescent="0.2">
      <c r="A45" s="2" t="s">
        <v>62</v>
      </c>
      <c r="B45" s="1045">
        <v>761</v>
      </c>
      <c r="C45" s="1042">
        <v>0</v>
      </c>
      <c r="D45" s="1042">
        <v>1</v>
      </c>
    </row>
    <row r="46" spans="1:4" x14ac:dyDescent="0.2">
      <c r="A46" s="5" t="s">
        <v>63</v>
      </c>
      <c r="B46" s="1044" t="s">
        <v>1</v>
      </c>
      <c r="C46" s="1041" t="s">
        <v>1</v>
      </c>
      <c r="D46" s="1041" t="s">
        <v>1</v>
      </c>
    </row>
    <row r="47" spans="1:4" x14ac:dyDescent="0.2">
      <c r="A47" s="2" t="s">
        <v>64</v>
      </c>
      <c r="B47" s="1045">
        <v>1139</v>
      </c>
      <c r="C47" s="1042">
        <v>0.77129089832305897</v>
      </c>
      <c r="D47" s="1042">
        <v>0.228709131479263</v>
      </c>
    </row>
    <row r="48" spans="1:4" x14ac:dyDescent="0.2">
      <c r="A48" s="2" t="s">
        <v>65</v>
      </c>
      <c r="B48" s="1045">
        <v>791</v>
      </c>
      <c r="C48" s="1042">
        <v>0.82577818632125899</v>
      </c>
      <c r="D48" s="1042">
        <v>0.17422181367874101</v>
      </c>
    </row>
    <row r="49" spans="1:4" x14ac:dyDescent="0.2">
      <c r="A49" s="2" t="s">
        <v>66</v>
      </c>
      <c r="B49" s="1045">
        <v>1375</v>
      </c>
      <c r="C49" s="1042">
        <v>0.81170272827148404</v>
      </c>
      <c r="D49" s="1042">
        <v>0.18829727172851601</v>
      </c>
    </row>
    <row r="50" spans="1:4" x14ac:dyDescent="0.2">
      <c r="A50" s="2" t="s">
        <v>67</v>
      </c>
      <c r="B50" s="1045">
        <v>936</v>
      </c>
      <c r="C50" s="1042">
        <v>0.846002876758575</v>
      </c>
      <c r="D50" s="1042">
        <v>0.153997138142586</v>
      </c>
    </row>
    <row r="51" spans="1:4" x14ac:dyDescent="0.2">
      <c r="A51" s="2" t="s">
        <v>68</v>
      </c>
      <c r="B51" s="1045">
        <v>913</v>
      </c>
      <c r="C51" s="1042">
        <v>0.865636587142944</v>
      </c>
      <c r="D51" s="1042">
        <v>0.134363427758217</v>
      </c>
    </row>
    <row r="52" spans="1:4" x14ac:dyDescent="0.2">
      <c r="A52" s="2" t="s">
        <v>69</v>
      </c>
      <c r="B52" s="1045">
        <v>901</v>
      </c>
      <c r="C52" s="1042">
        <v>0.859258413314819</v>
      </c>
      <c r="D52" s="1042">
        <v>0.140741586685181</v>
      </c>
    </row>
    <row r="53" spans="1:4" x14ac:dyDescent="0.2">
      <c r="A53" s="2" t="s">
        <v>70</v>
      </c>
      <c r="B53" s="1045">
        <v>831</v>
      </c>
      <c r="C53" s="1042">
        <v>0.81979393959045399</v>
      </c>
      <c r="D53" s="1042">
        <v>0.18020604550838501</v>
      </c>
    </row>
    <row r="54" spans="1:4" x14ac:dyDescent="0.2">
      <c r="A54" s="2" t="s">
        <v>71</v>
      </c>
      <c r="B54" s="1045">
        <v>916</v>
      </c>
      <c r="C54" s="1042">
        <v>0.87702548503875699</v>
      </c>
      <c r="D54" s="1042">
        <v>0.122974507510662</v>
      </c>
    </row>
    <row r="55" spans="1:4" x14ac:dyDescent="0.2">
      <c r="A55" s="2" t="s">
        <v>72</v>
      </c>
      <c r="B55" s="1045">
        <v>559</v>
      </c>
      <c r="C55" s="1042">
        <v>0.83562499284744296</v>
      </c>
      <c r="D55" s="1042">
        <v>0.16437500715255701</v>
      </c>
    </row>
    <row r="56" spans="1:4" x14ac:dyDescent="0.2">
      <c r="A56" s="2" t="s">
        <v>73</v>
      </c>
      <c r="B56" s="1045">
        <v>973</v>
      </c>
      <c r="C56" s="1042">
        <v>0.817798912525177</v>
      </c>
      <c r="D56" s="1042">
        <v>0.182201087474823</v>
      </c>
    </row>
    <row r="57" spans="1:4" x14ac:dyDescent="0.2">
      <c r="A57" s="5" t="s">
        <v>74</v>
      </c>
      <c r="B57" s="1044" t="s">
        <v>1</v>
      </c>
      <c r="C57" s="1041" t="s">
        <v>1</v>
      </c>
      <c r="D57" s="1041" t="s">
        <v>1</v>
      </c>
    </row>
    <row r="58" spans="1:4" x14ac:dyDescent="0.2">
      <c r="A58" s="2" t="s">
        <v>75</v>
      </c>
      <c r="B58" s="1045">
        <v>1139</v>
      </c>
      <c r="C58" s="1042">
        <v>0.77129089832305897</v>
      </c>
      <c r="D58" s="1042">
        <v>0.228709131479263</v>
      </c>
    </row>
    <row r="59" spans="1:4" x14ac:dyDescent="0.2">
      <c r="A59" s="2" t="s">
        <v>76</v>
      </c>
      <c r="B59" s="1045">
        <v>4213</v>
      </c>
      <c r="C59" s="1042">
        <v>0.83391386270523105</v>
      </c>
      <c r="D59" s="1042">
        <v>0.16608610749244701</v>
      </c>
    </row>
    <row r="60" spans="1:4" x14ac:dyDescent="0.2">
      <c r="A60" s="2" t="s">
        <v>77</v>
      </c>
      <c r="B60" s="1045">
        <v>2280</v>
      </c>
      <c r="C60" s="1042">
        <v>0.84082567691803001</v>
      </c>
      <c r="D60" s="1042">
        <v>0.15917432308196999</v>
      </c>
    </row>
    <row r="61" spans="1:4" x14ac:dyDescent="0.2">
      <c r="A61" s="2" t="s">
        <v>78</v>
      </c>
      <c r="B61" s="1045">
        <v>1702</v>
      </c>
      <c r="C61" s="1042">
        <v>0.856764256954193</v>
      </c>
      <c r="D61" s="1042">
        <v>0.143235757946968</v>
      </c>
    </row>
    <row r="62" spans="1:4" x14ac:dyDescent="0.2">
      <c r="A62" s="5" t="s">
        <v>79</v>
      </c>
      <c r="B62" s="1044" t="s">
        <v>1</v>
      </c>
      <c r="C62" s="1041" t="s">
        <v>1</v>
      </c>
      <c r="D62" s="1041" t="s">
        <v>1</v>
      </c>
    </row>
    <row r="63" spans="1:4" x14ac:dyDescent="0.2">
      <c r="A63" s="2" t="s">
        <v>80</v>
      </c>
      <c r="B63" s="1045">
        <v>7490</v>
      </c>
      <c r="C63" s="1042">
        <v>0.85242575407028198</v>
      </c>
      <c r="D63" s="1042">
        <v>0.14757424592971799</v>
      </c>
    </row>
    <row r="64" spans="1:4" x14ac:dyDescent="0.2">
      <c r="A64" s="2" t="s">
        <v>81</v>
      </c>
      <c r="B64" s="1045">
        <v>303</v>
      </c>
      <c r="C64" s="1042">
        <v>0.61698132753372203</v>
      </c>
      <c r="D64" s="1042">
        <v>0.38301867246627802</v>
      </c>
    </row>
    <row r="65" spans="1:4" x14ac:dyDescent="0.2">
      <c r="A65" s="2" t="s">
        <v>82</v>
      </c>
      <c r="B65" s="1045">
        <v>624</v>
      </c>
      <c r="C65" s="1042">
        <v>0.68265080451965299</v>
      </c>
      <c r="D65" s="1042">
        <v>0.31734919548034701</v>
      </c>
    </row>
    <row r="66" spans="1:4" x14ac:dyDescent="0.2">
      <c r="A66" s="2" t="s">
        <v>83</v>
      </c>
      <c r="B66" s="1045">
        <v>841</v>
      </c>
      <c r="C66" s="1042">
        <v>0.76231718063354503</v>
      </c>
      <c r="D66" s="1042">
        <v>0.237682804465294</v>
      </c>
    </row>
    <row r="67" spans="1:4" x14ac:dyDescent="0.2">
      <c r="A67" s="5" t="s">
        <v>84</v>
      </c>
      <c r="B67" s="1044" t="s">
        <v>1</v>
      </c>
      <c r="C67" s="1041" t="s">
        <v>1</v>
      </c>
      <c r="D67" s="1041" t="s">
        <v>1</v>
      </c>
    </row>
    <row r="68" spans="1:4" x14ac:dyDescent="0.2">
      <c r="A68" s="2" t="s">
        <v>85</v>
      </c>
      <c r="B68" s="1045">
        <v>8485</v>
      </c>
      <c r="C68" s="1042">
        <v>0.85210692882537797</v>
      </c>
      <c r="D68" s="1042">
        <v>0.147893071174622</v>
      </c>
    </row>
    <row r="69" spans="1:4" x14ac:dyDescent="0.2">
      <c r="A69" s="2" t="s">
        <v>86</v>
      </c>
      <c r="B69" s="1045">
        <v>221</v>
      </c>
      <c r="C69" s="1042">
        <v>0.80765229463577304</v>
      </c>
      <c r="D69" s="1042">
        <v>0.19234767556190499</v>
      </c>
    </row>
    <row r="70" spans="1:4" x14ac:dyDescent="0.2">
      <c r="A70" s="2" t="s">
        <v>87</v>
      </c>
      <c r="B70" s="1045">
        <v>554</v>
      </c>
      <c r="C70" s="1042">
        <v>0.67477917671203602</v>
      </c>
      <c r="D70" s="1042">
        <v>0.32522085309028598</v>
      </c>
    </row>
    <row r="71" spans="1:4" x14ac:dyDescent="0.2">
      <c r="A71" s="2" t="s">
        <v>88</v>
      </c>
      <c r="B71" s="1045">
        <v>64</v>
      </c>
      <c r="C71" s="1042">
        <v>7.3546230792999295E-2</v>
      </c>
      <c r="D71" s="1042">
        <v>0.92645376920700095</v>
      </c>
    </row>
    <row r="72" spans="1:4" x14ac:dyDescent="0.2">
      <c r="A72" s="5" t="s">
        <v>89</v>
      </c>
      <c r="B72" s="1044" t="s">
        <v>1</v>
      </c>
      <c r="C72" s="1041" t="s">
        <v>1</v>
      </c>
      <c r="D72" s="1041" t="s">
        <v>1</v>
      </c>
    </row>
    <row r="73" spans="1:4" x14ac:dyDescent="0.2">
      <c r="A73" s="2" t="s">
        <v>89</v>
      </c>
      <c r="B73" s="1045">
        <v>4938</v>
      </c>
      <c r="C73" s="1042">
        <v>0.82783526182174705</v>
      </c>
      <c r="D73" s="1042">
        <v>0.17216472327709201</v>
      </c>
    </row>
    <row r="74" spans="1:4" x14ac:dyDescent="0.2">
      <c r="A74" s="2" t="s">
        <v>90</v>
      </c>
      <c r="B74" s="1045">
        <v>2108</v>
      </c>
      <c r="C74" s="1042">
        <v>0.83127146959304798</v>
      </c>
      <c r="D74" s="1042">
        <v>0.16872853040695199</v>
      </c>
    </row>
    <row r="75" spans="1:4" x14ac:dyDescent="0.2">
      <c r="A75" s="5" t="s">
        <v>91</v>
      </c>
      <c r="B75" s="1044" t="s">
        <v>1</v>
      </c>
      <c r="C75" s="1041" t="s">
        <v>1</v>
      </c>
      <c r="D75" s="1041" t="s">
        <v>1</v>
      </c>
    </row>
    <row r="76" spans="1:4" x14ac:dyDescent="0.2">
      <c r="A76" s="2" t="s">
        <v>92</v>
      </c>
      <c r="B76" s="1045">
        <v>2476</v>
      </c>
      <c r="C76" s="1042">
        <v>0.74600923061370805</v>
      </c>
      <c r="D76" s="1042">
        <v>0.253990799188614</v>
      </c>
    </row>
    <row r="77" spans="1:4" x14ac:dyDescent="0.2">
      <c r="A77" s="2" t="s">
        <v>93</v>
      </c>
      <c r="B77" s="1045">
        <v>1214</v>
      </c>
      <c r="C77" s="1042">
        <v>0.82537394762039196</v>
      </c>
      <c r="D77" s="1042">
        <v>0.17462602257728599</v>
      </c>
    </row>
    <row r="78" spans="1:4" x14ac:dyDescent="0.2">
      <c r="A78" s="2" t="s">
        <v>94</v>
      </c>
      <c r="B78" s="1045">
        <v>3317</v>
      </c>
      <c r="C78" s="1042">
        <v>0.92372006177902199</v>
      </c>
      <c r="D78" s="1042">
        <v>7.6279953122139005E-2</v>
      </c>
    </row>
    <row r="79" spans="1:4" x14ac:dyDescent="0.2">
      <c r="A79" s="5" t="s">
        <v>95</v>
      </c>
      <c r="B79" s="1044" t="s">
        <v>1</v>
      </c>
      <c r="C79" s="1041" t="s">
        <v>1</v>
      </c>
      <c r="D79" s="1041" t="s">
        <v>1</v>
      </c>
    </row>
    <row r="80" spans="1:4" x14ac:dyDescent="0.2">
      <c r="A80" s="2" t="s">
        <v>96</v>
      </c>
      <c r="B80" s="1045">
        <v>1259</v>
      </c>
      <c r="C80" s="1042">
        <v>0.81849509477615401</v>
      </c>
      <c r="D80" s="1042">
        <v>0.18150489032268499</v>
      </c>
    </row>
    <row r="81" spans="1:4" x14ac:dyDescent="0.2">
      <c r="A81" s="2" t="s">
        <v>97</v>
      </c>
      <c r="B81" s="1045">
        <v>1343</v>
      </c>
      <c r="C81" s="1042">
        <v>0.88385051488876298</v>
      </c>
      <c r="D81" s="1042">
        <v>0.116149477660656</v>
      </c>
    </row>
    <row r="82" spans="1:4" x14ac:dyDescent="0.2">
      <c r="A82" s="2" t="s">
        <v>98</v>
      </c>
      <c r="B82" s="1045">
        <v>275</v>
      </c>
      <c r="C82" s="1042">
        <v>0.808765888214111</v>
      </c>
      <c r="D82" s="1042">
        <v>0.19123409688472701</v>
      </c>
    </row>
    <row r="83" spans="1:4" x14ac:dyDescent="0.2">
      <c r="A83" s="2" t="s">
        <v>99</v>
      </c>
      <c r="B83" s="1045">
        <v>819</v>
      </c>
      <c r="C83" s="1042">
        <v>0.86604034900665305</v>
      </c>
      <c r="D83" s="1042">
        <v>0.133959621191025</v>
      </c>
    </row>
    <row r="84" spans="1:4" x14ac:dyDescent="0.2">
      <c r="A84" s="2" t="s">
        <v>100</v>
      </c>
      <c r="B84" s="1045">
        <v>408</v>
      </c>
      <c r="C84" s="1042">
        <v>0.89362871646881104</v>
      </c>
      <c r="D84" s="1042">
        <v>0.10637130588293101</v>
      </c>
    </row>
    <row r="85" spans="1:4" x14ac:dyDescent="0.2">
      <c r="A85" s="2" t="s">
        <v>101</v>
      </c>
      <c r="B85" s="1045">
        <v>1061</v>
      </c>
      <c r="C85" s="1042">
        <v>0.87631458044052102</v>
      </c>
      <c r="D85" s="1042">
        <v>0.12368544936180099</v>
      </c>
    </row>
    <row r="86" spans="1:4" x14ac:dyDescent="0.2">
      <c r="A86" s="2" t="s">
        <v>102</v>
      </c>
      <c r="B86" s="1045">
        <v>330</v>
      </c>
      <c r="C86" s="1042">
        <v>0.906316697597504</v>
      </c>
      <c r="D86" s="1042">
        <v>9.3683309853076893E-2</v>
      </c>
    </row>
    <row r="87" spans="1:4" x14ac:dyDescent="0.2">
      <c r="A87" s="2" t="s">
        <v>103</v>
      </c>
      <c r="B87" s="1045">
        <v>393</v>
      </c>
      <c r="C87" s="1042">
        <v>0.70932972431182895</v>
      </c>
      <c r="D87" s="1042">
        <v>0.290670275688171</v>
      </c>
    </row>
    <row r="88" spans="1:4" x14ac:dyDescent="0.2">
      <c r="A88" s="2" t="s">
        <v>104</v>
      </c>
      <c r="B88" s="1045">
        <v>1067</v>
      </c>
      <c r="C88" s="1042">
        <v>0.74438011646270796</v>
      </c>
      <c r="D88" s="1042">
        <v>0.25561991333961498</v>
      </c>
    </row>
    <row r="89" spans="1:4" x14ac:dyDescent="0.2">
      <c r="A89" s="5" t="s">
        <v>105</v>
      </c>
      <c r="B89" s="1044" t="s">
        <v>1</v>
      </c>
      <c r="C89" s="1041" t="s">
        <v>1</v>
      </c>
      <c r="D89" s="1041" t="s">
        <v>1</v>
      </c>
    </row>
    <row r="90" spans="1:4" x14ac:dyDescent="0.2">
      <c r="A90" s="2" t="s">
        <v>106</v>
      </c>
      <c r="B90" s="1045">
        <v>1056</v>
      </c>
      <c r="C90" s="1042">
        <v>0.76681852340698198</v>
      </c>
      <c r="D90" s="1042">
        <v>0.233181461691856</v>
      </c>
    </row>
    <row r="91" spans="1:4" x14ac:dyDescent="0.2">
      <c r="A91" s="2" t="s">
        <v>107</v>
      </c>
      <c r="B91" s="1045">
        <v>2446</v>
      </c>
      <c r="C91" s="1042">
        <v>0.83143389225006104</v>
      </c>
      <c r="D91" s="1042">
        <v>0.16856609284877799</v>
      </c>
    </row>
    <row r="92" spans="1:4" x14ac:dyDescent="0.2">
      <c r="A92" s="2" t="s">
        <v>108</v>
      </c>
      <c r="B92" s="1045">
        <v>4358</v>
      </c>
      <c r="C92" s="1042">
        <v>0.86271053552627597</v>
      </c>
      <c r="D92" s="1042">
        <v>0.137289449572563</v>
      </c>
    </row>
    <row r="93" spans="1:4" x14ac:dyDescent="0.2">
      <c r="A93" s="2" t="s">
        <v>109</v>
      </c>
      <c r="B93" s="1045">
        <v>767</v>
      </c>
      <c r="C93" s="1042">
        <v>0.80570453405380205</v>
      </c>
      <c r="D93" s="1042">
        <v>0.19429548084735901</v>
      </c>
    </row>
    <row r="94" spans="1:4" x14ac:dyDescent="0.2">
      <c r="A94" s="5" t="s">
        <v>110</v>
      </c>
      <c r="B94" s="1044" t="s">
        <v>1</v>
      </c>
      <c r="C94" s="1041" t="s">
        <v>1</v>
      </c>
      <c r="D94" s="1041" t="s">
        <v>1</v>
      </c>
    </row>
    <row r="95" spans="1:4" x14ac:dyDescent="0.2">
      <c r="A95" s="2" t="s">
        <v>106</v>
      </c>
      <c r="B95" s="1045">
        <v>1692</v>
      </c>
      <c r="C95" s="1042">
        <v>0.77521330118179299</v>
      </c>
      <c r="D95" s="1042">
        <v>0.22478672862052901</v>
      </c>
    </row>
    <row r="96" spans="1:4" x14ac:dyDescent="0.2">
      <c r="A96" s="2" t="s">
        <v>107</v>
      </c>
      <c r="B96" s="1045">
        <v>3221</v>
      </c>
      <c r="C96" s="1042">
        <v>0.84769451618194602</v>
      </c>
      <c r="D96" s="1042">
        <v>0.152305483818054</v>
      </c>
    </row>
    <row r="97" spans="1:4" x14ac:dyDescent="0.2">
      <c r="A97" s="2" t="s">
        <v>108</v>
      </c>
      <c r="B97" s="1045">
        <v>3308</v>
      </c>
      <c r="C97" s="1042">
        <v>0.86804330348968495</v>
      </c>
      <c r="D97" s="1042">
        <v>0.131956711411476</v>
      </c>
    </row>
    <row r="98" spans="1:4" x14ac:dyDescent="0.2">
      <c r="A98" s="2" t="s">
        <v>109</v>
      </c>
      <c r="B98" s="1045">
        <v>406</v>
      </c>
      <c r="C98" s="1042">
        <v>0.78132462501525901</v>
      </c>
      <c r="D98" s="1042">
        <v>0.21867538988590199</v>
      </c>
    </row>
    <row r="99" spans="1:4" x14ac:dyDescent="0.2">
      <c r="A99" s="5" t="s">
        <v>111</v>
      </c>
      <c r="B99" s="1044" t="s">
        <v>1</v>
      </c>
      <c r="C99" s="1041" t="s">
        <v>1</v>
      </c>
      <c r="D99" s="1041" t="s">
        <v>1</v>
      </c>
    </row>
    <row r="100" spans="1:4" x14ac:dyDescent="0.2">
      <c r="A100" s="2" t="s">
        <v>112</v>
      </c>
      <c r="B100" s="1045">
        <v>574</v>
      </c>
      <c r="C100" s="1042">
        <v>0.86170756816864003</v>
      </c>
      <c r="D100" s="1042">
        <v>0.138292446732521</v>
      </c>
    </row>
    <row r="101" spans="1:4" x14ac:dyDescent="0.2">
      <c r="A101" s="2" t="s">
        <v>113</v>
      </c>
      <c r="B101" s="1045">
        <v>1425</v>
      </c>
      <c r="C101" s="1042">
        <v>0.73968553543090798</v>
      </c>
      <c r="D101" s="1042">
        <v>0.26031443476676902</v>
      </c>
    </row>
    <row r="102" spans="1:4" x14ac:dyDescent="0.2">
      <c r="A102" s="2" t="s">
        <v>114</v>
      </c>
      <c r="B102" s="1045">
        <v>1982</v>
      </c>
      <c r="C102" s="1042">
        <v>0.76668262481689498</v>
      </c>
      <c r="D102" s="1042">
        <v>0.233317375183105</v>
      </c>
    </row>
    <row r="103" spans="1:4" x14ac:dyDescent="0.2">
      <c r="A103" s="2" t="s">
        <v>115</v>
      </c>
      <c r="B103" s="1045">
        <v>1361</v>
      </c>
      <c r="C103" s="1042">
        <v>0.77899760007858299</v>
      </c>
      <c r="D103" s="1042">
        <v>0.22100238502025599</v>
      </c>
    </row>
    <row r="104" spans="1:4" x14ac:dyDescent="0.2">
      <c r="A104" s="2" t="s">
        <v>116</v>
      </c>
      <c r="B104" s="1045">
        <v>1490</v>
      </c>
      <c r="C104" s="1042">
        <v>0.91913330554962203</v>
      </c>
      <c r="D104" s="1042">
        <v>8.0866679549217196E-2</v>
      </c>
    </row>
    <row r="105" spans="1:4" x14ac:dyDescent="0.2">
      <c r="A105" s="2" t="s">
        <v>117</v>
      </c>
      <c r="B105" s="1045">
        <v>1387</v>
      </c>
      <c r="C105" s="1042">
        <v>0.917821645736694</v>
      </c>
      <c r="D105" s="1042">
        <v>8.2178331911563901E-2</v>
      </c>
    </row>
    <row r="106" spans="1:4" x14ac:dyDescent="0.2">
      <c r="A106" s="2" t="s">
        <v>118</v>
      </c>
      <c r="B106" s="1045">
        <v>1078</v>
      </c>
      <c r="C106" s="1042">
        <v>0.91042083501815796</v>
      </c>
      <c r="D106" s="1042">
        <v>8.9579187333583804E-2</v>
      </c>
    </row>
    <row r="107" spans="1:4" x14ac:dyDescent="0.2">
      <c r="A107" s="5" t="s">
        <v>111</v>
      </c>
      <c r="B107" s="1044" t="s">
        <v>1</v>
      </c>
      <c r="C107" s="1041" t="s">
        <v>1</v>
      </c>
      <c r="D107" s="1041" t="s">
        <v>1</v>
      </c>
    </row>
    <row r="108" spans="1:4" x14ac:dyDescent="0.2">
      <c r="A108" s="2" t="s">
        <v>119</v>
      </c>
      <c r="B108" s="1045">
        <v>1999</v>
      </c>
      <c r="C108" s="1042">
        <v>0.77990150451660201</v>
      </c>
      <c r="D108" s="1042">
        <v>0.22009848058223699</v>
      </c>
    </row>
    <row r="109" spans="1:4" x14ac:dyDescent="0.2">
      <c r="A109" s="2" t="s">
        <v>120</v>
      </c>
      <c r="B109" s="1045">
        <v>2758</v>
      </c>
      <c r="C109" s="1042">
        <v>0.76716917753219604</v>
      </c>
      <c r="D109" s="1042">
        <v>0.23283082246780401</v>
      </c>
    </row>
    <row r="110" spans="1:4" x14ac:dyDescent="0.2">
      <c r="A110" s="2" t="s">
        <v>121</v>
      </c>
      <c r="B110" s="1045">
        <v>2075</v>
      </c>
      <c r="C110" s="1042">
        <v>0.89063829183578502</v>
      </c>
      <c r="D110" s="1042">
        <v>0.109361723065376</v>
      </c>
    </row>
    <row r="111" spans="1:4" x14ac:dyDescent="0.2">
      <c r="A111" s="2" t="s">
        <v>122</v>
      </c>
      <c r="B111" s="1045">
        <v>2465</v>
      </c>
      <c r="C111" s="1042">
        <v>0.91446304321289096</v>
      </c>
      <c r="D111" s="1042">
        <v>8.5536979138851194E-2</v>
      </c>
    </row>
    <row r="112" spans="1:4" x14ac:dyDescent="0.2">
      <c r="A112" s="5" t="s">
        <v>111</v>
      </c>
      <c r="B112" s="1044" t="s">
        <v>1</v>
      </c>
      <c r="C112" s="1041" t="s">
        <v>1</v>
      </c>
      <c r="D112" s="1041" t="s">
        <v>1</v>
      </c>
    </row>
    <row r="113" spans="1:4" x14ac:dyDescent="0.2">
      <c r="A113" s="2" t="s">
        <v>119</v>
      </c>
      <c r="B113" s="1045">
        <v>1999</v>
      </c>
      <c r="C113" s="1042">
        <v>0.77990150451660201</v>
      </c>
      <c r="D113" s="1042">
        <v>0.22009848058223699</v>
      </c>
    </row>
    <row r="114" spans="1:4" x14ac:dyDescent="0.2">
      <c r="A114" s="2" t="s">
        <v>123</v>
      </c>
      <c r="B114" s="1045">
        <v>3343</v>
      </c>
      <c r="C114" s="1042">
        <v>0.771279036998749</v>
      </c>
      <c r="D114" s="1042">
        <v>0.228720963001251</v>
      </c>
    </row>
    <row r="115" spans="1:4" x14ac:dyDescent="0.2">
      <c r="A115" s="2" t="s">
        <v>124</v>
      </c>
      <c r="B115" s="1045">
        <v>3955</v>
      </c>
      <c r="C115" s="1042">
        <v>0.91638851165771495</v>
      </c>
      <c r="D115" s="1042">
        <v>8.3611465990543393E-2</v>
      </c>
    </row>
    <row r="116" spans="1:4" x14ac:dyDescent="0.2">
      <c r="A116" s="5" t="s">
        <v>125</v>
      </c>
      <c r="B116" s="1044" t="s">
        <v>1</v>
      </c>
      <c r="C116" s="1041" t="s">
        <v>1</v>
      </c>
      <c r="D116" s="1041" t="s">
        <v>1</v>
      </c>
    </row>
    <row r="117" spans="1:4" x14ac:dyDescent="0.2">
      <c r="A117" s="2" t="s">
        <v>126</v>
      </c>
      <c r="B117" s="1045">
        <v>1184</v>
      </c>
      <c r="C117" s="1042">
        <v>0.76833111047744795</v>
      </c>
      <c r="D117" s="1042">
        <v>0.23166891932487499</v>
      </c>
    </row>
    <row r="118" spans="1:4" x14ac:dyDescent="0.2">
      <c r="A118" s="2" t="s">
        <v>127</v>
      </c>
      <c r="B118" s="1045">
        <v>322</v>
      </c>
      <c r="C118" s="1042">
        <v>0.79565554857253995</v>
      </c>
      <c r="D118" s="1042">
        <v>0.20434443652629899</v>
      </c>
    </row>
    <row r="119" spans="1:4" x14ac:dyDescent="0.2">
      <c r="A119" s="2" t="s">
        <v>128</v>
      </c>
      <c r="B119" s="1045">
        <v>623</v>
      </c>
      <c r="C119" s="1042">
        <v>0.81863385438919101</v>
      </c>
      <c r="D119" s="1042">
        <v>0.18136617541313199</v>
      </c>
    </row>
    <row r="120" spans="1:4" x14ac:dyDescent="0.2">
      <c r="A120" s="2" t="s">
        <v>129</v>
      </c>
      <c r="B120" s="1045">
        <v>1373</v>
      </c>
      <c r="C120" s="1042">
        <v>0.85386735200882002</v>
      </c>
      <c r="D120" s="1042">
        <v>0.146132662892342</v>
      </c>
    </row>
    <row r="121" spans="1:4" x14ac:dyDescent="0.2">
      <c r="A121" s="2" t="s">
        <v>130</v>
      </c>
      <c r="B121" s="1045">
        <v>1426</v>
      </c>
      <c r="C121" s="1042">
        <v>0.84814792871475198</v>
      </c>
      <c r="D121" s="1042">
        <v>0.151852056384087</v>
      </c>
    </row>
    <row r="122" spans="1:4" x14ac:dyDescent="0.2">
      <c r="A122" s="2" t="s">
        <v>131</v>
      </c>
      <c r="B122" s="1045">
        <v>834</v>
      </c>
      <c r="C122" s="1042">
        <v>0.87884193658828702</v>
      </c>
      <c r="D122" s="1042">
        <v>0.12115807086229299</v>
      </c>
    </row>
    <row r="123" spans="1:4" x14ac:dyDescent="0.2">
      <c r="A123" s="2" t="s">
        <v>132</v>
      </c>
      <c r="B123" s="1045">
        <v>496</v>
      </c>
      <c r="C123" s="1042">
        <v>0.82502031326293901</v>
      </c>
      <c r="D123" s="1042">
        <v>0.17497971653938299</v>
      </c>
    </row>
    <row r="124" spans="1:4" x14ac:dyDescent="0.2">
      <c r="A124" s="3" t="s">
        <v>133</v>
      </c>
      <c r="B124" s="1046">
        <v>2369</v>
      </c>
      <c r="C124" s="1043">
        <v>0.86076587438583396</v>
      </c>
      <c r="D124" s="1043">
        <v>0.13923409581184401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59</v>
      </c>
    </row>
    <row r="4" spans="1:5" x14ac:dyDescent="0.2">
      <c r="A4" t="s">
        <v>23</v>
      </c>
    </row>
    <row r="5" spans="1:5" ht="51" x14ac:dyDescent="0.2">
      <c r="A5" s="4" t="s">
        <v>24</v>
      </c>
      <c r="B5" s="4" t="s">
        <v>4</v>
      </c>
      <c r="C5" s="4" t="s">
        <v>60</v>
      </c>
      <c r="D5" s="4" t="s">
        <v>61</v>
      </c>
      <c r="E5" s="4" t="s">
        <v>62</v>
      </c>
    </row>
    <row r="6" spans="1:5" x14ac:dyDescent="0.2">
      <c r="A6" s="5" t="s">
        <v>26</v>
      </c>
      <c r="B6" s="1050" t="s">
        <v>1</v>
      </c>
      <c r="C6" s="1047" t="s">
        <v>1</v>
      </c>
      <c r="D6" s="1047" t="s">
        <v>1</v>
      </c>
      <c r="E6" s="1047" t="s">
        <v>1</v>
      </c>
    </row>
    <row r="7" spans="1:5" x14ac:dyDescent="0.2">
      <c r="A7" s="2" t="s">
        <v>26</v>
      </c>
      <c r="B7" s="1051">
        <v>9477</v>
      </c>
      <c r="C7" s="1048">
        <v>0.74981743097305298</v>
      </c>
      <c r="D7" s="1048">
        <v>9.9683746695518494E-2</v>
      </c>
      <c r="E7" s="1048">
        <v>0.150498852133751</v>
      </c>
    </row>
    <row r="8" spans="1:5" x14ac:dyDescent="0.2">
      <c r="A8" s="5" t="s">
        <v>27</v>
      </c>
      <c r="B8" s="1050" t="s">
        <v>1</v>
      </c>
      <c r="C8" s="1047" t="s">
        <v>1</v>
      </c>
      <c r="D8" s="1047" t="s">
        <v>1</v>
      </c>
      <c r="E8" s="1047" t="s">
        <v>1</v>
      </c>
    </row>
    <row r="9" spans="1:5" x14ac:dyDescent="0.2">
      <c r="A9" s="2" t="s">
        <v>28</v>
      </c>
      <c r="B9" s="1051">
        <v>2568</v>
      </c>
      <c r="C9" s="1048">
        <v>0.73183262348175004</v>
      </c>
      <c r="D9" s="1048">
        <v>0.12799398601055101</v>
      </c>
      <c r="E9" s="1048">
        <v>0.140173390507698</v>
      </c>
    </row>
    <row r="10" spans="1:5" x14ac:dyDescent="0.2">
      <c r="A10" s="2" t="s">
        <v>29</v>
      </c>
      <c r="B10" s="1051">
        <v>399</v>
      </c>
      <c r="C10" s="1048">
        <v>0.72062343358993497</v>
      </c>
      <c r="D10" s="1048">
        <v>6.1441339552402503E-2</v>
      </c>
      <c r="E10" s="1048">
        <v>0.21793521940708199</v>
      </c>
    </row>
    <row r="11" spans="1:5" x14ac:dyDescent="0.2">
      <c r="A11" s="2" t="s">
        <v>30</v>
      </c>
      <c r="B11" s="1051">
        <v>1532</v>
      </c>
      <c r="C11" s="1048">
        <v>0.63151395320892301</v>
      </c>
      <c r="D11" s="1048">
        <v>9.2068634927272797E-2</v>
      </c>
      <c r="E11" s="1048">
        <v>0.27641743421554599</v>
      </c>
    </row>
    <row r="12" spans="1:5" x14ac:dyDescent="0.2">
      <c r="A12" s="2" t="s">
        <v>31</v>
      </c>
      <c r="B12" s="1051">
        <v>1771</v>
      </c>
      <c r="C12" s="1048">
        <v>0.66478747129440297</v>
      </c>
      <c r="D12" s="1048">
        <v>0.142886742949486</v>
      </c>
      <c r="E12" s="1048">
        <v>0.192325815558434</v>
      </c>
    </row>
    <row r="13" spans="1:5" x14ac:dyDescent="0.2">
      <c r="A13" s="2" t="s">
        <v>32</v>
      </c>
      <c r="B13" s="1051">
        <v>1006</v>
      </c>
      <c r="C13" s="1048">
        <v>0.90583854913711503</v>
      </c>
      <c r="D13" s="1048">
        <v>3.5227321088314098E-2</v>
      </c>
      <c r="E13" s="1048">
        <v>5.8934099972248098E-2</v>
      </c>
    </row>
    <row r="14" spans="1:5" x14ac:dyDescent="0.2">
      <c r="A14" s="2" t="s">
        <v>33</v>
      </c>
      <c r="B14" s="1051">
        <v>1700</v>
      </c>
      <c r="C14" s="1048">
        <v>0.87877476215362504</v>
      </c>
      <c r="D14" s="1048">
        <v>5.5723324418067897E-2</v>
      </c>
      <c r="E14" s="1048">
        <v>6.55018985271454E-2</v>
      </c>
    </row>
    <row r="15" spans="1:5" x14ac:dyDescent="0.2">
      <c r="A15" s="5" t="s">
        <v>34</v>
      </c>
      <c r="B15" s="1050" t="s">
        <v>1</v>
      </c>
      <c r="C15" s="1047" t="s">
        <v>1</v>
      </c>
      <c r="D15" s="1047" t="s">
        <v>1</v>
      </c>
      <c r="E15" s="1047" t="s">
        <v>1</v>
      </c>
    </row>
    <row r="16" spans="1:5" x14ac:dyDescent="0.2">
      <c r="A16" s="2" t="s">
        <v>35</v>
      </c>
      <c r="B16" s="1051">
        <v>6030</v>
      </c>
      <c r="C16" s="1048">
        <v>0.718547344207764</v>
      </c>
      <c r="D16" s="1048">
        <v>0.113213688135147</v>
      </c>
      <c r="E16" s="1048">
        <v>0.16823895275592801</v>
      </c>
    </row>
    <row r="17" spans="1:5" x14ac:dyDescent="0.2">
      <c r="A17" s="2" t="s">
        <v>36</v>
      </c>
      <c r="B17" s="1051">
        <v>334</v>
      </c>
      <c r="C17" s="1048">
        <v>0.63170778751373302</v>
      </c>
      <c r="D17" s="1048">
        <v>9.3759916722774506E-2</v>
      </c>
      <c r="E17" s="1048">
        <v>0.27453225851058999</v>
      </c>
    </row>
    <row r="18" spans="1:5" x14ac:dyDescent="0.2">
      <c r="A18" s="2" t="s">
        <v>37</v>
      </c>
      <c r="B18" s="1051">
        <v>2543</v>
      </c>
      <c r="C18" s="1048">
        <v>0.91878587007522605</v>
      </c>
      <c r="D18" s="1048">
        <v>3.9540775120258297E-2</v>
      </c>
      <c r="E18" s="1048">
        <v>4.1673354804515797E-2</v>
      </c>
    </row>
    <row r="19" spans="1:5" x14ac:dyDescent="0.2">
      <c r="A19" s="2" t="s">
        <v>38</v>
      </c>
      <c r="B19" s="1051">
        <v>336</v>
      </c>
      <c r="C19" s="1048">
        <v>0.590126693248749</v>
      </c>
      <c r="D19" s="1048">
        <v>0.23601143062114699</v>
      </c>
      <c r="E19" s="1048">
        <v>0.17386186122894301</v>
      </c>
    </row>
    <row r="20" spans="1:5" x14ac:dyDescent="0.2">
      <c r="A20" s="5" t="s">
        <v>39</v>
      </c>
      <c r="B20" s="1050" t="s">
        <v>1</v>
      </c>
      <c r="C20" s="1047" t="s">
        <v>1</v>
      </c>
      <c r="D20" s="1047" t="s">
        <v>1</v>
      </c>
      <c r="E20" s="1047" t="s">
        <v>1</v>
      </c>
    </row>
    <row r="21" spans="1:5" x14ac:dyDescent="0.2">
      <c r="A21" s="2" t="s">
        <v>35</v>
      </c>
      <c r="B21" s="1051">
        <v>6030</v>
      </c>
      <c r="C21" s="1048">
        <v>0.718547344207764</v>
      </c>
      <c r="D21" s="1048">
        <v>0.113213688135147</v>
      </c>
      <c r="E21" s="1048">
        <v>0.16823895275592801</v>
      </c>
    </row>
    <row r="22" spans="1:5" x14ac:dyDescent="0.2">
      <c r="A22" s="2" t="s">
        <v>40</v>
      </c>
      <c r="B22" s="1051">
        <v>114</v>
      </c>
      <c r="C22" s="1048">
        <v>0.62490129470825195</v>
      </c>
      <c r="D22" s="1048">
        <v>0.10775810480117801</v>
      </c>
      <c r="E22" s="1048">
        <v>0.26734060049057001</v>
      </c>
    </row>
    <row r="23" spans="1:5" x14ac:dyDescent="0.2">
      <c r="A23" s="2" t="s">
        <v>41</v>
      </c>
      <c r="B23" s="1051">
        <v>180</v>
      </c>
      <c r="C23" s="1048">
        <v>0.63968479633331299</v>
      </c>
      <c r="D23" s="1048">
        <v>9.7506396472454099E-2</v>
      </c>
      <c r="E23" s="1048">
        <v>0.26280882954597501</v>
      </c>
    </row>
    <row r="24" spans="1:5" x14ac:dyDescent="0.2">
      <c r="A24" s="2" t="s">
        <v>42</v>
      </c>
      <c r="B24" s="1051">
        <v>40</v>
      </c>
      <c r="C24" s="1048">
        <v>0.61358505487442005</v>
      </c>
      <c r="D24" s="1048">
        <v>3.8056619465351098E-2</v>
      </c>
      <c r="E24" s="1048">
        <v>0.34835830330848699</v>
      </c>
    </row>
    <row r="25" spans="1:5" x14ac:dyDescent="0.2">
      <c r="A25" s="2" t="s">
        <v>43</v>
      </c>
      <c r="B25" s="1051">
        <v>13</v>
      </c>
      <c r="C25" s="1048" t="s">
        <v>1</v>
      </c>
      <c r="D25" s="1048" t="s">
        <v>1</v>
      </c>
      <c r="E25" s="1048" t="s">
        <v>1</v>
      </c>
    </row>
    <row r="26" spans="1:5" x14ac:dyDescent="0.2">
      <c r="A26" s="2" t="s">
        <v>37</v>
      </c>
      <c r="B26" s="1051">
        <v>2543</v>
      </c>
      <c r="C26" s="1048">
        <v>0.91878587007522605</v>
      </c>
      <c r="D26" s="1048">
        <v>3.9540775120258297E-2</v>
      </c>
      <c r="E26" s="1048">
        <v>4.1673354804515797E-2</v>
      </c>
    </row>
    <row r="27" spans="1:5" x14ac:dyDescent="0.2">
      <c r="A27" s="2" t="s">
        <v>44</v>
      </c>
      <c r="B27" s="1051">
        <v>38</v>
      </c>
      <c r="C27" s="1048">
        <v>0.52093756198883101</v>
      </c>
      <c r="D27" s="1048">
        <v>0.14166007936000799</v>
      </c>
      <c r="E27" s="1048">
        <v>0.337402373552322</v>
      </c>
    </row>
    <row r="28" spans="1:5" x14ac:dyDescent="0.2">
      <c r="A28" s="2" t="s">
        <v>45</v>
      </c>
      <c r="B28" s="1051">
        <v>285</v>
      </c>
      <c r="C28" s="1048">
        <v>0.58870559930801403</v>
      </c>
      <c r="D28" s="1048">
        <v>0.26034569740295399</v>
      </c>
      <c r="E28" s="1048">
        <v>0.15094867348671001</v>
      </c>
    </row>
    <row r="29" spans="1:5" x14ac:dyDescent="0.2">
      <c r="A29" s="5" t="s">
        <v>46</v>
      </c>
      <c r="B29" s="1050" t="s">
        <v>1</v>
      </c>
      <c r="C29" s="1047" t="s">
        <v>1</v>
      </c>
      <c r="D29" s="1047" t="s">
        <v>1</v>
      </c>
      <c r="E29" s="1047" t="s">
        <v>1</v>
      </c>
    </row>
    <row r="30" spans="1:5" x14ac:dyDescent="0.2">
      <c r="A30" s="2" t="s">
        <v>47</v>
      </c>
      <c r="B30" s="1051">
        <v>501</v>
      </c>
      <c r="C30" s="1048">
        <v>0.715398609638214</v>
      </c>
      <c r="D30" s="1048">
        <v>0.11911302059888799</v>
      </c>
      <c r="E30" s="1048">
        <v>0.16548836231231701</v>
      </c>
    </row>
    <row r="31" spans="1:5" x14ac:dyDescent="0.2">
      <c r="A31" s="2" t="s">
        <v>48</v>
      </c>
      <c r="B31" s="1051">
        <v>2183</v>
      </c>
      <c r="C31" s="1048">
        <v>0.76991808414459195</v>
      </c>
      <c r="D31" s="1048">
        <v>7.9408042132854503E-2</v>
      </c>
      <c r="E31" s="1048">
        <v>0.15067389607429499</v>
      </c>
    </row>
    <row r="32" spans="1:5" x14ac:dyDescent="0.2">
      <c r="A32" s="2" t="s">
        <v>49</v>
      </c>
      <c r="B32" s="1051">
        <v>1822</v>
      </c>
      <c r="C32" s="1048">
        <v>0.78715127706527699</v>
      </c>
      <c r="D32" s="1048">
        <v>9.7015902400016799E-2</v>
      </c>
      <c r="E32" s="1048">
        <v>0.11583279073238401</v>
      </c>
    </row>
    <row r="33" spans="1:5" x14ac:dyDescent="0.2">
      <c r="A33" s="2" t="s">
        <v>50</v>
      </c>
      <c r="B33" s="1051">
        <v>4267</v>
      </c>
      <c r="C33" s="1048">
        <v>0.71357059478759799</v>
      </c>
      <c r="D33" s="1048">
        <v>0.122390352189541</v>
      </c>
      <c r="E33" s="1048">
        <v>0.16403904557228099</v>
      </c>
    </row>
    <row r="34" spans="1:5" x14ac:dyDescent="0.2">
      <c r="A34" s="5" t="s">
        <v>51</v>
      </c>
      <c r="B34" s="1050" t="s">
        <v>1</v>
      </c>
      <c r="C34" s="1047" t="s">
        <v>1</v>
      </c>
      <c r="D34" s="1047" t="s">
        <v>1</v>
      </c>
      <c r="E34" s="1047" t="s">
        <v>1</v>
      </c>
    </row>
    <row r="35" spans="1:5" x14ac:dyDescent="0.2">
      <c r="A35" s="2" t="s">
        <v>52</v>
      </c>
      <c r="B35" s="1051">
        <v>2832</v>
      </c>
      <c r="C35" s="1048">
        <v>0.80134755373001099</v>
      </c>
      <c r="D35" s="1048">
        <v>9.3197807669639601E-2</v>
      </c>
      <c r="E35" s="1048">
        <v>0.10545464605093</v>
      </c>
    </row>
    <row r="36" spans="1:5" x14ac:dyDescent="0.2">
      <c r="A36" s="2" t="s">
        <v>53</v>
      </c>
      <c r="B36" s="1051">
        <v>4077</v>
      </c>
      <c r="C36" s="1048">
        <v>0.73831927776336703</v>
      </c>
      <c r="D36" s="1048">
        <v>0.103278294205666</v>
      </c>
      <c r="E36" s="1048">
        <v>0.15840241312980699</v>
      </c>
    </row>
    <row r="37" spans="1:5" x14ac:dyDescent="0.2">
      <c r="A37" s="2" t="s">
        <v>54</v>
      </c>
      <c r="B37" s="1051">
        <v>1297</v>
      </c>
      <c r="C37" s="1048">
        <v>0.64390856027603105</v>
      </c>
      <c r="D37" s="1048">
        <v>0.108292572200298</v>
      </c>
      <c r="E37" s="1048">
        <v>0.24779888987541199</v>
      </c>
    </row>
    <row r="38" spans="1:5" x14ac:dyDescent="0.2">
      <c r="A38" s="2" t="s">
        <v>55</v>
      </c>
      <c r="B38" s="1051">
        <v>1222</v>
      </c>
      <c r="C38" s="1048">
        <v>0.60454088449478105</v>
      </c>
      <c r="D38" s="1048">
        <v>0.115691378712654</v>
      </c>
      <c r="E38" s="1048">
        <v>0.27976772189140298</v>
      </c>
    </row>
    <row r="39" spans="1:5" x14ac:dyDescent="0.2">
      <c r="A39" s="5" t="s">
        <v>56</v>
      </c>
      <c r="B39" s="1050" t="s">
        <v>1</v>
      </c>
      <c r="C39" s="1047" t="s">
        <v>1</v>
      </c>
      <c r="D39" s="1047" t="s">
        <v>1</v>
      </c>
      <c r="E39" s="1047" t="s">
        <v>1</v>
      </c>
    </row>
    <row r="40" spans="1:5" x14ac:dyDescent="0.2">
      <c r="A40" s="2" t="s">
        <v>57</v>
      </c>
      <c r="B40" s="1051">
        <v>8432</v>
      </c>
      <c r="C40" s="1048">
        <v>0.88547343015670799</v>
      </c>
      <c r="D40" s="1048">
        <v>0.11452654749155</v>
      </c>
      <c r="E40" s="1048">
        <v>0</v>
      </c>
    </row>
    <row r="41" spans="1:5" x14ac:dyDescent="0.2">
      <c r="A41" s="2" t="s">
        <v>58</v>
      </c>
      <c r="B41" s="1051">
        <v>902</v>
      </c>
      <c r="C41" s="1048">
        <v>8.0946102738380404E-2</v>
      </c>
      <c r="D41" s="1048">
        <v>2.8510130941867801E-2</v>
      </c>
      <c r="E41" s="1048">
        <v>0.89054375886917103</v>
      </c>
    </row>
    <row r="42" spans="1:5" x14ac:dyDescent="0.2">
      <c r="A42" s="5" t="s">
        <v>59</v>
      </c>
      <c r="B42" s="1050" t="s">
        <v>1</v>
      </c>
      <c r="C42" s="1047" t="s">
        <v>1</v>
      </c>
      <c r="D42" s="1047" t="s">
        <v>1</v>
      </c>
      <c r="E42" s="1047" t="s">
        <v>1</v>
      </c>
    </row>
    <row r="43" spans="1:5" x14ac:dyDescent="0.2">
      <c r="A43" s="2" t="s">
        <v>60</v>
      </c>
      <c r="B43" s="1051">
        <v>7681</v>
      </c>
      <c r="C43" s="1048">
        <v>1</v>
      </c>
      <c r="D43" s="1048">
        <v>0</v>
      </c>
      <c r="E43" s="1048">
        <v>0</v>
      </c>
    </row>
    <row r="44" spans="1:5" x14ac:dyDescent="0.2">
      <c r="A44" s="2" t="s">
        <v>61</v>
      </c>
      <c r="B44" s="1051">
        <v>1035</v>
      </c>
      <c r="C44" s="1048">
        <v>0</v>
      </c>
      <c r="D44" s="1048">
        <v>1</v>
      </c>
      <c r="E44" s="1048">
        <v>0</v>
      </c>
    </row>
    <row r="45" spans="1:5" x14ac:dyDescent="0.2">
      <c r="A45" s="2" t="s">
        <v>62</v>
      </c>
      <c r="B45" s="1051">
        <v>761</v>
      </c>
      <c r="C45" s="1048">
        <v>0</v>
      </c>
      <c r="D45" s="1048">
        <v>0</v>
      </c>
      <c r="E45" s="1048">
        <v>1</v>
      </c>
    </row>
    <row r="46" spans="1:5" x14ac:dyDescent="0.2">
      <c r="A46" s="5" t="s">
        <v>63</v>
      </c>
      <c r="B46" s="1050" t="s">
        <v>1</v>
      </c>
      <c r="C46" s="1047" t="s">
        <v>1</v>
      </c>
      <c r="D46" s="1047" t="s">
        <v>1</v>
      </c>
      <c r="E46" s="1047" t="s">
        <v>1</v>
      </c>
    </row>
    <row r="47" spans="1:5" x14ac:dyDescent="0.2">
      <c r="A47" s="2" t="s">
        <v>64</v>
      </c>
      <c r="B47" s="1051">
        <v>1153</v>
      </c>
      <c r="C47" s="1048">
        <v>0.64714688062667802</v>
      </c>
      <c r="D47" s="1048">
        <v>0.142087802290916</v>
      </c>
      <c r="E47" s="1048">
        <v>0.21076531708240501</v>
      </c>
    </row>
    <row r="48" spans="1:5" x14ac:dyDescent="0.2">
      <c r="A48" s="2" t="s">
        <v>65</v>
      </c>
      <c r="B48" s="1051">
        <v>799</v>
      </c>
      <c r="C48" s="1048">
        <v>0.78973090648651101</v>
      </c>
      <c r="D48" s="1048">
        <v>6.6582687199115795E-2</v>
      </c>
      <c r="E48" s="1048">
        <v>0.143686413764954</v>
      </c>
    </row>
    <row r="49" spans="1:5" x14ac:dyDescent="0.2">
      <c r="A49" s="2" t="s">
        <v>66</v>
      </c>
      <c r="B49" s="1051">
        <v>1393</v>
      </c>
      <c r="C49" s="1048">
        <v>0.71123552322387695</v>
      </c>
      <c r="D49" s="1048">
        <v>0.11941771954298</v>
      </c>
      <c r="E49" s="1048">
        <v>0.16934674978256201</v>
      </c>
    </row>
    <row r="50" spans="1:5" x14ac:dyDescent="0.2">
      <c r="A50" s="2" t="s">
        <v>67</v>
      </c>
      <c r="B50" s="1051">
        <v>946</v>
      </c>
      <c r="C50" s="1048">
        <v>0.76047617197036699</v>
      </c>
      <c r="D50" s="1048">
        <v>0.105522528290749</v>
      </c>
      <c r="E50" s="1048">
        <v>0.134001314640045</v>
      </c>
    </row>
    <row r="51" spans="1:5" x14ac:dyDescent="0.2">
      <c r="A51" s="2" t="s">
        <v>68</v>
      </c>
      <c r="B51" s="1051">
        <v>923</v>
      </c>
      <c r="C51" s="1048">
        <v>0.76382893323898304</v>
      </c>
      <c r="D51" s="1048">
        <v>0.123220041394234</v>
      </c>
      <c r="E51" s="1048">
        <v>0.112951032817364</v>
      </c>
    </row>
    <row r="52" spans="1:5" x14ac:dyDescent="0.2">
      <c r="A52" s="2" t="s">
        <v>69</v>
      </c>
      <c r="B52" s="1051">
        <v>920</v>
      </c>
      <c r="C52" s="1048">
        <v>0.77806144952774003</v>
      </c>
      <c r="D52" s="1048">
        <v>0.10678704082965899</v>
      </c>
      <c r="E52" s="1048">
        <v>0.115151487290859</v>
      </c>
    </row>
    <row r="53" spans="1:5" x14ac:dyDescent="0.2">
      <c r="A53" s="2" t="s">
        <v>70</v>
      </c>
      <c r="B53" s="1051">
        <v>852</v>
      </c>
      <c r="C53" s="1048">
        <v>0.79922699928283703</v>
      </c>
      <c r="D53" s="1048">
        <v>3.3025525510311099E-2</v>
      </c>
      <c r="E53" s="1048">
        <v>0.16774745285511</v>
      </c>
    </row>
    <row r="54" spans="1:5" x14ac:dyDescent="0.2">
      <c r="A54" s="2" t="s">
        <v>71</v>
      </c>
      <c r="B54" s="1051">
        <v>935</v>
      </c>
      <c r="C54" s="1048">
        <v>0.78194600343704201</v>
      </c>
      <c r="D54" s="1048">
        <v>0.10937589406967201</v>
      </c>
      <c r="E54" s="1048">
        <v>0.10867812484502801</v>
      </c>
    </row>
    <row r="55" spans="1:5" x14ac:dyDescent="0.2">
      <c r="A55" s="2" t="s">
        <v>72</v>
      </c>
      <c r="B55" s="1051">
        <v>565</v>
      </c>
      <c r="C55" s="1048">
        <v>0.78410387039184604</v>
      </c>
      <c r="D55" s="1048">
        <v>6.3698671758174896E-2</v>
      </c>
      <c r="E55" s="1048">
        <v>0.15219746530056</v>
      </c>
    </row>
    <row r="56" spans="1:5" x14ac:dyDescent="0.2">
      <c r="A56" s="2" t="s">
        <v>73</v>
      </c>
      <c r="B56" s="1051">
        <v>991</v>
      </c>
      <c r="C56" s="1048">
        <v>0.75027304887771595</v>
      </c>
      <c r="D56" s="1048">
        <v>8.7290532886982006E-2</v>
      </c>
      <c r="E56" s="1048">
        <v>0.16243639588355999</v>
      </c>
    </row>
    <row r="57" spans="1:5" x14ac:dyDescent="0.2">
      <c r="A57" s="5" t="s">
        <v>74</v>
      </c>
      <c r="B57" s="1050" t="s">
        <v>1</v>
      </c>
      <c r="C57" s="1047" t="s">
        <v>1</v>
      </c>
      <c r="D57" s="1047" t="s">
        <v>1</v>
      </c>
      <c r="E57" s="1047" t="s">
        <v>1</v>
      </c>
    </row>
    <row r="58" spans="1:5" x14ac:dyDescent="0.2">
      <c r="A58" s="2" t="s">
        <v>75</v>
      </c>
      <c r="B58" s="1051">
        <v>1153</v>
      </c>
      <c r="C58" s="1048">
        <v>0.64714688062667802</v>
      </c>
      <c r="D58" s="1048">
        <v>0.142087802290916</v>
      </c>
      <c r="E58" s="1048">
        <v>0.21076531708240501</v>
      </c>
    </row>
    <row r="59" spans="1:5" x14ac:dyDescent="0.2">
      <c r="A59" s="2" t="s">
        <v>76</v>
      </c>
      <c r="B59" s="1051">
        <v>4263</v>
      </c>
      <c r="C59" s="1048">
        <v>0.72448903322219804</v>
      </c>
      <c r="D59" s="1048">
        <v>0.128268197178841</v>
      </c>
      <c r="E59" s="1048">
        <v>0.14724279940128299</v>
      </c>
    </row>
    <row r="60" spans="1:5" x14ac:dyDescent="0.2">
      <c r="A60" s="2" t="s">
        <v>77</v>
      </c>
      <c r="B60" s="1051">
        <v>2326</v>
      </c>
      <c r="C60" s="1048">
        <v>0.81451261043548595</v>
      </c>
      <c r="D60" s="1048">
        <v>4.3197344988584498E-2</v>
      </c>
      <c r="E60" s="1048">
        <v>0.14229007065296201</v>
      </c>
    </row>
    <row r="61" spans="1:5" x14ac:dyDescent="0.2">
      <c r="A61" s="2" t="s">
        <v>78</v>
      </c>
      <c r="B61" s="1051">
        <v>1735</v>
      </c>
      <c r="C61" s="1048">
        <v>0.84882080554962203</v>
      </c>
      <c r="D61" s="1048">
        <v>3.8274493068456601E-2</v>
      </c>
      <c r="E61" s="1048">
        <v>0.112904705107212</v>
      </c>
    </row>
    <row r="62" spans="1:5" x14ac:dyDescent="0.2">
      <c r="A62" s="5" t="s">
        <v>79</v>
      </c>
      <c r="B62" s="1050" t="s">
        <v>1</v>
      </c>
      <c r="C62" s="1047" t="s">
        <v>1</v>
      </c>
      <c r="D62" s="1047" t="s">
        <v>1</v>
      </c>
      <c r="E62" s="1047" t="s">
        <v>1</v>
      </c>
    </row>
    <row r="63" spans="1:5" x14ac:dyDescent="0.2">
      <c r="A63" s="2" t="s">
        <v>80</v>
      </c>
      <c r="B63" s="1051">
        <v>7625</v>
      </c>
      <c r="C63" s="1048">
        <v>0.76822149753570601</v>
      </c>
      <c r="D63" s="1048">
        <v>0.102921485900879</v>
      </c>
      <c r="E63" s="1048">
        <v>0.128857016563416</v>
      </c>
    </row>
    <row r="64" spans="1:5" x14ac:dyDescent="0.2">
      <c r="A64" s="2" t="s">
        <v>81</v>
      </c>
      <c r="B64" s="1051">
        <v>304</v>
      </c>
      <c r="C64" s="1048">
        <v>0.514531850814819</v>
      </c>
      <c r="D64" s="1048">
        <v>0.122484721243382</v>
      </c>
      <c r="E64" s="1048">
        <v>0.36298343539237998</v>
      </c>
    </row>
    <row r="65" spans="1:5" x14ac:dyDescent="0.2">
      <c r="A65" s="2" t="s">
        <v>82</v>
      </c>
      <c r="B65" s="1051">
        <v>625</v>
      </c>
      <c r="C65" s="1048">
        <v>0.60578548908233598</v>
      </c>
      <c r="D65" s="1048">
        <v>0.105249680578709</v>
      </c>
      <c r="E65" s="1048">
        <v>0.28896486759185802</v>
      </c>
    </row>
    <row r="66" spans="1:5" x14ac:dyDescent="0.2">
      <c r="A66" s="2" t="s">
        <v>83</v>
      </c>
      <c r="B66" s="1051">
        <v>844</v>
      </c>
      <c r="C66" s="1048">
        <v>0.72736203670501698</v>
      </c>
      <c r="D66" s="1048">
        <v>5.2589051425457001E-2</v>
      </c>
      <c r="E66" s="1048">
        <v>0.22004893422126801</v>
      </c>
    </row>
    <row r="67" spans="1:5" x14ac:dyDescent="0.2">
      <c r="A67" s="5" t="s">
        <v>84</v>
      </c>
      <c r="B67" s="1050" t="s">
        <v>1</v>
      </c>
      <c r="C67" s="1047" t="s">
        <v>1</v>
      </c>
      <c r="D67" s="1047" t="s">
        <v>1</v>
      </c>
      <c r="E67" s="1047" t="s">
        <v>1</v>
      </c>
    </row>
    <row r="68" spans="1:5" x14ac:dyDescent="0.2">
      <c r="A68" s="2" t="s">
        <v>85</v>
      </c>
      <c r="B68" s="1051">
        <v>8625</v>
      </c>
      <c r="C68" s="1048">
        <v>0.77755510807037398</v>
      </c>
      <c r="D68" s="1048">
        <v>9.3152463436126695E-2</v>
      </c>
      <c r="E68" s="1048">
        <v>0.12929239869117701</v>
      </c>
    </row>
    <row r="69" spans="1:5" x14ac:dyDescent="0.2">
      <c r="A69" s="2" t="s">
        <v>86</v>
      </c>
      <c r="B69" s="1051">
        <v>221</v>
      </c>
      <c r="C69" s="1048">
        <v>0.77102327346801802</v>
      </c>
      <c r="D69" s="1048">
        <v>5.5291805416345603E-2</v>
      </c>
      <c r="E69" s="1048">
        <v>0.17368489503860499</v>
      </c>
    </row>
    <row r="70" spans="1:5" x14ac:dyDescent="0.2">
      <c r="A70" s="2" t="s">
        <v>87</v>
      </c>
      <c r="B70" s="1051">
        <v>554</v>
      </c>
      <c r="C70" s="1048">
        <v>0.46885749697685197</v>
      </c>
      <c r="D70" s="1048">
        <v>0.24047449231147799</v>
      </c>
      <c r="E70" s="1048">
        <v>0.29066801071166998</v>
      </c>
    </row>
    <row r="71" spans="1:5" x14ac:dyDescent="0.2">
      <c r="A71" s="2" t="s">
        <v>88</v>
      </c>
      <c r="B71" s="1051">
        <v>66</v>
      </c>
      <c r="C71" s="1048">
        <v>9.2090018093585996E-2</v>
      </c>
      <c r="D71" s="1048">
        <v>0</v>
      </c>
      <c r="E71" s="1048">
        <v>0.90790998935699496</v>
      </c>
    </row>
    <row r="72" spans="1:5" x14ac:dyDescent="0.2">
      <c r="A72" s="5" t="s">
        <v>89</v>
      </c>
      <c r="B72" s="1050" t="s">
        <v>1</v>
      </c>
      <c r="C72" s="1047" t="s">
        <v>1</v>
      </c>
      <c r="D72" s="1047" t="s">
        <v>1</v>
      </c>
      <c r="E72" s="1047" t="s">
        <v>1</v>
      </c>
    </row>
    <row r="73" spans="1:5" x14ac:dyDescent="0.2">
      <c r="A73" s="2" t="s">
        <v>89</v>
      </c>
      <c r="B73" s="1051">
        <v>5010</v>
      </c>
      <c r="C73" s="1048">
        <v>0.74564540386199996</v>
      </c>
      <c r="D73" s="1048">
        <v>0.100633800029755</v>
      </c>
      <c r="E73" s="1048">
        <v>0.15372078120708499</v>
      </c>
    </row>
    <row r="74" spans="1:5" x14ac:dyDescent="0.2">
      <c r="A74" s="2" t="s">
        <v>90</v>
      </c>
      <c r="B74" s="1051">
        <v>2143</v>
      </c>
      <c r="C74" s="1048">
        <v>0.76924520730972301</v>
      </c>
      <c r="D74" s="1048">
        <v>9.5889307558536502E-2</v>
      </c>
      <c r="E74" s="1048">
        <v>0.134865462779999</v>
      </c>
    </row>
    <row r="75" spans="1:5" x14ac:dyDescent="0.2">
      <c r="A75" s="5" t="s">
        <v>91</v>
      </c>
      <c r="B75" s="1050" t="s">
        <v>1</v>
      </c>
      <c r="C75" s="1047" t="s">
        <v>1</v>
      </c>
      <c r="D75" s="1047" t="s">
        <v>1</v>
      </c>
      <c r="E75" s="1047" t="s">
        <v>1</v>
      </c>
    </row>
    <row r="76" spans="1:5" x14ac:dyDescent="0.2">
      <c r="A76" s="2" t="s">
        <v>92</v>
      </c>
      <c r="B76" s="1051">
        <v>2490</v>
      </c>
      <c r="C76" s="1048">
        <v>0.61199587583541903</v>
      </c>
      <c r="D76" s="1048">
        <v>0.155749976634979</v>
      </c>
      <c r="E76" s="1048">
        <v>0.232254147529602</v>
      </c>
    </row>
    <row r="77" spans="1:5" x14ac:dyDescent="0.2">
      <c r="A77" s="2" t="s">
        <v>93</v>
      </c>
      <c r="B77" s="1051">
        <v>1231</v>
      </c>
      <c r="C77" s="1048">
        <v>0.74159425497055098</v>
      </c>
      <c r="D77" s="1048">
        <v>0.104442648589611</v>
      </c>
      <c r="E77" s="1048">
        <v>0.15396310389041901</v>
      </c>
    </row>
    <row r="78" spans="1:5" x14ac:dyDescent="0.2">
      <c r="A78" s="2" t="s">
        <v>94</v>
      </c>
      <c r="B78" s="1051">
        <v>3391</v>
      </c>
      <c r="C78" s="1048">
        <v>0.90383172035217296</v>
      </c>
      <c r="D78" s="1048">
        <v>3.8372777402400998E-2</v>
      </c>
      <c r="E78" s="1048">
        <v>5.7795528322458302E-2</v>
      </c>
    </row>
    <row r="79" spans="1:5" x14ac:dyDescent="0.2">
      <c r="A79" s="5" t="s">
        <v>95</v>
      </c>
      <c r="B79" s="1050" t="s">
        <v>1</v>
      </c>
      <c r="C79" s="1047" t="s">
        <v>1</v>
      </c>
      <c r="D79" s="1047" t="s">
        <v>1</v>
      </c>
      <c r="E79" s="1047" t="s">
        <v>1</v>
      </c>
    </row>
    <row r="80" spans="1:5" x14ac:dyDescent="0.2">
      <c r="A80" s="2" t="s">
        <v>96</v>
      </c>
      <c r="B80" s="1051">
        <v>1274</v>
      </c>
      <c r="C80" s="1048">
        <v>0.66350656747818004</v>
      </c>
      <c r="D80" s="1048">
        <v>0.17418368160724601</v>
      </c>
      <c r="E80" s="1048">
        <v>0.162309750914574</v>
      </c>
    </row>
    <row r="81" spans="1:5" x14ac:dyDescent="0.2">
      <c r="A81" s="2" t="s">
        <v>97</v>
      </c>
      <c r="B81" s="1051">
        <v>1361</v>
      </c>
      <c r="C81" s="1048">
        <v>0.827847540378571</v>
      </c>
      <c r="D81" s="1048">
        <v>6.9586433470249204E-2</v>
      </c>
      <c r="E81" s="1048">
        <v>0.102566048502922</v>
      </c>
    </row>
    <row r="82" spans="1:5" x14ac:dyDescent="0.2">
      <c r="A82" s="2" t="s">
        <v>98</v>
      </c>
      <c r="B82" s="1051">
        <v>280</v>
      </c>
      <c r="C82" s="1048">
        <v>0.77601128816604603</v>
      </c>
      <c r="D82" s="1048">
        <v>6.2013469636440298E-2</v>
      </c>
      <c r="E82" s="1048">
        <v>0.16197521984577201</v>
      </c>
    </row>
    <row r="83" spans="1:5" x14ac:dyDescent="0.2">
      <c r="A83" s="2" t="s">
        <v>99</v>
      </c>
      <c r="B83" s="1051">
        <v>836</v>
      </c>
      <c r="C83" s="1048">
        <v>0.84864449501037598</v>
      </c>
      <c r="D83" s="1048">
        <v>3.5836741328239399E-2</v>
      </c>
      <c r="E83" s="1048">
        <v>0.115518748760223</v>
      </c>
    </row>
    <row r="84" spans="1:5" x14ac:dyDescent="0.2">
      <c r="A84" s="2" t="s">
        <v>100</v>
      </c>
      <c r="B84" s="1051">
        <v>411</v>
      </c>
      <c r="C84" s="1048">
        <v>0.853174328804016</v>
      </c>
      <c r="D84" s="1048">
        <v>6.9604337215423598E-2</v>
      </c>
      <c r="E84" s="1048">
        <v>7.7221304178237901E-2</v>
      </c>
    </row>
    <row r="85" spans="1:5" x14ac:dyDescent="0.2">
      <c r="A85" s="2" t="s">
        <v>101</v>
      </c>
      <c r="B85" s="1051">
        <v>1087</v>
      </c>
      <c r="C85" s="1048">
        <v>0.82269477844238303</v>
      </c>
      <c r="D85" s="1048">
        <v>8.0007344484329196E-2</v>
      </c>
      <c r="E85" s="1048">
        <v>9.7297891974449199E-2</v>
      </c>
    </row>
    <row r="86" spans="1:5" x14ac:dyDescent="0.2">
      <c r="A86" s="2" t="s">
        <v>102</v>
      </c>
      <c r="B86" s="1051">
        <v>337</v>
      </c>
      <c r="C86" s="1048">
        <v>0.83023041486740101</v>
      </c>
      <c r="D86" s="1048">
        <v>9.2790096998214694E-2</v>
      </c>
      <c r="E86" s="1048">
        <v>7.6979510486125904E-2</v>
      </c>
    </row>
    <row r="87" spans="1:5" x14ac:dyDescent="0.2">
      <c r="A87" s="2" t="s">
        <v>103</v>
      </c>
      <c r="B87" s="1051">
        <v>398</v>
      </c>
      <c r="C87" s="1048">
        <v>0.62022364139556896</v>
      </c>
      <c r="D87" s="1048">
        <v>0.10717546939849899</v>
      </c>
      <c r="E87" s="1048">
        <v>0.27260085940361001</v>
      </c>
    </row>
    <row r="88" spans="1:5" x14ac:dyDescent="0.2">
      <c r="A88" s="2" t="s">
        <v>104</v>
      </c>
      <c r="B88" s="1051">
        <v>1075</v>
      </c>
      <c r="C88" s="1048">
        <v>0.63381105661392201</v>
      </c>
      <c r="D88" s="1048">
        <v>0.132741749286652</v>
      </c>
      <c r="E88" s="1048">
        <v>0.23344722390174899</v>
      </c>
    </row>
    <row r="89" spans="1:5" x14ac:dyDescent="0.2">
      <c r="A89" s="5" t="s">
        <v>105</v>
      </c>
      <c r="B89" s="1050" t="s">
        <v>1</v>
      </c>
      <c r="C89" s="1047" t="s">
        <v>1</v>
      </c>
      <c r="D89" s="1047" t="s">
        <v>1</v>
      </c>
      <c r="E89" s="1047" t="s">
        <v>1</v>
      </c>
    </row>
    <row r="90" spans="1:5" x14ac:dyDescent="0.2">
      <c r="A90" s="2" t="s">
        <v>106</v>
      </c>
      <c r="B90" s="1051">
        <v>1076</v>
      </c>
      <c r="C90" s="1048">
        <v>0.67116558551788297</v>
      </c>
      <c r="D90" s="1048">
        <v>0.108952939510345</v>
      </c>
      <c r="E90" s="1048">
        <v>0.21988146007060999</v>
      </c>
    </row>
    <row r="91" spans="1:5" x14ac:dyDescent="0.2">
      <c r="A91" s="2" t="s">
        <v>107</v>
      </c>
      <c r="B91" s="1051">
        <v>2486</v>
      </c>
      <c r="C91" s="1048">
        <v>0.76782065629959095</v>
      </c>
      <c r="D91" s="1048">
        <v>8.3723217248916598E-2</v>
      </c>
      <c r="E91" s="1048">
        <v>0.148456126451492</v>
      </c>
    </row>
    <row r="92" spans="1:5" x14ac:dyDescent="0.2">
      <c r="A92" s="2" t="s">
        <v>108</v>
      </c>
      <c r="B92" s="1051">
        <v>4411</v>
      </c>
      <c r="C92" s="1048">
        <v>0.78900659084320102</v>
      </c>
      <c r="D92" s="1048">
        <v>9.4334624707698794E-2</v>
      </c>
      <c r="E92" s="1048">
        <v>0.11665879935026199</v>
      </c>
    </row>
    <row r="93" spans="1:5" x14ac:dyDescent="0.2">
      <c r="A93" s="2" t="s">
        <v>109</v>
      </c>
      <c r="B93" s="1051">
        <v>769</v>
      </c>
      <c r="C93" s="1048">
        <v>0.60479933023452803</v>
      </c>
      <c r="D93" s="1048">
        <v>0.22308748960495001</v>
      </c>
      <c r="E93" s="1048">
        <v>0.17211316525936099</v>
      </c>
    </row>
    <row r="94" spans="1:5" x14ac:dyDescent="0.2">
      <c r="A94" s="5" t="s">
        <v>110</v>
      </c>
      <c r="B94" s="1050" t="s">
        <v>1</v>
      </c>
      <c r="C94" s="1047" t="s">
        <v>1</v>
      </c>
      <c r="D94" s="1047" t="s">
        <v>1</v>
      </c>
      <c r="E94" s="1047" t="s">
        <v>1</v>
      </c>
    </row>
    <row r="95" spans="1:5" x14ac:dyDescent="0.2">
      <c r="A95" s="2" t="s">
        <v>106</v>
      </c>
      <c r="B95" s="1051">
        <v>1722</v>
      </c>
      <c r="C95" s="1048">
        <v>0.68639445304870605</v>
      </c>
      <c r="D95" s="1048">
        <v>0.105697229504585</v>
      </c>
      <c r="E95" s="1048">
        <v>0.20790833234787001</v>
      </c>
    </row>
    <row r="96" spans="1:5" x14ac:dyDescent="0.2">
      <c r="A96" s="2" t="s">
        <v>107</v>
      </c>
      <c r="B96" s="1051">
        <v>3277</v>
      </c>
      <c r="C96" s="1048">
        <v>0.793623507022858</v>
      </c>
      <c r="D96" s="1048">
        <v>7.6802432537078899E-2</v>
      </c>
      <c r="E96" s="1048">
        <v>0.12957404553890201</v>
      </c>
    </row>
    <row r="97" spans="1:5" x14ac:dyDescent="0.2">
      <c r="A97" s="2" t="s">
        <v>108</v>
      </c>
      <c r="B97" s="1051">
        <v>3335</v>
      </c>
      <c r="C97" s="1048">
        <v>0.76760840415954601</v>
      </c>
      <c r="D97" s="1048">
        <v>0.118074297904968</v>
      </c>
      <c r="E97" s="1048">
        <v>0.11431727558374399</v>
      </c>
    </row>
    <row r="98" spans="1:5" x14ac:dyDescent="0.2">
      <c r="A98" s="2" t="s">
        <v>109</v>
      </c>
      <c r="B98" s="1051">
        <v>408</v>
      </c>
      <c r="C98" s="1048">
        <v>0.58878201246261597</v>
      </c>
      <c r="D98" s="1048">
        <v>0.204685464501381</v>
      </c>
      <c r="E98" s="1048">
        <v>0.206532523036003</v>
      </c>
    </row>
    <row r="99" spans="1:5" x14ac:dyDescent="0.2">
      <c r="A99" s="5" t="s">
        <v>111</v>
      </c>
      <c r="B99" s="1050" t="s">
        <v>1</v>
      </c>
      <c r="C99" s="1047" t="s">
        <v>1</v>
      </c>
      <c r="D99" s="1047" t="s">
        <v>1</v>
      </c>
      <c r="E99" s="1047" t="s">
        <v>1</v>
      </c>
    </row>
    <row r="100" spans="1:5" x14ac:dyDescent="0.2">
      <c r="A100" s="2" t="s">
        <v>112</v>
      </c>
      <c r="B100" s="1051">
        <v>574</v>
      </c>
      <c r="C100" s="1048">
        <v>0.72557258605956998</v>
      </c>
      <c r="D100" s="1048">
        <v>0.15982978045940399</v>
      </c>
      <c r="E100" s="1048">
        <v>0.114597648382187</v>
      </c>
    </row>
    <row r="101" spans="1:5" x14ac:dyDescent="0.2">
      <c r="A101" s="2" t="s">
        <v>113</v>
      </c>
      <c r="B101" s="1051">
        <v>1425</v>
      </c>
      <c r="C101" s="1048">
        <v>0.54481703042983998</v>
      </c>
      <c r="D101" s="1048">
        <v>0.21697680652141599</v>
      </c>
      <c r="E101" s="1048">
        <v>0.23820613324642201</v>
      </c>
    </row>
    <row r="102" spans="1:5" x14ac:dyDescent="0.2">
      <c r="A102" s="2" t="s">
        <v>114</v>
      </c>
      <c r="B102" s="1051">
        <v>1987</v>
      </c>
      <c r="C102" s="1048">
        <v>0.69396787881851196</v>
      </c>
      <c r="D102" s="1048">
        <v>8.2827843725681305E-2</v>
      </c>
      <c r="E102" s="1048">
        <v>0.22320429980754899</v>
      </c>
    </row>
    <row r="103" spans="1:5" x14ac:dyDescent="0.2">
      <c r="A103" s="2" t="s">
        <v>115</v>
      </c>
      <c r="B103" s="1051">
        <v>1363</v>
      </c>
      <c r="C103" s="1048">
        <v>0.73237258195877097</v>
      </c>
      <c r="D103" s="1048">
        <v>6.9735422730445903E-2</v>
      </c>
      <c r="E103" s="1048">
        <v>0.197891980409622</v>
      </c>
    </row>
    <row r="104" spans="1:5" x14ac:dyDescent="0.2">
      <c r="A104" s="2" t="s">
        <v>116</v>
      </c>
      <c r="B104" s="1051">
        <v>1511</v>
      </c>
      <c r="C104" s="1048">
        <v>0.86857277154922496</v>
      </c>
      <c r="D104" s="1048">
        <v>6.1129610985517502E-2</v>
      </c>
      <c r="E104" s="1048">
        <v>7.0297636091709095E-2</v>
      </c>
    </row>
    <row r="105" spans="1:5" x14ac:dyDescent="0.2">
      <c r="A105" s="2" t="s">
        <v>117</v>
      </c>
      <c r="B105" s="1051">
        <v>1449</v>
      </c>
      <c r="C105" s="1048">
        <v>0.88729274272918701</v>
      </c>
      <c r="D105" s="1048">
        <v>5.3691964596509899E-2</v>
      </c>
      <c r="E105" s="1048">
        <v>5.9015277773141903E-2</v>
      </c>
    </row>
    <row r="106" spans="1:5" x14ac:dyDescent="0.2">
      <c r="A106" s="2" t="s">
        <v>118</v>
      </c>
      <c r="B106" s="1051">
        <v>1127</v>
      </c>
      <c r="C106" s="1048">
        <v>0.91078692674636796</v>
      </c>
      <c r="D106" s="1048">
        <v>2.8650566935539201E-2</v>
      </c>
      <c r="E106" s="1048">
        <v>6.0562480241060299E-2</v>
      </c>
    </row>
    <row r="107" spans="1:5" x14ac:dyDescent="0.2">
      <c r="A107" s="5" t="s">
        <v>111</v>
      </c>
      <c r="B107" s="1050" t="s">
        <v>1</v>
      </c>
      <c r="C107" s="1047" t="s">
        <v>1</v>
      </c>
      <c r="D107" s="1047" t="s">
        <v>1</v>
      </c>
      <c r="E107" s="1047" t="s">
        <v>1</v>
      </c>
    </row>
    <row r="108" spans="1:5" x14ac:dyDescent="0.2">
      <c r="A108" s="2" t="s">
        <v>119</v>
      </c>
      <c r="B108" s="1051">
        <v>1999</v>
      </c>
      <c r="C108" s="1048">
        <v>0.60439038276672397</v>
      </c>
      <c r="D108" s="1048">
        <v>0.198142305016518</v>
      </c>
      <c r="E108" s="1048">
        <v>0.19746729731559801</v>
      </c>
    </row>
    <row r="109" spans="1:5" x14ac:dyDescent="0.2">
      <c r="A109" s="2" t="s">
        <v>120</v>
      </c>
      <c r="B109" s="1051">
        <v>2764</v>
      </c>
      <c r="C109" s="1048">
        <v>0.70231539011001598</v>
      </c>
      <c r="D109" s="1048">
        <v>8.0052465200424194E-2</v>
      </c>
      <c r="E109" s="1048">
        <v>0.21763214468955999</v>
      </c>
    </row>
    <row r="110" spans="1:5" x14ac:dyDescent="0.2">
      <c r="A110" s="2" t="s">
        <v>121</v>
      </c>
      <c r="B110" s="1051">
        <v>2097</v>
      </c>
      <c r="C110" s="1048">
        <v>0.83985882997512795</v>
      </c>
      <c r="D110" s="1048">
        <v>6.2102977186441401E-2</v>
      </c>
      <c r="E110" s="1048">
        <v>9.8038189113140106E-2</v>
      </c>
    </row>
    <row r="111" spans="1:5" x14ac:dyDescent="0.2">
      <c r="A111" s="2" t="s">
        <v>122</v>
      </c>
      <c r="B111" s="1051">
        <v>2576</v>
      </c>
      <c r="C111" s="1048">
        <v>0.89794409275054898</v>
      </c>
      <c r="D111" s="1048">
        <v>4.2339202016591998E-2</v>
      </c>
      <c r="E111" s="1048">
        <v>5.9716716408729602E-2</v>
      </c>
    </row>
    <row r="112" spans="1:5" x14ac:dyDescent="0.2">
      <c r="A112" s="5" t="s">
        <v>111</v>
      </c>
      <c r="B112" s="1050" t="s">
        <v>1</v>
      </c>
      <c r="C112" s="1047" t="s">
        <v>1</v>
      </c>
      <c r="D112" s="1047" t="s">
        <v>1</v>
      </c>
      <c r="E112" s="1047" t="s">
        <v>1</v>
      </c>
    </row>
    <row r="113" spans="1:5" x14ac:dyDescent="0.2">
      <c r="A113" s="2" t="s">
        <v>119</v>
      </c>
      <c r="B113" s="1051">
        <v>1999</v>
      </c>
      <c r="C113" s="1048">
        <v>0.60439038276672397</v>
      </c>
      <c r="D113" s="1048">
        <v>0.198142305016518</v>
      </c>
      <c r="E113" s="1048">
        <v>0.19746729731559801</v>
      </c>
    </row>
    <row r="114" spans="1:5" x14ac:dyDescent="0.2">
      <c r="A114" s="2" t="s">
        <v>123</v>
      </c>
      <c r="B114" s="1051">
        <v>3350</v>
      </c>
      <c r="C114" s="1048">
        <v>0.70829284191131603</v>
      </c>
      <c r="D114" s="1048">
        <v>7.7944353222846999E-2</v>
      </c>
      <c r="E114" s="1048">
        <v>0.21376277506351499</v>
      </c>
    </row>
    <row r="115" spans="1:5" x14ac:dyDescent="0.2">
      <c r="A115" s="2" t="s">
        <v>124</v>
      </c>
      <c r="B115" s="1051">
        <v>4087</v>
      </c>
      <c r="C115" s="1048">
        <v>0.88593220710754395</v>
      </c>
      <c r="D115" s="1048">
        <v>5.0023853778839097E-2</v>
      </c>
      <c r="E115" s="1048">
        <v>6.4043961465358706E-2</v>
      </c>
    </row>
    <row r="116" spans="1:5" x14ac:dyDescent="0.2">
      <c r="A116" s="5" t="s">
        <v>125</v>
      </c>
      <c r="B116" s="1050" t="s">
        <v>1</v>
      </c>
      <c r="C116" s="1047" t="s">
        <v>1</v>
      </c>
      <c r="D116" s="1047" t="s">
        <v>1</v>
      </c>
      <c r="E116" s="1047" t="s">
        <v>1</v>
      </c>
    </row>
    <row r="117" spans="1:5" x14ac:dyDescent="0.2">
      <c r="A117" s="2" t="s">
        <v>126</v>
      </c>
      <c r="B117" s="1051">
        <v>1206</v>
      </c>
      <c r="C117" s="1048">
        <v>0.67492085695266701</v>
      </c>
      <c r="D117" s="1048">
        <v>0.10946358740329699</v>
      </c>
      <c r="E117" s="1048">
        <v>0.21561555564403501</v>
      </c>
    </row>
    <row r="118" spans="1:5" x14ac:dyDescent="0.2">
      <c r="A118" s="2" t="s">
        <v>127</v>
      </c>
      <c r="B118" s="1051">
        <v>325</v>
      </c>
      <c r="C118" s="1048">
        <v>0.71322661638259899</v>
      </c>
      <c r="D118" s="1048">
        <v>0.103327341377735</v>
      </c>
      <c r="E118" s="1048">
        <v>0.183446049690247</v>
      </c>
    </row>
    <row r="119" spans="1:5" x14ac:dyDescent="0.2">
      <c r="A119" s="2" t="s">
        <v>128</v>
      </c>
      <c r="B119" s="1051">
        <v>637</v>
      </c>
      <c r="C119" s="1048">
        <v>0.75886726379394498</v>
      </c>
      <c r="D119" s="1048">
        <v>8.4743142127990695E-2</v>
      </c>
      <c r="E119" s="1048">
        <v>0.15638962388038599</v>
      </c>
    </row>
    <row r="120" spans="1:5" x14ac:dyDescent="0.2">
      <c r="A120" s="2" t="s">
        <v>129</v>
      </c>
      <c r="B120" s="1051">
        <v>1394</v>
      </c>
      <c r="C120" s="1048">
        <v>0.794924557209015</v>
      </c>
      <c r="D120" s="1048">
        <v>7.3937542736530304E-2</v>
      </c>
      <c r="E120" s="1048">
        <v>0.13113789260387401</v>
      </c>
    </row>
    <row r="121" spans="1:5" x14ac:dyDescent="0.2">
      <c r="A121" s="2" t="s">
        <v>130</v>
      </c>
      <c r="B121" s="1051">
        <v>1452</v>
      </c>
      <c r="C121" s="1048">
        <v>0.80122375488281194</v>
      </c>
      <c r="D121" s="1048">
        <v>7.5514189898967701E-2</v>
      </c>
      <c r="E121" s="1048">
        <v>0.12326207756996201</v>
      </c>
    </row>
    <row r="122" spans="1:5" x14ac:dyDescent="0.2">
      <c r="A122" s="2" t="s">
        <v>131</v>
      </c>
      <c r="B122" s="1051">
        <v>841</v>
      </c>
      <c r="C122" s="1048">
        <v>0.80379450321197499</v>
      </c>
      <c r="D122" s="1048">
        <v>9.0057663619518294E-2</v>
      </c>
      <c r="E122" s="1048">
        <v>0.106147803366184</v>
      </c>
    </row>
    <row r="123" spans="1:5" x14ac:dyDescent="0.2">
      <c r="A123" s="2" t="s">
        <v>132</v>
      </c>
      <c r="B123" s="1051">
        <v>499</v>
      </c>
      <c r="C123" s="1048">
        <v>0.74804961681366</v>
      </c>
      <c r="D123" s="1048">
        <v>9.0970523655414595E-2</v>
      </c>
      <c r="E123" s="1048">
        <v>0.16097983717918399</v>
      </c>
    </row>
    <row r="124" spans="1:5" x14ac:dyDescent="0.2">
      <c r="A124" s="3" t="s">
        <v>133</v>
      </c>
      <c r="B124" s="1052">
        <v>2388</v>
      </c>
      <c r="C124" s="1049">
        <v>0.72898590564727805</v>
      </c>
      <c r="D124" s="1049">
        <v>0.15028904378414201</v>
      </c>
      <c r="E124" s="1049">
        <v>0.120725050568581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L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63</v>
      </c>
    </row>
    <row r="4" spans="1:12" x14ac:dyDescent="0.2">
      <c r="A4" t="s">
        <v>23</v>
      </c>
    </row>
    <row r="5" spans="1:12" x14ac:dyDescent="0.2">
      <c r="A5" s="4" t="s">
        <v>24</v>
      </c>
      <c r="B5" s="4" t="s">
        <v>4</v>
      </c>
      <c r="C5" s="4" t="s">
        <v>64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71</v>
      </c>
      <c r="K5" s="4" t="s">
        <v>72</v>
      </c>
      <c r="L5" s="4" t="s">
        <v>73</v>
      </c>
    </row>
    <row r="6" spans="1:12" x14ac:dyDescent="0.2">
      <c r="A6" s="5" t="s">
        <v>26</v>
      </c>
      <c r="B6" s="1056" t="s">
        <v>1</v>
      </c>
      <c r="C6" s="1053" t="s">
        <v>1</v>
      </c>
      <c r="D6" s="1053" t="s">
        <v>1</v>
      </c>
      <c r="E6" s="1053" t="s">
        <v>1</v>
      </c>
      <c r="F6" s="1053" t="s">
        <v>1</v>
      </c>
      <c r="G6" s="1053" t="s">
        <v>1</v>
      </c>
      <c r="H6" s="1053" t="s">
        <v>1</v>
      </c>
      <c r="I6" s="1053" t="s">
        <v>1</v>
      </c>
      <c r="J6" s="1053" t="s">
        <v>1</v>
      </c>
      <c r="K6" s="1053" t="s">
        <v>1</v>
      </c>
      <c r="L6" s="1053" t="s">
        <v>1</v>
      </c>
    </row>
    <row r="7" spans="1:12" x14ac:dyDescent="0.2">
      <c r="A7" s="2" t="s">
        <v>26</v>
      </c>
      <c r="B7" s="1057">
        <v>9706</v>
      </c>
      <c r="C7" s="1054">
        <v>0.124289445579052</v>
      </c>
      <c r="D7" s="1054">
        <v>8.8943697512149797E-2</v>
      </c>
      <c r="E7" s="1054">
        <v>0.140946134924889</v>
      </c>
      <c r="F7" s="1054">
        <v>9.2640712857246399E-2</v>
      </c>
      <c r="G7" s="1054">
        <v>9.8558746278285994E-2</v>
      </c>
      <c r="H7" s="1054">
        <v>8.8525936007499695E-2</v>
      </c>
      <c r="I7" s="1054">
        <v>9.23160910606384E-2</v>
      </c>
      <c r="J7" s="1054">
        <v>0.102590672671795</v>
      </c>
      <c r="K7" s="1054">
        <v>5.6751783937215798E-2</v>
      </c>
      <c r="L7" s="1054">
        <v>0.114436775445938</v>
      </c>
    </row>
    <row r="8" spans="1:12" x14ac:dyDescent="0.2">
      <c r="A8" s="5" t="s">
        <v>27</v>
      </c>
      <c r="B8" s="1056" t="s">
        <v>1</v>
      </c>
      <c r="C8" s="1053" t="s">
        <v>1</v>
      </c>
      <c r="D8" s="1053" t="s">
        <v>1</v>
      </c>
      <c r="E8" s="1053" t="s">
        <v>1</v>
      </c>
      <c r="F8" s="1053" t="s">
        <v>1</v>
      </c>
      <c r="G8" s="1053" t="s">
        <v>1</v>
      </c>
      <c r="H8" s="1053" t="s">
        <v>1</v>
      </c>
      <c r="I8" s="1053" t="s">
        <v>1</v>
      </c>
      <c r="J8" s="1053" t="s">
        <v>1</v>
      </c>
      <c r="K8" s="1053" t="s">
        <v>1</v>
      </c>
      <c r="L8" s="1053" t="s">
        <v>1</v>
      </c>
    </row>
    <row r="9" spans="1:12" x14ac:dyDescent="0.2">
      <c r="A9" s="2" t="s">
        <v>28</v>
      </c>
      <c r="B9" s="1057">
        <v>2605</v>
      </c>
      <c r="C9" s="1054">
        <v>0.13911062479019201</v>
      </c>
      <c r="D9" s="1054">
        <v>7.6728016138076796E-2</v>
      </c>
      <c r="E9" s="1054">
        <v>0.14797456562519101</v>
      </c>
      <c r="F9" s="1054">
        <v>9.1658480465412098E-2</v>
      </c>
      <c r="G9" s="1054">
        <v>9.79738458991051E-2</v>
      </c>
      <c r="H9" s="1054">
        <v>9.6071302890777602E-2</v>
      </c>
      <c r="I9" s="1054">
        <v>7.4302874505519895E-2</v>
      </c>
      <c r="J9" s="1054">
        <v>0.109751269221306</v>
      </c>
      <c r="K9" s="1054">
        <v>5.4335020482540103E-2</v>
      </c>
      <c r="L9" s="1054">
        <v>0.11209400743246099</v>
      </c>
    </row>
    <row r="10" spans="1:12" x14ac:dyDescent="0.2">
      <c r="A10" s="2" t="s">
        <v>29</v>
      </c>
      <c r="B10" s="1057">
        <v>407</v>
      </c>
      <c r="C10" s="1054">
        <v>0.109023340046406</v>
      </c>
      <c r="D10" s="1054">
        <v>8.4832139313221006E-2</v>
      </c>
      <c r="E10" s="1054">
        <v>0.11637026816606499</v>
      </c>
      <c r="F10" s="1054">
        <v>9.3133516609668704E-2</v>
      </c>
      <c r="G10" s="1054">
        <v>0.14730937778949699</v>
      </c>
      <c r="H10" s="1054">
        <v>0.12140204757452</v>
      </c>
      <c r="I10" s="1054">
        <v>7.1159712970256805E-2</v>
      </c>
      <c r="J10" s="1054">
        <v>0.118144281208515</v>
      </c>
      <c r="K10" s="1054">
        <v>4.3193604797124897E-2</v>
      </c>
      <c r="L10" s="1054">
        <v>9.5431722700595897E-2</v>
      </c>
    </row>
    <row r="11" spans="1:12" x14ac:dyDescent="0.2">
      <c r="A11" s="2" t="s">
        <v>30</v>
      </c>
      <c r="B11" s="1057">
        <v>1540</v>
      </c>
      <c r="C11" s="1054">
        <v>0.125372469425201</v>
      </c>
      <c r="D11" s="1054">
        <v>8.1685096025466905E-2</v>
      </c>
      <c r="E11" s="1054">
        <v>0.110638797283173</v>
      </c>
      <c r="F11" s="1054">
        <v>0.103222876787186</v>
      </c>
      <c r="G11" s="1054">
        <v>0.102186992764473</v>
      </c>
      <c r="H11" s="1054">
        <v>0.10106226056814201</v>
      </c>
      <c r="I11" s="1054">
        <v>6.8942002952098805E-2</v>
      </c>
      <c r="J11" s="1054">
        <v>0.102919884026051</v>
      </c>
      <c r="K11" s="1054">
        <v>5.7503655552864102E-2</v>
      </c>
      <c r="L11" s="1054">
        <v>0.14646594226360299</v>
      </c>
    </row>
    <row r="12" spans="1:12" x14ac:dyDescent="0.2">
      <c r="A12" s="2" t="s">
        <v>31</v>
      </c>
      <c r="B12" s="1057">
        <v>1789</v>
      </c>
      <c r="C12" s="1054">
        <v>0.14737050235271501</v>
      </c>
      <c r="D12" s="1054">
        <v>7.2202131152153001E-2</v>
      </c>
      <c r="E12" s="1054">
        <v>0.150828301906586</v>
      </c>
      <c r="F12" s="1054">
        <v>0.100768774747849</v>
      </c>
      <c r="G12" s="1054">
        <v>0.102780073881149</v>
      </c>
      <c r="H12" s="1054">
        <v>8.5811793804168701E-2</v>
      </c>
      <c r="I12" s="1054">
        <v>5.3875852376222597E-2</v>
      </c>
      <c r="J12" s="1054">
        <v>0.10664699971675901</v>
      </c>
      <c r="K12" s="1054">
        <v>5.6268390268087401E-2</v>
      </c>
      <c r="L12" s="1054">
        <v>0.123447187244892</v>
      </c>
    </row>
    <row r="13" spans="1:12" x14ac:dyDescent="0.2">
      <c r="A13" s="2" t="s">
        <v>32</v>
      </c>
      <c r="B13" s="1057">
        <v>1049</v>
      </c>
      <c r="C13" s="1054">
        <v>9.8223611712455694E-2</v>
      </c>
      <c r="D13" s="1054">
        <v>0.122714683413506</v>
      </c>
      <c r="E13" s="1054">
        <v>0.140808910131454</v>
      </c>
      <c r="F13" s="1054">
        <v>7.8330032527446705E-2</v>
      </c>
      <c r="G13" s="1054">
        <v>8.5983835160732297E-2</v>
      </c>
      <c r="H13" s="1054">
        <v>5.9452570974826799E-2</v>
      </c>
      <c r="I13" s="1054">
        <v>0.15804126858711201</v>
      </c>
      <c r="J13" s="1054">
        <v>9.6340648829936995E-2</v>
      </c>
      <c r="K13" s="1054">
        <v>6.0878738760948202E-2</v>
      </c>
      <c r="L13" s="1054">
        <v>9.92256924510002E-2</v>
      </c>
    </row>
    <row r="14" spans="1:12" x14ac:dyDescent="0.2">
      <c r="A14" s="2" t="s">
        <v>33</v>
      </c>
      <c r="B14" s="1057">
        <v>1748</v>
      </c>
      <c r="C14" s="1054">
        <v>8.3202295005321503E-2</v>
      </c>
      <c r="D14" s="1054">
        <v>0.106283940374851</v>
      </c>
      <c r="E14" s="1054">
        <v>0.14829082787036901</v>
      </c>
      <c r="F14" s="1054">
        <v>8.3548717200756101E-2</v>
      </c>
      <c r="G14" s="1054">
        <v>8.4530599415302304E-2</v>
      </c>
      <c r="H14" s="1054">
        <v>7.6541468501091003E-2</v>
      </c>
      <c r="I14" s="1054">
        <v>0.16061297059059099</v>
      </c>
      <c r="J14" s="1054">
        <v>7.9034201800823198E-2</v>
      </c>
      <c r="K14" s="1054">
        <v>6.5636917948722798E-2</v>
      </c>
      <c r="L14" s="1054">
        <v>0.11231805384159101</v>
      </c>
    </row>
    <row r="15" spans="1:12" x14ac:dyDescent="0.2">
      <c r="A15" s="5" t="s">
        <v>34</v>
      </c>
      <c r="B15" s="1056" t="s">
        <v>1</v>
      </c>
      <c r="C15" s="1053" t="s">
        <v>1</v>
      </c>
      <c r="D15" s="1053" t="s">
        <v>1</v>
      </c>
      <c r="E15" s="1053" t="s">
        <v>1</v>
      </c>
      <c r="F15" s="1053" t="s">
        <v>1</v>
      </c>
      <c r="G15" s="1053" t="s">
        <v>1</v>
      </c>
      <c r="H15" s="1053" t="s">
        <v>1</v>
      </c>
      <c r="I15" s="1053" t="s">
        <v>1</v>
      </c>
      <c r="J15" s="1053" t="s">
        <v>1</v>
      </c>
      <c r="K15" s="1053" t="s">
        <v>1</v>
      </c>
      <c r="L15" s="1053" t="s">
        <v>1</v>
      </c>
    </row>
    <row r="16" spans="1:12" x14ac:dyDescent="0.2">
      <c r="A16" s="2" t="s">
        <v>35</v>
      </c>
      <c r="B16" s="1057">
        <v>6098</v>
      </c>
      <c r="C16" s="1054">
        <v>0.138378366827965</v>
      </c>
      <c r="D16" s="1054">
        <v>7.7552348375320407E-2</v>
      </c>
      <c r="E16" s="1054">
        <v>0.140767097473145</v>
      </c>
      <c r="F16" s="1054">
        <v>9.1807864606380504E-2</v>
      </c>
      <c r="G16" s="1054">
        <v>0.104162380099297</v>
      </c>
      <c r="H16" s="1054">
        <v>9.4617918133735698E-2</v>
      </c>
      <c r="I16" s="1054">
        <v>6.0338556766510003E-2</v>
      </c>
      <c r="J16" s="1054">
        <v>0.107634492218494</v>
      </c>
      <c r="K16" s="1054">
        <v>5.7699728757143E-2</v>
      </c>
      <c r="L16" s="1054">
        <v>0.1270412504673</v>
      </c>
    </row>
    <row r="17" spans="1:12" x14ac:dyDescent="0.2">
      <c r="A17" s="2" t="s">
        <v>36</v>
      </c>
      <c r="B17" s="1057">
        <v>346</v>
      </c>
      <c r="C17" s="1054">
        <v>6.6485621035099002E-2</v>
      </c>
      <c r="D17" s="1054">
        <v>0.10545193403959301</v>
      </c>
      <c r="E17" s="1054">
        <v>0.13612532615661599</v>
      </c>
      <c r="F17" s="1054">
        <v>8.8467836380004897E-2</v>
      </c>
      <c r="G17" s="1054">
        <v>0.104889549314976</v>
      </c>
      <c r="H17" s="1054">
        <v>0.12042532861232801</v>
      </c>
      <c r="I17" s="1054">
        <v>0.14801947772502899</v>
      </c>
      <c r="J17" s="1054">
        <v>9.7662538290023804E-2</v>
      </c>
      <c r="K17" s="1054">
        <v>5.3010389208793599E-2</v>
      </c>
      <c r="L17" s="1054">
        <v>7.9461991786956801E-2</v>
      </c>
    </row>
    <row r="18" spans="1:12" x14ac:dyDescent="0.2">
      <c r="A18" s="2" t="s">
        <v>37</v>
      </c>
      <c r="B18" s="1057">
        <v>2642</v>
      </c>
      <c r="C18" s="1054">
        <v>9.1468639671802507E-2</v>
      </c>
      <c r="D18" s="1054">
        <v>0.117466300725937</v>
      </c>
      <c r="E18" s="1054">
        <v>0.13414742052555101</v>
      </c>
      <c r="F18" s="1054">
        <v>8.98236483335495E-2</v>
      </c>
      <c r="G18" s="1054">
        <v>8.6530782282352406E-2</v>
      </c>
      <c r="H18" s="1054">
        <v>6.9126822054386097E-2</v>
      </c>
      <c r="I18" s="1054">
        <v>0.16266340017318701</v>
      </c>
      <c r="J18" s="1054">
        <v>8.6370527744293199E-2</v>
      </c>
      <c r="K18" s="1054">
        <v>5.9454254806041697E-2</v>
      </c>
      <c r="L18" s="1054">
        <v>0.102948196232319</v>
      </c>
    </row>
    <row r="19" spans="1:12" x14ac:dyDescent="0.2">
      <c r="A19" s="2" t="s">
        <v>38</v>
      </c>
      <c r="B19" s="1057">
        <v>340</v>
      </c>
      <c r="C19" s="1054">
        <v>0.18513683974742901</v>
      </c>
      <c r="D19" s="1054">
        <v>6.4936667680740398E-2</v>
      </c>
      <c r="E19" s="1054">
        <v>0.18445217609405501</v>
      </c>
      <c r="F19" s="1054">
        <v>0.11455499380827</v>
      </c>
      <c r="G19" s="1054">
        <v>0.103484056890011</v>
      </c>
      <c r="H19" s="1054">
        <v>5.3089872002601603E-2</v>
      </c>
      <c r="I19" s="1054">
        <v>4.2736794799566297E-2</v>
      </c>
      <c r="J19" s="1054">
        <v>0.12664222717285201</v>
      </c>
      <c r="K19" s="1054">
        <v>3.8053061813116101E-2</v>
      </c>
      <c r="L19" s="1054">
        <v>8.69133025407791E-2</v>
      </c>
    </row>
    <row r="20" spans="1:12" x14ac:dyDescent="0.2">
      <c r="A20" s="5" t="s">
        <v>39</v>
      </c>
      <c r="B20" s="1056" t="s">
        <v>1</v>
      </c>
      <c r="C20" s="1053" t="s">
        <v>1</v>
      </c>
      <c r="D20" s="1053" t="s">
        <v>1</v>
      </c>
      <c r="E20" s="1053" t="s">
        <v>1</v>
      </c>
      <c r="F20" s="1053" t="s">
        <v>1</v>
      </c>
      <c r="G20" s="1053" t="s">
        <v>1</v>
      </c>
      <c r="H20" s="1053" t="s">
        <v>1</v>
      </c>
      <c r="I20" s="1053" t="s">
        <v>1</v>
      </c>
      <c r="J20" s="1053" t="s">
        <v>1</v>
      </c>
      <c r="K20" s="1053" t="s">
        <v>1</v>
      </c>
      <c r="L20" s="1053" t="s">
        <v>1</v>
      </c>
    </row>
    <row r="21" spans="1:12" x14ac:dyDescent="0.2">
      <c r="A21" s="2" t="s">
        <v>35</v>
      </c>
      <c r="B21" s="1057">
        <v>6098</v>
      </c>
      <c r="C21" s="1054">
        <v>0.138378366827965</v>
      </c>
      <c r="D21" s="1054">
        <v>7.7552348375320407E-2</v>
      </c>
      <c r="E21" s="1054">
        <v>0.140767097473145</v>
      </c>
      <c r="F21" s="1054">
        <v>9.1807864606380504E-2</v>
      </c>
      <c r="G21" s="1054">
        <v>0.104162380099297</v>
      </c>
      <c r="H21" s="1054">
        <v>9.4617918133735698E-2</v>
      </c>
      <c r="I21" s="1054">
        <v>6.0338556766510003E-2</v>
      </c>
      <c r="J21" s="1054">
        <v>0.107634492218494</v>
      </c>
      <c r="K21" s="1054">
        <v>5.7699728757143E-2</v>
      </c>
      <c r="L21" s="1054">
        <v>0.1270412504673</v>
      </c>
    </row>
    <row r="22" spans="1:12" x14ac:dyDescent="0.2">
      <c r="A22" s="2" t="s">
        <v>40</v>
      </c>
      <c r="B22" s="1057">
        <v>117</v>
      </c>
      <c r="C22" s="1054">
        <v>4.6366155147552497E-2</v>
      </c>
      <c r="D22" s="1054">
        <v>0.121773712337017</v>
      </c>
      <c r="E22" s="1054">
        <v>0.115992061793804</v>
      </c>
      <c r="F22" s="1054">
        <v>6.3127093017101302E-2</v>
      </c>
      <c r="G22" s="1054">
        <v>0.11653462052345299</v>
      </c>
      <c r="H22" s="1054">
        <v>0.14988958835601801</v>
      </c>
      <c r="I22" s="1054">
        <v>0.139472350478172</v>
      </c>
      <c r="J22" s="1054">
        <v>0.121694281697273</v>
      </c>
      <c r="K22" s="1054">
        <v>5.5221367627382299E-2</v>
      </c>
      <c r="L22" s="1054">
        <v>6.9928757846355397E-2</v>
      </c>
    </row>
    <row r="23" spans="1:12" x14ac:dyDescent="0.2">
      <c r="A23" s="2" t="s">
        <v>41</v>
      </c>
      <c r="B23" s="1057">
        <v>189</v>
      </c>
      <c r="C23" s="1054">
        <v>8.5397757589817005E-2</v>
      </c>
      <c r="D23" s="1054">
        <v>8.0376185476779896E-2</v>
      </c>
      <c r="E23" s="1054">
        <v>0.146749898791313</v>
      </c>
      <c r="F23" s="1054">
        <v>0.112498231232166</v>
      </c>
      <c r="G23" s="1054">
        <v>8.4816738963127095E-2</v>
      </c>
      <c r="H23" s="1054">
        <v>0.120937302708626</v>
      </c>
      <c r="I23" s="1054">
        <v>0.14931674301624301</v>
      </c>
      <c r="J23" s="1054">
        <v>9.1275624930858598E-2</v>
      </c>
      <c r="K23" s="1054">
        <v>4.7026287764310802E-2</v>
      </c>
      <c r="L23" s="1054">
        <v>8.1605233252048506E-2</v>
      </c>
    </row>
    <row r="24" spans="1:12" x14ac:dyDescent="0.2">
      <c r="A24" s="2" t="s">
        <v>42</v>
      </c>
      <c r="B24" s="1057">
        <v>40</v>
      </c>
      <c r="C24" s="1054">
        <v>3.2023295760154703E-2</v>
      </c>
      <c r="D24" s="1054">
        <v>0.18009476363658899</v>
      </c>
      <c r="E24" s="1054">
        <v>0.14145210385322601</v>
      </c>
      <c r="F24" s="1054">
        <v>4.4053412973880803E-2</v>
      </c>
      <c r="G24" s="1054">
        <v>0.168610900640488</v>
      </c>
      <c r="H24" s="1054">
        <v>3.5596229135990101E-2</v>
      </c>
      <c r="I24" s="1054">
        <v>0.16569255292415599</v>
      </c>
      <c r="J24" s="1054">
        <v>6.1111107468605E-2</v>
      </c>
      <c r="K24" s="1054">
        <v>7.5531400740146595E-2</v>
      </c>
      <c r="L24" s="1054">
        <v>9.5834247767925304E-2</v>
      </c>
    </row>
    <row r="25" spans="1:12" x14ac:dyDescent="0.2">
      <c r="A25" s="2" t="s">
        <v>43</v>
      </c>
      <c r="B25" s="1057">
        <v>13</v>
      </c>
      <c r="C25" s="1054" t="s">
        <v>1</v>
      </c>
      <c r="D25" s="1054" t="s">
        <v>1</v>
      </c>
      <c r="E25" s="1054" t="s">
        <v>1</v>
      </c>
      <c r="F25" s="1054" t="s">
        <v>1</v>
      </c>
      <c r="G25" s="1054" t="s">
        <v>1</v>
      </c>
      <c r="H25" s="1054" t="s">
        <v>1</v>
      </c>
      <c r="I25" s="1054" t="s">
        <v>1</v>
      </c>
      <c r="J25" s="1054" t="s">
        <v>1</v>
      </c>
      <c r="K25" s="1054" t="s">
        <v>1</v>
      </c>
      <c r="L25" s="1054" t="s">
        <v>1</v>
      </c>
    </row>
    <row r="26" spans="1:12" x14ac:dyDescent="0.2">
      <c r="A26" s="2" t="s">
        <v>37</v>
      </c>
      <c r="B26" s="1057">
        <v>2642</v>
      </c>
      <c r="C26" s="1054">
        <v>9.1468639671802507E-2</v>
      </c>
      <c r="D26" s="1054">
        <v>0.117466300725937</v>
      </c>
      <c r="E26" s="1054">
        <v>0.13414742052555101</v>
      </c>
      <c r="F26" s="1054">
        <v>8.98236483335495E-2</v>
      </c>
      <c r="G26" s="1054">
        <v>8.6530782282352406E-2</v>
      </c>
      <c r="H26" s="1054">
        <v>6.9126822054386097E-2</v>
      </c>
      <c r="I26" s="1054">
        <v>0.16266340017318701</v>
      </c>
      <c r="J26" s="1054">
        <v>8.6370527744293199E-2</v>
      </c>
      <c r="K26" s="1054">
        <v>5.9454254806041697E-2</v>
      </c>
      <c r="L26" s="1054">
        <v>0.102948196232319</v>
      </c>
    </row>
    <row r="27" spans="1:12" x14ac:dyDescent="0.2">
      <c r="A27" s="2" t="s">
        <v>44</v>
      </c>
      <c r="B27" s="1057">
        <v>39</v>
      </c>
      <c r="C27" s="1054">
        <v>8.43953266739845E-2</v>
      </c>
      <c r="D27" s="1054">
        <v>3.3255401998758302E-2</v>
      </c>
      <c r="E27" s="1054">
        <v>0.26296454668045</v>
      </c>
      <c r="F27" s="1054">
        <v>5.6411609053611797E-2</v>
      </c>
      <c r="G27" s="1054">
        <v>0.117159470915794</v>
      </c>
      <c r="H27" s="1054">
        <v>8.2726478576660198E-2</v>
      </c>
      <c r="I27" s="1054">
        <v>7.1935772895813002E-2</v>
      </c>
      <c r="J27" s="1054">
        <v>0.11325367540121099</v>
      </c>
      <c r="K27" s="1054">
        <v>8.7238237261772197E-2</v>
      </c>
      <c r="L27" s="1054">
        <v>9.0659469366073595E-2</v>
      </c>
    </row>
    <row r="28" spans="1:12" x14ac:dyDescent="0.2">
      <c r="A28" s="2" t="s">
        <v>45</v>
      </c>
      <c r="B28" s="1057">
        <v>288</v>
      </c>
      <c r="C28" s="1054">
        <v>0.20653231441974601</v>
      </c>
      <c r="D28" s="1054">
        <v>6.87825381755829E-2</v>
      </c>
      <c r="E28" s="1054">
        <v>0.15847335755825001</v>
      </c>
      <c r="F28" s="1054">
        <v>0.12901677191257499</v>
      </c>
      <c r="G28" s="1054">
        <v>0.10631193965673399</v>
      </c>
      <c r="H28" s="1054">
        <v>5.1042854785919203E-2</v>
      </c>
      <c r="I28" s="1054">
        <v>4.0262978523969699E-2</v>
      </c>
      <c r="J28" s="1054">
        <v>0.12413282692432399</v>
      </c>
      <c r="K28" s="1054">
        <v>2.4959333240985902E-2</v>
      </c>
      <c r="L28" s="1054">
        <v>9.0485081076621995E-2</v>
      </c>
    </row>
    <row r="29" spans="1:12" x14ac:dyDescent="0.2">
      <c r="A29" s="5" t="s">
        <v>46</v>
      </c>
      <c r="B29" s="1056" t="s">
        <v>1</v>
      </c>
      <c r="C29" s="1053" t="s">
        <v>1</v>
      </c>
      <c r="D29" s="1053" t="s">
        <v>1</v>
      </c>
      <c r="E29" s="1053" t="s">
        <v>1</v>
      </c>
      <c r="F29" s="1053" t="s">
        <v>1</v>
      </c>
      <c r="G29" s="1053" t="s">
        <v>1</v>
      </c>
      <c r="H29" s="1053" t="s">
        <v>1</v>
      </c>
      <c r="I29" s="1053" t="s">
        <v>1</v>
      </c>
      <c r="J29" s="1053" t="s">
        <v>1</v>
      </c>
      <c r="K29" s="1053" t="s">
        <v>1</v>
      </c>
      <c r="L29" s="1053" t="s">
        <v>1</v>
      </c>
    </row>
    <row r="30" spans="1:12" x14ac:dyDescent="0.2">
      <c r="A30" s="2" t="s">
        <v>47</v>
      </c>
      <c r="B30" s="1057">
        <v>517</v>
      </c>
      <c r="C30" s="1054">
        <v>0.118638016283512</v>
      </c>
      <c r="D30" s="1054">
        <v>8.1108264625072493E-2</v>
      </c>
      <c r="E30" s="1054">
        <v>0.17031665146350899</v>
      </c>
      <c r="F30" s="1054">
        <v>8.7059624493122101E-2</v>
      </c>
      <c r="G30" s="1054">
        <v>9.0232312679290799E-2</v>
      </c>
      <c r="H30" s="1054">
        <v>8.3809666335582705E-2</v>
      </c>
      <c r="I30" s="1054">
        <v>0.13465519249439201</v>
      </c>
      <c r="J30" s="1054">
        <v>0.114720694720745</v>
      </c>
      <c r="K30" s="1054">
        <v>4.8122461885213901E-2</v>
      </c>
      <c r="L30" s="1054">
        <v>7.1337103843689006E-2</v>
      </c>
    </row>
    <row r="31" spans="1:12" x14ac:dyDescent="0.2">
      <c r="A31" s="2" t="s">
        <v>48</v>
      </c>
      <c r="B31" s="1057">
        <v>2241</v>
      </c>
      <c r="C31" s="1054">
        <v>9.2181622982025105E-2</v>
      </c>
      <c r="D31" s="1054">
        <v>0.111035495996475</v>
      </c>
      <c r="E31" s="1054">
        <v>0.14893087744712799</v>
      </c>
      <c r="F31" s="1054">
        <v>9.1153986752033206E-2</v>
      </c>
      <c r="G31" s="1054">
        <v>9.5819190144538893E-2</v>
      </c>
      <c r="H31" s="1054">
        <v>8.1077620387077304E-2</v>
      </c>
      <c r="I31" s="1054">
        <v>0.10887929052114501</v>
      </c>
      <c r="J31" s="1054">
        <v>0.104609362781048</v>
      </c>
      <c r="K31" s="1054">
        <v>6.1161004006862599E-2</v>
      </c>
      <c r="L31" s="1054">
        <v>0.105151548981667</v>
      </c>
    </row>
    <row r="32" spans="1:12" x14ac:dyDescent="0.2">
      <c r="A32" s="2" t="s">
        <v>49</v>
      </c>
      <c r="B32" s="1057">
        <v>1865</v>
      </c>
      <c r="C32" s="1054">
        <v>0.13749848306178999</v>
      </c>
      <c r="D32" s="1054">
        <v>8.2579553127288804E-2</v>
      </c>
      <c r="E32" s="1054">
        <v>0.147399142384529</v>
      </c>
      <c r="F32" s="1054">
        <v>8.4268413484096499E-2</v>
      </c>
      <c r="G32" s="1054">
        <v>0.101956166327</v>
      </c>
      <c r="H32" s="1054">
        <v>8.2228295505046803E-2</v>
      </c>
      <c r="I32" s="1054">
        <v>8.5121497511863695E-2</v>
      </c>
      <c r="J32" s="1054">
        <v>0.10517796128988301</v>
      </c>
      <c r="K32" s="1054">
        <v>5.6829653680324603E-2</v>
      </c>
      <c r="L32" s="1054">
        <v>0.116940826177597</v>
      </c>
    </row>
    <row r="33" spans="1:12" x14ac:dyDescent="0.2">
      <c r="A33" s="2" t="s">
        <v>50</v>
      </c>
      <c r="B33" s="1057">
        <v>4301</v>
      </c>
      <c r="C33" s="1054">
        <v>0.15638858079910301</v>
      </c>
      <c r="D33" s="1054">
        <v>6.3005328178405803E-2</v>
      </c>
      <c r="E33" s="1054">
        <v>0.114834986627102</v>
      </c>
      <c r="F33" s="1054">
        <v>0.10297410935163499</v>
      </c>
      <c r="G33" s="1054">
        <v>0.103036753833294</v>
      </c>
      <c r="H33" s="1054">
        <v>0.105926252901554</v>
      </c>
      <c r="I33" s="1054">
        <v>5.6702602654695497E-2</v>
      </c>
      <c r="J33" s="1054">
        <v>9.6131406724453E-2</v>
      </c>
      <c r="K33" s="1054">
        <v>5.5864509195089299E-2</v>
      </c>
      <c r="L33" s="1054">
        <v>0.145135462284088</v>
      </c>
    </row>
    <row r="34" spans="1:12" x14ac:dyDescent="0.2">
      <c r="A34" s="5" t="s">
        <v>51</v>
      </c>
      <c r="B34" s="1056" t="s">
        <v>1</v>
      </c>
      <c r="C34" s="1053" t="s">
        <v>1</v>
      </c>
      <c r="D34" s="1053" t="s">
        <v>1</v>
      </c>
      <c r="E34" s="1053" t="s">
        <v>1</v>
      </c>
      <c r="F34" s="1053" t="s">
        <v>1</v>
      </c>
      <c r="G34" s="1053" t="s">
        <v>1</v>
      </c>
      <c r="H34" s="1053" t="s">
        <v>1</v>
      </c>
      <c r="I34" s="1053" t="s">
        <v>1</v>
      </c>
      <c r="J34" s="1053" t="s">
        <v>1</v>
      </c>
      <c r="K34" s="1053" t="s">
        <v>1</v>
      </c>
      <c r="L34" s="1053" t="s">
        <v>1</v>
      </c>
    </row>
    <row r="35" spans="1:12" x14ac:dyDescent="0.2">
      <c r="A35" s="2" t="s">
        <v>52</v>
      </c>
      <c r="B35" s="1057">
        <v>2901</v>
      </c>
      <c r="C35" s="1054">
        <v>0.123340733349323</v>
      </c>
      <c r="D35" s="1054">
        <v>9.3589112162589999E-2</v>
      </c>
      <c r="E35" s="1054">
        <v>0.14196887612342801</v>
      </c>
      <c r="F35" s="1054">
        <v>8.3362698554992704E-2</v>
      </c>
      <c r="G35" s="1054">
        <v>9.2751130461692796E-2</v>
      </c>
      <c r="H35" s="1054">
        <v>8.6149543523788494E-2</v>
      </c>
      <c r="I35" s="1054">
        <v>0.103237442672253</v>
      </c>
      <c r="J35" s="1054">
        <v>0.104292042553425</v>
      </c>
      <c r="K35" s="1054">
        <v>5.7380590587854399E-2</v>
      </c>
      <c r="L35" s="1054">
        <v>0.11392784118652299</v>
      </c>
    </row>
    <row r="36" spans="1:12" x14ac:dyDescent="0.2">
      <c r="A36" s="2" t="s">
        <v>53</v>
      </c>
      <c r="B36" s="1057">
        <v>4164</v>
      </c>
      <c r="C36" s="1054">
        <v>0.12350829690694801</v>
      </c>
      <c r="D36" s="1054">
        <v>8.3487629890441895E-2</v>
      </c>
      <c r="E36" s="1054">
        <v>0.14709198474884</v>
      </c>
      <c r="F36" s="1054">
        <v>9.6795283257961301E-2</v>
      </c>
      <c r="G36" s="1054">
        <v>0.105842478573322</v>
      </c>
      <c r="H36" s="1054">
        <v>8.7862342596054105E-2</v>
      </c>
      <c r="I36" s="1054">
        <v>8.8146954774856595E-2</v>
      </c>
      <c r="J36" s="1054">
        <v>9.9860854446887998E-2</v>
      </c>
      <c r="K36" s="1054">
        <v>5.7325996458530398E-2</v>
      </c>
      <c r="L36" s="1054">
        <v>0.110078178346157</v>
      </c>
    </row>
    <row r="37" spans="1:12" x14ac:dyDescent="0.2">
      <c r="A37" s="2" t="s">
        <v>54</v>
      </c>
      <c r="B37" s="1057">
        <v>1308</v>
      </c>
      <c r="C37" s="1054">
        <v>0.12122260034084301</v>
      </c>
      <c r="D37" s="1054">
        <v>8.7311960756778703E-2</v>
      </c>
      <c r="E37" s="1054">
        <v>0.129625514149666</v>
      </c>
      <c r="F37" s="1054">
        <v>0.12950286269187899</v>
      </c>
      <c r="G37" s="1054">
        <v>0.103242047131062</v>
      </c>
      <c r="H37" s="1054">
        <v>0.10663623362779601</v>
      </c>
      <c r="I37" s="1054">
        <v>6.4058557152748094E-2</v>
      </c>
      <c r="J37" s="1054">
        <v>0.10346694290638001</v>
      </c>
      <c r="K37" s="1054">
        <v>5.1262252032756798E-2</v>
      </c>
      <c r="L37" s="1054">
        <v>0.103671014308929</v>
      </c>
    </row>
    <row r="38" spans="1:12" x14ac:dyDescent="0.2">
      <c r="A38" s="2" t="s">
        <v>55</v>
      </c>
      <c r="B38" s="1057">
        <v>1231</v>
      </c>
      <c r="C38" s="1054">
        <v>0.13873739540576899</v>
      </c>
      <c r="D38" s="1054">
        <v>7.7086806297302204E-2</v>
      </c>
      <c r="E38" s="1054">
        <v>0.126897647976875</v>
      </c>
      <c r="F38" s="1054">
        <v>8.5104219615459401E-2</v>
      </c>
      <c r="G38" s="1054">
        <v>0.10539988428354299</v>
      </c>
      <c r="H38" s="1054">
        <v>8.7889671325683594E-2</v>
      </c>
      <c r="I38" s="1054">
        <v>7.6975561678409604E-2</v>
      </c>
      <c r="J38" s="1054">
        <v>9.8002262413501698E-2</v>
      </c>
      <c r="K38" s="1054">
        <v>5.3673081099987002E-2</v>
      </c>
      <c r="L38" s="1054">
        <v>0.15023347735404999</v>
      </c>
    </row>
    <row r="39" spans="1:12" x14ac:dyDescent="0.2">
      <c r="A39" s="5" t="s">
        <v>56</v>
      </c>
      <c r="B39" s="1056" t="s">
        <v>1</v>
      </c>
      <c r="C39" s="1053" t="s">
        <v>1</v>
      </c>
      <c r="D39" s="1053" t="s">
        <v>1</v>
      </c>
      <c r="E39" s="1053" t="s">
        <v>1</v>
      </c>
      <c r="F39" s="1053" t="s">
        <v>1</v>
      </c>
      <c r="G39" s="1053" t="s">
        <v>1</v>
      </c>
      <c r="H39" s="1053" t="s">
        <v>1</v>
      </c>
      <c r="I39" s="1053" t="s">
        <v>1</v>
      </c>
      <c r="J39" s="1053" t="s">
        <v>1</v>
      </c>
      <c r="K39" s="1053" t="s">
        <v>1</v>
      </c>
      <c r="L39" s="1053" t="s">
        <v>1</v>
      </c>
    </row>
    <row r="40" spans="1:12" x14ac:dyDescent="0.2">
      <c r="A40" s="2" t="s">
        <v>57</v>
      </c>
      <c r="B40" s="1057">
        <v>8432</v>
      </c>
      <c r="C40" s="1054">
        <v>0.116972059011459</v>
      </c>
      <c r="D40" s="1054">
        <v>8.81046652793884E-2</v>
      </c>
      <c r="E40" s="1054">
        <v>0.13677124679088601</v>
      </c>
      <c r="F40" s="1054">
        <v>9.3502506613731398E-2</v>
      </c>
      <c r="G40" s="1054">
        <v>0.103132762014866</v>
      </c>
      <c r="H40" s="1054">
        <v>9.2258870601654094E-2</v>
      </c>
      <c r="I40" s="1054">
        <v>9.1258861124515506E-2</v>
      </c>
      <c r="J40" s="1054">
        <v>0.10797308385372199</v>
      </c>
      <c r="K40" s="1054">
        <v>5.7374171912670101E-2</v>
      </c>
      <c r="L40" s="1054">
        <v>0.112651772797108</v>
      </c>
    </row>
    <row r="41" spans="1:12" x14ac:dyDescent="0.2">
      <c r="A41" s="2" t="s">
        <v>58</v>
      </c>
      <c r="B41" s="1057">
        <v>902</v>
      </c>
      <c r="C41" s="1054">
        <v>0.169423967599869</v>
      </c>
      <c r="D41" s="1054">
        <v>9.0795733034610707E-2</v>
      </c>
      <c r="E41" s="1054">
        <v>0.15497769415378601</v>
      </c>
      <c r="F41" s="1054">
        <v>8.3136446774005904E-2</v>
      </c>
      <c r="G41" s="1054">
        <v>7.8193292021751404E-2</v>
      </c>
      <c r="H41" s="1054">
        <v>7.3813222348690005E-2</v>
      </c>
      <c r="I41" s="1054">
        <v>9.7986690700054196E-2</v>
      </c>
      <c r="J41" s="1054">
        <v>7.3951289057731601E-2</v>
      </c>
      <c r="K41" s="1054">
        <v>5.5127486586570698E-2</v>
      </c>
      <c r="L41" s="1054">
        <v>0.122594185173512</v>
      </c>
    </row>
    <row r="42" spans="1:12" x14ac:dyDescent="0.2">
      <c r="A42" s="5" t="s">
        <v>59</v>
      </c>
      <c r="B42" s="1056" t="s">
        <v>1</v>
      </c>
      <c r="C42" s="1053" t="s">
        <v>1</v>
      </c>
      <c r="D42" s="1053" t="s">
        <v>1</v>
      </c>
      <c r="E42" s="1053" t="s">
        <v>1</v>
      </c>
      <c r="F42" s="1053" t="s">
        <v>1</v>
      </c>
      <c r="G42" s="1053" t="s">
        <v>1</v>
      </c>
      <c r="H42" s="1053" t="s">
        <v>1</v>
      </c>
      <c r="I42" s="1053" t="s">
        <v>1</v>
      </c>
      <c r="J42" s="1053" t="s">
        <v>1</v>
      </c>
      <c r="K42" s="1053" t="s">
        <v>1</v>
      </c>
      <c r="L42" s="1053" t="s">
        <v>1</v>
      </c>
    </row>
    <row r="43" spans="1:12" x14ac:dyDescent="0.2">
      <c r="A43" s="2" t="s">
        <v>60</v>
      </c>
      <c r="B43" s="1057">
        <v>7681</v>
      </c>
      <c r="C43" s="1054">
        <v>0.108417540788651</v>
      </c>
      <c r="D43" s="1054">
        <v>9.3095816671848297E-2</v>
      </c>
      <c r="E43" s="1054">
        <v>0.13249658048152901</v>
      </c>
      <c r="F43" s="1054">
        <v>9.3070209026336698E-2</v>
      </c>
      <c r="G43" s="1054">
        <v>0.100514598190784</v>
      </c>
      <c r="H43" s="1054">
        <v>9.2656567692756694E-2</v>
      </c>
      <c r="I43" s="1054">
        <v>9.8761409521102905E-2</v>
      </c>
      <c r="J43" s="1054">
        <v>0.106914140284061</v>
      </c>
      <c r="K43" s="1054">
        <v>5.9529922902584097E-2</v>
      </c>
      <c r="L43" s="1054">
        <v>0.114543221890926</v>
      </c>
    </row>
    <row r="44" spans="1:12" x14ac:dyDescent="0.2">
      <c r="A44" s="2" t="s">
        <v>61</v>
      </c>
      <c r="B44" s="1057">
        <v>1035</v>
      </c>
      <c r="C44" s="1054">
        <v>0.179054260253906</v>
      </c>
      <c r="D44" s="1054">
        <v>5.9039618819951997E-2</v>
      </c>
      <c r="E44" s="1054">
        <v>0.16733667254447901</v>
      </c>
      <c r="F44" s="1054">
        <v>9.7140751779079396E-2</v>
      </c>
      <c r="G44" s="1054">
        <v>0.121967904269695</v>
      </c>
      <c r="H44" s="1054">
        <v>9.56559628248215E-2</v>
      </c>
      <c r="I44" s="1054">
        <v>3.06971464306116E-2</v>
      </c>
      <c r="J44" s="1054">
        <v>0.11248929798603099</v>
      </c>
      <c r="K44" s="1054">
        <v>3.6376699805259698E-2</v>
      </c>
      <c r="L44" s="1054">
        <v>0.100241683423519</v>
      </c>
    </row>
    <row r="45" spans="1:12" x14ac:dyDescent="0.2">
      <c r="A45" s="2" t="s">
        <v>62</v>
      </c>
      <c r="B45" s="1057">
        <v>761</v>
      </c>
      <c r="C45" s="1054">
        <v>0.17592120170593301</v>
      </c>
      <c r="D45" s="1054">
        <v>8.4389634430408506E-2</v>
      </c>
      <c r="E45" s="1054">
        <v>0.15717750787734999</v>
      </c>
      <c r="F45" s="1054">
        <v>8.1706479191780104E-2</v>
      </c>
      <c r="G45" s="1054">
        <v>7.4053496122360202E-2</v>
      </c>
      <c r="H45" s="1054">
        <v>6.8320997059345204E-2</v>
      </c>
      <c r="I45" s="1054">
        <v>0.103275045752525</v>
      </c>
      <c r="J45" s="1054">
        <v>7.4032582342624706E-2</v>
      </c>
      <c r="K45" s="1054">
        <v>5.7569369673728901E-2</v>
      </c>
      <c r="L45" s="1054">
        <v>0.12355368584394499</v>
      </c>
    </row>
    <row r="46" spans="1:12" x14ac:dyDescent="0.2">
      <c r="A46" s="5" t="s">
        <v>63</v>
      </c>
      <c r="B46" s="1056" t="s">
        <v>1</v>
      </c>
      <c r="C46" s="1053" t="s">
        <v>1</v>
      </c>
      <c r="D46" s="1053" t="s">
        <v>1</v>
      </c>
      <c r="E46" s="1053" t="s">
        <v>1</v>
      </c>
      <c r="F46" s="1053" t="s">
        <v>1</v>
      </c>
      <c r="G46" s="1053" t="s">
        <v>1</v>
      </c>
      <c r="H46" s="1053" t="s">
        <v>1</v>
      </c>
      <c r="I46" s="1053" t="s">
        <v>1</v>
      </c>
      <c r="J46" s="1053" t="s">
        <v>1</v>
      </c>
      <c r="K46" s="1053" t="s">
        <v>1</v>
      </c>
      <c r="L46" s="1053" t="s">
        <v>1</v>
      </c>
    </row>
    <row r="47" spans="1:12" x14ac:dyDescent="0.2">
      <c r="A47" s="2" t="s">
        <v>64</v>
      </c>
      <c r="B47" s="1057">
        <v>1167</v>
      </c>
      <c r="C47" s="1054">
        <v>1</v>
      </c>
      <c r="D47" s="1054">
        <v>0</v>
      </c>
      <c r="E47" s="1054">
        <v>0</v>
      </c>
      <c r="F47" s="1054">
        <v>0</v>
      </c>
      <c r="G47" s="1054">
        <v>0</v>
      </c>
      <c r="H47" s="1054">
        <v>0</v>
      </c>
      <c r="I47" s="1054">
        <v>0</v>
      </c>
      <c r="J47" s="1054">
        <v>0</v>
      </c>
      <c r="K47" s="1054">
        <v>0</v>
      </c>
      <c r="L47" s="1054">
        <v>0</v>
      </c>
    </row>
    <row r="48" spans="1:12" x14ac:dyDescent="0.2">
      <c r="A48" s="2" t="s">
        <v>65</v>
      </c>
      <c r="B48" s="1057">
        <v>828</v>
      </c>
      <c r="C48" s="1054">
        <v>0</v>
      </c>
      <c r="D48" s="1054">
        <v>1</v>
      </c>
      <c r="E48" s="1054">
        <v>0</v>
      </c>
      <c r="F48" s="1054">
        <v>0</v>
      </c>
      <c r="G48" s="1054">
        <v>0</v>
      </c>
      <c r="H48" s="1054">
        <v>0</v>
      </c>
      <c r="I48" s="1054">
        <v>0</v>
      </c>
      <c r="J48" s="1054">
        <v>0</v>
      </c>
      <c r="K48" s="1054">
        <v>0</v>
      </c>
      <c r="L48" s="1054">
        <v>0</v>
      </c>
    </row>
    <row r="49" spans="1:12" x14ac:dyDescent="0.2">
      <c r="A49" s="2" t="s">
        <v>66</v>
      </c>
      <c r="B49" s="1057">
        <v>1437</v>
      </c>
      <c r="C49" s="1054">
        <v>0</v>
      </c>
      <c r="D49" s="1054">
        <v>0</v>
      </c>
      <c r="E49" s="1054">
        <v>1</v>
      </c>
      <c r="F49" s="1054">
        <v>0</v>
      </c>
      <c r="G49" s="1054">
        <v>0</v>
      </c>
      <c r="H49" s="1054">
        <v>0</v>
      </c>
      <c r="I49" s="1054">
        <v>0</v>
      </c>
      <c r="J49" s="1054">
        <v>0</v>
      </c>
      <c r="K49" s="1054">
        <v>0</v>
      </c>
      <c r="L49" s="1054">
        <v>0</v>
      </c>
    </row>
    <row r="50" spans="1:12" x14ac:dyDescent="0.2">
      <c r="A50" s="2" t="s">
        <v>67</v>
      </c>
      <c r="B50" s="1057">
        <v>972</v>
      </c>
      <c r="C50" s="1054">
        <v>0</v>
      </c>
      <c r="D50" s="1054">
        <v>0</v>
      </c>
      <c r="E50" s="1054">
        <v>0</v>
      </c>
      <c r="F50" s="1054">
        <v>1</v>
      </c>
      <c r="G50" s="1054">
        <v>0</v>
      </c>
      <c r="H50" s="1054">
        <v>0</v>
      </c>
      <c r="I50" s="1054">
        <v>0</v>
      </c>
      <c r="J50" s="1054">
        <v>0</v>
      </c>
      <c r="K50" s="1054">
        <v>0</v>
      </c>
      <c r="L50" s="1054">
        <v>0</v>
      </c>
    </row>
    <row r="51" spans="1:12" x14ac:dyDescent="0.2">
      <c r="A51" s="2" t="s">
        <v>68</v>
      </c>
      <c r="B51" s="1057">
        <v>938</v>
      </c>
      <c r="C51" s="1054">
        <v>0</v>
      </c>
      <c r="D51" s="1054">
        <v>0</v>
      </c>
      <c r="E51" s="1054">
        <v>0</v>
      </c>
      <c r="F51" s="1054">
        <v>0</v>
      </c>
      <c r="G51" s="1054">
        <v>1</v>
      </c>
      <c r="H51" s="1054">
        <v>0</v>
      </c>
      <c r="I51" s="1054">
        <v>0</v>
      </c>
      <c r="J51" s="1054">
        <v>0</v>
      </c>
      <c r="K51" s="1054">
        <v>0</v>
      </c>
      <c r="L51" s="1054">
        <v>0</v>
      </c>
    </row>
    <row r="52" spans="1:12" x14ac:dyDescent="0.2">
      <c r="A52" s="2" t="s">
        <v>69</v>
      </c>
      <c r="B52" s="1057">
        <v>932</v>
      </c>
      <c r="C52" s="1054">
        <v>0</v>
      </c>
      <c r="D52" s="1054">
        <v>0</v>
      </c>
      <c r="E52" s="1054">
        <v>0</v>
      </c>
      <c r="F52" s="1054">
        <v>0</v>
      </c>
      <c r="G52" s="1054">
        <v>0</v>
      </c>
      <c r="H52" s="1054">
        <v>1</v>
      </c>
      <c r="I52" s="1054">
        <v>0</v>
      </c>
      <c r="J52" s="1054">
        <v>0</v>
      </c>
      <c r="K52" s="1054">
        <v>0</v>
      </c>
      <c r="L52" s="1054">
        <v>0</v>
      </c>
    </row>
    <row r="53" spans="1:12" x14ac:dyDescent="0.2">
      <c r="A53" s="2" t="s">
        <v>70</v>
      </c>
      <c r="B53" s="1057">
        <v>878</v>
      </c>
      <c r="C53" s="1054">
        <v>0</v>
      </c>
      <c r="D53" s="1054">
        <v>0</v>
      </c>
      <c r="E53" s="1054">
        <v>0</v>
      </c>
      <c r="F53" s="1054">
        <v>0</v>
      </c>
      <c r="G53" s="1054">
        <v>0</v>
      </c>
      <c r="H53" s="1054">
        <v>0</v>
      </c>
      <c r="I53" s="1054">
        <v>1</v>
      </c>
      <c r="J53" s="1054">
        <v>0</v>
      </c>
      <c r="K53" s="1054">
        <v>0</v>
      </c>
      <c r="L53" s="1054">
        <v>0</v>
      </c>
    </row>
    <row r="54" spans="1:12" x14ac:dyDescent="0.2">
      <c r="A54" s="2" t="s">
        <v>71</v>
      </c>
      <c r="B54" s="1057">
        <v>956</v>
      </c>
      <c r="C54" s="1054">
        <v>0</v>
      </c>
      <c r="D54" s="1054">
        <v>0</v>
      </c>
      <c r="E54" s="1054">
        <v>0</v>
      </c>
      <c r="F54" s="1054">
        <v>0</v>
      </c>
      <c r="G54" s="1054">
        <v>0</v>
      </c>
      <c r="H54" s="1054">
        <v>0</v>
      </c>
      <c r="I54" s="1054">
        <v>0</v>
      </c>
      <c r="J54" s="1054">
        <v>1</v>
      </c>
      <c r="K54" s="1054">
        <v>0</v>
      </c>
      <c r="L54" s="1054">
        <v>0</v>
      </c>
    </row>
    <row r="55" spans="1:12" x14ac:dyDescent="0.2">
      <c r="A55" s="2" t="s">
        <v>72</v>
      </c>
      <c r="B55" s="1057">
        <v>582</v>
      </c>
      <c r="C55" s="1054">
        <v>0</v>
      </c>
      <c r="D55" s="1054">
        <v>0</v>
      </c>
      <c r="E55" s="1054">
        <v>0</v>
      </c>
      <c r="F55" s="1054">
        <v>0</v>
      </c>
      <c r="G55" s="1054">
        <v>0</v>
      </c>
      <c r="H55" s="1054">
        <v>0</v>
      </c>
      <c r="I55" s="1054">
        <v>0</v>
      </c>
      <c r="J55" s="1054">
        <v>0</v>
      </c>
      <c r="K55" s="1054">
        <v>1</v>
      </c>
      <c r="L55" s="1054">
        <v>0</v>
      </c>
    </row>
    <row r="56" spans="1:12" x14ac:dyDescent="0.2">
      <c r="A56" s="2" t="s">
        <v>73</v>
      </c>
      <c r="B56" s="1057">
        <v>1016</v>
      </c>
      <c r="C56" s="1054">
        <v>0</v>
      </c>
      <c r="D56" s="1054">
        <v>0</v>
      </c>
      <c r="E56" s="1054">
        <v>0</v>
      </c>
      <c r="F56" s="1054">
        <v>0</v>
      </c>
      <c r="G56" s="1054">
        <v>0</v>
      </c>
      <c r="H56" s="1054">
        <v>0</v>
      </c>
      <c r="I56" s="1054">
        <v>0</v>
      </c>
      <c r="J56" s="1054">
        <v>0</v>
      </c>
      <c r="K56" s="1054">
        <v>0</v>
      </c>
      <c r="L56" s="1054">
        <v>1</v>
      </c>
    </row>
    <row r="57" spans="1:12" x14ac:dyDescent="0.2">
      <c r="A57" s="5" t="s">
        <v>74</v>
      </c>
      <c r="B57" s="1056" t="s">
        <v>1</v>
      </c>
      <c r="C57" s="1053" t="s">
        <v>1</v>
      </c>
      <c r="D57" s="1053" t="s">
        <v>1</v>
      </c>
      <c r="E57" s="1053" t="s">
        <v>1</v>
      </c>
      <c r="F57" s="1053" t="s">
        <v>1</v>
      </c>
      <c r="G57" s="1053" t="s">
        <v>1</v>
      </c>
      <c r="H57" s="1053" t="s">
        <v>1</v>
      </c>
      <c r="I57" s="1053" t="s">
        <v>1</v>
      </c>
      <c r="J57" s="1053" t="s">
        <v>1</v>
      </c>
      <c r="K57" s="1053" t="s">
        <v>1</v>
      </c>
      <c r="L57" s="1053" t="s">
        <v>1</v>
      </c>
    </row>
    <row r="58" spans="1:12" x14ac:dyDescent="0.2">
      <c r="A58" s="2" t="s">
        <v>75</v>
      </c>
      <c r="B58" s="1057">
        <v>1167</v>
      </c>
      <c r="C58" s="1054">
        <v>1</v>
      </c>
      <c r="D58" s="1054">
        <v>0</v>
      </c>
      <c r="E58" s="1054">
        <v>0</v>
      </c>
      <c r="F58" s="1054">
        <v>0</v>
      </c>
      <c r="G58" s="1054">
        <v>0</v>
      </c>
      <c r="H58" s="1054">
        <v>0</v>
      </c>
      <c r="I58" s="1054">
        <v>0</v>
      </c>
      <c r="J58" s="1054">
        <v>0</v>
      </c>
      <c r="K58" s="1054">
        <v>0</v>
      </c>
      <c r="L58" s="1054">
        <v>0</v>
      </c>
    </row>
    <row r="59" spans="1:12" x14ac:dyDescent="0.2">
      <c r="A59" s="2" t="s">
        <v>76</v>
      </c>
      <c r="B59" s="1057">
        <v>4360</v>
      </c>
      <c r="C59" s="1054">
        <v>0</v>
      </c>
      <c r="D59" s="1054">
        <v>9.9420204758644104E-2</v>
      </c>
      <c r="E59" s="1054">
        <v>0.124621905386448</v>
      </c>
      <c r="F59" s="1054">
        <v>0.13218563795089699</v>
      </c>
      <c r="G59" s="1054">
        <v>0.17362375557422599</v>
      </c>
      <c r="H59" s="1054">
        <v>7.8642725944519001E-2</v>
      </c>
      <c r="I59" s="1054">
        <v>0</v>
      </c>
      <c r="J59" s="1054">
        <v>0.12466520816087701</v>
      </c>
      <c r="K59" s="1054">
        <v>7.8274063766002697E-2</v>
      </c>
      <c r="L59" s="1054">
        <v>0.18856649100780501</v>
      </c>
    </row>
    <row r="60" spans="1:12" x14ac:dyDescent="0.2">
      <c r="A60" s="2" t="s">
        <v>77</v>
      </c>
      <c r="B60" s="1057">
        <v>2396</v>
      </c>
      <c r="C60" s="1054">
        <v>0</v>
      </c>
      <c r="D60" s="1054">
        <v>0.128885447978973</v>
      </c>
      <c r="E60" s="1054">
        <v>0.20145246386528001</v>
      </c>
      <c r="F60" s="1054">
        <v>2.46573351323605E-2</v>
      </c>
      <c r="G60" s="1054">
        <v>3.0476707965135599E-2</v>
      </c>
      <c r="H60" s="1054">
        <v>0.18276041746139501</v>
      </c>
      <c r="I60" s="1054">
        <v>0.361120104789734</v>
      </c>
      <c r="J60" s="1054">
        <v>7.0647537708282498E-2</v>
      </c>
      <c r="K60" s="1054">
        <v>0</v>
      </c>
      <c r="L60" s="1054">
        <v>0</v>
      </c>
    </row>
    <row r="61" spans="1:12" x14ac:dyDescent="0.2">
      <c r="A61" s="2" t="s">
        <v>78</v>
      </c>
      <c r="B61" s="1057">
        <v>1783</v>
      </c>
      <c r="C61" s="1054">
        <v>0</v>
      </c>
      <c r="D61" s="1054">
        <v>4.5768503099679898E-2</v>
      </c>
      <c r="E61" s="1054">
        <v>0.24822837114334101</v>
      </c>
      <c r="F61" s="1054">
        <v>0.168825343251228</v>
      </c>
      <c r="G61" s="1054">
        <v>0</v>
      </c>
      <c r="H61" s="1054">
        <v>1.6484377905726402E-2</v>
      </c>
      <c r="I61" s="1054">
        <v>2.0745569840073599E-2</v>
      </c>
      <c r="J61" s="1054">
        <v>0.19234775006771099</v>
      </c>
      <c r="K61" s="1054">
        <v>0.154229506850243</v>
      </c>
      <c r="L61" s="1054">
        <v>0.15337060391902901</v>
      </c>
    </row>
    <row r="62" spans="1:12" x14ac:dyDescent="0.2">
      <c r="A62" s="5" t="s">
        <v>79</v>
      </c>
      <c r="B62" s="1056" t="s">
        <v>1</v>
      </c>
      <c r="C62" s="1053" t="s">
        <v>1</v>
      </c>
      <c r="D62" s="1053" t="s">
        <v>1</v>
      </c>
      <c r="E62" s="1053" t="s">
        <v>1</v>
      </c>
      <c r="F62" s="1053" t="s">
        <v>1</v>
      </c>
      <c r="G62" s="1053" t="s">
        <v>1</v>
      </c>
      <c r="H62" s="1053" t="s">
        <v>1</v>
      </c>
      <c r="I62" s="1053" t="s">
        <v>1</v>
      </c>
      <c r="J62" s="1053" t="s">
        <v>1</v>
      </c>
      <c r="K62" s="1053" t="s">
        <v>1</v>
      </c>
      <c r="L62" s="1053" t="s">
        <v>1</v>
      </c>
    </row>
    <row r="63" spans="1:12" x14ac:dyDescent="0.2">
      <c r="A63" s="2" t="s">
        <v>80</v>
      </c>
      <c r="B63" s="1057">
        <v>7780</v>
      </c>
      <c r="C63" s="1054">
        <v>0.12507613003253901</v>
      </c>
      <c r="D63" s="1054">
        <v>8.9703261852264404E-2</v>
      </c>
      <c r="E63" s="1054">
        <v>0.14552198350429499</v>
      </c>
      <c r="F63" s="1054">
        <v>9.0454421937465695E-2</v>
      </c>
      <c r="G63" s="1054">
        <v>9.4816096127033206E-2</v>
      </c>
      <c r="H63" s="1054">
        <v>8.68409499526024E-2</v>
      </c>
      <c r="I63" s="1054">
        <v>9.6288904547691304E-2</v>
      </c>
      <c r="J63" s="1054">
        <v>0.10082034766674</v>
      </c>
      <c r="K63" s="1054">
        <v>5.65836243331432E-2</v>
      </c>
      <c r="L63" s="1054">
        <v>0.113894276320934</v>
      </c>
    </row>
    <row r="64" spans="1:12" x14ac:dyDescent="0.2">
      <c r="A64" s="2" t="s">
        <v>81</v>
      </c>
      <c r="B64" s="1057">
        <v>307</v>
      </c>
      <c r="C64" s="1054">
        <v>0.16181087493896501</v>
      </c>
      <c r="D64" s="1054">
        <v>7.1677260100841494E-2</v>
      </c>
      <c r="E64" s="1054">
        <v>0.100515216588974</v>
      </c>
      <c r="F64" s="1054">
        <v>0.105494499206543</v>
      </c>
      <c r="G64" s="1054">
        <v>6.8364575505256694E-2</v>
      </c>
      <c r="H64" s="1054">
        <v>9.3518398702144595E-2</v>
      </c>
      <c r="I64" s="1054">
        <v>7.7111512422561604E-2</v>
      </c>
      <c r="J64" s="1054">
        <v>0.106015279889107</v>
      </c>
      <c r="K64" s="1054">
        <v>2.9642071574926401E-2</v>
      </c>
      <c r="L64" s="1054">
        <v>0.18585030734538999</v>
      </c>
    </row>
    <row r="65" spans="1:12" x14ac:dyDescent="0.2">
      <c r="A65" s="2" t="s">
        <v>82</v>
      </c>
      <c r="B65" s="1057">
        <v>629</v>
      </c>
      <c r="C65" s="1054">
        <v>0.14557877182960499</v>
      </c>
      <c r="D65" s="1054">
        <v>8.8674671947956099E-2</v>
      </c>
      <c r="E65" s="1054">
        <v>0.117286093533039</v>
      </c>
      <c r="F65" s="1054">
        <v>6.7686982452869401E-2</v>
      </c>
      <c r="G65" s="1054">
        <v>0.114713191986084</v>
      </c>
      <c r="H65" s="1054">
        <v>9.1161027550697299E-2</v>
      </c>
      <c r="I65" s="1054">
        <v>6.5394163131713895E-2</v>
      </c>
      <c r="J65" s="1054">
        <v>9.7368195652961703E-2</v>
      </c>
      <c r="K65" s="1054">
        <v>7.9576283693313599E-2</v>
      </c>
      <c r="L65" s="1054">
        <v>0.132560610771179</v>
      </c>
    </row>
    <row r="66" spans="1:12" x14ac:dyDescent="0.2">
      <c r="A66" s="2" t="s">
        <v>83</v>
      </c>
      <c r="B66" s="1057">
        <v>852</v>
      </c>
      <c r="C66" s="1054">
        <v>9.2682167887687697E-2</v>
      </c>
      <c r="D66" s="1054">
        <v>7.6057769358158098E-2</v>
      </c>
      <c r="E66" s="1054">
        <v>0.118018686771393</v>
      </c>
      <c r="F66" s="1054">
        <v>0.13053227961063399</v>
      </c>
      <c r="G66" s="1054">
        <v>0.13566917181015001</v>
      </c>
      <c r="H66" s="1054">
        <v>0.108266666531563</v>
      </c>
      <c r="I66" s="1054">
        <v>7.4486799538135501E-2</v>
      </c>
      <c r="J66" s="1054">
        <v>0.12779194116592399</v>
      </c>
      <c r="K66" s="1054">
        <v>4.6587511897087097E-2</v>
      </c>
      <c r="L66" s="1054">
        <v>8.9907012879848494E-2</v>
      </c>
    </row>
    <row r="67" spans="1:12" x14ac:dyDescent="0.2">
      <c r="A67" s="5" t="s">
        <v>84</v>
      </c>
      <c r="B67" s="1056" t="s">
        <v>1</v>
      </c>
      <c r="C67" s="1053" t="s">
        <v>1</v>
      </c>
      <c r="D67" s="1053" t="s">
        <v>1</v>
      </c>
      <c r="E67" s="1053" t="s">
        <v>1</v>
      </c>
      <c r="F67" s="1053" t="s">
        <v>1</v>
      </c>
      <c r="G67" s="1053" t="s">
        <v>1</v>
      </c>
      <c r="H67" s="1053" t="s">
        <v>1</v>
      </c>
      <c r="I67" s="1053" t="s">
        <v>1</v>
      </c>
      <c r="J67" s="1053" t="s">
        <v>1</v>
      </c>
      <c r="K67" s="1053" t="s">
        <v>1</v>
      </c>
      <c r="L67" s="1053" t="s">
        <v>1</v>
      </c>
    </row>
    <row r="68" spans="1:12" x14ac:dyDescent="0.2">
      <c r="A68" s="2" t="s">
        <v>85</v>
      </c>
      <c r="B68" s="1057">
        <v>8811</v>
      </c>
      <c r="C68" s="1054">
        <v>0.12297361344099</v>
      </c>
      <c r="D68" s="1054">
        <v>9.0229719877243E-2</v>
      </c>
      <c r="E68" s="1054">
        <v>0.13499332964420299</v>
      </c>
      <c r="F68" s="1054">
        <v>9.0756744146347004E-2</v>
      </c>
      <c r="G68" s="1054">
        <v>9.8108485341072096E-2</v>
      </c>
      <c r="H68" s="1054">
        <v>8.9498788118362399E-2</v>
      </c>
      <c r="I68" s="1054">
        <v>9.4179578125476796E-2</v>
      </c>
      <c r="J68" s="1054">
        <v>0.10332331806421299</v>
      </c>
      <c r="K68" s="1054">
        <v>5.7692985981702798E-2</v>
      </c>
      <c r="L68" s="1054">
        <v>0.11824344098568</v>
      </c>
    </row>
    <row r="69" spans="1:12" x14ac:dyDescent="0.2">
      <c r="A69" s="2" t="s">
        <v>86</v>
      </c>
      <c r="B69" s="1057">
        <v>226</v>
      </c>
      <c r="C69" s="1054">
        <v>6.6146038472652394E-2</v>
      </c>
      <c r="D69" s="1054">
        <v>8.9025132358074202E-2</v>
      </c>
      <c r="E69" s="1054">
        <v>0.157129406929016</v>
      </c>
      <c r="F69" s="1054">
        <v>0.15687318146228801</v>
      </c>
      <c r="G69" s="1054">
        <v>7.9584084451198606E-2</v>
      </c>
      <c r="H69" s="1054">
        <v>8.6389444768428802E-2</v>
      </c>
      <c r="I69" s="1054">
        <v>7.8882567584514604E-2</v>
      </c>
      <c r="J69" s="1054">
        <v>9.0571589767932906E-2</v>
      </c>
      <c r="K69" s="1054">
        <v>6.6702380776405307E-2</v>
      </c>
      <c r="L69" s="1054">
        <v>0.128696173429489</v>
      </c>
    </row>
    <row r="70" spans="1:12" x14ac:dyDescent="0.2">
      <c r="A70" s="2" t="s">
        <v>87</v>
      </c>
      <c r="B70" s="1057">
        <v>559</v>
      </c>
      <c r="C70" s="1054">
        <v>0.17164838314056399</v>
      </c>
      <c r="D70" s="1054">
        <v>5.82654476165771E-2</v>
      </c>
      <c r="E70" s="1054">
        <v>0.20442518591880801</v>
      </c>
      <c r="F70" s="1054">
        <v>0.102576822042465</v>
      </c>
      <c r="G70" s="1054">
        <v>0.12369238585233699</v>
      </c>
      <c r="H70" s="1054">
        <v>8.5391238331794697E-2</v>
      </c>
      <c r="I70" s="1054">
        <v>4.7219026833772701E-2</v>
      </c>
      <c r="J70" s="1054">
        <v>0.11397636681795099</v>
      </c>
      <c r="K70" s="1054">
        <v>3.24369706213474E-2</v>
      </c>
      <c r="L70" s="1054">
        <v>6.0368172824382803E-2</v>
      </c>
    </row>
    <row r="71" spans="1:12" x14ac:dyDescent="0.2">
      <c r="A71" s="2" t="s">
        <v>88</v>
      </c>
      <c r="B71" s="1057">
        <v>66</v>
      </c>
      <c r="C71" s="1054">
        <v>0.126958698034286</v>
      </c>
      <c r="D71" s="1054">
        <v>8.5997089743614197E-2</v>
      </c>
      <c r="E71" s="1054">
        <v>0.22849936783313801</v>
      </c>
      <c r="F71" s="1054">
        <v>6.9691464304923997E-2</v>
      </c>
      <c r="G71" s="1054">
        <v>6.3529677689075498E-2</v>
      </c>
      <c r="H71" s="1054">
        <v>5.5494107306003598E-2</v>
      </c>
      <c r="I71" s="1054">
        <v>0.18936660885810899</v>
      </c>
      <c r="J71" s="1054">
        <v>3.19826640188694E-2</v>
      </c>
      <c r="K71" s="1054">
        <v>7.7266074717044803E-2</v>
      </c>
      <c r="L71" s="1054">
        <v>7.1214243769645705E-2</v>
      </c>
    </row>
    <row r="72" spans="1:12" x14ac:dyDescent="0.2">
      <c r="A72" s="5" t="s">
        <v>89</v>
      </c>
      <c r="B72" s="1056" t="s">
        <v>1</v>
      </c>
      <c r="C72" s="1053" t="s">
        <v>1</v>
      </c>
      <c r="D72" s="1053" t="s">
        <v>1</v>
      </c>
      <c r="E72" s="1053" t="s">
        <v>1</v>
      </c>
      <c r="F72" s="1053" t="s">
        <v>1</v>
      </c>
      <c r="G72" s="1053" t="s">
        <v>1</v>
      </c>
      <c r="H72" s="1053" t="s">
        <v>1</v>
      </c>
      <c r="I72" s="1053" t="s">
        <v>1</v>
      </c>
      <c r="J72" s="1053" t="s">
        <v>1</v>
      </c>
      <c r="K72" s="1053" t="s">
        <v>1</v>
      </c>
      <c r="L72" s="1053" t="s">
        <v>1</v>
      </c>
    </row>
    <row r="73" spans="1:12" x14ac:dyDescent="0.2">
      <c r="A73" s="2" t="s">
        <v>89</v>
      </c>
      <c r="B73" s="1057">
        <v>5142</v>
      </c>
      <c r="C73" s="1054">
        <v>0.130880862474442</v>
      </c>
      <c r="D73" s="1054">
        <v>8.8457509875297505E-2</v>
      </c>
      <c r="E73" s="1054">
        <v>0.14549779891967801</v>
      </c>
      <c r="F73" s="1054">
        <v>8.5594393312931102E-2</v>
      </c>
      <c r="G73" s="1054">
        <v>9.8175555467605605E-2</v>
      </c>
      <c r="H73" s="1054">
        <v>8.37834477424622E-2</v>
      </c>
      <c r="I73" s="1054">
        <v>0.101984232664108</v>
      </c>
      <c r="J73" s="1054">
        <v>9.9197924137115506E-2</v>
      </c>
      <c r="K73" s="1054">
        <v>5.2942804992198902E-2</v>
      </c>
      <c r="L73" s="1054">
        <v>0.113485470414162</v>
      </c>
    </row>
    <row r="74" spans="1:12" x14ac:dyDescent="0.2">
      <c r="A74" s="2" t="s">
        <v>90</v>
      </c>
      <c r="B74" s="1057">
        <v>2182</v>
      </c>
      <c r="C74" s="1054">
        <v>6.7135803401470198E-2</v>
      </c>
      <c r="D74" s="1054">
        <v>9.7012341022491497E-2</v>
      </c>
      <c r="E74" s="1054">
        <v>0.13198533654212999</v>
      </c>
      <c r="F74" s="1054">
        <v>0.10507682710886</v>
      </c>
      <c r="G74" s="1054">
        <v>8.7965078651905101E-2</v>
      </c>
      <c r="H74" s="1054">
        <v>0.106182478368282</v>
      </c>
      <c r="I74" s="1054">
        <v>8.3590596914291396E-2</v>
      </c>
      <c r="J74" s="1054">
        <v>0.11242280900478401</v>
      </c>
      <c r="K74" s="1054">
        <v>8.7504424154758495E-2</v>
      </c>
      <c r="L74" s="1054">
        <v>0.121124297380447</v>
      </c>
    </row>
    <row r="75" spans="1:12" x14ac:dyDescent="0.2">
      <c r="A75" s="5" t="s">
        <v>91</v>
      </c>
      <c r="B75" s="1056" t="s">
        <v>1</v>
      </c>
      <c r="C75" s="1053" t="s">
        <v>1</v>
      </c>
      <c r="D75" s="1053" t="s">
        <v>1</v>
      </c>
      <c r="E75" s="1053" t="s">
        <v>1</v>
      </c>
      <c r="F75" s="1053" t="s">
        <v>1</v>
      </c>
      <c r="G75" s="1053" t="s">
        <v>1</v>
      </c>
      <c r="H75" s="1053" t="s">
        <v>1</v>
      </c>
      <c r="I75" s="1053" t="s">
        <v>1</v>
      </c>
      <c r="J75" s="1053" t="s">
        <v>1</v>
      </c>
      <c r="K75" s="1053" t="s">
        <v>1</v>
      </c>
      <c r="L75" s="1053" t="s">
        <v>1</v>
      </c>
    </row>
    <row r="76" spans="1:12" x14ac:dyDescent="0.2">
      <c r="A76" s="2" t="s">
        <v>92</v>
      </c>
      <c r="B76" s="1057">
        <v>2521</v>
      </c>
      <c r="C76" s="1054">
        <v>0.167945057153702</v>
      </c>
      <c r="D76" s="1054">
        <v>8.3050221204757704E-2</v>
      </c>
      <c r="E76" s="1054">
        <v>0.14279919862747201</v>
      </c>
      <c r="F76" s="1054">
        <v>8.8068880140781403E-2</v>
      </c>
      <c r="G76" s="1054">
        <v>8.7407246232032804E-2</v>
      </c>
      <c r="H76" s="1054">
        <v>8.3672389388084398E-2</v>
      </c>
      <c r="I76" s="1054">
        <v>7.0838510990142795E-2</v>
      </c>
      <c r="J76" s="1054">
        <v>9.8474167287349701E-2</v>
      </c>
      <c r="K76" s="1054">
        <v>6.2204811722040197E-2</v>
      </c>
      <c r="L76" s="1054">
        <v>0.115539528429508</v>
      </c>
    </row>
    <row r="77" spans="1:12" x14ac:dyDescent="0.2">
      <c r="A77" s="2" t="s">
        <v>93</v>
      </c>
      <c r="B77" s="1057">
        <v>1257</v>
      </c>
      <c r="C77" s="1054">
        <v>0.10184946656227099</v>
      </c>
      <c r="D77" s="1054">
        <v>8.9203000068664606E-2</v>
      </c>
      <c r="E77" s="1054">
        <v>0.176453948020935</v>
      </c>
      <c r="F77" s="1054">
        <v>7.2566971182823195E-2</v>
      </c>
      <c r="G77" s="1054">
        <v>8.6039647459983798E-2</v>
      </c>
      <c r="H77" s="1054">
        <v>9.8708786070346805E-2</v>
      </c>
      <c r="I77" s="1054">
        <v>0.118140056729317</v>
      </c>
      <c r="J77" s="1054">
        <v>9.3364804983138996E-2</v>
      </c>
      <c r="K77" s="1054">
        <v>4.70944866538048E-2</v>
      </c>
      <c r="L77" s="1054">
        <v>0.116578839719296</v>
      </c>
    </row>
    <row r="78" spans="1:12" x14ac:dyDescent="0.2">
      <c r="A78" s="2" t="s">
        <v>94</v>
      </c>
      <c r="B78" s="1057">
        <v>3492</v>
      </c>
      <c r="C78" s="1054">
        <v>8.6680807173252106E-2</v>
      </c>
      <c r="D78" s="1054">
        <v>9.6137367188930498E-2</v>
      </c>
      <c r="E78" s="1054">
        <v>0.13122221827507</v>
      </c>
      <c r="F78" s="1054">
        <v>9.3419231474399594E-2</v>
      </c>
      <c r="G78" s="1054">
        <v>0.11263255774974799</v>
      </c>
      <c r="H78" s="1054">
        <v>8.3104059100151104E-2</v>
      </c>
      <c r="I78" s="1054">
        <v>0.121955908834934</v>
      </c>
      <c r="J78" s="1054">
        <v>0.105471611022949</v>
      </c>
      <c r="K78" s="1054">
        <v>5.6764338165521601E-2</v>
      </c>
      <c r="L78" s="1054">
        <v>0.112611912190914</v>
      </c>
    </row>
    <row r="79" spans="1:12" x14ac:dyDescent="0.2">
      <c r="A79" s="5" t="s">
        <v>95</v>
      </c>
      <c r="B79" s="1056" t="s">
        <v>1</v>
      </c>
      <c r="C79" s="1053" t="s">
        <v>1</v>
      </c>
      <c r="D79" s="1053" t="s">
        <v>1</v>
      </c>
      <c r="E79" s="1053" t="s">
        <v>1</v>
      </c>
      <c r="F79" s="1053" t="s">
        <v>1</v>
      </c>
      <c r="G79" s="1053" t="s">
        <v>1</v>
      </c>
      <c r="H79" s="1053" t="s">
        <v>1</v>
      </c>
      <c r="I79" s="1053" t="s">
        <v>1</v>
      </c>
      <c r="J79" s="1053" t="s">
        <v>1</v>
      </c>
      <c r="K79" s="1053" t="s">
        <v>1</v>
      </c>
      <c r="L79" s="1053" t="s">
        <v>1</v>
      </c>
    </row>
    <row r="80" spans="1:12" x14ac:dyDescent="0.2">
      <c r="A80" s="2" t="s">
        <v>96</v>
      </c>
      <c r="B80" s="1057">
        <v>1295</v>
      </c>
      <c r="C80" s="1054">
        <v>0.189215898513794</v>
      </c>
      <c r="D80" s="1054">
        <v>4.09364253282547E-2</v>
      </c>
      <c r="E80" s="1054">
        <v>0.12717758119106301</v>
      </c>
      <c r="F80" s="1054">
        <v>9.2099271714687306E-2</v>
      </c>
      <c r="G80" s="1054">
        <v>0.116668574512005</v>
      </c>
      <c r="H80" s="1054">
        <v>0.133675366640091</v>
      </c>
      <c r="I80" s="1054">
        <v>4.3325782753527199E-3</v>
      </c>
      <c r="J80" s="1054">
        <v>0.11394489556551</v>
      </c>
      <c r="K80" s="1054">
        <v>4.6426195651292801E-2</v>
      </c>
      <c r="L80" s="1054">
        <v>0.13552321493625599</v>
      </c>
    </row>
    <row r="81" spans="1:12" x14ac:dyDescent="0.2">
      <c r="A81" s="2" t="s">
        <v>97</v>
      </c>
      <c r="B81" s="1057">
        <v>1381</v>
      </c>
      <c r="C81" s="1054">
        <v>6.6270992159843403E-2</v>
      </c>
      <c r="D81" s="1054">
        <v>0.10302957147359799</v>
      </c>
      <c r="E81" s="1054">
        <v>9.3967489898204803E-2</v>
      </c>
      <c r="F81" s="1054">
        <v>0.13208104670047799</v>
      </c>
      <c r="G81" s="1054">
        <v>0.14978262782096899</v>
      </c>
      <c r="H81" s="1054">
        <v>0.10012073814868901</v>
      </c>
      <c r="I81" s="1054">
        <v>1.1912751942872999E-2</v>
      </c>
      <c r="J81" s="1054">
        <v>0.138614267110825</v>
      </c>
      <c r="K81" s="1054">
        <v>5.7748083025217098E-2</v>
      </c>
      <c r="L81" s="1054">
        <v>0.14647245407104501</v>
      </c>
    </row>
    <row r="82" spans="1:12" x14ac:dyDescent="0.2">
      <c r="A82" s="2" t="s">
        <v>98</v>
      </c>
      <c r="B82" s="1057">
        <v>289</v>
      </c>
      <c r="C82" s="1054">
        <v>0.114263385534286</v>
      </c>
      <c r="D82" s="1054">
        <v>9.0980954468250302E-2</v>
      </c>
      <c r="E82" s="1054">
        <v>0.16648395359516099</v>
      </c>
      <c r="F82" s="1054">
        <v>8.6072064936161E-2</v>
      </c>
      <c r="G82" s="1054">
        <v>0.113825261592865</v>
      </c>
      <c r="H82" s="1054">
        <v>7.1658656001091003E-2</v>
      </c>
      <c r="I82" s="1054">
        <v>7.8588481992483104E-3</v>
      </c>
      <c r="J82" s="1054">
        <v>0.175826922059059</v>
      </c>
      <c r="K82" s="1054">
        <v>5.1510978490114198E-2</v>
      </c>
      <c r="L82" s="1054">
        <v>0.121518969535828</v>
      </c>
    </row>
    <row r="83" spans="1:12" x14ac:dyDescent="0.2">
      <c r="A83" s="2" t="s">
        <v>99</v>
      </c>
      <c r="B83" s="1057">
        <v>868</v>
      </c>
      <c r="C83" s="1054">
        <v>7.4821554124355302E-2</v>
      </c>
      <c r="D83" s="1054">
        <v>0.16624088585376701</v>
      </c>
      <c r="E83" s="1054">
        <v>0.159202694892883</v>
      </c>
      <c r="F83" s="1054">
        <v>2.1995106711983702E-2</v>
      </c>
      <c r="G83" s="1054">
        <v>6.6291883587837205E-2</v>
      </c>
      <c r="H83" s="1054">
        <v>2.45221313089132E-2</v>
      </c>
      <c r="I83" s="1054">
        <v>0.41280740499496499</v>
      </c>
      <c r="J83" s="1054">
        <v>1.08516588807106E-2</v>
      </c>
      <c r="K83" s="1054">
        <v>3.2610639929771403E-2</v>
      </c>
      <c r="L83" s="1054">
        <v>3.0656052753329301E-2</v>
      </c>
    </row>
    <row r="84" spans="1:12" x14ac:dyDescent="0.2">
      <c r="A84" s="2" t="s">
        <v>100</v>
      </c>
      <c r="B84" s="1057">
        <v>419</v>
      </c>
      <c r="C84" s="1054">
        <v>0.112858906388283</v>
      </c>
      <c r="D84" s="1054">
        <v>7.8480482101440402E-2</v>
      </c>
      <c r="E84" s="1054">
        <v>0.16980552673339799</v>
      </c>
      <c r="F84" s="1054">
        <v>9.10366997122765E-2</v>
      </c>
      <c r="G84" s="1054">
        <v>9.0911485254764599E-2</v>
      </c>
      <c r="H84" s="1054">
        <v>0.13081327080726601</v>
      </c>
      <c r="I84" s="1054">
        <v>3.3750016242265701E-2</v>
      </c>
      <c r="J84" s="1054">
        <v>8.8198624551296206E-2</v>
      </c>
      <c r="K84" s="1054">
        <v>8.1328295171260806E-2</v>
      </c>
      <c r="L84" s="1054">
        <v>0.122816689312458</v>
      </c>
    </row>
    <row r="85" spans="1:12" x14ac:dyDescent="0.2">
      <c r="A85" s="2" t="s">
        <v>101</v>
      </c>
      <c r="B85" s="1057">
        <v>1115</v>
      </c>
      <c r="C85" s="1054">
        <v>0.10945948958396901</v>
      </c>
      <c r="D85" s="1054">
        <v>5.3757835179567302E-2</v>
      </c>
      <c r="E85" s="1054">
        <v>0.15305565297603599</v>
      </c>
      <c r="F85" s="1054">
        <v>0.11826236546039599</v>
      </c>
      <c r="G85" s="1054">
        <v>6.9901362061500494E-2</v>
      </c>
      <c r="H85" s="1054">
        <v>7.5249254703521701E-2</v>
      </c>
      <c r="I85" s="1054">
        <v>9.3535877764225006E-2</v>
      </c>
      <c r="J85" s="1054">
        <v>9.7743615508079501E-2</v>
      </c>
      <c r="K85" s="1054">
        <v>9.9592819809913594E-2</v>
      </c>
      <c r="L85" s="1054">
        <v>0.129441723227501</v>
      </c>
    </row>
    <row r="86" spans="1:12" x14ac:dyDescent="0.2">
      <c r="A86" s="2" t="s">
        <v>102</v>
      </c>
      <c r="B86" s="1057">
        <v>340</v>
      </c>
      <c r="C86" s="1054">
        <v>0.18401412665844</v>
      </c>
      <c r="D86" s="1054">
        <v>5.5006258189678199E-2</v>
      </c>
      <c r="E86" s="1054">
        <v>0.13240072131156899</v>
      </c>
      <c r="F86" s="1054">
        <v>7.4710845947265597E-2</v>
      </c>
      <c r="G86" s="1054">
        <v>0.11175279319286301</v>
      </c>
      <c r="H86" s="1054">
        <v>9.5177806913852706E-2</v>
      </c>
      <c r="I86" s="1054">
        <v>9.9753193557262407E-2</v>
      </c>
      <c r="J86" s="1054">
        <v>8.0126270651817294E-2</v>
      </c>
      <c r="K86" s="1054">
        <v>3.5093292593956001E-2</v>
      </c>
      <c r="L86" s="1054">
        <v>0.13196469843387601</v>
      </c>
    </row>
    <row r="87" spans="1:12" x14ac:dyDescent="0.2">
      <c r="A87" s="2" t="s">
        <v>103</v>
      </c>
      <c r="B87" s="1057">
        <v>400</v>
      </c>
      <c r="C87" s="1054">
        <v>0.26926559209823597</v>
      </c>
      <c r="D87" s="1054">
        <v>4.93872314691544E-2</v>
      </c>
      <c r="E87" s="1054">
        <v>0.11995163559913601</v>
      </c>
      <c r="F87" s="1054">
        <v>9.2987842857837705E-2</v>
      </c>
      <c r="G87" s="1054">
        <v>0.10159872472286199</v>
      </c>
      <c r="H87" s="1054">
        <v>3.7629611790180199E-2</v>
      </c>
      <c r="I87" s="1054">
        <v>7.8445583581924397E-2</v>
      </c>
      <c r="J87" s="1054">
        <v>7.0749573409557301E-2</v>
      </c>
      <c r="K87" s="1054">
        <v>7.4526682496070903E-2</v>
      </c>
      <c r="L87" s="1054">
        <v>0.10545750707387901</v>
      </c>
    </row>
    <row r="88" spans="1:12" x14ac:dyDescent="0.2">
      <c r="A88" s="2" t="s">
        <v>104</v>
      </c>
      <c r="B88" s="1057">
        <v>1105</v>
      </c>
      <c r="C88" s="1054">
        <v>0.13201105594634999</v>
      </c>
      <c r="D88" s="1054">
        <v>9.6007511019706698E-2</v>
      </c>
      <c r="E88" s="1054">
        <v>0.17309674620628401</v>
      </c>
      <c r="F88" s="1054">
        <v>8.2268573343753801E-2</v>
      </c>
      <c r="G88" s="1054">
        <v>7.0002324879169506E-2</v>
      </c>
      <c r="H88" s="1054">
        <v>8.4080293774604797E-2</v>
      </c>
      <c r="I88" s="1054">
        <v>6.4914576709270505E-2</v>
      </c>
      <c r="J88" s="1054">
        <v>0.11667300015687899</v>
      </c>
      <c r="K88" s="1054">
        <v>5.6701313704252201E-2</v>
      </c>
      <c r="L88" s="1054">
        <v>0.12424460798502</v>
      </c>
    </row>
    <row r="89" spans="1:12" x14ac:dyDescent="0.2">
      <c r="A89" s="5" t="s">
        <v>105</v>
      </c>
      <c r="B89" s="1056" t="s">
        <v>1</v>
      </c>
      <c r="C89" s="1053" t="s">
        <v>1</v>
      </c>
      <c r="D89" s="1053" t="s">
        <v>1</v>
      </c>
      <c r="E89" s="1053" t="s">
        <v>1</v>
      </c>
      <c r="F89" s="1053" t="s">
        <v>1</v>
      </c>
      <c r="G89" s="1053" t="s">
        <v>1</v>
      </c>
      <c r="H89" s="1053" t="s">
        <v>1</v>
      </c>
      <c r="I89" s="1053" t="s">
        <v>1</v>
      </c>
      <c r="J89" s="1053" t="s">
        <v>1</v>
      </c>
      <c r="K89" s="1053" t="s">
        <v>1</v>
      </c>
      <c r="L89" s="1053" t="s">
        <v>1</v>
      </c>
    </row>
    <row r="90" spans="1:12" x14ac:dyDescent="0.2">
      <c r="A90" s="2" t="s">
        <v>106</v>
      </c>
      <c r="B90" s="1057">
        <v>1099</v>
      </c>
      <c r="C90" s="1054">
        <v>0.104032002389431</v>
      </c>
      <c r="D90" s="1054">
        <v>9.3293815851211506E-2</v>
      </c>
      <c r="E90" s="1054">
        <v>0.15967956185340901</v>
      </c>
      <c r="F90" s="1054">
        <v>8.93590673804283E-2</v>
      </c>
      <c r="G90" s="1054">
        <v>8.8220477104186998E-2</v>
      </c>
      <c r="H90" s="1054">
        <v>8.2286447286605793E-2</v>
      </c>
      <c r="I90" s="1054">
        <v>0.13338720798492401</v>
      </c>
      <c r="J90" s="1054">
        <v>0.111601822078228</v>
      </c>
      <c r="K90" s="1054">
        <v>5.5221531540155397E-2</v>
      </c>
      <c r="L90" s="1054">
        <v>8.2918062806129497E-2</v>
      </c>
    </row>
    <row r="91" spans="1:12" x14ac:dyDescent="0.2">
      <c r="A91" s="2" t="s">
        <v>107</v>
      </c>
      <c r="B91" s="1057">
        <v>2539</v>
      </c>
      <c r="C91" s="1054">
        <v>8.7610594928264604E-2</v>
      </c>
      <c r="D91" s="1054">
        <v>0.110587857663631</v>
      </c>
      <c r="E91" s="1054">
        <v>0.14742821455001801</v>
      </c>
      <c r="F91" s="1054">
        <v>9.6972629427909907E-2</v>
      </c>
      <c r="G91" s="1054">
        <v>0.101535692811012</v>
      </c>
      <c r="H91" s="1054">
        <v>8.5200317203998593E-2</v>
      </c>
      <c r="I91" s="1054">
        <v>0.10644818842411</v>
      </c>
      <c r="J91" s="1054">
        <v>0.102045707404613</v>
      </c>
      <c r="K91" s="1054">
        <v>5.0374381244182601E-2</v>
      </c>
      <c r="L91" s="1054">
        <v>0.111796416342258</v>
      </c>
    </row>
    <row r="92" spans="1:12" x14ac:dyDescent="0.2">
      <c r="A92" s="2" t="s">
        <v>108</v>
      </c>
      <c r="B92" s="1057">
        <v>4463</v>
      </c>
      <c r="C92" s="1054">
        <v>0.14120082557201399</v>
      </c>
      <c r="D92" s="1054">
        <v>7.2880275547504397E-2</v>
      </c>
      <c r="E92" s="1054">
        <v>0.13109880685806299</v>
      </c>
      <c r="F92" s="1054">
        <v>9.2541597783565493E-2</v>
      </c>
      <c r="G92" s="1054">
        <v>0.10107652097940401</v>
      </c>
      <c r="H92" s="1054">
        <v>9.2844121158123002E-2</v>
      </c>
      <c r="I92" s="1054">
        <v>6.6838122904300704E-2</v>
      </c>
      <c r="J92" s="1054">
        <v>0.10451778024435</v>
      </c>
      <c r="K92" s="1054">
        <v>6.44659623503685E-2</v>
      </c>
      <c r="L92" s="1054">
        <v>0.13253596425056499</v>
      </c>
    </row>
    <row r="93" spans="1:12" x14ac:dyDescent="0.2">
      <c r="A93" s="2" t="s">
        <v>109</v>
      </c>
      <c r="B93" s="1057">
        <v>773</v>
      </c>
      <c r="C93" s="1054">
        <v>0.272523432970047</v>
      </c>
      <c r="D93" s="1054">
        <v>4.3190721422433902E-2</v>
      </c>
      <c r="E93" s="1054">
        <v>9.6355624496936798E-2</v>
      </c>
      <c r="F93" s="1054">
        <v>8.5769690573215498E-2</v>
      </c>
      <c r="G93" s="1054">
        <v>0.10134208947420099</v>
      </c>
      <c r="H93" s="1054">
        <v>0.11503688991069801</v>
      </c>
      <c r="I93" s="1054">
        <v>4.1401691734790802E-2</v>
      </c>
      <c r="J93" s="1054">
        <v>6.4992457628250094E-2</v>
      </c>
      <c r="K93" s="1054">
        <v>3.8080330938100801E-2</v>
      </c>
      <c r="L93" s="1054">
        <v>0.14130708575248699</v>
      </c>
    </row>
    <row r="94" spans="1:12" x14ac:dyDescent="0.2">
      <c r="A94" s="5" t="s">
        <v>110</v>
      </c>
      <c r="B94" s="1056" t="s">
        <v>1</v>
      </c>
      <c r="C94" s="1053" t="s">
        <v>1</v>
      </c>
      <c r="D94" s="1053" t="s">
        <v>1</v>
      </c>
      <c r="E94" s="1053" t="s">
        <v>1</v>
      </c>
      <c r="F94" s="1053" t="s">
        <v>1</v>
      </c>
      <c r="G94" s="1053" t="s">
        <v>1</v>
      </c>
      <c r="H94" s="1053" t="s">
        <v>1</v>
      </c>
      <c r="I94" s="1053" t="s">
        <v>1</v>
      </c>
      <c r="J94" s="1053" t="s">
        <v>1</v>
      </c>
      <c r="K94" s="1053" t="s">
        <v>1</v>
      </c>
      <c r="L94" s="1053" t="s">
        <v>1</v>
      </c>
    </row>
    <row r="95" spans="1:12" x14ac:dyDescent="0.2">
      <c r="A95" s="2" t="s">
        <v>106</v>
      </c>
      <c r="B95" s="1057">
        <v>1764</v>
      </c>
      <c r="C95" s="1054">
        <v>0.107177287340164</v>
      </c>
      <c r="D95" s="1054">
        <v>9.2171438038349193E-2</v>
      </c>
      <c r="E95" s="1054">
        <v>0.16132678091526001</v>
      </c>
      <c r="F95" s="1054">
        <v>8.1963092088699299E-2</v>
      </c>
      <c r="G95" s="1054">
        <v>9.5022305846214294E-2</v>
      </c>
      <c r="H95" s="1054">
        <v>8.5611283779144301E-2</v>
      </c>
      <c r="I95" s="1054">
        <v>0.12643958628177601</v>
      </c>
      <c r="J95" s="1054">
        <v>0.11491207778453801</v>
      </c>
      <c r="K95" s="1054">
        <v>5.4933153092861203E-2</v>
      </c>
      <c r="L95" s="1054">
        <v>8.0442994832992595E-2</v>
      </c>
    </row>
    <row r="96" spans="1:12" x14ac:dyDescent="0.2">
      <c r="A96" s="2" t="s">
        <v>107</v>
      </c>
      <c r="B96" s="1057">
        <v>3336</v>
      </c>
      <c r="C96" s="1054">
        <v>9.35517027974129E-2</v>
      </c>
      <c r="D96" s="1054">
        <v>0.10572150349617</v>
      </c>
      <c r="E96" s="1054">
        <v>0.13848768174648299</v>
      </c>
      <c r="F96" s="1054">
        <v>9.75203737616539E-2</v>
      </c>
      <c r="G96" s="1054">
        <v>9.6994131803512601E-2</v>
      </c>
      <c r="H96" s="1054">
        <v>8.3331227302551297E-2</v>
      </c>
      <c r="I96" s="1054">
        <v>9.8499312996864305E-2</v>
      </c>
      <c r="J96" s="1054">
        <v>0.10269801318645499</v>
      </c>
      <c r="K96" s="1054">
        <v>5.8380078524351099E-2</v>
      </c>
      <c r="L96" s="1054">
        <v>0.124815970659256</v>
      </c>
    </row>
    <row r="97" spans="1:12" x14ac:dyDescent="0.2">
      <c r="A97" s="2" t="s">
        <v>108</v>
      </c>
      <c r="B97" s="1057">
        <v>3365</v>
      </c>
      <c r="C97" s="1054">
        <v>0.165996938943863</v>
      </c>
      <c r="D97" s="1054">
        <v>6.2524721026420593E-2</v>
      </c>
      <c r="E97" s="1054">
        <v>0.12683431804180101</v>
      </c>
      <c r="F97" s="1054">
        <v>0.10021017491817499</v>
      </c>
      <c r="G97" s="1054">
        <v>0.104423090815544</v>
      </c>
      <c r="H97" s="1054">
        <v>9.5492102205753299E-2</v>
      </c>
      <c r="I97" s="1054">
        <v>5.1213514059782E-2</v>
      </c>
      <c r="J97" s="1054">
        <v>9.5116503536701202E-2</v>
      </c>
      <c r="K97" s="1054">
        <v>5.78332655131817E-2</v>
      </c>
      <c r="L97" s="1054">
        <v>0.14035536348819699</v>
      </c>
    </row>
    <row r="98" spans="1:12" x14ac:dyDescent="0.2">
      <c r="A98" s="2" t="s">
        <v>109</v>
      </c>
      <c r="B98" s="1057">
        <v>409</v>
      </c>
      <c r="C98" s="1054">
        <v>0.28448805212974498</v>
      </c>
      <c r="D98" s="1054">
        <v>3.9898246526718098E-2</v>
      </c>
      <c r="E98" s="1054">
        <v>7.87700191140175E-2</v>
      </c>
      <c r="F98" s="1054">
        <v>6.09542280435562E-2</v>
      </c>
      <c r="G98" s="1054">
        <v>0.10333683341741599</v>
      </c>
      <c r="H98" s="1054">
        <v>0.15511712431907701</v>
      </c>
      <c r="I98" s="1054">
        <v>4.0386203676462201E-2</v>
      </c>
      <c r="J98" s="1054">
        <v>6.7544482648372706E-2</v>
      </c>
      <c r="K98" s="1054">
        <v>4.1339006274938597E-2</v>
      </c>
      <c r="L98" s="1054">
        <v>0.12816579639911699</v>
      </c>
    </row>
    <row r="99" spans="1:12" x14ac:dyDescent="0.2">
      <c r="A99" s="5" t="s">
        <v>111</v>
      </c>
      <c r="B99" s="1056" t="s">
        <v>1</v>
      </c>
      <c r="C99" s="1053" t="s">
        <v>1</v>
      </c>
      <c r="D99" s="1053" t="s">
        <v>1</v>
      </c>
      <c r="E99" s="1053" t="s">
        <v>1</v>
      </c>
      <c r="F99" s="1053" t="s">
        <v>1</v>
      </c>
      <c r="G99" s="1053" t="s">
        <v>1</v>
      </c>
      <c r="H99" s="1053" t="s">
        <v>1</v>
      </c>
      <c r="I99" s="1053" t="s">
        <v>1</v>
      </c>
      <c r="J99" s="1053" t="s">
        <v>1</v>
      </c>
      <c r="K99" s="1053" t="s">
        <v>1</v>
      </c>
      <c r="L99" s="1053" t="s">
        <v>1</v>
      </c>
    </row>
    <row r="100" spans="1:12" x14ac:dyDescent="0.2">
      <c r="A100" s="2" t="s">
        <v>112</v>
      </c>
      <c r="B100" s="1057">
        <v>577</v>
      </c>
      <c r="C100" s="1054">
        <v>0.18078239262104001</v>
      </c>
      <c r="D100" s="1054">
        <v>7.8174069523811299E-2</v>
      </c>
      <c r="E100" s="1054">
        <v>0.13920082151889801</v>
      </c>
      <c r="F100" s="1054">
        <v>0.102948695421219</v>
      </c>
      <c r="G100" s="1054">
        <v>9.1318510472774506E-2</v>
      </c>
      <c r="H100" s="1054">
        <v>6.3345476984977694E-2</v>
      </c>
      <c r="I100" s="1054">
        <v>7.5348347425460802E-2</v>
      </c>
      <c r="J100" s="1054">
        <v>0.101760156452656</v>
      </c>
      <c r="K100" s="1054">
        <v>4.6622809022665003E-2</v>
      </c>
      <c r="L100" s="1054">
        <v>0.120498724281788</v>
      </c>
    </row>
    <row r="101" spans="1:12" x14ac:dyDescent="0.2">
      <c r="A101" s="2" t="s">
        <v>113</v>
      </c>
      <c r="B101" s="1057">
        <v>1442</v>
      </c>
      <c r="C101" s="1054">
        <v>0.17435713112354301</v>
      </c>
      <c r="D101" s="1054">
        <v>7.2018459439277593E-2</v>
      </c>
      <c r="E101" s="1054">
        <v>0.172193318605423</v>
      </c>
      <c r="F101" s="1054">
        <v>9.5558084547519698E-2</v>
      </c>
      <c r="G101" s="1054">
        <v>8.5985139012336703E-2</v>
      </c>
      <c r="H101" s="1054">
        <v>8.2696236670017201E-2</v>
      </c>
      <c r="I101" s="1054">
        <v>5.4114501923322698E-2</v>
      </c>
      <c r="J101" s="1054">
        <v>0.11359211802482599</v>
      </c>
      <c r="K101" s="1054">
        <v>4.58449609577656E-2</v>
      </c>
      <c r="L101" s="1054">
        <v>0.103640042245388</v>
      </c>
    </row>
    <row r="102" spans="1:12" x14ac:dyDescent="0.2">
      <c r="A102" s="2" t="s">
        <v>114</v>
      </c>
      <c r="B102" s="1057">
        <v>2005</v>
      </c>
      <c r="C102" s="1054">
        <v>0.124944888055325</v>
      </c>
      <c r="D102" s="1054">
        <v>8.4196232259273501E-2</v>
      </c>
      <c r="E102" s="1054">
        <v>0.140329495072365</v>
      </c>
      <c r="F102" s="1054">
        <v>9.2826388776302296E-2</v>
      </c>
      <c r="G102" s="1054">
        <v>0.10045575350523001</v>
      </c>
      <c r="H102" s="1054">
        <v>0.10410537570715001</v>
      </c>
      <c r="I102" s="1054">
        <v>5.6943636387586601E-2</v>
      </c>
      <c r="J102" s="1054">
        <v>0.113850072026253</v>
      </c>
      <c r="K102" s="1054">
        <v>5.5637434124946601E-2</v>
      </c>
      <c r="L102" s="1054">
        <v>0.12671072781086001</v>
      </c>
    </row>
    <row r="103" spans="1:12" x14ac:dyDescent="0.2">
      <c r="A103" s="2" t="s">
        <v>115</v>
      </c>
      <c r="B103" s="1057">
        <v>1375</v>
      </c>
      <c r="C103" s="1054">
        <v>0.118576794862747</v>
      </c>
      <c r="D103" s="1054">
        <v>7.4138611555099501E-2</v>
      </c>
      <c r="E103" s="1054">
        <v>0.113829515874386</v>
      </c>
      <c r="F103" s="1054">
        <v>8.56654047966003E-2</v>
      </c>
      <c r="G103" s="1054">
        <v>0.119236402213573</v>
      </c>
      <c r="H103" s="1054">
        <v>0.127849936485291</v>
      </c>
      <c r="I103" s="1054">
        <v>8.2517534494399997E-2</v>
      </c>
      <c r="J103" s="1054">
        <v>0.104872271418571</v>
      </c>
      <c r="K103" s="1054">
        <v>5.5930972099304199E-2</v>
      </c>
      <c r="L103" s="1054">
        <v>0.11738254874944699</v>
      </c>
    </row>
    <row r="104" spans="1:12" x14ac:dyDescent="0.2">
      <c r="A104" s="2" t="s">
        <v>116</v>
      </c>
      <c r="B104" s="1057">
        <v>1538</v>
      </c>
      <c r="C104" s="1054">
        <v>8.8618472218513503E-2</v>
      </c>
      <c r="D104" s="1054">
        <v>8.4267571568489102E-2</v>
      </c>
      <c r="E104" s="1054">
        <v>0.12981666624546101</v>
      </c>
      <c r="F104" s="1054">
        <v>0.105350740253925</v>
      </c>
      <c r="G104" s="1054">
        <v>0.11205817759037</v>
      </c>
      <c r="H104" s="1054">
        <v>9.1865256428718595E-2</v>
      </c>
      <c r="I104" s="1054">
        <v>9.6921980381012005E-2</v>
      </c>
      <c r="J104" s="1054">
        <v>9.1502010822296101E-2</v>
      </c>
      <c r="K104" s="1054">
        <v>6.9771692156791701E-2</v>
      </c>
      <c r="L104" s="1054">
        <v>0.129827439785004</v>
      </c>
    </row>
    <row r="105" spans="1:12" x14ac:dyDescent="0.2">
      <c r="A105" s="2" t="s">
        <v>117</v>
      </c>
      <c r="B105" s="1057">
        <v>1484</v>
      </c>
      <c r="C105" s="1054">
        <v>9.4282917678356198E-2</v>
      </c>
      <c r="D105" s="1054">
        <v>9.7310863435268402E-2</v>
      </c>
      <c r="E105" s="1054">
        <v>0.157245248556137</v>
      </c>
      <c r="F105" s="1054">
        <v>6.7155599594116197E-2</v>
      </c>
      <c r="G105" s="1054">
        <v>7.8656516969203893E-2</v>
      </c>
      <c r="H105" s="1054">
        <v>6.6380739212036105E-2</v>
      </c>
      <c r="I105" s="1054">
        <v>0.18020600080490101</v>
      </c>
      <c r="J105" s="1054">
        <v>0.101826667785645</v>
      </c>
      <c r="K105" s="1054">
        <v>6.6171206533908802E-2</v>
      </c>
      <c r="L105" s="1054">
        <v>9.0764246881008107E-2</v>
      </c>
    </row>
    <row r="106" spans="1:12" x14ac:dyDescent="0.2">
      <c r="A106" s="2" t="s">
        <v>118</v>
      </c>
      <c r="B106" s="1057">
        <v>1189</v>
      </c>
      <c r="C106" s="1054">
        <v>8.83026123046875E-2</v>
      </c>
      <c r="D106" s="1054">
        <v>0.14368349313736001</v>
      </c>
      <c r="E106" s="1054">
        <v>0.117251925170422</v>
      </c>
      <c r="F106" s="1054">
        <v>9.4008855521678897E-2</v>
      </c>
      <c r="G106" s="1054">
        <v>0.100117318332195</v>
      </c>
      <c r="H106" s="1054">
        <v>6.6957451403140994E-2</v>
      </c>
      <c r="I106" s="1054">
        <v>0.14402613043785101</v>
      </c>
      <c r="J106" s="1054">
        <v>8.1897981464862796E-2</v>
      </c>
      <c r="K106" s="1054">
        <v>5.4012842476367999E-2</v>
      </c>
      <c r="L106" s="1054">
        <v>0.10974137485027299</v>
      </c>
    </row>
    <row r="107" spans="1:12" x14ac:dyDescent="0.2">
      <c r="A107" s="5" t="s">
        <v>111</v>
      </c>
      <c r="B107" s="1056" t="s">
        <v>1</v>
      </c>
      <c r="C107" s="1053" t="s">
        <v>1</v>
      </c>
      <c r="D107" s="1053" t="s">
        <v>1</v>
      </c>
      <c r="E107" s="1053" t="s">
        <v>1</v>
      </c>
      <c r="F107" s="1053" t="s">
        <v>1</v>
      </c>
      <c r="G107" s="1053" t="s">
        <v>1</v>
      </c>
      <c r="H107" s="1053" t="s">
        <v>1</v>
      </c>
      <c r="I107" s="1053" t="s">
        <v>1</v>
      </c>
      <c r="J107" s="1053" t="s">
        <v>1</v>
      </c>
      <c r="K107" s="1053" t="s">
        <v>1</v>
      </c>
      <c r="L107" s="1053" t="s">
        <v>1</v>
      </c>
    </row>
    <row r="108" spans="1:12" x14ac:dyDescent="0.2">
      <c r="A108" s="2" t="s">
        <v>119</v>
      </c>
      <c r="B108" s="1057">
        <v>2019</v>
      </c>
      <c r="C108" s="1054">
        <v>0.17646069824695601</v>
      </c>
      <c r="D108" s="1054">
        <v>7.4033744633197798E-2</v>
      </c>
      <c r="E108" s="1054">
        <v>0.16139191389083901</v>
      </c>
      <c r="F108" s="1054">
        <v>9.7977690398693099E-2</v>
      </c>
      <c r="G108" s="1054">
        <v>8.7731227278709398E-2</v>
      </c>
      <c r="H108" s="1054">
        <v>7.6361000537872301E-2</v>
      </c>
      <c r="I108" s="1054">
        <v>6.1066243797540699E-2</v>
      </c>
      <c r="J108" s="1054">
        <v>0.10971845686435699</v>
      </c>
      <c r="K108" s="1054">
        <v>4.6099621802568401E-2</v>
      </c>
      <c r="L108" s="1054">
        <v>0.109159402549267</v>
      </c>
    </row>
    <row r="109" spans="1:12" x14ac:dyDescent="0.2">
      <c r="A109" s="2" t="s">
        <v>120</v>
      </c>
      <c r="B109" s="1057">
        <v>2789</v>
      </c>
      <c r="C109" s="1054">
        <v>0.129339814186096</v>
      </c>
      <c r="D109" s="1054">
        <v>7.9584002494811998E-2</v>
      </c>
      <c r="E109" s="1054">
        <v>0.132831871509552</v>
      </c>
      <c r="F109" s="1054">
        <v>9.4130553305149106E-2</v>
      </c>
      <c r="G109" s="1054">
        <v>0.10644378513097801</v>
      </c>
      <c r="H109" s="1054">
        <v>0.109874695539474</v>
      </c>
      <c r="I109" s="1054">
        <v>6.18070065975189E-2</v>
      </c>
      <c r="J109" s="1054">
        <v>0.112269259989262</v>
      </c>
      <c r="K109" s="1054">
        <v>5.3960122168064097E-2</v>
      </c>
      <c r="L109" s="1054">
        <v>0.119758874177933</v>
      </c>
    </row>
    <row r="110" spans="1:12" x14ac:dyDescent="0.2">
      <c r="A110" s="2" t="s">
        <v>121</v>
      </c>
      <c r="B110" s="1057">
        <v>2129</v>
      </c>
      <c r="C110" s="1054">
        <v>8.7070964276790605E-2</v>
      </c>
      <c r="D110" s="1054">
        <v>8.4599316120147705E-2</v>
      </c>
      <c r="E110" s="1054">
        <v>0.126719400286674</v>
      </c>
      <c r="F110" s="1054">
        <v>9.6394076943397494E-2</v>
      </c>
      <c r="G110" s="1054">
        <v>0.112370312213898</v>
      </c>
      <c r="H110" s="1054">
        <v>0.10091628879308701</v>
      </c>
      <c r="I110" s="1054">
        <v>9.6345067024230999E-2</v>
      </c>
      <c r="J110" s="1054">
        <v>9.3436136841774001E-2</v>
      </c>
      <c r="K110" s="1054">
        <v>6.9021701812744099E-2</v>
      </c>
      <c r="L110" s="1054">
        <v>0.133126735687256</v>
      </c>
    </row>
    <row r="111" spans="1:12" x14ac:dyDescent="0.2">
      <c r="A111" s="2" t="s">
        <v>122</v>
      </c>
      <c r="B111" s="1057">
        <v>2673</v>
      </c>
      <c r="C111" s="1054">
        <v>9.1550558805465698E-2</v>
      </c>
      <c r="D111" s="1054">
        <v>0.11849818378686899</v>
      </c>
      <c r="E111" s="1054">
        <v>0.13897259533405301</v>
      </c>
      <c r="F111" s="1054">
        <v>7.9424656927585602E-2</v>
      </c>
      <c r="G111" s="1054">
        <v>8.8461801409721402E-2</v>
      </c>
      <c r="H111" s="1054">
        <v>6.6644236445426899E-2</v>
      </c>
      <c r="I111" s="1054">
        <v>0.16367568075656899</v>
      </c>
      <c r="J111" s="1054">
        <v>9.2721395194530501E-2</v>
      </c>
      <c r="K111" s="1054">
        <v>6.0616139322519302E-2</v>
      </c>
      <c r="L111" s="1054">
        <v>9.9434755742549896E-2</v>
      </c>
    </row>
    <row r="112" spans="1:12" x14ac:dyDescent="0.2">
      <c r="A112" s="5" t="s">
        <v>111</v>
      </c>
      <c r="B112" s="1056" t="s">
        <v>1</v>
      </c>
      <c r="C112" s="1053" t="s">
        <v>1</v>
      </c>
      <c r="D112" s="1053" t="s">
        <v>1</v>
      </c>
      <c r="E112" s="1053" t="s">
        <v>1</v>
      </c>
      <c r="F112" s="1053" t="s">
        <v>1</v>
      </c>
      <c r="G112" s="1053" t="s">
        <v>1</v>
      </c>
      <c r="H112" s="1053" t="s">
        <v>1</v>
      </c>
      <c r="I112" s="1053" t="s">
        <v>1</v>
      </c>
      <c r="J112" s="1053" t="s">
        <v>1</v>
      </c>
      <c r="K112" s="1053" t="s">
        <v>1</v>
      </c>
      <c r="L112" s="1053" t="s">
        <v>1</v>
      </c>
    </row>
    <row r="113" spans="1:12" x14ac:dyDescent="0.2">
      <c r="A113" s="2" t="s">
        <v>119</v>
      </c>
      <c r="B113" s="1057">
        <v>2019</v>
      </c>
      <c r="C113" s="1054">
        <v>0.17646069824695601</v>
      </c>
      <c r="D113" s="1054">
        <v>7.4033744633197798E-2</v>
      </c>
      <c r="E113" s="1054">
        <v>0.16139191389083901</v>
      </c>
      <c r="F113" s="1054">
        <v>9.7977690398693099E-2</v>
      </c>
      <c r="G113" s="1054">
        <v>8.7731227278709398E-2</v>
      </c>
      <c r="H113" s="1054">
        <v>7.6361000537872301E-2</v>
      </c>
      <c r="I113" s="1054">
        <v>6.1066243797540699E-2</v>
      </c>
      <c r="J113" s="1054">
        <v>0.10971845686435699</v>
      </c>
      <c r="K113" s="1054">
        <v>4.6099621802568401E-2</v>
      </c>
      <c r="L113" s="1054">
        <v>0.109159402549267</v>
      </c>
    </row>
    <row r="114" spans="1:12" x14ac:dyDescent="0.2">
      <c r="A114" s="2" t="s">
        <v>123</v>
      </c>
      <c r="B114" s="1057">
        <v>3380</v>
      </c>
      <c r="C114" s="1054">
        <v>0.12257754057645801</v>
      </c>
      <c r="D114" s="1054">
        <v>8.0457292497158106E-2</v>
      </c>
      <c r="E114" s="1054">
        <v>0.13047808408737199</v>
      </c>
      <c r="F114" s="1054">
        <v>9.0164281427860302E-2</v>
      </c>
      <c r="G114" s="1054">
        <v>0.107437491416931</v>
      </c>
      <c r="H114" s="1054">
        <v>0.112932458519936</v>
      </c>
      <c r="I114" s="1054">
        <v>6.64507821202278E-2</v>
      </c>
      <c r="J114" s="1054">
        <v>0.110512562096119</v>
      </c>
      <c r="K114" s="1054">
        <v>5.5746555328369099E-2</v>
      </c>
      <c r="L114" s="1054">
        <v>0.12324295938014999</v>
      </c>
    </row>
    <row r="115" spans="1:12" x14ac:dyDescent="0.2">
      <c r="A115" s="2" t="s">
        <v>124</v>
      </c>
      <c r="B115" s="1057">
        <v>4211</v>
      </c>
      <c r="C115" s="1054">
        <v>9.0356491506099701E-2</v>
      </c>
      <c r="D115" s="1054">
        <v>0.104558035731316</v>
      </c>
      <c r="E115" s="1054">
        <v>0.13524390757083901</v>
      </c>
      <c r="F115" s="1054">
        <v>8.9982844889163999E-2</v>
      </c>
      <c r="G115" s="1054">
        <v>9.8071232438087505E-2</v>
      </c>
      <c r="H115" s="1054">
        <v>7.6915293931961101E-2</v>
      </c>
      <c r="I115" s="1054">
        <v>0.13649077713489499</v>
      </c>
      <c r="J115" s="1054">
        <v>9.22248139977455E-2</v>
      </c>
      <c r="K115" s="1054">
        <v>6.4344666898250594E-2</v>
      </c>
      <c r="L115" s="1054">
        <v>0.111811935901642</v>
      </c>
    </row>
    <row r="116" spans="1:12" x14ac:dyDescent="0.2">
      <c r="A116" s="5" t="s">
        <v>125</v>
      </c>
      <c r="B116" s="1056" t="s">
        <v>1</v>
      </c>
      <c r="C116" s="1053" t="s">
        <v>1</v>
      </c>
      <c r="D116" s="1053" t="s">
        <v>1</v>
      </c>
      <c r="E116" s="1053" t="s">
        <v>1</v>
      </c>
      <c r="F116" s="1053" t="s">
        <v>1</v>
      </c>
      <c r="G116" s="1053" t="s">
        <v>1</v>
      </c>
      <c r="H116" s="1053" t="s">
        <v>1</v>
      </c>
      <c r="I116" s="1053" t="s">
        <v>1</v>
      </c>
      <c r="J116" s="1053" t="s">
        <v>1</v>
      </c>
      <c r="K116" s="1053" t="s">
        <v>1</v>
      </c>
      <c r="L116" s="1053" t="s">
        <v>1</v>
      </c>
    </row>
    <row r="117" spans="1:12" x14ac:dyDescent="0.2">
      <c r="A117" s="2" t="s">
        <v>126</v>
      </c>
      <c r="B117" s="1057">
        <v>1235</v>
      </c>
      <c r="C117" s="1054">
        <v>0.109189532697201</v>
      </c>
      <c r="D117" s="1054">
        <v>8.8189385831355993E-2</v>
      </c>
      <c r="E117" s="1054">
        <v>0.153437435626984</v>
      </c>
      <c r="F117" s="1054">
        <v>8.6325839161872905E-2</v>
      </c>
      <c r="G117" s="1054">
        <v>9.2658720910549205E-2</v>
      </c>
      <c r="H117" s="1054">
        <v>8.2215838134288802E-2</v>
      </c>
      <c r="I117" s="1054">
        <v>0.13733901083469399</v>
      </c>
      <c r="J117" s="1054">
        <v>0.107597418129444</v>
      </c>
      <c r="K117" s="1054">
        <v>5.4566185921430602E-2</v>
      </c>
      <c r="L117" s="1054">
        <v>8.8480629026889801E-2</v>
      </c>
    </row>
    <row r="118" spans="1:12" x14ac:dyDescent="0.2">
      <c r="A118" s="2" t="s">
        <v>127</v>
      </c>
      <c r="B118" s="1057">
        <v>335</v>
      </c>
      <c r="C118" s="1054">
        <v>9.9393151700496701E-2</v>
      </c>
      <c r="D118" s="1054">
        <v>0.11265641450882</v>
      </c>
      <c r="E118" s="1054">
        <v>0.19589263200759899</v>
      </c>
      <c r="F118" s="1054">
        <v>7.1607969701290103E-2</v>
      </c>
      <c r="G118" s="1054">
        <v>8.4519319236278506E-2</v>
      </c>
      <c r="H118" s="1054">
        <v>8.38903337717056E-2</v>
      </c>
      <c r="I118" s="1054">
        <v>0.10203629732132</v>
      </c>
      <c r="J118" s="1054">
        <v>0.137989372014999</v>
      </c>
      <c r="K118" s="1054">
        <v>4.6394705772399902E-2</v>
      </c>
      <c r="L118" s="1054">
        <v>6.5619803965091705E-2</v>
      </c>
    </row>
    <row r="119" spans="1:12" x14ac:dyDescent="0.2">
      <c r="A119" s="2" t="s">
        <v>128</v>
      </c>
      <c r="B119" s="1057">
        <v>647</v>
      </c>
      <c r="C119" s="1054">
        <v>8.4971427917480497E-2</v>
      </c>
      <c r="D119" s="1054">
        <v>0.111847169697285</v>
      </c>
      <c r="E119" s="1054">
        <v>0.12924090027809099</v>
      </c>
      <c r="F119" s="1054">
        <v>9.2998556792736095E-2</v>
      </c>
      <c r="G119" s="1054">
        <v>0.12112183123827</v>
      </c>
      <c r="H119" s="1054">
        <v>9.9937535822391496E-2</v>
      </c>
      <c r="I119" s="1054">
        <v>8.9469961822032901E-2</v>
      </c>
      <c r="J119" s="1054">
        <v>9.7223937511444106E-2</v>
      </c>
      <c r="K119" s="1054">
        <v>4.7897070646285997E-2</v>
      </c>
      <c r="L119" s="1054">
        <v>0.12529160082340199</v>
      </c>
    </row>
    <row r="120" spans="1:12" x14ac:dyDescent="0.2">
      <c r="A120" s="2" t="s">
        <v>129</v>
      </c>
      <c r="B120" s="1057">
        <v>1421</v>
      </c>
      <c r="C120" s="1054">
        <v>7.73613005876541E-2</v>
      </c>
      <c r="D120" s="1054">
        <v>0.117407262325287</v>
      </c>
      <c r="E120" s="1054">
        <v>0.148111537098885</v>
      </c>
      <c r="F120" s="1054">
        <v>0.111064307391644</v>
      </c>
      <c r="G120" s="1054">
        <v>9.3006379902362796E-2</v>
      </c>
      <c r="H120" s="1054">
        <v>7.8633479773998302E-2</v>
      </c>
      <c r="I120" s="1054">
        <v>0.108496241271496</v>
      </c>
      <c r="J120" s="1054">
        <v>9.7414076328277602E-2</v>
      </c>
      <c r="K120" s="1054">
        <v>5.30503243207932E-2</v>
      </c>
      <c r="L120" s="1054">
        <v>0.11545509845018399</v>
      </c>
    </row>
    <row r="121" spans="1:12" x14ac:dyDescent="0.2">
      <c r="A121" s="2" t="s">
        <v>130</v>
      </c>
      <c r="B121" s="1057">
        <v>1477</v>
      </c>
      <c r="C121" s="1054">
        <v>0.115446984767914</v>
      </c>
      <c r="D121" s="1054">
        <v>8.6761660873889895E-2</v>
      </c>
      <c r="E121" s="1054">
        <v>0.13666272163391099</v>
      </c>
      <c r="F121" s="1054">
        <v>8.0791652202606201E-2</v>
      </c>
      <c r="G121" s="1054">
        <v>9.5342829823493999E-2</v>
      </c>
      <c r="H121" s="1054">
        <v>8.4520831704139696E-2</v>
      </c>
      <c r="I121" s="1054">
        <v>9.2489622533321394E-2</v>
      </c>
      <c r="J121" s="1054">
        <v>0.113580621778965</v>
      </c>
      <c r="K121" s="1054">
        <v>7.2367340326309204E-2</v>
      </c>
      <c r="L121" s="1054">
        <v>0.12203573435545</v>
      </c>
    </row>
    <row r="122" spans="1:12" x14ac:dyDescent="0.2">
      <c r="A122" s="2" t="s">
        <v>131</v>
      </c>
      <c r="B122" s="1057">
        <v>852</v>
      </c>
      <c r="C122" s="1054">
        <v>0.13461737334728199</v>
      </c>
      <c r="D122" s="1054">
        <v>8.1792347133159596E-2</v>
      </c>
      <c r="E122" s="1054">
        <v>0.13652852177619901</v>
      </c>
      <c r="F122" s="1054">
        <v>8.7937533855438205E-2</v>
      </c>
      <c r="G122" s="1054">
        <v>0.10205373913049701</v>
      </c>
      <c r="H122" s="1054">
        <v>7.7097758650779696E-2</v>
      </c>
      <c r="I122" s="1054">
        <v>7.7985145151615101E-2</v>
      </c>
      <c r="J122" s="1054">
        <v>9.6132345497608199E-2</v>
      </c>
      <c r="K122" s="1054">
        <v>7.5321808457374601E-2</v>
      </c>
      <c r="L122" s="1054">
        <v>0.130533412098885</v>
      </c>
    </row>
    <row r="123" spans="1:12" x14ac:dyDescent="0.2">
      <c r="A123" s="2" t="s">
        <v>132</v>
      </c>
      <c r="B123" s="1057">
        <v>504</v>
      </c>
      <c r="C123" s="1054">
        <v>0.16625663638114899</v>
      </c>
      <c r="D123" s="1054">
        <v>6.6547021269798307E-2</v>
      </c>
      <c r="E123" s="1054">
        <v>0.113379456102848</v>
      </c>
      <c r="F123" s="1054">
        <v>9.82826873660088E-2</v>
      </c>
      <c r="G123" s="1054">
        <v>0.12071368843317</v>
      </c>
      <c r="H123" s="1054">
        <v>0.109097525477409</v>
      </c>
      <c r="I123" s="1054">
        <v>5.1621496677398702E-2</v>
      </c>
      <c r="J123" s="1054">
        <v>0.100307881832123</v>
      </c>
      <c r="K123" s="1054">
        <v>4.8677809536457103E-2</v>
      </c>
      <c r="L123" s="1054">
        <v>0.125115796923637</v>
      </c>
    </row>
    <row r="124" spans="1:12" x14ac:dyDescent="0.2">
      <c r="A124" s="3" t="s">
        <v>133</v>
      </c>
      <c r="B124" s="1058">
        <v>2403</v>
      </c>
      <c r="C124" s="1055">
        <v>0.19753499329090099</v>
      </c>
      <c r="D124" s="1055">
        <v>5.0488278269767803E-2</v>
      </c>
      <c r="E124" s="1055">
        <v>0.11847947537899001</v>
      </c>
      <c r="F124" s="1055">
        <v>0.10085934400558499</v>
      </c>
      <c r="G124" s="1055">
        <v>0.100621029734612</v>
      </c>
      <c r="H124" s="1055">
        <v>0.10876601934433</v>
      </c>
      <c r="I124" s="1055">
        <v>3.7149041891098002E-2</v>
      </c>
      <c r="J124" s="1055">
        <v>8.9949481189250904E-2</v>
      </c>
      <c r="K124" s="1055">
        <v>4.9591910094022799E-2</v>
      </c>
      <c r="L124" s="1055">
        <v>0.14656043052673301</v>
      </c>
    </row>
    <row r="126" spans="1:12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74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75</v>
      </c>
      <c r="D5" s="4" t="s">
        <v>76</v>
      </c>
      <c r="E5" s="4" t="s">
        <v>77</v>
      </c>
      <c r="F5" s="4" t="s">
        <v>78</v>
      </c>
    </row>
    <row r="6" spans="1:6" x14ac:dyDescent="0.2">
      <c r="A6" s="5" t="s">
        <v>26</v>
      </c>
      <c r="B6" s="1062" t="s">
        <v>1</v>
      </c>
      <c r="C6" s="1059" t="s">
        <v>1</v>
      </c>
      <c r="D6" s="1059" t="s">
        <v>1</v>
      </c>
      <c r="E6" s="1059" t="s">
        <v>1</v>
      </c>
      <c r="F6" s="1059" t="s">
        <v>1</v>
      </c>
    </row>
    <row r="7" spans="1:6" x14ac:dyDescent="0.2">
      <c r="A7" s="2" t="s">
        <v>26</v>
      </c>
      <c r="B7" s="1063">
        <v>9706</v>
      </c>
      <c r="C7" s="1060">
        <v>0.124289445579052</v>
      </c>
      <c r="D7" s="1060">
        <v>0.52381390333175704</v>
      </c>
      <c r="E7" s="1060">
        <v>0.24977131187915799</v>
      </c>
      <c r="F7" s="1060">
        <v>0.102125346660614</v>
      </c>
    </row>
    <row r="8" spans="1:6" x14ac:dyDescent="0.2">
      <c r="A8" s="5" t="s">
        <v>27</v>
      </c>
      <c r="B8" s="1062" t="s">
        <v>1</v>
      </c>
      <c r="C8" s="1059" t="s">
        <v>1</v>
      </c>
      <c r="D8" s="1059" t="s">
        <v>1</v>
      </c>
      <c r="E8" s="1059" t="s">
        <v>1</v>
      </c>
      <c r="F8" s="1059" t="s">
        <v>1</v>
      </c>
    </row>
    <row r="9" spans="1:6" x14ac:dyDescent="0.2">
      <c r="A9" s="2" t="s">
        <v>28</v>
      </c>
      <c r="B9" s="1063">
        <v>2605</v>
      </c>
      <c r="C9" s="1060">
        <v>0.13911062479019201</v>
      </c>
      <c r="D9" s="1060">
        <v>0.552742779254913</v>
      </c>
      <c r="E9" s="1060">
        <v>0.22300843894481701</v>
      </c>
      <c r="F9" s="1060">
        <v>8.5138164460658999E-2</v>
      </c>
    </row>
    <row r="10" spans="1:6" x14ac:dyDescent="0.2">
      <c r="A10" s="2" t="s">
        <v>29</v>
      </c>
      <c r="B10" s="1063">
        <v>407</v>
      </c>
      <c r="C10" s="1060">
        <v>0.109023340046406</v>
      </c>
      <c r="D10" s="1060">
        <v>0.58031833171844505</v>
      </c>
      <c r="E10" s="1060">
        <v>0.22072230279445601</v>
      </c>
      <c r="F10" s="1060">
        <v>8.9936040341854095E-2</v>
      </c>
    </row>
    <row r="11" spans="1:6" x14ac:dyDescent="0.2">
      <c r="A11" s="2" t="s">
        <v>30</v>
      </c>
      <c r="B11" s="1063">
        <v>1540</v>
      </c>
      <c r="C11" s="1060">
        <v>0.125372469425201</v>
      </c>
      <c r="D11" s="1060">
        <v>0.53823763132095304</v>
      </c>
      <c r="E11" s="1060">
        <v>0.218007177114487</v>
      </c>
      <c r="F11" s="1060">
        <v>0.11838273704052001</v>
      </c>
    </row>
    <row r="12" spans="1:6" x14ac:dyDescent="0.2">
      <c r="A12" s="2" t="s">
        <v>31</v>
      </c>
      <c r="B12" s="1063">
        <v>1789</v>
      </c>
      <c r="C12" s="1060">
        <v>0.14737050235271501</v>
      </c>
      <c r="D12" s="1060">
        <v>0.59291678667068504</v>
      </c>
      <c r="E12" s="1060">
        <v>0.177934870123863</v>
      </c>
      <c r="F12" s="1060">
        <v>8.1777818500995594E-2</v>
      </c>
    </row>
    <row r="13" spans="1:6" x14ac:dyDescent="0.2">
      <c r="A13" s="2" t="s">
        <v>32</v>
      </c>
      <c r="B13" s="1063">
        <v>1049</v>
      </c>
      <c r="C13" s="1060">
        <v>9.8223611712455694E-2</v>
      </c>
      <c r="D13" s="1060">
        <v>0.42176729440689098</v>
      </c>
      <c r="E13" s="1060">
        <v>0.370092332363129</v>
      </c>
      <c r="F13" s="1060">
        <v>0.109916761517525</v>
      </c>
    </row>
    <row r="14" spans="1:6" x14ac:dyDescent="0.2">
      <c r="A14" s="2" t="s">
        <v>33</v>
      </c>
      <c r="B14" s="1063">
        <v>1748</v>
      </c>
      <c r="C14" s="1060">
        <v>8.3202295005321503E-2</v>
      </c>
      <c r="D14" s="1060">
        <v>0.422461748123169</v>
      </c>
      <c r="E14" s="1060">
        <v>0.32826486229896501</v>
      </c>
      <c r="F14" s="1060">
        <v>0.166071087121964</v>
      </c>
    </row>
    <row r="15" spans="1:6" x14ac:dyDescent="0.2">
      <c r="A15" s="5" t="s">
        <v>34</v>
      </c>
      <c r="B15" s="1062" t="s">
        <v>1</v>
      </c>
      <c r="C15" s="1059" t="s">
        <v>1</v>
      </c>
      <c r="D15" s="1059" t="s">
        <v>1</v>
      </c>
      <c r="E15" s="1059" t="s">
        <v>1</v>
      </c>
      <c r="F15" s="1059" t="s">
        <v>1</v>
      </c>
    </row>
    <row r="16" spans="1:6" x14ac:dyDescent="0.2">
      <c r="A16" s="2" t="s">
        <v>35</v>
      </c>
      <c r="B16" s="1063">
        <v>6098</v>
      </c>
      <c r="C16" s="1060">
        <v>0.138378366827965</v>
      </c>
      <c r="D16" s="1060">
        <v>0.56531202793121305</v>
      </c>
      <c r="E16" s="1060">
        <v>0.19400694966316201</v>
      </c>
      <c r="F16" s="1060">
        <v>0.102302648127079</v>
      </c>
    </row>
    <row r="17" spans="1:6" x14ac:dyDescent="0.2">
      <c r="A17" s="2" t="s">
        <v>36</v>
      </c>
      <c r="B17" s="1063">
        <v>346</v>
      </c>
      <c r="C17" s="1060">
        <v>6.6485621035099002E-2</v>
      </c>
      <c r="D17" s="1060">
        <v>0.52703911066055298</v>
      </c>
      <c r="E17" s="1060">
        <v>0.361185342073441</v>
      </c>
      <c r="F17" s="1060">
        <v>4.5289903879165601E-2</v>
      </c>
    </row>
    <row r="18" spans="1:6" x14ac:dyDescent="0.2">
      <c r="A18" s="2" t="s">
        <v>37</v>
      </c>
      <c r="B18" s="1063">
        <v>2642</v>
      </c>
      <c r="C18" s="1060">
        <v>9.1468639671802507E-2</v>
      </c>
      <c r="D18" s="1060">
        <v>0.41007408499717701</v>
      </c>
      <c r="E18" s="1060">
        <v>0.36578398942947399</v>
      </c>
      <c r="F18" s="1060">
        <v>0.13267327845096599</v>
      </c>
    </row>
    <row r="19" spans="1:6" x14ac:dyDescent="0.2">
      <c r="A19" s="2" t="s">
        <v>38</v>
      </c>
      <c r="B19" s="1063">
        <v>340</v>
      </c>
      <c r="C19" s="1060">
        <v>0.18513683974742901</v>
      </c>
      <c r="D19" s="1060">
        <v>0.58355462551116899</v>
      </c>
      <c r="E19" s="1060">
        <v>0.191958233714104</v>
      </c>
      <c r="F19" s="1060">
        <v>3.9350293576717398E-2</v>
      </c>
    </row>
    <row r="20" spans="1:6" x14ac:dyDescent="0.2">
      <c r="A20" s="5" t="s">
        <v>39</v>
      </c>
      <c r="B20" s="1062" t="s">
        <v>1</v>
      </c>
      <c r="C20" s="1059" t="s">
        <v>1</v>
      </c>
      <c r="D20" s="1059" t="s">
        <v>1</v>
      </c>
      <c r="E20" s="1059" t="s">
        <v>1</v>
      </c>
      <c r="F20" s="1059" t="s">
        <v>1</v>
      </c>
    </row>
    <row r="21" spans="1:6" x14ac:dyDescent="0.2">
      <c r="A21" s="2" t="s">
        <v>35</v>
      </c>
      <c r="B21" s="1063">
        <v>6098</v>
      </c>
      <c r="C21" s="1060">
        <v>0.138378366827965</v>
      </c>
      <c r="D21" s="1060">
        <v>0.56531202793121305</v>
      </c>
      <c r="E21" s="1060">
        <v>0.19400694966316201</v>
      </c>
      <c r="F21" s="1060">
        <v>0.102302648127079</v>
      </c>
    </row>
    <row r="22" spans="1:6" x14ac:dyDescent="0.2">
      <c r="A22" s="2" t="s">
        <v>40</v>
      </c>
      <c r="B22" s="1063">
        <v>117</v>
      </c>
      <c r="C22" s="1060">
        <v>4.6366155147552497E-2</v>
      </c>
      <c r="D22" s="1060">
        <v>0.57547914981841997</v>
      </c>
      <c r="E22" s="1060">
        <v>0.33815118670463601</v>
      </c>
      <c r="F22" s="1060">
        <v>4.0003500878810903E-2</v>
      </c>
    </row>
    <row r="23" spans="1:6" x14ac:dyDescent="0.2">
      <c r="A23" s="2" t="s">
        <v>41</v>
      </c>
      <c r="B23" s="1063">
        <v>189</v>
      </c>
      <c r="C23" s="1060">
        <v>8.5397757589817005E-2</v>
      </c>
      <c r="D23" s="1060">
        <v>0.48282805085182201</v>
      </c>
      <c r="E23" s="1060">
        <v>0.38580292463302601</v>
      </c>
      <c r="F23" s="1060">
        <v>4.5971266925334903E-2</v>
      </c>
    </row>
    <row r="24" spans="1:6" x14ac:dyDescent="0.2">
      <c r="A24" s="2" t="s">
        <v>42</v>
      </c>
      <c r="B24" s="1063">
        <v>40</v>
      </c>
      <c r="C24" s="1060">
        <v>3.2023295760154703E-2</v>
      </c>
      <c r="D24" s="1060">
        <v>0.60366976261138905</v>
      </c>
      <c r="E24" s="1060">
        <v>0.30750587582588201</v>
      </c>
      <c r="F24" s="1060">
        <v>5.6801032274961499E-2</v>
      </c>
    </row>
    <row r="25" spans="1:6" x14ac:dyDescent="0.2">
      <c r="A25" s="2" t="s">
        <v>43</v>
      </c>
      <c r="B25" s="1063">
        <v>13</v>
      </c>
      <c r="C25" s="1060" t="s">
        <v>1</v>
      </c>
      <c r="D25" s="1060" t="s">
        <v>1</v>
      </c>
      <c r="E25" s="1060" t="s">
        <v>1</v>
      </c>
      <c r="F25" s="1060" t="s">
        <v>1</v>
      </c>
    </row>
    <row r="26" spans="1:6" x14ac:dyDescent="0.2">
      <c r="A26" s="2" t="s">
        <v>37</v>
      </c>
      <c r="B26" s="1063">
        <v>2642</v>
      </c>
      <c r="C26" s="1060">
        <v>9.1468639671802507E-2</v>
      </c>
      <c r="D26" s="1060">
        <v>0.41007408499717701</v>
      </c>
      <c r="E26" s="1060">
        <v>0.36578398942947399</v>
      </c>
      <c r="F26" s="1060">
        <v>0.13267327845096599</v>
      </c>
    </row>
    <row r="27" spans="1:6" x14ac:dyDescent="0.2">
      <c r="A27" s="2" t="s">
        <v>44</v>
      </c>
      <c r="B27" s="1063">
        <v>39</v>
      </c>
      <c r="C27" s="1060">
        <v>8.43953266739845E-2</v>
      </c>
      <c r="D27" s="1060">
        <v>0.582647144794464</v>
      </c>
      <c r="E27" s="1060">
        <v>0.26257210969924899</v>
      </c>
      <c r="F27" s="1060">
        <v>7.0385433733463301E-2</v>
      </c>
    </row>
    <row r="28" spans="1:6" x14ac:dyDescent="0.2">
      <c r="A28" s="2" t="s">
        <v>45</v>
      </c>
      <c r="B28" s="1063">
        <v>288</v>
      </c>
      <c r="C28" s="1060">
        <v>0.20653231441974601</v>
      </c>
      <c r="D28" s="1060">
        <v>0.596954345703125</v>
      </c>
      <c r="E28" s="1060">
        <v>0.16861283779144301</v>
      </c>
      <c r="F28" s="1060">
        <v>2.79005244374275E-2</v>
      </c>
    </row>
    <row r="29" spans="1:6" x14ac:dyDescent="0.2">
      <c r="A29" s="5" t="s">
        <v>46</v>
      </c>
      <c r="B29" s="1062" t="s">
        <v>1</v>
      </c>
      <c r="C29" s="1059" t="s">
        <v>1</v>
      </c>
      <c r="D29" s="1059" t="s">
        <v>1</v>
      </c>
      <c r="E29" s="1059" t="s">
        <v>1</v>
      </c>
      <c r="F29" s="1059" t="s">
        <v>1</v>
      </c>
    </row>
    <row r="30" spans="1:6" x14ac:dyDescent="0.2">
      <c r="A30" s="2" t="s">
        <v>47</v>
      </c>
      <c r="B30" s="1063">
        <v>517</v>
      </c>
      <c r="C30" s="1060">
        <v>0.118638016283512</v>
      </c>
      <c r="D30" s="1060">
        <v>0.46792250871658297</v>
      </c>
      <c r="E30" s="1060">
        <v>0.34618499875068698</v>
      </c>
      <c r="F30" s="1060">
        <v>6.7254491150379195E-2</v>
      </c>
    </row>
    <row r="31" spans="1:6" x14ac:dyDescent="0.2">
      <c r="A31" s="2" t="s">
        <v>48</v>
      </c>
      <c r="B31" s="1063">
        <v>2241</v>
      </c>
      <c r="C31" s="1060">
        <v>9.2181622982025105E-2</v>
      </c>
      <c r="D31" s="1060">
        <v>0.52741903066635099</v>
      </c>
      <c r="E31" s="1060">
        <v>0.2868472635746</v>
      </c>
      <c r="F31" s="1060">
        <v>9.3552090227603898E-2</v>
      </c>
    </row>
    <row r="32" spans="1:6" x14ac:dyDescent="0.2">
      <c r="A32" s="2" t="s">
        <v>49</v>
      </c>
      <c r="B32" s="1063">
        <v>1865</v>
      </c>
      <c r="C32" s="1060">
        <v>0.13749848306178999</v>
      </c>
      <c r="D32" s="1060">
        <v>0.52859550714492798</v>
      </c>
      <c r="E32" s="1060">
        <v>0.23260934650897999</v>
      </c>
      <c r="F32" s="1060">
        <v>0.10129667073488199</v>
      </c>
    </row>
    <row r="33" spans="1:6" x14ac:dyDescent="0.2">
      <c r="A33" s="2" t="s">
        <v>50</v>
      </c>
      <c r="B33" s="1063">
        <v>4301</v>
      </c>
      <c r="C33" s="1060">
        <v>0.15638858079910301</v>
      </c>
      <c r="D33" s="1060">
        <v>0.54898792505264304</v>
      </c>
      <c r="E33" s="1060">
        <v>0.17589585483074199</v>
      </c>
      <c r="F33" s="1060">
        <v>0.118727616965771</v>
      </c>
    </row>
    <row r="34" spans="1:6" x14ac:dyDescent="0.2">
      <c r="A34" s="5" t="s">
        <v>51</v>
      </c>
      <c r="B34" s="1062" t="s">
        <v>1</v>
      </c>
      <c r="C34" s="1059" t="s">
        <v>1</v>
      </c>
      <c r="D34" s="1059" t="s">
        <v>1</v>
      </c>
      <c r="E34" s="1059" t="s">
        <v>1</v>
      </c>
      <c r="F34" s="1059" t="s">
        <v>1</v>
      </c>
    </row>
    <row r="35" spans="1:6" x14ac:dyDescent="0.2">
      <c r="A35" s="2" t="s">
        <v>52</v>
      </c>
      <c r="B35" s="1063">
        <v>2901</v>
      </c>
      <c r="C35" s="1060">
        <v>0.123340733349323</v>
      </c>
      <c r="D35" s="1060">
        <v>0.51145011186599698</v>
      </c>
      <c r="E35" s="1060">
        <v>0.27340221405029302</v>
      </c>
      <c r="F35" s="1060">
        <v>9.1806955635547596E-2</v>
      </c>
    </row>
    <row r="36" spans="1:6" x14ac:dyDescent="0.2">
      <c r="A36" s="2" t="s">
        <v>53</v>
      </c>
      <c r="B36" s="1063">
        <v>4164</v>
      </c>
      <c r="C36" s="1060">
        <v>0.12350829690694801</v>
      </c>
      <c r="D36" s="1060">
        <v>0.53985500335693404</v>
      </c>
      <c r="E36" s="1060">
        <v>0.231697201728821</v>
      </c>
      <c r="F36" s="1060">
        <v>0.104939520359039</v>
      </c>
    </row>
    <row r="37" spans="1:6" x14ac:dyDescent="0.2">
      <c r="A37" s="2" t="s">
        <v>54</v>
      </c>
      <c r="B37" s="1063">
        <v>1308</v>
      </c>
      <c r="C37" s="1060">
        <v>0.12122260034084301</v>
      </c>
      <c r="D37" s="1060">
        <v>0.54133689403533902</v>
      </c>
      <c r="E37" s="1060">
        <v>0.22281420230865501</v>
      </c>
      <c r="F37" s="1060">
        <v>0.11462631821632401</v>
      </c>
    </row>
    <row r="38" spans="1:6" x14ac:dyDescent="0.2">
      <c r="A38" s="2" t="s">
        <v>55</v>
      </c>
      <c r="B38" s="1063">
        <v>1231</v>
      </c>
      <c r="C38" s="1060">
        <v>0.13873739540576899</v>
      </c>
      <c r="D38" s="1060">
        <v>0.52949976921081499</v>
      </c>
      <c r="E38" s="1060">
        <v>0.20055778324604001</v>
      </c>
      <c r="F38" s="1060">
        <v>0.13120503723621399</v>
      </c>
    </row>
    <row r="39" spans="1:6" x14ac:dyDescent="0.2">
      <c r="A39" s="5" t="s">
        <v>56</v>
      </c>
      <c r="B39" s="1062" t="s">
        <v>1</v>
      </c>
      <c r="C39" s="1059" t="s">
        <v>1</v>
      </c>
      <c r="D39" s="1059" t="s">
        <v>1</v>
      </c>
      <c r="E39" s="1059" t="s">
        <v>1</v>
      </c>
      <c r="F39" s="1059" t="s">
        <v>1</v>
      </c>
    </row>
    <row r="40" spans="1:6" x14ac:dyDescent="0.2">
      <c r="A40" s="2" t="s">
        <v>57</v>
      </c>
      <c r="B40" s="1063">
        <v>8432</v>
      </c>
      <c r="C40" s="1060">
        <v>0.116972059011459</v>
      </c>
      <c r="D40" s="1060">
        <v>0.52669256925582897</v>
      </c>
      <c r="E40" s="1060">
        <v>0.25170275568962103</v>
      </c>
      <c r="F40" s="1060">
        <v>0.104632630944252</v>
      </c>
    </row>
    <row r="41" spans="1:6" x14ac:dyDescent="0.2">
      <c r="A41" s="2" t="s">
        <v>58</v>
      </c>
      <c r="B41" s="1063">
        <v>902</v>
      </c>
      <c r="C41" s="1060">
        <v>0.169423967599869</v>
      </c>
      <c r="D41" s="1060">
        <v>0.51238536834716797</v>
      </c>
      <c r="E41" s="1060">
        <v>0.23274607956409499</v>
      </c>
      <c r="F41" s="1060">
        <v>8.5444614291191101E-2</v>
      </c>
    </row>
    <row r="42" spans="1:6" x14ac:dyDescent="0.2">
      <c r="A42" s="5" t="s">
        <v>59</v>
      </c>
      <c r="B42" s="1062" t="s">
        <v>1</v>
      </c>
      <c r="C42" s="1059" t="s">
        <v>1</v>
      </c>
      <c r="D42" s="1059" t="s">
        <v>1</v>
      </c>
      <c r="E42" s="1059" t="s">
        <v>1</v>
      </c>
      <c r="F42" s="1059" t="s">
        <v>1</v>
      </c>
    </row>
    <row r="43" spans="1:6" x14ac:dyDescent="0.2">
      <c r="A43" s="2" t="s">
        <v>60</v>
      </c>
      <c r="B43" s="1063">
        <v>7681</v>
      </c>
      <c r="C43" s="1060">
        <v>0.108417540788651</v>
      </c>
      <c r="D43" s="1060">
        <v>0.50615555047988903</v>
      </c>
      <c r="E43" s="1060">
        <v>0.27033919095992998</v>
      </c>
      <c r="F43" s="1060">
        <v>0.115087702870369</v>
      </c>
    </row>
    <row r="44" spans="1:6" x14ac:dyDescent="0.2">
      <c r="A44" s="2" t="s">
        <v>61</v>
      </c>
      <c r="B44" s="1063">
        <v>1035</v>
      </c>
      <c r="C44" s="1060">
        <v>0.179054260253906</v>
      </c>
      <c r="D44" s="1060">
        <v>0.67406594753265403</v>
      </c>
      <c r="E44" s="1060">
        <v>0.107844859361649</v>
      </c>
      <c r="F44" s="1060">
        <v>3.9034940302372E-2</v>
      </c>
    </row>
    <row r="45" spans="1:6" x14ac:dyDescent="0.2">
      <c r="A45" s="2" t="s">
        <v>62</v>
      </c>
      <c r="B45" s="1063">
        <v>761</v>
      </c>
      <c r="C45" s="1060">
        <v>0.17592120170593301</v>
      </c>
      <c r="D45" s="1060">
        <v>0.51251739263534501</v>
      </c>
      <c r="E45" s="1060">
        <v>0.235292539000511</v>
      </c>
      <c r="F45" s="1060">
        <v>7.6268866658210796E-2</v>
      </c>
    </row>
    <row r="46" spans="1:6" x14ac:dyDescent="0.2">
      <c r="A46" s="5" t="s">
        <v>63</v>
      </c>
      <c r="B46" s="1062" t="s">
        <v>1</v>
      </c>
      <c r="C46" s="1059" t="s">
        <v>1</v>
      </c>
      <c r="D46" s="1059" t="s">
        <v>1</v>
      </c>
      <c r="E46" s="1059" t="s">
        <v>1</v>
      </c>
      <c r="F46" s="1059" t="s">
        <v>1</v>
      </c>
    </row>
    <row r="47" spans="1:6" x14ac:dyDescent="0.2">
      <c r="A47" s="2" t="s">
        <v>64</v>
      </c>
      <c r="B47" s="1063">
        <v>1167</v>
      </c>
      <c r="C47" s="1060">
        <v>1</v>
      </c>
      <c r="D47" s="1060">
        <v>0</v>
      </c>
      <c r="E47" s="1060">
        <v>0</v>
      </c>
      <c r="F47" s="1060">
        <v>0</v>
      </c>
    </row>
    <row r="48" spans="1:6" x14ac:dyDescent="0.2">
      <c r="A48" s="2" t="s">
        <v>65</v>
      </c>
      <c r="B48" s="1063">
        <v>828</v>
      </c>
      <c r="C48" s="1060">
        <v>0</v>
      </c>
      <c r="D48" s="1060">
        <v>0.585512936115265</v>
      </c>
      <c r="E48" s="1060">
        <v>0.361935585737228</v>
      </c>
      <c r="F48" s="1060">
        <v>5.2551496773958199E-2</v>
      </c>
    </row>
    <row r="49" spans="1:6" x14ac:dyDescent="0.2">
      <c r="A49" s="2" t="s">
        <v>66</v>
      </c>
      <c r="B49" s="1063">
        <v>1437</v>
      </c>
      <c r="C49" s="1060">
        <v>0</v>
      </c>
      <c r="D49" s="1060">
        <v>0.46314632892608598</v>
      </c>
      <c r="E49" s="1060">
        <v>0.35699486732482899</v>
      </c>
      <c r="F49" s="1060">
        <v>0.179858833551407</v>
      </c>
    </row>
    <row r="50" spans="1:6" x14ac:dyDescent="0.2">
      <c r="A50" s="2" t="s">
        <v>67</v>
      </c>
      <c r="B50" s="1063">
        <v>972</v>
      </c>
      <c r="C50" s="1060">
        <v>0</v>
      </c>
      <c r="D50" s="1060">
        <v>0.74741083383560203</v>
      </c>
      <c r="E50" s="1060">
        <v>6.64793625473976E-2</v>
      </c>
      <c r="F50" s="1060">
        <v>0.18610981106758101</v>
      </c>
    </row>
    <row r="51" spans="1:6" x14ac:dyDescent="0.2">
      <c r="A51" s="2" t="s">
        <v>68</v>
      </c>
      <c r="B51" s="1063">
        <v>938</v>
      </c>
      <c r="C51" s="1060">
        <v>0</v>
      </c>
      <c r="D51" s="1060">
        <v>0.92276477813720703</v>
      </c>
      <c r="E51" s="1060">
        <v>7.7235229313373593E-2</v>
      </c>
      <c r="F51" s="1060">
        <v>0</v>
      </c>
    </row>
    <row r="52" spans="1:6" x14ac:dyDescent="0.2">
      <c r="A52" s="2" t="s">
        <v>69</v>
      </c>
      <c r="B52" s="1063">
        <v>932</v>
      </c>
      <c r="C52" s="1060">
        <v>0</v>
      </c>
      <c r="D52" s="1060">
        <v>0.46533429622650102</v>
      </c>
      <c r="E52" s="1060">
        <v>0.51564896106720004</v>
      </c>
      <c r="F52" s="1060">
        <v>1.9016718491911899E-2</v>
      </c>
    </row>
    <row r="53" spans="1:6" x14ac:dyDescent="0.2">
      <c r="A53" s="2" t="s">
        <v>70</v>
      </c>
      <c r="B53" s="1063">
        <v>878</v>
      </c>
      <c r="C53" s="1060">
        <v>0</v>
      </c>
      <c r="D53" s="1060">
        <v>0</v>
      </c>
      <c r="E53" s="1060">
        <v>0.97705006599426303</v>
      </c>
      <c r="F53" s="1060">
        <v>2.29499377310276E-2</v>
      </c>
    </row>
    <row r="54" spans="1:6" x14ac:dyDescent="0.2">
      <c r="A54" s="2" t="s">
        <v>71</v>
      </c>
      <c r="B54" s="1063">
        <v>956</v>
      </c>
      <c r="C54" s="1060">
        <v>0</v>
      </c>
      <c r="D54" s="1060">
        <v>0.63652342557907104</v>
      </c>
      <c r="E54" s="1060">
        <v>0.172001287341118</v>
      </c>
      <c r="F54" s="1060">
        <v>0.19147528707981101</v>
      </c>
    </row>
    <row r="55" spans="1:6" x14ac:dyDescent="0.2">
      <c r="A55" s="2" t="s">
        <v>72</v>
      </c>
      <c r="B55" s="1063">
        <v>582</v>
      </c>
      <c r="C55" s="1060">
        <v>0</v>
      </c>
      <c r="D55" s="1060">
        <v>0.72246265411376998</v>
      </c>
      <c r="E55" s="1060">
        <v>0</v>
      </c>
      <c r="F55" s="1060">
        <v>0.27753737568855302</v>
      </c>
    </row>
    <row r="56" spans="1:6" x14ac:dyDescent="0.2">
      <c r="A56" s="2" t="s">
        <v>73</v>
      </c>
      <c r="B56" s="1063">
        <v>1016</v>
      </c>
      <c r="C56" s="1060">
        <v>0</v>
      </c>
      <c r="D56" s="1060">
        <v>0.86312943696975697</v>
      </c>
      <c r="E56" s="1060">
        <v>0</v>
      </c>
      <c r="F56" s="1060">
        <v>0.136870548129082</v>
      </c>
    </row>
    <row r="57" spans="1:6" x14ac:dyDescent="0.2">
      <c r="A57" s="5" t="s">
        <v>74</v>
      </c>
      <c r="B57" s="1062" t="s">
        <v>1</v>
      </c>
      <c r="C57" s="1059" t="s">
        <v>1</v>
      </c>
      <c r="D57" s="1059" t="s">
        <v>1</v>
      </c>
      <c r="E57" s="1059" t="s">
        <v>1</v>
      </c>
      <c r="F57" s="1059" t="s">
        <v>1</v>
      </c>
    </row>
    <row r="58" spans="1:6" x14ac:dyDescent="0.2">
      <c r="A58" s="2" t="s">
        <v>75</v>
      </c>
      <c r="B58" s="1063">
        <v>1167</v>
      </c>
      <c r="C58" s="1060">
        <v>1</v>
      </c>
      <c r="D58" s="1060">
        <v>0</v>
      </c>
      <c r="E58" s="1060">
        <v>0</v>
      </c>
      <c r="F58" s="1060">
        <v>0</v>
      </c>
    </row>
    <row r="59" spans="1:6" x14ac:dyDescent="0.2">
      <c r="A59" s="2" t="s">
        <v>76</v>
      </c>
      <c r="B59" s="1063">
        <v>4360</v>
      </c>
      <c r="C59" s="1060">
        <v>0</v>
      </c>
      <c r="D59" s="1060">
        <v>1</v>
      </c>
      <c r="E59" s="1060">
        <v>0</v>
      </c>
      <c r="F59" s="1060">
        <v>0</v>
      </c>
    </row>
    <row r="60" spans="1:6" x14ac:dyDescent="0.2">
      <c r="A60" s="2" t="s">
        <v>77</v>
      </c>
      <c r="B60" s="1063">
        <v>2396</v>
      </c>
      <c r="C60" s="1060">
        <v>0</v>
      </c>
      <c r="D60" s="1060">
        <v>0</v>
      </c>
      <c r="E60" s="1060">
        <v>1</v>
      </c>
      <c r="F60" s="1060">
        <v>0</v>
      </c>
    </row>
    <row r="61" spans="1:6" x14ac:dyDescent="0.2">
      <c r="A61" s="2" t="s">
        <v>78</v>
      </c>
      <c r="B61" s="1063">
        <v>1783</v>
      </c>
      <c r="C61" s="1060">
        <v>0</v>
      </c>
      <c r="D61" s="1060">
        <v>0</v>
      </c>
      <c r="E61" s="1060">
        <v>0</v>
      </c>
      <c r="F61" s="1060">
        <v>1</v>
      </c>
    </row>
    <row r="62" spans="1:6" x14ac:dyDescent="0.2">
      <c r="A62" s="5" t="s">
        <v>79</v>
      </c>
      <c r="B62" s="1062" t="s">
        <v>1</v>
      </c>
      <c r="C62" s="1059" t="s">
        <v>1</v>
      </c>
      <c r="D62" s="1059" t="s">
        <v>1</v>
      </c>
      <c r="E62" s="1059" t="s">
        <v>1</v>
      </c>
      <c r="F62" s="1059" t="s">
        <v>1</v>
      </c>
    </row>
    <row r="63" spans="1:6" x14ac:dyDescent="0.2">
      <c r="A63" s="2" t="s">
        <v>80</v>
      </c>
      <c r="B63" s="1063">
        <v>7780</v>
      </c>
      <c r="C63" s="1060">
        <v>0.12507613003253901</v>
      </c>
      <c r="D63" s="1060">
        <v>0.51992690563201904</v>
      </c>
      <c r="E63" s="1060">
        <v>0.25512650609016402</v>
      </c>
      <c r="F63" s="1060">
        <v>9.9870488047599806E-2</v>
      </c>
    </row>
    <row r="64" spans="1:6" x14ac:dyDescent="0.2">
      <c r="A64" s="2" t="s">
        <v>81</v>
      </c>
      <c r="B64" s="1063">
        <v>307</v>
      </c>
      <c r="C64" s="1060">
        <v>0.16181087493896501</v>
      </c>
      <c r="D64" s="1060">
        <v>0.53729104995727495</v>
      </c>
      <c r="E64" s="1060">
        <v>0.21241879463195801</v>
      </c>
      <c r="F64" s="1060">
        <v>8.8479258120059995E-2</v>
      </c>
    </row>
    <row r="65" spans="1:6" x14ac:dyDescent="0.2">
      <c r="A65" s="2" t="s">
        <v>82</v>
      </c>
      <c r="B65" s="1063">
        <v>629</v>
      </c>
      <c r="C65" s="1060">
        <v>0.14557877182960499</v>
      </c>
      <c r="D65" s="1060">
        <v>0.57925087213516202</v>
      </c>
      <c r="E65" s="1060">
        <v>0.19783677160739899</v>
      </c>
      <c r="F65" s="1060">
        <v>7.7333576977253002E-2</v>
      </c>
    </row>
    <row r="66" spans="1:6" x14ac:dyDescent="0.2">
      <c r="A66" s="2" t="s">
        <v>83</v>
      </c>
      <c r="B66" s="1063">
        <v>852</v>
      </c>
      <c r="C66" s="1060">
        <v>9.2682167887687697E-2</v>
      </c>
      <c r="D66" s="1060">
        <v>0.53855156898498502</v>
      </c>
      <c r="E66" s="1060">
        <v>0.23905840516090399</v>
      </c>
      <c r="F66" s="1060">
        <v>0.12970782816410101</v>
      </c>
    </row>
    <row r="67" spans="1:6" x14ac:dyDescent="0.2">
      <c r="A67" s="5" t="s">
        <v>84</v>
      </c>
      <c r="B67" s="1062" t="s">
        <v>1</v>
      </c>
      <c r="C67" s="1059" t="s">
        <v>1</v>
      </c>
      <c r="D67" s="1059" t="s">
        <v>1</v>
      </c>
      <c r="E67" s="1059" t="s">
        <v>1</v>
      </c>
      <c r="F67" s="1059" t="s">
        <v>1</v>
      </c>
    </row>
    <row r="68" spans="1:6" x14ac:dyDescent="0.2">
      <c r="A68" s="2" t="s">
        <v>85</v>
      </c>
      <c r="B68" s="1063">
        <v>8811</v>
      </c>
      <c r="C68" s="1060">
        <v>0.12297361344099</v>
      </c>
      <c r="D68" s="1060">
        <v>0.52019262313842796</v>
      </c>
      <c r="E68" s="1060">
        <v>0.25275871157646201</v>
      </c>
      <c r="F68" s="1060">
        <v>0.104075059294701</v>
      </c>
    </row>
    <row r="69" spans="1:6" x14ac:dyDescent="0.2">
      <c r="A69" s="2" t="s">
        <v>86</v>
      </c>
      <c r="B69" s="1063">
        <v>226</v>
      </c>
      <c r="C69" s="1060">
        <v>6.6146038472652394E-2</v>
      </c>
      <c r="D69" s="1060">
        <v>0.45026117563247697</v>
      </c>
      <c r="E69" s="1060">
        <v>0.27505925297737099</v>
      </c>
      <c r="F69" s="1060">
        <v>0.20853354036808</v>
      </c>
    </row>
    <row r="70" spans="1:6" x14ac:dyDescent="0.2">
      <c r="A70" s="2" t="s">
        <v>87</v>
      </c>
      <c r="B70" s="1063">
        <v>559</v>
      </c>
      <c r="C70" s="1060">
        <v>0.17164838314056399</v>
      </c>
      <c r="D70" s="1060">
        <v>0.63685035705566395</v>
      </c>
      <c r="E70" s="1060">
        <v>0.166585028171539</v>
      </c>
      <c r="F70" s="1060">
        <v>2.4916259571909901E-2</v>
      </c>
    </row>
    <row r="71" spans="1:6" x14ac:dyDescent="0.2">
      <c r="A71" s="2" t="s">
        <v>88</v>
      </c>
      <c r="B71" s="1063">
        <v>66</v>
      </c>
      <c r="C71" s="1060">
        <v>0.126958698034286</v>
      </c>
      <c r="D71" s="1060">
        <v>0.415047258138657</v>
      </c>
      <c r="E71" s="1060">
        <v>0.354687839746475</v>
      </c>
      <c r="F71" s="1060">
        <v>0.103306196630001</v>
      </c>
    </row>
    <row r="72" spans="1:6" x14ac:dyDescent="0.2">
      <c r="A72" s="5" t="s">
        <v>89</v>
      </c>
      <c r="B72" s="1062" t="s">
        <v>1</v>
      </c>
      <c r="C72" s="1059" t="s">
        <v>1</v>
      </c>
      <c r="D72" s="1059" t="s">
        <v>1</v>
      </c>
      <c r="E72" s="1059" t="s">
        <v>1</v>
      </c>
      <c r="F72" s="1059" t="s">
        <v>1</v>
      </c>
    </row>
    <row r="73" spans="1:6" x14ac:dyDescent="0.2">
      <c r="A73" s="2" t="s">
        <v>89</v>
      </c>
      <c r="B73" s="1063">
        <v>5142</v>
      </c>
      <c r="C73" s="1060">
        <v>0.130880862474442</v>
      </c>
      <c r="D73" s="1060">
        <v>0.54396128654480003</v>
      </c>
      <c r="E73" s="1060">
        <v>0.255533456802368</v>
      </c>
      <c r="F73" s="1060">
        <v>6.9624379277229295E-2</v>
      </c>
    </row>
    <row r="74" spans="1:6" x14ac:dyDescent="0.2">
      <c r="A74" s="2" t="s">
        <v>90</v>
      </c>
      <c r="B74" s="1063">
        <v>2182</v>
      </c>
      <c r="C74" s="1060">
        <v>6.7135803401470198E-2</v>
      </c>
      <c r="D74" s="1060">
        <v>0.36880201101303101</v>
      </c>
      <c r="E74" s="1060">
        <v>0.262799233198166</v>
      </c>
      <c r="F74" s="1060">
        <v>0.30126297473907498</v>
      </c>
    </row>
    <row r="75" spans="1:6" x14ac:dyDescent="0.2">
      <c r="A75" s="5" t="s">
        <v>91</v>
      </c>
      <c r="B75" s="1062" t="s">
        <v>1</v>
      </c>
      <c r="C75" s="1059" t="s">
        <v>1</v>
      </c>
      <c r="D75" s="1059" t="s">
        <v>1</v>
      </c>
      <c r="E75" s="1059" t="s">
        <v>1</v>
      </c>
      <c r="F75" s="1059" t="s">
        <v>1</v>
      </c>
    </row>
    <row r="76" spans="1:6" x14ac:dyDescent="0.2">
      <c r="A76" s="2" t="s">
        <v>92</v>
      </c>
      <c r="B76" s="1063">
        <v>2521</v>
      </c>
      <c r="C76" s="1060">
        <v>0.167945057153702</v>
      </c>
      <c r="D76" s="1060">
        <v>0.54776161909103405</v>
      </c>
      <c r="E76" s="1060">
        <v>0.21198345720768</v>
      </c>
      <c r="F76" s="1060">
        <v>7.2309896349906894E-2</v>
      </c>
    </row>
    <row r="77" spans="1:6" x14ac:dyDescent="0.2">
      <c r="A77" s="2" t="s">
        <v>93</v>
      </c>
      <c r="B77" s="1063">
        <v>1257</v>
      </c>
      <c r="C77" s="1060">
        <v>0.10184946656227099</v>
      </c>
      <c r="D77" s="1060">
        <v>0.54690986871719405</v>
      </c>
      <c r="E77" s="1060">
        <v>0.26748168468475297</v>
      </c>
      <c r="F77" s="1060">
        <v>8.37589502334595E-2</v>
      </c>
    </row>
    <row r="78" spans="1:6" x14ac:dyDescent="0.2">
      <c r="A78" s="2" t="s">
        <v>94</v>
      </c>
      <c r="B78" s="1063">
        <v>3492</v>
      </c>
      <c r="C78" s="1060">
        <v>8.6680807173252106E-2</v>
      </c>
      <c r="D78" s="1060">
        <v>0.48456025123596203</v>
      </c>
      <c r="E78" s="1060">
        <v>0.30057758092880199</v>
      </c>
      <c r="F78" s="1060">
        <v>0.128181353211403</v>
      </c>
    </row>
    <row r="79" spans="1:6" x14ac:dyDescent="0.2">
      <c r="A79" s="5" t="s">
        <v>95</v>
      </c>
      <c r="B79" s="1062" t="s">
        <v>1</v>
      </c>
      <c r="C79" s="1059" t="s">
        <v>1</v>
      </c>
      <c r="D79" s="1059" t="s">
        <v>1</v>
      </c>
      <c r="E79" s="1059" t="s">
        <v>1</v>
      </c>
      <c r="F79" s="1059" t="s">
        <v>1</v>
      </c>
    </row>
    <row r="80" spans="1:6" x14ac:dyDescent="0.2">
      <c r="A80" s="2" t="s">
        <v>96</v>
      </c>
      <c r="B80" s="1063">
        <v>1295</v>
      </c>
      <c r="C80" s="1060">
        <v>0.189215898513794</v>
      </c>
      <c r="D80" s="1060">
        <v>0.68389666080474898</v>
      </c>
      <c r="E80" s="1060">
        <v>8.6467921733856201E-2</v>
      </c>
      <c r="F80" s="1060">
        <v>4.0419511497020701E-2</v>
      </c>
    </row>
    <row r="81" spans="1:6" x14ac:dyDescent="0.2">
      <c r="A81" s="2" t="s">
        <v>97</v>
      </c>
      <c r="B81" s="1063">
        <v>1381</v>
      </c>
      <c r="C81" s="1060">
        <v>6.6270992159843403E-2</v>
      </c>
      <c r="D81" s="1060">
        <v>0.654463291168213</v>
      </c>
      <c r="E81" s="1060">
        <v>0.187914669513702</v>
      </c>
      <c r="F81" s="1060">
        <v>9.1351054608821897E-2</v>
      </c>
    </row>
    <row r="82" spans="1:6" x14ac:dyDescent="0.2">
      <c r="A82" s="2" t="s">
        <v>98</v>
      </c>
      <c r="B82" s="1063">
        <v>289</v>
      </c>
      <c r="C82" s="1060">
        <v>0.114263385534286</v>
      </c>
      <c r="D82" s="1060">
        <v>0.48593488335609403</v>
      </c>
      <c r="E82" s="1060">
        <v>0.26776888966560403</v>
      </c>
      <c r="F82" s="1060">
        <v>0.132032826542854</v>
      </c>
    </row>
    <row r="83" spans="1:6" x14ac:dyDescent="0.2">
      <c r="A83" s="2" t="s">
        <v>99</v>
      </c>
      <c r="B83" s="1063">
        <v>868</v>
      </c>
      <c r="C83" s="1060">
        <v>7.4821554124355302E-2</v>
      </c>
      <c r="D83" s="1060">
        <v>0.25885611772537198</v>
      </c>
      <c r="E83" s="1060">
        <v>0.65872913599014304</v>
      </c>
      <c r="F83" s="1060">
        <v>7.5931865721941003E-3</v>
      </c>
    </row>
    <row r="84" spans="1:6" x14ac:dyDescent="0.2">
      <c r="A84" s="2" t="s">
        <v>100</v>
      </c>
      <c r="B84" s="1063">
        <v>419</v>
      </c>
      <c r="C84" s="1060">
        <v>0.112858906388283</v>
      </c>
      <c r="D84" s="1060">
        <v>0.493128091096878</v>
      </c>
      <c r="E84" s="1060">
        <v>0.23999483883380901</v>
      </c>
      <c r="F84" s="1060">
        <v>0.154018148779869</v>
      </c>
    </row>
    <row r="85" spans="1:6" x14ac:dyDescent="0.2">
      <c r="A85" s="2" t="s">
        <v>101</v>
      </c>
      <c r="B85" s="1063">
        <v>1115</v>
      </c>
      <c r="C85" s="1060">
        <v>0.10945948958396901</v>
      </c>
      <c r="D85" s="1060">
        <v>0.38199698925018299</v>
      </c>
      <c r="E85" s="1060">
        <v>0.19871149957180001</v>
      </c>
      <c r="F85" s="1060">
        <v>0.30983203649520902</v>
      </c>
    </row>
    <row r="86" spans="1:6" x14ac:dyDescent="0.2">
      <c r="A86" s="2" t="s">
        <v>102</v>
      </c>
      <c r="B86" s="1063">
        <v>340</v>
      </c>
      <c r="C86" s="1060">
        <v>0.18401412665844</v>
      </c>
      <c r="D86" s="1060">
        <v>0.33826473355293302</v>
      </c>
      <c r="E86" s="1060">
        <v>0.257627993822098</v>
      </c>
      <c r="F86" s="1060">
        <v>0.22009316086769101</v>
      </c>
    </row>
    <row r="87" spans="1:6" x14ac:dyDescent="0.2">
      <c r="A87" s="2" t="s">
        <v>103</v>
      </c>
      <c r="B87" s="1063">
        <v>400</v>
      </c>
      <c r="C87" s="1060">
        <v>0.26926559209823597</v>
      </c>
      <c r="D87" s="1060">
        <v>0.40353703498840299</v>
      </c>
      <c r="E87" s="1060">
        <v>0.17437031865119901</v>
      </c>
      <c r="F87" s="1060">
        <v>0.15282705426216101</v>
      </c>
    </row>
    <row r="88" spans="1:6" x14ac:dyDescent="0.2">
      <c r="A88" s="2" t="s">
        <v>104</v>
      </c>
      <c r="B88" s="1063">
        <v>1105</v>
      </c>
      <c r="C88" s="1060">
        <v>0.13201105594634999</v>
      </c>
      <c r="D88" s="1060">
        <v>0.58838146924972501</v>
      </c>
      <c r="E88" s="1060">
        <v>0.20134702324867201</v>
      </c>
      <c r="F88" s="1060">
        <v>7.8260429203510298E-2</v>
      </c>
    </row>
    <row r="89" spans="1:6" x14ac:dyDescent="0.2">
      <c r="A89" s="5" t="s">
        <v>105</v>
      </c>
      <c r="B89" s="1062" t="s">
        <v>1</v>
      </c>
      <c r="C89" s="1059" t="s">
        <v>1</v>
      </c>
      <c r="D89" s="1059" t="s">
        <v>1</v>
      </c>
      <c r="E89" s="1059" t="s">
        <v>1</v>
      </c>
      <c r="F89" s="1059" t="s">
        <v>1</v>
      </c>
    </row>
    <row r="90" spans="1:6" x14ac:dyDescent="0.2">
      <c r="A90" s="2" t="s">
        <v>106</v>
      </c>
      <c r="B90" s="1063">
        <v>1099</v>
      </c>
      <c r="C90" s="1060">
        <v>0.104032002389431</v>
      </c>
      <c r="D90" s="1060">
        <v>0.49915969371795699</v>
      </c>
      <c r="E90" s="1060">
        <v>0.32555851340293901</v>
      </c>
      <c r="F90" s="1060">
        <v>7.1249775588512407E-2</v>
      </c>
    </row>
    <row r="91" spans="1:6" x14ac:dyDescent="0.2">
      <c r="A91" s="2" t="s">
        <v>107</v>
      </c>
      <c r="B91" s="1063">
        <v>2539</v>
      </c>
      <c r="C91" s="1060">
        <v>8.7610594928264604E-2</v>
      </c>
      <c r="D91" s="1060">
        <v>0.53288602828979503</v>
      </c>
      <c r="E91" s="1060">
        <v>0.285458534955978</v>
      </c>
      <c r="F91" s="1060">
        <v>9.4044834375381497E-2</v>
      </c>
    </row>
    <row r="92" spans="1:6" x14ac:dyDescent="0.2">
      <c r="A92" s="2" t="s">
        <v>108</v>
      </c>
      <c r="B92" s="1063">
        <v>4463</v>
      </c>
      <c r="C92" s="1060">
        <v>0.14120082557201399</v>
      </c>
      <c r="D92" s="1060">
        <v>0.54456180334091198</v>
      </c>
      <c r="E92" s="1060">
        <v>0.201092004776001</v>
      </c>
      <c r="F92" s="1060">
        <v>0.113145351409912</v>
      </c>
    </row>
    <row r="93" spans="1:6" x14ac:dyDescent="0.2">
      <c r="A93" s="2" t="s">
        <v>109</v>
      </c>
      <c r="B93" s="1063">
        <v>773</v>
      </c>
      <c r="C93" s="1060">
        <v>0.272523432970047</v>
      </c>
      <c r="D93" s="1060">
        <v>0.48939457535743702</v>
      </c>
      <c r="E93" s="1060">
        <v>0.12276379019022</v>
      </c>
      <c r="F93" s="1060">
        <v>0.115318201482296</v>
      </c>
    </row>
    <row r="94" spans="1:6" x14ac:dyDescent="0.2">
      <c r="A94" s="5" t="s">
        <v>110</v>
      </c>
      <c r="B94" s="1062" t="s">
        <v>1</v>
      </c>
      <c r="C94" s="1059" t="s">
        <v>1</v>
      </c>
      <c r="D94" s="1059" t="s">
        <v>1</v>
      </c>
      <c r="E94" s="1059" t="s">
        <v>1</v>
      </c>
      <c r="F94" s="1059" t="s">
        <v>1</v>
      </c>
    </row>
    <row r="95" spans="1:6" x14ac:dyDescent="0.2">
      <c r="A95" s="2" t="s">
        <v>106</v>
      </c>
      <c r="B95" s="1063">
        <v>1764</v>
      </c>
      <c r="C95" s="1060">
        <v>0.107177287340164</v>
      </c>
      <c r="D95" s="1060">
        <v>0.50739556550979603</v>
      </c>
      <c r="E95" s="1060">
        <v>0.31311246752739003</v>
      </c>
      <c r="F95" s="1060">
        <v>7.2314694523811299E-2</v>
      </c>
    </row>
    <row r="96" spans="1:6" x14ac:dyDescent="0.2">
      <c r="A96" s="2" t="s">
        <v>107</v>
      </c>
      <c r="B96" s="1063">
        <v>3336</v>
      </c>
      <c r="C96" s="1060">
        <v>9.35517027974129E-2</v>
      </c>
      <c r="D96" s="1060">
        <v>0.52659267187118497</v>
      </c>
      <c r="E96" s="1060">
        <v>0.270887941122055</v>
      </c>
      <c r="F96" s="1060">
        <v>0.10896765440702399</v>
      </c>
    </row>
    <row r="97" spans="1:6" x14ac:dyDescent="0.2">
      <c r="A97" s="2" t="s">
        <v>108</v>
      </c>
      <c r="B97" s="1063">
        <v>3365</v>
      </c>
      <c r="C97" s="1060">
        <v>0.165996938943863</v>
      </c>
      <c r="D97" s="1060">
        <v>0.55826288461685203</v>
      </c>
      <c r="E97" s="1060">
        <v>0.16517531871795699</v>
      </c>
      <c r="F97" s="1060">
        <v>0.110564842820168</v>
      </c>
    </row>
    <row r="98" spans="1:6" x14ac:dyDescent="0.2">
      <c r="A98" s="2" t="s">
        <v>109</v>
      </c>
      <c r="B98" s="1063">
        <v>409</v>
      </c>
      <c r="C98" s="1060">
        <v>0.28448805212974498</v>
      </c>
      <c r="D98" s="1060">
        <v>0.47272086143493702</v>
      </c>
      <c r="E98" s="1060">
        <v>0.12615600228309601</v>
      </c>
      <c r="F98" s="1060">
        <v>0.116635091602802</v>
      </c>
    </row>
    <row r="99" spans="1:6" x14ac:dyDescent="0.2">
      <c r="A99" s="5" t="s">
        <v>111</v>
      </c>
      <c r="B99" s="1062" t="s">
        <v>1</v>
      </c>
      <c r="C99" s="1059" t="s">
        <v>1</v>
      </c>
      <c r="D99" s="1059" t="s">
        <v>1</v>
      </c>
      <c r="E99" s="1059" t="s">
        <v>1</v>
      </c>
      <c r="F99" s="1059" t="s">
        <v>1</v>
      </c>
    </row>
    <row r="100" spans="1:6" x14ac:dyDescent="0.2">
      <c r="A100" s="2" t="s">
        <v>112</v>
      </c>
      <c r="B100" s="1063">
        <v>577</v>
      </c>
      <c r="C100" s="1060">
        <v>0.18078239262104001</v>
      </c>
      <c r="D100" s="1060">
        <v>0.53464996814727805</v>
      </c>
      <c r="E100" s="1060">
        <v>0.20758488774299599</v>
      </c>
      <c r="F100" s="1060">
        <v>7.6982773840427399E-2</v>
      </c>
    </row>
    <row r="101" spans="1:6" x14ac:dyDescent="0.2">
      <c r="A101" s="2" t="s">
        <v>113</v>
      </c>
      <c r="B101" s="1063">
        <v>1442</v>
      </c>
      <c r="C101" s="1060">
        <v>0.17435713112354301</v>
      </c>
      <c r="D101" s="1060">
        <v>0.60561960935592696</v>
      </c>
      <c r="E101" s="1060">
        <v>0.16706463694572399</v>
      </c>
      <c r="F101" s="1060">
        <v>5.2958600223064402E-2</v>
      </c>
    </row>
    <row r="102" spans="1:6" x14ac:dyDescent="0.2">
      <c r="A102" s="2" t="s">
        <v>114</v>
      </c>
      <c r="B102" s="1063">
        <v>2005</v>
      </c>
      <c r="C102" s="1060">
        <v>0.124944888055325</v>
      </c>
      <c r="D102" s="1060">
        <v>0.56740051507949796</v>
      </c>
      <c r="E102" s="1060">
        <v>0.21049946546554599</v>
      </c>
      <c r="F102" s="1060">
        <v>9.7155101597309099E-2</v>
      </c>
    </row>
    <row r="103" spans="1:6" x14ac:dyDescent="0.2">
      <c r="A103" s="2" t="s">
        <v>115</v>
      </c>
      <c r="B103" s="1063">
        <v>1375</v>
      </c>
      <c r="C103" s="1060">
        <v>0.118576794862747</v>
      </c>
      <c r="D103" s="1060">
        <v>0.53541648387908902</v>
      </c>
      <c r="E103" s="1060">
        <v>0.22799414396286</v>
      </c>
      <c r="F103" s="1060">
        <v>0.118012569844723</v>
      </c>
    </row>
    <row r="104" spans="1:6" x14ac:dyDescent="0.2">
      <c r="A104" s="2" t="s">
        <v>116</v>
      </c>
      <c r="B104" s="1063">
        <v>1538</v>
      </c>
      <c r="C104" s="1060">
        <v>8.8618472218513503E-2</v>
      </c>
      <c r="D104" s="1060">
        <v>0.52208322286605802</v>
      </c>
      <c r="E104" s="1060">
        <v>0.27114418148994401</v>
      </c>
      <c r="F104" s="1060">
        <v>0.118154101073742</v>
      </c>
    </row>
    <row r="105" spans="1:6" x14ac:dyDescent="0.2">
      <c r="A105" s="2" t="s">
        <v>117</v>
      </c>
      <c r="B105" s="1063">
        <v>1484</v>
      </c>
      <c r="C105" s="1060">
        <v>9.4282917678356198E-2</v>
      </c>
      <c r="D105" s="1060">
        <v>0.39993903040885898</v>
      </c>
      <c r="E105" s="1060">
        <v>0.38497385382652299</v>
      </c>
      <c r="F105" s="1060">
        <v>0.12080417573452</v>
      </c>
    </row>
    <row r="106" spans="1:6" x14ac:dyDescent="0.2">
      <c r="A106" s="2" t="s">
        <v>118</v>
      </c>
      <c r="B106" s="1063">
        <v>1189</v>
      </c>
      <c r="C106" s="1060">
        <v>8.83026123046875E-2</v>
      </c>
      <c r="D106" s="1060">
        <v>0.431808441877365</v>
      </c>
      <c r="E106" s="1060">
        <v>0.33861836791038502</v>
      </c>
      <c r="F106" s="1060">
        <v>0.14127057790756201</v>
      </c>
    </row>
    <row r="107" spans="1:6" x14ac:dyDescent="0.2">
      <c r="A107" s="5" t="s">
        <v>111</v>
      </c>
      <c r="B107" s="1062" t="s">
        <v>1</v>
      </c>
      <c r="C107" s="1059" t="s">
        <v>1</v>
      </c>
      <c r="D107" s="1059" t="s">
        <v>1</v>
      </c>
      <c r="E107" s="1059" t="s">
        <v>1</v>
      </c>
      <c r="F107" s="1059" t="s">
        <v>1</v>
      </c>
    </row>
    <row r="108" spans="1:6" x14ac:dyDescent="0.2">
      <c r="A108" s="2" t="s">
        <v>119</v>
      </c>
      <c r="B108" s="1063">
        <v>2019</v>
      </c>
      <c r="C108" s="1060">
        <v>0.17646069824695601</v>
      </c>
      <c r="D108" s="1060">
        <v>0.58238488435745195</v>
      </c>
      <c r="E108" s="1060">
        <v>0.180330544710159</v>
      </c>
      <c r="F108" s="1060">
        <v>6.0823865234851802E-2</v>
      </c>
    </row>
    <row r="109" spans="1:6" x14ac:dyDescent="0.2">
      <c r="A109" s="2" t="s">
        <v>120</v>
      </c>
      <c r="B109" s="1063">
        <v>2789</v>
      </c>
      <c r="C109" s="1060">
        <v>0.129339814186096</v>
      </c>
      <c r="D109" s="1060">
        <v>0.55905187129974399</v>
      </c>
      <c r="E109" s="1060">
        <v>0.20899811387062101</v>
      </c>
      <c r="F109" s="1060">
        <v>0.102610185742378</v>
      </c>
    </row>
    <row r="110" spans="1:6" x14ac:dyDescent="0.2">
      <c r="A110" s="2" t="s">
        <v>121</v>
      </c>
      <c r="B110" s="1063">
        <v>2129</v>
      </c>
      <c r="C110" s="1060">
        <v>8.7070964276790605E-2</v>
      </c>
      <c r="D110" s="1060">
        <v>0.52485942840576205</v>
      </c>
      <c r="E110" s="1060">
        <v>0.269779592752457</v>
      </c>
      <c r="F110" s="1060">
        <v>0.118290036916733</v>
      </c>
    </row>
    <row r="111" spans="1:6" x14ac:dyDescent="0.2">
      <c r="A111" s="2" t="s">
        <v>122</v>
      </c>
      <c r="B111" s="1063">
        <v>2673</v>
      </c>
      <c r="C111" s="1060">
        <v>9.1550558805465698E-2</v>
      </c>
      <c r="D111" s="1060">
        <v>0.41449993848800698</v>
      </c>
      <c r="E111" s="1060">
        <v>0.36379435658454901</v>
      </c>
      <c r="F111" s="1060">
        <v>0.13015513122081801</v>
      </c>
    </row>
    <row r="112" spans="1:6" x14ac:dyDescent="0.2">
      <c r="A112" s="5" t="s">
        <v>111</v>
      </c>
      <c r="B112" s="1062" t="s">
        <v>1</v>
      </c>
      <c r="C112" s="1059" t="s">
        <v>1</v>
      </c>
      <c r="D112" s="1059" t="s">
        <v>1</v>
      </c>
      <c r="E112" s="1059" t="s">
        <v>1</v>
      </c>
      <c r="F112" s="1059" t="s">
        <v>1</v>
      </c>
    </row>
    <row r="113" spans="1:6" x14ac:dyDescent="0.2">
      <c r="A113" s="2" t="s">
        <v>119</v>
      </c>
      <c r="B113" s="1063">
        <v>2019</v>
      </c>
      <c r="C113" s="1060">
        <v>0.17646069824695601</v>
      </c>
      <c r="D113" s="1060">
        <v>0.58238488435745195</v>
      </c>
      <c r="E113" s="1060">
        <v>0.180330544710159</v>
      </c>
      <c r="F113" s="1060">
        <v>6.0823865234851802E-2</v>
      </c>
    </row>
    <row r="114" spans="1:6" x14ac:dyDescent="0.2">
      <c r="A114" s="2" t="s">
        <v>123</v>
      </c>
      <c r="B114" s="1063">
        <v>3380</v>
      </c>
      <c r="C114" s="1060">
        <v>0.12257754057645801</v>
      </c>
      <c r="D114" s="1060">
        <v>0.55551040172576904</v>
      </c>
      <c r="E114" s="1060">
        <v>0.21700315177440599</v>
      </c>
      <c r="F114" s="1060">
        <v>0.104908905923367</v>
      </c>
    </row>
    <row r="115" spans="1:6" x14ac:dyDescent="0.2">
      <c r="A115" s="2" t="s">
        <v>124</v>
      </c>
      <c r="B115" s="1063">
        <v>4211</v>
      </c>
      <c r="C115" s="1060">
        <v>9.0356491506099701E-2</v>
      </c>
      <c r="D115" s="1060">
        <v>0.45831239223480202</v>
      </c>
      <c r="E115" s="1060">
        <v>0.32606333494186401</v>
      </c>
      <c r="F115" s="1060">
        <v>0.125267803668976</v>
      </c>
    </row>
    <row r="116" spans="1:6" x14ac:dyDescent="0.2">
      <c r="A116" s="5" t="s">
        <v>125</v>
      </c>
      <c r="B116" s="1062" t="s">
        <v>1</v>
      </c>
      <c r="C116" s="1059" t="s">
        <v>1</v>
      </c>
      <c r="D116" s="1059" t="s">
        <v>1</v>
      </c>
      <c r="E116" s="1059" t="s">
        <v>1</v>
      </c>
      <c r="F116" s="1059" t="s">
        <v>1</v>
      </c>
    </row>
    <row r="117" spans="1:6" x14ac:dyDescent="0.2">
      <c r="A117" s="2" t="s">
        <v>126</v>
      </c>
      <c r="B117" s="1063">
        <v>1235</v>
      </c>
      <c r="C117" s="1060">
        <v>0.109189532697201</v>
      </c>
      <c r="D117" s="1060">
        <v>0.49993097782134999</v>
      </c>
      <c r="E117" s="1060">
        <v>0.32127901911735501</v>
      </c>
      <c r="F117" s="1060">
        <v>6.9600485265255002E-2</v>
      </c>
    </row>
    <row r="118" spans="1:6" x14ac:dyDescent="0.2">
      <c r="A118" s="2" t="s">
        <v>127</v>
      </c>
      <c r="B118" s="1063">
        <v>335</v>
      </c>
      <c r="C118" s="1060">
        <v>9.9393151700496701E-2</v>
      </c>
      <c r="D118" s="1060">
        <v>0.51096612215042103</v>
      </c>
      <c r="E118" s="1060">
        <v>0.31631779670715299</v>
      </c>
      <c r="F118" s="1060">
        <v>7.3322929441928905E-2</v>
      </c>
    </row>
    <row r="119" spans="1:6" x14ac:dyDescent="0.2">
      <c r="A119" s="2" t="s">
        <v>128</v>
      </c>
      <c r="B119" s="1063">
        <v>647</v>
      </c>
      <c r="C119" s="1060">
        <v>8.4971427917480497E-2</v>
      </c>
      <c r="D119" s="1060">
        <v>0.54235523939132702</v>
      </c>
      <c r="E119" s="1060">
        <v>0.27283331751823398</v>
      </c>
      <c r="F119" s="1060">
        <v>9.9840022623538999E-2</v>
      </c>
    </row>
    <row r="120" spans="1:6" x14ac:dyDescent="0.2">
      <c r="A120" s="2" t="s">
        <v>129</v>
      </c>
      <c r="B120" s="1063">
        <v>1421</v>
      </c>
      <c r="C120" s="1060">
        <v>7.73613005876541E-2</v>
      </c>
      <c r="D120" s="1060">
        <v>0.537580966949463</v>
      </c>
      <c r="E120" s="1060">
        <v>0.28315904736518899</v>
      </c>
      <c r="F120" s="1060">
        <v>0.10189866274595299</v>
      </c>
    </row>
    <row r="121" spans="1:6" x14ac:dyDescent="0.2">
      <c r="A121" s="2" t="s">
        <v>130</v>
      </c>
      <c r="B121" s="1063">
        <v>1477</v>
      </c>
      <c r="C121" s="1060">
        <v>0.115446984767914</v>
      </c>
      <c r="D121" s="1060">
        <v>0.51154613494873002</v>
      </c>
      <c r="E121" s="1060">
        <v>0.25487101078033397</v>
      </c>
      <c r="F121" s="1060">
        <v>0.118135876953602</v>
      </c>
    </row>
    <row r="122" spans="1:6" x14ac:dyDescent="0.2">
      <c r="A122" s="2" t="s">
        <v>131</v>
      </c>
      <c r="B122" s="1063">
        <v>852</v>
      </c>
      <c r="C122" s="1060">
        <v>0.13461737334728199</v>
      </c>
      <c r="D122" s="1060">
        <v>0.54698836803436302</v>
      </c>
      <c r="E122" s="1060">
        <v>0.204199999570847</v>
      </c>
      <c r="F122" s="1060">
        <v>0.114194244146347</v>
      </c>
    </row>
    <row r="123" spans="1:6" x14ac:dyDescent="0.2">
      <c r="A123" s="2" t="s">
        <v>132</v>
      </c>
      <c r="B123" s="1063">
        <v>504</v>
      </c>
      <c r="C123" s="1060">
        <v>0.16625663638114899</v>
      </c>
      <c r="D123" s="1060">
        <v>0.59035128355026201</v>
      </c>
      <c r="E123" s="1060">
        <v>0.15365564823150599</v>
      </c>
      <c r="F123" s="1060">
        <v>8.9736439287662506E-2</v>
      </c>
    </row>
    <row r="124" spans="1:6" x14ac:dyDescent="0.2">
      <c r="A124" s="3" t="s">
        <v>133</v>
      </c>
      <c r="B124" s="1064">
        <v>2403</v>
      </c>
      <c r="C124" s="1061">
        <v>0.19753499329090099</v>
      </c>
      <c r="D124" s="1061">
        <v>0.54355794191360496</v>
      </c>
      <c r="E124" s="1061">
        <v>0.14387270808219901</v>
      </c>
      <c r="F124" s="1061">
        <v>0.115034341812134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79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80</v>
      </c>
      <c r="D5" s="4" t="s">
        <v>81</v>
      </c>
      <c r="E5" s="4" t="s">
        <v>82</v>
      </c>
      <c r="F5" s="4" t="s">
        <v>83</v>
      </c>
    </row>
    <row r="6" spans="1:6" x14ac:dyDescent="0.2">
      <c r="A6" s="5" t="s">
        <v>26</v>
      </c>
      <c r="B6" s="1068" t="s">
        <v>1</v>
      </c>
      <c r="C6" s="1065" t="s">
        <v>1</v>
      </c>
      <c r="D6" s="1065" t="s">
        <v>1</v>
      </c>
      <c r="E6" s="1065" t="s">
        <v>1</v>
      </c>
      <c r="F6" s="1065" t="s">
        <v>1</v>
      </c>
    </row>
    <row r="7" spans="1:6" x14ac:dyDescent="0.2">
      <c r="A7" s="2" t="s">
        <v>26</v>
      </c>
      <c r="B7" s="1069">
        <v>9568</v>
      </c>
      <c r="C7" s="1066">
        <v>0.84387546777725198</v>
      </c>
      <c r="D7" s="1066">
        <v>2.5137295946478799E-2</v>
      </c>
      <c r="E7" s="1066">
        <v>5.67870736122131E-2</v>
      </c>
      <c r="F7" s="1066">
        <v>7.4200183153152494E-2</v>
      </c>
    </row>
    <row r="8" spans="1:6" x14ac:dyDescent="0.2">
      <c r="A8" s="5" t="s">
        <v>27</v>
      </c>
      <c r="B8" s="1068" t="s">
        <v>1</v>
      </c>
      <c r="C8" s="1065" t="s">
        <v>1</v>
      </c>
      <c r="D8" s="1065" t="s">
        <v>1</v>
      </c>
      <c r="E8" s="1065" t="s">
        <v>1</v>
      </c>
      <c r="F8" s="1065" t="s">
        <v>1</v>
      </c>
    </row>
    <row r="9" spans="1:6" x14ac:dyDescent="0.2">
      <c r="A9" s="2" t="s">
        <v>28</v>
      </c>
      <c r="B9" s="1069">
        <v>2557</v>
      </c>
      <c r="C9" s="1066">
        <v>0.98601776361465499</v>
      </c>
      <c r="D9" s="1066">
        <v>6.9518922828137896E-4</v>
      </c>
      <c r="E9" s="1066">
        <v>3.1542722135782198E-3</v>
      </c>
      <c r="F9" s="1066">
        <v>1.0132753290236E-2</v>
      </c>
    </row>
    <row r="10" spans="1:6" x14ac:dyDescent="0.2">
      <c r="A10" s="2" t="s">
        <v>29</v>
      </c>
      <c r="B10" s="1069">
        <v>407</v>
      </c>
      <c r="C10" s="1066">
        <v>0.21311563253402699</v>
      </c>
      <c r="D10" s="1066">
        <v>8.5388913750648499E-2</v>
      </c>
      <c r="E10" s="1066">
        <v>0.20777638256549799</v>
      </c>
      <c r="F10" s="1066">
        <v>0.49371907114982599</v>
      </c>
    </row>
    <row r="11" spans="1:6" x14ac:dyDescent="0.2">
      <c r="A11" s="2" t="s">
        <v>30</v>
      </c>
      <c r="B11" s="1069">
        <v>1540</v>
      </c>
      <c r="C11" s="1066">
        <v>0.117955528199673</v>
      </c>
      <c r="D11" s="1066">
        <v>0.170191049575806</v>
      </c>
      <c r="E11" s="1066">
        <v>0.372204810380936</v>
      </c>
      <c r="F11" s="1066">
        <v>0.33964860439300498</v>
      </c>
    </row>
    <row r="12" spans="1:6" x14ac:dyDescent="0.2">
      <c r="A12" s="2" t="s">
        <v>31</v>
      </c>
      <c r="B12" s="1069">
        <v>1789</v>
      </c>
      <c r="C12" s="1066">
        <v>1</v>
      </c>
      <c r="D12" s="1066">
        <v>0</v>
      </c>
      <c r="E12" s="1066">
        <v>0</v>
      </c>
      <c r="F12" s="1066">
        <v>0</v>
      </c>
    </row>
    <row r="13" spans="1:6" x14ac:dyDescent="0.2">
      <c r="A13" s="2" t="s">
        <v>32</v>
      </c>
      <c r="B13" s="1069">
        <v>1049</v>
      </c>
      <c r="C13" s="1066">
        <v>0.99624526500701904</v>
      </c>
      <c r="D13" s="1066">
        <v>0</v>
      </c>
      <c r="E13" s="1066">
        <v>3.7547480314969999E-3</v>
      </c>
      <c r="F13" s="1066">
        <v>0</v>
      </c>
    </row>
    <row r="14" spans="1:6" x14ac:dyDescent="0.2">
      <c r="A14" s="2" t="s">
        <v>33</v>
      </c>
      <c r="B14" s="1069">
        <v>1748</v>
      </c>
      <c r="C14" s="1066">
        <v>1</v>
      </c>
      <c r="D14" s="1066">
        <v>0</v>
      </c>
      <c r="E14" s="1066">
        <v>0</v>
      </c>
      <c r="F14" s="1066">
        <v>0</v>
      </c>
    </row>
    <row r="15" spans="1:6" x14ac:dyDescent="0.2">
      <c r="A15" s="5" t="s">
        <v>34</v>
      </c>
      <c r="B15" s="1068" t="s">
        <v>1</v>
      </c>
      <c r="C15" s="1065" t="s">
        <v>1</v>
      </c>
      <c r="D15" s="1065" t="s">
        <v>1</v>
      </c>
      <c r="E15" s="1065" t="s">
        <v>1</v>
      </c>
      <c r="F15" s="1065" t="s">
        <v>1</v>
      </c>
    </row>
    <row r="16" spans="1:6" x14ac:dyDescent="0.2">
      <c r="A16" s="2" t="s">
        <v>35</v>
      </c>
      <c r="B16" s="1069">
        <v>6042</v>
      </c>
      <c r="C16" s="1066">
        <v>0.78955841064453103</v>
      </c>
      <c r="D16" s="1066">
        <v>3.2386939972639098E-2</v>
      </c>
      <c r="E16" s="1066">
        <v>7.5309559702873202E-2</v>
      </c>
      <c r="F16" s="1066">
        <v>0.102745108306408</v>
      </c>
    </row>
    <row r="17" spans="1:6" x14ac:dyDescent="0.2">
      <c r="A17" s="2" t="s">
        <v>36</v>
      </c>
      <c r="B17" s="1069">
        <v>340</v>
      </c>
      <c r="C17" s="1066">
        <v>0.84315645694732699</v>
      </c>
      <c r="D17" s="1066">
        <v>2.1309414878487601E-2</v>
      </c>
      <c r="E17" s="1066">
        <v>5.8855894953012501E-2</v>
      </c>
      <c r="F17" s="1066">
        <v>7.6678238809108706E-2</v>
      </c>
    </row>
    <row r="18" spans="1:6" x14ac:dyDescent="0.2">
      <c r="A18" s="2" t="s">
        <v>37</v>
      </c>
      <c r="B18" s="1069">
        <v>2609</v>
      </c>
      <c r="C18" s="1066">
        <v>0.98937231302261397</v>
      </c>
      <c r="D18" s="1066">
        <v>0</v>
      </c>
      <c r="E18" s="1066">
        <v>5.8952136896550699E-3</v>
      </c>
      <c r="F18" s="1066">
        <v>4.7324821352958697E-3</v>
      </c>
    </row>
    <row r="19" spans="1:6" x14ac:dyDescent="0.2">
      <c r="A19" s="2" t="s">
        <v>38</v>
      </c>
      <c r="B19" s="1069">
        <v>337</v>
      </c>
      <c r="C19" s="1066">
        <v>0.88513636589050304</v>
      </c>
      <c r="D19" s="1066">
        <v>3.9027024060487699E-2</v>
      </c>
      <c r="E19" s="1066">
        <v>3.1953930854797398E-2</v>
      </c>
      <c r="F19" s="1066">
        <v>4.3882671743631398E-2</v>
      </c>
    </row>
    <row r="20" spans="1:6" x14ac:dyDescent="0.2">
      <c r="A20" s="5" t="s">
        <v>39</v>
      </c>
      <c r="B20" s="1068" t="s">
        <v>1</v>
      </c>
      <c r="C20" s="1065" t="s">
        <v>1</v>
      </c>
      <c r="D20" s="1065" t="s">
        <v>1</v>
      </c>
      <c r="E20" s="1065" t="s">
        <v>1</v>
      </c>
      <c r="F20" s="1065" t="s">
        <v>1</v>
      </c>
    </row>
    <row r="21" spans="1:6" x14ac:dyDescent="0.2">
      <c r="A21" s="2" t="s">
        <v>35</v>
      </c>
      <c r="B21" s="1069">
        <v>6042</v>
      </c>
      <c r="C21" s="1066">
        <v>0.78955841064453103</v>
      </c>
      <c r="D21" s="1066">
        <v>3.2386939972639098E-2</v>
      </c>
      <c r="E21" s="1066">
        <v>7.5309559702873202E-2</v>
      </c>
      <c r="F21" s="1066">
        <v>0.102745108306408</v>
      </c>
    </row>
    <row r="22" spans="1:6" x14ac:dyDescent="0.2">
      <c r="A22" s="2" t="s">
        <v>40</v>
      </c>
      <c r="B22" s="1069">
        <v>115</v>
      </c>
      <c r="C22" s="1066">
        <v>0.81798547506332397</v>
      </c>
      <c r="D22" s="1066">
        <v>1.32001740857959E-2</v>
      </c>
      <c r="E22" s="1066">
        <v>8.2859843969345107E-2</v>
      </c>
      <c r="F22" s="1066">
        <v>8.5954494774341597E-2</v>
      </c>
    </row>
    <row r="23" spans="1:6" x14ac:dyDescent="0.2">
      <c r="A23" s="2" t="s">
        <v>41</v>
      </c>
      <c r="B23" s="1069">
        <v>187</v>
      </c>
      <c r="C23" s="1066">
        <v>0.83210545778274503</v>
      </c>
      <c r="D23" s="1066">
        <v>3.0316293239593499E-2</v>
      </c>
      <c r="E23" s="1066">
        <v>5.6612905114889103E-2</v>
      </c>
      <c r="F23" s="1066">
        <v>8.0965355038642897E-2</v>
      </c>
    </row>
    <row r="24" spans="1:6" x14ac:dyDescent="0.2">
      <c r="A24" s="2" t="s">
        <v>42</v>
      </c>
      <c r="B24" s="1069">
        <v>38</v>
      </c>
      <c r="C24" s="1066">
        <v>0.97180289030075095</v>
      </c>
      <c r="D24" s="1066">
        <v>0</v>
      </c>
      <c r="E24" s="1066">
        <v>0</v>
      </c>
      <c r="F24" s="1066">
        <v>2.8197104111313799E-2</v>
      </c>
    </row>
    <row r="25" spans="1:6" x14ac:dyDescent="0.2">
      <c r="A25" s="2" t="s">
        <v>43</v>
      </c>
      <c r="B25" s="1069">
        <v>12</v>
      </c>
      <c r="C25" s="1066" t="s">
        <v>1</v>
      </c>
      <c r="D25" s="1066" t="s">
        <v>1</v>
      </c>
      <c r="E25" s="1066" t="s">
        <v>1</v>
      </c>
      <c r="F25" s="1066" t="s">
        <v>1</v>
      </c>
    </row>
    <row r="26" spans="1:6" x14ac:dyDescent="0.2">
      <c r="A26" s="2" t="s">
        <v>37</v>
      </c>
      <c r="B26" s="1069">
        <v>2609</v>
      </c>
      <c r="C26" s="1066">
        <v>0.98937231302261397</v>
      </c>
      <c r="D26" s="1066">
        <v>0</v>
      </c>
      <c r="E26" s="1066">
        <v>5.8952136896550699E-3</v>
      </c>
      <c r="F26" s="1066">
        <v>4.7324821352958697E-3</v>
      </c>
    </row>
    <row r="27" spans="1:6" x14ac:dyDescent="0.2">
      <c r="A27" s="2" t="s">
        <v>44</v>
      </c>
      <c r="B27" s="1069">
        <v>39</v>
      </c>
      <c r="C27" s="1066">
        <v>0.49348467588424699</v>
      </c>
      <c r="D27" s="1066">
        <v>0.187642797827721</v>
      </c>
      <c r="E27" s="1066">
        <v>0.110138699412346</v>
      </c>
      <c r="F27" s="1066">
        <v>0.20873384177684801</v>
      </c>
    </row>
    <row r="28" spans="1:6" x14ac:dyDescent="0.2">
      <c r="A28" s="2" t="s">
        <v>45</v>
      </c>
      <c r="B28" s="1069">
        <v>286</v>
      </c>
      <c r="C28" s="1066">
        <v>0.94809019565582298</v>
      </c>
      <c r="D28" s="1066">
        <v>1.55702829360962E-2</v>
      </c>
      <c r="E28" s="1066">
        <v>1.6078008338808999E-2</v>
      </c>
      <c r="F28" s="1066">
        <v>2.0261522382497801E-2</v>
      </c>
    </row>
    <row r="29" spans="1:6" x14ac:dyDescent="0.2">
      <c r="A29" s="5" t="s">
        <v>46</v>
      </c>
      <c r="B29" s="1068" t="s">
        <v>1</v>
      </c>
      <c r="C29" s="1065" t="s">
        <v>1</v>
      </c>
      <c r="D29" s="1065" t="s">
        <v>1</v>
      </c>
      <c r="E29" s="1065" t="s">
        <v>1</v>
      </c>
      <c r="F29" s="1065" t="s">
        <v>1</v>
      </c>
    </row>
    <row r="30" spans="1:6" x14ac:dyDescent="0.2">
      <c r="A30" s="2" t="s">
        <v>47</v>
      </c>
      <c r="B30" s="1069">
        <v>510</v>
      </c>
      <c r="C30" s="1066">
        <v>0.97348046302795399</v>
      </c>
      <c r="D30" s="1066">
        <v>5.4849390871822799E-3</v>
      </c>
      <c r="E30" s="1066">
        <v>1.4813521876931199E-2</v>
      </c>
      <c r="F30" s="1066">
        <v>6.2210708856582598E-3</v>
      </c>
    </row>
    <row r="31" spans="1:6" x14ac:dyDescent="0.2">
      <c r="A31" s="2" t="s">
        <v>48</v>
      </c>
      <c r="B31" s="1069">
        <v>2219</v>
      </c>
      <c r="C31" s="1066">
        <v>0.91830015182495095</v>
      </c>
      <c r="D31" s="1066">
        <v>7.0388014428317503E-3</v>
      </c>
      <c r="E31" s="1066">
        <v>2.7122415602207201E-2</v>
      </c>
      <c r="F31" s="1066">
        <v>4.7538600862026201E-2</v>
      </c>
    </row>
    <row r="32" spans="1:6" x14ac:dyDescent="0.2">
      <c r="A32" s="2" t="s">
        <v>49</v>
      </c>
      <c r="B32" s="1069">
        <v>1853</v>
      </c>
      <c r="C32" s="1066">
        <v>0.86814242601394698</v>
      </c>
      <c r="D32" s="1066">
        <v>1.5958933159709001E-2</v>
      </c>
      <c r="E32" s="1066">
        <v>4.4583179056644398E-2</v>
      </c>
      <c r="F32" s="1066">
        <v>7.1315482258796706E-2</v>
      </c>
    </row>
    <row r="33" spans="1:6" x14ac:dyDescent="0.2">
      <c r="A33" s="2" t="s">
        <v>50</v>
      </c>
      <c r="B33" s="1069">
        <v>4294</v>
      </c>
      <c r="C33" s="1066">
        <v>0.69743967056274403</v>
      </c>
      <c r="D33" s="1066">
        <v>5.6313231587410001E-2</v>
      </c>
      <c r="E33" s="1066">
        <v>0.11693210154771801</v>
      </c>
      <c r="F33" s="1066">
        <v>0.12931501865386999</v>
      </c>
    </row>
    <row r="34" spans="1:6" x14ac:dyDescent="0.2">
      <c r="A34" s="5" t="s">
        <v>51</v>
      </c>
      <c r="B34" s="1068" t="s">
        <v>1</v>
      </c>
      <c r="C34" s="1065" t="s">
        <v>1</v>
      </c>
      <c r="D34" s="1065" t="s">
        <v>1</v>
      </c>
      <c r="E34" s="1065" t="s">
        <v>1</v>
      </c>
      <c r="F34" s="1065" t="s">
        <v>1</v>
      </c>
    </row>
    <row r="35" spans="1:6" x14ac:dyDescent="0.2">
      <c r="A35" s="2" t="s">
        <v>52</v>
      </c>
      <c r="B35" s="1069">
        <v>2892</v>
      </c>
      <c r="C35" s="1066">
        <v>0.99734038114547696</v>
      </c>
      <c r="D35" s="1066">
        <v>0</v>
      </c>
      <c r="E35" s="1066">
        <v>2.6596200186759199E-3</v>
      </c>
      <c r="F35" s="1066">
        <v>0</v>
      </c>
    </row>
    <row r="36" spans="1:6" x14ac:dyDescent="0.2">
      <c r="A36" s="2" t="s">
        <v>53</v>
      </c>
      <c r="B36" s="1069">
        <v>4144</v>
      </c>
      <c r="C36" s="1066">
        <v>0.90353888273239102</v>
      </c>
      <c r="D36" s="1066">
        <v>3.4022881300188601E-4</v>
      </c>
      <c r="E36" s="1066">
        <v>3.3042810857295997E-2</v>
      </c>
      <c r="F36" s="1066">
        <v>6.3078083097934695E-2</v>
      </c>
    </row>
    <row r="37" spans="1:6" x14ac:dyDescent="0.2">
      <c r="A37" s="2" t="s">
        <v>54</v>
      </c>
      <c r="B37" s="1069">
        <v>1303</v>
      </c>
      <c r="C37" s="1066">
        <v>0.39852952957153298</v>
      </c>
      <c r="D37" s="1066">
        <v>3.4707844257354702E-2</v>
      </c>
      <c r="E37" s="1066">
        <v>0.29082533717155501</v>
      </c>
      <c r="F37" s="1066">
        <v>0.275937259197235</v>
      </c>
    </row>
    <row r="38" spans="1:6" x14ac:dyDescent="0.2">
      <c r="A38" s="2" t="s">
        <v>55</v>
      </c>
      <c r="B38" s="1069">
        <v>1226</v>
      </c>
      <c r="C38" s="1066">
        <v>0.215828061103821</v>
      </c>
      <c r="D38" s="1066">
        <v>0.26751780509948703</v>
      </c>
      <c r="E38" s="1066">
        <v>0.185039296746254</v>
      </c>
      <c r="F38" s="1066">
        <v>0.33161482214927701</v>
      </c>
    </row>
    <row r="39" spans="1:6" x14ac:dyDescent="0.2">
      <c r="A39" s="5" t="s">
        <v>56</v>
      </c>
      <c r="B39" s="1068" t="s">
        <v>1</v>
      </c>
      <c r="C39" s="1065" t="s">
        <v>1</v>
      </c>
      <c r="D39" s="1065" t="s">
        <v>1</v>
      </c>
      <c r="E39" s="1065" t="s">
        <v>1</v>
      </c>
      <c r="F39" s="1065" t="s">
        <v>1</v>
      </c>
    </row>
    <row r="40" spans="1:6" x14ac:dyDescent="0.2">
      <c r="A40" s="2" t="s">
        <v>57</v>
      </c>
      <c r="B40" s="1069">
        <v>8371</v>
      </c>
      <c r="C40" s="1066">
        <v>0.86656689643859897</v>
      </c>
      <c r="D40" s="1066">
        <v>1.8299542367458298E-2</v>
      </c>
      <c r="E40" s="1066">
        <v>4.7201141715049702E-2</v>
      </c>
      <c r="F40" s="1066">
        <v>6.7932426929473905E-2</v>
      </c>
    </row>
    <row r="41" spans="1:6" x14ac:dyDescent="0.2">
      <c r="A41" s="2" t="s">
        <v>58</v>
      </c>
      <c r="B41" s="1069">
        <v>887</v>
      </c>
      <c r="C41" s="1066">
        <v>0.73358410596847501</v>
      </c>
      <c r="D41" s="1066">
        <v>5.5549733340740197E-2</v>
      </c>
      <c r="E41" s="1066">
        <v>0.107296384871006</v>
      </c>
      <c r="F41" s="1066">
        <v>0.103569760918617</v>
      </c>
    </row>
    <row r="42" spans="1:6" x14ac:dyDescent="0.2">
      <c r="A42" s="5" t="s">
        <v>59</v>
      </c>
      <c r="B42" s="1068" t="s">
        <v>1</v>
      </c>
      <c r="C42" s="1065" t="s">
        <v>1</v>
      </c>
      <c r="D42" s="1065" t="s">
        <v>1</v>
      </c>
      <c r="E42" s="1065" t="s">
        <v>1</v>
      </c>
      <c r="F42" s="1065" t="s">
        <v>1</v>
      </c>
    </row>
    <row r="43" spans="1:6" x14ac:dyDescent="0.2">
      <c r="A43" s="2" t="s">
        <v>60</v>
      </c>
      <c r="B43" s="1069">
        <v>7620</v>
      </c>
      <c r="C43" s="1066">
        <v>0.86532896757125899</v>
      </c>
      <c r="D43" s="1066">
        <v>1.6833202913403501E-2</v>
      </c>
      <c r="E43" s="1066">
        <v>4.6172685921192197E-2</v>
      </c>
      <c r="F43" s="1066">
        <v>7.1665160357952104E-2</v>
      </c>
    </row>
    <row r="44" spans="1:6" x14ac:dyDescent="0.2">
      <c r="A44" s="2" t="s">
        <v>61</v>
      </c>
      <c r="B44" s="1069">
        <v>1029</v>
      </c>
      <c r="C44" s="1066">
        <v>0.87073421478271495</v>
      </c>
      <c r="D44" s="1066">
        <v>3.00968606024981E-2</v>
      </c>
      <c r="E44" s="1066">
        <v>6.0252055525779703E-2</v>
      </c>
      <c r="F44" s="1066">
        <v>3.8916841149330098E-2</v>
      </c>
    </row>
    <row r="45" spans="1:6" x14ac:dyDescent="0.2">
      <c r="A45" s="2" t="s">
        <v>62</v>
      </c>
      <c r="B45" s="1069">
        <v>749</v>
      </c>
      <c r="C45" s="1066">
        <v>0.72310107946395896</v>
      </c>
      <c r="D45" s="1066">
        <v>5.9161260724067702E-2</v>
      </c>
      <c r="E45" s="1066">
        <v>0.10972546786069901</v>
      </c>
      <c r="F45" s="1066">
        <v>0.108012214303017</v>
      </c>
    </row>
    <row r="46" spans="1:6" x14ac:dyDescent="0.2">
      <c r="A46" s="5" t="s">
        <v>63</v>
      </c>
      <c r="B46" s="1068" t="s">
        <v>1</v>
      </c>
      <c r="C46" s="1065" t="s">
        <v>1</v>
      </c>
      <c r="D46" s="1065" t="s">
        <v>1</v>
      </c>
      <c r="E46" s="1065" t="s">
        <v>1</v>
      </c>
      <c r="F46" s="1065" t="s">
        <v>1</v>
      </c>
    </row>
    <row r="47" spans="1:6" x14ac:dyDescent="0.2">
      <c r="A47" s="2" t="s">
        <v>64</v>
      </c>
      <c r="B47" s="1069">
        <v>1156</v>
      </c>
      <c r="C47" s="1066">
        <v>0.84601247310638406</v>
      </c>
      <c r="D47" s="1066">
        <v>3.2602448016405099E-2</v>
      </c>
      <c r="E47" s="1066">
        <v>6.6263072192668901E-2</v>
      </c>
      <c r="F47" s="1066">
        <v>5.5122021585702903E-2</v>
      </c>
    </row>
    <row r="48" spans="1:6" x14ac:dyDescent="0.2">
      <c r="A48" s="2" t="s">
        <v>65</v>
      </c>
      <c r="B48" s="1069">
        <v>808</v>
      </c>
      <c r="C48" s="1066">
        <v>0.85846048593521096</v>
      </c>
      <c r="D48" s="1066">
        <v>2.0433070138096799E-2</v>
      </c>
      <c r="E48" s="1066">
        <v>5.7106137275695801E-2</v>
      </c>
      <c r="F48" s="1066">
        <v>6.4000330865383107E-2</v>
      </c>
    </row>
    <row r="49" spans="1:6" x14ac:dyDescent="0.2">
      <c r="A49" s="2" t="s">
        <v>66</v>
      </c>
      <c r="B49" s="1069">
        <v>1413</v>
      </c>
      <c r="C49" s="1066">
        <v>0.87250816822052002</v>
      </c>
      <c r="D49" s="1066">
        <v>1.79520025849342E-2</v>
      </c>
      <c r="E49" s="1066">
        <v>4.7321505844593E-2</v>
      </c>
      <c r="F49" s="1066">
        <v>6.2218323349952698E-2</v>
      </c>
    </row>
    <row r="50" spans="1:6" x14ac:dyDescent="0.2">
      <c r="A50" s="2" t="s">
        <v>67</v>
      </c>
      <c r="B50" s="1069">
        <v>959</v>
      </c>
      <c r="C50" s="1066">
        <v>0.82509434223175004</v>
      </c>
      <c r="D50" s="1066">
        <v>2.86644659936428E-2</v>
      </c>
      <c r="E50" s="1066">
        <v>4.1548002511262901E-2</v>
      </c>
      <c r="F50" s="1066">
        <v>0.10469317436218301</v>
      </c>
    </row>
    <row r="51" spans="1:6" x14ac:dyDescent="0.2">
      <c r="A51" s="2" t="s">
        <v>68</v>
      </c>
      <c r="B51" s="1069">
        <v>926</v>
      </c>
      <c r="C51" s="1066">
        <v>0.81386470794677701</v>
      </c>
      <c r="D51" s="1066">
        <v>1.7480000853538499E-2</v>
      </c>
      <c r="E51" s="1066">
        <v>6.6260486841201796E-2</v>
      </c>
      <c r="F51" s="1066">
        <v>0.102394804358482</v>
      </c>
    </row>
    <row r="52" spans="1:6" x14ac:dyDescent="0.2">
      <c r="A52" s="2" t="s">
        <v>69</v>
      </c>
      <c r="B52" s="1069">
        <v>922</v>
      </c>
      <c r="C52" s="1066">
        <v>0.82485044002533003</v>
      </c>
      <c r="D52" s="1066">
        <v>2.6459880173206302E-2</v>
      </c>
      <c r="E52" s="1066">
        <v>5.8268114924430799E-2</v>
      </c>
      <c r="F52" s="1066">
        <v>9.0421564877033206E-2</v>
      </c>
    </row>
    <row r="53" spans="1:6" x14ac:dyDescent="0.2">
      <c r="A53" s="2" t="s">
        <v>70</v>
      </c>
      <c r="B53" s="1069">
        <v>865</v>
      </c>
      <c r="C53" s="1066">
        <v>0.87906217575073198</v>
      </c>
      <c r="D53" s="1066">
        <v>2.0970208570361099E-2</v>
      </c>
      <c r="E53" s="1066">
        <v>4.0174778550863301E-2</v>
      </c>
      <c r="F53" s="1066">
        <v>5.9792850166559199E-2</v>
      </c>
    </row>
    <row r="54" spans="1:6" x14ac:dyDescent="0.2">
      <c r="A54" s="2" t="s">
        <v>71</v>
      </c>
      <c r="B54" s="1069">
        <v>942</v>
      </c>
      <c r="C54" s="1066">
        <v>0.82797747850418102</v>
      </c>
      <c r="D54" s="1066">
        <v>2.59345676749945E-2</v>
      </c>
      <c r="E54" s="1066">
        <v>5.3809456527233103E-2</v>
      </c>
      <c r="F54" s="1066">
        <v>9.2278480529785198E-2</v>
      </c>
    </row>
    <row r="55" spans="1:6" x14ac:dyDescent="0.2">
      <c r="A55" s="2" t="s">
        <v>72</v>
      </c>
      <c r="B55" s="1069">
        <v>572</v>
      </c>
      <c r="C55" s="1066">
        <v>0.84556806087493896</v>
      </c>
      <c r="D55" s="1066">
        <v>1.3194913044571901E-2</v>
      </c>
      <c r="E55" s="1066">
        <v>8.0022588372230502E-2</v>
      </c>
      <c r="F55" s="1066">
        <v>6.1214447021484403E-2</v>
      </c>
    </row>
    <row r="56" spans="1:6" x14ac:dyDescent="0.2">
      <c r="A56" s="2" t="s">
        <v>73</v>
      </c>
      <c r="B56" s="1069">
        <v>1005</v>
      </c>
      <c r="C56" s="1066">
        <v>0.83588367700576804</v>
      </c>
      <c r="D56" s="1066">
        <v>4.0630057454109199E-2</v>
      </c>
      <c r="E56" s="1066">
        <v>6.5468080341815907E-2</v>
      </c>
      <c r="F56" s="1066">
        <v>5.8018185198307003E-2</v>
      </c>
    </row>
    <row r="57" spans="1:6" x14ac:dyDescent="0.2">
      <c r="A57" s="5" t="s">
        <v>74</v>
      </c>
      <c r="B57" s="1068" t="s">
        <v>1</v>
      </c>
      <c r="C57" s="1065" t="s">
        <v>1</v>
      </c>
      <c r="D57" s="1065" t="s">
        <v>1</v>
      </c>
      <c r="E57" s="1065" t="s">
        <v>1</v>
      </c>
      <c r="F57" s="1065" t="s">
        <v>1</v>
      </c>
    </row>
    <row r="58" spans="1:6" x14ac:dyDescent="0.2">
      <c r="A58" s="2" t="s">
        <v>75</v>
      </c>
      <c r="B58" s="1069">
        <v>1156</v>
      </c>
      <c r="C58" s="1066">
        <v>0.84601247310638406</v>
      </c>
      <c r="D58" s="1066">
        <v>3.2602448016405099E-2</v>
      </c>
      <c r="E58" s="1066">
        <v>6.6263072192668901E-2</v>
      </c>
      <c r="F58" s="1066">
        <v>5.5122021585702903E-2</v>
      </c>
    </row>
    <row r="59" spans="1:6" x14ac:dyDescent="0.2">
      <c r="A59" s="2" t="s">
        <v>76</v>
      </c>
      <c r="B59" s="1069">
        <v>4302</v>
      </c>
      <c r="C59" s="1066">
        <v>0.83553934097289995</v>
      </c>
      <c r="D59" s="1066">
        <v>2.57202051579952E-2</v>
      </c>
      <c r="E59" s="1066">
        <v>6.2641546130180401E-2</v>
      </c>
      <c r="F59" s="1066">
        <v>7.6098933815956102E-2</v>
      </c>
    </row>
    <row r="60" spans="1:6" x14ac:dyDescent="0.2">
      <c r="A60" s="2" t="s">
        <v>77</v>
      </c>
      <c r="B60" s="1069">
        <v>2357</v>
      </c>
      <c r="C60" s="1066">
        <v>0.86253458261489901</v>
      </c>
      <c r="D60" s="1066">
        <v>2.1392133086919798E-2</v>
      </c>
      <c r="E60" s="1066">
        <v>4.5008972287177998E-2</v>
      </c>
      <c r="F60" s="1066">
        <v>7.1064315736293807E-2</v>
      </c>
    </row>
    <row r="61" spans="1:6" x14ac:dyDescent="0.2">
      <c r="A61" s="2" t="s">
        <v>78</v>
      </c>
      <c r="B61" s="1069">
        <v>1753</v>
      </c>
      <c r="C61" s="1066">
        <v>0.838437139987946</v>
      </c>
      <c r="D61" s="1066">
        <v>2.2126616910100001E-2</v>
      </c>
      <c r="E61" s="1066">
        <v>4.36890460550785E-2</v>
      </c>
      <c r="F61" s="1066">
        <v>9.5747217535972595E-2</v>
      </c>
    </row>
    <row r="62" spans="1:6" x14ac:dyDescent="0.2">
      <c r="A62" s="5" t="s">
        <v>79</v>
      </c>
      <c r="B62" s="1068" t="s">
        <v>1</v>
      </c>
      <c r="C62" s="1065" t="s">
        <v>1</v>
      </c>
      <c r="D62" s="1065" t="s">
        <v>1</v>
      </c>
      <c r="E62" s="1065" t="s">
        <v>1</v>
      </c>
      <c r="F62" s="1065" t="s">
        <v>1</v>
      </c>
    </row>
    <row r="63" spans="1:6" x14ac:dyDescent="0.2">
      <c r="A63" s="2" t="s">
        <v>80</v>
      </c>
      <c r="B63" s="1069">
        <v>7780</v>
      </c>
      <c r="C63" s="1066">
        <v>1</v>
      </c>
      <c r="D63" s="1066">
        <v>0</v>
      </c>
      <c r="E63" s="1066">
        <v>0</v>
      </c>
      <c r="F63" s="1066">
        <v>0</v>
      </c>
    </row>
    <row r="64" spans="1:6" x14ac:dyDescent="0.2">
      <c r="A64" s="2" t="s">
        <v>81</v>
      </c>
      <c r="B64" s="1069">
        <v>307</v>
      </c>
      <c r="C64" s="1066">
        <v>0</v>
      </c>
      <c r="D64" s="1066">
        <v>1</v>
      </c>
      <c r="E64" s="1066">
        <v>0</v>
      </c>
      <c r="F64" s="1066">
        <v>0</v>
      </c>
    </row>
    <row r="65" spans="1:6" x14ac:dyDescent="0.2">
      <c r="A65" s="2" t="s">
        <v>82</v>
      </c>
      <c r="B65" s="1069">
        <v>629</v>
      </c>
      <c r="C65" s="1066">
        <v>0</v>
      </c>
      <c r="D65" s="1066">
        <v>0</v>
      </c>
      <c r="E65" s="1066">
        <v>1</v>
      </c>
      <c r="F65" s="1066">
        <v>0</v>
      </c>
    </row>
    <row r="66" spans="1:6" x14ac:dyDescent="0.2">
      <c r="A66" s="2" t="s">
        <v>83</v>
      </c>
      <c r="B66" s="1069">
        <v>852</v>
      </c>
      <c r="C66" s="1066">
        <v>0</v>
      </c>
      <c r="D66" s="1066">
        <v>0</v>
      </c>
      <c r="E66" s="1066">
        <v>0</v>
      </c>
      <c r="F66" s="1066">
        <v>1</v>
      </c>
    </row>
    <row r="67" spans="1:6" x14ac:dyDescent="0.2">
      <c r="A67" s="5" t="s">
        <v>84</v>
      </c>
      <c r="B67" s="1068" t="s">
        <v>1</v>
      </c>
      <c r="C67" s="1065" t="s">
        <v>1</v>
      </c>
      <c r="D67" s="1065" t="s">
        <v>1</v>
      </c>
      <c r="E67" s="1065" t="s">
        <v>1</v>
      </c>
      <c r="F67" s="1065" t="s">
        <v>1</v>
      </c>
    </row>
    <row r="68" spans="1:6" x14ac:dyDescent="0.2">
      <c r="A68" s="2" t="s">
        <v>85</v>
      </c>
      <c r="B68" s="1069">
        <v>8725</v>
      </c>
      <c r="C68" s="1066">
        <v>0.84116828441619895</v>
      </c>
      <c r="D68" s="1066">
        <v>2.5950264185667E-2</v>
      </c>
      <c r="E68" s="1066">
        <v>5.77617324888706E-2</v>
      </c>
      <c r="F68" s="1066">
        <v>7.5119733810424805E-2</v>
      </c>
    </row>
    <row r="69" spans="1:6" x14ac:dyDescent="0.2">
      <c r="A69" s="2" t="s">
        <v>86</v>
      </c>
      <c r="B69" s="1069">
        <v>223</v>
      </c>
      <c r="C69" s="1066">
        <v>0.80407238006591797</v>
      </c>
      <c r="D69" s="1066">
        <v>1.21994586661458E-2</v>
      </c>
      <c r="E69" s="1066">
        <v>4.9298048019409201E-2</v>
      </c>
      <c r="F69" s="1066">
        <v>0.13443014025688199</v>
      </c>
    </row>
    <row r="70" spans="1:6" x14ac:dyDescent="0.2">
      <c r="A70" s="2" t="s">
        <v>87</v>
      </c>
      <c r="B70" s="1069">
        <v>550</v>
      </c>
      <c r="C70" s="1066">
        <v>0.93419456481933605</v>
      </c>
      <c r="D70" s="1066">
        <v>1.35806417092681E-2</v>
      </c>
      <c r="E70" s="1066">
        <v>3.0390184372663501E-2</v>
      </c>
      <c r="F70" s="1066">
        <v>2.18345876783133E-2</v>
      </c>
    </row>
    <row r="71" spans="1:6" x14ac:dyDescent="0.2">
      <c r="A71" s="2" t="s">
        <v>88</v>
      </c>
      <c r="B71" s="1069">
        <v>65</v>
      </c>
      <c r="C71" s="1066">
        <v>0.70303499698638905</v>
      </c>
      <c r="D71" s="1066">
        <v>4.0647137910127598E-2</v>
      </c>
      <c r="E71" s="1066">
        <v>0.11569613963365601</v>
      </c>
      <c r="F71" s="1066">
        <v>0.14062169194221499</v>
      </c>
    </row>
    <row r="72" spans="1:6" x14ac:dyDescent="0.2">
      <c r="A72" s="5" t="s">
        <v>89</v>
      </c>
      <c r="B72" s="1068" t="s">
        <v>1</v>
      </c>
      <c r="C72" s="1065" t="s">
        <v>1</v>
      </c>
      <c r="D72" s="1065" t="s">
        <v>1</v>
      </c>
      <c r="E72" s="1065" t="s">
        <v>1</v>
      </c>
      <c r="F72" s="1065" t="s">
        <v>1</v>
      </c>
    </row>
    <row r="73" spans="1:6" x14ac:dyDescent="0.2">
      <c r="A73" s="2" t="s">
        <v>89</v>
      </c>
      <c r="B73" s="1069">
        <v>5066</v>
      </c>
      <c r="C73" s="1066">
        <v>0.85096299648284901</v>
      </c>
      <c r="D73" s="1066">
        <v>2.2643079981207799E-2</v>
      </c>
      <c r="E73" s="1066">
        <v>5.7697385549545302E-2</v>
      </c>
      <c r="F73" s="1066">
        <v>6.8696513772010803E-2</v>
      </c>
    </row>
    <row r="74" spans="1:6" x14ac:dyDescent="0.2">
      <c r="A74" s="2" t="s">
        <v>90</v>
      </c>
      <c r="B74" s="1069">
        <v>2160</v>
      </c>
      <c r="C74" s="1066">
        <v>0.78562200069427501</v>
      </c>
      <c r="D74" s="1066">
        <v>4.1139487177133602E-2</v>
      </c>
      <c r="E74" s="1066">
        <v>5.3190775215625798E-2</v>
      </c>
      <c r="F74" s="1066">
        <v>0.120047733187675</v>
      </c>
    </row>
    <row r="75" spans="1:6" x14ac:dyDescent="0.2">
      <c r="A75" s="5" t="s">
        <v>91</v>
      </c>
      <c r="B75" s="1068" t="s">
        <v>1</v>
      </c>
      <c r="C75" s="1065" t="s">
        <v>1</v>
      </c>
      <c r="D75" s="1065" t="s">
        <v>1</v>
      </c>
      <c r="E75" s="1065" t="s">
        <v>1</v>
      </c>
      <c r="F75" s="1065" t="s">
        <v>1</v>
      </c>
    </row>
    <row r="76" spans="1:6" x14ac:dyDescent="0.2">
      <c r="A76" s="2" t="s">
        <v>92</v>
      </c>
      <c r="B76" s="1069">
        <v>2497</v>
      </c>
      <c r="C76" s="1066">
        <v>0.80974197387695301</v>
      </c>
      <c r="D76" s="1066">
        <v>2.6488257572054901E-2</v>
      </c>
      <c r="E76" s="1066">
        <v>9.5462933182716397E-2</v>
      </c>
      <c r="F76" s="1066">
        <v>6.8306803703308105E-2</v>
      </c>
    </row>
    <row r="77" spans="1:6" x14ac:dyDescent="0.2">
      <c r="A77" s="2" t="s">
        <v>93</v>
      </c>
      <c r="B77" s="1069">
        <v>1242</v>
      </c>
      <c r="C77" s="1066">
        <v>0.75002300739288297</v>
      </c>
      <c r="D77" s="1066">
        <v>5.9459704905748402E-2</v>
      </c>
      <c r="E77" s="1066">
        <v>6.3524633646011394E-2</v>
      </c>
      <c r="F77" s="1066">
        <v>0.126992672681808</v>
      </c>
    </row>
    <row r="78" spans="1:6" x14ac:dyDescent="0.2">
      <c r="A78" s="2" t="s">
        <v>94</v>
      </c>
      <c r="B78" s="1069">
        <v>3441</v>
      </c>
      <c r="C78" s="1066">
        <v>0.92384463548660301</v>
      </c>
      <c r="D78" s="1066">
        <v>6.5858606249094001E-3</v>
      </c>
      <c r="E78" s="1066">
        <v>1.2121751904487599E-2</v>
      </c>
      <c r="F78" s="1066">
        <v>5.7447761297226001E-2</v>
      </c>
    </row>
    <row r="79" spans="1:6" x14ac:dyDescent="0.2">
      <c r="A79" s="5" t="s">
        <v>95</v>
      </c>
      <c r="B79" s="1068" t="s">
        <v>1</v>
      </c>
      <c r="C79" s="1065" t="s">
        <v>1</v>
      </c>
      <c r="D79" s="1065" t="s">
        <v>1</v>
      </c>
      <c r="E79" s="1065" t="s">
        <v>1</v>
      </c>
      <c r="F79" s="1065" t="s">
        <v>1</v>
      </c>
    </row>
    <row r="80" spans="1:6" x14ac:dyDescent="0.2">
      <c r="A80" s="2" t="s">
        <v>96</v>
      </c>
      <c r="B80" s="1069">
        <v>1284</v>
      </c>
      <c r="C80" s="1066">
        <v>0.80795389413833596</v>
      </c>
      <c r="D80" s="1066">
        <v>3.4855131059884997E-2</v>
      </c>
      <c r="E80" s="1066">
        <v>8.0881804227828993E-2</v>
      </c>
      <c r="F80" s="1066">
        <v>7.6309189200401306E-2</v>
      </c>
    </row>
    <row r="81" spans="1:6" x14ac:dyDescent="0.2">
      <c r="A81" s="2" t="s">
        <v>97</v>
      </c>
      <c r="B81" s="1069">
        <v>1367</v>
      </c>
      <c r="C81" s="1066">
        <v>0.84313082695007302</v>
      </c>
      <c r="D81" s="1066">
        <v>1.4677782543003601E-2</v>
      </c>
      <c r="E81" s="1066">
        <v>4.2392179369926501E-2</v>
      </c>
      <c r="F81" s="1066">
        <v>9.9799200892448398E-2</v>
      </c>
    </row>
    <row r="82" spans="1:6" x14ac:dyDescent="0.2">
      <c r="A82" s="2" t="s">
        <v>98</v>
      </c>
      <c r="B82" s="1069">
        <v>285</v>
      </c>
      <c r="C82" s="1066">
        <v>0.85394126176834095</v>
      </c>
      <c r="D82" s="1066">
        <v>1.25139681622386E-2</v>
      </c>
      <c r="E82" s="1066">
        <v>5.4499670863151599E-2</v>
      </c>
      <c r="F82" s="1066">
        <v>7.9045079648494707E-2</v>
      </c>
    </row>
    <row r="83" spans="1:6" x14ac:dyDescent="0.2">
      <c r="A83" s="2" t="s">
        <v>99</v>
      </c>
      <c r="B83" s="1069">
        <v>858</v>
      </c>
      <c r="C83" s="1066">
        <v>0.91087102890014604</v>
      </c>
      <c r="D83" s="1066">
        <v>1.4385935850441499E-2</v>
      </c>
      <c r="E83" s="1066">
        <v>3.5941395908594097E-2</v>
      </c>
      <c r="F83" s="1066">
        <v>3.8801617920398698E-2</v>
      </c>
    </row>
    <row r="84" spans="1:6" x14ac:dyDescent="0.2">
      <c r="A84" s="2" t="s">
        <v>100</v>
      </c>
      <c r="B84" s="1069">
        <v>415</v>
      </c>
      <c r="C84" s="1066">
        <v>0.863808393478394</v>
      </c>
      <c r="D84" s="1066">
        <v>2.3058466613292701E-2</v>
      </c>
      <c r="E84" s="1066">
        <v>2.5378542020916901E-2</v>
      </c>
      <c r="F84" s="1066">
        <v>8.7754614651203197E-2</v>
      </c>
    </row>
    <row r="85" spans="1:6" x14ac:dyDescent="0.2">
      <c r="A85" s="2" t="s">
        <v>101</v>
      </c>
      <c r="B85" s="1069">
        <v>1101</v>
      </c>
      <c r="C85" s="1066">
        <v>0.89416038990020796</v>
      </c>
      <c r="D85" s="1066">
        <v>1.24995708465576E-2</v>
      </c>
      <c r="E85" s="1066">
        <v>3.8413509726524402E-2</v>
      </c>
      <c r="F85" s="1066">
        <v>5.4926548153162003E-2</v>
      </c>
    </row>
    <row r="86" spans="1:6" x14ac:dyDescent="0.2">
      <c r="A86" s="2" t="s">
        <v>102</v>
      </c>
      <c r="B86" s="1069">
        <v>337</v>
      </c>
      <c r="C86" s="1066">
        <v>0.81854933500289895</v>
      </c>
      <c r="D86" s="1066">
        <v>3.3386941999196999E-2</v>
      </c>
      <c r="E86" s="1066">
        <v>2.9469177126884499E-2</v>
      </c>
      <c r="F86" s="1066">
        <v>0.118594534695148</v>
      </c>
    </row>
    <row r="87" spans="1:6" x14ac:dyDescent="0.2">
      <c r="A87" s="2" t="s">
        <v>103</v>
      </c>
      <c r="B87" s="1069">
        <v>399</v>
      </c>
      <c r="C87" s="1066">
        <v>0.62842595577240001</v>
      </c>
      <c r="D87" s="1066">
        <v>7.6421946287155207E-2</v>
      </c>
      <c r="E87" s="1066">
        <v>0.14682467281818401</v>
      </c>
      <c r="F87" s="1066">
        <v>0.14832742512226099</v>
      </c>
    </row>
    <row r="88" spans="1:6" x14ac:dyDescent="0.2">
      <c r="A88" s="2" t="s">
        <v>104</v>
      </c>
      <c r="B88" s="1069">
        <v>1076</v>
      </c>
      <c r="C88" s="1066">
        <v>0.83720242977142301</v>
      </c>
      <c r="D88" s="1066">
        <v>3.0042687430977801E-2</v>
      </c>
      <c r="E88" s="1066">
        <v>7.0901870727539104E-2</v>
      </c>
      <c r="F88" s="1066">
        <v>6.1853006482124301E-2</v>
      </c>
    </row>
    <row r="89" spans="1:6" x14ac:dyDescent="0.2">
      <c r="A89" s="5" t="s">
        <v>105</v>
      </c>
      <c r="B89" s="1068" t="s">
        <v>1</v>
      </c>
      <c r="C89" s="1065" t="s">
        <v>1</v>
      </c>
      <c r="D89" s="1065" t="s">
        <v>1</v>
      </c>
      <c r="E89" s="1065" t="s">
        <v>1</v>
      </c>
      <c r="F89" s="1065" t="s">
        <v>1</v>
      </c>
    </row>
    <row r="90" spans="1:6" x14ac:dyDescent="0.2">
      <c r="A90" s="2" t="s">
        <v>106</v>
      </c>
      <c r="B90" s="1069">
        <v>1099</v>
      </c>
      <c r="C90" s="1066">
        <v>0.86117666959762595</v>
      </c>
      <c r="D90" s="1066">
        <v>1.87681149691343E-2</v>
      </c>
      <c r="E90" s="1066">
        <v>5.0377491861581802E-2</v>
      </c>
      <c r="F90" s="1066">
        <v>6.9677747786045102E-2</v>
      </c>
    </row>
    <row r="91" spans="1:6" x14ac:dyDescent="0.2">
      <c r="A91" s="2" t="s">
        <v>107</v>
      </c>
      <c r="B91" s="1069">
        <v>2539</v>
      </c>
      <c r="C91" s="1066">
        <v>0.841597199440002</v>
      </c>
      <c r="D91" s="1066">
        <v>2.6447964832186699E-2</v>
      </c>
      <c r="E91" s="1066">
        <v>4.9594745039939901E-2</v>
      </c>
      <c r="F91" s="1066">
        <v>8.2360066473483998E-2</v>
      </c>
    </row>
    <row r="92" spans="1:6" x14ac:dyDescent="0.2">
      <c r="A92" s="2" t="s">
        <v>108</v>
      </c>
      <c r="B92" s="1069">
        <v>4463</v>
      </c>
      <c r="C92" s="1066">
        <v>0.83749365806579601</v>
      </c>
      <c r="D92" s="1066">
        <v>2.57032848894596E-2</v>
      </c>
      <c r="E92" s="1066">
        <v>6.6730335354805007E-2</v>
      </c>
      <c r="F92" s="1066">
        <v>7.00727179646492E-2</v>
      </c>
    </row>
    <row r="93" spans="1:6" x14ac:dyDescent="0.2">
      <c r="A93" s="2" t="s">
        <v>109</v>
      </c>
      <c r="B93" s="1069">
        <v>773</v>
      </c>
      <c r="C93" s="1066">
        <v>0.82145529985427901</v>
      </c>
      <c r="D93" s="1066">
        <v>2.5032959878444699E-2</v>
      </c>
      <c r="E93" s="1066">
        <v>6.8587169051170294E-2</v>
      </c>
      <c r="F93" s="1066">
        <v>8.4924563765525804E-2</v>
      </c>
    </row>
    <row r="94" spans="1:6" x14ac:dyDescent="0.2">
      <c r="A94" s="5" t="s">
        <v>110</v>
      </c>
      <c r="B94" s="1068" t="s">
        <v>1</v>
      </c>
      <c r="C94" s="1065" t="s">
        <v>1</v>
      </c>
      <c r="D94" s="1065" t="s">
        <v>1</v>
      </c>
      <c r="E94" s="1065" t="s">
        <v>1</v>
      </c>
      <c r="F94" s="1065" t="s">
        <v>1</v>
      </c>
    </row>
    <row r="95" spans="1:6" x14ac:dyDescent="0.2">
      <c r="A95" s="2" t="s">
        <v>106</v>
      </c>
      <c r="B95" s="1069">
        <v>1764</v>
      </c>
      <c r="C95" s="1066">
        <v>0.85047745704650901</v>
      </c>
      <c r="D95" s="1066">
        <v>2.4295028299093201E-2</v>
      </c>
      <c r="E95" s="1066">
        <v>4.8783890902996098E-2</v>
      </c>
      <c r="F95" s="1066">
        <v>7.6443642377853394E-2</v>
      </c>
    </row>
    <row r="96" spans="1:6" x14ac:dyDescent="0.2">
      <c r="A96" s="2" t="s">
        <v>107</v>
      </c>
      <c r="B96" s="1069">
        <v>3336</v>
      </c>
      <c r="C96" s="1066">
        <v>0.85007697343826305</v>
      </c>
      <c r="D96" s="1066">
        <v>2.2176558151841198E-2</v>
      </c>
      <c r="E96" s="1066">
        <v>5.1956199109554298E-2</v>
      </c>
      <c r="F96" s="1066">
        <v>7.5790278613567394E-2</v>
      </c>
    </row>
    <row r="97" spans="1:6" x14ac:dyDescent="0.2">
      <c r="A97" s="2" t="s">
        <v>108</v>
      </c>
      <c r="B97" s="1069">
        <v>3365</v>
      </c>
      <c r="C97" s="1066">
        <v>0.82676386833190896</v>
      </c>
      <c r="D97" s="1066">
        <v>2.7237089350819602E-2</v>
      </c>
      <c r="E97" s="1066">
        <v>7.5295202434062999E-2</v>
      </c>
      <c r="F97" s="1066">
        <v>7.0703849196433993E-2</v>
      </c>
    </row>
    <row r="98" spans="1:6" x14ac:dyDescent="0.2">
      <c r="A98" s="2" t="s">
        <v>109</v>
      </c>
      <c r="B98" s="1069">
        <v>409</v>
      </c>
      <c r="C98" s="1066">
        <v>0.81926274299621604</v>
      </c>
      <c r="D98" s="1066">
        <v>3.3655468374490703E-2</v>
      </c>
      <c r="E98" s="1066">
        <v>5.89328855276108E-2</v>
      </c>
      <c r="F98" s="1066">
        <v>8.8148884475231198E-2</v>
      </c>
    </row>
    <row r="99" spans="1:6" x14ac:dyDescent="0.2">
      <c r="A99" s="5" t="s">
        <v>111</v>
      </c>
      <c r="B99" s="1068" t="s">
        <v>1</v>
      </c>
      <c r="C99" s="1065" t="s">
        <v>1</v>
      </c>
      <c r="D99" s="1065" t="s">
        <v>1</v>
      </c>
      <c r="E99" s="1065" t="s">
        <v>1</v>
      </c>
      <c r="F99" s="1065" t="s">
        <v>1</v>
      </c>
    </row>
    <row r="100" spans="1:6" x14ac:dyDescent="0.2">
      <c r="A100" s="2" t="s">
        <v>112</v>
      </c>
      <c r="B100" s="1069">
        <v>574</v>
      </c>
      <c r="C100" s="1066">
        <v>0.94627434015274003</v>
      </c>
      <c r="D100" s="1066">
        <v>2.8434265404939699E-3</v>
      </c>
      <c r="E100" s="1066">
        <v>1.72008574008942E-2</v>
      </c>
      <c r="F100" s="1066">
        <v>3.36813740432262E-2</v>
      </c>
    </row>
    <row r="101" spans="1:6" x14ac:dyDescent="0.2">
      <c r="A101" s="2" t="s">
        <v>113</v>
      </c>
      <c r="B101" s="1069">
        <v>1436</v>
      </c>
      <c r="C101" s="1066">
        <v>0.84684276580810502</v>
      </c>
      <c r="D101" s="1066">
        <v>2.3483449593186399E-2</v>
      </c>
      <c r="E101" s="1066">
        <v>0.10361722111702</v>
      </c>
      <c r="F101" s="1066">
        <v>2.60565709322691E-2</v>
      </c>
    </row>
    <row r="102" spans="1:6" x14ac:dyDescent="0.2">
      <c r="A102" s="2" t="s">
        <v>114</v>
      </c>
      <c r="B102" s="1069">
        <v>1999</v>
      </c>
      <c r="C102" s="1066">
        <v>0.59555768966674805</v>
      </c>
      <c r="D102" s="1066">
        <v>8.3617724478244795E-2</v>
      </c>
      <c r="E102" s="1066">
        <v>0.142756298184395</v>
      </c>
      <c r="F102" s="1066">
        <v>0.17806826531887099</v>
      </c>
    </row>
    <row r="103" spans="1:6" x14ac:dyDescent="0.2">
      <c r="A103" s="2" t="s">
        <v>115</v>
      </c>
      <c r="B103" s="1069">
        <v>1365</v>
      </c>
      <c r="C103" s="1066">
        <v>0.73820173740386996</v>
      </c>
      <c r="D103" s="1066">
        <v>2.27834228426218E-2</v>
      </c>
      <c r="E103" s="1066">
        <v>3.0030507594347E-2</v>
      </c>
      <c r="F103" s="1066">
        <v>0.208984360098839</v>
      </c>
    </row>
    <row r="104" spans="1:6" x14ac:dyDescent="0.2">
      <c r="A104" s="2" t="s">
        <v>116</v>
      </c>
      <c r="B104" s="1069">
        <v>1527</v>
      </c>
      <c r="C104" s="1066">
        <v>0.97356128692626998</v>
      </c>
      <c r="D104" s="1066">
        <v>1.1074198409915001E-3</v>
      </c>
      <c r="E104" s="1066">
        <v>6.93553173914552E-3</v>
      </c>
      <c r="F104" s="1066">
        <v>1.8395768478512799E-2</v>
      </c>
    </row>
    <row r="105" spans="1:6" x14ac:dyDescent="0.2">
      <c r="A105" s="2" t="s">
        <v>117</v>
      </c>
      <c r="B105" s="1069">
        <v>1477</v>
      </c>
      <c r="C105" s="1066">
        <v>0.99387776851654097</v>
      </c>
      <c r="D105" s="1066">
        <v>0</v>
      </c>
      <c r="E105" s="1066">
        <v>4.9627372063696402E-3</v>
      </c>
      <c r="F105" s="1066">
        <v>1.1595046380534801E-3</v>
      </c>
    </row>
    <row r="106" spans="1:6" x14ac:dyDescent="0.2">
      <c r="A106" s="2" t="s">
        <v>118</v>
      </c>
      <c r="B106" s="1069">
        <v>1177</v>
      </c>
      <c r="C106" s="1066">
        <v>0.99284380674362205</v>
      </c>
      <c r="D106" s="1066">
        <v>0</v>
      </c>
      <c r="E106" s="1066">
        <v>6.8534943275153602E-3</v>
      </c>
      <c r="F106" s="1066">
        <v>3.0270143179222898E-4</v>
      </c>
    </row>
    <row r="107" spans="1:6" x14ac:dyDescent="0.2">
      <c r="A107" s="5" t="s">
        <v>111</v>
      </c>
      <c r="B107" s="1068" t="s">
        <v>1</v>
      </c>
      <c r="C107" s="1065" t="s">
        <v>1</v>
      </c>
      <c r="D107" s="1065" t="s">
        <v>1</v>
      </c>
      <c r="E107" s="1065" t="s">
        <v>1</v>
      </c>
      <c r="F107" s="1065" t="s">
        <v>1</v>
      </c>
    </row>
    <row r="108" spans="1:6" x14ac:dyDescent="0.2">
      <c r="A108" s="2" t="s">
        <v>119</v>
      </c>
      <c r="B108" s="1069">
        <v>2010</v>
      </c>
      <c r="C108" s="1066">
        <v>0.87938296794891402</v>
      </c>
      <c r="D108" s="1066">
        <v>1.6728745773434601E-2</v>
      </c>
      <c r="E108" s="1066">
        <v>7.5336389243602794E-2</v>
      </c>
      <c r="F108" s="1066">
        <v>2.8551882132887799E-2</v>
      </c>
    </row>
    <row r="109" spans="1:6" x14ac:dyDescent="0.2">
      <c r="A109" s="2" t="s">
        <v>120</v>
      </c>
      <c r="B109" s="1069">
        <v>2778</v>
      </c>
      <c r="C109" s="1066">
        <v>0.61295276880264304</v>
      </c>
      <c r="D109" s="1066">
        <v>7.0461668074130998E-2</v>
      </c>
      <c r="E109" s="1066">
        <v>0.11551752686500499</v>
      </c>
      <c r="F109" s="1066">
        <v>0.20106802880763999</v>
      </c>
    </row>
    <row r="110" spans="1:6" x14ac:dyDescent="0.2">
      <c r="A110" s="2" t="s">
        <v>121</v>
      </c>
      <c r="B110" s="1069">
        <v>2113</v>
      </c>
      <c r="C110" s="1066">
        <v>0.94829142093658403</v>
      </c>
      <c r="D110" s="1066">
        <v>1.8142900662496699E-3</v>
      </c>
      <c r="E110" s="1066">
        <v>8.2951355725526792E-3</v>
      </c>
      <c r="F110" s="1066">
        <v>4.15991432964802E-2</v>
      </c>
    </row>
    <row r="111" spans="1:6" x14ac:dyDescent="0.2">
      <c r="A111" s="2" t="s">
        <v>122</v>
      </c>
      <c r="B111" s="1069">
        <v>2654</v>
      </c>
      <c r="C111" s="1066">
        <v>0.99340659379959095</v>
      </c>
      <c r="D111" s="1066">
        <v>0</v>
      </c>
      <c r="E111" s="1066">
        <v>5.8243083767592898E-3</v>
      </c>
      <c r="F111" s="1066">
        <v>7.6908071059733597E-4</v>
      </c>
    </row>
    <row r="112" spans="1:6" x14ac:dyDescent="0.2">
      <c r="A112" s="5" t="s">
        <v>111</v>
      </c>
      <c r="B112" s="1068" t="s">
        <v>1</v>
      </c>
      <c r="C112" s="1065" t="s">
        <v>1</v>
      </c>
      <c r="D112" s="1065" t="s">
        <v>1</v>
      </c>
      <c r="E112" s="1065" t="s">
        <v>1</v>
      </c>
      <c r="F112" s="1065" t="s">
        <v>1</v>
      </c>
    </row>
    <row r="113" spans="1:6" x14ac:dyDescent="0.2">
      <c r="A113" s="2" t="s">
        <v>119</v>
      </c>
      <c r="B113" s="1069">
        <v>2010</v>
      </c>
      <c r="C113" s="1066">
        <v>0.87938296794891402</v>
      </c>
      <c r="D113" s="1066">
        <v>1.6728745773434601E-2</v>
      </c>
      <c r="E113" s="1066">
        <v>7.5336389243602794E-2</v>
      </c>
      <c r="F113" s="1066">
        <v>2.8551882132887799E-2</v>
      </c>
    </row>
    <row r="114" spans="1:6" x14ac:dyDescent="0.2">
      <c r="A114" s="2" t="s">
        <v>123</v>
      </c>
      <c r="B114" s="1069">
        <v>3364</v>
      </c>
      <c r="C114" s="1066">
        <v>0.64846545457839999</v>
      </c>
      <c r="D114" s="1066">
        <v>6.1053812503814697E-2</v>
      </c>
      <c r="E114" s="1066">
        <v>0.10094543546438201</v>
      </c>
      <c r="F114" s="1066">
        <v>0.18953529000282299</v>
      </c>
    </row>
    <row r="115" spans="1:6" x14ac:dyDescent="0.2">
      <c r="A115" s="2" t="s">
        <v>124</v>
      </c>
      <c r="B115" s="1069">
        <v>4181</v>
      </c>
      <c r="C115" s="1066">
        <v>0.98531955480575595</v>
      </c>
      <c r="D115" s="1066">
        <v>4.5127887278795199E-4</v>
      </c>
      <c r="E115" s="1066">
        <v>6.2771374359726897E-3</v>
      </c>
      <c r="F115" s="1066">
        <v>7.9520400613546406E-3</v>
      </c>
    </row>
    <row r="116" spans="1:6" x14ac:dyDescent="0.2">
      <c r="A116" s="5" t="s">
        <v>125</v>
      </c>
      <c r="B116" s="1068" t="s">
        <v>1</v>
      </c>
      <c r="C116" s="1065" t="s">
        <v>1</v>
      </c>
      <c r="D116" s="1065" t="s">
        <v>1</v>
      </c>
      <c r="E116" s="1065" t="s">
        <v>1</v>
      </c>
      <c r="F116" s="1065" t="s">
        <v>1</v>
      </c>
    </row>
    <row r="117" spans="1:6" x14ac:dyDescent="0.2">
      <c r="A117" s="2" t="s">
        <v>126</v>
      </c>
      <c r="B117" s="1069">
        <v>1235</v>
      </c>
      <c r="C117" s="1066">
        <v>0.855280160903931</v>
      </c>
      <c r="D117" s="1066">
        <v>2.1351795643568001E-2</v>
      </c>
      <c r="E117" s="1066">
        <v>5.47217503190041E-2</v>
      </c>
      <c r="F117" s="1066">
        <v>6.8646289408206898E-2</v>
      </c>
    </row>
    <row r="118" spans="1:6" x14ac:dyDescent="0.2">
      <c r="A118" s="2" t="s">
        <v>127</v>
      </c>
      <c r="B118" s="1069">
        <v>335</v>
      </c>
      <c r="C118" s="1066">
        <v>0.81762307882309004</v>
      </c>
      <c r="D118" s="1066">
        <v>3.4863125532865497E-2</v>
      </c>
      <c r="E118" s="1066">
        <v>3.2197616994380999E-2</v>
      </c>
      <c r="F118" s="1066">
        <v>0.115316174924374</v>
      </c>
    </row>
    <row r="119" spans="1:6" x14ac:dyDescent="0.2">
      <c r="A119" s="2" t="s">
        <v>128</v>
      </c>
      <c r="B119" s="1069">
        <v>647</v>
      </c>
      <c r="C119" s="1066">
        <v>0.86292994022369396</v>
      </c>
      <c r="D119" s="1066">
        <v>2.8154276311397601E-2</v>
      </c>
      <c r="E119" s="1066">
        <v>4.9218557775020599E-2</v>
      </c>
      <c r="F119" s="1066">
        <v>5.96972443163395E-2</v>
      </c>
    </row>
    <row r="120" spans="1:6" x14ac:dyDescent="0.2">
      <c r="A120" s="2" t="s">
        <v>129</v>
      </c>
      <c r="B120" s="1069">
        <v>1421</v>
      </c>
      <c r="C120" s="1066">
        <v>0.84300166368484497</v>
      </c>
      <c r="D120" s="1066">
        <v>2.0829472690820701E-2</v>
      </c>
      <c r="E120" s="1066">
        <v>4.9695979803800597E-2</v>
      </c>
      <c r="F120" s="1066">
        <v>8.6472891271114294E-2</v>
      </c>
    </row>
    <row r="121" spans="1:6" x14ac:dyDescent="0.2">
      <c r="A121" s="2" t="s">
        <v>130</v>
      </c>
      <c r="B121" s="1069">
        <v>1477</v>
      </c>
      <c r="C121" s="1066">
        <v>0.85517013072967496</v>
      </c>
      <c r="D121" s="1066">
        <v>2.0997470244765299E-2</v>
      </c>
      <c r="E121" s="1066">
        <v>5.3554754704236998E-2</v>
      </c>
      <c r="F121" s="1066">
        <v>7.0277631282806396E-2</v>
      </c>
    </row>
    <row r="122" spans="1:6" x14ac:dyDescent="0.2">
      <c r="A122" s="2" t="s">
        <v>131</v>
      </c>
      <c r="B122" s="1069">
        <v>852</v>
      </c>
      <c r="C122" s="1066">
        <v>0.83261847496032704</v>
      </c>
      <c r="D122" s="1066">
        <v>2.5562541559338601E-2</v>
      </c>
      <c r="E122" s="1066">
        <v>6.5401688218116802E-2</v>
      </c>
      <c r="F122" s="1066">
        <v>7.6417319476604503E-2</v>
      </c>
    </row>
    <row r="123" spans="1:6" x14ac:dyDescent="0.2">
      <c r="A123" s="2" t="s">
        <v>132</v>
      </c>
      <c r="B123" s="1069">
        <v>504</v>
      </c>
      <c r="C123" s="1066">
        <v>0.81711316108703602</v>
      </c>
      <c r="D123" s="1066">
        <v>3.2338015735149397E-2</v>
      </c>
      <c r="E123" s="1066">
        <v>9.0008072555065197E-2</v>
      </c>
      <c r="F123" s="1066">
        <v>6.0540761798620203E-2</v>
      </c>
    </row>
    <row r="124" spans="1:6" x14ac:dyDescent="0.2">
      <c r="A124" s="3" t="s">
        <v>133</v>
      </c>
      <c r="B124" s="1070">
        <v>2403</v>
      </c>
      <c r="C124" s="1067">
        <v>0.82517540454864502</v>
      </c>
      <c r="D124" s="1067">
        <v>2.78363078832626E-2</v>
      </c>
      <c r="E124" s="1067">
        <v>7.3005035519599901E-2</v>
      </c>
      <c r="F124" s="1067">
        <v>7.3983274400234195E-2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142</v>
      </c>
    </row>
    <row r="4" spans="1:5" x14ac:dyDescent="0.2">
      <c r="A4" t="s">
        <v>143</v>
      </c>
    </row>
    <row r="5" spans="1:5" x14ac:dyDescent="0.2">
      <c r="A5" s="4" t="s">
        <v>24</v>
      </c>
      <c r="B5" s="4" t="s">
        <v>4</v>
      </c>
      <c r="C5" s="4" t="s">
        <v>144</v>
      </c>
      <c r="D5" s="4" t="s">
        <v>103</v>
      </c>
      <c r="E5" s="4" t="s">
        <v>145</v>
      </c>
    </row>
    <row r="6" spans="1:5" x14ac:dyDescent="0.2">
      <c r="A6" s="5" t="s">
        <v>26</v>
      </c>
      <c r="B6" s="111" t="s">
        <v>1</v>
      </c>
      <c r="C6" s="108" t="s">
        <v>1</v>
      </c>
      <c r="D6" s="108" t="s">
        <v>1</v>
      </c>
      <c r="E6" s="108" t="s">
        <v>1</v>
      </c>
    </row>
    <row r="7" spans="1:5" x14ac:dyDescent="0.2">
      <c r="A7" s="2" t="s">
        <v>26</v>
      </c>
      <c r="B7" s="112">
        <v>676</v>
      </c>
      <c r="C7" s="109">
        <v>0.36901804804801902</v>
      </c>
      <c r="D7" s="109">
        <v>0.57762205600738503</v>
      </c>
      <c r="E7" s="109">
        <v>5.3359869867563199E-2</v>
      </c>
    </row>
    <row r="8" spans="1:5" x14ac:dyDescent="0.2">
      <c r="A8" s="5" t="s">
        <v>27</v>
      </c>
      <c r="B8" s="111" t="s">
        <v>1</v>
      </c>
      <c r="C8" s="108" t="s">
        <v>1</v>
      </c>
      <c r="D8" s="108" t="s">
        <v>1</v>
      </c>
      <c r="E8" s="108" t="s">
        <v>1</v>
      </c>
    </row>
    <row r="9" spans="1:5" x14ac:dyDescent="0.2">
      <c r="A9" s="2" t="s">
        <v>28</v>
      </c>
      <c r="B9" s="112">
        <v>165</v>
      </c>
      <c r="C9" s="109">
        <v>0.31838265061378501</v>
      </c>
      <c r="D9" s="109">
        <v>0.61983746290206898</v>
      </c>
      <c r="E9" s="109">
        <v>6.1779901385307298E-2</v>
      </c>
    </row>
    <row r="10" spans="1:5" x14ac:dyDescent="0.2">
      <c r="A10" s="2" t="s">
        <v>29</v>
      </c>
      <c r="B10" s="112">
        <v>23</v>
      </c>
      <c r="C10" s="109" t="s">
        <v>1</v>
      </c>
      <c r="D10" s="109" t="s">
        <v>1</v>
      </c>
      <c r="E10" s="109" t="s">
        <v>1</v>
      </c>
    </row>
    <row r="11" spans="1:5" x14ac:dyDescent="0.2">
      <c r="A11" s="2" t="s">
        <v>30</v>
      </c>
      <c r="B11" s="112">
        <v>127</v>
      </c>
      <c r="C11" s="109">
        <v>0.21965956687927199</v>
      </c>
      <c r="D11" s="109">
        <v>0.67231470346450795</v>
      </c>
      <c r="E11" s="109">
        <v>0.108025707304478</v>
      </c>
    </row>
    <row r="12" spans="1:5" x14ac:dyDescent="0.2">
      <c r="A12" s="2" t="s">
        <v>31</v>
      </c>
      <c r="B12" s="112">
        <v>141</v>
      </c>
      <c r="C12" s="109">
        <v>0.27525627613067599</v>
      </c>
      <c r="D12" s="109">
        <v>0.66394764184951804</v>
      </c>
      <c r="E12" s="109">
        <v>6.07960671186447E-2</v>
      </c>
    </row>
    <row r="13" spans="1:5" x14ac:dyDescent="0.2">
      <c r="A13" s="2" t="s">
        <v>32</v>
      </c>
      <c r="B13" s="112">
        <v>69</v>
      </c>
      <c r="C13" s="109">
        <v>0.67424756288528398</v>
      </c>
      <c r="D13" s="109">
        <v>0.31300389766693099</v>
      </c>
      <c r="E13" s="109">
        <v>1.27485627308488E-2</v>
      </c>
    </row>
    <row r="14" spans="1:5" x14ac:dyDescent="0.2">
      <c r="A14" s="2" t="s">
        <v>33</v>
      </c>
      <c r="B14" s="112">
        <v>119</v>
      </c>
      <c r="C14" s="109">
        <v>0.48067218065261802</v>
      </c>
      <c r="D14" s="109">
        <v>0.499654591083527</v>
      </c>
      <c r="E14" s="109">
        <v>1.9673230126500098E-2</v>
      </c>
    </row>
    <row r="15" spans="1:5" x14ac:dyDescent="0.2">
      <c r="A15" s="5" t="s">
        <v>34</v>
      </c>
      <c r="B15" s="111" t="s">
        <v>1</v>
      </c>
      <c r="C15" s="108" t="s">
        <v>1</v>
      </c>
      <c r="D15" s="108" t="s">
        <v>1</v>
      </c>
      <c r="E15" s="108" t="s">
        <v>1</v>
      </c>
    </row>
    <row r="16" spans="1:5" x14ac:dyDescent="0.2">
      <c r="A16" s="2" t="s">
        <v>35</v>
      </c>
      <c r="B16" s="112">
        <v>457</v>
      </c>
      <c r="C16" s="109">
        <v>0.27704605460166898</v>
      </c>
      <c r="D16" s="109">
        <v>0.66014462709426902</v>
      </c>
      <c r="E16" s="109">
        <v>6.2809303402900696E-2</v>
      </c>
    </row>
    <row r="17" spans="1:5" x14ac:dyDescent="0.2">
      <c r="A17" s="2" t="s">
        <v>36</v>
      </c>
      <c r="B17" s="112">
        <v>15</v>
      </c>
      <c r="C17" s="109" t="s">
        <v>1</v>
      </c>
      <c r="D17" s="109" t="s">
        <v>1</v>
      </c>
      <c r="E17" s="109" t="s">
        <v>1</v>
      </c>
    </row>
    <row r="18" spans="1:5" x14ac:dyDescent="0.2">
      <c r="A18" s="2" t="s">
        <v>37</v>
      </c>
      <c r="B18" s="112">
        <v>187</v>
      </c>
      <c r="C18" s="109">
        <v>0.61372423171997104</v>
      </c>
      <c r="D18" s="109">
        <v>0.37435236573219299</v>
      </c>
      <c r="E18" s="109">
        <v>1.19233950972557E-2</v>
      </c>
    </row>
    <row r="19" spans="1:5" x14ac:dyDescent="0.2">
      <c r="A19" s="2" t="s">
        <v>38</v>
      </c>
      <c r="B19" s="112">
        <v>7</v>
      </c>
      <c r="C19" s="109" t="s">
        <v>1</v>
      </c>
      <c r="D19" s="109" t="s">
        <v>1</v>
      </c>
      <c r="E19" s="109" t="s">
        <v>1</v>
      </c>
    </row>
    <row r="20" spans="1:5" x14ac:dyDescent="0.2">
      <c r="A20" s="5" t="s">
        <v>39</v>
      </c>
      <c r="B20" s="111" t="s">
        <v>1</v>
      </c>
      <c r="C20" s="108" t="s">
        <v>1</v>
      </c>
      <c r="D20" s="108" t="s">
        <v>1</v>
      </c>
      <c r="E20" s="108" t="s">
        <v>1</v>
      </c>
    </row>
    <row r="21" spans="1:5" x14ac:dyDescent="0.2">
      <c r="A21" s="2" t="s">
        <v>35</v>
      </c>
      <c r="B21" s="112">
        <v>457</v>
      </c>
      <c r="C21" s="109">
        <v>0.27704605460166898</v>
      </c>
      <c r="D21" s="109">
        <v>0.66014462709426902</v>
      </c>
      <c r="E21" s="109">
        <v>6.2809303402900696E-2</v>
      </c>
    </row>
    <row r="22" spans="1:5" x14ac:dyDescent="0.2">
      <c r="A22" s="2" t="s">
        <v>40</v>
      </c>
      <c r="B22" s="112">
        <v>7</v>
      </c>
      <c r="C22" s="109" t="s">
        <v>1</v>
      </c>
      <c r="D22" s="109" t="s">
        <v>1</v>
      </c>
      <c r="E22" s="109" t="s">
        <v>1</v>
      </c>
    </row>
    <row r="23" spans="1:5" x14ac:dyDescent="0.2">
      <c r="A23" s="2" t="s">
        <v>41</v>
      </c>
      <c r="B23" s="112">
        <v>8</v>
      </c>
      <c r="C23" s="109" t="s">
        <v>1</v>
      </c>
      <c r="D23" s="109" t="s">
        <v>1</v>
      </c>
      <c r="E23" s="109" t="s">
        <v>1</v>
      </c>
    </row>
    <row r="24" spans="1:5" x14ac:dyDescent="0.2">
      <c r="A24" s="2" t="s">
        <v>42</v>
      </c>
      <c r="B24" s="112">
        <v>0</v>
      </c>
      <c r="C24" s="109" t="s">
        <v>1</v>
      </c>
      <c r="D24" s="109" t="s">
        <v>1</v>
      </c>
      <c r="E24" s="109" t="s">
        <v>1</v>
      </c>
    </row>
    <row r="25" spans="1:5" x14ac:dyDescent="0.2">
      <c r="A25" s="2" t="s">
        <v>43</v>
      </c>
      <c r="B25" s="112">
        <v>0</v>
      </c>
      <c r="C25" s="109" t="s">
        <v>1</v>
      </c>
      <c r="D25" s="109" t="s">
        <v>1</v>
      </c>
      <c r="E25" s="109" t="s">
        <v>1</v>
      </c>
    </row>
    <row r="26" spans="1:5" x14ac:dyDescent="0.2">
      <c r="A26" s="2" t="s">
        <v>37</v>
      </c>
      <c r="B26" s="112">
        <v>187</v>
      </c>
      <c r="C26" s="109">
        <v>0.61372423171997104</v>
      </c>
      <c r="D26" s="109">
        <v>0.37435236573219299</v>
      </c>
      <c r="E26" s="109">
        <v>1.19233950972557E-2</v>
      </c>
    </row>
    <row r="27" spans="1:5" x14ac:dyDescent="0.2">
      <c r="A27" s="2" t="s">
        <v>44</v>
      </c>
      <c r="B27" s="112">
        <v>0</v>
      </c>
      <c r="C27" s="109" t="s">
        <v>1</v>
      </c>
      <c r="D27" s="109" t="s">
        <v>1</v>
      </c>
      <c r="E27" s="109" t="s">
        <v>1</v>
      </c>
    </row>
    <row r="28" spans="1:5" x14ac:dyDescent="0.2">
      <c r="A28" s="2" t="s">
        <v>45</v>
      </c>
      <c r="B28" s="112">
        <v>7</v>
      </c>
      <c r="C28" s="109" t="s">
        <v>1</v>
      </c>
      <c r="D28" s="109" t="s">
        <v>1</v>
      </c>
      <c r="E28" s="109" t="s">
        <v>1</v>
      </c>
    </row>
    <row r="29" spans="1:5" x14ac:dyDescent="0.2">
      <c r="A29" s="5" t="s">
        <v>46</v>
      </c>
      <c r="B29" s="111" t="s">
        <v>1</v>
      </c>
      <c r="C29" s="108" t="s">
        <v>1</v>
      </c>
      <c r="D29" s="108" t="s">
        <v>1</v>
      </c>
      <c r="E29" s="108" t="s">
        <v>1</v>
      </c>
    </row>
    <row r="30" spans="1:5" x14ac:dyDescent="0.2">
      <c r="A30" s="2" t="s">
        <v>47</v>
      </c>
      <c r="B30" s="112">
        <v>20</v>
      </c>
      <c r="C30" s="109" t="s">
        <v>1</v>
      </c>
      <c r="D30" s="109" t="s">
        <v>1</v>
      </c>
      <c r="E30" s="109" t="s">
        <v>1</v>
      </c>
    </row>
    <row r="31" spans="1:5" x14ac:dyDescent="0.2">
      <c r="A31" s="2" t="s">
        <v>48</v>
      </c>
      <c r="B31" s="112">
        <v>134</v>
      </c>
      <c r="C31" s="109">
        <v>0.53873449563980103</v>
      </c>
      <c r="D31" s="109">
        <v>0.41047322750091603</v>
      </c>
      <c r="E31" s="109">
        <v>5.0792299211025203E-2</v>
      </c>
    </row>
    <row r="32" spans="1:5" x14ac:dyDescent="0.2">
      <c r="A32" s="2" t="s">
        <v>49</v>
      </c>
      <c r="B32" s="112">
        <v>141</v>
      </c>
      <c r="C32" s="109">
        <v>0.39065384864807101</v>
      </c>
      <c r="D32" s="109">
        <v>0.59745883941650402</v>
      </c>
      <c r="E32" s="109">
        <v>1.18872988969088E-2</v>
      </c>
    </row>
    <row r="33" spans="1:5" x14ac:dyDescent="0.2">
      <c r="A33" s="2" t="s">
        <v>50</v>
      </c>
      <c r="B33" s="112">
        <v>346</v>
      </c>
      <c r="C33" s="109">
        <v>0.23616051673889199</v>
      </c>
      <c r="D33" s="109">
        <v>0.69743502140045199</v>
      </c>
      <c r="E33" s="109">
        <v>6.64044544100761E-2</v>
      </c>
    </row>
    <row r="34" spans="1:5" x14ac:dyDescent="0.2">
      <c r="A34" s="5" t="s">
        <v>51</v>
      </c>
      <c r="B34" s="111" t="s">
        <v>1</v>
      </c>
      <c r="C34" s="108" t="s">
        <v>1</v>
      </c>
      <c r="D34" s="108" t="s">
        <v>1</v>
      </c>
      <c r="E34" s="108" t="s">
        <v>1</v>
      </c>
    </row>
    <row r="35" spans="1:5" x14ac:dyDescent="0.2">
      <c r="A35" s="2" t="s">
        <v>52</v>
      </c>
      <c r="B35" s="112">
        <v>188</v>
      </c>
      <c r="C35" s="109">
        <v>0.43931621313095098</v>
      </c>
      <c r="D35" s="109">
        <v>0.531380295753479</v>
      </c>
      <c r="E35" s="109">
        <v>2.9303478077053999E-2</v>
      </c>
    </row>
    <row r="36" spans="1:5" x14ac:dyDescent="0.2">
      <c r="A36" s="2" t="s">
        <v>53</v>
      </c>
      <c r="B36" s="112">
        <v>297</v>
      </c>
      <c r="C36" s="109">
        <v>0.39042302966117898</v>
      </c>
      <c r="D36" s="109">
        <v>0.57315248250961304</v>
      </c>
      <c r="E36" s="109">
        <v>3.6424465477466597E-2</v>
      </c>
    </row>
    <row r="37" spans="1:5" x14ac:dyDescent="0.2">
      <c r="A37" s="2" t="s">
        <v>54</v>
      </c>
      <c r="B37" s="112">
        <v>101</v>
      </c>
      <c r="C37" s="109">
        <v>0.14728501439094499</v>
      </c>
      <c r="D37" s="109">
        <v>0.71619093418121305</v>
      </c>
      <c r="E37" s="109">
        <v>0.13652403652667999</v>
      </c>
    </row>
    <row r="38" spans="1:5" x14ac:dyDescent="0.2">
      <c r="A38" s="2" t="s">
        <v>55</v>
      </c>
      <c r="B38" s="112">
        <v>88</v>
      </c>
      <c r="C38" s="109">
        <v>0.28423145413398698</v>
      </c>
      <c r="D38" s="109">
        <v>0.60153329372405995</v>
      </c>
      <c r="E38" s="109">
        <v>0.114235229790211</v>
      </c>
    </row>
    <row r="39" spans="1:5" x14ac:dyDescent="0.2">
      <c r="A39" s="5" t="s">
        <v>56</v>
      </c>
      <c r="B39" s="111" t="s">
        <v>1</v>
      </c>
      <c r="C39" s="108" t="s">
        <v>1</v>
      </c>
      <c r="D39" s="108" t="s">
        <v>1</v>
      </c>
      <c r="E39" s="108" t="s">
        <v>1</v>
      </c>
    </row>
    <row r="40" spans="1:5" x14ac:dyDescent="0.2">
      <c r="A40" s="2" t="s">
        <v>57</v>
      </c>
      <c r="B40" s="112">
        <v>610</v>
      </c>
      <c r="C40" s="109">
        <v>0.38048982620239302</v>
      </c>
      <c r="D40" s="109">
        <v>0.582278072834015</v>
      </c>
      <c r="E40" s="109">
        <v>3.7232108414173098E-2</v>
      </c>
    </row>
    <row r="41" spans="1:5" x14ac:dyDescent="0.2">
      <c r="A41" s="2" t="s">
        <v>58</v>
      </c>
      <c r="B41" s="112">
        <v>48</v>
      </c>
      <c r="C41" s="109">
        <v>0.30619320273399397</v>
      </c>
      <c r="D41" s="109">
        <v>0.53928929567337003</v>
      </c>
      <c r="E41" s="109">
        <v>0.154517486691475</v>
      </c>
    </row>
    <row r="42" spans="1:5" x14ac:dyDescent="0.2">
      <c r="A42" s="5" t="s">
        <v>59</v>
      </c>
      <c r="B42" s="111" t="s">
        <v>1</v>
      </c>
      <c r="C42" s="108" t="s">
        <v>1</v>
      </c>
      <c r="D42" s="108" t="s">
        <v>1</v>
      </c>
      <c r="E42" s="108" t="s">
        <v>1</v>
      </c>
    </row>
    <row r="43" spans="1:5" x14ac:dyDescent="0.2">
      <c r="A43" s="2" t="s">
        <v>60</v>
      </c>
      <c r="B43" s="112">
        <v>565</v>
      </c>
      <c r="C43" s="109">
        <v>0.39112079143524198</v>
      </c>
      <c r="D43" s="109">
        <v>0.57073277235031095</v>
      </c>
      <c r="E43" s="109">
        <v>3.8146469742059701E-2</v>
      </c>
    </row>
    <row r="44" spans="1:5" x14ac:dyDescent="0.2">
      <c r="A44" s="2" t="s">
        <v>61</v>
      </c>
      <c r="B44" s="112">
        <v>67</v>
      </c>
      <c r="C44" s="109">
        <v>0.263295888900757</v>
      </c>
      <c r="D44" s="109">
        <v>0.67612326145172097</v>
      </c>
      <c r="E44" s="109">
        <v>6.0580823570489897E-2</v>
      </c>
    </row>
    <row r="45" spans="1:5" x14ac:dyDescent="0.2">
      <c r="A45" s="2" t="s">
        <v>62</v>
      </c>
      <c r="B45" s="112">
        <v>37</v>
      </c>
      <c r="C45" s="109">
        <v>0.28896510601043701</v>
      </c>
      <c r="D45" s="109">
        <v>0.55051285028457597</v>
      </c>
      <c r="E45" s="109">
        <v>0.16052205860614799</v>
      </c>
    </row>
    <row r="46" spans="1:5" x14ac:dyDescent="0.2">
      <c r="A46" s="5" t="s">
        <v>63</v>
      </c>
      <c r="B46" s="111" t="s">
        <v>1</v>
      </c>
      <c r="C46" s="108" t="s">
        <v>1</v>
      </c>
      <c r="D46" s="108" t="s">
        <v>1</v>
      </c>
      <c r="E46" s="108" t="s">
        <v>1</v>
      </c>
    </row>
    <row r="47" spans="1:5" x14ac:dyDescent="0.2">
      <c r="A47" s="2" t="s">
        <v>64</v>
      </c>
      <c r="B47" s="112">
        <v>66</v>
      </c>
      <c r="C47" s="109">
        <v>0.30382242798805198</v>
      </c>
      <c r="D47" s="109">
        <v>0.625152587890625</v>
      </c>
      <c r="E47" s="109">
        <v>7.1024976670741993E-2</v>
      </c>
    </row>
    <row r="48" spans="1:5" x14ac:dyDescent="0.2">
      <c r="A48" s="2" t="s">
        <v>65</v>
      </c>
      <c r="B48" s="112">
        <v>50</v>
      </c>
      <c r="C48" s="109">
        <v>0.46906611323356601</v>
      </c>
      <c r="D48" s="109">
        <v>0.45593461394309998</v>
      </c>
      <c r="E48" s="109">
        <v>7.4999287724494906E-2</v>
      </c>
    </row>
    <row r="49" spans="1:5" x14ac:dyDescent="0.2">
      <c r="A49" s="2" t="s">
        <v>66</v>
      </c>
      <c r="B49" s="112">
        <v>88</v>
      </c>
      <c r="C49" s="109">
        <v>0.341125458478928</v>
      </c>
      <c r="D49" s="109">
        <v>0.56378155946731601</v>
      </c>
      <c r="E49" s="109">
        <v>9.5092974603176103E-2</v>
      </c>
    </row>
    <row r="50" spans="1:5" x14ac:dyDescent="0.2">
      <c r="A50" s="2" t="s">
        <v>67</v>
      </c>
      <c r="B50" s="112">
        <v>72</v>
      </c>
      <c r="C50" s="109">
        <v>0.420295119285583</v>
      </c>
      <c r="D50" s="109">
        <v>0.48196038603782698</v>
      </c>
      <c r="E50" s="109">
        <v>9.7744494676589994E-2</v>
      </c>
    </row>
    <row r="51" spans="1:5" x14ac:dyDescent="0.2">
      <c r="A51" s="2" t="s">
        <v>68</v>
      </c>
      <c r="B51" s="112">
        <v>78</v>
      </c>
      <c r="C51" s="109">
        <v>0.417660772800446</v>
      </c>
      <c r="D51" s="109">
        <v>0.55578839778900102</v>
      </c>
      <c r="E51" s="109">
        <v>2.6550805196166E-2</v>
      </c>
    </row>
    <row r="52" spans="1:5" x14ac:dyDescent="0.2">
      <c r="A52" s="2" t="s">
        <v>69</v>
      </c>
      <c r="B52" s="112">
        <v>71</v>
      </c>
      <c r="C52" s="109">
        <v>0.28296831250190702</v>
      </c>
      <c r="D52" s="109">
        <v>0.70285671949386597</v>
      </c>
      <c r="E52" s="109">
        <v>1.41749987378716E-2</v>
      </c>
    </row>
    <row r="53" spans="1:5" x14ac:dyDescent="0.2">
      <c r="A53" s="2" t="s">
        <v>70</v>
      </c>
      <c r="B53" s="112">
        <v>53</v>
      </c>
      <c r="C53" s="109">
        <v>0.465298682451248</v>
      </c>
      <c r="D53" s="109">
        <v>0.51672136783599898</v>
      </c>
      <c r="E53" s="109">
        <v>1.7979959025979E-2</v>
      </c>
    </row>
    <row r="54" spans="1:5" x14ac:dyDescent="0.2">
      <c r="A54" s="2" t="s">
        <v>71</v>
      </c>
      <c r="B54" s="112">
        <v>78</v>
      </c>
      <c r="C54" s="109">
        <v>0.251545429229736</v>
      </c>
      <c r="D54" s="109">
        <v>0.68198710680007901</v>
      </c>
      <c r="E54" s="109">
        <v>6.6467434167861897E-2</v>
      </c>
    </row>
    <row r="55" spans="1:5" x14ac:dyDescent="0.2">
      <c r="A55" s="2" t="s">
        <v>72</v>
      </c>
      <c r="B55" s="112">
        <v>37</v>
      </c>
      <c r="C55" s="109">
        <v>0.41104221343994102</v>
      </c>
      <c r="D55" s="109">
        <v>0.55012875795364402</v>
      </c>
      <c r="E55" s="109">
        <v>3.8829039782285697E-2</v>
      </c>
    </row>
    <row r="56" spans="1:5" x14ac:dyDescent="0.2">
      <c r="A56" s="2" t="s">
        <v>73</v>
      </c>
      <c r="B56" s="112">
        <v>83</v>
      </c>
      <c r="C56" s="109">
        <v>0.38229998946189903</v>
      </c>
      <c r="D56" s="109">
        <v>0.59818482398986805</v>
      </c>
      <c r="E56" s="109">
        <v>1.951521076262E-2</v>
      </c>
    </row>
    <row r="57" spans="1:5" x14ac:dyDescent="0.2">
      <c r="A57" s="5" t="s">
        <v>74</v>
      </c>
      <c r="B57" s="111" t="s">
        <v>1</v>
      </c>
      <c r="C57" s="108" t="s">
        <v>1</v>
      </c>
      <c r="D57" s="108" t="s">
        <v>1</v>
      </c>
      <c r="E57" s="108" t="s">
        <v>1</v>
      </c>
    </row>
    <row r="58" spans="1:5" x14ac:dyDescent="0.2">
      <c r="A58" s="2" t="s">
        <v>75</v>
      </c>
      <c r="B58" s="112">
        <v>66</v>
      </c>
      <c r="C58" s="109">
        <v>0.30382242798805198</v>
      </c>
      <c r="D58" s="109">
        <v>0.625152587890625</v>
      </c>
      <c r="E58" s="109">
        <v>7.1024976670741993E-2</v>
      </c>
    </row>
    <row r="59" spans="1:5" x14ac:dyDescent="0.2">
      <c r="A59" s="2" t="s">
        <v>76</v>
      </c>
      <c r="B59" s="112">
        <v>337</v>
      </c>
      <c r="C59" s="109">
        <v>0.40986400842666598</v>
      </c>
      <c r="D59" s="109">
        <v>0.53316777944564797</v>
      </c>
      <c r="E59" s="109">
        <v>5.6968178600072902E-2</v>
      </c>
    </row>
    <row r="60" spans="1:5" x14ac:dyDescent="0.2">
      <c r="A60" s="2" t="s">
        <v>77</v>
      </c>
      <c r="B60" s="112">
        <v>167</v>
      </c>
      <c r="C60" s="109">
        <v>0.33502370119094799</v>
      </c>
      <c r="D60" s="109">
        <v>0.61772775650024403</v>
      </c>
      <c r="E60" s="109">
        <v>4.7248568385839497E-2</v>
      </c>
    </row>
    <row r="61" spans="1:5" x14ac:dyDescent="0.2">
      <c r="A61" s="2" t="s">
        <v>78</v>
      </c>
      <c r="B61" s="112">
        <v>106</v>
      </c>
      <c r="C61" s="109">
        <v>0.34544709324836698</v>
      </c>
      <c r="D61" s="109">
        <v>0.61389929056167603</v>
      </c>
      <c r="E61" s="109">
        <v>4.0653634816408199E-2</v>
      </c>
    </row>
    <row r="62" spans="1:5" x14ac:dyDescent="0.2">
      <c r="A62" s="5" t="s">
        <v>79</v>
      </c>
      <c r="B62" s="111" t="s">
        <v>1</v>
      </c>
      <c r="C62" s="108" t="s">
        <v>1</v>
      </c>
      <c r="D62" s="108" t="s">
        <v>1</v>
      </c>
      <c r="E62" s="108" t="s">
        <v>1</v>
      </c>
    </row>
    <row r="63" spans="1:5" x14ac:dyDescent="0.2">
      <c r="A63" s="2" t="s">
        <v>80</v>
      </c>
      <c r="B63" s="112">
        <v>536</v>
      </c>
      <c r="C63" s="109">
        <v>0.39776426553726202</v>
      </c>
      <c r="D63" s="109">
        <v>0.55211520195007302</v>
      </c>
      <c r="E63" s="109">
        <v>5.01205027103424E-2</v>
      </c>
    </row>
    <row r="64" spans="1:5" x14ac:dyDescent="0.2">
      <c r="A64" s="2" t="s">
        <v>81</v>
      </c>
      <c r="B64" s="112">
        <v>25</v>
      </c>
      <c r="C64" s="109" t="s">
        <v>1</v>
      </c>
      <c r="D64" s="109" t="s">
        <v>1</v>
      </c>
      <c r="E64" s="109" t="s">
        <v>1</v>
      </c>
    </row>
    <row r="65" spans="1:5" x14ac:dyDescent="0.2">
      <c r="A65" s="2" t="s">
        <v>82</v>
      </c>
      <c r="B65" s="112">
        <v>53</v>
      </c>
      <c r="C65" s="109">
        <v>0.29687479138374301</v>
      </c>
      <c r="D65" s="109">
        <v>0.642361760139465</v>
      </c>
      <c r="E65" s="109">
        <v>6.0763418674469001E-2</v>
      </c>
    </row>
    <row r="66" spans="1:5" x14ac:dyDescent="0.2">
      <c r="A66" s="2" t="s">
        <v>83</v>
      </c>
      <c r="B66" s="112">
        <v>58</v>
      </c>
      <c r="C66" s="109">
        <v>0.275024443864822</v>
      </c>
      <c r="D66" s="109">
        <v>0.62016451358795199</v>
      </c>
      <c r="E66" s="109">
        <v>0.10481104999780699</v>
      </c>
    </row>
    <row r="67" spans="1:5" x14ac:dyDescent="0.2">
      <c r="A67" s="5" t="s">
        <v>84</v>
      </c>
      <c r="B67" s="111" t="s">
        <v>1</v>
      </c>
      <c r="C67" s="108" t="s">
        <v>1</v>
      </c>
      <c r="D67" s="108" t="s">
        <v>1</v>
      </c>
      <c r="E67" s="108" t="s">
        <v>1</v>
      </c>
    </row>
    <row r="68" spans="1:5" x14ac:dyDescent="0.2">
      <c r="A68" s="2" t="s">
        <v>85</v>
      </c>
      <c r="B68" s="112">
        <v>623</v>
      </c>
      <c r="C68" s="109">
        <v>0.374256551265717</v>
      </c>
      <c r="D68" s="109">
        <v>0.57743638753891002</v>
      </c>
      <c r="E68" s="109">
        <v>4.8307068645954097E-2</v>
      </c>
    </row>
    <row r="69" spans="1:5" x14ac:dyDescent="0.2">
      <c r="A69" s="2" t="s">
        <v>86</v>
      </c>
      <c r="B69" s="112">
        <v>19</v>
      </c>
      <c r="C69" s="109" t="s">
        <v>1</v>
      </c>
      <c r="D69" s="109" t="s">
        <v>1</v>
      </c>
      <c r="E69" s="109" t="s">
        <v>1</v>
      </c>
    </row>
    <row r="70" spans="1:5" x14ac:dyDescent="0.2">
      <c r="A70" s="2" t="s">
        <v>87</v>
      </c>
      <c r="B70" s="112">
        <v>29</v>
      </c>
      <c r="C70" s="109" t="s">
        <v>1</v>
      </c>
      <c r="D70" s="109" t="s">
        <v>1</v>
      </c>
      <c r="E70" s="109" t="s">
        <v>1</v>
      </c>
    </row>
    <row r="71" spans="1:5" x14ac:dyDescent="0.2">
      <c r="A71" s="2" t="s">
        <v>88</v>
      </c>
      <c r="B71" s="112">
        <v>4</v>
      </c>
      <c r="C71" s="109" t="s">
        <v>1</v>
      </c>
      <c r="D71" s="109" t="s">
        <v>1</v>
      </c>
      <c r="E71" s="109" t="s">
        <v>1</v>
      </c>
    </row>
    <row r="72" spans="1:5" x14ac:dyDescent="0.2">
      <c r="A72" s="5" t="s">
        <v>89</v>
      </c>
      <c r="B72" s="111" t="s">
        <v>1</v>
      </c>
      <c r="C72" s="108" t="s">
        <v>1</v>
      </c>
      <c r="D72" s="108" t="s">
        <v>1</v>
      </c>
      <c r="E72" s="108" t="s">
        <v>1</v>
      </c>
    </row>
    <row r="73" spans="1:5" x14ac:dyDescent="0.2">
      <c r="A73" s="2" t="s">
        <v>89</v>
      </c>
      <c r="B73" s="112">
        <v>0</v>
      </c>
      <c r="C73" s="109" t="s">
        <v>1</v>
      </c>
      <c r="D73" s="109" t="s">
        <v>1</v>
      </c>
      <c r="E73" s="109" t="s">
        <v>1</v>
      </c>
    </row>
    <row r="74" spans="1:5" x14ac:dyDescent="0.2">
      <c r="A74" s="2" t="s">
        <v>90</v>
      </c>
      <c r="B74" s="112">
        <v>0</v>
      </c>
      <c r="C74" s="109" t="s">
        <v>1</v>
      </c>
      <c r="D74" s="109" t="s">
        <v>1</v>
      </c>
      <c r="E74" s="109" t="s">
        <v>1</v>
      </c>
    </row>
    <row r="75" spans="1:5" x14ac:dyDescent="0.2">
      <c r="A75" s="5" t="s">
        <v>91</v>
      </c>
      <c r="B75" s="111" t="s">
        <v>1</v>
      </c>
      <c r="C75" s="108" t="s">
        <v>1</v>
      </c>
      <c r="D75" s="108" t="s">
        <v>1</v>
      </c>
      <c r="E75" s="108" t="s">
        <v>1</v>
      </c>
    </row>
    <row r="76" spans="1:5" x14ac:dyDescent="0.2">
      <c r="A76" s="2" t="s">
        <v>92</v>
      </c>
      <c r="B76" s="112">
        <v>0</v>
      </c>
      <c r="C76" s="109" t="s">
        <v>1</v>
      </c>
      <c r="D76" s="109" t="s">
        <v>1</v>
      </c>
      <c r="E76" s="109" t="s">
        <v>1</v>
      </c>
    </row>
    <row r="77" spans="1:5" x14ac:dyDescent="0.2">
      <c r="A77" s="2" t="s">
        <v>93</v>
      </c>
      <c r="B77" s="112">
        <v>0</v>
      </c>
      <c r="C77" s="109" t="s">
        <v>1</v>
      </c>
      <c r="D77" s="109" t="s">
        <v>1</v>
      </c>
      <c r="E77" s="109" t="s">
        <v>1</v>
      </c>
    </row>
    <row r="78" spans="1:5" x14ac:dyDescent="0.2">
      <c r="A78" s="2" t="s">
        <v>94</v>
      </c>
      <c r="B78" s="112">
        <v>0</v>
      </c>
      <c r="C78" s="109" t="s">
        <v>1</v>
      </c>
      <c r="D78" s="109" t="s">
        <v>1</v>
      </c>
      <c r="E78" s="109" t="s">
        <v>1</v>
      </c>
    </row>
    <row r="79" spans="1:5" x14ac:dyDescent="0.2">
      <c r="A79" s="5" t="s">
        <v>95</v>
      </c>
      <c r="B79" s="111" t="s">
        <v>1</v>
      </c>
      <c r="C79" s="108" t="s">
        <v>1</v>
      </c>
      <c r="D79" s="108" t="s">
        <v>1</v>
      </c>
      <c r="E79" s="108" t="s">
        <v>1</v>
      </c>
    </row>
    <row r="80" spans="1:5" x14ac:dyDescent="0.2">
      <c r="A80" s="2" t="s">
        <v>96</v>
      </c>
      <c r="B80" s="112">
        <v>0</v>
      </c>
      <c r="C80" s="109" t="s">
        <v>1</v>
      </c>
      <c r="D80" s="109" t="s">
        <v>1</v>
      </c>
      <c r="E80" s="109" t="s">
        <v>1</v>
      </c>
    </row>
    <row r="81" spans="1:5" x14ac:dyDescent="0.2">
      <c r="A81" s="2" t="s">
        <v>97</v>
      </c>
      <c r="B81" s="112">
        <v>0</v>
      </c>
      <c r="C81" s="109" t="s">
        <v>1</v>
      </c>
      <c r="D81" s="109" t="s">
        <v>1</v>
      </c>
      <c r="E81" s="109" t="s">
        <v>1</v>
      </c>
    </row>
    <row r="82" spans="1:5" x14ac:dyDescent="0.2">
      <c r="A82" s="2" t="s">
        <v>98</v>
      </c>
      <c r="B82" s="112">
        <v>0</v>
      </c>
      <c r="C82" s="109" t="s">
        <v>1</v>
      </c>
      <c r="D82" s="109" t="s">
        <v>1</v>
      </c>
      <c r="E82" s="109" t="s">
        <v>1</v>
      </c>
    </row>
    <row r="83" spans="1:5" x14ac:dyDescent="0.2">
      <c r="A83" s="2" t="s">
        <v>99</v>
      </c>
      <c r="B83" s="112">
        <v>0</v>
      </c>
      <c r="C83" s="109" t="s">
        <v>1</v>
      </c>
      <c r="D83" s="109" t="s">
        <v>1</v>
      </c>
      <c r="E83" s="109" t="s">
        <v>1</v>
      </c>
    </row>
    <row r="84" spans="1:5" x14ac:dyDescent="0.2">
      <c r="A84" s="2" t="s">
        <v>100</v>
      </c>
      <c r="B84" s="112">
        <v>0</v>
      </c>
      <c r="C84" s="109" t="s">
        <v>1</v>
      </c>
      <c r="D84" s="109" t="s">
        <v>1</v>
      </c>
      <c r="E84" s="109" t="s">
        <v>1</v>
      </c>
    </row>
    <row r="85" spans="1:5" x14ac:dyDescent="0.2">
      <c r="A85" s="2" t="s">
        <v>101</v>
      </c>
      <c r="B85" s="112">
        <v>0</v>
      </c>
      <c r="C85" s="109" t="s">
        <v>1</v>
      </c>
      <c r="D85" s="109" t="s">
        <v>1</v>
      </c>
      <c r="E85" s="109" t="s">
        <v>1</v>
      </c>
    </row>
    <row r="86" spans="1:5" x14ac:dyDescent="0.2">
      <c r="A86" s="2" t="s">
        <v>102</v>
      </c>
      <c r="B86" s="112">
        <v>0</v>
      </c>
      <c r="C86" s="109" t="s">
        <v>1</v>
      </c>
      <c r="D86" s="109" t="s">
        <v>1</v>
      </c>
      <c r="E86" s="109" t="s">
        <v>1</v>
      </c>
    </row>
    <row r="87" spans="1:5" x14ac:dyDescent="0.2">
      <c r="A87" s="2" t="s">
        <v>103</v>
      </c>
      <c r="B87" s="112">
        <v>0</v>
      </c>
      <c r="C87" s="109" t="s">
        <v>1</v>
      </c>
      <c r="D87" s="109" t="s">
        <v>1</v>
      </c>
      <c r="E87" s="109" t="s">
        <v>1</v>
      </c>
    </row>
    <row r="88" spans="1:5" x14ac:dyDescent="0.2">
      <c r="A88" s="2" t="s">
        <v>104</v>
      </c>
      <c r="B88" s="112">
        <v>0</v>
      </c>
      <c r="C88" s="109" t="s">
        <v>1</v>
      </c>
      <c r="D88" s="109" t="s">
        <v>1</v>
      </c>
      <c r="E88" s="109" t="s">
        <v>1</v>
      </c>
    </row>
    <row r="89" spans="1:5" x14ac:dyDescent="0.2">
      <c r="A89" s="5" t="s">
        <v>105</v>
      </c>
      <c r="B89" s="111" t="s">
        <v>1</v>
      </c>
      <c r="C89" s="108" t="s">
        <v>1</v>
      </c>
      <c r="D89" s="108" t="s">
        <v>1</v>
      </c>
      <c r="E89" s="108" t="s">
        <v>1</v>
      </c>
    </row>
    <row r="90" spans="1:5" x14ac:dyDescent="0.2">
      <c r="A90" s="2" t="s">
        <v>106</v>
      </c>
      <c r="B90" s="112">
        <v>49</v>
      </c>
      <c r="C90" s="109">
        <v>0.51479762792587302</v>
      </c>
      <c r="D90" s="109">
        <v>0.373429834842682</v>
      </c>
      <c r="E90" s="109">
        <v>0.11177252978086499</v>
      </c>
    </row>
    <row r="91" spans="1:5" x14ac:dyDescent="0.2">
      <c r="A91" s="2" t="s">
        <v>107</v>
      </c>
      <c r="B91" s="112">
        <v>168</v>
      </c>
      <c r="C91" s="109">
        <v>0.42230397462844799</v>
      </c>
      <c r="D91" s="109">
        <v>0.51088070869445801</v>
      </c>
      <c r="E91" s="109">
        <v>6.6815301775932298E-2</v>
      </c>
    </row>
    <row r="92" spans="1:5" x14ac:dyDescent="0.2">
      <c r="A92" s="2" t="s">
        <v>108</v>
      </c>
      <c r="B92" s="112">
        <v>370</v>
      </c>
      <c r="C92" s="109">
        <v>0.35717257857322698</v>
      </c>
      <c r="D92" s="109">
        <v>0.61435848474502597</v>
      </c>
      <c r="E92" s="109">
        <v>2.84689590334892E-2</v>
      </c>
    </row>
    <row r="93" spans="1:5" x14ac:dyDescent="0.2">
      <c r="A93" s="2" t="s">
        <v>109</v>
      </c>
      <c r="B93" s="112">
        <v>53</v>
      </c>
      <c r="C93" s="109">
        <v>7.5937442481517806E-2</v>
      </c>
      <c r="D93" s="109">
        <v>0.90416318178176902</v>
      </c>
      <c r="E93" s="109">
        <v>1.9899370148778E-2</v>
      </c>
    </row>
    <row r="94" spans="1:5" x14ac:dyDescent="0.2">
      <c r="A94" s="5" t="s">
        <v>110</v>
      </c>
      <c r="B94" s="111" t="s">
        <v>1</v>
      </c>
      <c r="C94" s="108" t="s">
        <v>1</v>
      </c>
      <c r="D94" s="108" t="s">
        <v>1</v>
      </c>
      <c r="E94" s="108" t="s">
        <v>1</v>
      </c>
    </row>
    <row r="95" spans="1:5" x14ac:dyDescent="0.2">
      <c r="A95" s="2" t="s">
        <v>106</v>
      </c>
      <c r="B95" s="112">
        <v>78</v>
      </c>
      <c r="C95" s="109">
        <v>0.48402583599090598</v>
      </c>
      <c r="D95" s="109">
        <v>0.41392129659652699</v>
      </c>
      <c r="E95" s="109">
        <v>0.102052874863148</v>
      </c>
    </row>
    <row r="96" spans="1:5" x14ac:dyDescent="0.2">
      <c r="A96" s="2" t="s">
        <v>107</v>
      </c>
      <c r="B96" s="112">
        <v>264</v>
      </c>
      <c r="C96" s="109">
        <v>0.44571450352668801</v>
      </c>
      <c r="D96" s="109">
        <v>0.52418422698974598</v>
      </c>
      <c r="E96" s="109">
        <v>3.0101258307695399E-2</v>
      </c>
    </row>
    <row r="97" spans="1:5" x14ac:dyDescent="0.2">
      <c r="A97" s="2" t="s">
        <v>108</v>
      </c>
      <c r="B97" s="112">
        <v>265</v>
      </c>
      <c r="C97" s="109">
        <v>0.271956115961075</v>
      </c>
      <c r="D97" s="109">
        <v>0.68279236555099498</v>
      </c>
      <c r="E97" s="109">
        <v>4.5251499861478799E-2</v>
      </c>
    </row>
    <row r="98" spans="1:5" x14ac:dyDescent="0.2">
      <c r="A98" s="2" t="s">
        <v>109</v>
      </c>
      <c r="B98" s="112">
        <v>33</v>
      </c>
      <c r="C98" s="109">
        <v>6.2842071056365995E-2</v>
      </c>
      <c r="D98" s="109">
        <v>0.920360267162323</v>
      </c>
      <c r="E98" s="109">
        <v>1.67976673692465E-2</v>
      </c>
    </row>
    <row r="99" spans="1:5" x14ac:dyDescent="0.2">
      <c r="A99" s="5" t="s">
        <v>111</v>
      </c>
      <c r="B99" s="111" t="s">
        <v>1</v>
      </c>
      <c r="C99" s="108" t="s">
        <v>1</v>
      </c>
      <c r="D99" s="108" t="s">
        <v>1</v>
      </c>
      <c r="E99" s="108" t="s">
        <v>1</v>
      </c>
    </row>
    <row r="100" spans="1:5" x14ac:dyDescent="0.2">
      <c r="A100" s="2" t="s">
        <v>112</v>
      </c>
      <c r="B100" s="112">
        <v>37</v>
      </c>
      <c r="C100" s="109">
        <v>0.10970770567655599</v>
      </c>
      <c r="D100" s="109">
        <v>0.84672981500625599</v>
      </c>
      <c r="E100" s="109">
        <v>4.35624904930592E-2</v>
      </c>
    </row>
    <row r="101" spans="1:5" x14ac:dyDescent="0.2">
      <c r="A101" s="2" t="s">
        <v>113</v>
      </c>
      <c r="B101" s="112">
        <v>93</v>
      </c>
      <c r="C101" s="109">
        <v>0.23089782893657701</v>
      </c>
      <c r="D101" s="109">
        <v>0.65801578760147095</v>
      </c>
      <c r="E101" s="109">
        <v>0.111086368560791</v>
      </c>
    </row>
    <row r="102" spans="1:5" x14ac:dyDescent="0.2">
      <c r="A102" s="2" t="s">
        <v>114</v>
      </c>
      <c r="B102" s="112">
        <v>156</v>
      </c>
      <c r="C102" s="109">
        <v>0.27908182144165</v>
      </c>
      <c r="D102" s="109">
        <v>0.67322903871536299</v>
      </c>
      <c r="E102" s="109">
        <v>4.7689143568277401E-2</v>
      </c>
    </row>
    <row r="103" spans="1:5" x14ac:dyDescent="0.2">
      <c r="A103" s="2" t="s">
        <v>115</v>
      </c>
      <c r="B103" s="112">
        <v>95</v>
      </c>
      <c r="C103" s="109">
        <v>0.296722412109375</v>
      </c>
      <c r="D103" s="109">
        <v>0.589005827903748</v>
      </c>
      <c r="E103" s="109">
        <v>0.114271722733974</v>
      </c>
    </row>
    <row r="104" spans="1:5" x14ac:dyDescent="0.2">
      <c r="A104" s="2" t="s">
        <v>116</v>
      </c>
      <c r="B104" s="112">
        <v>110</v>
      </c>
      <c r="C104" s="109">
        <v>0.41852292418479897</v>
      </c>
      <c r="D104" s="109">
        <v>0.54682928323745705</v>
      </c>
      <c r="E104" s="109">
        <v>3.4647803753614398E-2</v>
      </c>
    </row>
    <row r="105" spans="1:5" x14ac:dyDescent="0.2">
      <c r="A105" s="2" t="s">
        <v>117</v>
      </c>
      <c r="B105" s="112">
        <v>114</v>
      </c>
      <c r="C105" s="109">
        <v>0.51572507619857799</v>
      </c>
      <c r="D105" s="109">
        <v>0.45960128307342502</v>
      </c>
      <c r="E105" s="109">
        <v>2.46736574918032E-2</v>
      </c>
    </row>
    <row r="106" spans="1:5" x14ac:dyDescent="0.2">
      <c r="A106" s="2" t="s">
        <v>118</v>
      </c>
      <c r="B106" s="112">
        <v>68</v>
      </c>
      <c r="C106" s="109">
        <v>0.69704151153564498</v>
      </c>
      <c r="D106" s="109">
        <v>0.29842057824134799</v>
      </c>
      <c r="E106" s="109">
        <v>4.5378850772976901E-3</v>
      </c>
    </row>
    <row r="107" spans="1:5" x14ac:dyDescent="0.2">
      <c r="A107" s="5" t="s">
        <v>111</v>
      </c>
      <c r="B107" s="111" t="s">
        <v>1</v>
      </c>
      <c r="C107" s="108" t="s">
        <v>1</v>
      </c>
      <c r="D107" s="108" t="s">
        <v>1</v>
      </c>
      <c r="E107" s="108" t="s">
        <v>1</v>
      </c>
    </row>
    <row r="108" spans="1:5" x14ac:dyDescent="0.2">
      <c r="A108" s="2" t="s">
        <v>119</v>
      </c>
      <c r="B108" s="112">
        <v>130</v>
      </c>
      <c r="C108" s="109">
        <v>0.188713893294334</v>
      </c>
      <c r="D108" s="109">
        <v>0.72370350360870395</v>
      </c>
      <c r="E108" s="109">
        <v>8.75826105475426E-2</v>
      </c>
    </row>
    <row r="109" spans="1:5" x14ac:dyDescent="0.2">
      <c r="A109" s="2" t="s">
        <v>120</v>
      </c>
      <c r="B109" s="112">
        <v>204</v>
      </c>
      <c r="C109" s="109">
        <v>0.29709663987159701</v>
      </c>
      <c r="D109" s="109">
        <v>0.62576025724411</v>
      </c>
      <c r="E109" s="109">
        <v>7.7143125236034393E-2</v>
      </c>
    </row>
    <row r="110" spans="1:5" x14ac:dyDescent="0.2">
      <c r="A110" s="2" t="s">
        <v>121</v>
      </c>
      <c r="B110" s="112">
        <v>157</v>
      </c>
      <c r="C110" s="109">
        <v>0.37547126412391701</v>
      </c>
      <c r="D110" s="109">
        <v>0.58796536922454801</v>
      </c>
      <c r="E110" s="109">
        <v>3.6563340574502903E-2</v>
      </c>
    </row>
    <row r="111" spans="1:5" x14ac:dyDescent="0.2">
      <c r="A111" s="2" t="s">
        <v>122</v>
      </c>
      <c r="B111" s="112">
        <v>182</v>
      </c>
      <c r="C111" s="109">
        <v>0.58947098255157504</v>
      </c>
      <c r="D111" s="109">
        <v>0.39404508471489003</v>
      </c>
      <c r="E111" s="109">
        <v>1.64839383214712E-2</v>
      </c>
    </row>
    <row r="112" spans="1:5" x14ac:dyDescent="0.2">
      <c r="A112" s="5" t="s">
        <v>111</v>
      </c>
      <c r="B112" s="111" t="s">
        <v>1</v>
      </c>
      <c r="C112" s="108" t="s">
        <v>1</v>
      </c>
      <c r="D112" s="108" t="s">
        <v>1</v>
      </c>
      <c r="E112" s="108" t="s">
        <v>1</v>
      </c>
    </row>
    <row r="113" spans="1:5" x14ac:dyDescent="0.2">
      <c r="A113" s="2" t="s">
        <v>119</v>
      </c>
      <c r="B113" s="112">
        <v>130</v>
      </c>
      <c r="C113" s="109">
        <v>0.188713893294334</v>
      </c>
      <c r="D113" s="109">
        <v>0.72370350360870395</v>
      </c>
      <c r="E113" s="109">
        <v>8.75826105475426E-2</v>
      </c>
    </row>
    <row r="114" spans="1:5" x14ac:dyDescent="0.2">
      <c r="A114" s="2" t="s">
        <v>123</v>
      </c>
      <c r="B114" s="112">
        <v>251</v>
      </c>
      <c r="C114" s="109">
        <v>0.28551441431045499</v>
      </c>
      <c r="D114" s="109">
        <v>0.64251732826232899</v>
      </c>
      <c r="E114" s="109">
        <v>7.1968287229538006E-2</v>
      </c>
    </row>
    <row r="115" spans="1:5" x14ac:dyDescent="0.2">
      <c r="A115" s="2" t="s">
        <v>124</v>
      </c>
      <c r="B115" s="112">
        <v>292</v>
      </c>
      <c r="C115" s="109">
        <v>0.51513642072677601</v>
      </c>
      <c r="D115" s="109">
        <v>0.46048131585121199</v>
      </c>
      <c r="E115" s="109">
        <v>2.4382261559367201E-2</v>
      </c>
    </row>
    <row r="116" spans="1:5" x14ac:dyDescent="0.2">
      <c r="A116" s="5" t="s">
        <v>125</v>
      </c>
      <c r="B116" s="111" t="s">
        <v>1</v>
      </c>
      <c r="C116" s="108" t="s">
        <v>1</v>
      </c>
      <c r="D116" s="108" t="s">
        <v>1</v>
      </c>
      <c r="E116" s="108" t="s">
        <v>1</v>
      </c>
    </row>
    <row r="117" spans="1:5" x14ac:dyDescent="0.2">
      <c r="A117" s="2" t="s">
        <v>126</v>
      </c>
      <c r="B117" s="112">
        <v>53</v>
      </c>
      <c r="C117" s="109">
        <v>0.500080347061157</v>
      </c>
      <c r="D117" s="109">
        <v>0.39886933565139798</v>
      </c>
      <c r="E117" s="109">
        <v>0.101050317287445</v>
      </c>
    </row>
    <row r="118" spans="1:5" x14ac:dyDescent="0.2">
      <c r="A118" s="2" t="s">
        <v>127</v>
      </c>
      <c r="B118" s="112">
        <v>18</v>
      </c>
      <c r="C118" s="109" t="s">
        <v>1</v>
      </c>
      <c r="D118" s="109" t="s">
        <v>1</v>
      </c>
      <c r="E118" s="109" t="s">
        <v>1</v>
      </c>
    </row>
    <row r="119" spans="1:5" x14ac:dyDescent="0.2">
      <c r="A119" s="2" t="s">
        <v>128</v>
      </c>
      <c r="B119" s="112">
        <v>48</v>
      </c>
      <c r="C119" s="109">
        <v>0.40706938505172702</v>
      </c>
      <c r="D119" s="109">
        <v>0.58558094501495395</v>
      </c>
      <c r="E119" s="109">
        <v>7.3496405966579897E-3</v>
      </c>
    </row>
    <row r="120" spans="1:5" x14ac:dyDescent="0.2">
      <c r="A120" s="2" t="s">
        <v>129</v>
      </c>
      <c r="B120" s="112">
        <v>98</v>
      </c>
      <c r="C120" s="109">
        <v>0.43023496866226202</v>
      </c>
      <c r="D120" s="109">
        <v>0.48166298866272</v>
      </c>
      <c r="E120" s="109">
        <v>8.8102042675018297E-2</v>
      </c>
    </row>
    <row r="121" spans="1:5" x14ac:dyDescent="0.2">
      <c r="A121" s="2" t="s">
        <v>130</v>
      </c>
      <c r="B121" s="112">
        <v>126</v>
      </c>
      <c r="C121" s="109">
        <v>0.459787458181381</v>
      </c>
      <c r="D121" s="109">
        <v>0.53655970096588101</v>
      </c>
      <c r="E121" s="109">
        <v>3.6528133787214799E-3</v>
      </c>
    </row>
    <row r="122" spans="1:5" x14ac:dyDescent="0.2">
      <c r="A122" s="2" t="s">
        <v>131</v>
      </c>
      <c r="B122" s="112">
        <v>66</v>
      </c>
      <c r="C122" s="109">
        <v>0.34038355946540799</v>
      </c>
      <c r="D122" s="109">
        <v>0.618891060352325</v>
      </c>
      <c r="E122" s="109">
        <v>4.0725376456975902E-2</v>
      </c>
    </row>
    <row r="123" spans="1:5" x14ac:dyDescent="0.2">
      <c r="A123" s="2" t="s">
        <v>132</v>
      </c>
      <c r="B123" s="112">
        <v>41</v>
      </c>
      <c r="C123" s="109">
        <v>0.18889999389648399</v>
      </c>
      <c r="D123" s="109">
        <v>0.78539043664932295</v>
      </c>
      <c r="E123" s="109">
        <v>2.57095936685801E-2</v>
      </c>
    </row>
    <row r="124" spans="1:5" x14ac:dyDescent="0.2">
      <c r="A124" s="3" t="s">
        <v>133</v>
      </c>
      <c r="B124" s="113">
        <v>190</v>
      </c>
      <c r="C124" s="110">
        <v>0.22813881933689101</v>
      </c>
      <c r="D124" s="110">
        <v>0.72513276338577304</v>
      </c>
      <c r="E124" s="110">
        <v>4.6728424727916697E-2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84</v>
      </c>
    </row>
    <row r="4" spans="1:6" x14ac:dyDescent="0.2">
      <c r="A4" t="s">
        <v>23</v>
      </c>
    </row>
    <row r="5" spans="1:6" ht="63.75" x14ac:dyDescent="0.2">
      <c r="A5" s="4" t="s">
        <v>24</v>
      </c>
      <c r="B5" s="4" t="s">
        <v>4</v>
      </c>
      <c r="C5" s="4" t="s">
        <v>85</v>
      </c>
      <c r="D5" s="4" t="s">
        <v>86</v>
      </c>
      <c r="E5" s="4" t="s">
        <v>87</v>
      </c>
      <c r="F5" s="4" t="s">
        <v>88</v>
      </c>
    </row>
    <row r="6" spans="1:6" x14ac:dyDescent="0.2">
      <c r="A6" s="5" t="s">
        <v>26</v>
      </c>
      <c r="B6" s="1074" t="s">
        <v>1</v>
      </c>
      <c r="C6" s="1071" t="s">
        <v>1</v>
      </c>
      <c r="D6" s="1071" t="s">
        <v>1</v>
      </c>
      <c r="E6" s="1071" t="s">
        <v>1</v>
      </c>
      <c r="F6" s="1071" t="s">
        <v>1</v>
      </c>
    </row>
    <row r="7" spans="1:6" x14ac:dyDescent="0.2">
      <c r="A7" s="2" t="s">
        <v>26</v>
      </c>
      <c r="B7" s="1075">
        <v>9662</v>
      </c>
      <c r="C7" s="1072">
        <v>0.90616083145141602</v>
      </c>
      <c r="D7" s="1072">
        <v>2.1572912111878399E-2</v>
      </c>
      <c r="E7" s="1072">
        <v>5.8476820588111898E-2</v>
      </c>
      <c r="F7" s="1072">
        <v>1.3789444230496901E-2</v>
      </c>
    </row>
    <row r="8" spans="1:6" x14ac:dyDescent="0.2">
      <c r="A8" s="5" t="s">
        <v>27</v>
      </c>
      <c r="B8" s="1074" t="s">
        <v>1</v>
      </c>
      <c r="C8" s="1071" t="s">
        <v>1</v>
      </c>
      <c r="D8" s="1071" t="s">
        <v>1</v>
      </c>
      <c r="E8" s="1071" t="s">
        <v>1</v>
      </c>
      <c r="F8" s="1071" t="s">
        <v>1</v>
      </c>
    </row>
    <row r="9" spans="1:6" x14ac:dyDescent="0.2">
      <c r="A9" s="2" t="s">
        <v>28</v>
      </c>
      <c r="B9" s="1075">
        <v>2604</v>
      </c>
      <c r="C9" s="1072">
        <v>0.83937144279480003</v>
      </c>
      <c r="D9" s="1072">
        <v>4.2850106954574599E-2</v>
      </c>
      <c r="E9" s="1072">
        <v>0.102957516908646</v>
      </c>
      <c r="F9" s="1072">
        <v>1.48209612816572E-2</v>
      </c>
    </row>
    <row r="10" spans="1:6" x14ac:dyDescent="0.2">
      <c r="A10" s="2" t="s">
        <v>29</v>
      </c>
      <c r="B10" s="1075">
        <v>407</v>
      </c>
      <c r="C10" s="1072">
        <v>0.94489753246307395</v>
      </c>
      <c r="D10" s="1072">
        <v>5.5496249115094499E-4</v>
      </c>
      <c r="E10" s="1072">
        <v>3.5181965678930303E-2</v>
      </c>
      <c r="F10" s="1072">
        <v>1.9365563988685601E-2</v>
      </c>
    </row>
    <row r="11" spans="1:6" x14ac:dyDescent="0.2">
      <c r="A11" s="2" t="s">
        <v>30</v>
      </c>
      <c r="B11" s="1075">
        <v>1540</v>
      </c>
      <c r="C11" s="1072">
        <v>0.96366232633590698</v>
      </c>
      <c r="D11" s="1072">
        <v>7.4401199817657497E-3</v>
      </c>
      <c r="E11" s="1072">
        <v>4.3541062623262397E-3</v>
      </c>
      <c r="F11" s="1072">
        <v>2.4543460458517099E-2</v>
      </c>
    </row>
    <row r="12" spans="1:6" x14ac:dyDescent="0.2">
      <c r="A12" s="2" t="s">
        <v>31</v>
      </c>
      <c r="B12" s="1075">
        <v>1789</v>
      </c>
      <c r="C12" s="1072">
        <v>0.91969662904739402</v>
      </c>
      <c r="D12" s="1072">
        <v>3.5479990765452398E-3</v>
      </c>
      <c r="E12" s="1072">
        <v>5.8823917061090497E-2</v>
      </c>
      <c r="F12" s="1072">
        <v>1.7931468784809099E-2</v>
      </c>
    </row>
    <row r="13" spans="1:6" x14ac:dyDescent="0.2">
      <c r="A13" s="2" t="s">
        <v>32</v>
      </c>
      <c r="B13" s="1075">
        <v>1046</v>
      </c>
      <c r="C13" s="1072">
        <v>0.98389917612075795</v>
      </c>
      <c r="D13" s="1072">
        <v>2.8826580382883501E-3</v>
      </c>
      <c r="E13" s="1072">
        <v>7.6901814900338598E-3</v>
      </c>
      <c r="F13" s="1072">
        <v>5.5279890075326001E-3</v>
      </c>
    </row>
    <row r="14" spans="1:6" x14ac:dyDescent="0.2">
      <c r="A14" s="2" t="s">
        <v>33</v>
      </c>
      <c r="B14" s="1075">
        <v>1748</v>
      </c>
      <c r="C14" s="1072">
        <v>0.99454897642135598</v>
      </c>
      <c r="D14" s="1072">
        <v>2.8949552215635798E-3</v>
      </c>
      <c r="E14" s="1072">
        <v>9.2623307136818799E-4</v>
      </c>
      <c r="F14" s="1072">
        <v>1.62986037321389E-3</v>
      </c>
    </row>
    <row r="15" spans="1:6" x14ac:dyDescent="0.2">
      <c r="A15" s="5" t="s">
        <v>34</v>
      </c>
      <c r="B15" s="1074" t="s">
        <v>1</v>
      </c>
      <c r="C15" s="1071" t="s">
        <v>1</v>
      </c>
      <c r="D15" s="1071" t="s">
        <v>1</v>
      </c>
      <c r="E15" s="1071" t="s">
        <v>1</v>
      </c>
      <c r="F15" s="1071" t="s">
        <v>1</v>
      </c>
    </row>
    <row r="16" spans="1:6" x14ac:dyDescent="0.2">
      <c r="A16" s="2" t="s">
        <v>35</v>
      </c>
      <c r="B16" s="1075">
        <v>6094</v>
      </c>
      <c r="C16" s="1072">
        <v>0.90274983644485496</v>
      </c>
      <c r="D16" s="1072">
        <v>2.6210246607661199E-2</v>
      </c>
      <c r="E16" s="1072">
        <v>5.7731904089450801E-2</v>
      </c>
      <c r="F16" s="1072">
        <v>1.3307997956872E-2</v>
      </c>
    </row>
    <row r="17" spans="1:6" x14ac:dyDescent="0.2">
      <c r="A17" s="2" t="s">
        <v>36</v>
      </c>
      <c r="B17" s="1075">
        <v>345</v>
      </c>
      <c r="C17" s="1072">
        <v>0.85611230134964</v>
      </c>
      <c r="D17" s="1072">
        <v>2.1265020594000799E-2</v>
      </c>
      <c r="E17" s="1072">
        <v>7.12541863322258E-2</v>
      </c>
      <c r="F17" s="1072">
        <v>5.1368515938520397E-2</v>
      </c>
    </row>
    <row r="18" spans="1:6" x14ac:dyDescent="0.2">
      <c r="A18" s="2" t="s">
        <v>37</v>
      </c>
      <c r="B18" s="1075">
        <v>2631</v>
      </c>
      <c r="C18" s="1072">
        <v>0.98122555017471302</v>
      </c>
      <c r="D18" s="1072">
        <v>6.40426483005285E-3</v>
      </c>
      <c r="E18" s="1072">
        <v>9.6119204536080395E-3</v>
      </c>
      <c r="F18" s="1072">
        <v>2.7582899201661301E-3</v>
      </c>
    </row>
    <row r="19" spans="1:6" x14ac:dyDescent="0.2">
      <c r="A19" s="2" t="s">
        <v>38</v>
      </c>
      <c r="B19" s="1075">
        <v>340</v>
      </c>
      <c r="C19" s="1072">
        <v>0.69310438632965099</v>
      </c>
      <c r="D19" s="1072">
        <v>1.2881631031632401E-2</v>
      </c>
      <c r="E19" s="1072">
        <v>0.26788830757141102</v>
      </c>
      <c r="F19" s="1072">
        <v>2.6125686243176498E-2</v>
      </c>
    </row>
    <row r="20" spans="1:6" x14ac:dyDescent="0.2">
      <c r="A20" s="5" t="s">
        <v>39</v>
      </c>
      <c r="B20" s="1074" t="s">
        <v>1</v>
      </c>
      <c r="C20" s="1071" t="s">
        <v>1</v>
      </c>
      <c r="D20" s="1071" t="s">
        <v>1</v>
      </c>
      <c r="E20" s="1071" t="s">
        <v>1</v>
      </c>
      <c r="F20" s="1071" t="s">
        <v>1</v>
      </c>
    </row>
    <row r="21" spans="1:6" x14ac:dyDescent="0.2">
      <c r="A21" s="2" t="s">
        <v>35</v>
      </c>
      <c r="B21" s="1075">
        <v>6094</v>
      </c>
      <c r="C21" s="1072">
        <v>0.90274983644485496</v>
      </c>
      <c r="D21" s="1072">
        <v>2.6210246607661199E-2</v>
      </c>
      <c r="E21" s="1072">
        <v>5.7731904089450801E-2</v>
      </c>
      <c r="F21" s="1072">
        <v>1.3307997956872E-2</v>
      </c>
    </row>
    <row r="22" spans="1:6" x14ac:dyDescent="0.2">
      <c r="A22" s="2" t="s">
        <v>40</v>
      </c>
      <c r="B22" s="1075">
        <v>117</v>
      </c>
      <c r="C22" s="1072">
        <v>0.84030538797378496</v>
      </c>
      <c r="D22" s="1072">
        <v>2.5547116994857798E-2</v>
      </c>
      <c r="E22" s="1072">
        <v>6.9368101656436906E-2</v>
      </c>
      <c r="F22" s="1072">
        <v>6.4779415726661696E-2</v>
      </c>
    </row>
    <row r="23" spans="1:6" x14ac:dyDescent="0.2">
      <c r="A23" s="2" t="s">
        <v>41</v>
      </c>
      <c r="B23" s="1075">
        <v>188</v>
      </c>
      <c r="C23" s="1072">
        <v>0.86942470073699996</v>
      </c>
      <c r="D23" s="1072">
        <v>1.8013060092926001E-2</v>
      </c>
      <c r="E23" s="1072">
        <v>8.1608816981315599E-2</v>
      </c>
      <c r="F23" s="1072">
        <v>3.09533979743719E-2</v>
      </c>
    </row>
    <row r="24" spans="1:6" x14ac:dyDescent="0.2">
      <c r="A24" s="2" t="s">
        <v>42</v>
      </c>
      <c r="B24" s="1075">
        <v>40</v>
      </c>
      <c r="C24" s="1072">
        <v>0.83671063184738204</v>
      </c>
      <c r="D24" s="1072">
        <v>2.4828029796481101E-2</v>
      </c>
      <c r="E24" s="1072">
        <v>2.70634368062019E-2</v>
      </c>
      <c r="F24" s="1072">
        <v>0.111397877335548</v>
      </c>
    </row>
    <row r="25" spans="1:6" x14ac:dyDescent="0.2">
      <c r="A25" s="2" t="s">
        <v>43</v>
      </c>
      <c r="B25" s="1075">
        <v>13</v>
      </c>
      <c r="C25" s="1072" t="s">
        <v>1</v>
      </c>
      <c r="D25" s="1072" t="s">
        <v>1</v>
      </c>
      <c r="E25" s="1072" t="s">
        <v>1</v>
      </c>
      <c r="F25" s="1072" t="s">
        <v>1</v>
      </c>
    </row>
    <row r="26" spans="1:6" x14ac:dyDescent="0.2">
      <c r="A26" s="2" t="s">
        <v>37</v>
      </c>
      <c r="B26" s="1075">
        <v>2631</v>
      </c>
      <c r="C26" s="1072">
        <v>0.98122555017471302</v>
      </c>
      <c r="D26" s="1072">
        <v>6.40426483005285E-3</v>
      </c>
      <c r="E26" s="1072">
        <v>9.6119204536080395E-3</v>
      </c>
      <c r="F26" s="1072">
        <v>2.7582899201661301E-3</v>
      </c>
    </row>
    <row r="27" spans="1:6" x14ac:dyDescent="0.2">
      <c r="A27" s="2" t="s">
        <v>44</v>
      </c>
      <c r="B27" s="1075">
        <v>39</v>
      </c>
      <c r="C27" s="1072">
        <v>0.74713188409805298</v>
      </c>
      <c r="D27" s="1072">
        <v>5.5427324026823002E-2</v>
      </c>
      <c r="E27" s="1072">
        <v>0.114403910934925</v>
      </c>
      <c r="F27" s="1072">
        <v>8.3036862313747406E-2</v>
      </c>
    </row>
    <row r="28" spans="1:6" x14ac:dyDescent="0.2">
      <c r="A28" s="2" t="s">
        <v>45</v>
      </c>
      <c r="B28" s="1075">
        <v>288</v>
      </c>
      <c r="C28" s="1072">
        <v>0.676891088485718</v>
      </c>
      <c r="D28" s="1072">
        <v>6.9181476719677396E-3</v>
      </c>
      <c r="E28" s="1072">
        <v>0.302774608135223</v>
      </c>
      <c r="F28" s="1072">
        <v>1.3416158966720101E-2</v>
      </c>
    </row>
    <row r="29" spans="1:6" x14ac:dyDescent="0.2">
      <c r="A29" s="5" t="s">
        <v>46</v>
      </c>
      <c r="B29" s="1074" t="s">
        <v>1</v>
      </c>
      <c r="C29" s="1071" t="s">
        <v>1</v>
      </c>
      <c r="D29" s="1071" t="s">
        <v>1</v>
      </c>
      <c r="E29" s="1071" t="s">
        <v>1</v>
      </c>
      <c r="F29" s="1071" t="s">
        <v>1</v>
      </c>
    </row>
    <row r="30" spans="1:6" x14ac:dyDescent="0.2">
      <c r="A30" s="2" t="s">
        <v>47</v>
      </c>
      <c r="B30" s="1075">
        <v>516</v>
      </c>
      <c r="C30" s="1072">
        <v>0.82127267122268699</v>
      </c>
      <c r="D30" s="1072">
        <v>1.46640762686729E-2</v>
      </c>
      <c r="E30" s="1072">
        <v>0.134651765227318</v>
      </c>
      <c r="F30" s="1072">
        <v>2.94114872813225E-2</v>
      </c>
    </row>
    <row r="31" spans="1:6" x14ac:dyDescent="0.2">
      <c r="A31" s="2" t="s">
        <v>48</v>
      </c>
      <c r="B31" s="1075">
        <v>2237</v>
      </c>
      <c r="C31" s="1072">
        <v>0.91339570283889804</v>
      </c>
      <c r="D31" s="1072">
        <v>1.07522457838058E-2</v>
      </c>
      <c r="E31" s="1072">
        <v>5.81692345440388E-2</v>
      </c>
      <c r="F31" s="1072">
        <v>1.7682813107967401E-2</v>
      </c>
    </row>
    <row r="32" spans="1:6" x14ac:dyDescent="0.2">
      <c r="A32" s="2" t="s">
        <v>49</v>
      </c>
      <c r="B32" s="1075">
        <v>1865</v>
      </c>
      <c r="C32" s="1072">
        <v>0.93777757883071899</v>
      </c>
      <c r="D32" s="1072">
        <v>1.52377244085073E-2</v>
      </c>
      <c r="E32" s="1072">
        <v>3.77254895865917E-2</v>
      </c>
      <c r="F32" s="1072">
        <v>9.2592304572463001E-3</v>
      </c>
    </row>
    <row r="33" spans="1:6" x14ac:dyDescent="0.2">
      <c r="A33" s="2" t="s">
        <v>50</v>
      </c>
      <c r="B33" s="1075">
        <v>4301</v>
      </c>
      <c r="C33" s="1072">
        <v>0.928611040115356</v>
      </c>
      <c r="D33" s="1072">
        <v>3.2408099621534299E-2</v>
      </c>
      <c r="E33" s="1072">
        <v>3.2708361744880697E-2</v>
      </c>
      <c r="F33" s="1072">
        <v>6.2724798917770403E-3</v>
      </c>
    </row>
    <row r="34" spans="1:6" x14ac:dyDescent="0.2">
      <c r="A34" s="5" t="s">
        <v>51</v>
      </c>
      <c r="B34" s="1074" t="s">
        <v>1</v>
      </c>
      <c r="C34" s="1071" t="s">
        <v>1</v>
      </c>
      <c r="D34" s="1071" t="s">
        <v>1</v>
      </c>
      <c r="E34" s="1071" t="s">
        <v>1</v>
      </c>
      <c r="F34" s="1071" t="s">
        <v>1</v>
      </c>
    </row>
    <row r="35" spans="1:6" x14ac:dyDescent="0.2">
      <c r="A35" s="2" t="s">
        <v>52</v>
      </c>
      <c r="B35" s="1075">
        <v>2897</v>
      </c>
      <c r="C35" s="1072">
        <v>0.96948599815368697</v>
      </c>
      <c r="D35" s="1072">
        <v>1.5446974430233199E-3</v>
      </c>
      <c r="E35" s="1072">
        <v>1.7188716679811498E-2</v>
      </c>
      <c r="F35" s="1072">
        <v>1.1780600063502801E-2</v>
      </c>
    </row>
    <row r="36" spans="1:6" x14ac:dyDescent="0.2">
      <c r="A36" s="2" t="s">
        <v>53</v>
      </c>
      <c r="B36" s="1075">
        <v>4162</v>
      </c>
      <c r="C36" s="1072">
        <v>0.87628430128097501</v>
      </c>
      <c r="D36" s="1072">
        <v>1.8820747733116101E-2</v>
      </c>
      <c r="E36" s="1072">
        <v>9.2182293534278897E-2</v>
      </c>
      <c r="F36" s="1072">
        <v>1.2712634168565299E-2</v>
      </c>
    </row>
    <row r="37" spans="1:6" x14ac:dyDescent="0.2">
      <c r="A37" s="2" t="s">
        <v>54</v>
      </c>
      <c r="B37" s="1075">
        <v>1307</v>
      </c>
      <c r="C37" s="1072">
        <v>0.76988530158996604</v>
      </c>
      <c r="D37" s="1072">
        <v>8.09966996312141E-2</v>
      </c>
      <c r="E37" s="1072">
        <v>0.131477385759354</v>
      </c>
      <c r="F37" s="1072">
        <v>1.7640620470047001E-2</v>
      </c>
    </row>
    <row r="38" spans="1:6" x14ac:dyDescent="0.2">
      <c r="A38" s="2" t="s">
        <v>55</v>
      </c>
      <c r="B38" s="1075">
        <v>1231</v>
      </c>
      <c r="C38" s="1072">
        <v>0.79056918621063199</v>
      </c>
      <c r="D38" s="1072">
        <v>8.2010179758071899E-2</v>
      </c>
      <c r="E38" s="1072">
        <v>0.10136780887842201</v>
      </c>
      <c r="F38" s="1072">
        <v>2.60528530925512E-2</v>
      </c>
    </row>
    <row r="39" spans="1:6" x14ac:dyDescent="0.2">
      <c r="A39" s="5" t="s">
        <v>56</v>
      </c>
      <c r="B39" s="1074" t="s">
        <v>1</v>
      </c>
      <c r="C39" s="1071" t="s">
        <v>1</v>
      </c>
      <c r="D39" s="1071" t="s">
        <v>1</v>
      </c>
      <c r="E39" s="1071" t="s">
        <v>1</v>
      </c>
      <c r="F39" s="1071" t="s">
        <v>1</v>
      </c>
    </row>
    <row r="40" spans="1:6" x14ac:dyDescent="0.2">
      <c r="A40" s="2" t="s">
        <v>57</v>
      </c>
      <c r="B40" s="1075">
        <v>8423</v>
      </c>
      <c r="C40" s="1072">
        <v>0.92962831258773804</v>
      </c>
      <c r="D40" s="1072">
        <v>2.1048303693532899E-2</v>
      </c>
      <c r="E40" s="1072">
        <v>4.8104722052812597E-2</v>
      </c>
      <c r="F40" s="1072">
        <v>1.2186738895252299E-3</v>
      </c>
    </row>
    <row r="41" spans="1:6" x14ac:dyDescent="0.2">
      <c r="A41" s="2" t="s">
        <v>58</v>
      </c>
      <c r="B41" s="1075">
        <v>901</v>
      </c>
      <c r="C41" s="1072">
        <v>0.78745830059051503</v>
      </c>
      <c r="D41" s="1072">
        <v>2.4464935064315799E-2</v>
      </c>
      <c r="E41" s="1072">
        <v>0.113153740763664</v>
      </c>
      <c r="F41" s="1072">
        <v>7.4923023581504794E-2</v>
      </c>
    </row>
    <row r="42" spans="1:6" x14ac:dyDescent="0.2">
      <c r="A42" s="5" t="s">
        <v>59</v>
      </c>
      <c r="B42" s="1074" t="s">
        <v>1</v>
      </c>
      <c r="C42" s="1071" t="s">
        <v>1</v>
      </c>
      <c r="D42" s="1071" t="s">
        <v>1</v>
      </c>
      <c r="E42" s="1071" t="s">
        <v>1</v>
      </c>
      <c r="F42" s="1071" t="s">
        <v>1</v>
      </c>
    </row>
    <row r="43" spans="1:6" x14ac:dyDescent="0.2">
      <c r="A43" s="2" t="s">
        <v>60</v>
      </c>
      <c r="B43" s="1075">
        <v>7672</v>
      </c>
      <c r="C43" s="1072">
        <v>0.93936228752136197</v>
      </c>
      <c r="D43" s="1072">
        <v>2.2123042494058599E-2</v>
      </c>
      <c r="E43" s="1072">
        <v>3.6800321191549301E-2</v>
      </c>
      <c r="F43" s="1072">
        <v>1.7143730074167299E-3</v>
      </c>
    </row>
    <row r="44" spans="1:6" x14ac:dyDescent="0.2">
      <c r="A44" s="2" t="s">
        <v>61</v>
      </c>
      <c r="B44" s="1075">
        <v>1034</v>
      </c>
      <c r="C44" s="1072">
        <v>0.84615468978881803</v>
      </c>
      <c r="D44" s="1072">
        <v>1.1928658932447401E-2</v>
      </c>
      <c r="E44" s="1072">
        <v>0.14191663265228299</v>
      </c>
      <c r="F44" s="1072">
        <v>0</v>
      </c>
    </row>
    <row r="45" spans="1:6" x14ac:dyDescent="0.2">
      <c r="A45" s="2" t="s">
        <v>62</v>
      </c>
      <c r="B45" s="1075">
        <v>760</v>
      </c>
      <c r="C45" s="1072">
        <v>0.77749955654144298</v>
      </c>
      <c r="D45" s="1072">
        <v>2.4806451052427299E-2</v>
      </c>
      <c r="E45" s="1072">
        <v>0.113562054932117</v>
      </c>
      <c r="F45" s="1072">
        <v>8.41319113969803E-2</v>
      </c>
    </row>
    <row r="46" spans="1:6" x14ac:dyDescent="0.2">
      <c r="A46" s="5" t="s">
        <v>63</v>
      </c>
      <c r="B46" s="1074" t="s">
        <v>1</v>
      </c>
      <c r="C46" s="1071" t="s">
        <v>1</v>
      </c>
      <c r="D46" s="1071" t="s">
        <v>1</v>
      </c>
      <c r="E46" s="1071" t="s">
        <v>1</v>
      </c>
      <c r="F46" s="1071" t="s">
        <v>1</v>
      </c>
    </row>
    <row r="47" spans="1:6" x14ac:dyDescent="0.2">
      <c r="A47" s="2" t="s">
        <v>64</v>
      </c>
      <c r="B47" s="1075">
        <v>1166</v>
      </c>
      <c r="C47" s="1072">
        <v>0.89398145675659202</v>
      </c>
      <c r="D47" s="1072">
        <v>1.1447848752141001E-2</v>
      </c>
      <c r="E47" s="1072">
        <v>8.0525740981102004E-2</v>
      </c>
      <c r="F47" s="1072">
        <v>1.40449600294232E-2</v>
      </c>
    </row>
    <row r="48" spans="1:6" x14ac:dyDescent="0.2">
      <c r="A48" s="2" t="s">
        <v>65</v>
      </c>
      <c r="B48" s="1075">
        <v>818</v>
      </c>
      <c r="C48" s="1072">
        <v>0.92621386051178001</v>
      </c>
      <c r="D48" s="1072">
        <v>2.1755935624241801E-2</v>
      </c>
      <c r="E48" s="1072">
        <v>3.8596790283918402E-2</v>
      </c>
      <c r="F48" s="1072">
        <v>1.3433428481221201E-2</v>
      </c>
    </row>
    <row r="49" spans="1:6" x14ac:dyDescent="0.2">
      <c r="A49" s="2" t="s">
        <v>66</v>
      </c>
      <c r="B49" s="1075">
        <v>1428</v>
      </c>
      <c r="C49" s="1072">
        <v>0.86866426467895497</v>
      </c>
      <c r="D49" s="1072">
        <v>2.4071360006928399E-2</v>
      </c>
      <c r="E49" s="1072">
        <v>8.4889218211173997E-2</v>
      </c>
      <c r="F49" s="1072">
        <v>2.23751608282328E-2</v>
      </c>
    </row>
    <row r="50" spans="1:6" x14ac:dyDescent="0.2">
      <c r="A50" s="2" t="s">
        <v>67</v>
      </c>
      <c r="B50" s="1075">
        <v>969</v>
      </c>
      <c r="C50" s="1072">
        <v>0.88827866315841697</v>
      </c>
      <c r="D50" s="1072">
        <v>3.6552958190441097E-2</v>
      </c>
      <c r="E50" s="1072">
        <v>6.4788512885570498E-2</v>
      </c>
      <c r="F50" s="1072">
        <v>1.0379858314991001E-2</v>
      </c>
    </row>
    <row r="51" spans="1:6" x14ac:dyDescent="0.2">
      <c r="A51" s="2" t="s">
        <v>68</v>
      </c>
      <c r="B51" s="1075">
        <v>937</v>
      </c>
      <c r="C51" s="1072">
        <v>0.900473773479462</v>
      </c>
      <c r="D51" s="1072">
        <v>1.7389785498380699E-2</v>
      </c>
      <c r="E51" s="1072">
        <v>7.3263205587863894E-2</v>
      </c>
      <c r="F51" s="1072">
        <v>8.8732484728097898E-3</v>
      </c>
    </row>
    <row r="52" spans="1:6" x14ac:dyDescent="0.2">
      <c r="A52" s="2" t="s">
        <v>69</v>
      </c>
      <c r="B52" s="1075">
        <v>928</v>
      </c>
      <c r="C52" s="1072">
        <v>0.91408824920654297</v>
      </c>
      <c r="D52" s="1072">
        <v>2.10056025534868E-2</v>
      </c>
      <c r="E52" s="1072">
        <v>5.6281127035617801E-2</v>
      </c>
      <c r="F52" s="1072">
        <v>8.6250044405460392E-3</v>
      </c>
    </row>
    <row r="53" spans="1:6" x14ac:dyDescent="0.2">
      <c r="A53" s="2" t="s">
        <v>70</v>
      </c>
      <c r="B53" s="1075">
        <v>874</v>
      </c>
      <c r="C53" s="1072">
        <v>0.92345261573791504</v>
      </c>
      <c r="D53" s="1072">
        <v>1.8413756042718901E-2</v>
      </c>
      <c r="E53" s="1072">
        <v>2.9878126457333599E-2</v>
      </c>
      <c r="F53" s="1072">
        <v>2.8255483135580999E-2</v>
      </c>
    </row>
    <row r="54" spans="1:6" x14ac:dyDescent="0.2">
      <c r="A54" s="2" t="s">
        <v>71</v>
      </c>
      <c r="B54" s="1075">
        <v>951</v>
      </c>
      <c r="C54" s="1072">
        <v>0.91177213191986095</v>
      </c>
      <c r="D54" s="1072">
        <v>1.90275758504868E-2</v>
      </c>
      <c r="E54" s="1072">
        <v>6.4905464649200398E-2</v>
      </c>
      <c r="F54" s="1072">
        <v>4.2948112823069104E-3</v>
      </c>
    </row>
    <row r="55" spans="1:6" x14ac:dyDescent="0.2">
      <c r="A55" s="2" t="s">
        <v>72</v>
      </c>
      <c r="B55" s="1075">
        <v>579</v>
      </c>
      <c r="C55" s="1072">
        <v>0.92234998941421498</v>
      </c>
      <c r="D55" s="1072">
        <v>2.53873579204082E-2</v>
      </c>
      <c r="E55" s="1072">
        <v>3.3465050160884899E-2</v>
      </c>
      <c r="F55" s="1072">
        <v>1.8797626718878701E-2</v>
      </c>
    </row>
    <row r="56" spans="1:6" x14ac:dyDescent="0.2">
      <c r="A56" s="2" t="s">
        <v>73</v>
      </c>
      <c r="B56" s="1075">
        <v>1012</v>
      </c>
      <c r="C56" s="1072">
        <v>0.93630945682525601</v>
      </c>
      <c r="D56" s="1072">
        <v>2.4261154234409301E-2</v>
      </c>
      <c r="E56" s="1072">
        <v>3.0848130583763098E-2</v>
      </c>
      <c r="F56" s="1072">
        <v>8.5812527686357498E-3</v>
      </c>
    </row>
    <row r="57" spans="1:6" x14ac:dyDescent="0.2">
      <c r="A57" s="5" t="s">
        <v>74</v>
      </c>
      <c r="B57" s="1074" t="s">
        <v>1</v>
      </c>
      <c r="C57" s="1071" t="s">
        <v>1</v>
      </c>
      <c r="D57" s="1071" t="s">
        <v>1</v>
      </c>
      <c r="E57" s="1071" t="s">
        <v>1</v>
      </c>
      <c r="F57" s="1071" t="s">
        <v>1</v>
      </c>
    </row>
    <row r="58" spans="1:6" x14ac:dyDescent="0.2">
      <c r="A58" s="2" t="s">
        <v>75</v>
      </c>
      <c r="B58" s="1075">
        <v>1166</v>
      </c>
      <c r="C58" s="1072">
        <v>0.89398145675659202</v>
      </c>
      <c r="D58" s="1072">
        <v>1.1447848752141001E-2</v>
      </c>
      <c r="E58" s="1072">
        <v>8.0525740981102004E-2</v>
      </c>
      <c r="F58" s="1072">
        <v>1.40449600294232E-2</v>
      </c>
    </row>
    <row r="59" spans="1:6" x14ac:dyDescent="0.2">
      <c r="A59" s="2" t="s">
        <v>76</v>
      </c>
      <c r="B59" s="1075">
        <v>4342</v>
      </c>
      <c r="C59" s="1072">
        <v>0.899480760097504</v>
      </c>
      <c r="D59" s="1072">
        <v>1.85351315885782E-2</v>
      </c>
      <c r="E59" s="1072">
        <v>7.1062996983528096E-2</v>
      </c>
      <c r="F59" s="1072">
        <v>1.0921108536422299E-2</v>
      </c>
    </row>
    <row r="60" spans="1:6" x14ac:dyDescent="0.2">
      <c r="A60" s="2" t="s">
        <v>77</v>
      </c>
      <c r="B60" s="1075">
        <v>2382</v>
      </c>
      <c r="C60" s="1072">
        <v>0.91760563850402799</v>
      </c>
      <c r="D60" s="1072">
        <v>2.3772764950990701E-2</v>
      </c>
      <c r="E60" s="1072">
        <v>3.9026927202940001E-2</v>
      </c>
      <c r="F60" s="1072">
        <v>1.9594660028815301E-2</v>
      </c>
    </row>
    <row r="61" spans="1:6" x14ac:dyDescent="0.2">
      <c r="A61" s="2" t="s">
        <v>78</v>
      </c>
      <c r="B61" s="1075">
        <v>1772</v>
      </c>
      <c r="C61" s="1072">
        <v>0.92742347717285201</v>
      </c>
      <c r="D61" s="1072">
        <v>4.4239562004804597E-2</v>
      </c>
      <c r="E61" s="1072">
        <v>1.4328235760331201E-2</v>
      </c>
      <c r="F61" s="1072">
        <v>1.4008746482431901E-2</v>
      </c>
    </row>
    <row r="62" spans="1:6" x14ac:dyDescent="0.2">
      <c r="A62" s="5" t="s">
        <v>79</v>
      </c>
      <c r="B62" s="1074" t="s">
        <v>1</v>
      </c>
      <c r="C62" s="1071" t="s">
        <v>1</v>
      </c>
      <c r="D62" s="1071" t="s">
        <v>1</v>
      </c>
      <c r="E62" s="1071" t="s">
        <v>1</v>
      </c>
      <c r="F62" s="1071" t="s">
        <v>1</v>
      </c>
    </row>
    <row r="63" spans="1:6" x14ac:dyDescent="0.2">
      <c r="A63" s="2" t="s">
        <v>80</v>
      </c>
      <c r="B63" s="1075">
        <v>7775</v>
      </c>
      <c r="C63" s="1072">
        <v>0.90384721755981401</v>
      </c>
      <c r="D63" s="1072">
        <v>2.04533617943525E-2</v>
      </c>
      <c r="E63" s="1072">
        <v>6.4124189317226396E-2</v>
      </c>
      <c r="F63" s="1072">
        <v>1.1575252749025799E-2</v>
      </c>
    </row>
    <row r="64" spans="1:6" x14ac:dyDescent="0.2">
      <c r="A64" s="2" t="s">
        <v>81</v>
      </c>
      <c r="B64" s="1075">
        <v>307</v>
      </c>
      <c r="C64" s="1072">
        <v>0.93583786487579301</v>
      </c>
      <c r="D64" s="1072">
        <v>1.0414942167699301E-2</v>
      </c>
      <c r="E64" s="1072">
        <v>3.12861055135727E-2</v>
      </c>
      <c r="F64" s="1072">
        <v>2.24610585719347E-2</v>
      </c>
    </row>
    <row r="65" spans="1:6" x14ac:dyDescent="0.2">
      <c r="A65" s="2" t="s">
        <v>82</v>
      </c>
      <c r="B65" s="1075">
        <v>629</v>
      </c>
      <c r="C65" s="1072">
        <v>0.92207890748977706</v>
      </c>
      <c r="D65" s="1072">
        <v>1.8630092963576299E-2</v>
      </c>
      <c r="E65" s="1072">
        <v>3.0990859493613201E-2</v>
      </c>
      <c r="F65" s="1072">
        <v>2.8300112113356601E-2</v>
      </c>
    </row>
    <row r="66" spans="1:6" x14ac:dyDescent="0.2">
      <c r="A66" s="2" t="s">
        <v>83</v>
      </c>
      <c r="B66" s="1075">
        <v>852</v>
      </c>
      <c r="C66" s="1072">
        <v>0.91775429248809803</v>
      </c>
      <c r="D66" s="1072">
        <v>3.88800203800201E-2</v>
      </c>
      <c r="E66" s="1072">
        <v>1.7040792852640201E-2</v>
      </c>
      <c r="F66" s="1072">
        <v>2.6324864476919198E-2</v>
      </c>
    </row>
    <row r="67" spans="1:6" x14ac:dyDescent="0.2">
      <c r="A67" s="5" t="s">
        <v>84</v>
      </c>
      <c r="B67" s="1074" t="s">
        <v>1</v>
      </c>
      <c r="C67" s="1071" t="s">
        <v>1</v>
      </c>
      <c r="D67" s="1071" t="s">
        <v>1</v>
      </c>
      <c r="E67" s="1071" t="s">
        <v>1</v>
      </c>
      <c r="F67" s="1071" t="s">
        <v>1</v>
      </c>
    </row>
    <row r="68" spans="1:6" x14ac:dyDescent="0.2">
      <c r="A68" s="2" t="s">
        <v>85</v>
      </c>
      <c r="B68" s="1075">
        <v>8811</v>
      </c>
      <c r="C68" s="1072">
        <v>1</v>
      </c>
      <c r="D68" s="1072">
        <v>0</v>
      </c>
      <c r="E68" s="1072">
        <v>0</v>
      </c>
      <c r="F68" s="1072">
        <v>0</v>
      </c>
    </row>
    <row r="69" spans="1:6" x14ac:dyDescent="0.2">
      <c r="A69" s="2" t="s">
        <v>86</v>
      </c>
      <c r="B69" s="1075">
        <v>226</v>
      </c>
      <c r="C69" s="1072">
        <v>0</v>
      </c>
      <c r="D69" s="1072">
        <v>1</v>
      </c>
      <c r="E69" s="1072">
        <v>0</v>
      </c>
      <c r="F69" s="1072">
        <v>0</v>
      </c>
    </row>
    <row r="70" spans="1:6" x14ac:dyDescent="0.2">
      <c r="A70" s="2" t="s">
        <v>87</v>
      </c>
      <c r="B70" s="1075">
        <v>559</v>
      </c>
      <c r="C70" s="1072">
        <v>0</v>
      </c>
      <c r="D70" s="1072">
        <v>0</v>
      </c>
      <c r="E70" s="1072">
        <v>1</v>
      </c>
      <c r="F70" s="1072">
        <v>0</v>
      </c>
    </row>
    <row r="71" spans="1:6" x14ac:dyDescent="0.2">
      <c r="A71" s="2" t="s">
        <v>88</v>
      </c>
      <c r="B71" s="1075">
        <v>66</v>
      </c>
      <c r="C71" s="1072">
        <v>0</v>
      </c>
      <c r="D71" s="1072">
        <v>0</v>
      </c>
      <c r="E71" s="1072">
        <v>0</v>
      </c>
      <c r="F71" s="1072">
        <v>1</v>
      </c>
    </row>
    <row r="72" spans="1:6" x14ac:dyDescent="0.2">
      <c r="A72" s="5" t="s">
        <v>89</v>
      </c>
      <c r="B72" s="1074" t="s">
        <v>1</v>
      </c>
      <c r="C72" s="1071" t="s">
        <v>1</v>
      </c>
      <c r="D72" s="1071" t="s">
        <v>1</v>
      </c>
      <c r="E72" s="1071" t="s">
        <v>1</v>
      </c>
      <c r="F72" s="1071" t="s">
        <v>1</v>
      </c>
    </row>
    <row r="73" spans="1:6" x14ac:dyDescent="0.2">
      <c r="A73" s="2" t="s">
        <v>89</v>
      </c>
      <c r="B73" s="1075">
        <v>5120</v>
      </c>
      <c r="C73" s="1072">
        <v>0.90395486354827903</v>
      </c>
      <c r="D73" s="1072">
        <v>1.83239616453648E-2</v>
      </c>
      <c r="E73" s="1072">
        <v>6.3193425536155701E-2</v>
      </c>
      <c r="F73" s="1072">
        <v>1.45277520641685E-2</v>
      </c>
    </row>
    <row r="74" spans="1:6" x14ac:dyDescent="0.2">
      <c r="A74" s="2" t="s">
        <v>90</v>
      </c>
      <c r="B74" s="1075">
        <v>2176</v>
      </c>
      <c r="C74" s="1072">
        <v>0.94090247154235795</v>
      </c>
      <c r="D74" s="1072">
        <v>4.3765325099229799E-2</v>
      </c>
      <c r="E74" s="1072">
        <v>1.53321772813797E-2</v>
      </c>
      <c r="F74" s="1072">
        <v>0</v>
      </c>
    </row>
    <row r="75" spans="1:6" x14ac:dyDescent="0.2">
      <c r="A75" s="5" t="s">
        <v>91</v>
      </c>
      <c r="B75" s="1074" t="s">
        <v>1</v>
      </c>
      <c r="C75" s="1071" t="s">
        <v>1</v>
      </c>
      <c r="D75" s="1071" t="s">
        <v>1</v>
      </c>
      <c r="E75" s="1071" t="s">
        <v>1</v>
      </c>
      <c r="F75" s="1071" t="s">
        <v>1</v>
      </c>
    </row>
    <row r="76" spans="1:6" x14ac:dyDescent="0.2">
      <c r="A76" s="2" t="s">
        <v>92</v>
      </c>
      <c r="B76" s="1075">
        <v>2517</v>
      </c>
      <c r="C76" s="1072">
        <v>0.85780489444732699</v>
      </c>
      <c r="D76" s="1072">
        <v>1.35506363585591E-2</v>
      </c>
      <c r="E76" s="1072">
        <v>0.104546241462231</v>
      </c>
      <c r="F76" s="1072">
        <v>2.4098217487335202E-2</v>
      </c>
    </row>
    <row r="77" spans="1:6" x14ac:dyDescent="0.2">
      <c r="A77" s="2" t="s">
        <v>93</v>
      </c>
      <c r="B77" s="1075">
        <v>1251</v>
      </c>
      <c r="C77" s="1072">
        <v>0.92975109815597501</v>
      </c>
      <c r="D77" s="1072">
        <v>1.6793042421340901E-2</v>
      </c>
      <c r="E77" s="1072">
        <v>4.1474297642707797E-2</v>
      </c>
      <c r="F77" s="1072">
        <v>1.19815394282341E-2</v>
      </c>
    </row>
    <row r="78" spans="1:6" x14ac:dyDescent="0.2">
      <c r="A78" s="2" t="s">
        <v>94</v>
      </c>
      <c r="B78" s="1075">
        <v>3479</v>
      </c>
      <c r="C78" s="1072">
        <v>0.95567643642425504</v>
      </c>
      <c r="D78" s="1072">
        <v>3.1905326992273303E-2</v>
      </c>
      <c r="E78" s="1072">
        <v>1.24182160943747E-2</v>
      </c>
      <c r="F78" s="1072">
        <v>0</v>
      </c>
    </row>
    <row r="79" spans="1:6" x14ac:dyDescent="0.2">
      <c r="A79" s="5" t="s">
        <v>95</v>
      </c>
      <c r="B79" s="1074" t="s">
        <v>1</v>
      </c>
      <c r="C79" s="1071" t="s">
        <v>1</v>
      </c>
      <c r="D79" s="1071" t="s">
        <v>1</v>
      </c>
      <c r="E79" s="1071" t="s">
        <v>1</v>
      </c>
      <c r="F79" s="1071" t="s">
        <v>1</v>
      </c>
    </row>
    <row r="80" spans="1:6" x14ac:dyDescent="0.2">
      <c r="A80" s="2" t="s">
        <v>96</v>
      </c>
      <c r="B80" s="1075">
        <v>1293</v>
      </c>
      <c r="C80" s="1072">
        <v>0.91944813728332497</v>
      </c>
      <c r="D80" s="1072">
        <v>1.2672385200858101E-2</v>
      </c>
      <c r="E80" s="1072">
        <v>6.5706185996532399E-2</v>
      </c>
      <c r="F80" s="1072">
        <v>2.1733092144131699E-3</v>
      </c>
    </row>
    <row r="81" spans="1:6" x14ac:dyDescent="0.2">
      <c r="A81" s="2" t="s">
        <v>97</v>
      </c>
      <c r="B81" s="1075">
        <v>1380</v>
      </c>
      <c r="C81" s="1072">
        <v>0.92910254001617398</v>
      </c>
      <c r="D81" s="1072">
        <v>2.1678907796740501E-2</v>
      </c>
      <c r="E81" s="1072">
        <v>4.9218524247407899E-2</v>
      </c>
      <c r="F81" s="1072">
        <v>0</v>
      </c>
    </row>
    <row r="82" spans="1:6" x14ac:dyDescent="0.2">
      <c r="A82" s="2" t="s">
        <v>98</v>
      </c>
      <c r="B82" s="1075">
        <v>288</v>
      </c>
      <c r="C82" s="1072">
        <v>0.87178266048431396</v>
      </c>
      <c r="D82" s="1072">
        <v>1.3027789071202301E-2</v>
      </c>
      <c r="E82" s="1072">
        <v>9.4088137149810805E-2</v>
      </c>
      <c r="F82" s="1072">
        <v>2.1101409569382699E-2</v>
      </c>
    </row>
    <row r="83" spans="1:6" x14ac:dyDescent="0.2">
      <c r="A83" s="2" t="s">
        <v>99</v>
      </c>
      <c r="B83" s="1075">
        <v>864</v>
      </c>
      <c r="C83" s="1072">
        <v>0.95492935180664096</v>
      </c>
      <c r="D83" s="1072">
        <v>7.3129343800246698E-3</v>
      </c>
      <c r="E83" s="1072">
        <v>3.2709892839193302E-2</v>
      </c>
      <c r="F83" s="1072">
        <v>5.0478111952543302E-3</v>
      </c>
    </row>
    <row r="84" spans="1:6" x14ac:dyDescent="0.2">
      <c r="A84" s="2" t="s">
        <v>100</v>
      </c>
      <c r="B84" s="1075">
        <v>418</v>
      </c>
      <c r="C84" s="1072">
        <v>0.95976853370666504</v>
      </c>
      <c r="D84" s="1072">
        <v>1.30556300282478E-2</v>
      </c>
      <c r="E84" s="1072">
        <v>1.3831388205289801E-2</v>
      </c>
      <c r="F84" s="1072">
        <v>1.33444275707006E-2</v>
      </c>
    </row>
    <row r="85" spans="1:6" x14ac:dyDescent="0.2">
      <c r="A85" s="2" t="s">
        <v>101</v>
      </c>
      <c r="B85" s="1075">
        <v>1111</v>
      </c>
      <c r="C85" s="1072">
        <v>0.93131387233734098</v>
      </c>
      <c r="D85" s="1072">
        <v>3.8554839789867401E-2</v>
      </c>
      <c r="E85" s="1072">
        <v>1.5083871781826E-2</v>
      </c>
      <c r="F85" s="1072">
        <v>1.5047400258481501E-2</v>
      </c>
    </row>
    <row r="86" spans="1:6" x14ac:dyDescent="0.2">
      <c r="A86" s="2" t="s">
        <v>102</v>
      </c>
      <c r="B86" s="1075">
        <v>338</v>
      </c>
      <c r="C86" s="1072">
        <v>0.89686465263366699</v>
      </c>
      <c r="D86" s="1072">
        <v>8.1877522170543698E-2</v>
      </c>
      <c r="E86" s="1072">
        <v>8.4255123510956797E-4</v>
      </c>
      <c r="F86" s="1072">
        <v>2.0415293052792501E-2</v>
      </c>
    </row>
    <row r="87" spans="1:6" x14ac:dyDescent="0.2">
      <c r="A87" s="2" t="s">
        <v>103</v>
      </c>
      <c r="B87" s="1075">
        <v>399</v>
      </c>
      <c r="C87" s="1072">
        <v>0.94041621685028098</v>
      </c>
      <c r="D87" s="1072">
        <v>1.1064544320106499E-2</v>
      </c>
      <c r="E87" s="1072">
        <v>3.6487720906734501E-2</v>
      </c>
      <c r="F87" s="1072">
        <v>1.2031523510813699E-2</v>
      </c>
    </row>
    <row r="88" spans="1:6" x14ac:dyDescent="0.2">
      <c r="A88" s="2" t="s">
        <v>104</v>
      </c>
      <c r="B88" s="1075">
        <v>1099</v>
      </c>
      <c r="C88" s="1072">
        <v>0.83224481344223</v>
      </c>
      <c r="D88" s="1072">
        <v>2.7587771415710401E-2</v>
      </c>
      <c r="E88" s="1072">
        <v>0.10708639770746201</v>
      </c>
      <c r="F88" s="1072">
        <v>3.3081032335758202E-2</v>
      </c>
    </row>
    <row r="89" spans="1:6" x14ac:dyDescent="0.2">
      <c r="A89" s="5" t="s">
        <v>105</v>
      </c>
      <c r="B89" s="1074" t="s">
        <v>1</v>
      </c>
      <c r="C89" s="1071" t="s">
        <v>1</v>
      </c>
      <c r="D89" s="1071" t="s">
        <v>1</v>
      </c>
      <c r="E89" s="1071" t="s">
        <v>1</v>
      </c>
      <c r="F89" s="1071" t="s">
        <v>1</v>
      </c>
    </row>
    <row r="90" spans="1:6" x14ac:dyDescent="0.2">
      <c r="A90" s="2" t="s">
        <v>106</v>
      </c>
      <c r="B90" s="1075">
        <v>1099</v>
      </c>
      <c r="C90" s="1072">
        <v>0.79846924543380704</v>
      </c>
      <c r="D90" s="1072">
        <v>2.4514509364962599E-2</v>
      </c>
      <c r="E90" s="1072">
        <v>0.14307215809822099</v>
      </c>
      <c r="F90" s="1072">
        <v>3.3944077789783499E-2</v>
      </c>
    </row>
    <row r="91" spans="1:6" x14ac:dyDescent="0.2">
      <c r="A91" s="2" t="s">
        <v>107</v>
      </c>
      <c r="B91" s="1075">
        <v>2538</v>
      </c>
      <c r="C91" s="1072">
        <v>0.91407257318496704</v>
      </c>
      <c r="D91" s="1072">
        <v>1.7617328092455899E-2</v>
      </c>
      <c r="E91" s="1072">
        <v>5.6103918701410301E-2</v>
      </c>
      <c r="F91" s="1072">
        <v>1.22061735019088E-2</v>
      </c>
    </row>
    <row r="92" spans="1:6" x14ac:dyDescent="0.2">
      <c r="A92" s="2" t="s">
        <v>108</v>
      </c>
      <c r="B92" s="1075">
        <v>4463</v>
      </c>
      <c r="C92" s="1072">
        <v>0.95554995536804199</v>
      </c>
      <c r="D92" s="1072">
        <v>1.9006073474883999E-2</v>
      </c>
      <c r="E92" s="1072">
        <v>1.85820031911135E-2</v>
      </c>
      <c r="F92" s="1072">
        <v>6.8619390949606904E-3</v>
      </c>
    </row>
    <row r="93" spans="1:6" x14ac:dyDescent="0.2">
      <c r="A93" s="2" t="s">
        <v>109</v>
      </c>
      <c r="B93" s="1075">
        <v>773</v>
      </c>
      <c r="C93" s="1072">
        <v>0.96487385034561202</v>
      </c>
      <c r="D93" s="1072">
        <v>1.2119598686695101E-2</v>
      </c>
      <c r="E93" s="1072">
        <v>1.7350180074572601E-2</v>
      </c>
      <c r="F93" s="1072">
        <v>5.6563592515885804E-3</v>
      </c>
    </row>
    <row r="94" spans="1:6" x14ac:dyDescent="0.2">
      <c r="A94" s="5" t="s">
        <v>110</v>
      </c>
      <c r="B94" s="1074" t="s">
        <v>1</v>
      </c>
      <c r="C94" s="1071" t="s">
        <v>1</v>
      </c>
      <c r="D94" s="1071" t="s">
        <v>1</v>
      </c>
      <c r="E94" s="1071" t="s">
        <v>1</v>
      </c>
      <c r="F94" s="1071" t="s">
        <v>1</v>
      </c>
    </row>
    <row r="95" spans="1:6" x14ac:dyDescent="0.2">
      <c r="A95" s="2" t="s">
        <v>106</v>
      </c>
      <c r="B95" s="1075">
        <v>1764</v>
      </c>
      <c r="C95" s="1072">
        <v>0.82828176021575906</v>
      </c>
      <c r="D95" s="1072">
        <v>2.5350674986839301E-2</v>
      </c>
      <c r="E95" s="1072">
        <v>0.11812699586153</v>
      </c>
      <c r="F95" s="1072">
        <v>2.8240537270903601E-2</v>
      </c>
    </row>
    <row r="96" spans="1:6" x14ac:dyDescent="0.2">
      <c r="A96" s="2" t="s">
        <v>107</v>
      </c>
      <c r="B96" s="1075">
        <v>3335</v>
      </c>
      <c r="C96" s="1072">
        <v>0.93650341033935502</v>
      </c>
      <c r="D96" s="1072">
        <v>1.5466072596609599E-2</v>
      </c>
      <c r="E96" s="1072">
        <v>4.0643978863954502E-2</v>
      </c>
      <c r="F96" s="1072">
        <v>7.3865195736288998E-3</v>
      </c>
    </row>
    <row r="97" spans="1:6" x14ac:dyDescent="0.2">
      <c r="A97" s="2" t="s">
        <v>108</v>
      </c>
      <c r="B97" s="1075">
        <v>3365</v>
      </c>
      <c r="C97" s="1072">
        <v>0.96060657501220703</v>
      </c>
      <c r="D97" s="1072">
        <v>1.79401393979788E-2</v>
      </c>
      <c r="E97" s="1072">
        <v>1.3528387993574101E-2</v>
      </c>
      <c r="F97" s="1072">
        <v>7.9248994588851894E-3</v>
      </c>
    </row>
    <row r="98" spans="1:6" x14ac:dyDescent="0.2">
      <c r="A98" s="2" t="s">
        <v>109</v>
      </c>
      <c r="B98" s="1075">
        <v>409</v>
      </c>
      <c r="C98" s="1072">
        <v>0.94771081209182695</v>
      </c>
      <c r="D98" s="1072">
        <v>2.28457693010569E-2</v>
      </c>
      <c r="E98" s="1072">
        <v>1.8253382295370098E-2</v>
      </c>
      <c r="F98" s="1072">
        <v>1.119005959481E-2</v>
      </c>
    </row>
    <row r="99" spans="1:6" x14ac:dyDescent="0.2">
      <c r="A99" s="5" t="s">
        <v>111</v>
      </c>
      <c r="B99" s="1074" t="s">
        <v>1</v>
      </c>
      <c r="C99" s="1071" t="s">
        <v>1</v>
      </c>
      <c r="D99" s="1071" t="s">
        <v>1</v>
      </c>
      <c r="E99" s="1071" t="s">
        <v>1</v>
      </c>
      <c r="F99" s="1071" t="s">
        <v>1</v>
      </c>
    </row>
    <row r="100" spans="1:6" x14ac:dyDescent="0.2">
      <c r="A100" s="2" t="s">
        <v>112</v>
      </c>
      <c r="B100" s="1075">
        <v>577</v>
      </c>
      <c r="C100" s="1072">
        <v>0.58087664842605602</v>
      </c>
      <c r="D100" s="1072">
        <v>0.17508919537067399</v>
      </c>
      <c r="E100" s="1072">
        <v>0.228072538971901</v>
      </c>
      <c r="F100" s="1072">
        <v>1.59616023302078E-2</v>
      </c>
    </row>
    <row r="101" spans="1:6" x14ac:dyDescent="0.2">
      <c r="A101" s="2" t="s">
        <v>113</v>
      </c>
      <c r="B101" s="1075">
        <v>1442</v>
      </c>
      <c r="C101" s="1072">
        <v>0.84887623786926303</v>
      </c>
      <c r="D101" s="1072">
        <v>1.6454739496111901E-2</v>
      </c>
      <c r="E101" s="1072">
        <v>0.114242114126682</v>
      </c>
      <c r="F101" s="1072">
        <v>2.04268991947174E-2</v>
      </c>
    </row>
    <row r="102" spans="1:6" x14ac:dyDescent="0.2">
      <c r="A102" s="2" t="s">
        <v>114</v>
      </c>
      <c r="B102" s="1075">
        <v>2005</v>
      </c>
      <c r="C102" s="1072">
        <v>0.93651676177978505</v>
      </c>
      <c r="D102" s="1072">
        <v>4.9751377664506401E-3</v>
      </c>
      <c r="E102" s="1072">
        <v>3.8623686879873297E-2</v>
      </c>
      <c r="F102" s="1072">
        <v>1.9884396344423301E-2</v>
      </c>
    </row>
    <row r="103" spans="1:6" x14ac:dyDescent="0.2">
      <c r="A103" s="2" t="s">
        <v>115</v>
      </c>
      <c r="B103" s="1075">
        <v>1374</v>
      </c>
      <c r="C103" s="1072">
        <v>0.93589025735855103</v>
      </c>
      <c r="D103" s="1072">
        <v>5.3748325444757904E-3</v>
      </c>
      <c r="E103" s="1072">
        <v>3.60018312931061E-2</v>
      </c>
      <c r="F103" s="1072">
        <v>2.2733056917786602E-2</v>
      </c>
    </row>
    <row r="104" spans="1:6" x14ac:dyDescent="0.2">
      <c r="A104" s="2" t="s">
        <v>116</v>
      </c>
      <c r="B104" s="1075">
        <v>1536</v>
      </c>
      <c r="C104" s="1072">
        <v>0.97704541683196999</v>
      </c>
      <c r="D104" s="1072">
        <v>2.9325156938284601E-3</v>
      </c>
      <c r="E104" s="1072">
        <v>1.50173306465149E-2</v>
      </c>
      <c r="F104" s="1072">
        <v>5.0047137774527099E-3</v>
      </c>
    </row>
    <row r="105" spans="1:6" x14ac:dyDescent="0.2">
      <c r="A105" s="2" t="s">
        <v>117</v>
      </c>
      <c r="B105" s="1075">
        <v>1482</v>
      </c>
      <c r="C105" s="1072">
        <v>0.98428809642791704</v>
      </c>
      <c r="D105" s="1072">
        <v>1.5361763071268799E-3</v>
      </c>
      <c r="E105" s="1072">
        <v>1.07591832056642E-2</v>
      </c>
      <c r="F105" s="1072">
        <v>3.41653218492866E-3</v>
      </c>
    </row>
    <row r="106" spans="1:6" x14ac:dyDescent="0.2">
      <c r="A106" s="2" t="s">
        <v>118</v>
      </c>
      <c r="B106" s="1075">
        <v>1182</v>
      </c>
      <c r="C106" s="1072">
        <v>0.982413589954376</v>
      </c>
      <c r="D106" s="1072">
        <v>5.6168381124734896E-3</v>
      </c>
      <c r="E106" s="1072">
        <v>7.6327030546963198E-3</v>
      </c>
      <c r="F106" s="1072">
        <v>4.3368781916797196E-3</v>
      </c>
    </row>
    <row r="107" spans="1:6" x14ac:dyDescent="0.2">
      <c r="A107" s="5" t="s">
        <v>111</v>
      </c>
      <c r="B107" s="1074" t="s">
        <v>1</v>
      </c>
      <c r="C107" s="1071" t="s">
        <v>1</v>
      </c>
      <c r="D107" s="1071" t="s">
        <v>1</v>
      </c>
      <c r="E107" s="1071" t="s">
        <v>1</v>
      </c>
      <c r="F107" s="1071" t="s">
        <v>1</v>
      </c>
    </row>
    <row r="108" spans="1:6" x14ac:dyDescent="0.2">
      <c r="A108" s="2" t="s">
        <v>119</v>
      </c>
      <c r="B108" s="1075">
        <v>2019</v>
      </c>
      <c r="C108" s="1072">
        <v>0.76113593578338601</v>
      </c>
      <c r="D108" s="1072">
        <v>6.8390019237995106E-2</v>
      </c>
      <c r="E108" s="1072">
        <v>0.15150901675224299</v>
      </c>
      <c r="F108" s="1072">
        <v>1.89650077372789E-2</v>
      </c>
    </row>
    <row r="109" spans="1:6" x14ac:dyDescent="0.2">
      <c r="A109" s="2" t="s">
        <v>120</v>
      </c>
      <c r="B109" s="1075">
        <v>2789</v>
      </c>
      <c r="C109" s="1072">
        <v>0.93760633468627896</v>
      </c>
      <c r="D109" s="1072">
        <v>4.7348071821033998E-3</v>
      </c>
      <c r="E109" s="1072">
        <v>3.7154860794544199E-2</v>
      </c>
      <c r="F109" s="1072">
        <v>2.0503968000412001E-2</v>
      </c>
    </row>
    <row r="110" spans="1:6" x14ac:dyDescent="0.2">
      <c r="A110" s="2" t="s">
        <v>121</v>
      </c>
      <c r="B110" s="1075">
        <v>2126</v>
      </c>
      <c r="C110" s="1072">
        <v>0.96587759256362904</v>
      </c>
      <c r="D110" s="1072">
        <v>3.9716842584311997E-3</v>
      </c>
      <c r="E110" s="1072">
        <v>2.08867471665144E-2</v>
      </c>
      <c r="F110" s="1072">
        <v>9.2639708891510998E-3</v>
      </c>
    </row>
    <row r="111" spans="1:6" x14ac:dyDescent="0.2">
      <c r="A111" s="2" t="s">
        <v>122</v>
      </c>
      <c r="B111" s="1075">
        <v>2664</v>
      </c>
      <c r="C111" s="1072">
        <v>0.98343217372894298</v>
      </c>
      <c r="D111" s="1072">
        <v>3.3994354307651498E-3</v>
      </c>
      <c r="E111" s="1072">
        <v>9.3316100537776895E-3</v>
      </c>
      <c r="F111" s="1072">
        <v>3.8367686793208101E-3</v>
      </c>
    </row>
    <row r="112" spans="1:6" x14ac:dyDescent="0.2">
      <c r="A112" s="5" t="s">
        <v>111</v>
      </c>
      <c r="B112" s="1074" t="s">
        <v>1</v>
      </c>
      <c r="C112" s="1071" t="s">
        <v>1</v>
      </c>
      <c r="D112" s="1071" t="s">
        <v>1</v>
      </c>
      <c r="E112" s="1071" t="s">
        <v>1</v>
      </c>
      <c r="F112" s="1071" t="s">
        <v>1</v>
      </c>
    </row>
    <row r="113" spans="1:6" x14ac:dyDescent="0.2">
      <c r="A113" s="2" t="s">
        <v>119</v>
      </c>
      <c r="B113" s="1075">
        <v>2019</v>
      </c>
      <c r="C113" s="1072">
        <v>0.76113593578338601</v>
      </c>
      <c r="D113" s="1072">
        <v>6.8390019237995106E-2</v>
      </c>
      <c r="E113" s="1072">
        <v>0.15150901675224299</v>
      </c>
      <c r="F113" s="1072">
        <v>1.89650077372789E-2</v>
      </c>
    </row>
    <row r="114" spans="1:6" x14ac:dyDescent="0.2">
      <c r="A114" s="2" t="s">
        <v>123</v>
      </c>
      <c r="B114" s="1075">
        <v>3379</v>
      </c>
      <c r="C114" s="1072">
        <v>0.93628394603729204</v>
      </c>
      <c r="D114" s="1072">
        <v>5.1236939616501297E-3</v>
      </c>
      <c r="E114" s="1072">
        <v>3.7649210542440401E-2</v>
      </c>
      <c r="F114" s="1072">
        <v>2.09431685507298E-2</v>
      </c>
    </row>
    <row r="115" spans="1:6" x14ac:dyDescent="0.2">
      <c r="A115" s="2" t="s">
        <v>124</v>
      </c>
      <c r="B115" s="1075">
        <v>4200</v>
      </c>
      <c r="C115" s="1072">
        <v>0.98082745075225797</v>
      </c>
      <c r="D115" s="1072">
        <v>3.2090099994093201E-3</v>
      </c>
      <c r="E115" s="1072">
        <v>1.16504356265068E-2</v>
      </c>
      <c r="F115" s="1072">
        <v>4.3130954727530497E-3</v>
      </c>
    </row>
    <row r="116" spans="1:6" x14ac:dyDescent="0.2">
      <c r="A116" s="5" t="s">
        <v>125</v>
      </c>
      <c r="B116" s="1074" t="s">
        <v>1</v>
      </c>
      <c r="C116" s="1071" t="s">
        <v>1</v>
      </c>
      <c r="D116" s="1071" t="s">
        <v>1</v>
      </c>
      <c r="E116" s="1071" t="s">
        <v>1</v>
      </c>
      <c r="F116" s="1071" t="s">
        <v>1</v>
      </c>
    </row>
    <row r="117" spans="1:6" x14ac:dyDescent="0.2">
      <c r="A117" s="2" t="s">
        <v>126</v>
      </c>
      <c r="B117" s="1075">
        <v>1235</v>
      </c>
      <c r="C117" s="1072">
        <v>0.80280810594558705</v>
      </c>
      <c r="D117" s="1072">
        <v>2.6119712740182901E-2</v>
      </c>
      <c r="E117" s="1072">
        <v>0.139027565717697</v>
      </c>
      <c r="F117" s="1072">
        <v>3.2044626772403703E-2</v>
      </c>
    </row>
    <row r="118" spans="1:6" x14ac:dyDescent="0.2">
      <c r="A118" s="2" t="s">
        <v>127</v>
      </c>
      <c r="B118" s="1075">
        <v>335</v>
      </c>
      <c r="C118" s="1072">
        <v>0.89066529273986805</v>
      </c>
      <c r="D118" s="1072">
        <v>2.5459075346589099E-2</v>
      </c>
      <c r="E118" s="1072">
        <v>6.2529876828193706E-2</v>
      </c>
      <c r="F118" s="1072">
        <v>2.13457681238651E-2</v>
      </c>
    </row>
    <row r="119" spans="1:6" x14ac:dyDescent="0.2">
      <c r="A119" s="2" t="s">
        <v>128</v>
      </c>
      <c r="B119" s="1075">
        <v>647</v>
      </c>
      <c r="C119" s="1072">
        <v>0.919189453125</v>
      </c>
      <c r="D119" s="1072">
        <v>1.8877651542425201E-2</v>
      </c>
      <c r="E119" s="1072">
        <v>5.4387554526328999E-2</v>
      </c>
      <c r="F119" s="1072">
        <v>7.5453636236488802E-3</v>
      </c>
    </row>
    <row r="120" spans="1:6" x14ac:dyDescent="0.2">
      <c r="A120" s="2" t="s">
        <v>129</v>
      </c>
      <c r="B120" s="1075">
        <v>1420</v>
      </c>
      <c r="C120" s="1072">
        <v>0.92630046606063798</v>
      </c>
      <c r="D120" s="1072">
        <v>1.19293499737978E-2</v>
      </c>
      <c r="E120" s="1072">
        <v>5.0131812691688503E-2</v>
      </c>
      <c r="F120" s="1072">
        <v>1.1638391762971901E-2</v>
      </c>
    </row>
    <row r="121" spans="1:6" x14ac:dyDescent="0.2">
      <c r="A121" s="2" t="s">
        <v>130</v>
      </c>
      <c r="B121" s="1075">
        <v>1477</v>
      </c>
      <c r="C121" s="1072">
        <v>0.95004123449325595</v>
      </c>
      <c r="D121" s="1072">
        <v>1.90349649637938E-2</v>
      </c>
      <c r="E121" s="1072">
        <v>2.7261720970273001E-2</v>
      </c>
      <c r="F121" s="1072">
        <v>3.6620676983147899E-3</v>
      </c>
    </row>
    <row r="122" spans="1:6" x14ac:dyDescent="0.2">
      <c r="A122" s="2" t="s">
        <v>131</v>
      </c>
      <c r="B122" s="1075">
        <v>852</v>
      </c>
      <c r="C122" s="1072">
        <v>0.95034158229827903</v>
      </c>
      <c r="D122" s="1072">
        <v>2.4872291833162301E-2</v>
      </c>
      <c r="E122" s="1072">
        <v>1.30402054637671E-2</v>
      </c>
      <c r="F122" s="1072">
        <v>1.1745947413146499E-2</v>
      </c>
    </row>
    <row r="123" spans="1:6" x14ac:dyDescent="0.2">
      <c r="A123" s="2" t="s">
        <v>132</v>
      </c>
      <c r="B123" s="1075">
        <v>504</v>
      </c>
      <c r="C123" s="1072">
        <v>0.95310318470001198</v>
      </c>
      <c r="D123" s="1072">
        <v>1.9100656732916801E-2</v>
      </c>
      <c r="E123" s="1072">
        <v>2.1129090338945399E-2</v>
      </c>
      <c r="F123" s="1072">
        <v>6.6670752130448801E-3</v>
      </c>
    </row>
    <row r="124" spans="1:6" x14ac:dyDescent="0.2">
      <c r="A124" s="3" t="s">
        <v>133</v>
      </c>
      <c r="B124" s="1076">
        <v>2403</v>
      </c>
      <c r="C124" s="1073">
        <v>0.96565598249435403</v>
      </c>
      <c r="D124" s="1073">
        <v>1.4504539780318701E-2</v>
      </c>
      <c r="E124" s="1073">
        <v>1.2641379609704E-2</v>
      </c>
      <c r="F124" s="1073">
        <v>7.19809532165527E-3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89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89</v>
      </c>
      <c r="D5" s="4" t="s">
        <v>90</v>
      </c>
    </row>
    <row r="6" spans="1:4" x14ac:dyDescent="0.2">
      <c r="A6" s="5" t="s">
        <v>26</v>
      </c>
      <c r="B6" s="1080" t="s">
        <v>1</v>
      </c>
      <c r="C6" s="1077" t="s">
        <v>1</v>
      </c>
      <c r="D6" s="1077" t="s">
        <v>1</v>
      </c>
    </row>
    <row r="7" spans="1:4" x14ac:dyDescent="0.2">
      <c r="A7" s="2" t="s">
        <v>26</v>
      </c>
      <c r="B7" s="1081">
        <v>7324</v>
      </c>
      <c r="C7" s="1078">
        <v>0.88036578893661499</v>
      </c>
      <c r="D7" s="1078">
        <v>0.11963423341512699</v>
      </c>
    </row>
    <row r="8" spans="1:4" x14ac:dyDescent="0.2">
      <c r="A8" s="5" t="s">
        <v>27</v>
      </c>
      <c r="B8" s="1080" t="s">
        <v>1</v>
      </c>
      <c r="C8" s="1077" t="s">
        <v>1</v>
      </c>
      <c r="D8" s="1077" t="s">
        <v>1</v>
      </c>
    </row>
    <row r="9" spans="1:4" x14ac:dyDescent="0.2">
      <c r="A9" s="2" t="s">
        <v>28</v>
      </c>
      <c r="B9" s="1081">
        <v>1877</v>
      </c>
      <c r="C9" s="1078">
        <v>0.93661701679229703</v>
      </c>
      <c r="D9" s="1078">
        <v>6.3383013010024997E-2</v>
      </c>
    </row>
    <row r="10" spans="1:4" x14ac:dyDescent="0.2">
      <c r="A10" s="2" t="s">
        <v>29</v>
      </c>
      <c r="B10" s="1081">
        <v>300</v>
      </c>
      <c r="C10" s="1078">
        <v>0.95416671037673995</v>
      </c>
      <c r="D10" s="1078">
        <v>4.5833274722099297E-2</v>
      </c>
    </row>
    <row r="11" spans="1:4" x14ac:dyDescent="0.2">
      <c r="A11" s="2" t="s">
        <v>30</v>
      </c>
      <c r="B11" s="1081">
        <v>1218</v>
      </c>
      <c r="C11" s="1078">
        <v>0.78054493665695202</v>
      </c>
      <c r="D11" s="1078">
        <v>0.21945504844188701</v>
      </c>
    </row>
    <row r="12" spans="1:4" x14ac:dyDescent="0.2">
      <c r="A12" s="2" t="s">
        <v>31</v>
      </c>
      <c r="B12" s="1081">
        <v>1325</v>
      </c>
      <c r="C12" s="1078">
        <v>0.84924066066741899</v>
      </c>
      <c r="D12" s="1078">
        <v>0.15075930953025801</v>
      </c>
    </row>
    <row r="13" spans="1:4" x14ac:dyDescent="0.2">
      <c r="A13" s="2" t="s">
        <v>32</v>
      </c>
      <c r="B13" s="1081">
        <v>747</v>
      </c>
      <c r="C13" s="1078">
        <v>0.89589452743530296</v>
      </c>
      <c r="D13" s="1078">
        <v>0.104105487465858</v>
      </c>
    </row>
    <row r="14" spans="1:4" x14ac:dyDescent="0.2">
      <c r="A14" s="2" t="s">
        <v>33</v>
      </c>
      <c r="B14" s="1081">
        <v>1411</v>
      </c>
      <c r="C14" s="1078">
        <v>0.77171313762664795</v>
      </c>
      <c r="D14" s="1078">
        <v>0.228286862373352</v>
      </c>
    </row>
    <row r="15" spans="1:4" x14ac:dyDescent="0.2">
      <c r="A15" s="5" t="s">
        <v>34</v>
      </c>
      <c r="B15" s="1080" t="s">
        <v>1</v>
      </c>
      <c r="C15" s="1077" t="s">
        <v>1</v>
      </c>
      <c r="D15" s="1077" t="s">
        <v>1</v>
      </c>
    </row>
    <row r="16" spans="1:4" x14ac:dyDescent="0.2">
      <c r="A16" s="2" t="s">
        <v>35</v>
      </c>
      <c r="B16" s="1081">
        <v>4599</v>
      </c>
      <c r="C16" s="1078">
        <v>0.87648618221283003</v>
      </c>
      <c r="D16" s="1078">
        <v>0.12351380288600899</v>
      </c>
    </row>
    <row r="17" spans="1:4" x14ac:dyDescent="0.2">
      <c r="A17" s="2" t="s">
        <v>36</v>
      </c>
      <c r="B17" s="1081">
        <v>254</v>
      </c>
      <c r="C17" s="1078">
        <v>0.96180945634841897</v>
      </c>
      <c r="D17" s="1078">
        <v>3.8190539926290498E-2</v>
      </c>
    </row>
    <row r="18" spans="1:4" x14ac:dyDescent="0.2">
      <c r="A18" s="2" t="s">
        <v>37</v>
      </c>
      <c r="B18" s="1081">
        <v>2025</v>
      </c>
      <c r="C18" s="1078">
        <v>0.856384336948395</v>
      </c>
      <c r="D18" s="1078">
        <v>0.143615648150444</v>
      </c>
    </row>
    <row r="19" spans="1:4" x14ac:dyDescent="0.2">
      <c r="A19" s="2" t="s">
        <v>38</v>
      </c>
      <c r="B19" s="1081">
        <v>233</v>
      </c>
      <c r="C19" s="1078">
        <v>0.93648844957351696</v>
      </c>
      <c r="D19" s="1078">
        <v>6.3511572778224903E-2</v>
      </c>
    </row>
    <row r="20" spans="1:4" x14ac:dyDescent="0.2">
      <c r="A20" s="5" t="s">
        <v>39</v>
      </c>
      <c r="B20" s="1080" t="s">
        <v>1</v>
      </c>
      <c r="C20" s="1077" t="s">
        <v>1</v>
      </c>
      <c r="D20" s="1077" t="s">
        <v>1</v>
      </c>
    </row>
    <row r="21" spans="1:4" x14ac:dyDescent="0.2">
      <c r="A21" s="2" t="s">
        <v>35</v>
      </c>
      <c r="B21" s="1081">
        <v>4599</v>
      </c>
      <c r="C21" s="1078">
        <v>0.87648618221283003</v>
      </c>
      <c r="D21" s="1078">
        <v>0.12351380288600899</v>
      </c>
    </row>
    <row r="22" spans="1:4" x14ac:dyDescent="0.2">
      <c r="A22" s="2" t="s">
        <v>40</v>
      </c>
      <c r="B22" s="1081">
        <v>87</v>
      </c>
      <c r="C22" s="1078">
        <v>0.903337001800537</v>
      </c>
      <c r="D22" s="1078">
        <v>9.6662983298301697E-2</v>
      </c>
    </row>
    <row r="23" spans="1:4" x14ac:dyDescent="0.2">
      <c r="A23" s="2" t="s">
        <v>41</v>
      </c>
      <c r="B23" s="1081">
        <v>139</v>
      </c>
      <c r="C23" s="1078">
        <v>0.98960775136947599</v>
      </c>
      <c r="D23" s="1078">
        <v>1.03922504931688E-2</v>
      </c>
    </row>
    <row r="24" spans="1:4" x14ac:dyDescent="0.2">
      <c r="A24" s="2" t="s">
        <v>42</v>
      </c>
      <c r="B24" s="1081">
        <v>28</v>
      </c>
      <c r="C24" s="1078" t="s">
        <v>1</v>
      </c>
      <c r="D24" s="1078" t="s">
        <v>1</v>
      </c>
    </row>
    <row r="25" spans="1:4" x14ac:dyDescent="0.2">
      <c r="A25" s="2" t="s">
        <v>43</v>
      </c>
      <c r="B25" s="1081">
        <v>12</v>
      </c>
      <c r="C25" s="1078" t="s">
        <v>1</v>
      </c>
      <c r="D25" s="1078" t="s">
        <v>1</v>
      </c>
    </row>
    <row r="26" spans="1:4" x14ac:dyDescent="0.2">
      <c r="A26" s="2" t="s">
        <v>37</v>
      </c>
      <c r="B26" s="1081">
        <v>2025</v>
      </c>
      <c r="C26" s="1078">
        <v>0.856384336948395</v>
      </c>
      <c r="D26" s="1078">
        <v>0.143615648150444</v>
      </c>
    </row>
    <row r="27" spans="1:4" x14ac:dyDescent="0.2">
      <c r="A27" s="2" t="s">
        <v>44</v>
      </c>
      <c r="B27" s="1081">
        <v>25</v>
      </c>
      <c r="C27" s="1078" t="s">
        <v>1</v>
      </c>
      <c r="D27" s="1078" t="s">
        <v>1</v>
      </c>
    </row>
    <row r="28" spans="1:4" x14ac:dyDescent="0.2">
      <c r="A28" s="2" t="s">
        <v>45</v>
      </c>
      <c r="B28" s="1081">
        <v>196</v>
      </c>
      <c r="C28" s="1078">
        <v>0.93439698219299305</v>
      </c>
      <c r="D28" s="1078">
        <v>6.5603025257587405E-2</v>
      </c>
    </row>
    <row r="29" spans="1:4" x14ac:dyDescent="0.2">
      <c r="A29" s="5" t="s">
        <v>46</v>
      </c>
      <c r="B29" s="1080" t="s">
        <v>1</v>
      </c>
      <c r="C29" s="1077" t="s">
        <v>1</v>
      </c>
      <c r="D29" s="1077" t="s">
        <v>1</v>
      </c>
    </row>
    <row r="30" spans="1:4" x14ac:dyDescent="0.2">
      <c r="A30" s="2" t="s">
        <v>47</v>
      </c>
      <c r="B30" s="1081">
        <v>362</v>
      </c>
      <c r="C30" s="1078">
        <v>0.95154219865798995</v>
      </c>
      <c r="D30" s="1078">
        <v>4.8457782715558999E-2</v>
      </c>
    </row>
    <row r="31" spans="1:4" x14ac:dyDescent="0.2">
      <c r="A31" s="2" t="s">
        <v>48</v>
      </c>
      <c r="B31" s="1081">
        <v>1651</v>
      </c>
      <c r="C31" s="1078">
        <v>0.93637049198150601</v>
      </c>
      <c r="D31" s="1078">
        <v>6.3629508018493694E-2</v>
      </c>
    </row>
    <row r="32" spans="1:4" x14ac:dyDescent="0.2">
      <c r="A32" s="2" t="s">
        <v>49</v>
      </c>
      <c r="B32" s="1081">
        <v>1384</v>
      </c>
      <c r="C32" s="1078">
        <v>0.91192483901977495</v>
      </c>
      <c r="D32" s="1078">
        <v>8.8075190782546997E-2</v>
      </c>
    </row>
    <row r="33" spans="1:4" x14ac:dyDescent="0.2">
      <c r="A33" s="2" t="s">
        <v>50</v>
      </c>
      <c r="B33" s="1081">
        <v>3329</v>
      </c>
      <c r="C33" s="1078">
        <v>0.77948457002639804</v>
      </c>
      <c r="D33" s="1078">
        <v>0.22051541507244099</v>
      </c>
    </row>
    <row r="34" spans="1:4" x14ac:dyDescent="0.2">
      <c r="A34" s="5" t="s">
        <v>51</v>
      </c>
      <c r="B34" s="1080" t="s">
        <v>1</v>
      </c>
      <c r="C34" s="1077" t="s">
        <v>1</v>
      </c>
      <c r="D34" s="1077" t="s">
        <v>1</v>
      </c>
    </row>
    <row r="35" spans="1:4" x14ac:dyDescent="0.2">
      <c r="A35" s="2" t="s">
        <v>52</v>
      </c>
      <c r="B35" s="1081">
        <v>2069</v>
      </c>
      <c r="C35" s="1078">
        <v>0.92663764953613303</v>
      </c>
      <c r="D35" s="1078">
        <v>7.3362380266189603E-2</v>
      </c>
    </row>
    <row r="36" spans="1:4" x14ac:dyDescent="0.2">
      <c r="A36" s="2" t="s">
        <v>53</v>
      </c>
      <c r="B36" s="1081">
        <v>3214</v>
      </c>
      <c r="C36" s="1078">
        <v>0.85025137662887595</v>
      </c>
      <c r="D36" s="1078">
        <v>0.14974863827228499</v>
      </c>
    </row>
    <row r="37" spans="1:4" x14ac:dyDescent="0.2">
      <c r="A37" s="2" t="s">
        <v>54</v>
      </c>
      <c r="B37" s="1081">
        <v>990</v>
      </c>
      <c r="C37" s="1078">
        <v>0.83182263374328602</v>
      </c>
      <c r="D37" s="1078">
        <v>0.16817733645439101</v>
      </c>
    </row>
    <row r="38" spans="1:4" x14ac:dyDescent="0.2">
      <c r="A38" s="2" t="s">
        <v>55</v>
      </c>
      <c r="B38" s="1081">
        <v>979</v>
      </c>
      <c r="C38" s="1078">
        <v>0.74781173467636097</v>
      </c>
      <c r="D38" s="1078">
        <v>0.25218826532363903</v>
      </c>
    </row>
    <row r="39" spans="1:4" x14ac:dyDescent="0.2">
      <c r="A39" s="5" t="s">
        <v>56</v>
      </c>
      <c r="B39" s="1080" t="s">
        <v>1</v>
      </c>
      <c r="C39" s="1077" t="s">
        <v>1</v>
      </c>
      <c r="D39" s="1077" t="s">
        <v>1</v>
      </c>
    </row>
    <row r="40" spans="1:4" x14ac:dyDescent="0.2">
      <c r="A40" s="2" t="s">
        <v>57</v>
      </c>
      <c r="B40" s="1081">
        <v>6336</v>
      </c>
      <c r="C40" s="1078">
        <v>0.87935054302215598</v>
      </c>
      <c r="D40" s="1078">
        <v>0.120649479329586</v>
      </c>
    </row>
    <row r="41" spans="1:4" x14ac:dyDescent="0.2">
      <c r="A41" s="2" t="s">
        <v>58</v>
      </c>
      <c r="B41" s="1081">
        <v>710</v>
      </c>
      <c r="C41" s="1078">
        <v>0.881905198097229</v>
      </c>
      <c r="D41" s="1078">
        <v>0.11809479445219</v>
      </c>
    </row>
    <row r="42" spans="1:4" x14ac:dyDescent="0.2">
      <c r="A42" s="5" t="s">
        <v>59</v>
      </c>
      <c r="B42" s="1080" t="s">
        <v>1</v>
      </c>
      <c r="C42" s="1077" t="s">
        <v>1</v>
      </c>
      <c r="D42" s="1077" t="s">
        <v>1</v>
      </c>
    </row>
    <row r="43" spans="1:4" x14ac:dyDescent="0.2">
      <c r="A43" s="2" t="s">
        <v>60</v>
      </c>
      <c r="B43" s="1081">
        <v>5811</v>
      </c>
      <c r="C43" s="1078">
        <v>0.87658649682998702</v>
      </c>
      <c r="D43" s="1078">
        <v>0.123413525521755</v>
      </c>
    </row>
    <row r="44" spans="1:4" x14ac:dyDescent="0.2">
      <c r="A44" s="2" t="s">
        <v>61</v>
      </c>
      <c r="B44" s="1081">
        <v>746</v>
      </c>
      <c r="C44" s="1078">
        <v>0.88492798805236805</v>
      </c>
      <c r="D44" s="1078">
        <v>0.115072034299374</v>
      </c>
    </row>
    <row r="45" spans="1:4" x14ac:dyDescent="0.2">
      <c r="A45" s="2" t="s">
        <v>62</v>
      </c>
      <c r="B45" s="1081">
        <v>596</v>
      </c>
      <c r="C45" s="1078">
        <v>0.89307230710983299</v>
      </c>
      <c r="D45" s="1078">
        <v>0.106927715241909</v>
      </c>
    </row>
    <row r="46" spans="1:4" x14ac:dyDescent="0.2">
      <c r="A46" s="5" t="s">
        <v>63</v>
      </c>
      <c r="B46" s="1080" t="s">
        <v>1</v>
      </c>
      <c r="C46" s="1077" t="s">
        <v>1</v>
      </c>
      <c r="D46" s="1077" t="s">
        <v>1</v>
      </c>
    </row>
    <row r="47" spans="1:4" x14ac:dyDescent="0.2">
      <c r="A47" s="2" t="s">
        <v>64</v>
      </c>
      <c r="B47" s="1081">
        <v>878</v>
      </c>
      <c r="C47" s="1078">
        <v>0.93483626842498802</v>
      </c>
      <c r="D47" s="1078">
        <v>6.5163724124431596E-2</v>
      </c>
    </row>
    <row r="48" spans="1:4" x14ac:dyDescent="0.2">
      <c r="A48" s="2" t="s">
        <v>65</v>
      </c>
      <c r="B48" s="1081">
        <v>631</v>
      </c>
      <c r="C48" s="1078">
        <v>0.87029647827148404</v>
      </c>
      <c r="D48" s="1078">
        <v>0.12970353662967701</v>
      </c>
    </row>
    <row r="49" spans="1:4" x14ac:dyDescent="0.2">
      <c r="A49" s="2" t="s">
        <v>66</v>
      </c>
      <c r="B49" s="1081">
        <v>1132</v>
      </c>
      <c r="C49" s="1078">
        <v>0.89025694131851196</v>
      </c>
      <c r="D49" s="1078">
        <v>0.109743028879166</v>
      </c>
    </row>
    <row r="50" spans="1:4" x14ac:dyDescent="0.2">
      <c r="A50" s="2" t="s">
        <v>67</v>
      </c>
      <c r="B50" s="1081">
        <v>717</v>
      </c>
      <c r="C50" s="1078">
        <v>0.85702854394912698</v>
      </c>
      <c r="D50" s="1078">
        <v>0.14297142624855</v>
      </c>
    </row>
    <row r="51" spans="1:4" x14ac:dyDescent="0.2">
      <c r="A51" s="2" t="s">
        <v>68</v>
      </c>
      <c r="B51" s="1081">
        <v>658</v>
      </c>
      <c r="C51" s="1078">
        <v>0.89145749807357799</v>
      </c>
      <c r="D51" s="1078">
        <v>0.10854251682758299</v>
      </c>
    </row>
    <row r="52" spans="1:4" x14ac:dyDescent="0.2">
      <c r="A52" s="2" t="s">
        <v>69</v>
      </c>
      <c r="B52" s="1081">
        <v>698</v>
      </c>
      <c r="C52" s="1078">
        <v>0.85308122634887695</v>
      </c>
      <c r="D52" s="1078">
        <v>0.14691878855228399</v>
      </c>
    </row>
    <row r="53" spans="1:4" x14ac:dyDescent="0.2">
      <c r="A53" s="2" t="s">
        <v>70</v>
      </c>
      <c r="B53" s="1081">
        <v>726</v>
      </c>
      <c r="C53" s="1078">
        <v>0.8997802734375</v>
      </c>
      <c r="D53" s="1078">
        <v>0.1002197265625</v>
      </c>
    </row>
    <row r="54" spans="1:4" x14ac:dyDescent="0.2">
      <c r="A54" s="2" t="s">
        <v>71</v>
      </c>
      <c r="B54" s="1081">
        <v>690</v>
      </c>
      <c r="C54" s="1078">
        <v>0.86654490232467696</v>
      </c>
      <c r="D54" s="1078">
        <v>0.13345511257648501</v>
      </c>
    </row>
    <row r="55" spans="1:4" x14ac:dyDescent="0.2">
      <c r="A55" s="2" t="s">
        <v>72</v>
      </c>
      <c r="B55" s="1081">
        <v>459</v>
      </c>
      <c r="C55" s="1078">
        <v>0.81659120321273804</v>
      </c>
      <c r="D55" s="1078">
        <v>0.18340878188610099</v>
      </c>
    </row>
    <row r="56" spans="1:4" x14ac:dyDescent="0.2">
      <c r="A56" s="2" t="s">
        <v>73</v>
      </c>
      <c r="B56" s="1081">
        <v>735</v>
      </c>
      <c r="C56" s="1078">
        <v>0.87333309650421098</v>
      </c>
      <c r="D56" s="1078">
        <v>0.12666693329811099</v>
      </c>
    </row>
    <row r="57" spans="1:4" x14ac:dyDescent="0.2">
      <c r="A57" s="5" t="s">
        <v>74</v>
      </c>
      <c r="B57" s="1080" t="s">
        <v>1</v>
      </c>
      <c r="C57" s="1077" t="s">
        <v>1</v>
      </c>
      <c r="D57" s="1077" t="s">
        <v>1</v>
      </c>
    </row>
    <row r="58" spans="1:4" x14ac:dyDescent="0.2">
      <c r="A58" s="2" t="s">
        <v>75</v>
      </c>
      <c r="B58" s="1081">
        <v>878</v>
      </c>
      <c r="C58" s="1078">
        <v>0.93483626842498802</v>
      </c>
      <c r="D58" s="1078">
        <v>6.5163724124431596E-2</v>
      </c>
    </row>
    <row r="59" spans="1:4" x14ac:dyDescent="0.2">
      <c r="A59" s="2" t="s">
        <v>76</v>
      </c>
      <c r="B59" s="1081">
        <v>3054</v>
      </c>
      <c r="C59" s="1078">
        <v>0.91563898324966397</v>
      </c>
      <c r="D59" s="1078">
        <v>8.4361024200916304E-2</v>
      </c>
    </row>
    <row r="60" spans="1:4" x14ac:dyDescent="0.2">
      <c r="A60" s="2" t="s">
        <v>77</v>
      </c>
      <c r="B60" s="1081">
        <v>1909</v>
      </c>
      <c r="C60" s="1078">
        <v>0.87738120555877697</v>
      </c>
      <c r="D60" s="1078">
        <v>0.12261877954006201</v>
      </c>
    </row>
    <row r="61" spans="1:4" x14ac:dyDescent="0.2">
      <c r="A61" s="2" t="s">
        <v>78</v>
      </c>
      <c r="B61" s="1081">
        <v>1483</v>
      </c>
      <c r="C61" s="1078">
        <v>0.62972325086593595</v>
      </c>
      <c r="D61" s="1078">
        <v>0.370276778936386</v>
      </c>
    </row>
    <row r="62" spans="1:4" x14ac:dyDescent="0.2">
      <c r="A62" s="5" t="s">
        <v>79</v>
      </c>
      <c r="B62" s="1080" t="s">
        <v>1</v>
      </c>
      <c r="C62" s="1077" t="s">
        <v>1</v>
      </c>
      <c r="D62" s="1077" t="s">
        <v>1</v>
      </c>
    </row>
    <row r="63" spans="1:4" x14ac:dyDescent="0.2">
      <c r="A63" s="2" t="s">
        <v>80</v>
      </c>
      <c r="B63" s="1081">
        <v>5831</v>
      </c>
      <c r="C63" s="1078">
        <v>0.889534592628479</v>
      </c>
      <c r="D63" s="1078">
        <v>0.110465429723263</v>
      </c>
    </row>
    <row r="64" spans="1:4" x14ac:dyDescent="0.2">
      <c r="A64" s="2" t="s">
        <v>81</v>
      </c>
      <c r="B64" s="1081">
        <v>248</v>
      </c>
      <c r="C64" s="1078">
        <v>0.80360639095306396</v>
      </c>
      <c r="D64" s="1078">
        <v>0.19639362394809701</v>
      </c>
    </row>
    <row r="65" spans="1:4" x14ac:dyDescent="0.2">
      <c r="A65" s="2" t="s">
        <v>82</v>
      </c>
      <c r="B65" s="1081">
        <v>479</v>
      </c>
      <c r="C65" s="1078">
        <v>0.88967537879943803</v>
      </c>
      <c r="D65" s="1078">
        <v>0.1103246062994</v>
      </c>
    </row>
    <row r="66" spans="1:4" x14ac:dyDescent="0.2">
      <c r="A66" s="2" t="s">
        <v>83</v>
      </c>
      <c r="B66" s="1081">
        <v>668</v>
      </c>
      <c r="C66" s="1078">
        <v>0.80967688560485795</v>
      </c>
      <c r="D66" s="1078">
        <v>0.19032314419746399</v>
      </c>
    </row>
    <row r="67" spans="1:4" x14ac:dyDescent="0.2">
      <c r="A67" s="5" t="s">
        <v>84</v>
      </c>
      <c r="B67" s="1080" t="s">
        <v>1</v>
      </c>
      <c r="C67" s="1077" t="s">
        <v>1</v>
      </c>
      <c r="D67" s="1077" t="s">
        <v>1</v>
      </c>
    </row>
    <row r="68" spans="1:4" x14ac:dyDescent="0.2">
      <c r="A68" s="2" t="s">
        <v>85</v>
      </c>
      <c r="B68" s="1081">
        <v>6689</v>
      </c>
      <c r="C68" s="1078">
        <v>0.87627869844436601</v>
      </c>
      <c r="D68" s="1078">
        <v>0.123721316456795</v>
      </c>
    </row>
    <row r="69" spans="1:4" x14ac:dyDescent="0.2">
      <c r="A69" s="2" t="s">
        <v>86</v>
      </c>
      <c r="B69" s="1081">
        <v>171</v>
      </c>
      <c r="C69" s="1078">
        <v>0.75529968738555897</v>
      </c>
      <c r="D69" s="1078">
        <v>0.24470029771328</v>
      </c>
    </row>
    <row r="70" spans="1:4" x14ac:dyDescent="0.2">
      <c r="A70" s="2" t="s">
        <v>87</v>
      </c>
      <c r="B70" s="1081">
        <v>391</v>
      </c>
      <c r="C70" s="1078">
        <v>0.96813797950744596</v>
      </c>
      <c r="D70" s="1078">
        <v>3.1862042844295502E-2</v>
      </c>
    </row>
    <row r="71" spans="1:4" x14ac:dyDescent="0.2">
      <c r="A71" s="2" t="s">
        <v>88</v>
      </c>
      <c r="B71" s="1081">
        <v>45</v>
      </c>
      <c r="C71" s="1078">
        <v>1</v>
      </c>
      <c r="D71" s="1078">
        <v>0</v>
      </c>
    </row>
    <row r="72" spans="1:4" x14ac:dyDescent="0.2">
      <c r="A72" s="5" t="s">
        <v>89</v>
      </c>
      <c r="B72" s="1080" t="s">
        <v>1</v>
      </c>
      <c r="C72" s="1077" t="s">
        <v>1</v>
      </c>
      <c r="D72" s="1077" t="s">
        <v>1</v>
      </c>
    </row>
    <row r="73" spans="1:4" x14ac:dyDescent="0.2">
      <c r="A73" s="2" t="s">
        <v>89</v>
      </c>
      <c r="B73" s="1081">
        <v>5142</v>
      </c>
      <c r="C73" s="1078">
        <v>1</v>
      </c>
      <c r="D73" s="1078">
        <v>0</v>
      </c>
    </row>
    <row r="74" spans="1:4" x14ac:dyDescent="0.2">
      <c r="A74" s="2" t="s">
        <v>90</v>
      </c>
      <c r="B74" s="1081">
        <v>2182</v>
      </c>
      <c r="C74" s="1078">
        <v>0</v>
      </c>
      <c r="D74" s="1078">
        <v>1</v>
      </c>
    </row>
    <row r="75" spans="1:4" x14ac:dyDescent="0.2">
      <c r="A75" s="5" t="s">
        <v>91</v>
      </c>
      <c r="B75" s="1080" t="s">
        <v>1</v>
      </c>
      <c r="C75" s="1077" t="s">
        <v>1</v>
      </c>
      <c r="D75" s="1077" t="s">
        <v>1</v>
      </c>
    </row>
    <row r="76" spans="1:4" x14ac:dyDescent="0.2">
      <c r="A76" s="2" t="s">
        <v>92</v>
      </c>
      <c r="B76" s="1081">
        <v>2516</v>
      </c>
      <c r="C76" s="1078">
        <v>0.94605743885040305</v>
      </c>
      <c r="D76" s="1078">
        <v>5.3942576050758403E-2</v>
      </c>
    </row>
    <row r="77" spans="1:4" x14ac:dyDescent="0.2">
      <c r="A77" s="2" t="s">
        <v>93</v>
      </c>
      <c r="B77" s="1081">
        <v>1252</v>
      </c>
      <c r="C77" s="1078">
        <v>0.88640642166137695</v>
      </c>
      <c r="D77" s="1078">
        <v>0.11359355598688101</v>
      </c>
    </row>
    <row r="78" spans="1:4" x14ac:dyDescent="0.2">
      <c r="A78" s="2" t="s">
        <v>94</v>
      </c>
      <c r="B78" s="1081">
        <v>3481</v>
      </c>
      <c r="C78" s="1078">
        <v>0.80957269668579102</v>
      </c>
      <c r="D78" s="1078">
        <v>0.19042727351188701</v>
      </c>
    </row>
    <row r="79" spans="1:4" x14ac:dyDescent="0.2">
      <c r="A79" s="5" t="s">
        <v>95</v>
      </c>
      <c r="B79" s="1080" t="s">
        <v>1</v>
      </c>
      <c r="C79" s="1077" t="s">
        <v>1</v>
      </c>
      <c r="D79" s="1077" t="s">
        <v>1</v>
      </c>
    </row>
    <row r="80" spans="1:4" x14ac:dyDescent="0.2">
      <c r="A80" s="2" t="s">
        <v>96</v>
      </c>
      <c r="B80" s="1081">
        <v>1292</v>
      </c>
      <c r="C80" s="1078">
        <v>0.86766630411148105</v>
      </c>
      <c r="D80" s="1078">
        <v>0.13233369588851901</v>
      </c>
    </row>
    <row r="81" spans="1:4" x14ac:dyDescent="0.2">
      <c r="A81" s="2" t="s">
        <v>97</v>
      </c>
      <c r="B81" s="1081">
        <v>1373</v>
      </c>
      <c r="C81" s="1078">
        <v>0.81980371475219704</v>
      </c>
      <c r="D81" s="1078">
        <v>0.18019627034664201</v>
      </c>
    </row>
    <row r="82" spans="1:4" x14ac:dyDescent="0.2">
      <c r="A82" s="2" t="s">
        <v>98</v>
      </c>
      <c r="B82" s="1081">
        <v>286</v>
      </c>
      <c r="C82" s="1078">
        <v>0.94713151454925504</v>
      </c>
      <c r="D82" s="1078">
        <v>5.2868485450744601E-2</v>
      </c>
    </row>
    <row r="83" spans="1:4" x14ac:dyDescent="0.2">
      <c r="A83" s="2" t="s">
        <v>99</v>
      </c>
      <c r="B83" s="1081">
        <v>864</v>
      </c>
      <c r="C83" s="1078">
        <v>0.97962027788162198</v>
      </c>
      <c r="D83" s="1078">
        <v>2.0379714667797099E-2</v>
      </c>
    </row>
    <row r="84" spans="1:4" x14ac:dyDescent="0.2">
      <c r="A84" s="2" t="s">
        <v>100</v>
      </c>
      <c r="B84" s="1081">
        <v>419</v>
      </c>
      <c r="C84" s="1078">
        <v>0.89716446399688698</v>
      </c>
      <c r="D84" s="1078">
        <v>0.102835543453693</v>
      </c>
    </row>
    <row r="85" spans="1:4" x14ac:dyDescent="0.2">
      <c r="A85" s="2" t="s">
        <v>101</v>
      </c>
      <c r="B85" s="1081">
        <v>1110</v>
      </c>
      <c r="C85" s="1078">
        <v>0.71810525655746504</v>
      </c>
      <c r="D85" s="1078">
        <v>0.28189477324485801</v>
      </c>
    </row>
    <row r="86" spans="1:4" x14ac:dyDescent="0.2">
      <c r="A86" s="2" t="s">
        <v>102</v>
      </c>
      <c r="B86" s="1081">
        <v>339</v>
      </c>
      <c r="C86" s="1078">
        <v>0.49084237217903098</v>
      </c>
      <c r="D86" s="1078">
        <v>0.50915759801864602</v>
      </c>
    </row>
    <row r="87" spans="1:4" x14ac:dyDescent="0.2">
      <c r="A87" s="2" t="s">
        <v>103</v>
      </c>
      <c r="B87" s="1081">
        <v>398</v>
      </c>
      <c r="C87" s="1078">
        <v>0.74856996536254905</v>
      </c>
      <c r="D87" s="1078">
        <v>0.25143003463745101</v>
      </c>
    </row>
    <row r="88" spans="1:4" x14ac:dyDescent="0.2">
      <c r="A88" s="2" t="s">
        <v>104</v>
      </c>
      <c r="B88" s="1081">
        <v>1102</v>
      </c>
      <c r="C88" s="1078">
        <v>0.984341681003571</v>
      </c>
      <c r="D88" s="1078">
        <v>1.5658341348171199E-2</v>
      </c>
    </row>
    <row r="89" spans="1:4" x14ac:dyDescent="0.2">
      <c r="A89" s="5" t="s">
        <v>105</v>
      </c>
      <c r="B89" s="1080" t="s">
        <v>1</v>
      </c>
      <c r="C89" s="1077" t="s">
        <v>1</v>
      </c>
      <c r="D89" s="1077" t="s">
        <v>1</v>
      </c>
    </row>
    <row r="90" spans="1:4" x14ac:dyDescent="0.2">
      <c r="A90" s="2" t="s">
        <v>106</v>
      </c>
      <c r="B90" s="1081">
        <v>803</v>
      </c>
      <c r="C90" s="1078">
        <v>0.95707064867019698</v>
      </c>
      <c r="D90" s="1078">
        <v>4.2929381132125903E-2</v>
      </c>
    </row>
    <row r="91" spans="1:4" x14ac:dyDescent="0.2">
      <c r="A91" s="2" t="s">
        <v>107</v>
      </c>
      <c r="B91" s="1081">
        <v>1914</v>
      </c>
      <c r="C91" s="1078">
        <v>0.91518813371658303</v>
      </c>
      <c r="D91" s="1078">
        <v>8.4811836481094402E-2</v>
      </c>
    </row>
    <row r="92" spans="1:4" x14ac:dyDescent="0.2">
      <c r="A92" s="2" t="s">
        <v>108</v>
      </c>
      <c r="B92" s="1081">
        <v>3368</v>
      </c>
      <c r="C92" s="1078">
        <v>0.85580539703369096</v>
      </c>
      <c r="D92" s="1078">
        <v>0.14419458806514701</v>
      </c>
    </row>
    <row r="93" spans="1:4" x14ac:dyDescent="0.2">
      <c r="A93" s="2" t="s">
        <v>109</v>
      </c>
      <c r="B93" s="1081">
        <v>603</v>
      </c>
      <c r="C93" s="1078">
        <v>0.68541985750198398</v>
      </c>
      <c r="D93" s="1078">
        <v>0.31458011269569403</v>
      </c>
    </row>
    <row r="94" spans="1:4" x14ac:dyDescent="0.2">
      <c r="A94" s="5" t="s">
        <v>110</v>
      </c>
      <c r="B94" s="1080" t="s">
        <v>1</v>
      </c>
      <c r="C94" s="1077" t="s">
        <v>1</v>
      </c>
      <c r="D94" s="1077" t="s">
        <v>1</v>
      </c>
    </row>
    <row r="95" spans="1:4" x14ac:dyDescent="0.2">
      <c r="A95" s="2" t="s">
        <v>106</v>
      </c>
      <c r="B95" s="1081">
        <v>1309</v>
      </c>
      <c r="C95" s="1078">
        <v>0.95326280593872104</v>
      </c>
      <c r="D95" s="1078">
        <v>4.6737171709537499E-2</v>
      </c>
    </row>
    <row r="96" spans="1:4" x14ac:dyDescent="0.2">
      <c r="A96" s="2" t="s">
        <v>107</v>
      </c>
      <c r="B96" s="1081">
        <v>2504</v>
      </c>
      <c r="C96" s="1078">
        <v>0.89701366424560502</v>
      </c>
      <c r="D96" s="1078">
        <v>0.102986305952072</v>
      </c>
    </row>
    <row r="97" spans="1:4" x14ac:dyDescent="0.2">
      <c r="A97" s="2" t="s">
        <v>108</v>
      </c>
      <c r="B97" s="1081">
        <v>2562</v>
      </c>
      <c r="C97" s="1078">
        <v>0.82471603155136097</v>
      </c>
      <c r="D97" s="1078">
        <v>0.175283968448639</v>
      </c>
    </row>
    <row r="98" spans="1:4" x14ac:dyDescent="0.2">
      <c r="A98" s="2" t="s">
        <v>109</v>
      </c>
      <c r="B98" s="1081">
        <v>313</v>
      </c>
      <c r="C98" s="1078">
        <v>0.64798766374588002</v>
      </c>
      <c r="D98" s="1078">
        <v>0.35201230645179699</v>
      </c>
    </row>
    <row r="99" spans="1:4" x14ac:dyDescent="0.2">
      <c r="A99" s="5" t="s">
        <v>111</v>
      </c>
      <c r="B99" s="1080" t="s">
        <v>1</v>
      </c>
      <c r="C99" s="1077" t="s">
        <v>1</v>
      </c>
      <c r="D99" s="1077" t="s">
        <v>1</v>
      </c>
    </row>
    <row r="100" spans="1:4" x14ac:dyDescent="0.2">
      <c r="A100" s="2" t="s">
        <v>112</v>
      </c>
      <c r="B100" s="1081">
        <v>400</v>
      </c>
      <c r="C100" s="1078">
        <v>0.95297122001647905</v>
      </c>
      <c r="D100" s="1078">
        <v>4.7028772532939897E-2</v>
      </c>
    </row>
    <row r="101" spans="1:4" x14ac:dyDescent="0.2">
      <c r="A101" s="2" t="s">
        <v>113</v>
      </c>
      <c r="B101" s="1081">
        <v>1046</v>
      </c>
      <c r="C101" s="1078">
        <v>0.95577096939086903</v>
      </c>
      <c r="D101" s="1078">
        <v>4.4229030609130901E-2</v>
      </c>
    </row>
    <row r="102" spans="1:4" x14ac:dyDescent="0.2">
      <c r="A102" s="2" t="s">
        <v>114</v>
      </c>
      <c r="B102" s="1081">
        <v>1464</v>
      </c>
      <c r="C102" s="1078">
        <v>0.89687478542327903</v>
      </c>
      <c r="D102" s="1078">
        <v>0.103125222027302</v>
      </c>
    </row>
    <row r="103" spans="1:4" x14ac:dyDescent="0.2">
      <c r="A103" s="2" t="s">
        <v>115</v>
      </c>
      <c r="B103" s="1081">
        <v>1080</v>
      </c>
      <c r="C103" s="1078">
        <v>0.827634036540985</v>
      </c>
      <c r="D103" s="1078">
        <v>0.172365963459015</v>
      </c>
    </row>
    <row r="104" spans="1:4" x14ac:dyDescent="0.2">
      <c r="A104" s="2" t="s">
        <v>116</v>
      </c>
      <c r="B104" s="1081">
        <v>1206</v>
      </c>
      <c r="C104" s="1078">
        <v>0.80297952890396096</v>
      </c>
      <c r="D104" s="1078">
        <v>0.19702047109603901</v>
      </c>
    </row>
    <row r="105" spans="1:4" x14ac:dyDescent="0.2">
      <c r="A105" s="2" t="s">
        <v>117</v>
      </c>
      <c r="B105" s="1081">
        <v>1152</v>
      </c>
      <c r="C105" s="1078">
        <v>0.86780357360839799</v>
      </c>
      <c r="D105" s="1078">
        <v>0.13219644129276301</v>
      </c>
    </row>
    <row r="106" spans="1:4" x14ac:dyDescent="0.2">
      <c r="A106" s="2" t="s">
        <v>118</v>
      </c>
      <c r="B106" s="1081">
        <v>909</v>
      </c>
      <c r="C106" s="1078">
        <v>0.85230976343154896</v>
      </c>
      <c r="D106" s="1078">
        <v>0.14769025146961201</v>
      </c>
    </row>
    <row r="107" spans="1:4" x14ac:dyDescent="0.2">
      <c r="A107" s="5" t="s">
        <v>111</v>
      </c>
      <c r="B107" s="1080" t="s">
        <v>1</v>
      </c>
      <c r="C107" s="1077" t="s">
        <v>1</v>
      </c>
      <c r="D107" s="1077" t="s">
        <v>1</v>
      </c>
    </row>
    <row r="108" spans="1:4" x14ac:dyDescent="0.2">
      <c r="A108" s="2" t="s">
        <v>119</v>
      </c>
      <c r="B108" s="1081">
        <v>1446</v>
      </c>
      <c r="C108" s="1078">
        <v>0.95486807823181197</v>
      </c>
      <c r="D108" s="1078">
        <v>4.51318994164467E-2</v>
      </c>
    </row>
    <row r="109" spans="1:4" x14ac:dyDescent="0.2">
      <c r="A109" s="2" t="s">
        <v>120</v>
      </c>
      <c r="B109" s="1081">
        <v>2078</v>
      </c>
      <c r="C109" s="1078">
        <v>0.88436973094940197</v>
      </c>
      <c r="D109" s="1078">
        <v>0.11563026905059801</v>
      </c>
    </row>
    <row r="110" spans="1:4" x14ac:dyDescent="0.2">
      <c r="A110" s="2" t="s">
        <v>121</v>
      </c>
      <c r="B110" s="1081">
        <v>1672</v>
      </c>
      <c r="C110" s="1078">
        <v>0.80051279067993197</v>
      </c>
      <c r="D110" s="1078">
        <v>0.19948722422123</v>
      </c>
    </row>
    <row r="111" spans="1:4" x14ac:dyDescent="0.2">
      <c r="A111" s="2" t="s">
        <v>122</v>
      </c>
      <c r="B111" s="1081">
        <v>2061</v>
      </c>
      <c r="C111" s="1078">
        <v>0.86068570613861095</v>
      </c>
      <c r="D111" s="1078">
        <v>0.13931430876254999</v>
      </c>
    </row>
    <row r="112" spans="1:4" x14ac:dyDescent="0.2">
      <c r="A112" s="5" t="s">
        <v>111</v>
      </c>
      <c r="B112" s="1080" t="s">
        <v>1</v>
      </c>
      <c r="C112" s="1077" t="s">
        <v>1</v>
      </c>
      <c r="D112" s="1077" t="s">
        <v>1</v>
      </c>
    </row>
    <row r="113" spans="1:4" x14ac:dyDescent="0.2">
      <c r="A113" s="2" t="s">
        <v>119</v>
      </c>
      <c r="B113" s="1081">
        <v>1446</v>
      </c>
      <c r="C113" s="1078">
        <v>0.95486807823181197</v>
      </c>
      <c r="D113" s="1078">
        <v>4.51318994164467E-2</v>
      </c>
    </row>
    <row r="114" spans="1:4" x14ac:dyDescent="0.2">
      <c r="A114" s="2" t="s">
        <v>123</v>
      </c>
      <c r="B114" s="1081">
        <v>2544</v>
      </c>
      <c r="C114" s="1078">
        <v>0.87098664045333896</v>
      </c>
      <c r="D114" s="1078">
        <v>0.12901338934898399</v>
      </c>
    </row>
    <row r="115" spans="1:4" x14ac:dyDescent="0.2">
      <c r="A115" s="2" t="s">
        <v>124</v>
      </c>
      <c r="B115" s="1081">
        <v>3267</v>
      </c>
      <c r="C115" s="1078">
        <v>0.83733266592025801</v>
      </c>
      <c r="D115" s="1078">
        <v>0.16266736388206501</v>
      </c>
    </row>
    <row r="116" spans="1:4" x14ac:dyDescent="0.2">
      <c r="A116" s="5" t="s">
        <v>125</v>
      </c>
      <c r="B116" s="1080" t="s">
        <v>1</v>
      </c>
      <c r="C116" s="1077" t="s">
        <v>1</v>
      </c>
      <c r="D116" s="1077" t="s">
        <v>1</v>
      </c>
    </row>
    <row r="117" spans="1:4" x14ac:dyDescent="0.2">
      <c r="A117" s="2" t="s">
        <v>126</v>
      </c>
      <c r="B117" s="1081">
        <v>906</v>
      </c>
      <c r="C117" s="1078">
        <v>0.95345956087112405</v>
      </c>
      <c r="D117" s="1078">
        <v>4.6540424227714497E-2</v>
      </c>
    </row>
    <row r="118" spans="1:4" x14ac:dyDescent="0.2">
      <c r="A118" s="2" t="s">
        <v>127</v>
      </c>
      <c r="B118" s="1081">
        <v>261</v>
      </c>
      <c r="C118" s="1078">
        <v>0.94765889644622803</v>
      </c>
      <c r="D118" s="1078">
        <v>5.23410886526108E-2</v>
      </c>
    </row>
    <row r="119" spans="1:4" x14ac:dyDescent="0.2">
      <c r="A119" s="2" t="s">
        <v>128</v>
      </c>
      <c r="B119" s="1081">
        <v>471</v>
      </c>
      <c r="C119" s="1078">
        <v>0.91778671741485596</v>
      </c>
      <c r="D119" s="1078">
        <v>8.2213260233402294E-2</v>
      </c>
    </row>
    <row r="120" spans="1:4" x14ac:dyDescent="0.2">
      <c r="A120" s="2" t="s">
        <v>129</v>
      </c>
      <c r="B120" s="1081">
        <v>1079</v>
      </c>
      <c r="C120" s="1078">
        <v>0.90354990959167503</v>
      </c>
      <c r="D120" s="1078">
        <v>9.6450105309486403E-2</v>
      </c>
    </row>
    <row r="121" spans="1:4" x14ac:dyDescent="0.2">
      <c r="A121" s="2" t="s">
        <v>130</v>
      </c>
      <c r="B121" s="1081">
        <v>1107</v>
      </c>
      <c r="C121" s="1078">
        <v>0.88974308967590299</v>
      </c>
      <c r="D121" s="1078">
        <v>0.110256925225258</v>
      </c>
    </row>
    <row r="122" spans="1:4" x14ac:dyDescent="0.2">
      <c r="A122" s="2" t="s">
        <v>131</v>
      </c>
      <c r="B122" s="1081">
        <v>653</v>
      </c>
      <c r="C122" s="1078">
        <v>0.87492358684539795</v>
      </c>
      <c r="D122" s="1078">
        <v>0.125076398253441</v>
      </c>
    </row>
    <row r="123" spans="1:4" x14ac:dyDescent="0.2">
      <c r="A123" s="2" t="s">
        <v>132</v>
      </c>
      <c r="B123" s="1081">
        <v>374</v>
      </c>
      <c r="C123" s="1078">
        <v>0.88983523845672596</v>
      </c>
      <c r="D123" s="1078">
        <v>0.110164761543274</v>
      </c>
    </row>
    <row r="124" spans="1:4" x14ac:dyDescent="0.2">
      <c r="A124" s="3" t="s">
        <v>133</v>
      </c>
      <c r="B124" s="1082">
        <v>1837</v>
      </c>
      <c r="C124" s="1079">
        <v>0.76079952716827404</v>
      </c>
      <c r="D124" s="1079">
        <v>0.23920045793056499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91</v>
      </c>
    </row>
    <row r="4" spans="1:5" x14ac:dyDescent="0.2">
      <c r="A4" t="s">
        <v>23</v>
      </c>
    </row>
    <row r="5" spans="1:5" ht="25.5" x14ac:dyDescent="0.2">
      <c r="A5" s="4" t="s">
        <v>24</v>
      </c>
      <c r="B5" s="4" t="s">
        <v>4</v>
      </c>
      <c r="C5" s="4" t="s">
        <v>92</v>
      </c>
      <c r="D5" s="4" t="s">
        <v>93</v>
      </c>
      <c r="E5" s="4" t="s">
        <v>94</v>
      </c>
    </row>
    <row r="6" spans="1:5" x14ac:dyDescent="0.2">
      <c r="A6" s="5" t="s">
        <v>26</v>
      </c>
      <c r="B6" s="1086" t="s">
        <v>1</v>
      </c>
      <c r="C6" s="1083" t="s">
        <v>1</v>
      </c>
      <c r="D6" s="1083" t="s">
        <v>1</v>
      </c>
      <c r="E6" s="1083" t="s">
        <v>1</v>
      </c>
    </row>
    <row r="7" spans="1:5" x14ac:dyDescent="0.2">
      <c r="A7" s="2" t="s">
        <v>26</v>
      </c>
      <c r="B7" s="1087">
        <v>7270</v>
      </c>
      <c r="C7" s="1084">
        <v>0.42377004027366599</v>
      </c>
      <c r="D7" s="1084">
        <v>0.18748784065246599</v>
      </c>
      <c r="E7" s="1084">
        <v>0.38874211907386802</v>
      </c>
    </row>
    <row r="8" spans="1:5" x14ac:dyDescent="0.2">
      <c r="A8" s="5" t="s">
        <v>27</v>
      </c>
      <c r="B8" s="1086" t="s">
        <v>1</v>
      </c>
      <c r="C8" s="1083" t="s">
        <v>1</v>
      </c>
      <c r="D8" s="1083" t="s">
        <v>1</v>
      </c>
      <c r="E8" s="1083" t="s">
        <v>1</v>
      </c>
    </row>
    <row r="9" spans="1:5" x14ac:dyDescent="0.2">
      <c r="A9" s="2" t="s">
        <v>28</v>
      </c>
      <c r="B9" s="1087">
        <v>1864</v>
      </c>
      <c r="C9" s="1084">
        <v>0.52821892499923695</v>
      </c>
      <c r="D9" s="1084">
        <v>0.18591733276844</v>
      </c>
      <c r="E9" s="1084">
        <v>0.285863697528839</v>
      </c>
    </row>
    <row r="10" spans="1:5" x14ac:dyDescent="0.2">
      <c r="A10" s="2" t="s">
        <v>29</v>
      </c>
      <c r="B10" s="1087">
        <v>300</v>
      </c>
      <c r="C10" s="1084">
        <v>0.47225040197372398</v>
      </c>
      <c r="D10" s="1084">
        <v>0.28248992562294001</v>
      </c>
      <c r="E10" s="1084">
        <v>0.24525967240333599</v>
      </c>
    </row>
    <row r="11" spans="1:5" x14ac:dyDescent="0.2">
      <c r="A11" s="2" t="s">
        <v>30</v>
      </c>
      <c r="B11" s="1087">
        <v>1215</v>
      </c>
      <c r="C11" s="1084">
        <v>0.50635141134262096</v>
      </c>
      <c r="D11" s="1084">
        <v>0.29828801751136802</v>
      </c>
      <c r="E11" s="1084">
        <v>0.19536058604717299</v>
      </c>
    </row>
    <row r="12" spans="1:5" x14ac:dyDescent="0.2">
      <c r="A12" s="2" t="s">
        <v>31</v>
      </c>
      <c r="B12" s="1087">
        <v>1319</v>
      </c>
      <c r="C12" s="1084">
        <v>0.58394622802734397</v>
      </c>
      <c r="D12" s="1084">
        <v>0.15429861843586001</v>
      </c>
      <c r="E12" s="1084">
        <v>0.26175516843795799</v>
      </c>
    </row>
    <row r="13" spans="1:5" x14ac:dyDescent="0.2">
      <c r="A13" s="2" t="s">
        <v>32</v>
      </c>
      <c r="B13" s="1087">
        <v>739</v>
      </c>
      <c r="C13" s="1084">
        <v>0.11922438442707101</v>
      </c>
      <c r="D13" s="1084">
        <v>0.15890939533710499</v>
      </c>
      <c r="E13" s="1084">
        <v>0.72186619043350198</v>
      </c>
    </row>
    <row r="14" spans="1:5" x14ac:dyDescent="0.2">
      <c r="A14" s="2" t="s">
        <v>33</v>
      </c>
      <c r="B14" s="1087">
        <v>1399</v>
      </c>
      <c r="C14" s="1084">
        <v>0.124081708490849</v>
      </c>
      <c r="D14" s="1084">
        <v>8.8708899915218395E-2</v>
      </c>
      <c r="E14" s="1084">
        <v>0.78720939159393299</v>
      </c>
    </row>
    <row r="15" spans="1:5" x14ac:dyDescent="0.2">
      <c r="A15" s="5" t="s">
        <v>34</v>
      </c>
      <c r="B15" s="1086" t="s">
        <v>1</v>
      </c>
      <c r="C15" s="1083" t="s">
        <v>1</v>
      </c>
      <c r="D15" s="1083" t="s">
        <v>1</v>
      </c>
      <c r="E15" s="1083" t="s">
        <v>1</v>
      </c>
    </row>
    <row r="16" spans="1:5" x14ac:dyDescent="0.2">
      <c r="A16" s="2" t="s">
        <v>35</v>
      </c>
      <c r="B16" s="1087">
        <v>4573</v>
      </c>
      <c r="C16" s="1084">
        <v>0.50765562057495095</v>
      </c>
      <c r="D16" s="1084">
        <v>0.20933085680007901</v>
      </c>
      <c r="E16" s="1084">
        <v>0.28301349282264698</v>
      </c>
    </row>
    <row r="17" spans="1:5" x14ac:dyDescent="0.2">
      <c r="A17" s="2" t="s">
        <v>36</v>
      </c>
      <c r="B17" s="1087">
        <v>251</v>
      </c>
      <c r="C17" s="1084">
        <v>0.43694347143173201</v>
      </c>
      <c r="D17" s="1084">
        <v>0.232376709580421</v>
      </c>
      <c r="E17" s="1084">
        <v>0.33067983388900801</v>
      </c>
    </row>
    <row r="18" spans="1:5" x14ac:dyDescent="0.2">
      <c r="A18" s="2" t="s">
        <v>37</v>
      </c>
      <c r="B18" s="1087">
        <v>2007</v>
      </c>
      <c r="C18" s="1084">
        <v>0.12959954142570501</v>
      </c>
      <c r="D18" s="1084">
        <v>0.13746465742587999</v>
      </c>
      <c r="E18" s="1084">
        <v>0.73293578624725297</v>
      </c>
    </row>
    <row r="19" spans="1:5" x14ac:dyDescent="0.2">
      <c r="A19" s="2" t="s">
        <v>38</v>
      </c>
      <c r="B19" s="1087">
        <v>233</v>
      </c>
      <c r="C19" s="1084">
        <v>0.74627834558486905</v>
      </c>
      <c r="D19" s="1084">
        <v>0.12115980684757199</v>
      </c>
      <c r="E19" s="1084">
        <v>0.13256186246871901</v>
      </c>
    </row>
    <row r="20" spans="1:5" x14ac:dyDescent="0.2">
      <c r="A20" s="5" t="s">
        <v>39</v>
      </c>
      <c r="B20" s="1086" t="s">
        <v>1</v>
      </c>
      <c r="C20" s="1083" t="s">
        <v>1</v>
      </c>
      <c r="D20" s="1083" t="s">
        <v>1</v>
      </c>
      <c r="E20" s="1083" t="s">
        <v>1</v>
      </c>
    </row>
    <row r="21" spans="1:5" x14ac:dyDescent="0.2">
      <c r="A21" s="2" t="s">
        <v>35</v>
      </c>
      <c r="B21" s="1087">
        <v>4573</v>
      </c>
      <c r="C21" s="1084">
        <v>0.50765562057495095</v>
      </c>
      <c r="D21" s="1084">
        <v>0.20933085680007901</v>
      </c>
      <c r="E21" s="1084">
        <v>0.28301349282264698</v>
      </c>
    </row>
    <row r="22" spans="1:5" x14ac:dyDescent="0.2">
      <c r="A22" s="2" t="s">
        <v>40</v>
      </c>
      <c r="B22" s="1087">
        <v>87</v>
      </c>
      <c r="C22" s="1084">
        <v>0.51486694812774703</v>
      </c>
      <c r="D22" s="1084">
        <v>0.27062237262725802</v>
      </c>
      <c r="E22" s="1084">
        <v>0.21451067924499501</v>
      </c>
    </row>
    <row r="23" spans="1:5" x14ac:dyDescent="0.2">
      <c r="A23" s="2" t="s">
        <v>41</v>
      </c>
      <c r="B23" s="1087">
        <v>138</v>
      </c>
      <c r="C23" s="1084">
        <v>0.41836759448051503</v>
      </c>
      <c r="D23" s="1084">
        <v>0.212674170732498</v>
      </c>
      <c r="E23" s="1084">
        <v>0.36895823478698703</v>
      </c>
    </row>
    <row r="24" spans="1:5" x14ac:dyDescent="0.2">
      <c r="A24" s="2" t="s">
        <v>42</v>
      </c>
      <c r="B24" s="1087">
        <v>26</v>
      </c>
      <c r="C24" s="1084" t="s">
        <v>1</v>
      </c>
      <c r="D24" s="1084" t="s">
        <v>1</v>
      </c>
      <c r="E24" s="1084" t="s">
        <v>1</v>
      </c>
    </row>
    <row r="25" spans="1:5" x14ac:dyDescent="0.2">
      <c r="A25" s="2" t="s">
        <v>43</v>
      </c>
      <c r="B25" s="1087">
        <v>12</v>
      </c>
      <c r="C25" s="1084" t="s">
        <v>1</v>
      </c>
      <c r="D25" s="1084" t="s">
        <v>1</v>
      </c>
      <c r="E25" s="1084" t="s">
        <v>1</v>
      </c>
    </row>
    <row r="26" spans="1:5" x14ac:dyDescent="0.2">
      <c r="A26" s="2" t="s">
        <v>37</v>
      </c>
      <c r="B26" s="1087">
        <v>2007</v>
      </c>
      <c r="C26" s="1084">
        <v>0.12959954142570501</v>
      </c>
      <c r="D26" s="1084">
        <v>0.13746465742587999</v>
      </c>
      <c r="E26" s="1084">
        <v>0.73293578624725297</v>
      </c>
    </row>
    <row r="27" spans="1:5" x14ac:dyDescent="0.2">
      <c r="A27" s="2" t="s">
        <v>44</v>
      </c>
      <c r="B27" s="1087">
        <v>26</v>
      </c>
      <c r="C27" s="1084" t="s">
        <v>1</v>
      </c>
      <c r="D27" s="1084" t="s">
        <v>1</v>
      </c>
      <c r="E27" s="1084" t="s">
        <v>1</v>
      </c>
    </row>
    <row r="28" spans="1:5" x14ac:dyDescent="0.2">
      <c r="A28" s="2" t="s">
        <v>45</v>
      </c>
      <c r="B28" s="1087">
        <v>195</v>
      </c>
      <c r="C28" s="1084">
        <v>0.785799920558929</v>
      </c>
      <c r="D28" s="1084">
        <v>0.118137992918491</v>
      </c>
      <c r="E28" s="1084">
        <v>9.6062093973159804E-2</v>
      </c>
    </row>
    <row r="29" spans="1:5" x14ac:dyDescent="0.2">
      <c r="A29" s="5" t="s">
        <v>46</v>
      </c>
      <c r="B29" s="1086" t="s">
        <v>1</v>
      </c>
      <c r="C29" s="1083" t="s">
        <v>1</v>
      </c>
      <c r="D29" s="1083" t="s">
        <v>1</v>
      </c>
      <c r="E29" s="1083" t="s">
        <v>1</v>
      </c>
    </row>
    <row r="30" spans="1:5" x14ac:dyDescent="0.2">
      <c r="A30" s="2" t="s">
        <v>47</v>
      </c>
      <c r="B30" s="1087">
        <v>357</v>
      </c>
      <c r="C30" s="1084">
        <v>0.48956215381622298</v>
      </c>
      <c r="D30" s="1084">
        <v>0.17749397456645999</v>
      </c>
      <c r="E30" s="1084">
        <v>0.332943886518478</v>
      </c>
    </row>
    <row r="31" spans="1:5" x14ac:dyDescent="0.2">
      <c r="A31" s="2" t="s">
        <v>48</v>
      </c>
      <c r="B31" s="1087">
        <v>1641</v>
      </c>
      <c r="C31" s="1084">
        <v>0.40826305747032199</v>
      </c>
      <c r="D31" s="1084">
        <v>0.167470782995224</v>
      </c>
      <c r="E31" s="1084">
        <v>0.42426615953445401</v>
      </c>
    </row>
    <row r="32" spans="1:5" x14ac:dyDescent="0.2">
      <c r="A32" s="2" t="s">
        <v>49</v>
      </c>
      <c r="B32" s="1087">
        <v>1379</v>
      </c>
      <c r="C32" s="1084">
        <v>0.41952893137931802</v>
      </c>
      <c r="D32" s="1084">
        <v>0.20026998221874201</v>
      </c>
      <c r="E32" s="1084">
        <v>0.38020110130310097</v>
      </c>
    </row>
    <row r="33" spans="1:5" x14ac:dyDescent="0.2">
      <c r="A33" s="2" t="s">
        <v>50</v>
      </c>
      <c r="B33" s="1087">
        <v>3313</v>
      </c>
      <c r="C33" s="1084">
        <v>0.44443804025650002</v>
      </c>
      <c r="D33" s="1084">
        <v>0.215913966298103</v>
      </c>
      <c r="E33" s="1084">
        <v>0.33964800834655801</v>
      </c>
    </row>
    <row r="34" spans="1:5" x14ac:dyDescent="0.2">
      <c r="A34" s="5" t="s">
        <v>51</v>
      </c>
      <c r="B34" s="1086" t="s">
        <v>1</v>
      </c>
      <c r="C34" s="1083" t="s">
        <v>1</v>
      </c>
      <c r="D34" s="1083" t="s">
        <v>1</v>
      </c>
      <c r="E34" s="1083" t="s">
        <v>1</v>
      </c>
    </row>
    <row r="35" spans="1:5" x14ac:dyDescent="0.2">
      <c r="A35" s="2" t="s">
        <v>52</v>
      </c>
      <c r="B35" s="1087">
        <v>2054</v>
      </c>
      <c r="C35" s="1084">
        <v>0.391877710819244</v>
      </c>
      <c r="D35" s="1084">
        <v>0.185653045773506</v>
      </c>
      <c r="E35" s="1084">
        <v>0.42246925830841098</v>
      </c>
    </row>
    <row r="36" spans="1:5" x14ac:dyDescent="0.2">
      <c r="A36" s="2" t="s">
        <v>53</v>
      </c>
      <c r="B36" s="1087">
        <v>3194</v>
      </c>
      <c r="C36" s="1084">
        <v>0.43760496377944902</v>
      </c>
      <c r="D36" s="1084">
        <v>0.15060445666313199</v>
      </c>
      <c r="E36" s="1084">
        <v>0.41179057955741899</v>
      </c>
    </row>
    <row r="37" spans="1:5" x14ac:dyDescent="0.2">
      <c r="A37" s="2" t="s">
        <v>54</v>
      </c>
      <c r="B37" s="1087">
        <v>986</v>
      </c>
      <c r="C37" s="1084">
        <v>0.51950973272323597</v>
      </c>
      <c r="D37" s="1084">
        <v>0.20552876591682401</v>
      </c>
      <c r="E37" s="1084">
        <v>0.27496150135994002</v>
      </c>
    </row>
    <row r="38" spans="1:5" x14ac:dyDescent="0.2">
      <c r="A38" s="2" t="s">
        <v>55</v>
      </c>
      <c r="B38" s="1087">
        <v>972</v>
      </c>
      <c r="C38" s="1084">
        <v>0.462810039520264</v>
      </c>
      <c r="D38" s="1084">
        <v>0.30909687280654902</v>
      </c>
      <c r="E38" s="1084">
        <v>0.22809308767318701</v>
      </c>
    </row>
    <row r="39" spans="1:5" x14ac:dyDescent="0.2">
      <c r="A39" s="5" t="s">
        <v>56</v>
      </c>
      <c r="B39" s="1086" t="s">
        <v>1</v>
      </c>
      <c r="C39" s="1083" t="s">
        <v>1</v>
      </c>
      <c r="D39" s="1083" t="s">
        <v>1</v>
      </c>
      <c r="E39" s="1083" t="s">
        <v>1</v>
      </c>
    </row>
    <row r="40" spans="1:5" x14ac:dyDescent="0.2">
      <c r="A40" s="2" t="s">
        <v>57</v>
      </c>
      <c r="B40" s="1087">
        <v>6306</v>
      </c>
      <c r="C40" s="1084">
        <v>0.38316091895103499</v>
      </c>
      <c r="D40" s="1084">
        <v>0.18682998418808</v>
      </c>
      <c r="E40" s="1084">
        <v>0.43000909686088601</v>
      </c>
    </row>
    <row r="41" spans="1:5" x14ac:dyDescent="0.2">
      <c r="A41" s="2" t="s">
        <v>58</v>
      </c>
      <c r="B41" s="1087">
        <v>701</v>
      </c>
      <c r="C41" s="1084">
        <v>0.63483685255050704</v>
      </c>
      <c r="D41" s="1084">
        <v>0.19235873222351099</v>
      </c>
      <c r="E41" s="1084">
        <v>0.172804415225983</v>
      </c>
    </row>
    <row r="42" spans="1:5" x14ac:dyDescent="0.2">
      <c r="A42" s="5" t="s">
        <v>59</v>
      </c>
      <c r="B42" s="1086" t="s">
        <v>1</v>
      </c>
      <c r="C42" s="1083" t="s">
        <v>1</v>
      </c>
      <c r="D42" s="1083" t="s">
        <v>1</v>
      </c>
      <c r="E42" s="1083" t="s">
        <v>1</v>
      </c>
    </row>
    <row r="43" spans="1:5" x14ac:dyDescent="0.2">
      <c r="A43" s="2" t="s">
        <v>60</v>
      </c>
      <c r="B43" s="1087">
        <v>5782</v>
      </c>
      <c r="C43" s="1084">
        <v>0.34705382585525502</v>
      </c>
      <c r="D43" s="1084">
        <v>0.18583120405674</v>
      </c>
      <c r="E43" s="1084">
        <v>0.46711498498916598</v>
      </c>
    </row>
    <row r="44" spans="1:5" x14ac:dyDescent="0.2">
      <c r="A44" s="2" t="s">
        <v>61</v>
      </c>
      <c r="B44" s="1087">
        <v>744</v>
      </c>
      <c r="C44" s="1084">
        <v>0.65752720832824696</v>
      </c>
      <c r="D44" s="1084">
        <v>0.194835245609283</v>
      </c>
      <c r="E44" s="1084">
        <v>0.14763754606246901</v>
      </c>
    </row>
    <row r="45" spans="1:5" x14ac:dyDescent="0.2">
      <c r="A45" s="2" t="s">
        <v>62</v>
      </c>
      <c r="B45" s="1087">
        <v>586</v>
      </c>
      <c r="C45" s="1084">
        <v>0.65801912546157804</v>
      </c>
      <c r="D45" s="1084">
        <v>0.19275052845478099</v>
      </c>
      <c r="E45" s="1084">
        <v>0.149230346083641</v>
      </c>
    </row>
    <row r="46" spans="1:5" x14ac:dyDescent="0.2">
      <c r="A46" s="5" t="s">
        <v>63</v>
      </c>
      <c r="B46" s="1086" t="s">
        <v>1</v>
      </c>
      <c r="C46" s="1083" t="s">
        <v>1</v>
      </c>
      <c r="D46" s="1083" t="s">
        <v>1</v>
      </c>
      <c r="E46" s="1083" t="s">
        <v>1</v>
      </c>
    </row>
    <row r="47" spans="1:5" x14ac:dyDescent="0.2">
      <c r="A47" s="2" t="s">
        <v>64</v>
      </c>
      <c r="B47" s="1087">
        <v>877</v>
      </c>
      <c r="C47" s="1084">
        <v>0.57412779331207298</v>
      </c>
      <c r="D47" s="1084">
        <v>0.15404334664344799</v>
      </c>
      <c r="E47" s="1084">
        <v>0.27182888984680198</v>
      </c>
    </row>
    <row r="48" spans="1:5" x14ac:dyDescent="0.2">
      <c r="A48" s="2" t="s">
        <v>65</v>
      </c>
      <c r="B48" s="1087">
        <v>624</v>
      </c>
      <c r="C48" s="1084">
        <v>0.39415025711059598</v>
      </c>
      <c r="D48" s="1084">
        <v>0.18730241060257</v>
      </c>
      <c r="E48" s="1084">
        <v>0.41854733228683499</v>
      </c>
    </row>
    <row r="49" spans="1:5" x14ac:dyDescent="0.2">
      <c r="A49" s="2" t="s">
        <v>66</v>
      </c>
      <c r="B49" s="1087">
        <v>1125</v>
      </c>
      <c r="C49" s="1084">
        <v>0.41846767067909202</v>
      </c>
      <c r="D49" s="1084">
        <v>0.22877596318721799</v>
      </c>
      <c r="E49" s="1084">
        <v>0.35275635123252902</v>
      </c>
    </row>
    <row r="50" spans="1:5" x14ac:dyDescent="0.2">
      <c r="A50" s="2" t="s">
        <v>67</v>
      </c>
      <c r="B50" s="1087">
        <v>709</v>
      </c>
      <c r="C50" s="1084">
        <v>0.42778474092483498</v>
      </c>
      <c r="D50" s="1084">
        <v>0.155949741601944</v>
      </c>
      <c r="E50" s="1084">
        <v>0.41626551747322099</v>
      </c>
    </row>
    <row r="51" spans="1:5" x14ac:dyDescent="0.2">
      <c r="A51" s="2" t="s">
        <v>68</v>
      </c>
      <c r="B51" s="1087">
        <v>653</v>
      </c>
      <c r="C51" s="1084">
        <v>0.38203099370002702</v>
      </c>
      <c r="D51" s="1084">
        <v>0.16637675464153301</v>
      </c>
      <c r="E51" s="1084">
        <v>0.451592236757278</v>
      </c>
    </row>
    <row r="52" spans="1:5" x14ac:dyDescent="0.2">
      <c r="A52" s="2" t="s">
        <v>69</v>
      </c>
      <c r="B52" s="1087">
        <v>693</v>
      </c>
      <c r="C52" s="1084">
        <v>0.41100737452507002</v>
      </c>
      <c r="D52" s="1084">
        <v>0.214519172906876</v>
      </c>
      <c r="E52" s="1084">
        <v>0.37447345256805398</v>
      </c>
    </row>
    <row r="53" spans="1:5" x14ac:dyDescent="0.2">
      <c r="A53" s="2" t="s">
        <v>70</v>
      </c>
      <c r="B53" s="1087">
        <v>719</v>
      </c>
      <c r="C53" s="1084">
        <v>0.30146318674087502</v>
      </c>
      <c r="D53" s="1084">
        <v>0.22243590652942699</v>
      </c>
      <c r="E53" s="1084">
        <v>0.47610092163085899</v>
      </c>
    </row>
    <row r="54" spans="1:5" x14ac:dyDescent="0.2">
      <c r="A54" s="2" t="s">
        <v>71</v>
      </c>
      <c r="B54" s="1087">
        <v>684</v>
      </c>
      <c r="C54" s="1084">
        <v>0.41631975769996599</v>
      </c>
      <c r="D54" s="1084">
        <v>0.174634784460068</v>
      </c>
      <c r="E54" s="1084">
        <v>0.40904548764228799</v>
      </c>
    </row>
    <row r="55" spans="1:5" x14ac:dyDescent="0.2">
      <c r="A55" s="2" t="s">
        <v>72</v>
      </c>
      <c r="B55" s="1087">
        <v>454</v>
      </c>
      <c r="C55" s="1084">
        <v>0.46039080619812001</v>
      </c>
      <c r="D55" s="1084">
        <v>0.15421108901500699</v>
      </c>
      <c r="E55" s="1084">
        <v>0.385398089885712</v>
      </c>
    </row>
    <row r="56" spans="1:5" x14ac:dyDescent="0.2">
      <c r="A56" s="2" t="s">
        <v>73</v>
      </c>
      <c r="B56" s="1087">
        <v>732</v>
      </c>
      <c r="C56" s="1084">
        <v>0.42725807428360002</v>
      </c>
      <c r="D56" s="1084">
        <v>0.190731421113014</v>
      </c>
      <c r="E56" s="1084">
        <v>0.38201051950454701</v>
      </c>
    </row>
    <row r="57" spans="1:5" x14ac:dyDescent="0.2">
      <c r="A57" s="5" t="s">
        <v>74</v>
      </c>
      <c r="B57" s="1086" t="s">
        <v>1</v>
      </c>
      <c r="C57" s="1083" t="s">
        <v>1</v>
      </c>
      <c r="D57" s="1083" t="s">
        <v>1</v>
      </c>
      <c r="E57" s="1083" t="s">
        <v>1</v>
      </c>
    </row>
    <row r="58" spans="1:5" x14ac:dyDescent="0.2">
      <c r="A58" s="2" t="s">
        <v>75</v>
      </c>
      <c r="B58" s="1087">
        <v>877</v>
      </c>
      <c r="C58" s="1084">
        <v>0.57412779331207298</v>
      </c>
      <c r="D58" s="1084">
        <v>0.15404334664344799</v>
      </c>
      <c r="E58" s="1084">
        <v>0.27182888984680198</v>
      </c>
    </row>
    <row r="59" spans="1:5" x14ac:dyDescent="0.2">
      <c r="A59" s="2" t="s">
        <v>76</v>
      </c>
      <c r="B59" s="1087">
        <v>3033</v>
      </c>
      <c r="C59" s="1084">
        <v>0.44380566477775601</v>
      </c>
      <c r="D59" s="1084">
        <v>0.19604685902595501</v>
      </c>
      <c r="E59" s="1084">
        <v>0.36014747619628901</v>
      </c>
    </row>
    <row r="60" spans="1:5" x14ac:dyDescent="0.2">
      <c r="A60" s="2" t="s">
        <v>77</v>
      </c>
      <c r="B60" s="1087">
        <v>1899</v>
      </c>
      <c r="C60" s="1084">
        <v>0.349774539470673</v>
      </c>
      <c r="D60" s="1084">
        <v>0.19526444375515001</v>
      </c>
      <c r="E60" s="1084">
        <v>0.45496100187301602</v>
      </c>
    </row>
    <row r="61" spans="1:5" x14ac:dyDescent="0.2">
      <c r="A61" s="2" t="s">
        <v>78</v>
      </c>
      <c r="B61" s="1087">
        <v>1461</v>
      </c>
      <c r="C61" s="1084">
        <v>0.31861123442649802</v>
      </c>
      <c r="D61" s="1084">
        <v>0.16328167915344199</v>
      </c>
      <c r="E61" s="1084">
        <v>0.51810711622238204</v>
      </c>
    </row>
    <row r="62" spans="1:5" x14ac:dyDescent="0.2">
      <c r="A62" s="5" t="s">
        <v>79</v>
      </c>
      <c r="B62" s="1086" t="s">
        <v>1</v>
      </c>
      <c r="C62" s="1083" t="s">
        <v>1</v>
      </c>
      <c r="D62" s="1083" t="s">
        <v>1</v>
      </c>
      <c r="E62" s="1083" t="s">
        <v>1</v>
      </c>
    </row>
    <row r="63" spans="1:5" x14ac:dyDescent="0.2">
      <c r="A63" s="2" t="s">
        <v>80</v>
      </c>
      <c r="B63" s="1087">
        <v>5790</v>
      </c>
      <c r="C63" s="1084">
        <v>0.408541649580002</v>
      </c>
      <c r="D63" s="1084">
        <v>0.16718479990959201</v>
      </c>
      <c r="E63" s="1084">
        <v>0.42427358031272899</v>
      </c>
    </row>
    <row r="64" spans="1:5" x14ac:dyDescent="0.2">
      <c r="A64" s="2" t="s">
        <v>81</v>
      </c>
      <c r="B64" s="1087">
        <v>248</v>
      </c>
      <c r="C64" s="1084">
        <v>0.450843214988708</v>
      </c>
      <c r="D64" s="1084">
        <v>0.44712343811988797</v>
      </c>
      <c r="E64" s="1084">
        <v>0.102033331990242</v>
      </c>
    </row>
    <row r="65" spans="1:5" x14ac:dyDescent="0.2">
      <c r="A65" s="2" t="s">
        <v>82</v>
      </c>
      <c r="B65" s="1087">
        <v>476</v>
      </c>
      <c r="C65" s="1084">
        <v>0.70943301916122403</v>
      </c>
      <c r="D65" s="1084">
        <v>0.20856973528862</v>
      </c>
      <c r="E65" s="1084">
        <v>8.1997267901897403E-2</v>
      </c>
    </row>
    <row r="66" spans="1:5" x14ac:dyDescent="0.2">
      <c r="A66" s="2" t="s">
        <v>83</v>
      </c>
      <c r="B66" s="1087">
        <v>666</v>
      </c>
      <c r="C66" s="1084">
        <v>0.38655954599380499</v>
      </c>
      <c r="D66" s="1084">
        <v>0.317514568567276</v>
      </c>
      <c r="E66" s="1084">
        <v>0.29592588543891901</v>
      </c>
    </row>
    <row r="67" spans="1:5" x14ac:dyDescent="0.2">
      <c r="A67" s="5" t="s">
        <v>84</v>
      </c>
      <c r="B67" s="1086" t="s">
        <v>1</v>
      </c>
      <c r="C67" s="1083" t="s">
        <v>1</v>
      </c>
      <c r="D67" s="1083" t="s">
        <v>1</v>
      </c>
      <c r="E67" s="1083" t="s">
        <v>1</v>
      </c>
    </row>
    <row r="68" spans="1:5" x14ac:dyDescent="0.2">
      <c r="A68" s="2" t="s">
        <v>85</v>
      </c>
      <c r="B68" s="1087">
        <v>6648</v>
      </c>
      <c r="C68" s="1084">
        <v>0.40008497238159202</v>
      </c>
      <c r="D68" s="1084">
        <v>0.191574141383171</v>
      </c>
      <c r="E68" s="1084">
        <v>0.40834087133407598</v>
      </c>
    </row>
    <row r="69" spans="1:5" x14ac:dyDescent="0.2">
      <c r="A69" s="2" t="s">
        <v>86</v>
      </c>
      <c r="B69" s="1087">
        <v>169</v>
      </c>
      <c r="C69" s="1084">
        <v>0.26994210481643699</v>
      </c>
      <c r="D69" s="1084">
        <v>0.14779061079025299</v>
      </c>
      <c r="E69" s="1084">
        <v>0.58226728439331099</v>
      </c>
    </row>
    <row r="70" spans="1:5" x14ac:dyDescent="0.2">
      <c r="A70" s="2" t="s">
        <v>87</v>
      </c>
      <c r="B70" s="1087">
        <v>386</v>
      </c>
      <c r="C70" s="1084">
        <v>0.77877056598663297</v>
      </c>
      <c r="D70" s="1084">
        <v>0.13648553192615501</v>
      </c>
      <c r="E70" s="1084">
        <v>8.4743916988372803E-2</v>
      </c>
    </row>
    <row r="71" spans="1:5" x14ac:dyDescent="0.2">
      <c r="A71" s="2" t="s">
        <v>88</v>
      </c>
      <c r="B71" s="1087">
        <v>44</v>
      </c>
      <c r="C71" s="1084">
        <v>0.81990635395050004</v>
      </c>
      <c r="D71" s="1084">
        <v>0.18009366095066101</v>
      </c>
      <c r="E71" s="1084">
        <v>0</v>
      </c>
    </row>
    <row r="72" spans="1:5" x14ac:dyDescent="0.2">
      <c r="A72" s="5" t="s">
        <v>89</v>
      </c>
      <c r="B72" s="1086" t="s">
        <v>1</v>
      </c>
      <c r="C72" s="1083" t="s">
        <v>1</v>
      </c>
      <c r="D72" s="1083" t="s">
        <v>1</v>
      </c>
      <c r="E72" s="1083" t="s">
        <v>1</v>
      </c>
    </row>
    <row r="73" spans="1:5" x14ac:dyDescent="0.2">
      <c r="A73" s="2" t="s">
        <v>89</v>
      </c>
      <c r="B73" s="1087">
        <v>5098</v>
      </c>
      <c r="C73" s="1084">
        <v>0.454732745885849</v>
      </c>
      <c r="D73" s="1084">
        <v>0.188262358307838</v>
      </c>
      <c r="E73" s="1084">
        <v>0.35700488090515098</v>
      </c>
    </row>
    <row r="74" spans="1:5" x14ac:dyDescent="0.2">
      <c r="A74" s="2" t="s">
        <v>90</v>
      </c>
      <c r="B74" s="1087">
        <v>2151</v>
      </c>
      <c r="C74" s="1084">
        <v>0.19345197081565901</v>
      </c>
      <c r="D74" s="1084">
        <v>0.18000602722167999</v>
      </c>
      <c r="E74" s="1084">
        <v>0.62654203176498402</v>
      </c>
    </row>
    <row r="75" spans="1:5" x14ac:dyDescent="0.2">
      <c r="A75" s="5" t="s">
        <v>91</v>
      </c>
      <c r="B75" s="1086" t="s">
        <v>1</v>
      </c>
      <c r="C75" s="1083" t="s">
        <v>1</v>
      </c>
      <c r="D75" s="1083" t="s">
        <v>1</v>
      </c>
      <c r="E75" s="1083" t="s">
        <v>1</v>
      </c>
    </row>
    <row r="76" spans="1:5" x14ac:dyDescent="0.2">
      <c r="A76" s="2" t="s">
        <v>92</v>
      </c>
      <c r="B76" s="1087">
        <v>2521</v>
      </c>
      <c r="C76" s="1084">
        <v>1</v>
      </c>
      <c r="D76" s="1084">
        <v>0</v>
      </c>
      <c r="E76" s="1084">
        <v>0</v>
      </c>
    </row>
    <row r="77" spans="1:5" x14ac:dyDescent="0.2">
      <c r="A77" s="2" t="s">
        <v>93</v>
      </c>
      <c r="B77" s="1087">
        <v>1257</v>
      </c>
      <c r="C77" s="1084">
        <v>0</v>
      </c>
      <c r="D77" s="1084">
        <v>1</v>
      </c>
      <c r="E77" s="1084">
        <v>0</v>
      </c>
    </row>
    <row r="78" spans="1:5" x14ac:dyDescent="0.2">
      <c r="A78" s="2" t="s">
        <v>94</v>
      </c>
      <c r="B78" s="1087">
        <v>3492</v>
      </c>
      <c r="C78" s="1084">
        <v>0</v>
      </c>
      <c r="D78" s="1084">
        <v>0</v>
      </c>
      <c r="E78" s="1084">
        <v>1</v>
      </c>
    </row>
    <row r="79" spans="1:5" x14ac:dyDescent="0.2">
      <c r="A79" s="5" t="s">
        <v>95</v>
      </c>
      <c r="B79" s="1086" t="s">
        <v>1</v>
      </c>
      <c r="C79" s="1083" t="s">
        <v>1</v>
      </c>
      <c r="D79" s="1083" t="s">
        <v>1</v>
      </c>
      <c r="E79" s="1083" t="s">
        <v>1</v>
      </c>
    </row>
    <row r="80" spans="1:5" x14ac:dyDescent="0.2">
      <c r="A80" s="2" t="s">
        <v>96</v>
      </c>
      <c r="B80" s="1087">
        <v>1288</v>
      </c>
      <c r="C80" s="1084">
        <v>0.41346269845962502</v>
      </c>
      <c r="D80" s="1084">
        <v>0.20480471849441501</v>
      </c>
      <c r="E80" s="1084">
        <v>0.38173258304595897</v>
      </c>
    </row>
    <row r="81" spans="1:5" x14ac:dyDescent="0.2">
      <c r="A81" s="2" t="s">
        <v>97</v>
      </c>
      <c r="B81" s="1087">
        <v>1364</v>
      </c>
      <c r="C81" s="1084">
        <v>0.33002489805221602</v>
      </c>
      <c r="D81" s="1084">
        <v>0.175876200199127</v>
      </c>
      <c r="E81" s="1084">
        <v>0.494098901748657</v>
      </c>
    </row>
    <row r="82" spans="1:5" x14ac:dyDescent="0.2">
      <c r="A82" s="2" t="s">
        <v>98</v>
      </c>
      <c r="B82" s="1087">
        <v>287</v>
      </c>
      <c r="C82" s="1084">
        <v>0.41985160112380998</v>
      </c>
      <c r="D82" s="1084">
        <v>0.194729283452034</v>
      </c>
      <c r="E82" s="1084">
        <v>0.385419100522995</v>
      </c>
    </row>
    <row r="83" spans="1:5" x14ac:dyDescent="0.2">
      <c r="A83" s="2" t="s">
        <v>99</v>
      </c>
      <c r="B83" s="1087">
        <v>860</v>
      </c>
      <c r="C83" s="1084">
        <v>0.27811825275421098</v>
      </c>
      <c r="D83" s="1084">
        <v>0.188648596405983</v>
      </c>
      <c r="E83" s="1084">
        <v>0.53323316574096702</v>
      </c>
    </row>
    <row r="84" spans="1:5" x14ac:dyDescent="0.2">
      <c r="A84" s="2" t="s">
        <v>100</v>
      </c>
      <c r="B84" s="1087">
        <v>411</v>
      </c>
      <c r="C84" s="1084">
        <v>0.41302990913391102</v>
      </c>
      <c r="D84" s="1084">
        <v>0.18666097521781899</v>
      </c>
      <c r="E84" s="1084">
        <v>0.40030911564826999</v>
      </c>
    </row>
    <row r="85" spans="1:5" x14ac:dyDescent="0.2">
      <c r="A85" s="2" t="s">
        <v>101</v>
      </c>
      <c r="B85" s="1087">
        <v>1108</v>
      </c>
      <c r="C85" s="1084">
        <v>0.28397107124328602</v>
      </c>
      <c r="D85" s="1084">
        <v>0.15911763906478901</v>
      </c>
      <c r="E85" s="1084">
        <v>0.55691128969192505</v>
      </c>
    </row>
    <row r="86" spans="1:5" x14ac:dyDescent="0.2">
      <c r="A86" s="2" t="s">
        <v>102</v>
      </c>
      <c r="B86" s="1087">
        <v>335</v>
      </c>
      <c r="C86" s="1084">
        <v>0.28915253281593301</v>
      </c>
      <c r="D86" s="1084">
        <v>9.6337325870990795E-2</v>
      </c>
      <c r="E86" s="1084">
        <v>0.614510178565979</v>
      </c>
    </row>
    <row r="87" spans="1:5" x14ac:dyDescent="0.2">
      <c r="A87" s="2" t="s">
        <v>103</v>
      </c>
      <c r="B87" s="1087">
        <v>397</v>
      </c>
      <c r="C87" s="1084">
        <v>0.76570010185241699</v>
      </c>
      <c r="D87" s="1084">
        <v>0.22564019262790699</v>
      </c>
      <c r="E87" s="1084">
        <v>8.6597101762890798E-3</v>
      </c>
    </row>
    <row r="88" spans="1:5" x14ac:dyDescent="0.2">
      <c r="A88" s="2" t="s">
        <v>104</v>
      </c>
      <c r="B88" s="1087">
        <v>1094</v>
      </c>
      <c r="C88" s="1084">
        <v>0.63594585657119795</v>
      </c>
      <c r="D88" s="1084">
        <v>0.187610954046249</v>
      </c>
      <c r="E88" s="1084">
        <v>0.17644317448139199</v>
      </c>
    </row>
    <row r="89" spans="1:5" x14ac:dyDescent="0.2">
      <c r="A89" s="5" t="s">
        <v>105</v>
      </c>
      <c r="B89" s="1086" t="s">
        <v>1</v>
      </c>
      <c r="C89" s="1083" t="s">
        <v>1</v>
      </c>
      <c r="D89" s="1083" t="s">
        <v>1</v>
      </c>
      <c r="E89" s="1083" t="s">
        <v>1</v>
      </c>
    </row>
    <row r="90" spans="1:5" x14ac:dyDescent="0.2">
      <c r="A90" s="2" t="s">
        <v>106</v>
      </c>
      <c r="B90" s="1087">
        <v>793</v>
      </c>
      <c r="C90" s="1084">
        <v>0.49854499101638799</v>
      </c>
      <c r="D90" s="1084">
        <v>0.17880700528621701</v>
      </c>
      <c r="E90" s="1084">
        <v>0.32264798879623402</v>
      </c>
    </row>
    <row r="91" spans="1:5" x14ac:dyDescent="0.2">
      <c r="A91" s="2" t="s">
        <v>107</v>
      </c>
      <c r="B91" s="1087">
        <v>1903</v>
      </c>
      <c r="C91" s="1084">
        <v>0.38027691841125499</v>
      </c>
      <c r="D91" s="1084">
        <v>0.19025467336177801</v>
      </c>
      <c r="E91" s="1084">
        <v>0.429468393325806</v>
      </c>
    </row>
    <row r="92" spans="1:5" x14ac:dyDescent="0.2">
      <c r="A92" s="2" t="s">
        <v>108</v>
      </c>
      <c r="B92" s="1087">
        <v>3360</v>
      </c>
      <c r="C92" s="1084">
        <v>0.43117085099220298</v>
      </c>
      <c r="D92" s="1084">
        <v>0.1944490224123</v>
      </c>
      <c r="E92" s="1084">
        <v>0.37438011169433599</v>
      </c>
    </row>
    <row r="93" spans="1:5" x14ac:dyDescent="0.2">
      <c r="A93" s="2" t="s">
        <v>109</v>
      </c>
      <c r="B93" s="1087">
        <v>598</v>
      </c>
      <c r="C93" s="1084">
        <v>0.483245849609375</v>
      </c>
      <c r="D93" s="1084">
        <v>0.20948135852813701</v>
      </c>
      <c r="E93" s="1084">
        <v>0.30727279186248802</v>
      </c>
    </row>
    <row r="94" spans="1:5" x14ac:dyDescent="0.2">
      <c r="A94" s="5" t="s">
        <v>110</v>
      </c>
      <c r="B94" s="1086" t="s">
        <v>1</v>
      </c>
      <c r="C94" s="1083" t="s">
        <v>1</v>
      </c>
      <c r="D94" s="1083" t="s">
        <v>1</v>
      </c>
      <c r="E94" s="1083" t="s">
        <v>1</v>
      </c>
    </row>
    <row r="95" spans="1:5" x14ac:dyDescent="0.2">
      <c r="A95" s="2" t="s">
        <v>106</v>
      </c>
      <c r="B95" s="1087">
        <v>1297</v>
      </c>
      <c r="C95" s="1084">
        <v>0.47039628028869601</v>
      </c>
      <c r="D95" s="1084">
        <v>0.19312199950218201</v>
      </c>
      <c r="E95" s="1084">
        <v>0.33648172020912198</v>
      </c>
    </row>
    <row r="96" spans="1:5" x14ac:dyDescent="0.2">
      <c r="A96" s="2" t="s">
        <v>107</v>
      </c>
      <c r="B96" s="1087">
        <v>2492</v>
      </c>
      <c r="C96" s="1084">
        <v>0.37596634030342102</v>
      </c>
      <c r="D96" s="1084">
        <v>0.177256464958191</v>
      </c>
      <c r="E96" s="1084">
        <v>0.44677719473838801</v>
      </c>
    </row>
    <row r="97" spans="1:5" x14ac:dyDescent="0.2">
      <c r="A97" s="2" t="s">
        <v>108</v>
      </c>
      <c r="B97" s="1087">
        <v>2555</v>
      </c>
      <c r="C97" s="1084">
        <v>0.45965319871902499</v>
      </c>
      <c r="D97" s="1084">
        <v>0.204573094844818</v>
      </c>
      <c r="E97" s="1084">
        <v>0.335773706436157</v>
      </c>
    </row>
    <row r="98" spans="1:5" x14ac:dyDescent="0.2">
      <c r="A98" s="2" t="s">
        <v>109</v>
      </c>
      <c r="B98" s="1087">
        <v>310</v>
      </c>
      <c r="C98" s="1084">
        <v>0.45347264409065202</v>
      </c>
      <c r="D98" s="1084">
        <v>0.216061055660248</v>
      </c>
      <c r="E98" s="1084">
        <v>0.33046630024910001</v>
      </c>
    </row>
    <row r="99" spans="1:5" x14ac:dyDescent="0.2">
      <c r="A99" s="5" t="s">
        <v>111</v>
      </c>
      <c r="B99" s="1086" t="s">
        <v>1</v>
      </c>
      <c r="C99" s="1083" t="s">
        <v>1</v>
      </c>
      <c r="D99" s="1083" t="s">
        <v>1</v>
      </c>
      <c r="E99" s="1083" t="s">
        <v>1</v>
      </c>
    </row>
    <row r="100" spans="1:5" x14ac:dyDescent="0.2">
      <c r="A100" s="2" t="s">
        <v>112</v>
      </c>
      <c r="B100" s="1087">
        <v>399</v>
      </c>
      <c r="C100" s="1084">
        <v>0.84250414371490501</v>
      </c>
      <c r="D100" s="1084">
        <v>5.2030306309461601E-2</v>
      </c>
      <c r="E100" s="1084">
        <v>0.105465546250343</v>
      </c>
    </row>
    <row r="101" spans="1:5" x14ac:dyDescent="0.2">
      <c r="A101" s="2" t="s">
        <v>113</v>
      </c>
      <c r="B101" s="1087">
        <v>1042</v>
      </c>
      <c r="C101" s="1084">
        <v>0.79979294538497903</v>
      </c>
      <c r="D101" s="1084">
        <v>0.162393152713776</v>
      </c>
      <c r="E101" s="1084">
        <v>3.7813879549503299E-2</v>
      </c>
    </row>
    <row r="102" spans="1:5" x14ac:dyDescent="0.2">
      <c r="A102" s="2" t="s">
        <v>114</v>
      </c>
      <c r="B102" s="1087">
        <v>1455</v>
      </c>
      <c r="C102" s="1084">
        <v>0.50427216291427601</v>
      </c>
      <c r="D102" s="1084">
        <v>0.30417999625205999</v>
      </c>
      <c r="E102" s="1084">
        <v>0.191547855734825</v>
      </c>
    </row>
    <row r="103" spans="1:5" x14ac:dyDescent="0.2">
      <c r="A103" s="2" t="s">
        <v>115</v>
      </c>
      <c r="B103" s="1087">
        <v>1074</v>
      </c>
      <c r="C103" s="1084">
        <v>0.31388926506042503</v>
      </c>
      <c r="D103" s="1084">
        <v>0.24902878701686901</v>
      </c>
      <c r="E103" s="1084">
        <v>0.43708196282386802</v>
      </c>
    </row>
    <row r="104" spans="1:5" x14ac:dyDescent="0.2">
      <c r="A104" s="2" t="s">
        <v>116</v>
      </c>
      <c r="B104" s="1087">
        <v>1198</v>
      </c>
      <c r="C104" s="1084">
        <v>0.17844906449317899</v>
      </c>
      <c r="D104" s="1084">
        <v>0.18113808333873699</v>
      </c>
      <c r="E104" s="1084">
        <v>0.64041286706924405</v>
      </c>
    </row>
    <row r="105" spans="1:5" x14ac:dyDescent="0.2">
      <c r="A105" s="2" t="s">
        <v>117</v>
      </c>
      <c r="B105" s="1087">
        <v>1144</v>
      </c>
      <c r="C105" s="1084">
        <v>0.172432661056519</v>
      </c>
      <c r="D105" s="1084">
        <v>0.15675327181816101</v>
      </c>
      <c r="E105" s="1084">
        <v>0.67081409692764304</v>
      </c>
    </row>
    <row r="106" spans="1:5" x14ac:dyDescent="0.2">
      <c r="A106" s="2" t="s">
        <v>118</v>
      </c>
      <c r="B106" s="1087">
        <v>897</v>
      </c>
      <c r="C106" s="1084">
        <v>5.6058518588542897E-2</v>
      </c>
      <c r="D106" s="1084">
        <v>9.3959875404834706E-2</v>
      </c>
      <c r="E106" s="1084">
        <v>0.84998160600662198</v>
      </c>
    </row>
    <row r="107" spans="1:5" x14ac:dyDescent="0.2">
      <c r="A107" s="5" t="s">
        <v>111</v>
      </c>
      <c r="B107" s="1086" t="s">
        <v>1</v>
      </c>
      <c r="C107" s="1083" t="s">
        <v>1</v>
      </c>
      <c r="D107" s="1083" t="s">
        <v>1</v>
      </c>
      <c r="E107" s="1083" t="s">
        <v>1</v>
      </c>
    </row>
    <row r="108" spans="1:5" x14ac:dyDescent="0.2">
      <c r="A108" s="2" t="s">
        <v>119</v>
      </c>
      <c r="B108" s="1087">
        <v>1441</v>
      </c>
      <c r="C108" s="1084">
        <v>0.81359338760375999</v>
      </c>
      <c r="D108" s="1084">
        <v>0.126733854413033</v>
      </c>
      <c r="E108" s="1084">
        <v>5.9672784060239799E-2</v>
      </c>
    </row>
    <row r="109" spans="1:5" x14ac:dyDescent="0.2">
      <c r="A109" s="2" t="s">
        <v>120</v>
      </c>
      <c r="B109" s="1087">
        <v>2067</v>
      </c>
      <c r="C109" s="1084">
        <v>0.45938235521316501</v>
      </c>
      <c r="D109" s="1084">
        <v>0.29468762874603299</v>
      </c>
      <c r="E109" s="1084">
        <v>0.245930030941963</v>
      </c>
    </row>
    <row r="110" spans="1:5" x14ac:dyDescent="0.2">
      <c r="A110" s="2" t="s">
        <v>121</v>
      </c>
      <c r="B110" s="1087">
        <v>1660</v>
      </c>
      <c r="C110" s="1084">
        <v>0.20175401866435999</v>
      </c>
      <c r="D110" s="1084">
        <v>0.18977098166942599</v>
      </c>
      <c r="E110" s="1084">
        <v>0.60847496986389205</v>
      </c>
    </row>
    <row r="111" spans="1:5" x14ac:dyDescent="0.2">
      <c r="A111" s="2" t="s">
        <v>122</v>
      </c>
      <c r="B111" s="1087">
        <v>2041</v>
      </c>
      <c r="C111" s="1084">
        <v>0.119194693863392</v>
      </c>
      <c r="D111" s="1084">
        <v>0.12802702188491799</v>
      </c>
      <c r="E111" s="1084">
        <v>0.75277829170227095</v>
      </c>
    </row>
    <row r="112" spans="1:5" x14ac:dyDescent="0.2">
      <c r="A112" s="5" t="s">
        <v>111</v>
      </c>
      <c r="B112" s="1086" t="s">
        <v>1</v>
      </c>
      <c r="C112" s="1083" t="s">
        <v>1</v>
      </c>
      <c r="D112" s="1083" t="s">
        <v>1</v>
      </c>
      <c r="E112" s="1083" t="s">
        <v>1</v>
      </c>
    </row>
    <row r="113" spans="1:5" x14ac:dyDescent="0.2">
      <c r="A113" s="2" t="s">
        <v>119</v>
      </c>
      <c r="B113" s="1087">
        <v>1441</v>
      </c>
      <c r="C113" s="1084">
        <v>0.81359338760375999</v>
      </c>
      <c r="D113" s="1084">
        <v>0.126733854413033</v>
      </c>
      <c r="E113" s="1084">
        <v>5.9672784060239799E-2</v>
      </c>
    </row>
    <row r="114" spans="1:5" x14ac:dyDescent="0.2">
      <c r="A114" s="2" t="s">
        <v>123</v>
      </c>
      <c r="B114" s="1087">
        <v>2529</v>
      </c>
      <c r="C114" s="1084">
        <v>0.43300893902778598</v>
      </c>
      <c r="D114" s="1084">
        <v>0.283536076545715</v>
      </c>
      <c r="E114" s="1084">
        <v>0.28345498442649802</v>
      </c>
    </row>
    <row r="115" spans="1:5" x14ac:dyDescent="0.2">
      <c r="A115" s="2" t="s">
        <v>124</v>
      </c>
      <c r="B115" s="1087">
        <v>3239</v>
      </c>
      <c r="C115" s="1084">
        <v>0.14321954548358901</v>
      </c>
      <c r="D115" s="1084">
        <v>0.149561047554016</v>
      </c>
      <c r="E115" s="1084">
        <v>0.70721942186355602</v>
      </c>
    </row>
    <row r="116" spans="1:5" x14ac:dyDescent="0.2">
      <c r="A116" s="5" t="s">
        <v>125</v>
      </c>
      <c r="B116" s="1086" t="s">
        <v>1</v>
      </c>
      <c r="C116" s="1083" t="s">
        <v>1</v>
      </c>
      <c r="D116" s="1083" t="s">
        <v>1</v>
      </c>
      <c r="E116" s="1083" t="s">
        <v>1</v>
      </c>
    </row>
    <row r="117" spans="1:5" x14ac:dyDescent="0.2">
      <c r="A117" s="2" t="s">
        <v>126</v>
      </c>
      <c r="B117" s="1087">
        <v>896</v>
      </c>
      <c r="C117" s="1084">
        <v>0.487078577280045</v>
      </c>
      <c r="D117" s="1084">
        <v>0.184948951005936</v>
      </c>
      <c r="E117" s="1084">
        <v>0.327972441911697</v>
      </c>
    </row>
    <row r="118" spans="1:5" x14ac:dyDescent="0.2">
      <c r="A118" s="2" t="s">
        <v>127</v>
      </c>
      <c r="B118" s="1087">
        <v>259</v>
      </c>
      <c r="C118" s="1084">
        <v>0.43820998072624201</v>
      </c>
      <c r="D118" s="1084">
        <v>0.22479087114334101</v>
      </c>
      <c r="E118" s="1084">
        <v>0.33699914813041698</v>
      </c>
    </row>
    <row r="119" spans="1:5" x14ac:dyDescent="0.2">
      <c r="A119" s="2" t="s">
        <v>128</v>
      </c>
      <c r="B119" s="1087">
        <v>469</v>
      </c>
      <c r="C119" s="1084">
        <v>0.35005414485931402</v>
      </c>
      <c r="D119" s="1084">
        <v>0.18353183567524001</v>
      </c>
      <c r="E119" s="1084">
        <v>0.466414004564285</v>
      </c>
    </row>
    <row r="120" spans="1:5" x14ac:dyDescent="0.2">
      <c r="A120" s="2" t="s">
        <v>129</v>
      </c>
      <c r="B120" s="1087">
        <v>1072</v>
      </c>
      <c r="C120" s="1084">
        <v>0.37755459547042802</v>
      </c>
      <c r="D120" s="1084">
        <v>0.176963150501251</v>
      </c>
      <c r="E120" s="1084">
        <v>0.44548225402831998</v>
      </c>
    </row>
    <row r="121" spans="1:5" x14ac:dyDescent="0.2">
      <c r="A121" s="2" t="s">
        <v>130</v>
      </c>
      <c r="B121" s="1087">
        <v>1104</v>
      </c>
      <c r="C121" s="1084">
        <v>0.389183849096298</v>
      </c>
      <c r="D121" s="1084">
        <v>0.178470328450203</v>
      </c>
      <c r="E121" s="1084">
        <v>0.43234583735465998</v>
      </c>
    </row>
    <row r="122" spans="1:5" x14ac:dyDescent="0.2">
      <c r="A122" s="2" t="s">
        <v>131</v>
      </c>
      <c r="B122" s="1087">
        <v>652</v>
      </c>
      <c r="C122" s="1084">
        <v>0.46797299385070801</v>
      </c>
      <c r="D122" s="1084">
        <v>0.18586847186088601</v>
      </c>
      <c r="E122" s="1084">
        <v>0.34615856409072898</v>
      </c>
    </row>
    <row r="123" spans="1:5" x14ac:dyDescent="0.2">
      <c r="A123" s="2" t="s">
        <v>132</v>
      </c>
      <c r="B123" s="1087">
        <v>373</v>
      </c>
      <c r="C123" s="1084">
        <v>0.45277771353721602</v>
      </c>
      <c r="D123" s="1084">
        <v>0.235801100730896</v>
      </c>
      <c r="E123" s="1084">
        <v>0.31142118573188798</v>
      </c>
    </row>
    <row r="124" spans="1:5" x14ac:dyDescent="0.2">
      <c r="A124" s="3" t="s">
        <v>133</v>
      </c>
      <c r="B124" s="1088">
        <v>1829</v>
      </c>
      <c r="C124" s="1085">
        <v>0.459818005561829</v>
      </c>
      <c r="D124" s="1085">
        <v>0.20502001047134399</v>
      </c>
      <c r="E124" s="1085">
        <v>0.335161983966827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105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106</v>
      </c>
      <c r="D5" s="4" t="s">
        <v>107</v>
      </c>
      <c r="E5" s="4" t="s">
        <v>108</v>
      </c>
      <c r="F5" s="4" t="s">
        <v>109</v>
      </c>
    </row>
    <row r="6" spans="1:6" x14ac:dyDescent="0.2">
      <c r="A6" s="5" t="s">
        <v>26</v>
      </c>
      <c r="B6" s="1092" t="s">
        <v>1</v>
      </c>
      <c r="C6" s="1089" t="s">
        <v>1</v>
      </c>
      <c r="D6" s="1089" t="s">
        <v>1</v>
      </c>
      <c r="E6" s="1089" t="s">
        <v>1</v>
      </c>
      <c r="F6" s="1089" t="s">
        <v>1</v>
      </c>
    </row>
    <row r="7" spans="1:6" x14ac:dyDescent="0.2">
      <c r="A7" s="2" t="s">
        <v>26</v>
      </c>
      <c r="B7" s="1093">
        <v>8874</v>
      </c>
      <c r="C7" s="1090">
        <v>0.18131700158119199</v>
      </c>
      <c r="D7" s="1090">
        <v>0.31848436594009399</v>
      </c>
      <c r="E7" s="1090">
        <v>0.44181644916534402</v>
      </c>
      <c r="F7" s="1090">
        <v>5.8382198214530903E-2</v>
      </c>
    </row>
    <row r="8" spans="1:6" x14ac:dyDescent="0.2">
      <c r="A8" s="5" t="s">
        <v>27</v>
      </c>
      <c r="B8" s="1092" t="s">
        <v>1</v>
      </c>
      <c r="C8" s="1089" t="s">
        <v>1</v>
      </c>
      <c r="D8" s="1089" t="s">
        <v>1</v>
      </c>
      <c r="E8" s="1089" t="s">
        <v>1</v>
      </c>
      <c r="F8" s="1089" t="s">
        <v>1</v>
      </c>
    </row>
    <row r="9" spans="1:6" x14ac:dyDescent="0.2">
      <c r="A9" s="2" t="s">
        <v>28</v>
      </c>
      <c r="B9" s="1093">
        <v>2361</v>
      </c>
      <c r="C9" s="1090">
        <v>0.22975517809391</v>
      </c>
      <c r="D9" s="1090">
        <v>0.266949743032455</v>
      </c>
      <c r="E9" s="1090">
        <v>0.44737225770950301</v>
      </c>
      <c r="F9" s="1090">
        <v>5.5922798812389402E-2</v>
      </c>
    </row>
    <row r="10" spans="1:6" x14ac:dyDescent="0.2">
      <c r="A10" s="2" t="s">
        <v>29</v>
      </c>
      <c r="B10" s="1093">
        <v>388</v>
      </c>
      <c r="C10" s="1090">
        <v>0.25030490756034901</v>
      </c>
      <c r="D10" s="1090">
        <v>0.45167759060859702</v>
      </c>
      <c r="E10" s="1090">
        <v>0.28310093283653298</v>
      </c>
      <c r="F10" s="1090">
        <v>1.49165587499738E-2</v>
      </c>
    </row>
    <row r="11" spans="1:6" x14ac:dyDescent="0.2">
      <c r="A11" s="2" t="s">
        <v>30</v>
      </c>
      <c r="B11" s="1093">
        <v>1474</v>
      </c>
      <c r="C11" s="1090">
        <v>0.101344607770443</v>
      </c>
      <c r="D11" s="1090">
        <v>0.266338020563126</v>
      </c>
      <c r="E11" s="1090">
        <v>0.53903394937515303</v>
      </c>
      <c r="F11" s="1090">
        <v>9.3283399939537007E-2</v>
      </c>
    </row>
    <row r="12" spans="1:6" x14ac:dyDescent="0.2">
      <c r="A12" s="2" t="s">
        <v>31</v>
      </c>
      <c r="B12" s="1093">
        <v>1698</v>
      </c>
      <c r="C12" s="1090">
        <v>9.6060492098331507E-2</v>
      </c>
      <c r="D12" s="1090">
        <v>0.21373976767063099</v>
      </c>
      <c r="E12" s="1090">
        <v>0.56529158353805498</v>
      </c>
      <c r="F12" s="1090">
        <v>0.124908164143562</v>
      </c>
    </row>
    <row r="13" spans="1:6" x14ac:dyDescent="0.2">
      <c r="A13" s="2" t="s">
        <v>32</v>
      </c>
      <c r="B13" s="1093">
        <v>962</v>
      </c>
      <c r="C13" s="1090">
        <v>0.21513459086418199</v>
      </c>
      <c r="D13" s="1090">
        <v>0.477873295545578</v>
      </c>
      <c r="E13" s="1090">
        <v>0.29906281828880299</v>
      </c>
      <c r="F13" s="1090">
        <v>7.9292804002761806E-3</v>
      </c>
    </row>
    <row r="14" spans="1:6" x14ac:dyDescent="0.2">
      <c r="A14" s="2" t="s">
        <v>33</v>
      </c>
      <c r="B14" s="1093">
        <v>1567</v>
      </c>
      <c r="C14" s="1090">
        <v>7.9313240945339203E-2</v>
      </c>
      <c r="D14" s="1090">
        <v>0.43374750018119801</v>
      </c>
      <c r="E14" s="1090">
        <v>0.45432993769645702</v>
      </c>
      <c r="F14" s="1090">
        <v>3.2609332352876698E-2</v>
      </c>
    </row>
    <row r="15" spans="1:6" x14ac:dyDescent="0.2">
      <c r="A15" s="5" t="s">
        <v>34</v>
      </c>
      <c r="B15" s="1092" t="s">
        <v>1</v>
      </c>
      <c r="C15" s="1089" t="s">
        <v>1</v>
      </c>
      <c r="D15" s="1089" t="s">
        <v>1</v>
      </c>
      <c r="E15" s="1089" t="s">
        <v>1</v>
      </c>
      <c r="F15" s="1089" t="s">
        <v>1</v>
      </c>
    </row>
    <row r="16" spans="1:6" x14ac:dyDescent="0.2">
      <c r="A16" s="2" t="s">
        <v>35</v>
      </c>
      <c r="B16" s="1093">
        <v>5752</v>
      </c>
      <c r="C16" s="1090">
        <v>8.5357859730720506E-2</v>
      </c>
      <c r="D16" s="1090">
        <v>0.27322837710380599</v>
      </c>
      <c r="E16" s="1090">
        <v>0.55585181713104204</v>
      </c>
      <c r="F16" s="1090">
        <v>8.5561908781528501E-2</v>
      </c>
    </row>
    <row r="17" spans="1:6" x14ac:dyDescent="0.2">
      <c r="A17" s="2" t="s">
        <v>36</v>
      </c>
      <c r="B17" s="1093">
        <v>294</v>
      </c>
      <c r="C17" s="1090">
        <v>0.76322150230407704</v>
      </c>
      <c r="D17" s="1090">
        <v>0.191541522741318</v>
      </c>
      <c r="E17" s="1090">
        <v>4.20263223350048E-2</v>
      </c>
      <c r="F17" s="1090">
        <v>3.2106253784149898E-3</v>
      </c>
    </row>
    <row r="18" spans="1:6" x14ac:dyDescent="0.2">
      <c r="A18" s="2" t="s">
        <v>37</v>
      </c>
      <c r="B18" s="1093">
        <v>2389</v>
      </c>
      <c r="C18" s="1090">
        <v>0.16457264125347101</v>
      </c>
      <c r="D18" s="1090">
        <v>0.48517781496048001</v>
      </c>
      <c r="E18" s="1090">
        <v>0.339455306529999</v>
      </c>
      <c r="F18" s="1090">
        <v>1.07942251488566E-2</v>
      </c>
    </row>
    <row r="19" spans="1:6" x14ac:dyDescent="0.2">
      <c r="A19" s="2" t="s">
        <v>38</v>
      </c>
      <c r="B19" s="1093">
        <v>304</v>
      </c>
      <c r="C19" s="1090">
        <v>0.63491237163543701</v>
      </c>
      <c r="D19" s="1090">
        <v>0.265924632549286</v>
      </c>
      <c r="E19" s="1090">
        <v>8.4482990205287906E-2</v>
      </c>
      <c r="F19" s="1090">
        <v>1.46800139918923E-2</v>
      </c>
    </row>
    <row r="20" spans="1:6" x14ac:dyDescent="0.2">
      <c r="A20" s="5" t="s">
        <v>39</v>
      </c>
      <c r="B20" s="1092" t="s">
        <v>1</v>
      </c>
      <c r="C20" s="1089" t="s">
        <v>1</v>
      </c>
      <c r="D20" s="1089" t="s">
        <v>1</v>
      </c>
      <c r="E20" s="1089" t="s">
        <v>1</v>
      </c>
      <c r="F20" s="1089" t="s">
        <v>1</v>
      </c>
    </row>
    <row r="21" spans="1:6" x14ac:dyDescent="0.2">
      <c r="A21" s="2" t="s">
        <v>35</v>
      </c>
      <c r="B21" s="1093">
        <v>5752</v>
      </c>
      <c r="C21" s="1090">
        <v>8.5357859730720506E-2</v>
      </c>
      <c r="D21" s="1090">
        <v>0.27322837710380599</v>
      </c>
      <c r="E21" s="1090">
        <v>0.55585181713104204</v>
      </c>
      <c r="F21" s="1090">
        <v>8.5561908781528501E-2</v>
      </c>
    </row>
    <row r="22" spans="1:6" x14ac:dyDescent="0.2">
      <c r="A22" s="2" t="s">
        <v>40</v>
      </c>
      <c r="B22" s="1093">
        <v>104</v>
      </c>
      <c r="C22" s="1090">
        <v>0.48321506381034901</v>
      </c>
      <c r="D22" s="1090">
        <v>0.40505668520927401</v>
      </c>
      <c r="E22" s="1090">
        <v>0.111728250980377</v>
      </c>
      <c r="F22" s="1090">
        <v>0</v>
      </c>
    </row>
    <row r="23" spans="1:6" x14ac:dyDescent="0.2">
      <c r="A23" s="2" t="s">
        <v>41</v>
      </c>
      <c r="B23" s="1093">
        <v>159</v>
      </c>
      <c r="C23" s="1090">
        <v>0.90515607595443703</v>
      </c>
      <c r="D23" s="1090">
        <v>8.6848326027393299E-2</v>
      </c>
      <c r="E23" s="1090">
        <v>7.9955710098147392E-3</v>
      </c>
      <c r="F23" s="1090">
        <v>0</v>
      </c>
    </row>
    <row r="24" spans="1:6" x14ac:dyDescent="0.2">
      <c r="A24" s="2" t="s">
        <v>42</v>
      </c>
      <c r="B24" s="1093">
        <v>31</v>
      </c>
      <c r="C24" s="1090">
        <v>0.90492552518844604</v>
      </c>
      <c r="D24" s="1090">
        <v>6.5129719674587194E-2</v>
      </c>
      <c r="E24" s="1090">
        <v>0</v>
      </c>
      <c r="F24" s="1090">
        <v>2.9944732785224901E-2</v>
      </c>
    </row>
    <row r="25" spans="1:6" x14ac:dyDescent="0.2">
      <c r="A25" s="2" t="s">
        <v>43</v>
      </c>
      <c r="B25" s="1093">
        <v>10</v>
      </c>
      <c r="C25" s="1090" t="s">
        <v>1</v>
      </c>
      <c r="D25" s="1090" t="s">
        <v>1</v>
      </c>
      <c r="E25" s="1090" t="s">
        <v>1</v>
      </c>
      <c r="F25" s="1090" t="s">
        <v>1</v>
      </c>
    </row>
    <row r="26" spans="1:6" x14ac:dyDescent="0.2">
      <c r="A26" s="2" t="s">
        <v>37</v>
      </c>
      <c r="B26" s="1093">
        <v>2389</v>
      </c>
      <c r="C26" s="1090">
        <v>0.16457264125347101</v>
      </c>
      <c r="D26" s="1090">
        <v>0.48517781496048001</v>
      </c>
      <c r="E26" s="1090">
        <v>0.339455306529999</v>
      </c>
      <c r="F26" s="1090">
        <v>1.07942251488566E-2</v>
      </c>
    </row>
    <row r="27" spans="1:6" x14ac:dyDescent="0.2">
      <c r="A27" s="2" t="s">
        <v>44</v>
      </c>
      <c r="B27" s="1093">
        <v>36</v>
      </c>
      <c r="C27" s="1090">
        <v>0.58574938774108898</v>
      </c>
      <c r="D27" s="1090">
        <v>0.31685099005699202</v>
      </c>
      <c r="E27" s="1090">
        <v>9.7399629652500194E-2</v>
      </c>
      <c r="F27" s="1090">
        <v>0</v>
      </c>
    </row>
    <row r="28" spans="1:6" x14ac:dyDescent="0.2">
      <c r="A28" s="2" t="s">
        <v>45</v>
      </c>
      <c r="B28" s="1093">
        <v>258</v>
      </c>
      <c r="C28" s="1090">
        <v>0.63779395818710305</v>
      </c>
      <c r="D28" s="1090">
        <v>0.25799852609634399</v>
      </c>
      <c r="E28" s="1090">
        <v>8.6472608149051694E-2</v>
      </c>
      <c r="F28" s="1090">
        <v>1.7734905704855902E-2</v>
      </c>
    </row>
    <row r="29" spans="1:6" x14ac:dyDescent="0.2">
      <c r="A29" s="5" t="s">
        <v>46</v>
      </c>
      <c r="B29" s="1092" t="s">
        <v>1</v>
      </c>
      <c r="C29" s="1089" t="s">
        <v>1</v>
      </c>
      <c r="D29" s="1089" t="s">
        <v>1</v>
      </c>
      <c r="E29" s="1089" t="s">
        <v>1</v>
      </c>
      <c r="F29" s="1089" t="s">
        <v>1</v>
      </c>
    </row>
    <row r="30" spans="1:6" x14ac:dyDescent="0.2">
      <c r="A30" s="2" t="s">
        <v>47</v>
      </c>
      <c r="B30" s="1093">
        <v>509</v>
      </c>
      <c r="C30" s="1090">
        <v>1</v>
      </c>
      <c r="D30" s="1090">
        <v>0</v>
      </c>
      <c r="E30" s="1090">
        <v>0</v>
      </c>
      <c r="F30" s="1090">
        <v>0</v>
      </c>
    </row>
    <row r="31" spans="1:6" x14ac:dyDescent="0.2">
      <c r="A31" s="2" t="s">
        <v>48</v>
      </c>
      <c r="B31" s="1093">
        <v>2218</v>
      </c>
      <c r="C31" s="1090">
        <v>0.20692545175552399</v>
      </c>
      <c r="D31" s="1090">
        <v>0.59179919958114602</v>
      </c>
      <c r="E31" s="1090">
        <v>0.20127534866332999</v>
      </c>
      <c r="F31" s="1090">
        <v>0</v>
      </c>
    </row>
    <row r="32" spans="1:6" x14ac:dyDescent="0.2">
      <c r="A32" s="2" t="s">
        <v>49</v>
      </c>
      <c r="B32" s="1093">
        <v>1853</v>
      </c>
      <c r="C32" s="1090">
        <v>2.0568415522575399E-2</v>
      </c>
      <c r="D32" s="1090">
        <v>0.34637057781219499</v>
      </c>
      <c r="E32" s="1090">
        <v>0.63306099176406905</v>
      </c>
      <c r="F32" s="1090">
        <v>0</v>
      </c>
    </row>
    <row r="33" spans="1:6" x14ac:dyDescent="0.2">
      <c r="A33" s="2" t="s">
        <v>50</v>
      </c>
      <c r="B33" s="1093">
        <v>4294</v>
      </c>
      <c r="C33" s="1090">
        <v>3.0302815139293701E-3</v>
      </c>
      <c r="D33" s="1090">
        <v>9.2283830046653706E-2</v>
      </c>
      <c r="E33" s="1090">
        <v>0.72301834821701005</v>
      </c>
      <c r="F33" s="1090">
        <v>0.18166753649711601</v>
      </c>
    </row>
    <row r="34" spans="1:6" x14ac:dyDescent="0.2">
      <c r="A34" s="5" t="s">
        <v>51</v>
      </c>
      <c r="B34" s="1092" t="s">
        <v>1</v>
      </c>
      <c r="C34" s="1089" t="s">
        <v>1</v>
      </c>
      <c r="D34" s="1089" t="s">
        <v>1</v>
      </c>
      <c r="E34" s="1089" t="s">
        <v>1</v>
      </c>
      <c r="F34" s="1089" t="s">
        <v>1</v>
      </c>
    </row>
    <row r="35" spans="1:6" x14ac:dyDescent="0.2">
      <c r="A35" s="2" t="s">
        <v>52</v>
      </c>
      <c r="B35" s="1093">
        <v>2732</v>
      </c>
      <c r="C35" s="1090">
        <v>0.20643305778503401</v>
      </c>
      <c r="D35" s="1090">
        <v>0.32599738240241999</v>
      </c>
      <c r="E35" s="1090">
        <v>0.42260468006134</v>
      </c>
      <c r="F35" s="1090">
        <v>4.4964864850044299E-2</v>
      </c>
    </row>
    <row r="36" spans="1:6" x14ac:dyDescent="0.2">
      <c r="A36" s="2" t="s">
        <v>53</v>
      </c>
      <c r="B36" s="1093">
        <v>3816</v>
      </c>
      <c r="C36" s="1090">
        <v>0.13991025090217599</v>
      </c>
      <c r="D36" s="1090">
        <v>0.31851518154144298</v>
      </c>
      <c r="E36" s="1090">
        <v>0.46898087859153698</v>
      </c>
      <c r="F36" s="1090">
        <v>7.2593703866004902E-2</v>
      </c>
    </row>
    <row r="37" spans="1:6" x14ac:dyDescent="0.2">
      <c r="A37" s="2" t="s">
        <v>54</v>
      </c>
      <c r="B37" s="1093">
        <v>1198</v>
      </c>
      <c r="C37" s="1090">
        <v>0.189254075288773</v>
      </c>
      <c r="D37" s="1090">
        <v>0.29330137372016901</v>
      </c>
      <c r="E37" s="1090">
        <v>0.44184407591819802</v>
      </c>
      <c r="F37" s="1090">
        <v>7.5600482523441301E-2</v>
      </c>
    </row>
    <row r="38" spans="1:6" x14ac:dyDescent="0.2">
      <c r="A38" s="2" t="s">
        <v>55</v>
      </c>
      <c r="B38" s="1093">
        <v>1128</v>
      </c>
      <c r="C38" s="1090">
        <v>0.153603971004486</v>
      </c>
      <c r="D38" s="1090">
        <v>0.30055183172226002</v>
      </c>
      <c r="E38" s="1090">
        <v>0.47175106406211897</v>
      </c>
      <c r="F38" s="1090">
        <v>7.4093110859394101E-2</v>
      </c>
    </row>
    <row r="39" spans="1:6" x14ac:dyDescent="0.2">
      <c r="A39" s="5" t="s">
        <v>56</v>
      </c>
      <c r="B39" s="1092" t="s">
        <v>1</v>
      </c>
      <c r="C39" s="1089" t="s">
        <v>1</v>
      </c>
      <c r="D39" s="1089" t="s">
        <v>1</v>
      </c>
      <c r="E39" s="1089" t="s">
        <v>1</v>
      </c>
      <c r="F39" s="1089" t="s">
        <v>1</v>
      </c>
    </row>
    <row r="40" spans="1:6" x14ac:dyDescent="0.2">
      <c r="A40" s="2" t="s">
        <v>57</v>
      </c>
      <c r="B40" s="1093">
        <v>7823</v>
      </c>
      <c r="C40" s="1090">
        <v>0.16568639874458299</v>
      </c>
      <c r="D40" s="1090">
        <v>0.31833454966545099</v>
      </c>
      <c r="E40" s="1090">
        <v>0.45887005329132102</v>
      </c>
      <c r="F40" s="1090">
        <v>5.7108983397483798E-2</v>
      </c>
    </row>
    <row r="41" spans="1:6" x14ac:dyDescent="0.2">
      <c r="A41" s="2" t="s">
        <v>58</v>
      </c>
      <c r="B41" s="1093">
        <v>804</v>
      </c>
      <c r="C41" s="1090">
        <v>0.24977158010006001</v>
      </c>
      <c r="D41" s="1090">
        <v>0.31994920969009399</v>
      </c>
      <c r="E41" s="1090">
        <v>0.36200666427612299</v>
      </c>
      <c r="F41" s="1090">
        <v>6.8272545933723394E-2</v>
      </c>
    </row>
    <row r="42" spans="1:6" x14ac:dyDescent="0.2">
      <c r="A42" s="5" t="s">
        <v>59</v>
      </c>
      <c r="B42" s="1092" t="s">
        <v>1</v>
      </c>
      <c r="C42" s="1089" t="s">
        <v>1</v>
      </c>
      <c r="D42" s="1089" t="s">
        <v>1</v>
      </c>
      <c r="E42" s="1089" t="s">
        <v>1</v>
      </c>
      <c r="F42" s="1089" t="s">
        <v>1</v>
      </c>
    </row>
    <row r="43" spans="1:6" x14ac:dyDescent="0.2">
      <c r="A43" s="2" t="s">
        <v>60</v>
      </c>
      <c r="B43" s="1093">
        <v>7091</v>
      </c>
      <c r="C43" s="1090">
        <v>0.16128009557723999</v>
      </c>
      <c r="D43" s="1090">
        <v>0.32625687122344998</v>
      </c>
      <c r="E43" s="1090">
        <v>0.46510824561119102</v>
      </c>
      <c r="F43" s="1090">
        <v>4.7354802489280701E-2</v>
      </c>
    </row>
    <row r="44" spans="1:6" x14ac:dyDescent="0.2">
      <c r="A44" s="2" t="s">
        <v>61</v>
      </c>
      <c r="B44" s="1093">
        <v>969</v>
      </c>
      <c r="C44" s="1090">
        <v>0.194175779819489</v>
      </c>
      <c r="D44" s="1090">
        <v>0.26384618878364602</v>
      </c>
      <c r="E44" s="1090">
        <v>0.41242936253547702</v>
      </c>
      <c r="F44" s="1090">
        <v>0.12954866886138899</v>
      </c>
    </row>
    <row r="45" spans="1:6" x14ac:dyDescent="0.2">
      <c r="A45" s="2" t="s">
        <v>62</v>
      </c>
      <c r="B45" s="1093">
        <v>682</v>
      </c>
      <c r="C45" s="1090">
        <v>0.266634970903397</v>
      </c>
      <c r="D45" s="1090">
        <v>0.31832841038703902</v>
      </c>
      <c r="E45" s="1090">
        <v>0.34703105688095098</v>
      </c>
      <c r="F45" s="1090">
        <v>6.8005532026290894E-2</v>
      </c>
    </row>
    <row r="46" spans="1:6" x14ac:dyDescent="0.2">
      <c r="A46" s="5" t="s">
        <v>63</v>
      </c>
      <c r="B46" s="1092" t="s">
        <v>1</v>
      </c>
      <c r="C46" s="1089" t="s">
        <v>1</v>
      </c>
      <c r="D46" s="1089" t="s">
        <v>1</v>
      </c>
      <c r="E46" s="1089" t="s">
        <v>1</v>
      </c>
      <c r="F46" s="1089" t="s">
        <v>1</v>
      </c>
    </row>
    <row r="47" spans="1:6" x14ac:dyDescent="0.2">
      <c r="A47" s="2" t="s">
        <v>64</v>
      </c>
      <c r="B47" s="1093">
        <v>1088</v>
      </c>
      <c r="C47" s="1090">
        <v>0.150828868150711</v>
      </c>
      <c r="D47" s="1090">
        <v>0.22311241924762701</v>
      </c>
      <c r="E47" s="1090">
        <v>0.49883639812469499</v>
      </c>
      <c r="F47" s="1090">
        <v>0.127222314476967</v>
      </c>
    </row>
    <row r="48" spans="1:6" x14ac:dyDescent="0.2">
      <c r="A48" s="2" t="s">
        <v>65</v>
      </c>
      <c r="B48" s="1093">
        <v>735</v>
      </c>
      <c r="C48" s="1090">
        <v>0.194752871990204</v>
      </c>
      <c r="D48" s="1090">
        <v>0.40549740195274397</v>
      </c>
      <c r="E48" s="1090">
        <v>0.37071862816810602</v>
      </c>
      <c r="F48" s="1090">
        <v>2.9031096026301401E-2</v>
      </c>
    </row>
    <row r="49" spans="1:6" x14ac:dyDescent="0.2">
      <c r="A49" s="2" t="s">
        <v>66</v>
      </c>
      <c r="B49" s="1093">
        <v>1312</v>
      </c>
      <c r="C49" s="1090">
        <v>0.207615211606026</v>
      </c>
      <c r="D49" s="1090">
        <v>0.336697608232498</v>
      </c>
      <c r="E49" s="1090">
        <v>0.41534784436225902</v>
      </c>
      <c r="F49" s="1090">
        <v>4.03393432497978E-2</v>
      </c>
    </row>
    <row r="50" spans="1:6" x14ac:dyDescent="0.2">
      <c r="A50" s="2" t="s">
        <v>67</v>
      </c>
      <c r="B50" s="1093">
        <v>885</v>
      </c>
      <c r="C50" s="1090">
        <v>0.17425517737865401</v>
      </c>
      <c r="D50" s="1090">
        <v>0.332158863544464</v>
      </c>
      <c r="E50" s="1090">
        <v>0.43973135948181202</v>
      </c>
      <c r="F50" s="1090">
        <v>5.3854607045650503E-2</v>
      </c>
    </row>
    <row r="51" spans="1:6" x14ac:dyDescent="0.2">
      <c r="A51" s="2" t="s">
        <v>68</v>
      </c>
      <c r="B51" s="1093">
        <v>859</v>
      </c>
      <c r="C51" s="1090">
        <v>0.16172598302364299</v>
      </c>
      <c r="D51" s="1090">
        <v>0.32694804668426503</v>
      </c>
      <c r="E51" s="1090">
        <v>0.45150655508041398</v>
      </c>
      <c r="F51" s="1090">
        <v>5.9819418936967801E-2</v>
      </c>
    </row>
    <row r="52" spans="1:6" x14ac:dyDescent="0.2">
      <c r="A52" s="2" t="s">
        <v>69</v>
      </c>
      <c r="B52" s="1093">
        <v>867</v>
      </c>
      <c r="C52" s="1090">
        <v>0.166162759065628</v>
      </c>
      <c r="D52" s="1090">
        <v>0.30220121145248402</v>
      </c>
      <c r="E52" s="1090">
        <v>0.45683899521827698</v>
      </c>
      <c r="F52" s="1090">
        <v>7.4797041714191395E-2</v>
      </c>
    </row>
    <row r="53" spans="1:6" x14ac:dyDescent="0.2">
      <c r="A53" s="2" t="s">
        <v>70</v>
      </c>
      <c r="B53" s="1093">
        <v>777</v>
      </c>
      <c r="C53" s="1090">
        <v>0.268622577190399</v>
      </c>
      <c r="D53" s="1090">
        <v>0.37654441595077498</v>
      </c>
      <c r="E53" s="1090">
        <v>0.32798647880554199</v>
      </c>
      <c r="F53" s="1090">
        <v>2.6846541091799701E-2</v>
      </c>
    </row>
    <row r="54" spans="1:6" x14ac:dyDescent="0.2">
      <c r="A54" s="2" t="s">
        <v>71</v>
      </c>
      <c r="B54" s="1093">
        <v>878</v>
      </c>
      <c r="C54" s="1090">
        <v>0.19701908528804801</v>
      </c>
      <c r="D54" s="1090">
        <v>0.316432684659958</v>
      </c>
      <c r="E54" s="1090">
        <v>0.449604392051697</v>
      </c>
      <c r="F54" s="1090">
        <v>3.69438268244267E-2</v>
      </c>
    </row>
    <row r="55" spans="1:6" x14ac:dyDescent="0.2">
      <c r="A55" s="2" t="s">
        <v>72</v>
      </c>
      <c r="B55" s="1093">
        <v>529</v>
      </c>
      <c r="C55" s="1090">
        <v>0.17639811336994199</v>
      </c>
      <c r="D55" s="1090">
        <v>0.28264728188514698</v>
      </c>
      <c r="E55" s="1090">
        <v>0.50178688764572099</v>
      </c>
      <c r="F55" s="1090">
        <v>3.9167705923318898E-2</v>
      </c>
    </row>
    <row r="56" spans="1:6" x14ac:dyDescent="0.2">
      <c r="A56" s="2" t="s">
        <v>73</v>
      </c>
      <c r="B56" s="1093">
        <v>944</v>
      </c>
      <c r="C56" s="1090">
        <v>0.12801136076450301</v>
      </c>
      <c r="D56" s="1090">
        <v>0.30316343903541598</v>
      </c>
      <c r="E56" s="1090">
        <v>0.49858185648918202</v>
      </c>
      <c r="F56" s="1090">
        <v>7.0243351161479894E-2</v>
      </c>
    </row>
    <row r="57" spans="1:6" x14ac:dyDescent="0.2">
      <c r="A57" s="5" t="s">
        <v>74</v>
      </c>
      <c r="B57" s="1092" t="s">
        <v>1</v>
      </c>
      <c r="C57" s="1089" t="s">
        <v>1</v>
      </c>
      <c r="D57" s="1089" t="s">
        <v>1</v>
      </c>
      <c r="E57" s="1089" t="s">
        <v>1</v>
      </c>
      <c r="F57" s="1089" t="s">
        <v>1</v>
      </c>
    </row>
    <row r="58" spans="1:6" x14ac:dyDescent="0.2">
      <c r="A58" s="2" t="s">
        <v>75</v>
      </c>
      <c r="B58" s="1093">
        <v>1088</v>
      </c>
      <c r="C58" s="1090">
        <v>0.150828868150711</v>
      </c>
      <c r="D58" s="1090">
        <v>0.22311241924762701</v>
      </c>
      <c r="E58" s="1090">
        <v>0.49883639812469499</v>
      </c>
      <c r="F58" s="1090">
        <v>0.127222314476967</v>
      </c>
    </row>
    <row r="59" spans="1:6" x14ac:dyDescent="0.2">
      <c r="A59" s="2" t="s">
        <v>76</v>
      </c>
      <c r="B59" s="1093">
        <v>4033</v>
      </c>
      <c r="C59" s="1090">
        <v>0.170962974429131</v>
      </c>
      <c r="D59" s="1090">
        <v>0.32058742642402599</v>
      </c>
      <c r="E59" s="1090">
        <v>0.45447820425033603</v>
      </c>
      <c r="F59" s="1090">
        <v>5.3971391171216999E-2</v>
      </c>
    </row>
    <row r="60" spans="1:6" x14ac:dyDescent="0.2">
      <c r="A60" s="2" t="s">
        <v>77</v>
      </c>
      <c r="B60" s="1093">
        <v>2149</v>
      </c>
      <c r="C60" s="1090">
        <v>0.23999907076358801</v>
      </c>
      <c r="D60" s="1090">
        <v>0.36963501572608898</v>
      </c>
      <c r="E60" s="1090">
        <v>0.36122572422027599</v>
      </c>
      <c r="F60" s="1090">
        <v>2.91402116417885E-2</v>
      </c>
    </row>
    <row r="61" spans="1:6" x14ac:dyDescent="0.2">
      <c r="A61" s="2" t="s">
        <v>78</v>
      </c>
      <c r="B61" s="1093">
        <v>1604</v>
      </c>
      <c r="C61" s="1090">
        <v>0.129716396331787</v>
      </c>
      <c r="D61" s="1090">
        <v>0.30074328184127802</v>
      </c>
      <c r="E61" s="1090">
        <v>0.50193959474563599</v>
      </c>
      <c r="F61" s="1090">
        <v>6.7600697278976399E-2</v>
      </c>
    </row>
    <row r="62" spans="1:6" x14ac:dyDescent="0.2">
      <c r="A62" s="5" t="s">
        <v>79</v>
      </c>
      <c r="B62" s="1092" t="s">
        <v>1</v>
      </c>
      <c r="C62" s="1089" t="s">
        <v>1</v>
      </c>
      <c r="D62" s="1089" t="s">
        <v>1</v>
      </c>
      <c r="E62" s="1089" t="s">
        <v>1</v>
      </c>
      <c r="F62" s="1089" t="s">
        <v>1</v>
      </c>
    </row>
    <row r="63" spans="1:6" x14ac:dyDescent="0.2">
      <c r="A63" s="2" t="s">
        <v>80</v>
      </c>
      <c r="B63" s="1093">
        <v>7164</v>
      </c>
      <c r="C63" s="1090">
        <v>0.185411646962166</v>
      </c>
      <c r="D63" s="1090">
        <v>0.31827214360237099</v>
      </c>
      <c r="E63" s="1090">
        <v>0.43936923146247903</v>
      </c>
      <c r="F63" s="1090">
        <v>5.6946970522403703E-2</v>
      </c>
    </row>
    <row r="64" spans="1:6" x14ac:dyDescent="0.2">
      <c r="A64" s="2" t="s">
        <v>81</v>
      </c>
      <c r="B64" s="1093">
        <v>295</v>
      </c>
      <c r="C64" s="1090">
        <v>0.13808627426624301</v>
      </c>
      <c r="D64" s="1090">
        <v>0.341799736022949</v>
      </c>
      <c r="E64" s="1090">
        <v>0.460809975862503</v>
      </c>
      <c r="F64" s="1090">
        <v>5.9304002672433902E-2</v>
      </c>
    </row>
    <row r="65" spans="1:6" x14ac:dyDescent="0.2">
      <c r="A65" s="2" t="s">
        <v>82</v>
      </c>
      <c r="B65" s="1093">
        <v>606</v>
      </c>
      <c r="C65" s="1090">
        <v>0.15636558830738101</v>
      </c>
      <c r="D65" s="1090">
        <v>0.27038955688476601</v>
      </c>
      <c r="E65" s="1090">
        <v>0.50469768047332797</v>
      </c>
      <c r="F65" s="1090">
        <v>6.8547159433364896E-2</v>
      </c>
    </row>
    <row r="66" spans="1:6" x14ac:dyDescent="0.2">
      <c r="A66" s="2" t="s">
        <v>83</v>
      </c>
      <c r="B66" s="1093">
        <v>809</v>
      </c>
      <c r="C66" s="1090">
        <v>0.16894227266311601</v>
      </c>
      <c r="D66" s="1090">
        <v>0.35076040029525801</v>
      </c>
      <c r="E66" s="1090">
        <v>0.41399642825126598</v>
      </c>
      <c r="F66" s="1090">
        <v>6.6300913691520705E-2</v>
      </c>
    </row>
    <row r="67" spans="1:6" x14ac:dyDescent="0.2">
      <c r="A67" s="5" t="s">
        <v>84</v>
      </c>
      <c r="B67" s="1092" t="s">
        <v>1</v>
      </c>
      <c r="C67" s="1089" t="s">
        <v>1</v>
      </c>
      <c r="D67" s="1089" t="s">
        <v>1</v>
      </c>
      <c r="E67" s="1089" t="s">
        <v>1</v>
      </c>
      <c r="F67" s="1089" t="s">
        <v>1</v>
      </c>
    </row>
    <row r="68" spans="1:6" x14ac:dyDescent="0.2">
      <c r="A68" s="2" t="s">
        <v>85</v>
      </c>
      <c r="B68" s="1093">
        <v>8166</v>
      </c>
      <c r="C68" s="1090">
        <v>0.158348709344864</v>
      </c>
      <c r="D68" s="1090">
        <v>0.31828221678733798</v>
      </c>
      <c r="E68" s="1090">
        <v>0.46175658702850297</v>
      </c>
      <c r="F68" s="1090">
        <v>6.1612498015165301E-2</v>
      </c>
    </row>
    <row r="69" spans="1:6" x14ac:dyDescent="0.2">
      <c r="A69" s="2" t="s">
        <v>86</v>
      </c>
      <c r="B69" s="1093">
        <v>182</v>
      </c>
      <c r="C69" s="1090">
        <v>0.23200951516628299</v>
      </c>
      <c r="D69" s="1090">
        <v>0.29275071620941201</v>
      </c>
      <c r="E69" s="1090">
        <v>0.43830692768096902</v>
      </c>
      <c r="F69" s="1090">
        <v>3.6932844668626799E-2</v>
      </c>
    </row>
    <row r="70" spans="1:6" x14ac:dyDescent="0.2">
      <c r="A70" s="2" t="s">
        <v>87</v>
      </c>
      <c r="B70" s="1093">
        <v>468</v>
      </c>
      <c r="C70" s="1090">
        <v>0.48922762274742099</v>
      </c>
      <c r="D70" s="1090">
        <v>0.336840569972992</v>
      </c>
      <c r="E70" s="1090">
        <v>0.154828801751137</v>
      </c>
      <c r="F70" s="1090">
        <v>1.91030092537403E-2</v>
      </c>
    </row>
    <row r="71" spans="1:6" x14ac:dyDescent="0.2">
      <c r="A71" s="2" t="s">
        <v>88</v>
      </c>
      <c r="B71" s="1093">
        <v>57</v>
      </c>
      <c r="C71" s="1090">
        <v>0.45921561121940602</v>
      </c>
      <c r="D71" s="1090">
        <v>0.28993958234786998</v>
      </c>
      <c r="E71" s="1090">
        <v>0.226205334067345</v>
      </c>
      <c r="F71" s="1090">
        <v>2.46394816786051E-2</v>
      </c>
    </row>
    <row r="72" spans="1:6" x14ac:dyDescent="0.2">
      <c r="A72" s="5" t="s">
        <v>89</v>
      </c>
      <c r="B72" s="1092" t="s">
        <v>1</v>
      </c>
      <c r="C72" s="1089" t="s">
        <v>1</v>
      </c>
      <c r="D72" s="1089" t="s">
        <v>1</v>
      </c>
      <c r="E72" s="1089" t="s">
        <v>1</v>
      </c>
      <c r="F72" s="1089" t="s">
        <v>1</v>
      </c>
    </row>
    <row r="73" spans="1:6" x14ac:dyDescent="0.2">
      <c r="A73" s="2" t="s">
        <v>89</v>
      </c>
      <c r="B73" s="1093">
        <v>4704</v>
      </c>
      <c r="C73" s="1090">
        <v>0.196978509426117</v>
      </c>
      <c r="D73" s="1090">
        <v>0.335395067930222</v>
      </c>
      <c r="E73" s="1090">
        <v>0.42181104421615601</v>
      </c>
      <c r="F73" s="1090">
        <v>4.5815374702215202E-2</v>
      </c>
    </row>
    <row r="74" spans="1:6" x14ac:dyDescent="0.2">
      <c r="A74" s="2" t="s">
        <v>90</v>
      </c>
      <c r="B74" s="1093">
        <v>1984</v>
      </c>
      <c r="C74" s="1090">
        <v>6.6927574574947399E-2</v>
      </c>
      <c r="D74" s="1090">
        <v>0.235438987612724</v>
      </c>
      <c r="E74" s="1090">
        <v>0.53835338354110696</v>
      </c>
      <c r="F74" s="1090">
        <v>0.15928006172180201</v>
      </c>
    </row>
    <row r="75" spans="1:6" x14ac:dyDescent="0.2">
      <c r="A75" s="5" t="s">
        <v>91</v>
      </c>
      <c r="B75" s="1092" t="s">
        <v>1</v>
      </c>
      <c r="C75" s="1089" t="s">
        <v>1</v>
      </c>
      <c r="D75" s="1089" t="s">
        <v>1</v>
      </c>
      <c r="E75" s="1089" t="s">
        <v>1</v>
      </c>
      <c r="F75" s="1089" t="s">
        <v>1</v>
      </c>
    </row>
    <row r="76" spans="1:6" x14ac:dyDescent="0.2">
      <c r="A76" s="2" t="s">
        <v>92</v>
      </c>
      <c r="B76" s="1093">
        <v>2343</v>
      </c>
      <c r="C76" s="1090">
        <v>0.21079848706722301</v>
      </c>
      <c r="D76" s="1090">
        <v>0.285799771547318</v>
      </c>
      <c r="E76" s="1090">
        <v>0.43757188320159901</v>
      </c>
      <c r="F76" s="1090">
        <v>6.5829873085022E-2</v>
      </c>
    </row>
    <row r="77" spans="1:6" x14ac:dyDescent="0.2">
      <c r="A77" s="2" t="s">
        <v>93</v>
      </c>
      <c r="B77" s="1093">
        <v>1171</v>
      </c>
      <c r="C77" s="1090">
        <v>0.17010267078876501</v>
      </c>
      <c r="D77" s="1090">
        <v>0.32170712947845498</v>
      </c>
      <c r="E77" s="1090">
        <v>0.44398596882820102</v>
      </c>
      <c r="F77" s="1090">
        <v>6.4204245805740398E-2</v>
      </c>
    </row>
    <row r="78" spans="1:6" x14ac:dyDescent="0.2">
      <c r="A78" s="2" t="s">
        <v>94</v>
      </c>
      <c r="B78" s="1093">
        <v>3140</v>
      </c>
      <c r="C78" s="1090">
        <v>0.15485344827175099</v>
      </c>
      <c r="D78" s="1090">
        <v>0.36637169122695901</v>
      </c>
      <c r="E78" s="1090">
        <v>0.43126237392425498</v>
      </c>
      <c r="F78" s="1090">
        <v>4.7512490302324302E-2</v>
      </c>
    </row>
    <row r="79" spans="1:6" x14ac:dyDescent="0.2">
      <c r="A79" s="5" t="s">
        <v>95</v>
      </c>
      <c r="B79" s="1092" t="s">
        <v>1</v>
      </c>
      <c r="C79" s="1089" t="s">
        <v>1</v>
      </c>
      <c r="D79" s="1089" t="s">
        <v>1</v>
      </c>
      <c r="E79" s="1089" t="s">
        <v>1</v>
      </c>
      <c r="F79" s="1089" t="s">
        <v>1</v>
      </c>
    </row>
    <row r="80" spans="1:6" x14ac:dyDescent="0.2">
      <c r="A80" s="2" t="s">
        <v>96</v>
      </c>
      <c r="B80" s="1093">
        <v>1201</v>
      </c>
      <c r="C80" s="1090">
        <v>0.12894539535045599</v>
      </c>
      <c r="D80" s="1090">
        <v>0.256704092025757</v>
      </c>
      <c r="E80" s="1090">
        <v>0.50742489099502597</v>
      </c>
      <c r="F80" s="1090">
        <v>0.106925643980503</v>
      </c>
    </row>
    <row r="81" spans="1:6" x14ac:dyDescent="0.2">
      <c r="A81" s="2" t="s">
        <v>97</v>
      </c>
      <c r="B81" s="1093">
        <v>1286</v>
      </c>
      <c r="C81" s="1090">
        <v>0.14293715357780501</v>
      </c>
      <c r="D81" s="1090">
        <v>0.37040752172470098</v>
      </c>
      <c r="E81" s="1090">
        <v>0.44720721244812001</v>
      </c>
      <c r="F81" s="1090">
        <v>3.9448097348213203E-2</v>
      </c>
    </row>
    <row r="82" spans="1:6" x14ac:dyDescent="0.2">
      <c r="A82" s="2" t="s">
        <v>98</v>
      </c>
      <c r="B82" s="1093">
        <v>272</v>
      </c>
      <c r="C82" s="1090">
        <v>0.22743956744670901</v>
      </c>
      <c r="D82" s="1090">
        <v>0.331680297851562</v>
      </c>
      <c r="E82" s="1090">
        <v>0.40256264805793801</v>
      </c>
      <c r="F82" s="1090">
        <v>3.8317505270242698E-2</v>
      </c>
    </row>
    <row r="83" spans="1:6" x14ac:dyDescent="0.2">
      <c r="A83" s="2" t="s">
        <v>99</v>
      </c>
      <c r="B83" s="1093">
        <v>789</v>
      </c>
      <c r="C83" s="1090">
        <v>0.24342989921569799</v>
      </c>
      <c r="D83" s="1090">
        <v>0.42042288184165999</v>
      </c>
      <c r="E83" s="1090">
        <v>0.31985211372375499</v>
      </c>
      <c r="F83" s="1090">
        <v>1.6295127570629099E-2</v>
      </c>
    </row>
    <row r="84" spans="1:6" x14ac:dyDescent="0.2">
      <c r="A84" s="2" t="s">
        <v>100</v>
      </c>
      <c r="B84" s="1093">
        <v>381</v>
      </c>
      <c r="C84" s="1090">
        <v>0.15256999433040599</v>
      </c>
      <c r="D84" s="1090">
        <v>0.47381570935249301</v>
      </c>
      <c r="E84" s="1090">
        <v>0.33626705408096302</v>
      </c>
      <c r="F84" s="1090">
        <v>3.7347242236137397E-2</v>
      </c>
    </row>
    <row r="85" spans="1:6" x14ac:dyDescent="0.2">
      <c r="A85" s="2" t="s">
        <v>101</v>
      </c>
      <c r="B85" s="1093">
        <v>1019</v>
      </c>
      <c r="C85" s="1090">
        <v>9.2084750533103901E-2</v>
      </c>
      <c r="D85" s="1090">
        <v>0.27795857191085799</v>
      </c>
      <c r="E85" s="1090">
        <v>0.56846004724502597</v>
      </c>
      <c r="F85" s="1090">
        <v>6.1496630311012303E-2</v>
      </c>
    </row>
    <row r="86" spans="1:6" x14ac:dyDescent="0.2">
      <c r="A86" s="2" t="s">
        <v>102</v>
      </c>
      <c r="B86" s="1093">
        <v>304</v>
      </c>
      <c r="C86" s="1090">
        <v>9.4227202236652402E-2</v>
      </c>
      <c r="D86" s="1090">
        <v>0.15041321516037001</v>
      </c>
      <c r="E86" s="1090">
        <v>0.54311734437942505</v>
      </c>
      <c r="F86" s="1090">
        <v>0.212242215871811</v>
      </c>
    </row>
    <row r="87" spans="1:6" x14ac:dyDescent="0.2">
      <c r="A87" s="2" t="s">
        <v>103</v>
      </c>
      <c r="B87" s="1093">
        <v>376</v>
      </c>
      <c r="C87" s="1090">
        <v>7.7903166413307204E-2</v>
      </c>
      <c r="D87" s="1090">
        <v>0.162285521626472</v>
      </c>
      <c r="E87" s="1090">
        <v>0.56132841110229503</v>
      </c>
      <c r="F87" s="1090">
        <v>0.198482900857925</v>
      </c>
    </row>
    <row r="88" spans="1:6" x14ac:dyDescent="0.2">
      <c r="A88" s="2" t="s">
        <v>104</v>
      </c>
      <c r="B88" s="1093">
        <v>979</v>
      </c>
      <c r="C88" s="1090">
        <v>0.271331816911697</v>
      </c>
      <c r="D88" s="1090">
        <v>0.29752492904663103</v>
      </c>
      <c r="E88" s="1090">
        <v>0.39649331569671598</v>
      </c>
      <c r="F88" s="1090">
        <v>3.4649942070245701E-2</v>
      </c>
    </row>
    <row r="89" spans="1:6" x14ac:dyDescent="0.2">
      <c r="A89" s="5" t="s">
        <v>105</v>
      </c>
      <c r="B89" s="1092" t="s">
        <v>1</v>
      </c>
      <c r="C89" s="1089" t="s">
        <v>1</v>
      </c>
      <c r="D89" s="1089" t="s">
        <v>1</v>
      </c>
      <c r="E89" s="1089" t="s">
        <v>1</v>
      </c>
      <c r="F89" s="1089" t="s">
        <v>1</v>
      </c>
    </row>
    <row r="90" spans="1:6" x14ac:dyDescent="0.2">
      <c r="A90" s="2" t="s">
        <v>106</v>
      </c>
      <c r="B90" s="1093">
        <v>1099</v>
      </c>
      <c r="C90" s="1090">
        <v>1</v>
      </c>
      <c r="D90" s="1090">
        <v>0</v>
      </c>
      <c r="E90" s="1090">
        <v>0</v>
      </c>
      <c r="F90" s="1090">
        <v>0</v>
      </c>
    </row>
    <row r="91" spans="1:6" x14ac:dyDescent="0.2">
      <c r="A91" s="2" t="s">
        <v>107</v>
      </c>
      <c r="B91" s="1093">
        <v>2539</v>
      </c>
      <c r="C91" s="1090">
        <v>0</v>
      </c>
      <c r="D91" s="1090">
        <v>1</v>
      </c>
      <c r="E91" s="1090">
        <v>0</v>
      </c>
      <c r="F91" s="1090">
        <v>0</v>
      </c>
    </row>
    <row r="92" spans="1:6" x14ac:dyDescent="0.2">
      <c r="A92" s="2" t="s">
        <v>108</v>
      </c>
      <c r="B92" s="1093">
        <v>4463</v>
      </c>
      <c r="C92" s="1090">
        <v>0</v>
      </c>
      <c r="D92" s="1090">
        <v>0</v>
      </c>
      <c r="E92" s="1090">
        <v>1</v>
      </c>
      <c r="F92" s="1090">
        <v>0</v>
      </c>
    </row>
    <row r="93" spans="1:6" x14ac:dyDescent="0.2">
      <c r="A93" s="2" t="s">
        <v>109</v>
      </c>
      <c r="B93" s="1093">
        <v>773</v>
      </c>
      <c r="C93" s="1090">
        <v>0</v>
      </c>
      <c r="D93" s="1090">
        <v>0</v>
      </c>
      <c r="E93" s="1090">
        <v>0</v>
      </c>
      <c r="F93" s="1090">
        <v>1</v>
      </c>
    </row>
    <row r="94" spans="1:6" x14ac:dyDescent="0.2">
      <c r="A94" s="5" t="s">
        <v>110</v>
      </c>
      <c r="B94" s="1092" t="s">
        <v>1</v>
      </c>
      <c r="C94" s="1089" t="s">
        <v>1</v>
      </c>
      <c r="D94" s="1089" t="s">
        <v>1</v>
      </c>
      <c r="E94" s="1089" t="s">
        <v>1</v>
      </c>
      <c r="F94" s="1089" t="s">
        <v>1</v>
      </c>
    </row>
    <row r="95" spans="1:6" x14ac:dyDescent="0.2">
      <c r="A95" s="2" t="s">
        <v>106</v>
      </c>
      <c r="B95" s="1093">
        <v>1764</v>
      </c>
      <c r="C95" s="1090">
        <v>0.65871298313140902</v>
      </c>
      <c r="D95" s="1090">
        <v>0.34128701686859098</v>
      </c>
      <c r="E95" s="1090">
        <v>0</v>
      </c>
      <c r="F95" s="1090">
        <v>0</v>
      </c>
    </row>
    <row r="96" spans="1:6" x14ac:dyDescent="0.2">
      <c r="A96" s="2" t="s">
        <v>107</v>
      </c>
      <c r="B96" s="1093">
        <v>3336</v>
      </c>
      <c r="C96" s="1090">
        <v>0</v>
      </c>
      <c r="D96" s="1090">
        <v>0.57597893476486195</v>
      </c>
      <c r="E96" s="1090">
        <v>0.42402106523513799</v>
      </c>
      <c r="F96" s="1090">
        <v>0</v>
      </c>
    </row>
    <row r="97" spans="1:6" x14ac:dyDescent="0.2">
      <c r="A97" s="2" t="s">
        <v>108</v>
      </c>
      <c r="B97" s="1093">
        <v>3365</v>
      </c>
      <c r="C97" s="1090">
        <v>0</v>
      </c>
      <c r="D97" s="1090">
        <v>0</v>
      </c>
      <c r="E97" s="1090">
        <v>0.90546005964279197</v>
      </c>
      <c r="F97" s="1090">
        <v>9.4539918005466503E-2</v>
      </c>
    </row>
    <row r="98" spans="1:6" x14ac:dyDescent="0.2">
      <c r="A98" s="2" t="s">
        <v>109</v>
      </c>
      <c r="B98" s="1093">
        <v>409</v>
      </c>
      <c r="C98" s="1090">
        <v>0</v>
      </c>
      <c r="D98" s="1090">
        <v>0</v>
      </c>
      <c r="E98" s="1090">
        <v>0</v>
      </c>
      <c r="F98" s="1090">
        <v>1</v>
      </c>
    </row>
    <row r="99" spans="1:6" x14ac:dyDescent="0.2">
      <c r="A99" s="5" t="s">
        <v>111</v>
      </c>
      <c r="B99" s="1092" t="s">
        <v>1</v>
      </c>
      <c r="C99" s="1089" t="s">
        <v>1</v>
      </c>
      <c r="D99" s="1089" t="s">
        <v>1</v>
      </c>
      <c r="E99" s="1089" t="s">
        <v>1</v>
      </c>
      <c r="F99" s="1089" t="s">
        <v>1</v>
      </c>
    </row>
    <row r="100" spans="1:6" x14ac:dyDescent="0.2">
      <c r="A100" s="2" t="s">
        <v>112</v>
      </c>
      <c r="B100" s="1093">
        <v>505</v>
      </c>
      <c r="C100" s="1090">
        <v>0.44795328378677401</v>
      </c>
      <c r="D100" s="1090">
        <v>0.28828376531601002</v>
      </c>
      <c r="E100" s="1090">
        <v>0.24208964407444</v>
      </c>
      <c r="F100" s="1090">
        <v>2.1673314273357398E-2</v>
      </c>
    </row>
    <row r="101" spans="1:6" x14ac:dyDescent="0.2">
      <c r="A101" s="2" t="s">
        <v>113</v>
      </c>
      <c r="B101" s="1093">
        <v>1369</v>
      </c>
      <c r="C101" s="1090">
        <v>0.152216777205467</v>
      </c>
      <c r="D101" s="1090">
        <v>0.25601515173911998</v>
      </c>
      <c r="E101" s="1090">
        <v>0.51198709011077903</v>
      </c>
      <c r="F101" s="1090">
        <v>7.9780995845794705E-2</v>
      </c>
    </row>
    <row r="102" spans="1:6" x14ac:dyDescent="0.2">
      <c r="A102" s="2" t="s">
        <v>114</v>
      </c>
      <c r="B102" s="1093">
        <v>1916</v>
      </c>
      <c r="C102" s="1090">
        <v>0.12902742624282801</v>
      </c>
      <c r="D102" s="1090">
        <v>0.27014526724815402</v>
      </c>
      <c r="E102" s="1090">
        <v>0.52471607923507702</v>
      </c>
      <c r="F102" s="1090">
        <v>7.6111249625682803E-2</v>
      </c>
    </row>
    <row r="103" spans="1:6" x14ac:dyDescent="0.2">
      <c r="A103" s="2" t="s">
        <v>115</v>
      </c>
      <c r="B103" s="1093">
        <v>1273</v>
      </c>
      <c r="C103" s="1090">
        <v>0.141766607761383</v>
      </c>
      <c r="D103" s="1090">
        <v>0.294555634260178</v>
      </c>
      <c r="E103" s="1090">
        <v>0.46796700358390803</v>
      </c>
      <c r="F103" s="1090">
        <v>9.5710761845111805E-2</v>
      </c>
    </row>
    <row r="104" spans="1:6" x14ac:dyDescent="0.2">
      <c r="A104" s="2" t="s">
        <v>116</v>
      </c>
      <c r="B104" s="1093">
        <v>1403</v>
      </c>
      <c r="C104" s="1090">
        <v>0.19263580441474901</v>
      </c>
      <c r="D104" s="1090">
        <v>0.27920490503311202</v>
      </c>
      <c r="E104" s="1090">
        <v>0.46422633528709401</v>
      </c>
      <c r="F104" s="1090">
        <v>6.3932977616786998E-2</v>
      </c>
    </row>
    <row r="105" spans="1:6" x14ac:dyDescent="0.2">
      <c r="A105" s="2" t="s">
        <v>117</v>
      </c>
      <c r="B105" s="1093">
        <v>1339</v>
      </c>
      <c r="C105" s="1090">
        <v>0.19896025955676999</v>
      </c>
      <c r="D105" s="1090">
        <v>0.46907800436019897</v>
      </c>
      <c r="E105" s="1090">
        <v>0.31291705369949302</v>
      </c>
      <c r="F105" s="1090">
        <v>1.9044680520892102E-2</v>
      </c>
    </row>
    <row r="106" spans="1:6" x14ac:dyDescent="0.2">
      <c r="A106" s="2" t="s">
        <v>118</v>
      </c>
      <c r="B106" s="1093">
        <v>1061</v>
      </c>
      <c r="C106" s="1090">
        <v>0.12824162840843201</v>
      </c>
      <c r="D106" s="1090">
        <v>0.46593666076660201</v>
      </c>
      <c r="E106" s="1090">
        <v>0.39881590008735701</v>
      </c>
      <c r="F106" s="1090">
        <v>7.0058177225291703E-3</v>
      </c>
    </row>
    <row r="107" spans="1:6" x14ac:dyDescent="0.2">
      <c r="A107" s="5" t="s">
        <v>111</v>
      </c>
      <c r="B107" s="1092" t="s">
        <v>1</v>
      </c>
      <c r="C107" s="1089" t="s">
        <v>1</v>
      </c>
      <c r="D107" s="1089" t="s">
        <v>1</v>
      </c>
      <c r="E107" s="1089" t="s">
        <v>1</v>
      </c>
      <c r="F107" s="1089" t="s">
        <v>1</v>
      </c>
    </row>
    <row r="108" spans="1:6" x14ac:dyDescent="0.2">
      <c r="A108" s="2" t="s">
        <v>119</v>
      </c>
      <c r="B108" s="1093">
        <v>1874</v>
      </c>
      <c r="C108" s="1090">
        <v>0.24497127532959001</v>
      </c>
      <c r="D108" s="1090">
        <v>0.26613584160804699</v>
      </c>
      <c r="E108" s="1090">
        <v>0.42733672261238098</v>
      </c>
      <c r="F108" s="1090">
        <v>6.1556164175272002E-2</v>
      </c>
    </row>
    <row r="109" spans="1:6" x14ac:dyDescent="0.2">
      <c r="A109" s="2" t="s">
        <v>120</v>
      </c>
      <c r="B109" s="1093">
        <v>2646</v>
      </c>
      <c r="C109" s="1090">
        <v>0.12991636991500899</v>
      </c>
      <c r="D109" s="1090">
        <v>0.28328949213027999</v>
      </c>
      <c r="E109" s="1090">
        <v>0.50619745254516602</v>
      </c>
      <c r="F109" s="1090">
        <v>8.0596692860126495E-2</v>
      </c>
    </row>
    <row r="110" spans="1:6" x14ac:dyDescent="0.2">
      <c r="A110" s="2" t="s">
        <v>121</v>
      </c>
      <c r="B110" s="1093">
        <v>1946</v>
      </c>
      <c r="C110" s="1090">
        <v>0.184476017951965</v>
      </c>
      <c r="D110" s="1090">
        <v>0.27321648597717302</v>
      </c>
      <c r="E110" s="1090">
        <v>0.47013202309608498</v>
      </c>
      <c r="F110" s="1090">
        <v>7.2175472974777194E-2</v>
      </c>
    </row>
    <row r="111" spans="1:6" x14ac:dyDescent="0.2">
      <c r="A111" s="2" t="s">
        <v>122</v>
      </c>
      <c r="B111" s="1093">
        <v>2400</v>
      </c>
      <c r="C111" s="1090">
        <v>0.16667953133583099</v>
      </c>
      <c r="D111" s="1090">
        <v>0.46764409542083701</v>
      </c>
      <c r="E111" s="1090">
        <v>0.35212704539299</v>
      </c>
      <c r="F111" s="1090">
        <v>1.3549336232245E-2</v>
      </c>
    </row>
    <row r="112" spans="1:6" x14ac:dyDescent="0.2">
      <c r="A112" s="5" t="s">
        <v>111</v>
      </c>
      <c r="B112" s="1092" t="s">
        <v>1</v>
      </c>
      <c r="C112" s="1089" t="s">
        <v>1</v>
      </c>
      <c r="D112" s="1089" t="s">
        <v>1</v>
      </c>
      <c r="E112" s="1089" t="s">
        <v>1</v>
      </c>
      <c r="F112" s="1089" t="s">
        <v>1</v>
      </c>
    </row>
    <row r="113" spans="1:6" x14ac:dyDescent="0.2">
      <c r="A113" s="2" t="s">
        <v>119</v>
      </c>
      <c r="B113" s="1093">
        <v>1874</v>
      </c>
      <c r="C113" s="1090">
        <v>0.24497127532959001</v>
      </c>
      <c r="D113" s="1090">
        <v>0.26613584160804699</v>
      </c>
      <c r="E113" s="1090">
        <v>0.42733672261238098</v>
      </c>
      <c r="F113" s="1090">
        <v>6.1556164175272002E-2</v>
      </c>
    </row>
    <row r="114" spans="1:6" x14ac:dyDescent="0.2">
      <c r="A114" s="2" t="s">
        <v>123</v>
      </c>
      <c r="B114" s="1093">
        <v>3189</v>
      </c>
      <c r="C114" s="1090">
        <v>0.13369077444076499</v>
      </c>
      <c r="D114" s="1090">
        <v>0.27908101677894598</v>
      </c>
      <c r="E114" s="1090">
        <v>0.503942310810089</v>
      </c>
      <c r="F114" s="1090">
        <v>8.3285920321941403E-2</v>
      </c>
    </row>
    <row r="115" spans="1:6" x14ac:dyDescent="0.2">
      <c r="A115" s="2" t="s">
        <v>124</v>
      </c>
      <c r="B115" s="1093">
        <v>3803</v>
      </c>
      <c r="C115" s="1090">
        <v>0.17731285095214799</v>
      </c>
      <c r="D115" s="1090">
        <v>0.390447527170181</v>
      </c>
      <c r="E115" s="1090">
        <v>0.39804998040199302</v>
      </c>
      <c r="F115" s="1090">
        <v>3.4189652651548399E-2</v>
      </c>
    </row>
    <row r="116" spans="1:6" x14ac:dyDescent="0.2">
      <c r="A116" s="5" t="s">
        <v>125</v>
      </c>
      <c r="B116" s="1092" t="s">
        <v>1</v>
      </c>
      <c r="C116" s="1089" t="s">
        <v>1</v>
      </c>
      <c r="D116" s="1089" t="s">
        <v>1</v>
      </c>
      <c r="E116" s="1089" t="s">
        <v>1</v>
      </c>
      <c r="F116" s="1089" t="s">
        <v>1</v>
      </c>
    </row>
    <row r="117" spans="1:6" x14ac:dyDescent="0.2">
      <c r="A117" s="2" t="s">
        <v>126</v>
      </c>
      <c r="B117" s="1093">
        <v>1235</v>
      </c>
      <c r="C117" s="1090">
        <v>0.90658712387085005</v>
      </c>
      <c r="D117" s="1090">
        <v>9.3412891030311598E-2</v>
      </c>
      <c r="E117" s="1090">
        <v>0</v>
      </c>
      <c r="F117" s="1090">
        <v>0</v>
      </c>
    </row>
    <row r="118" spans="1:6" x14ac:dyDescent="0.2">
      <c r="A118" s="2" t="s">
        <v>127</v>
      </c>
      <c r="B118" s="1093">
        <v>335</v>
      </c>
      <c r="C118" s="1090">
        <v>0</v>
      </c>
      <c r="D118" s="1090">
        <v>1</v>
      </c>
      <c r="E118" s="1090">
        <v>0</v>
      </c>
      <c r="F118" s="1090">
        <v>0</v>
      </c>
    </row>
    <row r="119" spans="1:6" x14ac:dyDescent="0.2">
      <c r="A119" s="2" t="s">
        <v>128</v>
      </c>
      <c r="B119" s="1093">
        <v>647</v>
      </c>
      <c r="C119" s="1090">
        <v>0</v>
      </c>
      <c r="D119" s="1090">
        <v>1</v>
      </c>
      <c r="E119" s="1090">
        <v>0</v>
      </c>
      <c r="F119" s="1090">
        <v>0</v>
      </c>
    </row>
    <row r="120" spans="1:6" x14ac:dyDescent="0.2">
      <c r="A120" s="2" t="s">
        <v>129</v>
      </c>
      <c r="B120" s="1093">
        <v>1421</v>
      </c>
      <c r="C120" s="1090">
        <v>0</v>
      </c>
      <c r="D120" s="1090">
        <v>1</v>
      </c>
      <c r="E120" s="1090">
        <v>0</v>
      </c>
      <c r="F120" s="1090">
        <v>0</v>
      </c>
    </row>
    <row r="121" spans="1:6" x14ac:dyDescent="0.2">
      <c r="A121" s="2" t="s">
        <v>130</v>
      </c>
      <c r="B121" s="1093">
        <v>1477</v>
      </c>
      <c r="C121" s="1090">
        <v>0</v>
      </c>
      <c r="D121" s="1090">
        <v>0</v>
      </c>
      <c r="E121" s="1090">
        <v>1</v>
      </c>
      <c r="F121" s="1090">
        <v>0</v>
      </c>
    </row>
    <row r="122" spans="1:6" x14ac:dyDescent="0.2">
      <c r="A122" s="2" t="s">
        <v>131</v>
      </c>
      <c r="B122" s="1093">
        <v>852</v>
      </c>
      <c r="C122" s="1090">
        <v>0</v>
      </c>
      <c r="D122" s="1090">
        <v>0</v>
      </c>
      <c r="E122" s="1090">
        <v>1</v>
      </c>
      <c r="F122" s="1090">
        <v>0</v>
      </c>
    </row>
    <row r="123" spans="1:6" x14ac:dyDescent="0.2">
      <c r="A123" s="2" t="s">
        <v>132</v>
      </c>
      <c r="B123" s="1093">
        <v>504</v>
      </c>
      <c r="C123" s="1090">
        <v>0</v>
      </c>
      <c r="D123" s="1090">
        <v>0</v>
      </c>
      <c r="E123" s="1090">
        <v>1</v>
      </c>
      <c r="F123" s="1090">
        <v>0</v>
      </c>
    </row>
    <row r="124" spans="1:6" x14ac:dyDescent="0.2">
      <c r="A124" s="3" t="s">
        <v>133</v>
      </c>
      <c r="B124" s="1094">
        <v>2403</v>
      </c>
      <c r="C124" s="1091">
        <v>0</v>
      </c>
      <c r="D124" s="1091">
        <v>0</v>
      </c>
      <c r="E124" s="1091">
        <v>0.70796096324920699</v>
      </c>
      <c r="F124" s="1091">
        <v>0.29203903675079301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110</v>
      </c>
    </row>
    <row r="4" spans="1:6" x14ac:dyDescent="0.2">
      <c r="A4" t="s">
        <v>23</v>
      </c>
    </row>
    <row r="5" spans="1:6" ht="25.5" x14ac:dyDescent="0.2">
      <c r="A5" s="4" t="s">
        <v>24</v>
      </c>
      <c r="B5" s="4" t="s">
        <v>4</v>
      </c>
      <c r="C5" s="4" t="s">
        <v>106</v>
      </c>
      <c r="D5" s="4" t="s">
        <v>107</v>
      </c>
      <c r="E5" s="4" t="s">
        <v>108</v>
      </c>
      <c r="F5" s="4" t="s">
        <v>109</v>
      </c>
    </row>
    <row r="6" spans="1:6" x14ac:dyDescent="0.2">
      <c r="A6" s="5" t="s">
        <v>26</v>
      </c>
      <c r="B6" s="1098" t="s">
        <v>1</v>
      </c>
      <c r="C6" s="1095" t="s">
        <v>1</v>
      </c>
      <c r="D6" s="1095" t="s">
        <v>1</v>
      </c>
      <c r="E6" s="1095" t="s">
        <v>1</v>
      </c>
      <c r="F6" s="1095" t="s">
        <v>1</v>
      </c>
    </row>
    <row r="7" spans="1:6" x14ac:dyDescent="0.2">
      <c r="A7" s="2" t="s">
        <v>26</v>
      </c>
      <c r="B7" s="1099">
        <v>8874</v>
      </c>
      <c r="C7" s="1096">
        <v>0.27525949478149397</v>
      </c>
      <c r="D7" s="1096">
        <v>0.389843910932541</v>
      </c>
      <c r="E7" s="1096">
        <v>0.30538555979728699</v>
      </c>
      <c r="F7" s="1096">
        <v>2.95110754668713E-2</v>
      </c>
    </row>
    <row r="8" spans="1:6" x14ac:dyDescent="0.2">
      <c r="A8" s="5" t="s">
        <v>27</v>
      </c>
      <c r="B8" s="1098" t="s">
        <v>1</v>
      </c>
      <c r="C8" s="1095" t="s">
        <v>1</v>
      </c>
      <c r="D8" s="1095" t="s">
        <v>1</v>
      </c>
      <c r="E8" s="1095" t="s">
        <v>1</v>
      </c>
      <c r="F8" s="1095" t="s">
        <v>1</v>
      </c>
    </row>
    <row r="9" spans="1:6" x14ac:dyDescent="0.2">
      <c r="A9" s="2" t="s">
        <v>28</v>
      </c>
      <c r="B9" s="1099">
        <v>2361</v>
      </c>
      <c r="C9" s="1096">
        <v>0.30966681241989102</v>
      </c>
      <c r="D9" s="1096">
        <v>0.35866034030914301</v>
      </c>
      <c r="E9" s="1096">
        <v>0.30432155728340099</v>
      </c>
      <c r="F9" s="1096">
        <v>2.73512825369835E-2</v>
      </c>
    </row>
    <row r="10" spans="1:6" x14ac:dyDescent="0.2">
      <c r="A10" s="2" t="s">
        <v>29</v>
      </c>
      <c r="B10" s="1099">
        <v>388</v>
      </c>
      <c r="C10" s="1096">
        <v>0.43185681104660001</v>
      </c>
      <c r="D10" s="1096">
        <v>0.40767806768417397</v>
      </c>
      <c r="E10" s="1096">
        <v>0.15461421012878401</v>
      </c>
      <c r="F10" s="1096">
        <v>5.8509004302322899E-3</v>
      </c>
    </row>
    <row r="11" spans="1:6" x14ac:dyDescent="0.2">
      <c r="A11" s="2" t="s">
        <v>30</v>
      </c>
      <c r="B11" s="1099">
        <v>1474</v>
      </c>
      <c r="C11" s="1096">
        <v>0.173122853040695</v>
      </c>
      <c r="D11" s="1096">
        <v>0.35947370529174799</v>
      </c>
      <c r="E11" s="1096">
        <v>0.42031350731849698</v>
      </c>
      <c r="F11" s="1096">
        <v>4.7089930623769802E-2</v>
      </c>
    </row>
    <row r="12" spans="1:6" x14ac:dyDescent="0.2">
      <c r="A12" s="2" t="s">
        <v>31</v>
      </c>
      <c r="B12" s="1099">
        <v>1698</v>
      </c>
      <c r="C12" s="1096">
        <v>0.15918698906898501</v>
      </c>
      <c r="D12" s="1096">
        <v>0.27738955616951</v>
      </c>
      <c r="E12" s="1096">
        <v>0.49891194701194802</v>
      </c>
      <c r="F12" s="1096">
        <v>6.4511507749557495E-2</v>
      </c>
    </row>
    <row r="13" spans="1:6" x14ac:dyDescent="0.2">
      <c r="A13" s="2" t="s">
        <v>32</v>
      </c>
      <c r="B13" s="1099">
        <v>962</v>
      </c>
      <c r="C13" s="1096">
        <v>0.35991626977920499</v>
      </c>
      <c r="D13" s="1096">
        <v>0.50889331102371205</v>
      </c>
      <c r="E13" s="1096">
        <v>0.12834608554840099</v>
      </c>
      <c r="F13" s="1096">
        <v>2.8443301562219902E-3</v>
      </c>
    </row>
    <row r="14" spans="1:6" x14ac:dyDescent="0.2">
      <c r="A14" s="2" t="s">
        <v>33</v>
      </c>
      <c r="B14" s="1099">
        <v>1567</v>
      </c>
      <c r="C14" s="1096">
        <v>0.166886866092682</v>
      </c>
      <c r="D14" s="1096">
        <v>0.55513507127761796</v>
      </c>
      <c r="E14" s="1096">
        <v>0.25766178965568498</v>
      </c>
      <c r="F14" s="1096">
        <v>2.0316291600465799E-2</v>
      </c>
    </row>
    <row r="15" spans="1:6" x14ac:dyDescent="0.2">
      <c r="A15" s="5" t="s">
        <v>34</v>
      </c>
      <c r="B15" s="1098" t="s">
        <v>1</v>
      </c>
      <c r="C15" s="1095" t="s">
        <v>1</v>
      </c>
      <c r="D15" s="1095" t="s">
        <v>1</v>
      </c>
      <c r="E15" s="1095" t="s">
        <v>1</v>
      </c>
      <c r="F15" s="1095" t="s">
        <v>1</v>
      </c>
    </row>
    <row r="16" spans="1:6" x14ac:dyDescent="0.2">
      <c r="A16" s="2" t="s">
        <v>35</v>
      </c>
      <c r="B16" s="1099">
        <v>5752</v>
      </c>
      <c r="C16" s="1096">
        <v>0.154871955513954</v>
      </c>
      <c r="D16" s="1096">
        <v>0.38878411054611201</v>
      </c>
      <c r="E16" s="1096">
        <v>0.41345974802970897</v>
      </c>
      <c r="F16" s="1096">
        <v>4.2884178459644297E-2</v>
      </c>
    </row>
    <row r="17" spans="1:6" x14ac:dyDescent="0.2">
      <c r="A17" s="2" t="s">
        <v>36</v>
      </c>
      <c r="B17" s="1099">
        <v>294</v>
      </c>
      <c r="C17" s="1096">
        <v>0.892064809799194</v>
      </c>
      <c r="D17" s="1096">
        <v>8.0536574125289903E-2</v>
      </c>
      <c r="E17" s="1096">
        <v>2.41879783570766E-2</v>
      </c>
      <c r="F17" s="1096">
        <v>3.2106253784149898E-3</v>
      </c>
    </row>
    <row r="18" spans="1:6" x14ac:dyDescent="0.2">
      <c r="A18" s="2" t="s">
        <v>37</v>
      </c>
      <c r="B18" s="1099">
        <v>2389</v>
      </c>
      <c r="C18" s="1096">
        <v>0.30049234628677401</v>
      </c>
      <c r="D18" s="1096">
        <v>0.53825193643569902</v>
      </c>
      <c r="E18" s="1096">
        <v>0.15666593611240401</v>
      </c>
      <c r="F18" s="1096">
        <v>4.58978489041328E-3</v>
      </c>
    </row>
    <row r="19" spans="1:6" x14ac:dyDescent="0.2">
      <c r="A19" s="2" t="s">
        <v>38</v>
      </c>
      <c r="B19" s="1099">
        <v>304</v>
      </c>
      <c r="C19" s="1096">
        <v>0.77383297681808505</v>
      </c>
      <c r="D19" s="1096">
        <v>0.16359204053878801</v>
      </c>
      <c r="E19" s="1096">
        <v>5.1754098385572399E-2</v>
      </c>
      <c r="F19" s="1096">
        <v>1.08209094032645E-2</v>
      </c>
    </row>
    <row r="20" spans="1:6" x14ac:dyDescent="0.2">
      <c r="A20" s="5" t="s">
        <v>39</v>
      </c>
      <c r="B20" s="1098" t="s">
        <v>1</v>
      </c>
      <c r="C20" s="1095" t="s">
        <v>1</v>
      </c>
      <c r="D20" s="1095" t="s">
        <v>1</v>
      </c>
      <c r="E20" s="1095" t="s">
        <v>1</v>
      </c>
      <c r="F20" s="1095" t="s">
        <v>1</v>
      </c>
    </row>
    <row r="21" spans="1:6" x14ac:dyDescent="0.2">
      <c r="A21" s="2" t="s">
        <v>35</v>
      </c>
      <c r="B21" s="1099">
        <v>5752</v>
      </c>
      <c r="C21" s="1096">
        <v>0.154871955513954</v>
      </c>
      <c r="D21" s="1096">
        <v>0.38878411054611201</v>
      </c>
      <c r="E21" s="1096">
        <v>0.41345974802970897</v>
      </c>
      <c r="F21" s="1096">
        <v>4.2884178459644297E-2</v>
      </c>
    </row>
    <row r="22" spans="1:6" x14ac:dyDescent="0.2">
      <c r="A22" s="2" t="s">
        <v>40</v>
      </c>
      <c r="B22" s="1099">
        <v>104</v>
      </c>
      <c r="C22" s="1096">
        <v>0.72595584392547596</v>
      </c>
      <c r="D22" s="1096">
        <v>0.20212593674659701</v>
      </c>
      <c r="E22" s="1096">
        <v>7.1918196976184803E-2</v>
      </c>
      <c r="F22" s="1096">
        <v>0</v>
      </c>
    </row>
    <row r="23" spans="1:6" x14ac:dyDescent="0.2">
      <c r="A23" s="2" t="s">
        <v>41</v>
      </c>
      <c r="B23" s="1099">
        <v>159</v>
      </c>
      <c r="C23" s="1096">
        <v>0.97743517160415605</v>
      </c>
      <c r="D23" s="1096">
        <v>2.25648172199726E-2</v>
      </c>
      <c r="E23" s="1096">
        <v>0</v>
      </c>
      <c r="F23" s="1096">
        <v>0</v>
      </c>
    </row>
    <row r="24" spans="1:6" x14ac:dyDescent="0.2">
      <c r="A24" s="2" t="s">
        <v>42</v>
      </c>
      <c r="B24" s="1099">
        <v>31</v>
      </c>
      <c r="C24" s="1096">
        <v>0.97005528211593595</v>
      </c>
      <c r="D24" s="1096">
        <v>0</v>
      </c>
      <c r="E24" s="1096">
        <v>0</v>
      </c>
      <c r="F24" s="1096">
        <v>2.9944732785224901E-2</v>
      </c>
    </row>
    <row r="25" spans="1:6" x14ac:dyDescent="0.2">
      <c r="A25" s="2" t="s">
        <v>43</v>
      </c>
      <c r="B25" s="1099">
        <v>10</v>
      </c>
      <c r="C25" s="1096" t="s">
        <v>1</v>
      </c>
      <c r="D25" s="1096" t="s">
        <v>1</v>
      </c>
      <c r="E25" s="1096" t="s">
        <v>1</v>
      </c>
      <c r="F25" s="1096" t="s">
        <v>1</v>
      </c>
    </row>
    <row r="26" spans="1:6" x14ac:dyDescent="0.2">
      <c r="A26" s="2" t="s">
        <v>37</v>
      </c>
      <c r="B26" s="1099">
        <v>2389</v>
      </c>
      <c r="C26" s="1096">
        <v>0.30049234628677401</v>
      </c>
      <c r="D26" s="1096">
        <v>0.53825193643569902</v>
      </c>
      <c r="E26" s="1096">
        <v>0.15666593611240401</v>
      </c>
      <c r="F26" s="1096">
        <v>4.58978489041328E-3</v>
      </c>
    </row>
    <row r="27" spans="1:6" x14ac:dyDescent="0.2">
      <c r="A27" s="2" t="s">
        <v>44</v>
      </c>
      <c r="B27" s="1099">
        <v>36</v>
      </c>
      <c r="C27" s="1096">
        <v>0.73838609457016002</v>
      </c>
      <c r="D27" s="1096">
        <v>0.21606279909610701</v>
      </c>
      <c r="E27" s="1096">
        <v>4.5551136136055E-2</v>
      </c>
      <c r="F27" s="1096">
        <v>0</v>
      </c>
    </row>
    <row r="28" spans="1:6" x14ac:dyDescent="0.2">
      <c r="A28" s="2" t="s">
        <v>45</v>
      </c>
      <c r="B28" s="1099">
        <v>258</v>
      </c>
      <c r="C28" s="1096">
        <v>0.77291202545166005</v>
      </c>
      <c r="D28" s="1096">
        <v>0.15878273546695701</v>
      </c>
      <c r="E28" s="1096">
        <v>5.52324913442135E-2</v>
      </c>
      <c r="F28" s="1096">
        <v>1.30727272480726E-2</v>
      </c>
    </row>
    <row r="29" spans="1:6" x14ac:dyDescent="0.2">
      <c r="A29" s="5" t="s">
        <v>46</v>
      </c>
      <c r="B29" s="1098" t="s">
        <v>1</v>
      </c>
      <c r="C29" s="1095" t="s">
        <v>1</v>
      </c>
      <c r="D29" s="1095" t="s">
        <v>1</v>
      </c>
      <c r="E29" s="1095" t="s">
        <v>1</v>
      </c>
      <c r="F29" s="1095" t="s">
        <v>1</v>
      </c>
    </row>
    <row r="30" spans="1:6" x14ac:dyDescent="0.2">
      <c r="A30" s="2" t="s">
        <v>47</v>
      </c>
      <c r="B30" s="1099">
        <v>509</v>
      </c>
      <c r="C30" s="1096">
        <v>1</v>
      </c>
      <c r="D30" s="1096">
        <v>0</v>
      </c>
      <c r="E30" s="1096">
        <v>0</v>
      </c>
      <c r="F30" s="1096">
        <v>0</v>
      </c>
    </row>
    <row r="31" spans="1:6" x14ac:dyDescent="0.2">
      <c r="A31" s="2" t="s">
        <v>48</v>
      </c>
      <c r="B31" s="1099">
        <v>2218</v>
      </c>
      <c r="C31" s="1096">
        <v>0.42813709378242498</v>
      </c>
      <c r="D31" s="1096">
        <v>0.57186293601989702</v>
      </c>
      <c r="E31" s="1096">
        <v>0</v>
      </c>
      <c r="F31" s="1096">
        <v>0</v>
      </c>
    </row>
    <row r="32" spans="1:6" x14ac:dyDescent="0.2">
      <c r="A32" s="2" t="s">
        <v>49</v>
      </c>
      <c r="B32" s="1099">
        <v>1853</v>
      </c>
      <c r="C32" s="1096">
        <v>7.1287274360656697E-2</v>
      </c>
      <c r="D32" s="1096">
        <v>0.48409774899482699</v>
      </c>
      <c r="E32" s="1096">
        <v>0.44461497664451599</v>
      </c>
      <c r="F32" s="1096">
        <v>0</v>
      </c>
    </row>
    <row r="33" spans="1:6" x14ac:dyDescent="0.2">
      <c r="A33" s="2" t="s">
        <v>50</v>
      </c>
      <c r="B33" s="1099">
        <v>4294</v>
      </c>
      <c r="C33" s="1096">
        <v>1.2305197305977299E-2</v>
      </c>
      <c r="D33" s="1096">
        <v>0.24425692856311801</v>
      </c>
      <c r="E33" s="1096">
        <v>0.651608467102051</v>
      </c>
      <c r="F33" s="1096">
        <v>9.1829434037208599E-2</v>
      </c>
    </row>
    <row r="34" spans="1:6" x14ac:dyDescent="0.2">
      <c r="A34" s="5" t="s">
        <v>51</v>
      </c>
      <c r="B34" s="1098" t="s">
        <v>1</v>
      </c>
      <c r="C34" s="1095" t="s">
        <v>1</v>
      </c>
      <c r="D34" s="1095" t="s">
        <v>1</v>
      </c>
      <c r="E34" s="1095" t="s">
        <v>1</v>
      </c>
      <c r="F34" s="1095" t="s">
        <v>1</v>
      </c>
    </row>
    <row r="35" spans="1:6" x14ac:dyDescent="0.2">
      <c r="A35" s="2" t="s">
        <v>52</v>
      </c>
      <c r="B35" s="1099">
        <v>2732</v>
      </c>
      <c r="C35" s="1096">
        <v>0.30416241288185097</v>
      </c>
      <c r="D35" s="1096">
        <v>0.40815016627311701</v>
      </c>
      <c r="E35" s="1096">
        <v>0.26645970344543501</v>
      </c>
      <c r="F35" s="1096">
        <v>2.1227715536952001E-2</v>
      </c>
    </row>
    <row r="36" spans="1:6" x14ac:dyDescent="0.2">
      <c r="A36" s="2" t="s">
        <v>53</v>
      </c>
      <c r="B36" s="1099">
        <v>3816</v>
      </c>
      <c r="C36" s="1096">
        <v>0.23010794818401301</v>
      </c>
      <c r="D36" s="1096">
        <v>0.37952190637588501</v>
      </c>
      <c r="E36" s="1096">
        <v>0.35197123885154702</v>
      </c>
      <c r="F36" s="1096">
        <v>3.8398917764425299E-2</v>
      </c>
    </row>
    <row r="37" spans="1:6" x14ac:dyDescent="0.2">
      <c r="A37" s="2" t="s">
        <v>54</v>
      </c>
      <c r="B37" s="1099">
        <v>1198</v>
      </c>
      <c r="C37" s="1096">
        <v>0.26226770877838101</v>
      </c>
      <c r="D37" s="1096">
        <v>0.360781580209732</v>
      </c>
      <c r="E37" s="1096">
        <v>0.34773662686348</v>
      </c>
      <c r="F37" s="1096">
        <v>2.92140860110521E-2</v>
      </c>
    </row>
    <row r="38" spans="1:6" x14ac:dyDescent="0.2">
      <c r="A38" s="2" t="s">
        <v>55</v>
      </c>
      <c r="B38" s="1099">
        <v>1128</v>
      </c>
      <c r="C38" s="1096">
        <v>0.26364767551422102</v>
      </c>
      <c r="D38" s="1096">
        <v>0.34186261892318698</v>
      </c>
      <c r="E38" s="1096">
        <v>0.34106475114822399</v>
      </c>
      <c r="F38" s="1096">
        <v>5.34249618649483E-2</v>
      </c>
    </row>
    <row r="39" spans="1:6" x14ac:dyDescent="0.2">
      <c r="A39" s="5" t="s">
        <v>56</v>
      </c>
      <c r="B39" s="1098" t="s">
        <v>1</v>
      </c>
      <c r="C39" s="1095" t="s">
        <v>1</v>
      </c>
      <c r="D39" s="1095" t="s">
        <v>1</v>
      </c>
      <c r="E39" s="1095" t="s">
        <v>1</v>
      </c>
      <c r="F39" s="1095" t="s">
        <v>1</v>
      </c>
    </row>
    <row r="40" spans="1:6" x14ac:dyDescent="0.2">
      <c r="A40" s="2" t="s">
        <v>57</v>
      </c>
      <c r="B40" s="1099">
        <v>7823</v>
      </c>
      <c r="C40" s="1096">
        <v>0.25466704368591297</v>
      </c>
      <c r="D40" s="1096">
        <v>0.397393047809601</v>
      </c>
      <c r="E40" s="1096">
        <v>0.31993427872657798</v>
      </c>
      <c r="F40" s="1096">
        <v>2.8005624189972898E-2</v>
      </c>
    </row>
    <row r="41" spans="1:6" x14ac:dyDescent="0.2">
      <c r="A41" s="2" t="s">
        <v>58</v>
      </c>
      <c r="B41" s="1099">
        <v>804</v>
      </c>
      <c r="C41" s="1096">
        <v>0.36608085036277799</v>
      </c>
      <c r="D41" s="1096">
        <v>0.35395753383636502</v>
      </c>
      <c r="E41" s="1096">
        <v>0.241104692220688</v>
      </c>
      <c r="F41" s="1096">
        <v>3.8856927305459997E-2</v>
      </c>
    </row>
    <row r="42" spans="1:6" x14ac:dyDescent="0.2">
      <c r="A42" s="5" t="s">
        <v>59</v>
      </c>
      <c r="B42" s="1098" t="s">
        <v>1</v>
      </c>
      <c r="C42" s="1095" t="s">
        <v>1</v>
      </c>
      <c r="D42" s="1095" t="s">
        <v>1</v>
      </c>
      <c r="E42" s="1095" t="s">
        <v>1</v>
      </c>
      <c r="F42" s="1095" t="s">
        <v>1</v>
      </c>
    </row>
    <row r="43" spans="1:6" x14ac:dyDescent="0.2">
      <c r="A43" s="2" t="s">
        <v>60</v>
      </c>
      <c r="B43" s="1099">
        <v>7091</v>
      </c>
      <c r="C43" s="1096">
        <v>0.25073349475860601</v>
      </c>
      <c r="D43" s="1096">
        <v>0.41285789012908902</v>
      </c>
      <c r="E43" s="1096">
        <v>0.31307977437973</v>
      </c>
      <c r="F43" s="1096">
        <v>2.3328831419348699E-2</v>
      </c>
    </row>
    <row r="44" spans="1:6" x14ac:dyDescent="0.2">
      <c r="A44" s="2" t="s">
        <v>61</v>
      </c>
      <c r="B44" s="1099">
        <v>969</v>
      </c>
      <c r="C44" s="1096">
        <v>0.28635662794113198</v>
      </c>
      <c r="D44" s="1096">
        <v>0.29632350802421598</v>
      </c>
      <c r="E44" s="1096">
        <v>0.35717058181762701</v>
      </c>
      <c r="F44" s="1096">
        <v>6.0149289667606402E-2</v>
      </c>
    </row>
    <row r="45" spans="1:6" x14ac:dyDescent="0.2">
      <c r="A45" s="2" t="s">
        <v>62</v>
      </c>
      <c r="B45" s="1099">
        <v>682</v>
      </c>
      <c r="C45" s="1096">
        <v>0.38325509428978</v>
      </c>
      <c r="D45" s="1096">
        <v>0.340158641338348</v>
      </c>
      <c r="E45" s="1096">
        <v>0.235290586948395</v>
      </c>
      <c r="F45" s="1096">
        <v>4.1295655071735403E-2</v>
      </c>
    </row>
    <row r="46" spans="1:6" x14ac:dyDescent="0.2">
      <c r="A46" s="5" t="s">
        <v>63</v>
      </c>
      <c r="B46" s="1098" t="s">
        <v>1</v>
      </c>
      <c r="C46" s="1095" t="s">
        <v>1</v>
      </c>
      <c r="D46" s="1095" t="s">
        <v>1</v>
      </c>
      <c r="E46" s="1095" t="s">
        <v>1</v>
      </c>
      <c r="F46" s="1095" t="s">
        <v>1</v>
      </c>
    </row>
    <row r="47" spans="1:6" x14ac:dyDescent="0.2">
      <c r="A47" s="2" t="s">
        <v>64</v>
      </c>
      <c r="B47" s="1099">
        <v>1088</v>
      </c>
      <c r="C47" s="1096">
        <v>0.23589789867401101</v>
      </c>
      <c r="D47" s="1096">
        <v>0.29162275791168202</v>
      </c>
      <c r="E47" s="1096">
        <v>0.40534758567810097</v>
      </c>
      <c r="F47" s="1096">
        <v>6.7131765186786693E-2</v>
      </c>
    </row>
    <row r="48" spans="1:6" x14ac:dyDescent="0.2">
      <c r="A48" s="2" t="s">
        <v>65</v>
      </c>
      <c r="B48" s="1099">
        <v>735</v>
      </c>
      <c r="C48" s="1096">
        <v>0.29209974408149703</v>
      </c>
      <c r="D48" s="1096">
        <v>0.47451132535934398</v>
      </c>
      <c r="E48" s="1096">
        <v>0.21983294188976299</v>
      </c>
      <c r="F48" s="1096">
        <v>1.3555993326008301E-2</v>
      </c>
    </row>
    <row r="49" spans="1:6" x14ac:dyDescent="0.2">
      <c r="A49" s="2" t="s">
        <v>66</v>
      </c>
      <c r="B49" s="1099">
        <v>1312</v>
      </c>
      <c r="C49" s="1096">
        <v>0.31843447685241699</v>
      </c>
      <c r="D49" s="1096">
        <v>0.38714462518692</v>
      </c>
      <c r="E49" s="1096">
        <v>0.277751624584198</v>
      </c>
      <c r="F49" s="1096">
        <v>1.6669297590851801E-2</v>
      </c>
    </row>
    <row r="50" spans="1:6" x14ac:dyDescent="0.2">
      <c r="A50" s="2" t="s">
        <v>67</v>
      </c>
      <c r="B50" s="1099">
        <v>885</v>
      </c>
      <c r="C50" s="1096">
        <v>0.242643803358078</v>
      </c>
      <c r="D50" s="1096">
        <v>0.40887886285781899</v>
      </c>
      <c r="E50" s="1096">
        <v>0.32913106679916398</v>
      </c>
      <c r="F50" s="1096">
        <v>1.9346278160810498E-2</v>
      </c>
    </row>
    <row r="51" spans="1:6" x14ac:dyDescent="0.2">
      <c r="A51" s="2" t="s">
        <v>68</v>
      </c>
      <c r="B51" s="1099">
        <v>859</v>
      </c>
      <c r="C51" s="1096">
        <v>0.26444765925407399</v>
      </c>
      <c r="D51" s="1096">
        <v>0.382303357124329</v>
      </c>
      <c r="E51" s="1096">
        <v>0.32241624593734702</v>
      </c>
      <c r="F51" s="1096">
        <v>3.0832735821604701E-2</v>
      </c>
    </row>
    <row r="52" spans="1:6" x14ac:dyDescent="0.2">
      <c r="A52" s="2" t="s">
        <v>69</v>
      </c>
      <c r="B52" s="1099">
        <v>867</v>
      </c>
      <c r="C52" s="1096">
        <v>0.26244613528251598</v>
      </c>
      <c r="D52" s="1096">
        <v>0.36179736256599399</v>
      </c>
      <c r="E52" s="1096">
        <v>0.32477512955665599</v>
      </c>
      <c r="F52" s="1096">
        <v>5.0981383770704297E-2</v>
      </c>
    </row>
    <row r="53" spans="1:6" x14ac:dyDescent="0.2">
      <c r="A53" s="2" t="s">
        <v>70</v>
      </c>
      <c r="B53" s="1099">
        <v>777</v>
      </c>
      <c r="C53" s="1096">
        <v>0.38655841350555398</v>
      </c>
      <c r="D53" s="1096">
        <v>0.42649480700492898</v>
      </c>
      <c r="E53" s="1096">
        <v>0.17370921373367301</v>
      </c>
      <c r="F53" s="1096">
        <v>1.32375573739409E-2</v>
      </c>
    </row>
    <row r="54" spans="1:6" x14ac:dyDescent="0.2">
      <c r="A54" s="2" t="s">
        <v>71</v>
      </c>
      <c r="B54" s="1099">
        <v>878</v>
      </c>
      <c r="C54" s="1096">
        <v>0.30796861648559598</v>
      </c>
      <c r="D54" s="1096">
        <v>0.38980847597122198</v>
      </c>
      <c r="E54" s="1096">
        <v>0.28281527757644698</v>
      </c>
      <c r="F54" s="1096">
        <v>1.9407669082284001E-2</v>
      </c>
    </row>
    <row r="55" spans="1:6" x14ac:dyDescent="0.2">
      <c r="A55" s="2" t="s">
        <v>72</v>
      </c>
      <c r="B55" s="1099">
        <v>529</v>
      </c>
      <c r="C55" s="1096">
        <v>0.266393601894379</v>
      </c>
      <c r="D55" s="1096">
        <v>0.40096125006675698</v>
      </c>
      <c r="E55" s="1096">
        <v>0.31115239858627303</v>
      </c>
      <c r="F55" s="1096">
        <v>2.1492751315236099E-2</v>
      </c>
    </row>
    <row r="56" spans="1:6" x14ac:dyDescent="0.2">
      <c r="A56" s="2" t="s">
        <v>73</v>
      </c>
      <c r="B56" s="1099">
        <v>944</v>
      </c>
      <c r="C56" s="1096">
        <v>0.18853472173214</v>
      </c>
      <c r="D56" s="1096">
        <v>0.41430649161338801</v>
      </c>
      <c r="E56" s="1096">
        <v>0.364954173564911</v>
      </c>
      <c r="F56" s="1096">
        <v>3.2204609364271199E-2</v>
      </c>
    </row>
    <row r="57" spans="1:6" x14ac:dyDescent="0.2">
      <c r="A57" s="5" t="s">
        <v>74</v>
      </c>
      <c r="B57" s="1098" t="s">
        <v>1</v>
      </c>
      <c r="C57" s="1095" t="s">
        <v>1</v>
      </c>
      <c r="D57" s="1095" t="s">
        <v>1</v>
      </c>
      <c r="E57" s="1095" t="s">
        <v>1</v>
      </c>
      <c r="F57" s="1095" t="s">
        <v>1</v>
      </c>
    </row>
    <row r="58" spans="1:6" x14ac:dyDescent="0.2">
      <c r="A58" s="2" t="s">
        <v>75</v>
      </c>
      <c r="B58" s="1099">
        <v>1088</v>
      </c>
      <c r="C58" s="1096">
        <v>0.23589789867401101</v>
      </c>
      <c r="D58" s="1096">
        <v>0.29162275791168202</v>
      </c>
      <c r="E58" s="1096">
        <v>0.40534758567810097</v>
      </c>
      <c r="F58" s="1096">
        <v>6.7131765186786693E-2</v>
      </c>
    </row>
    <row r="59" spans="1:6" x14ac:dyDescent="0.2">
      <c r="A59" s="2" t="s">
        <v>76</v>
      </c>
      <c r="B59" s="1099">
        <v>4033</v>
      </c>
      <c r="C59" s="1096">
        <v>0.263823181390762</v>
      </c>
      <c r="D59" s="1096">
        <v>0.38778373599052401</v>
      </c>
      <c r="E59" s="1096">
        <v>0.32204106450080899</v>
      </c>
      <c r="F59" s="1096">
        <v>2.6352012529969202E-2</v>
      </c>
    </row>
    <row r="60" spans="1:6" x14ac:dyDescent="0.2">
      <c r="A60" s="2" t="s">
        <v>77</v>
      </c>
      <c r="B60" s="1099">
        <v>2149</v>
      </c>
      <c r="C60" s="1096">
        <v>0.35041654109954801</v>
      </c>
      <c r="D60" s="1096">
        <v>0.42936080694198597</v>
      </c>
      <c r="E60" s="1096">
        <v>0.205085813999176</v>
      </c>
      <c r="F60" s="1096">
        <v>1.51368295773864E-2</v>
      </c>
    </row>
    <row r="61" spans="1:6" x14ac:dyDescent="0.2">
      <c r="A61" s="2" t="s">
        <v>78</v>
      </c>
      <c r="B61" s="1099">
        <v>1604</v>
      </c>
      <c r="C61" s="1096">
        <v>0.199867278337479</v>
      </c>
      <c r="D61" s="1096">
        <v>0.426541417837143</v>
      </c>
      <c r="E61" s="1096">
        <v>0.33903023600578303</v>
      </c>
      <c r="F61" s="1096">
        <v>3.4561067819595302E-2</v>
      </c>
    </row>
    <row r="62" spans="1:6" x14ac:dyDescent="0.2">
      <c r="A62" s="5" t="s">
        <v>79</v>
      </c>
      <c r="B62" s="1098" t="s">
        <v>1</v>
      </c>
      <c r="C62" s="1095" t="s">
        <v>1</v>
      </c>
      <c r="D62" s="1095" t="s">
        <v>1</v>
      </c>
      <c r="E62" s="1095" t="s">
        <v>1</v>
      </c>
      <c r="F62" s="1095" t="s">
        <v>1</v>
      </c>
    </row>
    <row r="63" spans="1:6" x14ac:dyDescent="0.2">
      <c r="A63" s="2" t="s">
        <v>80</v>
      </c>
      <c r="B63" s="1099">
        <v>7164</v>
      </c>
      <c r="C63" s="1096">
        <v>0.27797856926918002</v>
      </c>
      <c r="D63" s="1096">
        <v>0.39350950717925998</v>
      </c>
      <c r="E63" s="1096">
        <v>0.29980316758155801</v>
      </c>
      <c r="F63" s="1096">
        <v>2.87087634205818E-2</v>
      </c>
    </row>
    <row r="64" spans="1:6" x14ac:dyDescent="0.2">
      <c r="A64" s="2" t="s">
        <v>81</v>
      </c>
      <c r="B64" s="1099">
        <v>295</v>
      </c>
      <c r="C64" s="1096">
        <v>0.27136325836181602</v>
      </c>
      <c r="D64" s="1096">
        <v>0.350813448429108</v>
      </c>
      <c r="E64" s="1096">
        <v>0.33752077817916898</v>
      </c>
      <c r="F64" s="1096">
        <v>4.0302503854036303E-2</v>
      </c>
    </row>
    <row r="65" spans="1:6" x14ac:dyDescent="0.2">
      <c r="A65" s="2" t="s">
        <v>82</v>
      </c>
      <c r="B65" s="1099">
        <v>606</v>
      </c>
      <c r="C65" s="1096">
        <v>0.22987136244773901</v>
      </c>
      <c r="D65" s="1096">
        <v>0.34673225879669201</v>
      </c>
      <c r="E65" s="1096">
        <v>0.39362433552741999</v>
      </c>
      <c r="F65" s="1096">
        <v>2.9772059991955799E-2</v>
      </c>
    </row>
    <row r="66" spans="1:6" x14ac:dyDescent="0.2">
      <c r="A66" s="2" t="s">
        <v>83</v>
      </c>
      <c r="B66" s="1099">
        <v>809</v>
      </c>
      <c r="C66" s="1096">
        <v>0.281377494335175</v>
      </c>
      <c r="D66" s="1096">
        <v>0.395102679729462</v>
      </c>
      <c r="E66" s="1096">
        <v>0.28873357176780701</v>
      </c>
      <c r="F66" s="1096">
        <v>3.47862467169762E-2</v>
      </c>
    </row>
    <row r="67" spans="1:6" x14ac:dyDescent="0.2">
      <c r="A67" s="5" t="s">
        <v>84</v>
      </c>
      <c r="B67" s="1098" t="s">
        <v>1</v>
      </c>
      <c r="C67" s="1095" t="s">
        <v>1</v>
      </c>
      <c r="D67" s="1095" t="s">
        <v>1</v>
      </c>
      <c r="E67" s="1095" t="s">
        <v>1</v>
      </c>
      <c r="F67" s="1095" t="s">
        <v>1</v>
      </c>
    </row>
    <row r="68" spans="1:6" x14ac:dyDescent="0.2">
      <c r="A68" s="2" t="s">
        <v>85</v>
      </c>
      <c r="B68" s="1099">
        <v>8166</v>
      </c>
      <c r="C68" s="1096">
        <v>0.24936655163765001</v>
      </c>
      <c r="D68" s="1096">
        <v>0.39918625354766801</v>
      </c>
      <c r="E68" s="1096">
        <v>0.32085725665092502</v>
      </c>
      <c r="F68" s="1096">
        <v>3.0589941889047598E-2</v>
      </c>
    </row>
    <row r="69" spans="1:6" x14ac:dyDescent="0.2">
      <c r="A69" s="2" t="s">
        <v>86</v>
      </c>
      <c r="B69" s="1099">
        <v>182</v>
      </c>
      <c r="C69" s="1096">
        <v>0.364230126142502</v>
      </c>
      <c r="D69" s="1096">
        <v>0.31461000442504899</v>
      </c>
      <c r="E69" s="1096">
        <v>0.28596860170364402</v>
      </c>
      <c r="F69" s="1096">
        <v>3.5191264003515202E-2</v>
      </c>
    </row>
    <row r="70" spans="1:6" x14ac:dyDescent="0.2">
      <c r="A70" s="2" t="s">
        <v>87</v>
      </c>
      <c r="B70" s="1099">
        <v>468</v>
      </c>
      <c r="C70" s="1096">
        <v>0.61320936679840099</v>
      </c>
      <c r="D70" s="1096">
        <v>0.29871839284896901</v>
      </c>
      <c r="E70" s="1096">
        <v>7.7913351356983199E-2</v>
      </c>
      <c r="F70" s="1096">
        <v>1.0158876888454E-2</v>
      </c>
    </row>
    <row r="71" spans="1:6" x14ac:dyDescent="0.2">
      <c r="A71" s="2" t="s">
        <v>88</v>
      </c>
      <c r="B71" s="1099">
        <v>57</v>
      </c>
      <c r="C71" s="1096">
        <v>0.58000183105468806</v>
      </c>
      <c r="D71" s="1096">
        <v>0.21478421986103099</v>
      </c>
      <c r="E71" s="1096">
        <v>0.180574476718903</v>
      </c>
      <c r="F71" s="1096">
        <v>2.46394816786051E-2</v>
      </c>
    </row>
    <row r="72" spans="1:6" x14ac:dyDescent="0.2">
      <c r="A72" s="5" t="s">
        <v>89</v>
      </c>
      <c r="B72" s="1098" t="s">
        <v>1</v>
      </c>
      <c r="C72" s="1095" t="s">
        <v>1</v>
      </c>
      <c r="D72" s="1095" t="s">
        <v>1</v>
      </c>
      <c r="E72" s="1095" t="s">
        <v>1</v>
      </c>
      <c r="F72" s="1095" t="s">
        <v>1</v>
      </c>
    </row>
    <row r="73" spans="1:6" x14ac:dyDescent="0.2">
      <c r="A73" s="2" t="s">
        <v>89</v>
      </c>
      <c r="B73" s="1099">
        <v>4704</v>
      </c>
      <c r="C73" s="1096">
        <v>0.29961088299751298</v>
      </c>
      <c r="D73" s="1096">
        <v>0.39406827092170699</v>
      </c>
      <c r="E73" s="1096">
        <v>0.28522083163261402</v>
      </c>
      <c r="F73" s="1096">
        <v>2.11000014096498E-2</v>
      </c>
    </row>
    <row r="74" spans="1:6" x14ac:dyDescent="0.2">
      <c r="A74" s="2" t="s">
        <v>90</v>
      </c>
      <c r="B74" s="1099">
        <v>1984</v>
      </c>
      <c r="C74" s="1096">
        <v>0.111271247267723</v>
      </c>
      <c r="D74" s="1096">
        <v>0.34271055459976202</v>
      </c>
      <c r="E74" s="1096">
        <v>0.45919230580329901</v>
      </c>
      <c r="F74" s="1096">
        <v>8.6825877428054796E-2</v>
      </c>
    </row>
    <row r="75" spans="1:6" x14ac:dyDescent="0.2">
      <c r="A75" s="5" t="s">
        <v>91</v>
      </c>
      <c r="B75" s="1098" t="s">
        <v>1</v>
      </c>
      <c r="C75" s="1095" t="s">
        <v>1</v>
      </c>
      <c r="D75" s="1095" t="s">
        <v>1</v>
      </c>
      <c r="E75" s="1095" t="s">
        <v>1</v>
      </c>
      <c r="F75" s="1095" t="s">
        <v>1</v>
      </c>
    </row>
    <row r="76" spans="1:6" x14ac:dyDescent="0.2">
      <c r="A76" s="2" t="s">
        <v>92</v>
      </c>
      <c r="B76" s="1099">
        <v>2343</v>
      </c>
      <c r="C76" s="1096">
        <v>0.30391949415206898</v>
      </c>
      <c r="D76" s="1096">
        <v>0.33889314532280002</v>
      </c>
      <c r="E76" s="1096">
        <v>0.32718747854232799</v>
      </c>
      <c r="F76" s="1096">
        <v>2.9999876394867901E-2</v>
      </c>
    </row>
    <row r="77" spans="1:6" x14ac:dyDescent="0.2">
      <c r="A77" s="2" t="s">
        <v>93</v>
      </c>
      <c r="B77" s="1099">
        <v>1171</v>
      </c>
      <c r="C77" s="1096">
        <v>0.28073069453239402</v>
      </c>
      <c r="D77" s="1096">
        <v>0.35948383808135997</v>
      </c>
      <c r="E77" s="1096">
        <v>0.32762604951858498</v>
      </c>
      <c r="F77" s="1096">
        <v>3.2159432768821702E-2</v>
      </c>
    </row>
    <row r="78" spans="1:6" x14ac:dyDescent="0.2">
      <c r="A78" s="2" t="s">
        <v>94</v>
      </c>
      <c r="B78" s="1099">
        <v>3140</v>
      </c>
      <c r="C78" s="1096">
        <v>0.246765777468681</v>
      </c>
      <c r="D78" s="1096">
        <v>0.45712357759475702</v>
      </c>
      <c r="E78" s="1096">
        <v>0.27129507064819303</v>
      </c>
      <c r="F78" s="1096">
        <v>2.4815576151013399E-2</v>
      </c>
    </row>
    <row r="79" spans="1:6" x14ac:dyDescent="0.2">
      <c r="A79" s="5" t="s">
        <v>95</v>
      </c>
      <c r="B79" s="1098" t="s">
        <v>1</v>
      </c>
      <c r="C79" s="1095" t="s">
        <v>1</v>
      </c>
      <c r="D79" s="1095" t="s">
        <v>1</v>
      </c>
      <c r="E79" s="1095" t="s">
        <v>1</v>
      </c>
      <c r="F79" s="1095" t="s">
        <v>1</v>
      </c>
    </row>
    <row r="80" spans="1:6" x14ac:dyDescent="0.2">
      <c r="A80" s="2" t="s">
        <v>96</v>
      </c>
      <c r="B80" s="1099">
        <v>1201</v>
      </c>
      <c r="C80" s="1096">
        <v>0.19360716640949199</v>
      </c>
      <c r="D80" s="1096">
        <v>0.35135871171951299</v>
      </c>
      <c r="E80" s="1096">
        <v>0.39855778217315702</v>
      </c>
      <c r="F80" s="1096">
        <v>5.6476335972547503E-2</v>
      </c>
    </row>
    <row r="81" spans="1:6" x14ac:dyDescent="0.2">
      <c r="A81" s="2" t="s">
        <v>97</v>
      </c>
      <c r="B81" s="1099">
        <v>1286</v>
      </c>
      <c r="C81" s="1096">
        <v>0.250281691551208</v>
      </c>
      <c r="D81" s="1096">
        <v>0.449688971042633</v>
      </c>
      <c r="E81" s="1096">
        <v>0.27970218658447299</v>
      </c>
      <c r="F81" s="1096">
        <v>2.0327143371105201E-2</v>
      </c>
    </row>
    <row r="82" spans="1:6" x14ac:dyDescent="0.2">
      <c r="A82" s="2" t="s">
        <v>98</v>
      </c>
      <c r="B82" s="1099">
        <v>272</v>
      </c>
      <c r="C82" s="1096">
        <v>0.32731688022613498</v>
      </c>
      <c r="D82" s="1096">
        <v>0.37186515331268299</v>
      </c>
      <c r="E82" s="1096">
        <v>0.29057773947715798</v>
      </c>
      <c r="F82" s="1096">
        <v>1.0240216739475699E-2</v>
      </c>
    </row>
    <row r="83" spans="1:6" x14ac:dyDescent="0.2">
      <c r="A83" s="2" t="s">
        <v>99</v>
      </c>
      <c r="B83" s="1099">
        <v>789</v>
      </c>
      <c r="C83" s="1096">
        <v>0.36328616738319403</v>
      </c>
      <c r="D83" s="1096">
        <v>0.46560800075531</v>
      </c>
      <c r="E83" s="1096">
        <v>0.16514848172664601</v>
      </c>
      <c r="F83" s="1096">
        <v>5.9573738835752002E-3</v>
      </c>
    </row>
    <row r="84" spans="1:6" x14ac:dyDescent="0.2">
      <c r="A84" s="2" t="s">
        <v>100</v>
      </c>
      <c r="B84" s="1099">
        <v>381</v>
      </c>
      <c r="C84" s="1096">
        <v>0.30331477522849998</v>
      </c>
      <c r="D84" s="1096">
        <v>0.45916494727134699</v>
      </c>
      <c r="E84" s="1096">
        <v>0.219899207353592</v>
      </c>
      <c r="F84" s="1096">
        <v>1.7621077597141301E-2</v>
      </c>
    </row>
    <row r="85" spans="1:6" x14ac:dyDescent="0.2">
      <c r="A85" s="2" t="s">
        <v>101</v>
      </c>
      <c r="B85" s="1099">
        <v>1019</v>
      </c>
      <c r="C85" s="1096">
        <v>0.151877656579018</v>
      </c>
      <c r="D85" s="1096">
        <v>0.40211644768714899</v>
      </c>
      <c r="E85" s="1096">
        <v>0.42530769109726002</v>
      </c>
      <c r="F85" s="1096">
        <v>2.0698230713605902E-2</v>
      </c>
    </row>
    <row r="86" spans="1:6" x14ac:dyDescent="0.2">
      <c r="A86" s="2" t="s">
        <v>102</v>
      </c>
      <c r="B86" s="1099">
        <v>304</v>
      </c>
      <c r="C86" s="1096">
        <v>0.16023349761962899</v>
      </c>
      <c r="D86" s="1096">
        <v>0.21676106750965099</v>
      </c>
      <c r="E86" s="1096">
        <v>0.48025441169738797</v>
      </c>
      <c r="F86" s="1096">
        <v>0.14275102317333199</v>
      </c>
    </row>
    <row r="87" spans="1:6" x14ac:dyDescent="0.2">
      <c r="A87" s="2" t="s">
        <v>103</v>
      </c>
      <c r="B87" s="1099">
        <v>376</v>
      </c>
      <c r="C87" s="1096">
        <v>0.109542161226273</v>
      </c>
      <c r="D87" s="1096">
        <v>0.23586638271808599</v>
      </c>
      <c r="E87" s="1096">
        <v>0.54529947042465199</v>
      </c>
      <c r="F87" s="1096">
        <v>0.10929197818040801</v>
      </c>
    </row>
    <row r="88" spans="1:6" x14ac:dyDescent="0.2">
      <c r="A88" s="2" t="s">
        <v>104</v>
      </c>
      <c r="B88" s="1099">
        <v>979</v>
      </c>
      <c r="C88" s="1096">
        <v>0.37794238328933699</v>
      </c>
      <c r="D88" s="1096">
        <v>0.34245800971984902</v>
      </c>
      <c r="E88" s="1096">
        <v>0.26605990529060403</v>
      </c>
      <c r="F88" s="1096">
        <v>1.3539697974920301E-2</v>
      </c>
    </row>
    <row r="89" spans="1:6" x14ac:dyDescent="0.2">
      <c r="A89" s="5" t="s">
        <v>105</v>
      </c>
      <c r="B89" s="1098" t="s">
        <v>1</v>
      </c>
      <c r="C89" s="1095" t="s">
        <v>1</v>
      </c>
      <c r="D89" s="1095" t="s">
        <v>1</v>
      </c>
      <c r="E89" s="1095" t="s">
        <v>1</v>
      </c>
      <c r="F89" s="1095" t="s">
        <v>1</v>
      </c>
    </row>
    <row r="90" spans="1:6" x14ac:dyDescent="0.2">
      <c r="A90" s="2" t="s">
        <v>106</v>
      </c>
      <c r="B90" s="1099">
        <v>1099</v>
      </c>
      <c r="C90" s="1096">
        <v>1</v>
      </c>
      <c r="D90" s="1096">
        <v>0</v>
      </c>
      <c r="E90" s="1096">
        <v>0</v>
      </c>
      <c r="F90" s="1096">
        <v>0</v>
      </c>
    </row>
    <row r="91" spans="1:6" x14ac:dyDescent="0.2">
      <c r="A91" s="2" t="s">
        <v>107</v>
      </c>
      <c r="B91" s="1099">
        <v>2539</v>
      </c>
      <c r="C91" s="1096">
        <v>0.29496732354164101</v>
      </c>
      <c r="D91" s="1096">
        <v>0.70503264665603604</v>
      </c>
      <c r="E91" s="1096">
        <v>0</v>
      </c>
      <c r="F91" s="1096">
        <v>0</v>
      </c>
    </row>
    <row r="92" spans="1:6" x14ac:dyDescent="0.2">
      <c r="A92" s="2" t="s">
        <v>108</v>
      </c>
      <c r="B92" s="1099">
        <v>4463</v>
      </c>
      <c r="C92" s="1096">
        <v>0</v>
      </c>
      <c r="D92" s="1096">
        <v>0.37414184212684598</v>
      </c>
      <c r="E92" s="1096">
        <v>0.62585812807083097</v>
      </c>
      <c r="F92" s="1096">
        <v>0</v>
      </c>
    </row>
    <row r="93" spans="1:6" x14ac:dyDescent="0.2">
      <c r="A93" s="2" t="s">
        <v>109</v>
      </c>
      <c r="B93" s="1099">
        <v>773</v>
      </c>
      <c r="C93" s="1096">
        <v>0</v>
      </c>
      <c r="D93" s="1096">
        <v>0</v>
      </c>
      <c r="E93" s="1096">
        <v>0.494519293308258</v>
      </c>
      <c r="F93" s="1096">
        <v>0.50548070669174205</v>
      </c>
    </row>
    <row r="94" spans="1:6" x14ac:dyDescent="0.2">
      <c r="A94" s="5" t="s">
        <v>110</v>
      </c>
      <c r="B94" s="1098" t="s">
        <v>1</v>
      </c>
      <c r="C94" s="1095" t="s">
        <v>1</v>
      </c>
      <c r="D94" s="1095" t="s">
        <v>1</v>
      </c>
      <c r="E94" s="1095" t="s">
        <v>1</v>
      </c>
      <c r="F94" s="1095" t="s">
        <v>1</v>
      </c>
    </row>
    <row r="95" spans="1:6" x14ac:dyDescent="0.2">
      <c r="A95" s="2" t="s">
        <v>106</v>
      </c>
      <c r="B95" s="1099">
        <v>1764</v>
      </c>
      <c r="C95" s="1096">
        <v>1</v>
      </c>
      <c r="D95" s="1096">
        <v>0</v>
      </c>
      <c r="E95" s="1096">
        <v>0</v>
      </c>
      <c r="F95" s="1096">
        <v>0</v>
      </c>
    </row>
    <row r="96" spans="1:6" x14ac:dyDescent="0.2">
      <c r="A96" s="2" t="s">
        <v>107</v>
      </c>
      <c r="B96" s="1099">
        <v>3336</v>
      </c>
      <c r="C96" s="1096">
        <v>0</v>
      </c>
      <c r="D96" s="1096">
        <v>1</v>
      </c>
      <c r="E96" s="1096">
        <v>0</v>
      </c>
      <c r="F96" s="1096">
        <v>0</v>
      </c>
    </row>
    <row r="97" spans="1:6" x14ac:dyDescent="0.2">
      <c r="A97" s="2" t="s">
        <v>108</v>
      </c>
      <c r="B97" s="1099">
        <v>3365</v>
      </c>
      <c r="C97" s="1096">
        <v>0</v>
      </c>
      <c r="D97" s="1096">
        <v>0</v>
      </c>
      <c r="E97" s="1096">
        <v>1</v>
      </c>
      <c r="F97" s="1096">
        <v>0</v>
      </c>
    </row>
    <row r="98" spans="1:6" x14ac:dyDescent="0.2">
      <c r="A98" s="2" t="s">
        <v>109</v>
      </c>
      <c r="B98" s="1099">
        <v>409</v>
      </c>
      <c r="C98" s="1096">
        <v>0</v>
      </c>
      <c r="D98" s="1096">
        <v>0</v>
      </c>
      <c r="E98" s="1096">
        <v>0</v>
      </c>
      <c r="F98" s="1096">
        <v>1</v>
      </c>
    </row>
    <row r="99" spans="1:6" x14ac:dyDescent="0.2">
      <c r="A99" s="5" t="s">
        <v>111</v>
      </c>
      <c r="B99" s="1098" t="s">
        <v>1</v>
      </c>
      <c r="C99" s="1095" t="s">
        <v>1</v>
      </c>
      <c r="D99" s="1095" t="s">
        <v>1</v>
      </c>
      <c r="E99" s="1095" t="s">
        <v>1</v>
      </c>
      <c r="F99" s="1095" t="s">
        <v>1</v>
      </c>
    </row>
    <row r="100" spans="1:6" x14ac:dyDescent="0.2">
      <c r="A100" s="2" t="s">
        <v>112</v>
      </c>
      <c r="B100" s="1099">
        <v>505</v>
      </c>
      <c r="C100" s="1096">
        <v>0.57545739412307695</v>
      </c>
      <c r="D100" s="1096">
        <v>0.249863296747208</v>
      </c>
      <c r="E100" s="1096">
        <v>0.155492663383484</v>
      </c>
      <c r="F100" s="1096">
        <v>1.9186615943908698E-2</v>
      </c>
    </row>
    <row r="101" spans="1:6" x14ac:dyDescent="0.2">
      <c r="A101" s="2" t="s">
        <v>113</v>
      </c>
      <c r="B101" s="1099">
        <v>1369</v>
      </c>
      <c r="C101" s="1096">
        <v>0.230870395898819</v>
      </c>
      <c r="D101" s="1096">
        <v>0.34488272666931202</v>
      </c>
      <c r="E101" s="1096">
        <v>0.39485141634941101</v>
      </c>
      <c r="F101" s="1096">
        <v>2.93954685330391E-2</v>
      </c>
    </row>
    <row r="102" spans="1:6" x14ac:dyDescent="0.2">
      <c r="A102" s="2" t="s">
        <v>114</v>
      </c>
      <c r="B102" s="1099">
        <v>1916</v>
      </c>
      <c r="C102" s="1096">
        <v>0.205549702048302</v>
      </c>
      <c r="D102" s="1096">
        <v>0.348390132188797</v>
      </c>
      <c r="E102" s="1096">
        <v>0.40976193547248801</v>
      </c>
      <c r="F102" s="1096">
        <v>3.6298245191574097E-2</v>
      </c>
    </row>
    <row r="103" spans="1:6" x14ac:dyDescent="0.2">
      <c r="A103" s="2" t="s">
        <v>115</v>
      </c>
      <c r="B103" s="1099">
        <v>1273</v>
      </c>
      <c r="C103" s="1096">
        <v>0.23114123940467801</v>
      </c>
      <c r="D103" s="1096">
        <v>0.38080549240112299</v>
      </c>
      <c r="E103" s="1096">
        <v>0.32789811491966198</v>
      </c>
      <c r="F103" s="1096">
        <v>6.0155168175697299E-2</v>
      </c>
    </row>
    <row r="104" spans="1:6" x14ac:dyDescent="0.2">
      <c r="A104" s="2" t="s">
        <v>116</v>
      </c>
      <c r="B104" s="1099">
        <v>1403</v>
      </c>
      <c r="C104" s="1096">
        <v>0.271025240421295</v>
      </c>
      <c r="D104" s="1096">
        <v>0.37567505240440402</v>
      </c>
      <c r="E104" s="1096">
        <v>0.31960883736610401</v>
      </c>
      <c r="F104" s="1096">
        <v>3.3690869808197001E-2</v>
      </c>
    </row>
    <row r="105" spans="1:6" x14ac:dyDescent="0.2">
      <c r="A105" s="2" t="s">
        <v>117</v>
      </c>
      <c r="B105" s="1099">
        <v>1339</v>
      </c>
      <c r="C105" s="1096">
        <v>0.33056053519249001</v>
      </c>
      <c r="D105" s="1096">
        <v>0.49283266067504899</v>
      </c>
      <c r="E105" s="1096">
        <v>0.16785889863967901</v>
      </c>
      <c r="F105" s="1096">
        <v>8.7478933855891193E-3</v>
      </c>
    </row>
    <row r="106" spans="1:6" x14ac:dyDescent="0.2">
      <c r="A106" s="2" t="s">
        <v>118</v>
      </c>
      <c r="B106" s="1099">
        <v>1061</v>
      </c>
      <c r="C106" s="1096">
        <v>0.24198894202709201</v>
      </c>
      <c r="D106" s="1096">
        <v>0.58390486240386996</v>
      </c>
      <c r="E106" s="1096">
        <v>0.16836859285831501</v>
      </c>
      <c r="F106" s="1096">
        <v>5.7376231998205202E-3</v>
      </c>
    </row>
    <row r="107" spans="1:6" x14ac:dyDescent="0.2">
      <c r="A107" s="5" t="s">
        <v>111</v>
      </c>
      <c r="B107" s="1098" t="s">
        <v>1</v>
      </c>
      <c r="C107" s="1095" t="s">
        <v>1</v>
      </c>
      <c r="D107" s="1095" t="s">
        <v>1</v>
      </c>
      <c r="E107" s="1095" t="s">
        <v>1</v>
      </c>
      <c r="F107" s="1095" t="s">
        <v>1</v>
      </c>
    </row>
    <row r="108" spans="1:6" x14ac:dyDescent="0.2">
      <c r="A108" s="2" t="s">
        <v>119</v>
      </c>
      <c r="B108" s="1099">
        <v>1874</v>
      </c>
      <c r="C108" s="1096">
        <v>0.338946312665939</v>
      </c>
      <c r="D108" s="1096">
        <v>0.31508094072341902</v>
      </c>
      <c r="E108" s="1096">
        <v>0.31977918744087203</v>
      </c>
      <c r="F108" s="1096">
        <v>2.6193574070930498E-2</v>
      </c>
    </row>
    <row r="109" spans="1:6" x14ac:dyDescent="0.2">
      <c r="A109" s="2" t="s">
        <v>120</v>
      </c>
      <c r="B109" s="1099">
        <v>2646</v>
      </c>
      <c r="C109" s="1096">
        <v>0.21457020938396501</v>
      </c>
      <c r="D109" s="1096">
        <v>0.36165904998779302</v>
      </c>
      <c r="E109" s="1096">
        <v>0.38211399316787698</v>
      </c>
      <c r="F109" s="1096">
        <v>4.16567362844944E-2</v>
      </c>
    </row>
    <row r="110" spans="1:6" x14ac:dyDescent="0.2">
      <c r="A110" s="2" t="s">
        <v>121</v>
      </c>
      <c r="B110" s="1099">
        <v>1946</v>
      </c>
      <c r="C110" s="1096">
        <v>0.25866261124610901</v>
      </c>
      <c r="D110" s="1096">
        <v>0.37015566229820301</v>
      </c>
      <c r="E110" s="1096">
        <v>0.33011338114738498</v>
      </c>
      <c r="F110" s="1096">
        <v>4.1068337857723201E-2</v>
      </c>
    </row>
    <row r="111" spans="1:6" x14ac:dyDescent="0.2">
      <c r="A111" s="2" t="s">
        <v>122</v>
      </c>
      <c r="B111" s="1099">
        <v>2400</v>
      </c>
      <c r="C111" s="1096">
        <v>0.290130525827408</v>
      </c>
      <c r="D111" s="1096">
        <v>0.53440409898757901</v>
      </c>
      <c r="E111" s="1096">
        <v>0.168091550469398</v>
      </c>
      <c r="F111" s="1096">
        <v>7.3738042265176799E-3</v>
      </c>
    </row>
    <row r="112" spans="1:6" x14ac:dyDescent="0.2">
      <c r="A112" s="5" t="s">
        <v>111</v>
      </c>
      <c r="B112" s="1098" t="s">
        <v>1</v>
      </c>
      <c r="C112" s="1095" t="s">
        <v>1</v>
      </c>
      <c r="D112" s="1095" t="s">
        <v>1</v>
      </c>
      <c r="E112" s="1095" t="s">
        <v>1</v>
      </c>
      <c r="F112" s="1095" t="s">
        <v>1</v>
      </c>
    </row>
    <row r="113" spans="1:6" x14ac:dyDescent="0.2">
      <c r="A113" s="2" t="s">
        <v>119</v>
      </c>
      <c r="B113" s="1099">
        <v>1874</v>
      </c>
      <c r="C113" s="1096">
        <v>0.338946312665939</v>
      </c>
      <c r="D113" s="1096">
        <v>0.31508094072341902</v>
      </c>
      <c r="E113" s="1096">
        <v>0.31977918744087203</v>
      </c>
      <c r="F113" s="1096">
        <v>2.6193574070930498E-2</v>
      </c>
    </row>
    <row r="114" spans="1:6" x14ac:dyDescent="0.2">
      <c r="A114" s="2" t="s">
        <v>123</v>
      </c>
      <c r="B114" s="1099">
        <v>3189</v>
      </c>
      <c r="C114" s="1096">
        <v>0.214917838573456</v>
      </c>
      <c r="D114" s="1096">
        <v>0.36025622487068198</v>
      </c>
      <c r="E114" s="1096">
        <v>0.37979453802108798</v>
      </c>
      <c r="F114" s="1096">
        <v>4.5031405985355398E-2</v>
      </c>
    </row>
    <row r="115" spans="1:6" x14ac:dyDescent="0.2">
      <c r="A115" s="2" t="s">
        <v>124</v>
      </c>
      <c r="B115" s="1099">
        <v>3803</v>
      </c>
      <c r="C115" s="1096">
        <v>0.28230378031730702</v>
      </c>
      <c r="D115" s="1096">
        <v>0.46937867999076799</v>
      </c>
      <c r="E115" s="1096">
        <v>0.23016259074211101</v>
      </c>
      <c r="F115" s="1096">
        <v>1.81549321860075E-2</v>
      </c>
    </row>
    <row r="116" spans="1:6" x14ac:dyDescent="0.2">
      <c r="A116" s="5" t="s">
        <v>125</v>
      </c>
      <c r="B116" s="1098" t="s">
        <v>1</v>
      </c>
      <c r="C116" s="1095" t="s">
        <v>1</v>
      </c>
      <c r="D116" s="1095" t="s">
        <v>1</v>
      </c>
      <c r="E116" s="1095" t="s">
        <v>1</v>
      </c>
      <c r="F116" s="1095" t="s">
        <v>1</v>
      </c>
    </row>
    <row r="117" spans="1:6" x14ac:dyDescent="0.2">
      <c r="A117" s="2" t="s">
        <v>126</v>
      </c>
      <c r="B117" s="1099">
        <v>1235</v>
      </c>
      <c r="C117" s="1096">
        <v>1</v>
      </c>
      <c r="D117" s="1096">
        <v>0</v>
      </c>
      <c r="E117" s="1096">
        <v>0</v>
      </c>
      <c r="F117" s="1096">
        <v>0</v>
      </c>
    </row>
    <row r="118" spans="1:6" x14ac:dyDescent="0.2">
      <c r="A118" s="2" t="s">
        <v>127</v>
      </c>
      <c r="B118" s="1099">
        <v>335</v>
      </c>
      <c r="C118" s="1096">
        <v>1</v>
      </c>
      <c r="D118" s="1096">
        <v>0</v>
      </c>
      <c r="E118" s="1096">
        <v>0</v>
      </c>
      <c r="F118" s="1096">
        <v>0</v>
      </c>
    </row>
    <row r="119" spans="1:6" x14ac:dyDescent="0.2">
      <c r="A119" s="2" t="s">
        <v>128</v>
      </c>
      <c r="B119" s="1099">
        <v>647</v>
      </c>
      <c r="C119" s="1096">
        <v>0.303817808628082</v>
      </c>
      <c r="D119" s="1096">
        <v>0.69618219137191795</v>
      </c>
      <c r="E119" s="1096">
        <v>0</v>
      </c>
      <c r="F119" s="1096">
        <v>0</v>
      </c>
    </row>
    <row r="120" spans="1:6" x14ac:dyDescent="0.2">
      <c r="A120" s="2" t="s">
        <v>129</v>
      </c>
      <c r="B120" s="1099">
        <v>1421</v>
      </c>
      <c r="C120" s="1096">
        <v>0</v>
      </c>
      <c r="D120" s="1096">
        <v>1</v>
      </c>
      <c r="E120" s="1096">
        <v>0</v>
      </c>
      <c r="F120" s="1096">
        <v>0</v>
      </c>
    </row>
    <row r="121" spans="1:6" x14ac:dyDescent="0.2">
      <c r="A121" s="2" t="s">
        <v>130</v>
      </c>
      <c r="B121" s="1099">
        <v>1477</v>
      </c>
      <c r="C121" s="1096">
        <v>0</v>
      </c>
      <c r="D121" s="1096">
        <v>0.98982858657836903</v>
      </c>
      <c r="E121" s="1096">
        <v>1.0171406902372801E-2</v>
      </c>
      <c r="F121" s="1096">
        <v>0</v>
      </c>
    </row>
    <row r="122" spans="1:6" x14ac:dyDescent="0.2">
      <c r="A122" s="2" t="s">
        <v>131</v>
      </c>
      <c r="B122" s="1099">
        <v>852</v>
      </c>
      <c r="C122" s="1096">
        <v>0</v>
      </c>
      <c r="D122" s="1096">
        <v>0</v>
      </c>
      <c r="E122" s="1096">
        <v>1</v>
      </c>
      <c r="F122" s="1096">
        <v>0</v>
      </c>
    </row>
    <row r="123" spans="1:6" x14ac:dyDescent="0.2">
      <c r="A123" s="2" t="s">
        <v>132</v>
      </c>
      <c r="B123" s="1099">
        <v>504</v>
      </c>
      <c r="C123" s="1096">
        <v>0</v>
      </c>
      <c r="D123" s="1096">
        <v>0</v>
      </c>
      <c r="E123" s="1096">
        <v>1</v>
      </c>
      <c r="F123" s="1096">
        <v>0</v>
      </c>
    </row>
    <row r="124" spans="1:6" x14ac:dyDescent="0.2">
      <c r="A124" s="3" t="s">
        <v>133</v>
      </c>
      <c r="B124" s="1100">
        <v>2403</v>
      </c>
      <c r="C124" s="1097">
        <v>0</v>
      </c>
      <c r="D124" s="1097">
        <v>0</v>
      </c>
      <c r="E124" s="1097">
        <v>0.85237991809845004</v>
      </c>
      <c r="F124" s="1097">
        <v>0.14762009680271099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I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111</v>
      </c>
    </row>
    <row r="4" spans="1:9" x14ac:dyDescent="0.2">
      <c r="A4" t="s">
        <v>23</v>
      </c>
    </row>
    <row r="5" spans="1:9" x14ac:dyDescent="0.2">
      <c r="A5" s="4" t="s">
        <v>24</v>
      </c>
      <c r="B5" s="4" t="s">
        <v>4</v>
      </c>
      <c r="C5" s="4" t="s">
        <v>112</v>
      </c>
      <c r="D5" s="4" t="s">
        <v>113</v>
      </c>
      <c r="E5" s="4" t="s">
        <v>114</v>
      </c>
      <c r="F5" s="4" t="s">
        <v>115</v>
      </c>
      <c r="G5" s="4" t="s">
        <v>116</v>
      </c>
      <c r="H5" s="4" t="s">
        <v>117</v>
      </c>
      <c r="I5" s="4" t="s">
        <v>118</v>
      </c>
    </row>
    <row r="6" spans="1:9" x14ac:dyDescent="0.2">
      <c r="A6" s="5" t="s">
        <v>26</v>
      </c>
      <c r="B6" s="1104" t="s">
        <v>1</v>
      </c>
      <c r="C6" s="1101" t="s">
        <v>1</v>
      </c>
      <c r="D6" s="1101" t="s">
        <v>1</v>
      </c>
      <c r="E6" s="1101" t="s">
        <v>1</v>
      </c>
      <c r="F6" s="1101" t="s">
        <v>1</v>
      </c>
      <c r="G6" s="1101" t="s">
        <v>1</v>
      </c>
      <c r="H6" s="1101" t="s">
        <v>1</v>
      </c>
      <c r="I6" s="1101" t="s">
        <v>1</v>
      </c>
    </row>
    <row r="7" spans="1:9" x14ac:dyDescent="0.2">
      <c r="A7" s="2" t="s">
        <v>26</v>
      </c>
      <c r="B7" s="1105">
        <v>9610</v>
      </c>
      <c r="C7" s="1102">
        <v>8.950424939394E-2</v>
      </c>
      <c r="D7" s="1102">
        <v>0.18388327956199599</v>
      </c>
      <c r="E7" s="1102">
        <v>0.20980595052242301</v>
      </c>
      <c r="F7" s="1102">
        <v>0.124147936701775</v>
      </c>
      <c r="G7" s="1102">
        <v>0.15990708768367801</v>
      </c>
      <c r="H7" s="1102">
        <v>0.12640903890132901</v>
      </c>
      <c r="I7" s="1102">
        <v>0.10634245723485899</v>
      </c>
    </row>
    <row r="8" spans="1:9" x14ac:dyDescent="0.2">
      <c r="A8" s="5" t="s">
        <v>27</v>
      </c>
      <c r="B8" s="1104" t="s">
        <v>1</v>
      </c>
      <c r="C8" s="1101" t="s">
        <v>1</v>
      </c>
      <c r="D8" s="1101" t="s">
        <v>1</v>
      </c>
      <c r="E8" s="1101" t="s">
        <v>1</v>
      </c>
      <c r="F8" s="1101" t="s">
        <v>1</v>
      </c>
      <c r="G8" s="1101" t="s">
        <v>1</v>
      </c>
      <c r="H8" s="1101" t="s">
        <v>1</v>
      </c>
      <c r="I8" s="1101" t="s">
        <v>1</v>
      </c>
    </row>
    <row r="9" spans="1:9" x14ac:dyDescent="0.2">
      <c r="A9" s="2" t="s">
        <v>28</v>
      </c>
      <c r="B9" s="1105">
        <v>2588</v>
      </c>
      <c r="C9" s="1102">
        <v>0.16083209216594699</v>
      </c>
      <c r="D9" s="1102">
        <v>0.25676310062408397</v>
      </c>
      <c r="E9" s="1102">
        <v>0.217472299933434</v>
      </c>
      <c r="F9" s="1102">
        <v>0.12906469404697399</v>
      </c>
      <c r="G9" s="1102">
        <v>0.21998374164104501</v>
      </c>
      <c r="H9" s="1102">
        <v>1.2797836214304E-2</v>
      </c>
      <c r="I9" s="1102">
        <v>3.0862360727041999E-3</v>
      </c>
    </row>
    <row r="10" spans="1:9" x14ac:dyDescent="0.2">
      <c r="A10" s="2" t="s">
        <v>29</v>
      </c>
      <c r="B10" s="1105">
        <v>407</v>
      </c>
      <c r="C10" s="1102">
        <v>1.0756153613328901E-2</v>
      </c>
      <c r="D10" s="1102">
        <v>0.117003060877323</v>
      </c>
      <c r="E10" s="1102">
        <v>0.50920850038528398</v>
      </c>
      <c r="F10" s="1102">
        <v>0.28290656208991999</v>
      </c>
      <c r="G10" s="1102">
        <v>7.4788697063922896E-2</v>
      </c>
      <c r="H10" s="1102">
        <v>7.32171349227428E-4</v>
      </c>
      <c r="I10" s="1102">
        <v>4.60488861426711E-3</v>
      </c>
    </row>
    <row r="11" spans="1:9" x14ac:dyDescent="0.2">
      <c r="A11" s="2" t="s">
        <v>30</v>
      </c>
      <c r="B11" s="1105">
        <v>1540</v>
      </c>
      <c r="C11" s="1102">
        <v>6.3278591260313996E-3</v>
      </c>
      <c r="D11" s="1102">
        <v>0.187496513128281</v>
      </c>
      <c r="E11" s="1102">
        <v>0.52697837352752697</v>
      </c>
      <c r="F11" s="1102">
        <v>0.241154760122299</v>
      </c>
      <c r="G11" s="1102">
        <v>3.2572120428085299E-2</v>
      </c>
      <c r="H11" s="1102">
        <v>4.3279021047055704E-3</v>
      </c>
      <c r="I11" s="1102">
        <v>1.14244059659541E-3</v>
      </c>
    </row>
    <row r="12" spans="1:9" x14ac:dyDescent="0.2">
      <c r="A12" s="2" t="s">
        <v>31</v>
      </c>
      <c r="B12" s="1105">
        <v>1787</v>
      </c>
      <c r="C12" s="1102">
        <v>0.13262566924095201</v>
      </c>
      <c r="D12" s="1102">
        <v>0.32920253276825001</v>
      </c>
      <c r="E12" s="1102">
        <v>0.17918312549591101</v>
      </c>
      <c r="F12" s="1102">
        <v>0.120750486850739</v>
      </c>
      <c r="G12" s="1102">
        <v>0.23823818564415</v>
      </c>
      <c r="H12" s="1102">
        <v>0</v>
      </c>
      <c r="I12" s="1102">
        <v>0</v>
      </c>
    </row>
    <row r="13" spans="1:9" x14ac:dyDescent="0.2">
      <c r="A13" s="2" t="s">
        <v>32</v>
      </c>
      <c r="B13" s="1105">
        <v>1049</v>
      </c>
      <c r="C13" s="1102">
        <v>0</v>
      </c>
      <c r="D13" s="1102">
        <v>0</v>
      </c>
      <c r="E13" s="1102">
        <v>0</v>
      </c>
      <c r="F13" s="1102">
        <v>0</v>
      </c>
      <c r="G13" s="1102">
        <v>5.5382449179887799E-2</v>
      </c>
      <c r="H13" s="1102">
        <v>0.49587857723236101</v>
      </c>
      <c r="I13" s="1102">
        <v>0.44873896241187999</v>
      </c>
    </row>
    <row r="14" spans="1:9" x14ac:dyDescent="0.2">
      <c r="A14" s="2" t="s">
        <v>33</v>
      </c>
      <c r="B14" s="1105">
        <v>1744</v>
      </c>
      <c r="C14" s="1102">
        <v>0</v>
      </c>
      <c r="D14" s="1102">
        <v>4.9324572319164905E-4</v>
      </c>
      <c r="E14" s="1102">
        <v>7.8134174691513202E-4</v>
      </c>
      <c r="F14" s="1102">
        <v>3.6998006980866198E-3</v>
      </c>
      <c r="G14" s="1102">
        <v>0.14252299070358301</v>
      </c>
      <c r="H14" s="1102">
        <v>0.47740891575813299</v>
      </c>
      <c r="I14" s="1102">
        <v>0.37509372830390902</v>
      </c>
    </row>
    <row r="15" spans="1:9" x14ac:dyDescent="0.2">
      <c r="A15" s="5" t="s">
        <v>34</v>
      </c>
      <c r="B15" s="1104" t="s">
        <v>1</v>
      </c>
      <c r="C15" s="1101" t="s">
        <v>1</v>
      </c>
      <c r="D15" s="1101" t="s">
        <v>1</v>
      </c>
      <c r="E15" s="1101" t="s">
        <v>1</v>
      </c>
      <c r="F15" s="1101" t="s">
        <v>1</v>
      </c>
      <c r="G15" s="1101" t="s">
        <v>1</v>
      </c>
      <c r="H15" s="1101" t="s">
        <v>1</v>
      </c>
      <c r="I15" s="1101" t="s">
        <v>1</v>
      </c>
    </row>
    <row r="16" spans="1:9" x14ac:dyDescent="0.2">
      <c r="A16" s="2" t="s">
        <v>35</v>
      </c>
      <c r="B16" s="1105">
        <v>6066</v>
      </c>
      <c r="C16" s="1102">
        <v>9.1714374721050304E-2</v>
      </c>
      <c r="D16" s="1102">
        <v>0.25399297475814803</v>
      </c>
      <c r="E16" s="1102">
        <v>0.29216864705085799</v>
      </c>
      <c r="F16" s="1102">
        <v>0.16481105983257299</v>
      </c>
      <c r="G16" s="1102">
        <v>0.182395309209824</v>
      </c>
      <c r="H16" s="1102">
        <v>1.39872934669256E-2</v>
      </c>
      <c r="I16" s="1102">
        <v>9.3032809672877203E-4</v>
      </c>
    </row>
    <row r="17" spans="1:9" x14ac:dyDescent="0.2">
      <c r="A17" s="2" t="s">
        <v>36</v>
      </c>
      <c r="B17" s="1105">
        <v>343</v>
      </c>
      <c r="C17" s="1102">
        <v>4.75503280758858E-2</v>
      </c>
      <c r="D17" s="1102">
        <v>0.18825709819793701</v>
      </c>
      <c r="E17" s="1102">
        <v>0.24924661219120001</v>
      </c>
      <c r="F17" s="1102">
        <v>0.16283746063709301</v>
      </c>
      <c r="G17" s="1102">
        <v>0.289319038391113</v>
      </c>
      <c r="H17" s="1102">
        <v>5.4440155625343302E-2</v>
      </c>
      <c r="I17" s="1102">
        <v>8.3492929115891509E-3</v>
      </c>
    </row>
    <row r="18" spans="1:9" x14ac:dyDescent="0.2">
      <c r="A18" s="2" t="s">
        <v>37</v>
      </c>
      <c r="B18" s="1105">
        <v>2618</v>
      </c>
      <c r="C18" s="1102">
        <v>2.89395824074745E-3</v>
      </c>
      <c r="D18" s="1102">
        <v>2.37134261988103E-3</v>
      </c>
      <c r="E18" s="1102">
        <v>6.0420301742851699E-3</v>
      </c>
      <c r="F18" s="1102">
        <v>1.4669847674667801E-2</v>
      </c>
      <c r="G18" s="1102">
        <v>7.7679336071014404E-2</v>
      </c>
      <c r="H18" s="1102">
        <v>0.46465849876403797</v>
      </c>
      <c r="I18" s="1102">
        <v>0.431684970855713</v>
      </c>
    </row>
    <row r="19" spans="1:9" x14ac:dyDescent="0.2">
      <c r="A19" s="2" t="s">
        <v>38</v>
      </c>
      <c r="B19" s="1105">
        <v>339</v>
      </c>
      <c r="C19" s="1102">
        <v>0.50686711072921797</v>
      </c>
      <c r="D19" s="1102">
        <v>0.20774756371974901</v>
      </c>
      <c r="E19" s="1102">
        <v>9.8701991140842396E-2</v>
      </c>
      <c r="F19" s="1102">
        <v>7.37105756998062E-2</v>
      </c>
      <c r="G19" s="1102">
        <v>6.5949268639087705E-2</v>
      </c>
      <c r="H19" s="1102">
        <v>3.73349338769913E-2</v>
      </c>
      <c r="I19" s="1102">
        <v>9.6885599195957201E-3</v>
      </c>
    </row>
    <row r="20" spans="1:9" x14ac:dyDescent="0.2">
      <c r="A20" s="5" t="s">
        <v>39</v>
      </c>
      <c r="B20" s="1104" t="s">
        <v>1</v>
      </c>
      <c r="C20" s="1101" t="s">
        <v>1</v>
      </c>
      <c r="D20" s="1101" t="s">
        <v>1</v>
      </c>
      <c r="E20" s="1101" t="s">
        <v>1</v>
      </c>
      <c r="F20" s="1101" t="s">
        <v>1</v>
      </c>
      <c r="G20" s="1101" t="s">
        <v>1</v>
      </c>
      <c r="H20" s="1101" t="s">
        <v>1</v>
      </c>
      <c r="I20" s="1101" t="s">
        <v>1</v>
      </c>
    </row>
    <row r="21" spans="1:9" x14ac:dyDescent="0.2">
      <c r="A21" s="2" t="s">
        <v>35</v>
      </c>
      <c r="B21" s="1105">
        <v>6066</v>
      </c>
      <c r="C21" s="1102">
        <v>9.1714374721050304E-2</v>
      </c>
      <c r="D21" s="1102">
        <v>0.25399297475814803</v>
      </c>
      <c r="E21" s="1102">
        <v>0.29216864705085799</v>
      </c>
      <c r="F21" s="1102">
        <v>0.16481105983257299</v>
      </c>
      <c r="G21" s="1102">
        <v>0.182395309209824</v>
      </c>
      <c r="H21" s="1102">
        <v>1.39872934669256E-2</v>
      </c>
      <c r="I21" s="1102">
        <v>9.3032809672877203E-4</v>
      </c>
    </row>
    <row r="22" spans="1:9" x14ac:dyDescent="0.2">
      <c r="A22" s="2" t="s">
        <v>40</v>
      </c>
      <c r="B22" s="1105">
        <v>117</v>
      </c>
      <c r="C22" s="1102">
        <v>5.8244001120328903E-2</v>
      </c>
      <c r="D22" s="1102">
        <v>0.25443008542060902</v>
      </c>
      <c r="E22" s="1102">
        <v>0.250016689300537</v>
      </c>
      <c r="F22" s="1102">
        <v>0.117594942450523</v>
      </c>
      <c r="G22" s="1102">
        <v>0.26858857274055498</v>
      </c>
      <c r="H22" s="1102">
        <v>5.1125716418027899E-2</v>
      </c>
      <c r="I22" s="1102">
        <v>0</v>
      </c>
    </row>
    <row r="23" spans="1:9" x14ac:dyDescent="0.2">
      <c r="A23" s="2" t="s">
        <v>41</v>
      </c>
      <c r="B23" s="1105">
        <v>187</v>
      </c>
      <c r="C23" s="1102">
        <v>4.85269986093044E-2</v>
      </c>
      <c r="D23" s="1102">
        <v>0.170474037528038</v>
      </c>
      <c r="E23" s="1102">
        <v>0.27328717708587602</v>
      </c>
      <c r="F23" s="1102">
        <v>0.18440805375576</v>
      </c>
      <c r="G23" s="1102">
        <v>0.30583789944648698</v>
      </c>
      <c r="H23" s="1102">
        <v>1.7465833574533501E-2</v>
      </c>
      <c r="I23" s="1102">
        <v>0</v>
      </c>
    </row>
    <row r="24" spans="1:9" x14ac:dyDescent="0.2">
      <c r="A24" s="2" t="s">
        <v>42</v>
      </c>
      <c r="B24" s="1105">
        <v>39</v>
      </c>
      <c r="C24" s="1102">
        <v>1.20150689035654E-2</v>
      </c>
      <c r="D24" s="1102">
        <v>8.4978431463241605E-2</v>
      </c>
      <c r="E24" s="1102">
        <v>0.12937010824680301</v>
      </c>
      <c r="F24" s="1102">
        <v>0.18738254904747001</v>
      </c>
      <c r="G24" s="1102">
        <v>0.26809203624725297</v>
      </c>
      <c r="H24" s="1102">
        <v>0.24493591487407701</v>
      </c>
      <c r="I24" s="1102">
        <v>7.3225900530815097E-2</v>
      </c>
    </row>
    <row r="25" spans="1:9" x14ac:dyDescent="0.2">
      <c r="A25" s="2" t="s">
        <v>43</v>
      </c>
      <c r="B25" s="1105">
        <v>13</v>
      </c>
      <c r="C25" s="1102" t="s">
        <v>1</v>
      </c>
      <c r="D25" s="1102" t="s">
        <v>1</v>
      </c>
      <c r="E25" s="1102" t="s">
        <v>1</v>
      </c>
      <c r="F25" s="1102" t="s">
        <v>1</v>
      </c>
      <c r="G25" s="1102" t="s">
        <v>1</v>
      </c>
      <c r="H25" s="1102" t="s">
        <v>1</v>
      </c>
      <c r="I25" s="1102" t="s">
        <v>1</v>
      </c>
    </row>
    <row r="26" spans="1:9" x14ac:dyDescent="0.2">
      <c r="A26" s="2" t="s">
        <v>37</v>
      </c>
      <c r="B26" s="1105">
        <v>2618</v>
      </c>
      <c r="C26" s="1102">
        <v>2.89395824074745E-3</v>
      </c>
      <c r="D26" s="1102">
        <v>2.37134261988103E-3</v>
      </c>
      <c r="E26" s="1102">
        <v>6.0420301742851699E-3</v>
      </c>
      <c r="F26" s="1102">
        <v>1.4669847674667801E-2</v>
      </c>
      <c r="G26" s="1102">
        <v>7.7679336071014404E-2</v>
      </c>
      <c r="H26" s="1102">
        <v>0.46465849876403797</v>
      </c>
      <c r="I26" s="1102">
        <v>0.431684970855713</v>
      </c>
    </row>
    <row r="27" spans="1:9" x14ac:dyDescent="0.2">
      <c r="A27" s="2" t="s">
        <v>44</v>
      </c>
      <c r="B27" s="1105">
        <v>39</v>
      </c>
      <c r="C27" s="1102">
        <v>0.33603432774543801</v>
      </c>
      <c r="D27" s="1102">
        <v>0.22887057065963701</v>
      </c>
      <c r="E27" s="1102">
        <v>0.179484903812408</v>
      </c>
      <c r="F27" s="1102">
        <v>0.13918100297451</v>
      </c>
      <c r="G27" s="1102">
        <v>0.116429179906845</v>
      </c>
      <c r="H27" s="1102">
        <v>0</v>
      </c>
      <c r="I27" s="1102">
        <v>0</v>
      </c>
    </row>
    <row r="28" spans="1:9" x14ac:dyDescent="0.2">
      <c r="A28" s="2" t="s">
        <v>45</v>
      </c>
      <c r="B28" s="1105">
        <v>287</v>
      </c>
      <c r="C28" s="1102">
        <v>0.55767935514450095</v>
      </c>
      <c r="D28" s="1102">
        <v>0.212781146168709</v>
      </c>
      <c r="E28" s="1102">
        <v>7.6257199048995999E-2</v>
      </c>
      <c r="F28" s="1102">
        <v>6.0725826770067201E-2</v>
      </c>
      <c r="G28" s="1102">
        <v>6.1276145279407501E-2</v>
      </c>
      <c r="H28" s="1102">
        <v>2.2014597430825199E-2</v>
      </c>
      <c r="I28" s="1102">
        <v>9.2657282948493992E-3</v>
      </c>
    </row>
    <row r="29" spans="1:9" x14ac:dyDescent="0.2">
      <c r="A29" s="5" t="s">
        <v>46</v>
      </c>
      <c r="B29" s="1104" t="s">
        <v>1</v>
      </c>
      <c r="C29" s="1101" t="s">
        <v>1</v>
      </c>
      <c r="D29" s="1101" t="s">
        <v>1</v>
      </c>
      <c r="E29" s="1101" t="s">
        <v>1</v>
      </c>
      <c r="F29" s="1101" t="s">
        <v>1</v>
      </c>
      <c r="G29" s="1101" t="s">
        <v>1</v>
      </c>
      <c r="H29" s="1101" t="s">
        <v>1</v>
      </c>
      <c r="I29" s="1101" t="s">
        <v>1</v>
      </c>
    </row>
    <row r="30" spans="1:9" x14ac:dyDescent="0.2">
      <c r="A30" s="2" t="s">
        <v>47</v>
      </c>
      <c r="B30" s="1105">
        <v>511</v>
      </c>
      <c r="C30" s="1102">
        <v>0.247382402420044</v>
      </c>
      <c r="D30" s="1102">
        <v>0.156785428524017</v>
      </c>
      <c r="E30" s="1102">
        <v>0.115921102464199</v>
      </c>
      <c r="F30" s="1102">
        <v>7.7578634023666396E-2</v>
      </c>
      <c r="G30" s="1102">
        <v>0.192253813147545</v>
      </c>
      <c r="H30" s="1102">
        <v>0.153844684362411</v>
      </c>
      <c r="I30" s="1102">
        <v>5.6233927607536302E-2</v>
      </c>
    </row>
    <row r="31" spans="1:9" x14ac:dyDescent="0.2">
      <c r="A31" s="2" t="s">
        <v>48</v>
      </c>
      <c r="B31" s="1105">
        <v>2229</v>
      </c>
      <c r="C31" s="1102">
        <v>8.6966380476951599E-2</v>
      </c>
      <c r="D31" s="1102">
        <v>0.15891279280185699</v>
      </c>
      <c r="E31" s="1102">
        <v>0.15762832760810899</v>
      </c>
      <c r="F31" s="1102">
        <v>9.5893993973731995E-2</v>
      </c>
      <c r="G31" s="1102">
        <v>0.160519570112228</v>
      </c>
      <c r="H31" s="1102">
        <v>0.17689406871795699</v>
      </c>
      <c r="I31" s="1102">
        <v>0.16318488121032701</v>
      </c>
    </row>
    <row r="32" spans="1:9" x14ac:dyDescent="0.2">
      <c r="A32" s="2" t="s">
        <v>49</v>
      </c>
      <c r="B32" s="1105">
        <v>1857</v>
      </c>
      <c r="C32" s="1102">
        <v>6.21112138032913E-2</v>
      </c>
      <c r="D32" s="1102">
        <v>0.222613200545311</v>
      </c>
      <c r="E32" s="1102">
        <v>0.21889872848987599</v>
      </c>
      <c r="F32" s="1102">
        <v>0.112520299851894</v>
      </c>
      <c r="G32" s="1102">
        <v>0.14548735320568101</v>
      </c>
      <c r="H32" s="1102">
        <v>0.114789165556431</v>
      </c>
      <c r="I32" s="1102">
        <v>0.123580016195774</v>
      </c>
    </row>
    <row r="33" spans="1:9" x14ac:dyDescent="0.2">
      <c r="A33" s="2" t="s">
        <v>50</v>
      </c>
      <c r="B33" s="1105">
        <v>4293</v>
      </c>
      <c r="C33" s="1102">
        <v>5.1522646099329002E-2</v>
      </c>
      <c r="D33" s="1102">
        <v>0.21204282343387601</v>
      </c>
      <c r="E33" s="1102">
        <v>0.30503061413764998</v>
      </c>
      <c r="F33" s="1102">
        <v>0.176813185214996</v>
      </c>
      <c r="G33" s="1102">
        <v>0.154063746333122</v>
      </c>
      <c r="H33" s="1102">
        <v>6.0548864305019399E-2</v>
      </c>
      <c r="I33" s="1102">
        <v>3.9978131651878399E-2</v>
      </c>
    </row>
    <row r="34" spans="1:9" x14ac:dyDescent="0.2">
      <c r="A34" s="5" t="s">
        <v>51</v>
      </c>
      <c r="B34" s="1104" t="s">
        <v>1</v>
      </c>
      <c r="C34" s="1101" t="s">
        <v>1</v>
      </c>
      <c r="D34" s="1101" t="s">
        <v>1</v>
      </c>
      <c r="E34" s="1101" t="s">
        <v>1</v>
      </c>
      <c r="F34" s="1101" t="s">
        <v>1</v>
      </c>
      <c r="G34" s="1101" t="s">
        <v>1</v>
      </c>
      <c r="H34" s="1101" t="s">
        <v>1</v>
      </c>
      <c r="I34" s="1101" t="s">
        <v>1</v>
      </c>
    </row>
    <row r="35" spans="1:9" x14ac:dyDescent="0.2">
      <c r="A35" s="2" t="s">
        <v>52</v>
      </c>
      <c r="B35" s="1105">
        <v>2892</v>
      </c>
      <c r="C35" s="1102">
        <v>7.3986418545246097E-2</v>
      </c>
      <c r="D35" s="1102">
        <v>0.176205813884735</v>
      </c>
      <c r="E35" s="1102">
        <v>0.164280384778976</v>
      </c>
      <c r="F35" s="1102">
        <v>9.6906758844852406E-2</v>
      </c>
      <c r="G35" s="1102">
        <v>0.187271103262901</v>
      </c>
      <c r="H35" s="1102">
        <v>0.16189077496528601</v>
      </c>
      <c r="I35" s="1102">
        <v>0.13945874571800199</v>
      </c>
    </row>
    <row r="36" spans="1:9" x14ac:dyDescent="0.2">
      <c r="A36" s="2" t="s">
        <v>53</v>
      </c>
      <c r="B36" s="1105">
        <v>4138</v>
      </c>
      <c r="C36" s="1102">
        <v>0.101246662437916</v>
      </c>
      <c r="D36" s="1102">
        <v>0.20180150866508501</v>
      </c>
      <c r="E36" s="1102">
        <v>0.16127586364746099</v>
      </c>
      <c r="F36" s="1102">
        <v>0.107299074530602</v>
      </c>
      <c r="G36" s="1102">
        <v>0.17898781597614299</v>
      </c>
      <c r="H36" s="1102">
        <v>0.13991500437259699</v>
      </c>
      <c r="I36" s="1102">
        <v>0.109474077820778</v>
      </c>
    </row>
    <row r="37" spans="1:9" x14ac:dyDescent="0.2">
      <c r="A37" s="2" t="s">
        <v>54</v>
      </c>
      <c r="B37" s="1105">
        <v>1306</v>
      </c>
      <c r="C37" s="1102">
        <v>0.123393662273884</v>
      </c>
      <c r="D37" s="1102">
        <v>0.20808644592761999</v>
      </c>
      <c r="E37" s="1102">
        <v>0.34055000543594399</v>
      </c>
      <c r="F37" s="1102">
        <v>0.23821935057640101</v>
      </c>
      <c r="G37" s="1102">
        <v>7.0335738360881805E-2</v>
      </c>
      <c r="H37" s="1102">
        <v>1.08277518302202E-2</v>
      </c>
      <c r="I37" s="1102">
        <v>8.5870521143078804E-3</v>
      </c>
    </row>
    <row r="38" spans="1:9" x14ac:dyDescent="0.2">
      <c r="A38" s="2" t="s">
        <v>55</v>
      </c>
      <c r="B38" s="1105">
        <v>1228</v>
      </c>
      <c r="C38" s="1102">
        <v>0.102652043104172</v>
      </c>
      <c r="D38" s="1102">
        <v>0.13877563178539301</v>
      </c>
      <c r="E38" s="1102">
        <v>0.51187002658844005</v>
      </c>
      <c r="F38" s="1102">
        <v>0.212833657860756</v>
      </c>
      <c r="G38" s="1102">
        <v>2.7781242504715899E-2</v>
      </c>
      <c r="H38" s="1102">
        <v>2.19045649282634E-3</v>
      </c>
      <c r="I38" s="1102">
        <v>3.8969435263425099E-3</v>
      </c>
    </row>
    <row r="39" spans="1:9" x14ac:dyDescent="0.2">
      <c r="A39" s="5" t="s">
        <v>56</v>
      </c>
      <c r="B39" s="1104" t="s">
        <v>1</v>
      </c>
      <c r="C39" s="1101" t="s">
        <v>1</v>
      </c>
      <c r="D39" s="1101" t="s">
        <v>1</v>
      </c>
      <c r="E39" s="1101" t="s">
        <v>1</v>
      </c>
      <c r="F39" s="1101" t="s">
        <v>1</v>
      </c>
      <c r="G39" s="1101" t="s">
        <v>1</v>
      </c>
      <c r="H39" s="1101" t="s">
        <v>1</v>
      </c>
      <c r="I39" s="1101" t="s">
        <v>1</v>
      </c>
    </row>
    <row r="40" spans="1:9" x14ac:dyDescent="0.2">
      <c r="A40" s="2" t="s">
        <v>57</v>
      </c>
      <c r="B40" s="1105">
        <v>8400</v>
      </c>
      <c r="C40" s="1102">
        <v>9.4238467514514895E-2</v>
      </c>
      <c r="D40" s="1102">
        <v>0.16455166041850999</v>
      </c>
      <c r="E40" s="1102">
        <v>0.19437672197818801</v>
      </c>
      <c r="F40" s="1102">
        <v>0.117610812187195</v>
      </c>
      <c r="G40" s="1102">
        <v>0.17749345302581801</v>
      </c>
      <c r="H40" s="1102">
        <v>0.13799440860748299</v>
      </c>
      <c r="I40" s="1102">
        <v>0.113734476268291</v>
      </c>
    </row>
    <row r="41" spans="1:9" x14ac:dyDescent="0.2">
      <c r="A41" s="2" t="s">
        <v>58</v>
      </c>
      <c r="B41" s="1105">
        <v>897</v>
      </c>
      <c r="C41" s="1102">
        <v>7.3878169059753404E-2</v>
      </c>
      <c r="D41" s="1102">
        <v>0.28288033604621898</v>
      </c>
      <c r="E41" s="1102">
        <v>0.288951575756073</v>
      </c>
      <c r="F41" s="1102">
        <v>0.16298866271972701</v>
      </c>
      <c r="G41" s="1102">
        <v>7.6282113790512099E-2</v>
      </c>
      <c r="H41" s="1102">
        <v>6.0354519635438898E-2</v>
      </c>
      <c r="I41" s="1102">
        <v>5.4664626717567402E-2</v>
      </c>
    </row>
    <row r="42" spans="1:9" x14ac:dyDescent="0.2">
      <c r="A42" s="5" t="s">
        <v>59</v>
      </c>
      <c r="B42" s="1104" t="s">
        <v>1</v>
      </c>
      <c r="C42" s="1101" t="s">
        <v>1</v>
      </c>
      <c r="D42" s="1101" t="s">
        <v>1</v>
      </c>
      <c r="E42" s="1101" t="s">
        <v>1</v>
      </c>
      <c r="F42" s="1101" t="s">
        <v>1</v>
      </c>
      <c r="G42" s="1101" t="s">
        <v>1</v>
      </c>
      <c r="H42" s="1101" t="s">
        <v>1</v>
      </c>
      <c r="I42" s="1101" t="s">
        <v>1</v>
      </c>
    </row>
    <row r="43" spans="1:9" x14ac:dyDescent="0.2">
      <c r="A43" s="2" t="s">
        <v>60</v>
      </c>
      <c r="B43" s="1105">
        <v>7645</v>
      </c>
      <c r="C43" s="1102">
        <v>8.7437771260738401E-2</v>
      </c>
      <c r="D43" s="1102">
        <v>0.13355365395546001</v>
      </c>
      <c r="E43" s="1102">
        <v>0.19419550895690901</v>
      </c>
      <c r="F43" s="1102">
        <v>0.121920146048069</v>
      </c>
      <c r="G43" s="1102">
        <v>0.18559834361076399</v>
      </c>
      <c r="H43" s="1102">
        <v>0.149782359600067</v>
      </c>
      <c r="I43" s="1102">
        <v>0.127512216567993</v>
      </c>
    </row>
    <row r="44" spans="1:9" x14ac:dyDescent="0.2">
      <c r="A44" s="2" t="s">
        <v>61</v>
      </c>
      <c r="B44" s="1105">
        <v>1033</v>
      </c>
      <c r="C44" s="1102">
        <v>0.14441291987895999</v>
      </c>
      <c r="D44" s="1102">
        <v>0.39879387617111201</v>
      </c>
      <c r="E44" s="1102">
        <v>0.17378260195255299</v>
      </c>
      <c r="F44" s="1102">
        <v>8.7041616439819294E-2</v>
      </c>
      <c r="G44" s="1102">
        <v>9.7937643527984605E-2</v>
      </c>
      <c r="H44" s="1102">
        <v>6.7956827580928802E-2</v>
      </c>
      <c r="I44" s="1102">
        <v>3.00744939595461E-2</v>
      </c>
    </row>
    <row r="45" spans="1:9" x14ac:dyDescent="0.2">
      <c r="A45" s="2" t="s">
        <v>62</v>
      </c>
      <c r="B45" s="1105">
        <v>758</v>
      </c>
      <c r="C45" s="1102">
        <v>6.86829909682274E-2</v>
      </c>
      <c r="D45" s="1102">
        <v>0.29041114449500999</v>
      </c>
      <c r="E45" s="1102">
        <v>0.31064021587371798</v>
      </c>
      <c r="F45" s="1102">
        <v>0.163842603564262</v>
      </c>
      <c r="G45" s="1102">
        <v>7.47074484825134E-2</v>
      </c>
      <c r="H45" s="1102">
        <v>4.9546550959348699E-2</v>
      </c>
      <c r="I45" s="1102">
        <v>4.2169060558080701E-2</v>
      </c>
    </row>
    <row r="46" spans="1:9" x14ac:dyDescent="0.2">
      <c r="A46" s="5" t="s">
        <v>63</v>
      </c>
      <c r="B46" s="1104" t="s">
        <v>1</v>
      </c>
      <c r="C46" s="1101" t="s">
        <v>1</v>
      </c>
      <c r="D46" s="1101" t="s">
        <v>1</v>
      </c>
      <c r="E46" s="1101" t="s">
        <v>1</v>
      </c>
      <c r="F46" s="1101" t="s">
        <v>1</v>
      </c>
      <c r="G46" s="1101" t="s">
        <v>1</v>
      </c>
      <c r="H46" s="1101" t="s">
        <v>1</v>
      </c>
      <c r="I46" s="1101" t="s">
        <v>1</v>
      </c>
    </row>
    <row r="47" spans="1:9" x14ac:dyDescent="0.2">
      <c r="A47" s="2" t="s">
        <v>64</v>
      </c>
      <c r="B47" s="1105">
        <v>1160</v>
      </c>
      <c r="C47" s="1102">
        <v>0.12980288267135601</v>
      </c>
      <c r="D47" s="1102">
        <v>0.25719735026359603</v>
      </c>
      <c r="E47" s="1102">
        <v>0.21029107272625</v>
      </c>
      <c r="F47" s="1102">
        <v>0.118092894554138</v>
      </c>
      <c r="G47" s="1102">
        <v>0.113678030669689</v>
      </c>
      <c r="H47" s="1102">
        <v>9.56083238124847E-2</v>
      </c>
      <c r="I47" s="1102">
        <v>7.5329452753067003E-2</v>
      </c>
    </row>
    <row r="48" spans="1:9" x14ac:dyDescent="0.2">
      <c r="A48" s="2" t="s">
        <v>65</v>
      </c>
      <c r="B48" s="1105">
        <v>811</v>
      </c>
      <c r="C48" s="1102">
        <v>7.9361975193023696E-2</v>
      </c>
      <c r="D48" s="1102">
        <v>0.15020768344402299</v>
      </c>
      <c r="E48" s="1102">
        <v>0.200362533330917</v>
      </c>
      <c r="F48" s="1102">
        <v>0.104397483170033</v>
      </c>
      <c r="G48" s="1102">
        <v>0.1528390198946</v>
      </c>
      <c r="H48" s="1102">
        <v>0.139522910118103</v>
      </c>
      <c r="I48" s="1102">
        <v>0.17330841720104201</v>
      </c>
    </row>
    <row r="49" spans="1:9" x14ac:dyDescent="0.2">
      <c r="A49" s="2" t="s">
        <v>66</v>
      </c>
      <c r="B49" s="1105">
        <v>1419</v>
      </c>
      <c r="C49" s="1102">
        <v>8.8487118482589694E-2</v>
      </c>
      <c r="D49" s="1102">
        <v>0.224881216883659</v>
      </c>
      <c r="E49" s="1102">
        <v>0.20910352468490601</v>
      </c>
      <c r="F49" s="1102">
        <v>0.10036655515432399</v>
      </c>
      <c r="G49" s="1102">
        <v>0.14743235707283001</v>
      </c>
      <c r="H49" s="1102">
        <v>0.14117254316806799</v>
      </c>
      <c r="I49" s="1102">
        <v>8.8556677103042603E-2</v>
      </c>
    </row>
    <row r="50" spans="1:9" x14ac:dyDescent="0.2">
      <c r="A50" s="2" t="s">
        <v>67</v>
      </c>
      <c r="B50" s="1105">
        <v>962</v>
      </c>
      <c r="C50" s="1102">
        <v>9.9907107651233701E-2</v>
      </c>
      <c r="D50" s="1102">
        <v>0.190520435571671</v>
      </c>
      <c r="E50" s="1102">
        <v>0.21116460859775499</v>
      </c>
      <c r="F50" s="1102">
        <v>0.11531263589859</v>
      </c>
      <c r="G50" s="1102">
        <v>0.182657361030579</v>
      </c>
      <c r="H50" s="1102">
        <v>9.2043310403823894E-2</v>
      </c>
      <c r="I50" s="1102">
        <v>0.108394533395767</v>
      </c>
    </row>
    <row r="51" spans="1:9" x14ac:dyDescent="0.2">
      <c r="A51" s="2" t="s">
        <v>68</v>
      </c>
      <c r="B51" s="1105">
        <v>929</v>
      </c>
      <c r="C51" s="1102">
        <v>8.3086341619491605E-2</v>
      </c>
      <c r="D51" s="1102">
        <v>0.160728469491005</v>
      </c>
      <c r="E51" s="1102">
        <v>0.214249476790428</v>
      </c>
      <c r="F51" s="1102">
        <v>0.15047886967658999</v>
      </c>
      <c r="G51" s="1102">
        <v>0.182153865695</v>
      </c>
      <c r="H51" s="1102">
        <v>0.101074121892452</v>
      </c>
      <c r="I51" s="1102">
        <v>0.108228854835033</v>
      </c>
    </row>
    <row r="52" spans="1:9" x14ac:dyDescent="0.2">
      <c r="A52" s="2" t="s">
        <v>69</v>
      </c>
      <c r="B52" s="1105">
        <v>927</v>
      </c>
      <c r="C52" s="1102">
        <v>6.3853725790977506E-2</v>
      </c>
      <c r="D52" s="1102">
        <v>0.17125962674617801</v>
      </c>
      <c r="E52" s="1102">
        <v>0.245990291237831</v>
      </c>
      <c r="F52" s="1102">
        <v>0.17875863611698201</v>
      </c>
      <c r="G52" s="1102">
        <v>0.165442079305649</v>
      </c>
      <c r="H52" s="1102">
        <v>9.4503350555896801E-2</v>
      </c>
      <c r="I52" s="1102">
        <v>8.0192290246486705E-2</v>
      </c>
    </row>
    <row r="53" spans="1:9" x14ac:dyDescent="0.2">
      <c r="A53" s="2" t="s">
        <v>70</v>
      </c>
      <c r="B53" s="1105">
        <v>871</v>
      </c>
      <c r="C53" s="1102">
        <v>7.2923436760902405E-2</v>
      </c>
      <c r="D53" s="1102">
        <v>0.10759836435318</v>
      </c>
      <c r="E53" s="1102">
        <v>0.12918519973754899</v>
      </c>
      <c r="F53" s="1102">
        <v>0.11077340692281699</v>
      </c>
      <c r="G53" s="1102">
        <v>0.16758677363395699</v>
      </c>
      <c r="H53" s="1102">
        <v>0.246318563818932</v>
      </c>
      <c r="I53" s="1102">
        <v>0.16561426222324399</v>
      </c>
    </row>
    <row r="54" spans="1:9" x14ac:dyDescent="0.2">
      <c r="A54" s="2" t="s">
        <v>71</v>
      </c>
      <c r="B54" s="1105">
        <v>949</v>
      </c>
      <c r="C54" s="1102">
        <v>8.83285626769066E-2</v>
      </c>
      <c r="D54" s="1102">
        <v>0.20256771147251099</v>
      </c>
      <c r="E54" s="1102">
        <v>0.231649219989777</v>
      </c>
      <c r="F54" s="1102">
        <v>0.12626411020755801</v>
      </c>
      <c r="G54" s="1102">
        <v>0.14189860224723799</v>
      </c>
      <c r="H54" s="1102">
        <v>0.12483011931181</v>
      </c>
      <c r="I54" s="1102">
        <v>8.4461666643619496E-2</v>
      </c>
    </row>
    <row r="55" spans="1:9" x14ac:dyDescent="0.2">
      <c r="A55" s="2" t="s">
        <v>72</v>
      </c>
      <c r="B55" s="1105">
        <v>574</v>
      </c>
      <c r="C55" s="1102">
        <v>7.3876522481441498E-2</v>
      </c>
      <c r="D55" s="1102">
        <v>0.14924447238445299</v>
      </c>
      <c r="E55" s="1102">
        <v>0.20665659010410301</v>
      </c>
      <c r="F55" s="1102">
        <v>0.122929535806179</v>
      </c>
      <c r="G55" s="1102">
        <v>0.197520107030869</v>
      </c>
      <c r="H55" s="1102">
        <v>0.148085162043571</v>
      </c>
      <c r="I55" s="1102">
        <v>0.101687625050545</v>
      </c>
    </row>
    <row r="56" spans="1:9" x14ac:dyDescent="0.2">
      <c r="A56" s="2" t="s">
        <v>73</v>
      </c>
      <c r="B56" s="1105">
        <v>1008</v>
      </c>
      <c r="C56" s="1102">
        <v>9.3862086534500094E-2</v>
      </c>
      <c r="D56" s="1102">
        <v>0.16585704684257499</v>
      </c>
      <c r="E56" s="1102">
        <v>0.23136371374130199</v>
      </c>
      <c r="F56" s="1102">
        <v>0.12682566046714799</v>
      </c>
      <c r="G56" s="1102">
        <v>0.180675089359283</v>
      </c>
      <c r="H56" s="1102">
        <v>9.98520627617836E-2</v>
      </c>
      <c r="I56" s="1102">
        <v>0.101564325392246</v>
      </c>
    </row>
    <row r="57" spans="1:9" x14ac:dyDescent="0.2">
      <c r="A57" s="5" t="s">
        <v>74</v>
      </c>
      <c r="B57" s="1104" t="s">
        <v>1</v>
      </c>
      <c r="C57" s="1101" t="s">
        <v>1</v>
      </c>
      <c r="D57" s="1101" t="s">
        <v>1</v>
      </c>
      <c r="E57" s="1101" t="s">
        <v>1</v>
      </c>
      <c r="F57" s="1101" t="s">
        <v>1</v>
      </c>
      <c r="G57" s="1101" t="s">
        <v>1</v>
      </c>
      <c r="H57" s="1101" t="s">
        <v>1</v>
      </c>
      <c r="I57" s="1101" t="s">
        <v>1</v>
      </c>
    </row>
    <row r="58" spans="1:9" x14ac:dyDescent="0.2">
      <c r="A58" s="2" t="s">
        <v>75</v>
      </c>
      <c r="B58" s="1105">
        <v>1160</v>
      </c>
      <c r="C58" s="1102">
        <v>0.12980288267135601</v>
      </c>
      <c r="D58" s="1102">
        <v>0.25719735026359603</v>
      </c>
      <c r="E58" s="1102">
        <v>0.21029107272625</v>
      </c>
      <c r="F58" s="1102">
        <v>0.118092894554138</v>
      </c>
      <c r="G58" s="1102">
        <v>0.113678030669689</v>
      </c>
      <c r="H58" s="1102">
        <v>9.56083238124847E-2</v>
      </c>
      <c r="I58" s="1102">
        <v>7.5329452753067003E-2</v>
      </c>
    </row>
    <row r="59" spans="1:9" x14ac:dyDescent="0.2">
      <c r="A59" s="2" t="s">
        <v>76</v>
      </c>
      <c r="B59" s="1105">
        <v>4317</v>
      </c>
      <c r="C59" s="1102">
        <v>9.1202937066554995E-2</v>
      </c>
      <c r="D59" s="1102">
        <v>0.21224518120288799</v>
      </c>
      <c r="E59" s="1102">
        <v>0.226883634924889</v>
      </c>
      <c r="F59" s="1102">
        <v>0.126685485243797</v>
      </c>
      <c r="G59" s="1102">
        <v>0.15911205112934099</v>
      </c>
      <c r="H59" s="1102">
        <v>9.6353515982627896E-2</v>
      </c>
      <c r="I59" s="1102">
        <v>8.7517209351062802E-2</v>
      </c>
    </row>
    <row r="60" spans="1:9" x14ac:dyDescent="0.2">
      <c r="A60" s="2" t="s">
        <v>77</v>
      </c>
      <c r="B60" s="1105">
        <v>2372</v>
      </c>
      <c r="C60" s="1102">
        <v>7.4378199875354795E-2</v>
      </c>
      <c r="D60" s="1102">
        <v>0.12297959625721</v>
      </c>
      <c r="E60" s="1102">
        <v>0.17679709196090701</v>
      </c>
      <c r="F60" s="1102">
        <v>0.11331032961607</v>
      </c>
      <c r="G60" s="1102">
        <v>0.17356985807418801</v>
      </c>
      <c r="H60" s="1102">
        <v>0.19481198489665999</v>
      </c>
      <c r="I60" s="1102">
        <v>0.14415293931961101</v>
      </c>
    </row>
    <row r="61" spans="1:9" x14ac:dyDescent="0.2">
      <c r="A61" s="2" t="s">
        <v>78</v>
      </c>
      <c r="B61" s="1105">
        <v>1761</v>
      </c>
      <c r="C61" s="1102">
        <v>6.8321637809276595E-2</v>
      </c>
      <c r="D61" s="1102">
        <v>9.6560575067997007E-2</v>
      </c>
      <c r="E61" s="1102">
        <v>0.20211777091026301</v>
      </c>
      <c r="F61" s="1102">
        <v>0.14527432620525399</v>
      </c>
      <c r="G61" s="1102">
        <v>0.18734304606914501</v>
      </c>
      <c r="H61" s="1102">
        <v>0.151419267058372</v>
      </c>
      <c r="I61" s="1102">
        <v>0.14896337687969199</v>
      </c>
    </row>
    <row r="62" spans="1:9" x14ac:dyDescent="0.2">
      <c r="A62" s="5" t="s">
        <v>79</v>
      </c>
      <c r="B62" s="1104" t="s">
        <v>1</v>
      </c>
      <c r="C62" s="1101" t="s">
        <v>1</v>
      </c>
      <c r="D62" s="1101" t="s">
        <v>1</v>
      </c>
      <c r="E62" s="1101" t="s">
        <v>1</v>
      </c>
      <c r="F62" s="1101" t="s">
        <v>1</v>
      </c>
      <c r="G62" s="1101" t="s">
        <v>1</v>
      </c>
      <c r="H62" s="1101" t="s">
        <v>1</v>
      </c>
      <c r="I62" s="1101" t="s">
        <v>1</v>
      </c>
    </row>
    <row r="63" spans="1:9" x14ac:dyDescent="0.2">
      <c r="A63" s="2" t="s">
        <v>80</v>
      </c>
      <c r="B63" s="1105">
        <v>7768</v>
      </c>
      <c r="C63" s="1102">
        <v>0.10053235292434699</v>
      </c>
      <c r="D63" s="1102">
        <v>0.18494434654712699</v>
      </c>
      <c r="E63" s="1102">
        <v>0.14823187887668601</v>
      </c>
      <c r="F63" s="1102">
        <v>0.10832889378070799</v>
      </c>
      <c r="G63" s="1102">
        <v>0.184394881129265</v>
      </c>
      <c r="H63" s="1102">
        <v>0.14898028969764701</v>
      </c>
      <c r="I63" s="1102">
        <v>0.124587364494801</v>
      </c>
    </row>
    <row r="64" spans="1:9" x14ac:dyDescent="0.2">
      <c r="A64" s="2" t="s">
        <v>81</v>
      </c>
      <c r="B64" s="1105">
        <v>306</v>
      </c>
      <c r="C64" s="1102">
        <v>1.01384930312634E-2</v>
      </c>
      <c r="D64" s="1102">
        <v>0.17212453484535201</v>
      </c>
      <c r="E64" s="1102">
        <v>0.69848769903182995</v>
      </c>
      <c r="F64" s="1102">
        <v>0.11220981180667899</v>
      </c>
      <c r="G64" s="1102">
        <v>7.0394780486822102E-3</v>
      </c>
      <c r="H64" s="1102">
        <v>0</v>
      </c>
      <c r="I64" s="1102">
        <v>0</v>
      </c>
    </row>
    <row r="65" spans="1:9" x14ac:dyDescent="0.2">
      <c r="A65" s="2" t="s">
        <v>82</v>
      </c>
      <c r="B65" s="1105">
        <v>629</v>
      </c>
      <c r="C65" s="1102">
        <v>2.71483119577169E-2</v>
      </c>
      <c r="D65" s="1102">
        <v>0.33618178963661199</v>
      </c>
      <c r="E65" s="1102">
        <v>0.52785789966583296</v>
      </c>
      <c r="F65" s="1102">
        <v>6.5469034016132396E-2</v>
      </c>
      <c r="G65" s="1102">
        <v>1.9515033811330799E-2</v>
      </c>
      <c r="H65" s="1102">
        <v>1.10514964908361E-2</v>
      </c>
      <c r="I65" s="1102">
        <v>1.2776417657733E-2</v>
      </c>
    </row>
    <row r="66" spans="1:9" x14ac:dyDescent="0.2">
      <c r="A66" s="2" t="s">
        <v>83</v>
      </c>
      <c r="B66" s="1105">
        <v>852</v>
      </c>
      <c r="C66" s="1102">
        <v>4.0684316307306297E-2</v>
      </c>
      <c r="D66" s="1102">
        <v>6.46999627351761E-2</v>
      </c>
      <c r="E66" s="1102">
        <v>0.50390982627868697</v>
      </c>
      <c r="F66" s="1102">
        <v>0.34868362545967102</v>
      </c>
      <c r="G66" s="1102">
        <v>3.9614297449588803E-2</v>
      </c>
      <c r="H66" s="1102">
        <v>1.9761358853429599E-3</v>
      </c>
      <c r="I66" s="1102">
        <v>4.3187299161218101E-4</v>
      </c>
    </row>
    <row r="67" spans="1:9" x14ac:dyDescent="0.2">
      <c r="A67" s="5" t="s">
        <v>84</v>
      </c>
      <c r="B67" s="1104" t="s">
        <v>1</v>
      </c>
      <c r="C67" s="1101" t="s">
        <v>1</v>
      </c>
      <c r="D67" s="1101" t="s">
        <v>1</v>
      </c>
      <c r="E67" s="1101" t="s">
        <v>1</v>
      </c>
      <c r="F67" s="1101" t="s">
        <v>1</v>
      </c>
      <c r="G67" s="1101" t="s">
        <v>1</v>
      </c>
      <c r="H67" s="1101" t="s">
        <v>1</v>
      </c>
      <c r="I67" s="1101" t="s">
        <v>1</v>
      </c>
    </row>
    <row r="68" spans="1:9" x14ac:dyDescent="0.2">
      <c r="A68" s="2" t="s">
        <v>85</v>
      </c>
      <c r="B68" s="1105">
        <v>8752</v>
      </c>
      <c r="C68" s="1102">
        <v>5.7436376810073901E-2</v>
      </c>
      <c r="D68" s="1102">
        <v>0.17244321107864399</v>
      </c>
      <c r="E68" s="1102">
        <v>0.21706651151180301</v>
      </c>
      <c r="F68" s="1102">
        <v>0.12831553816795299</v>
      </c>
      <c r="G68" s="1102">
        <v>0.17255444824695601</v>
      </c>
      <c r="H68" s="1102">
        <v>0.137154221534729</v>
      </c>
      <c r="I68" s="1102">
        <v>0.115029700100422</v>
      </c>
    </row>
    <row r="69" spans="1:9" x14ac:dyDescent="0.2">
      <c r="A69" s="2" t="s">
        <v>86</v>
      </c>
      <c r="B69" s="1105">
        <v>225</v>
      </c>
      <c r="C69" s="1102">
        <v>0.72331875562667802</v>
      </c>
      <c r="D69" s="1102">
        <v>0.139656126499176</v>
      </c>
      <c r="E69" s="1102">
        <v>4.8178091645240798E-2</v>
      </c>
      <c r="F69" s="1102">
        <v>3.0788358300924301E-2</v>
      </c>
      <c r="G69" s="1102">
        <v>2.1638093516230601E-2</v>
      </c>
      <c r="H69" s="1102">
        <v>8.9432476088404707E-3</v>
      </c>
      <c r="I69" s="1102">
        <v>2.74773463606834E-2</v>
      </c>
    </row>
    <row r="70" spans="1:9" x14ac:dyDescent="0.2">
      <c r="A70" s="2" t="s">
        <v>87</v>
      </c>
      <c r="B70" s="1105">
        <v>555</v>
      </c>
      <c r="C70" s="1102">
        <v>0.34859639406204201</v>
      </c>
      <c r="D70" s="1102">
        <v>0.35873579978942899</v>
      </c>
      <c r="E70" s="1102">
        <v>0.13838140666484799</v>
      </c>
      <c r="F70" s="1102">
        <v>7.6300203800201402E-2</v>
      </c>
      <c r="G70" s="1102">
        <v>4.0996886789798702E-2</v>
      </c>
      <c r="H70" s="1102">
        <v>2.3174639791250201E-2</v>
      </c>
      <c r="I70" s="1102">
        <v>1.38146784156561E-2</v>
      </c>
    </row>
    <row r="71" spans="1:9" x14ac:dyDescent="0.2">
      <c r="A71" s="2" t="s">
        <v>88</v>
      </c>
      <c r="B71" s="1105">
        <v>66</v>
      </c>
      <c r="C71" s="1102">
        <v>0.10301154851913499</v>
      </c>
      <c r="D71" s="1102">
        <v>0.27083852887153598</v>
      </c>
      <c r="E71" s="1102">
        <v>0.30081254243850702</v>
      </c>
      <c r="F71" s="1102">
        <v>0.203431621193886</v>
      </c>
      <c r="G71" s="1102">
        <v>5.7689517736434902E-2</v>
      </c>
      <c r="H71" s="1102">
        <v>3.1072681769728699E-2</v>
      </c>
      <c r="I71" s="1102">
        <v>3.3143557608127601E-2</v>
      </c>
    </row>
    <row r="72" spans="1:9" x14ac:dyDescent="0.2">
      <c r="A72" s="5" t="s">
        <v>89</v>
      </c>
      <c r="B72" s="1104" t="s">
        <v>1</v>
      </c>
      <c r="C72" s="1101" t="s">
        <v>1</v>
      </c>
      <c r="D72" s="1101" t="s">
        <v>1</v>
      </c>
      <c r="E72" s="1101" t="s">
        <v>1</v>
      </c>
      <c r="F72" s="1101" t="s">
        <v>1</v>
      </c>
      <c r="G72" s="1101" t="s">
        <v>1</v>
      </c>
      <c r="H72" s="1101" t="s">
        <v>1</v>
      </c>
      <c r="I72" s="1101" t="s">
        <v>1</v>
      </c>
    </row>
    <row r="73" spans="1:9" x14ac:dyDescent="0.2">
      <c r="A73" s="2" t="s">
        <v>89</v>
      </c>
      <c r="B73" s="1105">
        <v>5089</v>
      </c>
      <c r="C73" s="1102">
        <v>9.6151530742645305E-2</v>
      </c>
      <c r="D73" s="1102">
        <v>0.202602699398994</v>
      </c>
      <c r="E73" s="1102">
        <v>0.21126514673232999</v>
      </c>
      <c r="F73" s="1102">
        <v>0.11641816049814201</v>
      </c>
      <c r="G73" s="1102">
        <v>0.14497430622577701</v>
      </c>
      <c r="H73" s="1102">
        <v>0.12459652125835401</v>
      </c>
      <c r="I73" s="1102">
        <v>0.10399163514375701</v>
      </c>
    </row>
    <row r="74" spans="1:9" x14ac:dyDescent="0.2">
      <c r="A74" s="2" t="s">
        <v>90</v>
      </c>
      <c r="B74" s="1105">
        <v>2168</v>
      </c>
      <c r="C74" s="1102">
        <v>3.5088784992694903E-2</v>
      </c>
      <c r="D74" s="1102">
        <v>6.9330945611000103E-2</v>
      </c>
      <c r="E74" s="1102">
        <v>0.17963430285453799</v>
      </c>
      <c r="F74" s="1102">
        <v>0.17929252982139601</v>
      </c>
      <c r="G74" s="1102">
        <v>0.26304268836975098</v>
      </c>
      <c r="H74" s="1102">
        <v>0.14035652577877</v>
      </c>
      <c r="I74" s="1102">
        <v>0.133254259824753</v>
      </c>
    </row>
    <row r="75" spans="1:9" x14ac:dyDescent="0.2">
      <c r="A75" s="5" t="s">
        <v>91</v>
      </c>
      <c r="B75" s="1104" t="s">
        <v>1</v>
      </c>
      <c r="C75" s="1101" t="s">
        <v>1</v>
      </c>
      <c r="D75" s="1101" t="s">
        <v>1</v>
      </c>
      <c r="E75" s="1101" t="s">
        <v>1</v>
      </c>
      <c r="F75" s="1101" t="s">
        <v>1</v>
      </c>
      <c r="G75" s="1101" t="s">
        <v>1</v>
      </c>
      <c r="H75" s="1101" t="s">
        <v>1</v>
      </c>
      <c r="I75" s="1101" t="s">
        <v>1</v>
      </c>
    </row>
    <row r="76" spans="1:9" x14ac:dyDescent="0.2">
      <c r="A76" s="2" t="s">
        <v>92</v>
      </c>
      <c r="B76" s="1105">
        <v>2506</v>
      </c>
      <c r="C76" s="1102">
        <v>0.17727467417716999</v>
      </c>
      <c r="D76" s="1102">
        <v>0.35254997014999401</v>
      </c>
      <c r="E76" s="1102">
        <v>0.246281027793884</v>
      </c>
      <c r="F76" s="1102">
        <v>9.1711558401584597E-2</v>
      </c>
      <c r="G76" s="1102">
        <v>6.67770281434059E-2</v>
      </c>
      <c r="H76" s="1102">
        <v>5.13334386050701E-2</v>
      </c>
      <c r="I76" s="1102">
        <v>1.4072313904762299E-2</v>
      </c>
    </row>
    <row r="77" spans="1:9" x14ac:dyDescent="0.2">
      <c r="A77" s="2" t="s">
        <v>93</v>
      </c>
      <c r="B77" s="1105">
        <v>1245</v>
      </c>
      <c r="C77" s="1102">
        <v>2.4775426834821701E-2</v>
      </c>
      <c r="D77" s="1102">
        <v>0.16199475526809701</v>
      </c>
      <c r="E77" s="1102">
        <v>0.33619153499603299</v>
      </c>
      <c r="F77" s="1102">
        <v>0.164659693837166</v>
      </c>
      <c r="G77" s="1102">
        <v>0.15339553356170699</v>
      </c>
      <c r="H77" s="1102">
        <v>0.105605751276016</v>
      </c>
      <c r="I77" s="1102">
        <v>5.3377289324998897E-2</v>
      </c>
    </row>
    <row r="78" spans="1:9" x14ac:dyDescent="0.2">
      <c r="A78" s="2" t="s">
        <v>94</v>
      </c>
      <c r="B78" s="1105">
        <v>3458</v>
      </c>
      <c r="C78" s="1102">
        <v>2.4310439825058001E-2</v>
      </c>
      <c r="D78" s="1102">
        <v>1.82600487023592E-2</v>
      </c>
      <c r="E78" s="1102">
        <v>0.10248277336359</v>
      </c>
      <c r="F78" s="1102">
        <v>0.139900118112564</v>
      </c>
      <c r="G78" s="1102">
        <v>0.26253089308738697</v>
      </c>
      <c r="H78" s="1102">
        <v>0.218771427869797</v>
      </c>
      <c r="I78" s="1102">
        <v>0.23374429345130901</v>
      </c>
    </row>
    <row r="79" spans="1:9" x14ac:dyDescent="0.2">
      <c r="A79" s="5" t="s">
        <v>95</v>
      </c>
      <c r="B79" s="1104" t="s">
        <v>1</v>
      </c>
      <c r="C79" s="1101" t="s">
        <v>1</v>
      </c>
      <c r="D79" s="1101" t="s">
        <v>1</v>
      </c>
      <c r="E79" s="1101" t="s">
        <v>1</v>
      </c>
      <c r="F79" s="1101" t="s">
        <v>1</v>
      </c>
      <c r="G79" s="1101" t="s">
        <v>1</v>
      </c>
      <c r="H79" s="1101" t="s">
        <v>1</v>
      </c>
      <c r="I79" s="1101" t="s">
        <v>1</v>
      </c>
    </row>
    <row r="80" spans="1:9" x14ac:dyDescent="0.2">
      <c r="A80" s="2" t="s">
        <v>96</v>
      </c>
      <c r="B80" s="1105">
        <v>1288</v>
      </c>
      <c r="C80" s="1102">
        <v>5.5022075772285503E-2</v>
      </c>
      <c r="D80" s="1102">
        <v>0.201523497700691</v>
      </c>
      <c r="E80" s="1102">
        <v>0.24715062975883501</v>
      </c>
      <c r="F80" s="1102">
        <v>0.164402231574059</v>
      </c>
      <c r="G80" s="1102">
        <v>0.16960322856903101</v>
      </c>
      <c r="H80" s="1102">
        <v>0.105244979262352</v>
      </c>
      <c r="I80" s="1102">
        <v>5.7053353637456901E-2</v>
      </c>
    </row>
    <row r="81" spans="1:9" x14ac:dyDescent="0.2">
      <c r="A81" s="2" t="s">
        <v>97</v>
      </c>
      <c r="B81" s="1105">
        <v>1371</v>
      </c>
      <c r="C81" s="1102">
        <v>6.0779493302106899E-2</v>
      </c>
      <c r="D81" s="1102">
        <v>0.128247395157814</v>
      </c>
      <c r="E81" s="1102">
        <v>0.20779047906398801</v>
      </c>
      <c r="F81" s="1102">
        <v>0.14783026278019001</v>
      </c>
      <c r="G81" s="1102">
        <v>0.19421273469924899</v>
      </c>
      <c r="H81" s="1102">
        <v>0.12995439767837499</v>
      </c>
      <c r="I81" s="1102">
        <v>0.131185248494148</v>
      </c>
    </row>
    <row r="82" spans="1:9" x14ac:dyDescent="0.2">
      <c r="A82" s="2" t="s">
        <v>98</v>
      </c>
      <c r="B82" s="1105">
        <v>287</v>
      </c>
      <c r="C82" s="1102">
        <v>7.4093364179134397E-2</v>
      </c>
      <c r="D82" s="1102">
        <v>0.139754518866539</v>
      </c>
      <c r="E82" s="1102">
        <v>0.22302497923374201</v>
      </c>
      <c r="F82" s="1102">
        <v>0.15480543673038499</v>
      </c>
      <c r="G82" s="1102">
        <v>0.173229560256004</v>
      </c>
      <c r="H82" s="1102">
        <v>0.15196970105171201</v>
      </c>
      <c r="I82" s="1102">
        <v>8.3122439682483701E-2</v>
      </c>
    </row>
    <row r="83" spans="1:9" x14ac:dyDescent="0.2">
      <c r="A83" s="2" t="s">
        <v>99</v>
      </c>
      <c r="B83" s="1105">
        <v>860</v>
      </c>
      <c r="C83" s="1102">
        <v>5.9473536908626598E-2</v>
      </c>
      <c r="D83" s="1102">
        <v>8.69766920804977E-2</v>
      </c>
      <c r="E83" s="1102">
        <v>0.14029033482074699</v>
      </c>
      <c r="F83" s="1102">
        <v>9.0452268719673198E-2</v>
      </c>
      <c r="G83" s="1102">
        <v>0.18716657161712599</v>
      </c>
      <c r="H83" s="1102">
        <v>0.22532473504543299</v>
      </c>
      <c r="I83" s="1102">
        <v>0.21031583845615401</v>
      </c>
    </row>
    <row r="84" spans="1:9" x14ac:dyDescent="0.2">
      <c r="A84" s="2" t="s">
        <v>100</v>
      </c>
      <c r="B84" s="1105">
        <v>417</v>
      </c>
      <c r="C84" s="1102">
        <v>8.29743891954422E-2</v>
      </c>
      <c r="D84" s="1102">
        <v>0.19259813427925099</v>
      </c>
      <c r="E84" s="1102">
        <v>0.177892446517944</v>
      </c>
      <c r="F84" s="1102">
        <v>9.1954611241817502E-2</v>
      </c>
      <c r="G84" s="1102">
        <v>0.17359554767608601</v>
      </c>
      <c r="H84" s="1102">
        <v>0.11580953747034101</v>
      </c>
      <c r="I84" s="1102">
        <v>0.16517531871795699</v>
      </c>
    </row>
    <row r="85" spans="1:9" x14ac:dyDescent="0.2">
      <c r="A85" s="2" t="s">
        <v>101</v>
      </c>
      <c r="B85" s="1105">
        <v>1106</v>
      </c>
      <c r="C85" s="1102">
        <v>5.2550550550222397E-2</v>
      </c>
      <c r="D85" s="1102">
        <v>0.124475419521332</v>
      </c>
      <c r="E85" s="1102">
        <v>0.15130952000618</v>
      </c>
      <c r="F85" s="1102">
        <v>0.102029971778393</v>
      </c>
      <c r="G85" s="1102">
        <v>0.23469722270965601</v>
      </c>
      <c r="H85" s="1102">
        <v>0.159325957298279</v>
      </c>
      <c r="I85" s="1102">
        <v>0.175611346960068</v>
      </c>
    </row>
    <row r="86" spans="1:9" x14ac:dyDescent="0.2">
      <c r="A86" s="2" t="s">
        <v>102</v>
      </c>
      <c r="B86" s="1105">
        <v>338</v>
      </c>
      <c r="C86" s="1102">
        <v>0.13259303569793701</v>
      </c>
      <c r="D86" s="1102">
        <v>9.1650508344173404E-2</v>
      </c>
      <c r="E86" s="1102">
        <v>0.12351349741220501</v>
      </c>
      <c r="F86" s="1102">
        <v>0.22556486725807201</v>
      </c>
      <c r="G86" s="1102">
        <v>0.24388988316059099</v>
      </c>
      <c r="H86" s="1102">
        <v>0.124187059700489</v>
      </c>
      <c r="I86" s="1102">
        <v>5.8601144701242398E-2</v>
      </c>
    </row>
    <row r="87" spans="1:9" x14ac:dyDescent="0.2">
      <c r="A87" s="2" t="s">
        <v>103</v>
      </c>
      <c r="B87" s="1105">
        <v>399</v>
      </c>
      <c r="C87" s="1102">
        <v>8.7329424917697906E-2</v>
      </c>
      <c r="D87" s="1102">
        <v>0.27554842829704301</v>
      </c>
      <c r="E87" s="1102">
        <v>0.32152301073074302</v>
      </c>
      <c r="F87" s="1102">
        <v>0.13550816476345101</v>
      </c>
      <c r="G87" s="1102">
        <v>8.1461392343044295E-2</v>
      </c>
      <c r="H87" s="1102">
        <v>6.2928572297096294E-2</v>
      </c>
      <c r="I87" s="1102">
        <v>3.5700995475053801E-2</v>
      </c>
    </row>
    <row r="88" spans="1:9" x14ac:dyDescent="0.2">
      <c r="A88" s="2" t="s">
        <v>104</v>
      </c>
      <c r="B88" s="1105">
        <v>1086</v>
      </c>
      <c r="C88" s="1102">
        <v>0.181888923048973</v>
      </c>
      <c r="D88" s="1102">
        <v>0.32658180594444303</v>
      </c>
      <c r="E88" s="1102">
        <v>0.23929126560687999</v>
      </c>
      <c r="F88" s="1102">
        <v>9.7363434731960297E-2</v>
      </c>
      <c r="G88" s="1102">
        <v>6.5460987389087705E-2</v>
      </c>
      <c r="H88" s="1102">
        <v>6.1403386294841801E-2</v>
      </c>
      <c r="I88" s="1102">
        <v>2.8010178357362699E-2</v>
      </c>
    </row>
    <row r="89" spans="1:9" x14ac:dyDescent="0.2">
      <c r="A89" s="5" t="s">
        <v>105</v>
      </c>
      <c r="B89" s="1104" t="s">
        <v>1</v>
      </c>
      <c r="C89" s="1101" t="s">
        <v>1</v>
      </c>
      <c r="D89" s="1101" t="s">
        <v>1</v>
      </c>
      <c r="E89" s="1101" t="s">
        <v>1</v>
      </c>
      <c r="F89" s="1101" t="s">
        <v>1</v>
      </c>
      <c r="G89" s="1101" t="s">
        <v>1</v>
      </c>
      <c r="H89" s="1101" t="s">
        <v>1</v>
      </c>
      <c r="I89" s="1101" t="s">
        <v>1</v>
      </c>
    </row>
    <row r="90" spans="1:9" x14ac:dyDescent="0.2">
      <c r="A90" s="2" t="s">
        <v>106</v>
      </c>
      <c r="B90" s="1105">
        <v>1096</v>
      </c>
      <c r="C90" s="1102">
        <v>0.21412464976310699</v>
      </c>
      <c r="D90" s="1102">
        <v>0.15922786295413999</v>
      </c>
      <c r="E90" s="1102">
        <v>0.152329832315445</v>
      </c>
      <c r="F90" s="1102">
        <v>9.6647001802921295E-2</v>
      </c>
      <c r="G90" s="1102">
        <v>0.168088033795357</v>
      </c>
      <c r="H90" s="1102">
        <v>0.13597692549228699</v>
      </c>
      <c r="I90" s="1102">
        <v>7.36057013273239E-2</v>
      </c>
    </row>
    <row r="91" spans="1:9" x14ac:dyDescent="0.2">
      <c r="A91" s="2" t="s">
        <v>107</v>
      </c>
      <c r="B91" s="1105">
        <v>2537</v>
      </c>
      <c r="C91" s="1102">
        <v>7.8430414199829102E-2</v>
      </c>
      <c r="D91" s="1102">
        <v>0.15242373943328899</v>
      </c>
      <c r="E91" s="1102">
        <v>0.181522592902184</v>
      </c>
      <c r="F91" s="1102">
        <v>0.11429101973772</v>
      </c>
      <c r="G91" s="1102">
        <v>0.13866063952446001</v>
      </c>
      <c r="H91" s="1102">
        <v>0.18246279656887099</v>
      </c>
      <c r="I91" s="1102">
        <v>0.15220877528190599</v>
      </c>
    </row>
    <row r="92" spans="1:9" x14ac:dyDescent="0.2">
      <c r="A92" s="2" t="s">
        <v>108</v>
      </c>
      <c r="B92" s="1105">
        <v>4462</v>
      </c>
      <c r="C92" s="1102">
        <v>4.7472495585680001E-2</v>
      </c>
      <c r="D92" s="1102">
        <v>0.21970878541469599</v>
      </c>
      <c r="E92" s="1102">
        <v>0.25413191318512002</v>
      </c>
      <c r="F92" s="1102">
        <v>0.13087645173072801</v>
      </c>
      <c r="G92" s="1102">
        <v>0.16617336869239799</v>
      </c>
      <c r="H92" s="1102">
        <v>8.7732397019863101E-2</v>
      </c>
      <c r="I92" s="1102">
        <v>9.3904584646225003E-2</v>
      </c>
    </row>
    <row r="93" spans="1:9" x14ac:dyDescent="0.2">
      <c r="A93" s="2" t="s">
        <v>109</v>
      </c>
      <c r="B93" s="1105">
        <v>771</v>
      </c>
      <c r="C93" s="1102">
        <v>3.2199405133724199E-2</v>
      </c>
      <c r="D93" s="1102">
        <v>0.25938484072685197</v>
      </c>
      <c r="E93" s="1102">
        <v>0.279280334711075</v>
      </c>
      <c r="F93" s="1102">
        <v>0.20279803872108501</v>
      </c>
      <c r="G93" s="1102">
        <v>0.173385709524155</v>
      </c>
      <c r="H93" s="1102">
        <v>4.0453966706991203E-2</v>
      </c>
      <c r="I93" s="1102">
        <v>1.2497693300247199E-2</v>
      </c>
    </row>
    <row r="94" spans="1:9" x14ac:dyDescent="0.2">
      <c r="A94" s="5" t="s">
        <v>110</v>
      </c>
      <c r="B94" s="1104" t="s">
        <v>1</v>
      </c>
      <c r="C94" s="1101" t="s">
        <v>1</v>
      </c>
      <c r="D94" s="1101" t="s">
        <v>1</v>
      </c>
      <c r="E94" s="1101" t="s">
        <v>1</v>
      </c>
      <c r="F94" s="1101" t="s">
        <v>1</v>
      </c>
      <c r="G94" s="1101" t="s">
        <v>1</v>
      </c>
      <c r="H94" s="1101" t="s">
        <v>1</v>
      </c>
      <c r="I94" s="1101" t="s">
        <v>1</v>
      </c>
    </row>
    <row r="95" spans="1:9" x14ac:dyDescent="0.2">
      <c r="A95" s="2" t="s">
        <v>106</v>
      </c>
      <c r="B95" s="1105">
        <v>1759</v>
      </c>
      <c r="C95" s="1102">
        <v>0.181192442774773</v>
      </c>
      <c r="D95" s="1102">
        <v>0.15908077359199499</v>
      </c>
      <c r="E95" s="1102">
        <v>0.15985003113746599</v>
      </c>
      <c r="F95" s="1102">
        <v>0.103796988725662</v>
      </c>
      <c r="G95" s="1102">
        <v>0.15577667951583901</v>
      </c>
      <c r="H95" s="1102">
        <v>0.14881366491317699</v>
      </c>
      <c r="I95" s="1102">
        <v>9.14894193410873E-2</v>
      </c>
    </row>
    <row r="96" spans="1:9" x14ac:dyDescent="0.2">
      <c r="A96" s="2" t="s">
        <v>107</v>
      </c>
      <c r="B96" s="1105">
        <v>3335</v>
      </c>
      <c r="C96" s="1102">
        <v>5.5528972297906903E-2</v>
      </c>
      <c r="D96" s="1102">
        <v>0.167730182409286</v>
      </c>
      <c r="E96" s="1102">
        <v>0.19122822582721699</v>
      </c>
      <c r="F96" s="1102">
        <v>0.12069820612668999</v>
      </c>
      <c r="G96" s="1102">
        <v>0.15240365266799899</v>
      </c>
      <c r="H96" s="1102">
        <v>0.15659633278846699</v>
      </c>
      <c r="I96" s="1102">
        <v>0.155814453959465</v>
      </c>
    </row>
    <row r="97" spans="1:9" x14ac:dyDescent="0.2">
      <c r="A97" s="2" t="s">
        <v>108</v>
      </c>
      <c r="B97" s="1105">
        <v>3365</v>
      </c>
      <c r="C97" s="1102">
        <v>4.4113114476203898E-2</v>
      </c>
      <c r="D97" s="1102">
        <v>0.245139956474304</v>
      </c>
      <c r="E97" s="1102">
        <v>0.28711667656898499</v>
      </c>
      <c r="F97" s="1102">
        <v>0.13267137110233301</v>
      </c>
      <c r="G97" s="1102">
        <v>0.165516942739487</v>
      </c>
      <c r="H97" s="1102">
        <v>6.8087458610534696E-2</v>
      </c>
      <c r="I97" s="1102">
        <v>5.7354483753442799E-2</v>
      </c>
    </row>
    <row r="98" spans="1:9" x14ac:dyDescent="0.2">
      <c r="A98" s="2" t="s">
        <v>109</v>
      </c>
      <c r="B98" s="1105">
        <v>407</v>
      </c>
      <c r="C98" s="1102">
        <v>5.6455049663782099E-2</v>
      </c>
      <c r="D98" s="1102">
        <v>0.189281165599823</v>
      </c>
      <c r="E98" s="1102">
        <v>0.26379042863845797</v>
      </c>
      <c r="F98" s="1102">
        <v>0.25243979692459101</v>
      </c>
      <c r="G98" s="1102">
        <v>0.18095995485782601</v>
      </c>
      <c r="H98" s="1102">
        <v>3.6802116781473201E-2</v>
      </c>
      <c r="I98" s="1102">
        <v>2.0271455869078601E-2</v>
      </c>
    </row>
    <row r="99" spans="1:9" x14ac:dyDescent="0.2">
      <c r="A99" s="5" t="s">
        <v>111</v>
      </c>
      <c r="B99" s="1104" t="s">
        <v>1</v>
      </c>
      <c r="C99" s="1101" t="s">
        <v>1</v>
      </c>
      <c r="D99" s="1101" t="s">
        <v>1</v>
      </c>
      <c r="E99" s="1101" t="s">
        <v>1</v>
      </c>
      <c r="F99" s="1101" t="s">
        <v>1</v>
      </c>
      <c r="G99" s="1101" t="s">
        <v>1</v>
      </c>
      <c r="H99" s="1101" t="s">
        <v>1</v>
      </c>
      <c r="I99" s="1101" t="s">
        <v>1</v>
      </c>
    </row>
    <row r="100" spans="1:9" x14ac:dyDescent="0.2">
      <c r="A100" s="2" t="s">
        <v>112</v>
      </c>
      <c r="B100" s="1105">
        <v>577</v>
      </c>
      <c r="C100" s="1102">
        <v>1</v>
      </c>
      <c r="D100" s="1102">
        <v>0</v>
      </c>
      <c r="E100" s="1102">
        <v>0</v>
      </c>
      <c r="F100" s="1102">
        <v>0</v>
      </c>
      <c r="G100" s="1102">
        <v>0</v>
      </c>
      <c r="H100" s="1102">
        <v>0</v>
      </c>
      <c r="I100" s="1102">
        <v>0</v>
      </c>
    </row>
    <row r="101" spans="1:9" x14ac:dyDescent="0.2">
      <c r="A101" s="2" t="s">
        <v>113</v>
      </c>
      <c r="B101" s="1105">
        <v>1442</v>
      </c>
      <c r="C101" s="1102">
        <v>0</v>
      </c>
      <c r="D101" s="1102">
        <v>1</v>
      </c>
      <c r="E101" s="1102">
        <v>0</v>
      </c>
      <c r="F101" s="1102">
        <v>0</v>
      </c>
      <c r="G101" s="1102">
        <v>0</v>
      </c>
      <c r="H101" s="1102">
        <v>0</v>
      </c>
      <c r="I101" s="1102">
        <v>0</v>
      </c>
    </row>
    <row r="102" spans="1:9" x14ac:dyDescent="0.2">
      <c r="A102" s="2" t="s">
        <v>114</v>
      </c>
      <c r="B102" s="1105">
        <v>2005</v>
      </c>
      <c r="C102" s="1102">
        <v>0</v>
      </c>
      <c r="D102" s="1102">
        <v>0</v>
      </c>
      <c r="E102" s="1102">
        <v>1</v>
      </c>
      <c r="F102" s="1102">
        <v>0</v>
      </c>
      <c r="G102" s="1102">
        <v>0</v>
      </c>
      <c r="H102" s="1102">
        <v>0</v>
      </c>
      <c r="I102" s="1102">
        <v>0</v>
      </c>
    </row>
    <row r="103" spans="1:9" x14ac:dyDescent="0.2">
      <c r="A103" s="2" t="s">
        <v>115</v>
      </c>
      <c r="B103" s="1105">
        <v>1375</v>
      </c>
      <c r="C103" s="1102">
        <v>0</v>
      </c>
      <c r="D103" s="1102">
        <v>0</v>
      </c>
      <c r="E103" s="1102">
        <v>0</v>
      </c>
      <c r="F103" s="1102">
        <v>1</v>
      </c>
      <c r="G103" s="1102">
        <v>0</v>
      </c>
      <c r="H103" s="1102">
        <v>0</v>
      </c>
      <c r="I103" s="1102">
        <v>0</v>
      </c>
    </row>
    <row r="104" spans="1:9" x14ac:dyDescent="0.2">
      <c r="A104" s="2" t="s">
        <v>116</v>
      </c>
      <c r="B104" s="1105">
        <v>1538</v>
      </c>
      <c r="C104" s="1102">
        <v>0</v>
      </c>
      <c r="D104" s="1102">
        <v>0</v>
      </c>
      <c r="E104" s="1102">
        <v>0</v>
      </c>
      <c r="F104" s="1102">
        <v>0</v>
      </c>
      <c r="G104" s="1102">
        <v>1</v>
      </c>
      <c r="H104" s="1102">
        <v>0</v>
      </c>
      <c r="I104" s="1102">
        <v>0</v>
      </c>
    </row>
    <row r="105" spans="1:9" x14ac:dyDescent="0.2">
      <c r="A105" s="2" t="s">
        <v>117</v>
      </c>
      <c r="B105" s="1105">
        <v>1484</v>
      </c>
      <c r="C105" s="1102">
        <v>0</v>
      </c>
      <c r="D105" s="1102">
        <v>0</v>
      </c>
      <c r="E105" s="1102">
        <v>0</v>
      </c>
      <c r="F105" s="1102">
        <v>0</v>
      </c>
      <c r="G105" s="1102">
        <v>0</v>
      </c>
      <c r="H105" s="1102">
        <v>1</v>
      </c>
      <c r="I105" s="1102">
        <v>0</v>
      </c>
    </row>
    <row r="106" spans="1:9" x14ac:dyDescent="0.2">
      <c r="A106" s="2" t="s">
        <v>118</v>
      </c>
      <c r="B106" s="1105">
        <v>1189</v>
      </c>
      <c r="C106" s="1102">
        <v>0</v>
      </c>
      <c r="D106" s="1102">
        <v>0</v>
      </c>
      <c r="E106" s="1102">
        <v>0</v>
      </c>
      <c r="F106" s="1102">
        <v>0</v>
      </c>
      <c r="G106" s="1102">
        <v>0</v>
      </c>
      <c r="H106" s="1102">
        <v>0</v>
      </c>
      <c r="I106" s="1102">
        <v>1</v>
      </c>
    </row>
    <row r="107" spans="1:9" x14ac:dyDescent="0.2">
      <c r="A107" s="5" t="s">
        <v>111</v>
      </c>
      <c r="B107" s="1104" t="s">
        <v>1</v>
      </c>
      <c r="C107" s="1101" t="s">
        <v>1</v>
      </c>
      <c r="D107" s="1101" t="s">
        <v>1</v>
      </c>
      <c r="E107" s="1101" t="s">
        <v>1</v>
      </c>
      <c r="F107" s="1101" t="s">
        <v>1</v>
      </c>
      <c r="G107" s="1101" t="s">
        <v>1</v>
      </c>
      <c r="H107" s="1101" t="s">
        <v>1</v>
      </c>
      <c r="I107" s="1101" t="s">
        <v>1</v>
      </c>
    </row>
    <row r="108" spans="1:9" x14ac:dyDescent="0.2">
      <c r="A108" s="2" t="s">
        <v>119</v>
      </c>
      <c r="B108" s="1105">
        <v>2019</v>
      </c>
      <c r="C108" s="1102">
        <v>0.32738965749740601</v>
      </c>
      <c r="D108" s="1102">
        <v>0.67261034250259399</v>
      </c>
      <c r="E108" s="1102">
        <v>0</v>
      </c>
      <c r="F108" s="1102">
        <v>0</v>
      </c>
      <c r="G108" s="1102">
        <v>0</v>
      </c>
      <c r="H108" s="1102">
        <v>0</v>
      </c>
      <c r="I108" s="1102">
        <v>0</v>
      </c>
    </row>
    <row r="109" spans="1:9" x14ac:dyDescent="0.2">
      <c r="A109" s="2" t="s">
        <v>120</v>
      </c>
      <c r="B109" s="1105">
        <v>2789</v>
      </c>
      <c r="C109" s="1102">
        <v>0</v>
      </c>
      <c r="D109" s="1102">
        <v>0</v>
      </c>
      <c r="E109" s="1102">
        <v>0.73261004686355602</v>
      </c>
      <c r="F109" s="1102">
        <v>0.26738995313644398</v>
      </c>
      <c r="G109" s="1102">
        <v>0</v>
      </c>
      <c r="H109" s="1102">
        <v>0</v>
      </c>
      <c r="I109" s="1102">
        <v>0</v>
      </c>
    </row>
    <row r="110" spans="1:9" x14ac:dyDescent="0.2">
      <c r="A110" s="2" t="s">
        <v>121</v>
      </c>
      <c r="B110" s="1105">
        <v>2129</v>
      </c>
      <c r="C110" s="1102">
        <v>0</v>
      </c>
      <c r="D110" s="1102">
        <v>0</v>
      </c>
      <c r="E110" s="1102">
        <v>0</v>
      </c>
      <c r="F110" s="1102">
        <v>0.22928729653358501</v>
      </c>
      <c r="G110" s="1102">
        <v>0.77071273326873802</v>
      </c>
      <c r="H110" s="1102">
        <v>0</v>
      </c>
      <c r="I110" s="1102">
        <v>0</v>
      </c>
    </row>
    <row r="111" spans="1:9" x14ac:dyDescent="0.2">
      <c r="A111" s="2" t="s">
        <v>122</v>
      </c>
      <c r="B111" s="1105">
        <v>2673</v>
      </c>
      <c r="C111" s="1102">
        <v>0</v>
      </c>
      <c r="D111" s="1102">
        <v>0</v>
      </c>
      <c r="E111" s="1102">
        <v>0</v>
      </c>
      <c r="F111" s="1102">
        <v>0</v>
      </c>
      <c r="G111" s="1102">
        <v>0</v>
      </c>
      <c r="H111" s="1102">
        <v>0.54310733079910301</v>
      </c>
      <c r="I111" s="1102">
        <v>0.45689269900321999</v>
      </c>
    </row>
    <row r="112" spans="1:9" x14ac:dyDescent="0.2">
      <c r="A112" s="5" t="s">
        <v>111</v>
      </c>
      <c r="B112" s="1104" t="s">
        <v>1</v>
      </c>
      <c r="C112" s="1101" t="s">
        <v>1</v>
      </c>
      <c r="D112" s="1101" t="s">
        <v>1</v>
      </c>
      <c r="E112" s="1101" t="s">
        <v>1</v>
      </c>
      <c r="F112" s="1101" t="s">
        <v>1</v>
      </c>
      <c r="G112" s="1101" t="s">
        <v>1</v>
      </c>
      <c r="H112" s="1101" t="s">
        <v>1</v>
      </c>
      <c r="I112" s="1101" t="s">
        <v>1</v>
      </c>
    </row>
    <row r="113" spans="1:9" x14ac:dyDescent="0.2">
      <c r="A113" s="2" t="s">
        <v>119</v>
      </c>
      <c r="B113" s="1105">
        <v>2019</v>
      </c>
      <c r="C113" s="1102">
        <v>0.32738965749740601</v>
      </c>
      <c r="D113" s="1102">
        <v>0.67261034250259399</v>
      </c>
      <c r="E113" s="1102">
        <v>0</v>
      </c>
      <c r="F113" s="1102">
        <v>0</v>
      </c>
      <c r="G113" s="1102">
        <v>0</v>
      </c>
      <c r="H113" s="1102">
        <v>0</v>
      </c>
      <c r="I113" s="1102">
        <v>0</v>
      </c>
    </row>
    <row r="114" spans="1:9" x14ac:dyDescent="0.2">
      <c r="A114" s="2" t="s">
        <v>123</v>
      </c>
      <c r="B114" s="1105">
        <v>3380</v>
      </c>
      <c r="C114" s="1102">
        <v>0</v>
      </c>
      <c r="D114" s="1102">
        <v>0</v>
      </c>
      <c r="E114" s="1102">
        <v>0.62824827432632402</v>
      </c>
      <c r="F114" s="1102">
        <v>0.37175175547599798</v>
      </c>
      <c r="G114" s="1102">
        <v>0</v>
      </c>
      <c r="H114" s="1102">
        <v>0</v>
      </c>
      <c r="I114" s="1102">
        <v>0</v>
      </c>
    </row>
    <row r="115" spans="1:9" x14ac:dyDescent="0.2">
      <c r="A115" s="2" t="s">
        <v>124</v>
      </c>
      <c r="B115" s="1105">
        <v>4211</v>
      </c>
      <c r="C115" s="1102">
        <v>0</v>
      </c>
      <c r="D115" s="1102">
        <v>0</v>
      </c>
      <c r="E115" s="1102">
        <v>0</v>
      </c>
      <c r="F115" s="1102">
        <v>0</v>
      </c>
      <c r="G115" s="1102">
        <v>0.40724205970764199</v>
      </c>
      <c r="H115" s="1102">
        <v>0.32193118333816501</v>
      </c>
      <c r="I115" s="1102">
        <v>0.270826786756516</v>
      </c>
    </row>
    <row r="116" spans="1:9" x14ac:dyDescent="0.2">
      <c r="A116" s="5" t="s">
        <v>125</v>
      </c>
      <c r="B116" s="1104" t="s">
        <v>1</v>
      </c>
      <c r="C116" s="1101" t="s">
        <v>1</v>
      </c>
      <c r="D116" s="1101" t="s">
        <v>1</v>
      </c>
      <c r="E116" s="1101" t="s">
        <v>1</v>
      </c>
      <c r="F116" s="1101" t="s">
        <v>1</v>
      </c>
      <c r="G116" s="1101" t="s">
        <v>1</v>
      </c>
      <c r="H116" s="1101" t="s">
        <v>1</v>
      </c>
      <c r="I116" s="1101" t="s">
        <v>1</v>
      </c>
    </row>
    <row r="117" spans="1:9" x14ac:dyDescent="0.2">
      <c r="A117" s="2" t="s">
        <v>126</v>
      </c>
      <c r="B117" s="1105">
        <v>1232</v>
      </c>
      <c r="C117" s="1102">
        <v>0.20498074591159801</v>
      </c>
      <c r="D117" s="1102">
        <v>0.15871314704418199</v>
      </c>
      <c r="E117" s="1102">
        <v>0.15348353981971699</v>
      </c>
      <c r="F117" s="1102">
        <v>9.5571160316467299E-2</v>
      </c>
      <c r="G117" s="1102">
        <v>0.164077699184418</v>
      </c>
      <c r="H117" s="1102">
        <v>0.14131347835063901</v>
      </c>
      <c r="I117" s="1102">
        <v>8.18602219223976E-2</v>
      </c>
    </row>
    <row r="118" spans="1:9" x14ac:dyDescent="0.2">
      <c r="A118" s="2" t="s">
        <v>127</v>
      </c>
      <c r="B118" s="1105">
        <v>333</v>
      </c>
      <c r="C118" s="1102">
        <v>0.14061085879802701</v>
      </c>
      <c r="D118" s="1102">
        <v>0.16244563460350001</v>
      </c>
      <c r="E118" s="1102">
        <v>0.16422531008720401</v>
      </c>
      <c r="F118" s="1102">
        <v>0.11328042298555401</v>
      </c>
      <c r="G118" s="1102">
        <v>0.128347232937813</v>
      </c>
      <c r="H118" s="1102">
        <v>0.17667129635810899</v>
      </c>
      <c r="I118" s="1102">
        <v>0.11441922932863199</v>
      </c>
    </row>
    <row r="119" spans="1:9" x14ac:dyDescent="0.2">
      <c r="A119" s="2" t="s">
        <v>128</v>
      </c>
      <c r="B119" s="1105">
        <v>647</v>
      </c>
      <c r="C119" s="1102">
        <v>6.1974901705980301E-2</v>
      </c>
      <c r="D119" s="1102">
        <v>0.151554480195045</v>
      </c>
      <c r="E119" s="1102">
        <v>0.17153261601924899</v>
      </c>
      <c r="F119" s="1102">
        <v>0.105563871562481</v>
      </c>
      <c r="G119" s="1102">
        <v>0.14613601565361001</v>
      </c>
      <c r="H119" s="1102">
        <v>0.18484105169773099</v>
      </c>
      <c r="I119" s="1102">
        <v>0.17839707434177399</v>
      </c>
    </row>
    <row r="120" spans="1:9" x14ac:dyDescent="0.2">
      <c r="A120" s="2" t="s">
        <v>129</v>
      </c>
      <c r="B120" s="1105">
        <v>1421</v>
      </c>
      <c r="C120" s="1102">
        <v>6.37799426913261E-2</v>
      </c>
      <c r="D120" s="1102">
        <v>0.149709448218346</v>
      </c>
      <c r="E120" s="1102">
        <v>0.19359350204467801</v>
      </c>
      <c r="F120" s="1102">
        <v>0.122229859232903</v>
      </c>
      <c r="G120" s="1102">
        <v>0.139525771141052</v>
      </c>
      <c r="H120" s="1102">
        <v>0.181817382574081</v>
      </c>
      <c r="I120" s="1102">
        <v>0.149344086647034</v>
      </c>
    </row>
    <row r="121" spans="1:9" x14ac:dyDescent="0.2">
      <c r="A121" s="2" t="s">
        <v>130</v>
      </c>
      <c r="B121" s="1105">
        <v>1476</v>
      </c>
      <c r="C121" s="1102">
        <v>4.7015480697154999E-2</v>
      </c>
      <c r="D121" s="1102">
        <v>0.19094459712505299</v>
      </c>
      <c r="E121" s="1102">
        <v>0.200759217143059</v>
      </c>
      <c r="F121" s="1102">
        <v>0.12994435429573101</v>
      </c>
      <c r="G121" s="1102">
        <v>0.16759292781353</v>
      </c>
      <c r="H121" s="1102">
        <v>0.116761915385723</v>
      </c>
      <c r="I121" s="1102">
        <v>0.14698150753974901</v>
      </c>
    </row>
    <row r="122" spans="1:9" x14ac:dyDescent="0.2">
      <c r="A122" s="2" t="s">
        <v>131</v>
      </c>
      <c r="B122" s="1105">
        <v>852</v>
      </c>
      <c r="C122" s="1102">
        <v>6.4891241490840898E-2</v>
      </c>
      <c r="D122" s="1102">
        <v>0.271157085895538</v>
      </c>
      <c r="E122" s="1102">
        <v>0.21890506148338301</v>
      </c>
      <c r="F122" s="1102">
        <v>0.123690128326416</v>
      </c>
      <c r="G122" s="1102">
        <v>0.15443243086337999</v>
      </c>
      <c r="H122" s="1102">
        <v>9.1156773269176497E-2</v>
      </c>
      <c r="I122" s="1102">
        <v>7.5767286121845204E-2</v>
      </c>
    </row>
    <row r="123" spans="1:9" x14ac:dyDescent="0.2">
      <c r="A123" s="2" t="s">
        <v>132</v>
      </c>
      <c r="B123" s="1105">
        <v>504</v>
      </c>
      <c r="C123" s="1102">
        <v>4.5303512364625903E-2</v>
      </c>
      <c r="D123" s="1102">
        <v>0.21161748468875899</v>
      </c>
      <c r="E123" s="1102">
        <v>0.30943095684051503</v>
      </c>
      <c r="F123" s="1102">
        <v>0.121512040495872</v>
      </c>
      <c r="G123" s="1102">
        <v>0.15562053024768799</v>
      </c>
      <c r="H123" s="1102">
        <v>6.8384587764740004E-2</v>
      </c>
      <c r="I123" s="1102">
        <v>8.8130898773670197E-2</v>
      </c>
    </row>
    <row r="124" spans="1:9" x14ac:dyDescent="0.2">
      <c r="A124" s="3" t="s">
        <v>133</v>
      </c>
      <c r="B124" s="1106">
        <v>2401</v>
      </c>
      <c r="C124" s="1103">
        <v>3.6685511469841003E-2</v>
      </c>
      <c r="D124" s="1103">
        <v>0.235919699072838</v>
      </c>
      <c r="E124" s="1103">
        <v>0.30689552426338201</v>
      </c>
      <c r="F124" s="1103">
        <v>0.157980591058731</v>
      </c>
      <c r="G124" s="1103">
        <v>0.17462474107742301</v>
      </c>
      <c r="H124" s="1103">
        <v>5.3096909075975397E-2</v>
      </c>
      <c r="I124" s="1103">
        <v>3.4797027707099901E-2</v>
      </c>
    </row>
    <row r="126" spans="1:9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111</v>
      </c>
    </row>
    <row r="4" spans="1:6" x14ac:dyDescent="0.2">
      <c r="A4" t="s">
        <v>23</v>
      </c>
    </row>
    <row r="5" spans="1:6" x14ac:dyDescent="0.2">
      <c r="A5" s="4" t="s">
        <v>24</v>
      </c>
      <c r="B5" s="4" t="s">
        <v>4</v>
      </c>
      <c r="C5" s="4" t="s">
        <v>119</v>
      </c>
      <c r="D5" s="4" t="s">
        <v>120</v>
      </c>
      <c r="E5" s="4" t="s">
        <v>121</v>
      </c>
      <c r="F5" s="4" t="s">
        <v>122</v>
      </c>
    </row>
    <row r="6" spans="1:6" x14ac:dyDescent="0.2">
      <c r="A6" s="5" t="s">
        <v>26</v>
      </c>
      <c r="B6" s="1110" t="s">
        <v>1</v>
      </c>
      <c r="C6" s="1107" t="s">
        <v>1</v>
      </c>
      <c r="D6" s="1107" t="s">
        <v>1</v>
      </c>
      <c r="E6" s="1107" t="s">
        <v>1</v>
      </c>
      <c r="F6" s="1107" t="s">
        <v>1</v>
      </c>
    </row>
    <row r="7" spans="1:6" x14ac:dyDescent="0.2">
      <c r="A7" s="2" t="s">
        <v>26</v>
      </c>
      <c r="B7" s="1111">
        <v>9610</v>
      </c>
      <c r="C7" s="1108">
        <v>0.273387521505356</v>
      </c>
      <c r="D7" s="1108">
        <v>0.28638148307800299</v>
      </c>
      <c r="E7" s="1108">
        <v>0.20747949182987199</v>
      </c>
      <c r="F7" s="1108">
        <v>0.23275148868560799</v>
      </c>
    </row>
    <row r="8" spans="1:6" x14ac:dyDescent="0.2">
      <c r="A8" s="5" t="s">
        <v>27</v>
      </c>
      <c r="B8" s="1110" t="s">
        <v>1</v>
      </c>
      <c r="C8" s="1107" t="s">
        <v>1</v>
      </c>
      <c r="D8" s="1107" t="s">
        <v>1</v>
      </c>
      <c r="E8" s="1107" t="s">
        <v>1</v>
      </c>
      <c r="F8" s="1107" t="s">
        <v>1</v>
      </c>
    </row>
    <row r="9" spans="1:6" x14ac:dyDescent="0.2">
      <c r="A9" s="2" t="s">
        <v>28</v>
      </c>
      <c r="B9" s="1111">
        <v>2588</v>
      </c>
      <c r="C9" s="1108">
        <v>0.41759517788887002</v>
      </c>
      <c r="D9" s="1108">
        <v>0.29193273186683699</v>
      </c>
      <c r="E9" s="1108">
        <v>0.27458801865577698</v>
      </c>
      <c r="F9" s="1108">
        <v>1.5884071588516201E-2</v>
      </c>
    </row>
    <row r="10" spans="1:6" x14ac:dyDescent="0.2">
      <c r="A10" s="2" t="s">
        <v>29</v>
      </c>
      <c r="B10" s="1111">
        <v>407</v>
      </c>
      <c r="C10" s="1108">
        <v>0.12775921821594199</v>
      </c>
      <c r="D10" s="1108">
        <v>0.72434902191162098</v>
      </c>
      <c r="E10" s="1108">
        <v>0.14255471527576399</v>
      </c>
      <c r="F10" s="1108">
        <v>5.3370599634945401E-3</v>
      </c>
    </row>
    <row r="11" spans="1:6" x14ac:dyDescent="0.2">
      <c r="A11" s="2" t="s">
        <v>30</v>
      </c>
      <c r="B11" s="1111">
        <v>1540</v>
      </c>
      <c r="C11" s="1108">
        <v>0.19382438063621499</v>
      </c>
      <c r="D11" s="1108">
        <v>0.70419061183929399</v>
      </c>
      <c r="E11" s="1108">
        <v>9.6514672040939303E-2</v>
      </c>
      <c r="F11" s="1108">
        <v>5.4703424684703402E-3</v>
      </c>
    </row>
    <row r="12" spans="1:6" x14ac:dyDescent="0.2">
      <c r="A12" s="2" t="s">
        <v>31</v>
      </c>
      <c r="B12" s="1111">
        <v>1787</v>
      </c>
      <c r="C12" s="1108">
        <v>0.46182820200920099</v>
      </c>
      <c r="D12" s="1108">
        <v>0.23673275113105799</v>
      </c>
      <c r="E12" s="1108">
        <v>0.30143904685974099</v>
      </c>
      <c r="F12" s="1108">
        <v>0</v>
      </c>
    </row>
    <row r="13" spans="1:6" x14ac:dyDescent="0.2">
      <c r="A13" s="2" t="s">
        <v>32</v>
      </c>
      <c r="B13" s="1111">
        <v>1049</v>
      </c>
      <c r="C13" s="1108">
        <v>0</v>
      </c>
      <c r="D13" s="1108">
        <v>0</v>
      </c>
      <c r="E13" s="1108">
        <v>5.5382449179887799E-2</v>
      </c>
      <c r="F13" s="1108">
        <v>0.94461756944656405</v>
      </c>
    </row>
    <row r="14" spans="1:6" x14ac:dyDescent="0.2">
      <c r="A14" s="2" t="s">
        <v>33</v>
      </c>
      <c r="B14" s="1111">
        <v>1744</v>
      </c>
      <c r="C14" s="1108">
        <v>4.9324572319164905E-4</v>
      </c>
      <c r="D14" s="1108">
        <v>7.8134174691513202E-4</v>
      </c>
      <c r="E14" s="1108">
        <v>0.146222785115242</v>
      </c>
      <c r="F14" s="1108">
        <v>0.85250264406204201</v>
      </c>
    </row>
    <row r="15" spans="1:6" x14ac:dyDescent="0.2">
      <c r="A15" s="5" t="s">
        <v>34</v>
      </c>
      <c r="B15" s="1110" t="s">
        <v>1</v>
      </c>
      <c r="C15" s="1107" t="s">
        <v>1</v>
      </c>
      <c r="D15" s="1107" t="s">
        <v>1</v>
      </c>
      <c r="E15" s="1107" t="s">
        <v>1</v>
      </c>
      <c r="F15" s="1107" t="s">
        <v>1</v>
      </c>
    </row>
    <row r="16" spans="1:6" x14ac:dyDescent="0.2">
      <c r="A16" s="2" t="s">
        <v>35</v>
      </c>
      <c r="B16" s="1111">
        <v>6066</v>
      </c>
      <c r="C16" s="1108">
        <v>0.345707356929779</v>
      </c>
      <c r="D16" s="1108">
        <v>0.39462235569953902</v>
      </c>
      <c r="E16" s="1108">
        <v>0.24475266039371499</v>
      </c>
      <c r="F16" s="1108">
        <v>1.49176213890314E-2</v>
      </c>
    </row>
    <row r="17" spans="1:6" x14ac:dyDescent="0.2">
      <c r="A17" s="2" t="s">
        <v>36</v>
      </c>
      <c r="B17" s="1111">
        <v>343</v>
      </c>
      <c r="C17" s="1108">
        <v>0.23580743372440299</v>
      </c>
      <c r="D17" s="1108">
        <v>0.34576180577278098</v>
      </c>
      <c r="E17" s="1108">
        <v>0.35564133524894698</v>
      </c>
      <c r="F17" s="1108">
        <v>6.2789447605609894E-2</v>
      </c>
    </row>
    <row r="18" spans="1:6" x14ac:dyDescent="0.2">
      <c r="A18" s="2" t="s">
        <v>37</v>
      </c>
      <c r="B18" s="1111">
        <v>2618</v>
      </c>
      <c r="C18" s="1108">
        <v>5.2653006277978403E-3</v>
      </c>
      <c r="D18" s="1108">
        <v>1.5155277214944401E-2</v>
      </c>
      <c r="E18" s="1108">
        <v>8.3235941827297197E-2</v>
      </c>
      <c r="F18" s="1108">
        <v>0.89634346961975098</v>
      </c>
    </row>
    <row r="19" spans="1:6" x14ac:dyDescent="0.2">
      <c r="A19" s="2" t="s">
        <v>38</v>
      </c>
      <c r="B19" s="1111">
        <v>339</v>
      </c>
      <c r="C19" s="1108">
        <v>0.71461468935012795</v>
      </c>
      <c r="D19" s="1108">
        <v>0.13930049538612399</v>
      </c>
      <c r="E19" s="1108">
        <v>9.9061340093612699E-2</v>
      </c>
      <c r="F19" s="1108">
        <v>4.7023493796586997E-2</v>
      </c>
    </row>
    <row r="20" spans="1:6" x14ac:dyDescent="0.2">
      <c r="A20" s="5" t="s">
        <v>39</v>
      </c>
      <c r="B20" s="1110" t="s">
        <v>1</v>
      </c>
      <c r="C20" s="1107" t="s">
        <v>1</v>
      </c>
      <c r="D20" s="1107" t="s">
        <v>1</v>
      </c>
      <c r="E20" s="1107" t="s">
        <v>1</v>
      </c>
      <c r="F20" s="1107" t="s">
        <v>1</v>
      </c>
    </row>
    <row r="21" spans="1:6" x14ac:dyDescent="0.2">
      <c r="A21" s="2" t="s">
        <v>35</v>
      </c>
      <c r="B21" s="1111">
        <v>6066</v>
      </c>
      <c r="C21" s="1108">
        <v>0.345707356929779</v>
      </c>
      <c r="D21" s="1108">
        <v>0.39462235569953902</v>
      </c>
      <c r="E21" s="1108">
        <v>0.24475266039371499</v>
      </c>
      <c r="F21" s="1108">
        <v>1.49176213890314E-2</v>
      </c>
    </row>
    <row r="22" spans="1:6" x14ac:dyDescent="0.2">
      <c r="A22" s="2" t="s">
        <v>40</v>
      </c>
      <c r="B22" s="1111">
        <v>117</v>
      </c>
      <c r="C22" s="1108">
        <v>0.31267407536506697</v>
      </c>
      <c r="D22" s="1108">
        <v>0.336561679840088</v>
      </c>
      <c r="E22" s="1108">
        <v>0.29963850975036599</v>
      </c>
      <c r="F22" s="1108">
        <v>5.1125716418027899E-2</v>
      </c>
    </row>
    <row r="23" spans="1:6" x14ac:dyDescent="0.2">
      <c r="A23" s="2" t="s">
        <v>41</v>
      </c>
      <c r="B23" s="1111">
        <v>187</v>
      </c>
      <c r="C23" s="1108">
        <v>0.219001024961472</v>
      </c>
      <c r="D23" s="1108">
        <v>0.38173529505729697</v>
      </c>
      <c r="E23" s="1108">
        <v>0.38179782032966603</v>
      </c>
      <c r="F23" s="1108">
        <v>1.7465833574533501E-2</v>
      </c>
    </row>
    <row r="24" spans="1:6" x14ac:dyDescent="0.2">
      <c r="A24" s="2" t="s">
        <v>42</v>
      </c>
      <c r="B24" s="1111">
        <v>39</v>
      </c>
      <c r="C24" s="1108">
        <v>9.6993498504161793E-2</v>
      </c>
      <c r="D24" s="1108">
        <v>0.19615638256073001</v>
      </c>
      <c r="E24" s="1108">
        <v>0.38868832588195801</v>
      </c>
      <c r="F24" s="1108">
        <v>0.31816181540489202</v>
      </c>
    </row>
    <row r="25" spans="1:6" x14ac:dyDescent="0.2">
      <c r="A25" s="2" t="s">
        <v>43</v>
      </c>
      <c r="B25" s="1111">
        <v>13</v>
      </c>
      <c r="C25" s="1108" t="s">
        <v>1</v>
      </c>
      <c r="D25" s="1108" t="s">
        <v>1</v>
      </c>
      <c r="E25" s="1108" t="s">
        <v>1</v>
      </c>
      <c r="F25" s="1108" t="s">
        <v>1</v>
      </c>
    </row>
    <row r="26" spans="1:6" x14ac:dyDescent="0.2">
      <c r="A26" s="2" t="s">
        <v>37</v>
      </c>
      <c r="B26" s="1111">
        <v>2618</v>
      </c>
      <c r="C26" s="1108">
        <v>5.2653006277978403E-3</v>
      </c>
      <c r="D26" s="1108">
        <v>1.5155277214944401E-2</v>
      </c>
      <c r="E26" s="1108">
        <v>8.3235941827297197E-2</v>
      </c>
      <c r="F26" s="1108">
        <v>0.89634346961975098</v>
      </c>
    </row>
    <row r="27" spans="1:6" x14ac:dyDescent="0.2">
      <c r="A27" s="2" t="s">
        <v>44</v>
      </c>
      <c r="B27" s="1111">
        <v>39</v>
      </c>
      <c r="C27" s="1108">
        <v>0.56490492820739702</v>
      </c>
      <c r="D27" s="1108">
        <v>0.27092793583869901</v>
      </c>
      <c r="E27" s="1108">
        <v>0.164167150855064</v>
      </c>
      <c r="F27" s="1108">
        <v>0</v>
      </c>
    </row>
    <row r="28" spans="1:6" x14ac:dyDescent="0.2">
      <c r="A28" s="2" t="s">
        <v>45</v>
      </c>
      <c r="B28" s="1111">
        <v>287</v>
      </c>
      <c r="C28" s="1108">
        <v>0.77046048641204801</v>
      </c>
      <c r="D28" s="1108">
        <v>0.107481814920902</v>
      </c>
      <c r="E28" s="1108">
        <v>9.0777359902858706E-2</v>
      </c>
      <c r="F28" s="1108">
        <v>3.1280327588319799E-2</v>
      </c>
    </row>
    <row r="29" spans="1:6" x14ac:dyDescent="0.2">
      <c r="A29" s="5" t="s">
        <v>46</v>
      </c>
      <c r="B29" s="1110" t="s">
        <v>1</v>
      </c>
      <c r="C29" s="1107" t="s">
        <v>1</v>
      </c>
      <c r="D29" s="1107" t="s">
        <v>1</v>
      </c>
      <c r="E29" s="1107" t="s">
        <v>1</v>
      </c>
      <c r="F29" s="1107" t="s">
        <v>1</v>
      </c>
    </row>
    <row r="30" spans="1:6" x14ac:dyDescent="0.2">
      <c r="A30" s="2" t="s">
        <v>47</v>
      </c>
      <c r="B30" s="1111">
        <v>511</v>
      </c>
      <c r="C30" s="1108">
        <v>0.404167830944061</v>
      </c>
      <c r="D30" s="1108">
        <v>0.15354739129543299</v>
      </c>
      <c r="E30" s="1108">
        <v>0.232206165790558</v>
      </c>
      <c r="F30" s="1108">
        <v>0.21007861196994801</v>
      </c>
    </row>
    <row r="31" spans="1:6" x14ac:dyDescent="0.2">
      <c r="A31" s="2" t="s">
        <v>48</v>
      </c>
      <c r="B31" s="1111">
        <v>2229</v>
      </c>
      <c r="C31" s="1108">
        <v>0.24587915837764701</v>
      </c>
      <c r="D31" s="1108">
        <v>0.218789413571358</v>
      </c>
      <c r="E31" s="1108">
        <v>0.19525249302387199</v>
      </c>
      <c r="F31" s="1108">
        <v>0.34007894992828402</v>
      </c>
    </row>
    <row r="32" spans="1:6" x14ac:dyDescent="0.2">
      <c r="A32" s="2" t="s">
        <v>49</v>
      </c>
      <c r="B32" s="1111">
        <v>1857</v>
      </c>
      <c r="C32" s="1108">
        <v>0.28472441434860202</v>
      </c>
      <c r="D32" s="1108">
        <v>0.28608241677284202</v>
      </c>
      <c r="E32" s="1108">
        <v>0.19082397222518899</v>
      </c>
      <c r="F32" s="1108">
        <v>0.23836918175220501</v>
      </c>
    </row>
    <row r="33" spans="1:6" x14ac:dyDescent="0.2">
      <c r="A33" s="2" t="s">
        <v>50</v>
      </c>
      <c r="B33" s="1111">
        <v>4293</v>
      </c>
      <c r="C33" s="1108">
        <v>0.26356548070907598</v>
      </c>
      <c r="D33" s="1108">
        <v>0.417547106742859</v>
      </c>
      <c r="E33" s="1108">
        <v>0.21836043894290899</v>
      </c>
      <c r="F33" s="1108">
        <v>0.100526995956898</v>
      </c>
    </row>
    <row r="34" spans="1:6" x14ac:dyDescent="0.2">
      <c r="A34" s="5" t="s">
        <v>51</v>
      </c>
      <c r="B34" s="1110" t="s">
        <v>1</v>
      </c>
      <c r="C34" s="1107" t="s">
        <v>1</v>
      </c>
      <c r="D34" s="1107" t="s">
        <v>1</v>
      </c>
      <c r="E34" s="1107" t="s">
        <v>1</v>
      </c>
      <c r="F34" s="1107" t="s">
        <v>1</v>
      </c>
    </row>
    <row r="35" spans="1:6" x14ac:dyDescent="0.2">
      <c r="A35" s="2" t="s">
        <v>52</v>
      </c>
      <c r="B35" s="1111">
        <v>2892</v>
      </c>
      <c r="C35" s="1108">
        <v>0.25019222497940102</v>
      </c>
      <c r="D35" s="1108">
        <v>0.220798894762993</v>
      </c>
      <c r="E35" s="1108">
        <v>0.22765934467315699</v>
      </c>
      <c r="F35" s="1108">
        <v>0.30134952068328902</v>
      </c>
    </row>
    <row r="36" spans="1:6" x14ac:dyDescent="0.2">
      <c r="A36" s="2" t="s">
        <v>53</v>
      </c>
      <c r="B36" s="1111">
        <v>4138</v>
      </c>
      <c r="C36" s="1108">
        <v>0.30304816365241999</v>
      </c>
      <c r="D36" s="1108">
        <v>0.21863506734371199</v>
      </c>
      <c r="E36" s="1108">
        <v>0.228927686810493</v>
      </c>
      <c r="F36" s="1108">
        <v>0.24938908219337499</v>
      </c>
    </row>
    <row r="37" spans="1:6" x14ac:dyDescent="0.2">
      <c r="A37" s="2" t="s">
        <v>54</v>
      </c>
      <c r="B37" s="1111">
        <v>1306</v>
      </c>
      <c r="C37" s="1108">
        <v>0.33148011565208402</v>
      </c>
      <c r="D37" s="1108">
        <v>0.505526423454285</v>
      </c>
      <c r="E37" s="1108">
        <v>0.14357869327068301</v>
      </c>
      <c r="F37" s="1108">
        <v>1.9414804875850698E-2</v>
      </c>
    </row>
    <row r="38" spans="1:6" x14ac:dyDescent="0.2">
      <c r="A38" s="2" t="s">
        <v>55</v>
      </c>
      <c r="B38" s="1111">
        <v>1228</v>
      </c>
      <c r="C38" s="1108">
        <v>0.24142767488956501</v>
      </c>
      <c r="D38" s="1108">
        <v>0.67194253206253096</v>
      </c>
      <c r="E38" s="1108">
        <v>8.0542407929897294E-2</v>
      </c>
      <c r="F38" s="1108">
        <v>6.0874000191688503E-3</v>
      </c>
    </row>
    <row r="39" spans="1:6" x14ac:dyDescent="0.2">
      <c r="A39" s="5" t="s">
        <v>56</v>
      </c>
      <c r="B39" s="1110" t="s">
        <v>1</v>
      </c>
      <c r="C39" s="1107" t="s">
        <v>1</v>
      </c>
      <c r="D39" s="1107" t="s">
        <v>1</v>
      </c>
      <c r="E39" s="1107" t="s">
        <v>1</v>
      </c>
      <c r="F39" s="1107" t="s">
        <v>1</v>
      </c>
    </row>
    <row r="40" spans="1:6" x14ac:dyDescent="0.2">
      <c r="A40" s="2" t="s">
        <v>57</v>
      </c>
      <c r="B40" s="1111">
        <v>8400</v>
      </c>
      <c r="C40" s="1108">
        <v>0.25879013538360601</v>
      </c>
      <c r="D40" s="1108">
        <v>0.26580485701561002</v>
      </c>
      <c r="E40" s="1108">
        <v>0.22367611527442899</v>
      </c>
      <c r="F40" s="1108">
        <v>0.25172886252403298</v>
      </c>
    </row>
    <row r="41" spans="1:6" x14ac:dyDescent="0.2">
      <c r="A41" s="2" t="s">
        <v>58</v>
      </c>
      <c r="B41" s="1111">
        <v>897</v>
      </c>
      <c r="C41" s="1108">
        <v>0.35675850510597201</v>
      </c>
      <c r="D41" s="1108">
        <v>0.39405930042266801</v>
      </c>
      <c r="E41" s="1108">
        <v>0.13416305184364299</v>
      </c>
      <c r="F41" s="1108">
        <v>0.115019142627716</v>
      </c>
    </row>
    <row r="42" spans="1:6" x14ac:dyDescent="0.2">
      <c r="A42" s="5" t="s">
        <v>59</v>
      </c>
      <c r="B42" s="1110" t="s">
        <v>1</v>
      </c>
      <c r="C42" s="1107" t="s">
        <v>1</v>
      </c>
      <c r="D42" s="1107" t="s">
        <v>1</v>
      </c>
      <c r="E42" s="1107" t="s">
        <v>1</v>
      </c>
      <c r="F42" s="1107" t="s">
        <v>1</v>
      </c>
    </row>
    <row r="43" spans="1:6" x14ac:dyDescent="0.2">
      <c r="A43" s="2" t="s">
        <v>60</v>
      </c>
      <c r="B43" s="1111">
        <v>7645</v>
      </c>
      <c r="C43" s="1108">
        <v>0.22099141776561701</v>
      </c>
      <c r="D43" s="1108">
        <v>0.268496334552765</v>
      </c>
      <c r="E43" s="1108">
        <v>0.23321765661239599</v>
      </c>
      <c r="F43" s="1108">
        <v>0.27729457616806003</v>
      </c>
    </row>
    <row r="44" spans="1:6" x14ac:dyDescent="0.2">
      <c r="A44" s="2" t="s">
        <v>61</v>
      </c>
      <c r="B44" s="1111">
        <v>1033</v>
      </c>
      <c r="C44" s="1108">
        <v>0.54320681095123302</v>
      </c>
      <c r="D44" s="1108">
        <v>0.22946211695671101</v>
      </c>
      <c r="E44" s="1108">
        <v>0.12929974496364599</v>
      </c>
      <c r="F44" s="1108">
        <v>9.8031327128410298E-2</v>
      </c>
    </row>
    <row r="45" spans="1:6" x14ac:dyDescent="0.2">
      <c r="A45" s="2" t="s">
        <v>62</v>
      </c>
      <c r="B45" s="1111">
        <v>758</v>
      </c>
      <c r="C45" s="1108">
        <v>0.35909414291381803</v>
      </c>
      <c r="D45" s="1108">
        <v>0.41379430890083302</v>
      </c>
      <c r="E45" s="1108">
        <v>0.13539595901966101</v>
      </c>
      <c r="F45" s="1108">
        <v>9.1715611517429393E-2</v>
      </c>
    </row>
    <row r="46" spans="1:6" x14ac:dyDescent="0.2">
      <c r="A46" s="5" t="s">
        <v>63</v>
      </c>
      <c r="B46" s="1110" t="s">
        <v>1</v>
      </c>
      <c r="C46" s="1107" t="s">
        <v>1</v>
      </c>
      <c r="D46" s="1107" t="s">
        <v>1</v>
      </c>
      <c r="E46" s="1107" t="s">
        <v>1</v>
      </c>
      <c r="F46" s="1107" t="s">
        <v>1</v>
      </c>
    </row>
    <row r="47" spans="1:6" x14ac:dyDescent="0.2">
      <c r="A47" s="2" t="s">
        <v>64</v>
      </c>
      <c r="B47" s="1111">
        <v>1160</v>
      </c>
      <c r="C47" s="1108">
        <v>0.387000232934952</v>
      </c>
      <c r="D47" s="1108">
        <v>0.29714038968086198</v>
      </c>
      <c r="E47" s="1108">
        <v>0.14492158591747301</v>
      </c>
      <c r="F47" s="1108">
        <v>0.17093777656555201</v>
      </c>
    </row>
    <row r="48" spans="1:6" x14ac:dyDescent="0.2">
      <c r="A48" s="2" t="s">
        <v>65</v>
      </c>
      <c r="B48" s="1111">
        <v>811</v>
      </c>
      <c r="C48" s="1108">
        <v>0.22956964373588601</v>
      </c>
      <c r="D48" s="1108">
        <v>0.25850963592529302</v>
      </c>
      <c r="E48" s="1108">
        <v>0.19908937811851499</v>
      </c>
      <c r="F48" s="1108">
        <v>0.31283131241798401</v>
      </c>
    </row>
    <row r="49" spans="1:6" x14ac:dyDescent="0.2">
      <c r="A49" s="2" t="s">
        <v>66</v>
      </c>
      <c r="B49" s="1111">
        <v>1419</v>
      </c>
      <c r="C49" s="1108">
        <v>0.31336835026741</v>
      </c>
      <c r="D49" s="1108">
        <v>0.27017292380332902</v>
      </c>
      <c r="E49" s="1108">
        <v>0.186729490756989</v>
      </c>
      <c r="F49" s="1108">
        <v>0.22972922027111101</v>
      </c>
    </row>
    <row r="50" spans="1:6" x14ac:dyDescent="0.2">
      <c r="A50" s="2" t="s">
        <v>67</v>
      </c>
      <c r="B50" s="1111">
        <v>962</v>
      </c>
      <c r="C50" s="1108">
        <v>0.290427535772324</v>
      </c>
      <c r="D50" s="1108">
        <v>0.29228559136390703</v>
      </c>
      <c r="E50" s="1108">
        <v>0.216848999261856</v>
      </c>
      <c r="F50" s="1108">
        <v>0.20043784379959101</v>
      </c>
    </row>
    <row r="51" spans="1:6" x14ac:dyDescent="0.2">
      <c r="A51" s="2" t="s">
        <v>68</v>
      </c>
      <c r="B51" s="1111">
        <v>929</v>
      </c>
      <c r="C51" s="1108">
        <v>0.24381481111049699</v>
      </c>
      <c r="D51" s="1108">
        <v>0.30987918376922602</v>
      </c>
      <c r="E51" s="1108">
        <v>0.237003043293953</v>
      </c>
      <c r="F51" s="1108">
        <v>0.20930297672748599</v>
      </c>
    </row>
    <row r="52" spans="1:6" x14ac:dyDescent="0.2">
      <c r="A52" s="2" t="s">
        <v>69</v>
      </c>
      <c r="B52" s="1111">
        <v>927</v>
      </c>
      <c r="C52" s="1108">
        <v>0.23511335253715501</v>
      </c>
      <c r="D52" s="1108">
        <v>0.35438033938407898</v>
      </c>
      <c r="E52" s="1108">
        <v>0.235810682177544</v>
      </c>
      <c r="F52" s="1108">
        <v>0.17469564080238301</v>
      </c>
    </row>
    <row r="53" spans="1:6" x14ac:dyDescent="0.2">
      <c r="A53" s="2" t="s">
        <v>70</v>
      </c>
      <c r="B53" s="1111">
        <v>871</v>
      </c>
      <c r="C53" s="1108">
        <v>0.180521801114082</v>
      </c>
      <c r="D53" s="1108">
        <v>0.191395789384842</v>
      </c>
      <c r="E53" s="1108">
        <v>0.21614958345890001</v>
      </c>
      <c r="F53" s="1108">
        <v>0.41193282604217502</v>
      </c>
    </row>
    <row r="54" spans="1:6" x14ac:dyDescent="0.2">
      <c r="A54" s="2" t="s">
        <v>71</v>
      </c>
      <c r="B54" s="1111">
        <v>949</v>
      </c>
      <c r="C54" s="1108">
        <v>0.290896266698837</v>
      </c>
      <c r="D54" s="1108">
        <v>0.31180676817893999</v>
      </c>
      <c r="E54" s="1108">
        <v>0.18800517916679399</v>
      </c>
      <c r="F54" s="1108">
        <v>0.20929178595542899</v>
      </c>
    </row>
    <row r="55" spans="1:6" x14ac:dyDescent="0.2">
      <c r="A55" s="2" t="s">
        <v>72</v>
      </c>
      <c r="B55" s="1111">
        <v>574</v>
      </c>
      <c r="C55" s="1108">
        <v>0.223120987415314</v>
      </c>
      <c r="D55" s="1108">
        <v>0.27357864379882801</v>
      </c>
      <c r="E55" s="1108">
        <v>0.253527581691742</v>
      </c>
      <c r="F55" s="1108">
        <v>0.24977278709411599</v>
      </c>
    </row>
    <row r="56" spans="1:6" x14ac:dyDescent="0.2">
      <c r="A56" s="2" t="s">
        <v>73</v>
      </c>
      <c r="B56" s="1111">
        <v>1008</v>
      </c>
      <c r="C56" s="1108">
        <v>0.25971913337707497</v>
      </c>
      <c r="D56" s="1108">
        <v>0.29848101735115101</v>
      </c>
      <c r="E56" s="1108">
        <v>0.240383446216583</v>
      </c>
      <c r="F56" s="1108">
        <v>0.20141638815403001</v>
      </c>
    </row>
    <row r="57" spans="1:6" x14ac:dyDescent="0.2">
      <c r="A57" s="5" t="s">
        <v>74</v>
      </c>
      <c r="B57" s="1110" t="s">
        <v>1</v>
      </c>
      <c r="C57" s="1107" t="s">
        <v>1</v>
      </c>
      <c r="D57" s="1107" t="s">
        <v>1</v>
      </c>
      <c r="E57" s="1107" t="s">
        <v>1</v>
      </c>
      <c r="F57" s="1107" t="s">
        <v>1</v>
      </c>
    </row>
    <row r="58" spans="1:6" x14ac:dyDescent="0.2">
      <c r="A58" s="2" t="s">
        <v>75</v>
      </c>
      <c r="B58" s="1111">
        <v>1160</v>
      </c>
      <c r="C58" s="1108">
        <v>0.387000232934952</v>
      </c>
      <c r="D58" s="1108">
        <v>0.29714038968086198</v>
      </c>
      <c r="E58" s="1108">
        <v>0.14492158591747301</v>
      </c>
      <c r="F58" s="1108">
        <v>0.17093777656555201</v>
      </c>
    </row>
    <row r="59" spans="1:6" x14ac:dyDescent="0.2">
      <c r="A59" s="2" t="s">
        <v>76</v>
      </c>
      <c r="B59" s="1111">
        <v>4317</v>
      </c>
      <c r="C59" s="1108">
        <v>0.30344811081886303</v>
      </c>
      <c r="D59" s="1108">
        <v>0.30513542890548701</v>
      </c>
      <c r="E59" s="1108">
        <v>0.20754572749137901</v>
      </c>
      <c r="F59" s="1108">
        <v>0.18387071788310999</v>
      </c>
    </row>
    <row r="60" spans="1:6" x14ac:dyDescent="0.2">
      <c r="A60" s="2" t="s">
        <v>77</v>
      </c>
      <c r="B60" s="1111">
        <v>2372</v>
      </c>
      <c r="C60" s="1108">
        <v>0.197357803583145</v>
      </c>
      <c r="D60" s="1108">
        <v>0.23960374295711501</v>
      </c>
      <c r="E60" s="1108">
        <v>0.22407354414462999</v>
      </c>
      <c r="F60" s="1108">
        <v>0.33896490931510898</v>
      </c>
    </row>
    <row r="61" spans="1:6" x14ac:dyDescent="0.2">
      <c r="A61" s="2" t="s">
        <v>78</v>
      </c>
      <c r="B61" s="1111">
        <v>1761</v>
      </c>
      <c r="C61" s="1108">
        <v>0.164882212877274</v>
      </c>
      <c r="D61" s="1108">
        <v>0.29137781262397799</v>
      </c>
      <c r="E61" s="1108">
        <v>0.24335733056068401</v>
      </c>
      <c r="F61" s="1108">
        <v>0.30038264393806502</v>
      </c>
    </row>
    <row r="62" spans="1:6" x14ac:dyDescent="0.2">
      <c r="A62" s="5" t="s">
        <v>79</v>
      </c>
      <c r="B62" s="1110" t="s">
        <v>1</v>
      </c>
      <c r="C62" s="1107" t="s">
        <v>1</v>
      </c>
      <c r="D62" s="1107" t="s">
        <v>1</v>
      </c>
      <c r="E62" s="1107" t="s">
        <v>1</v>
      </c>
      <c r="F62" s="1107" t="s">
        <v>1</v>
      </c>
    </row>
    <row r="63" spans="1:6" x14ac:dyDescent="0.2">
      <c r="A63" s="2" t="s">
        <v>80</v>
      </c>
      <c r="B63" s="1111">
        <v>7768</v>
      </c>
      <c r="C63" s="1108">
        <v>0.285476684570312</v>
      </c>
      <c r="D63" s="1108">
        <v>0.208079889416695</v>
      </c>
      <c r="E63" s="1108">
        <v>0.23287577927112599</v>
      </c>
      <c r="F63" s="1108">
        <v>0.27356764674186701</v>
      </c>
    </row>
    <row r="64" spans="1:6" x14ac:dyDescent="0.2">
      <c r="A64" s="2" t="s">
        <v>81</v>
      </c>
      <c r="B64" s="1111">
        <v>306</v>
      </c>
      <c r="C64" s="1108">
        <v>0.18226303160190599</v>
      </c>
      <c r="D64" s="1108">
        <v>0.80278384685516402</v>
      </c>
      <c r="E64" s="1108">
        <v>1.4953119680285501E-2</v>
      </c>
      <c r="F64" s="1108">
        <v>0</v>
      </c>
    </row>
    <row r="65" spans="1:6" x14ac:dyDescent="0.2">
      <c r="A65" s="2" t="s">
        <v>82</v>
      </c>
      <c r="B65" s="1111">
        <v>629</v>
      </c>
      <c r="C65" s="1108">
        <v>0.36333009600639299</v>
      </c>
      <c r="D65" s="1108">
        <v>0.58257913589477495</v>
      </c>
      <c r="E65" s="1108">
        <v>3.0262857675552399E-2</v>
      </c>
      <c r="F65" s="1108">
        <v>2.38279141485691E-2</v>
      </c>
    </row>
    <row r="66" spans="1:6" x14ac:dyDescent="0.2">
      <c r="A66" s="2" t="s">
        <v>83</v>
      </c>
      <c r="B66" s="1111">
        <v>852</v>
      </c>
      <c r="C66" s="1108">
        <v>0.10538428276777299</v>
      </c>
      <c r="D66" s="1108">
        <v>0.77605873346328702</v>
      </c>
      <c r="E66" s="1108">
        <v>0.116148963570595</v>
      </c>
      <c r="F66" s="1108">
        <v>2.4080087896436501E-3</v>
      </c>
    </row>
    <row r="67" spans="1:6" x14ac:dyDescent="0.2">
      <c r="A67" s="5" t="s">
        <v>84</v>
      </c>
      <c r="B67" s="1110" t="s">
        <v>1</v>
      </c>
      <c r="C67" s="1107" t="s">
        <v>1</v>
      </c>
      <c r="D67" s="1107" t="s">
        <v>1</v>
      </c>
      <c r="E67" s="1107" t="s">
        <v>1</v>
      </c>
      <c r="F67" s="1107" t="s">
        <v>1</v>
      </c>
    </row>
    <row r="68" spans="1:6" x14ac:dyDescent="0.2">
      <c r="A68" s="2" t="s">
        <v>85</v>
      </c>
      <c r="B68" s="1111">
        <v>8752</v>
      </c>
      <c r="C68" s="1108">
        <v>0.22987958788871801</v>
      </c>
      <c r="D68" s="1108">
        <v>0.29663673043250999</v>
      </c>
      <c r="E68" s="1108">
        <v>0.22129976749420199</v>
      </c>
      <c r="F68" s="1108">
        <v>0.25218391418456998</v>
      </c>
    </row>
    <row r="69" spans="1:6" x14ac:dyDescent="0.2">
      <c r="A69" s="2" t="s">
        <v>86</v>
      </c>
      <c r="B69" s="1111">
        <v>225</v>
      </c>
      <c r="C69" s="1108">
        <v>0.86297488212585405</v>
      </c>
      <c r="D69" s="1108">
        <v>6.2585532665252699E-2</v>
      </c>
      <c r="E69" s="1108">
        <v>3.8019012659788097E-2</v>
      </c>
      <c r="F69" s="1108">
        <v>3.6420594900846502E-2</v>
      </c>
    </row>
    <row r="70" spans="1:6" x14ac:dyDescent="0.2">
      <c r="A70" s="2" t="s">
        <v>87</v>
      </c>
      <c r="B70" s="1111">
        <v>555</v>
      </c>
      <c r="C70" s="1108">
        <v>0.70733219385147095</v>
      </c>
      <c r="D70" s="1108">
        <v>0.18170495331287401</v>
      </c>
      <c r="E70" s="1108">
        <v>7.3973543941974598E-2</v>
      </c>
      <c r="F70" s="1108">
        <v>3.6989316344261197E-2</v>
      </c>
    </row>
    <row r="71" spans="1:6" x14ac:dyDescent="0.2">
      <c r="A71" s="2" t="s">
        <v>88</v>
      </c>
      <c r="B71" s="1111">
        <v>66</v>
      </c>
      <c r="C71" s="1108">
        <v>0.373850077390671</v>
      </c>
      <c r="D71" s="1108">
        <v>0.42339777946472201</v>
      </c>
      <c r="E71" s="1108">
        <v>0.138535901904106</v>
      </c>
      <c r="F71" s="1108">
        <v>6.4216241240501404E-2</v>
      </c>
    </row>
    <row r="72" spans="1:6" x14ac:dyDescent="0.2">
      <c r="A72" s="5" t="s">
        <v>89</v>
      </c>
      <c r="B72" s="1110" t="s">
        <v>1</v>
      </c>
      <c r="C72" s="1107" t="s">
        <v>1</v>
      </c>
      <c r="D72" s="1107" t="s">
        <v>1</v>
      </c>
      <c r="E72" s="1107" t="s">
        <v>1</v>
      </c>
      <c r="F72" s="1107" t="s">
        <v>1</v>
      </c>
    </row>
    <row r="73" spans="1:6" x14ac:dyDescent="0.2">
      <c r="A73" s="2" t="s">
        <v>89</v>
      </c>
      <c r="B73" s="1111">
        <v>5089</v>
      </c>
      <c r="C73" s="1108">
        <v>0.29875421524047902</v>
      </c>
      <c r="D73" s="1108">
        <v>0.28431513905525202</v>
      </c>
      <c r="E73" s="1108">
        <v>0.18834248185157801</v>
      </c>
      <c r="F73" s="1108">
        <v>0.22858816385269201</v>
      </c>
    </row>
    <row r="74" spans="1:6" x14ac:dyDescent="0.2">
      <c r="A74" s="2" t="s">
        <v>90</v>
      </c>
      <c r="B74" s="1111">
        <v>2168</v>
      </c>
      <c r="C74" s="1108">
        <v>0.104419730603695</v>
      </c>
      <c r="D74" s="1108">
        <v>0.27489441633224498</v>
      </c>
      <c r="E74" s="1108">
        <v>0.347075074911118</v>
      </c>
      <c r="F74" s="1108">
        <v>0.27361077070236201</v>
      </c>
    </row>
    <row r="75" spans="1:6" x14ac:dyDescent="0.2">
      <c r="A75" s="5" t="s">
        <v>91</v>
      </c>
      <c r="B75" s="1110" t="s">
        <v>1</v>
      </c>
      <c r="C75" s="1107" t="s">
        <v>1</v>
      </c>
      <c r="D75" s="1107" t="s">
        <v>1</v>
      </c>
      <c r="E75" s="1107" t="s">
        <v>1</v>
      </c>
      <c r="F75" s="1107" t="s">
        <v>1</v>
      </c>
    </row>
    <row r="76" spans="1:6" x14ac:dyDescent="0.2">
      <c r="A76" s="2" t="s">
        <v>92</v>
      </c>
      <c r="B76" s="1111">
        <v>2506</v>
      </c>
      <c r="C76" s="1108">
        <v>0.52982461452484098</v>
      </c>
      <c r="D76" s="1108">
        <v>0.30632069706916798</v>
      </c>
      <c r="E76" s="1108">
        <v>9.8448924720287295E-2</v>
      </c>
      <c r="F76" s="1108">
        <v>6.5405756235122695E-2</v>
      </c>
    </row>
    <row r="77" spans="1:6" x14ac:dyDescent="0.2">
      <c r="A77" s="2" t="s">
        <v>93</v>
      </c>
      <c r="B77" s="1111">
        <v>1245</v>
      </c>
      <c r="C77" s="1108">
        <v>0.18677018582820901</v>
      </c>
      <c r="D77" s="1108">
        <v>0.44468662142753601</v>
      </c>
      <c r="E77" s="1108">
        <v>0.20956015586853</v>
      </c>
      <c r="F77" s="1108">
        <v>0.15898303687572499</v>
      </c>
    </row>
    <row r="78" spans="1:6" x14ac:dyDescent="0.2">
      <c r="A78" s="2" t="s">
        <v>94</v>
      </c>
      <c r="B78" s="1111">
        <v>3458</v>
      </c>
      <c r="C78" s="1108">
        <v>4.2570490390062297E-2</v>
      </c>
      <c r="D78" s="1108">
        <v>0.17964749038219499</v>
      </c>
      <c r="E78" s="1108">
        <v>0.32526630163192699</v>
      </c>
      <c r="F78" s="1108">
        <v>0.45251572132110601</v>
      </c>
    </row>
    <row r="79" spans="1:6" x14ac:dyDescent="0.2">
      <c r="A79" s="5" t="s">
        <v>95</v>
      </c>
      <c r="B79" s="1110" t="s">
        <v>1</v>
      </c>
      <c r="C79" s="1107" t="s">
        <v>1</v>
      </c>
      <c r="D79" s="1107" t="s">
        <v>1</v>
      </c>
      <c r="E79" s="1107" t="s">
        <v>1</v>
      </c>
      <c r="F79" s="1107" t="s">
        <v>1</v>
      </c>
    </row>
    <row r="80" spans="1:6" x14ac:dyDescent="0.2">
      <c r="A80" s="2" t="s">
        <v>96</v>
      </c>
      <c r="B80" s="1111">
        <v>1288</v>
      </c>
      <c r="C80" s="1108">
        <v>0.25654557347297702</v>
      </c>
      <c r="D80" s="1108">
        <v>0.35524871945381198</v>
      </c>
      <c r="E80" s="1108">
        <v>0.22590737044811199</v>
      </c>
      <c r="F80" s="1108">
        <v>0.16229832172393799</v>
      </c>
    </row>
    <row r="81" spans="1:6" x14ac:dyDescent="0.2">
      <c r="A81" s="2" t="s">
        <v>97</v>
      </c>
      <c r="B81" s="1111">
        <v>1371</v>
      </c>
      <c r="C81" s="1108">
        <v>0.18902687728404999</v>
      </c>
      <c r="D81" s="1108">
        <v>0.30656340718269298</v>
      </c>
      <c r="E81" s="1108">
        <v>0.243270054459572</v>
      </c>
      <c r="F81" s="1108">
        <v>0.26113966107368503</v>
      </c>
    </row>
    <row r="82" spans="1:6" x14ac:dyDescent="0.2">
      <c r="A82" s="2" t="s">
        <v>98</v>
      </c>
      <c r="B82" s="1111">
        <v>287</v>
      </c>
      <c r="C82" s="1108">
        <v>0.213847890496254</v>
      </c>
      <c r="D82" s="1108">
        <v>0.32605993747711198</v>
      </c>
      <c r="E82" s="1108">
        <v>0.22500002384185799</v>
      </c>
      <c r="F82" s="1108">
        <v>0.235092133283615</v>
      </c>
    </row>
    <row r="83" spans="1:6" x14ac:dyDescent="0.2">
      <c r="A83" s="2" t="s">
        <v>99</v>
      </c>
      <c r="B83" s="1111">
        <v>860</v>
      </c>
      <c r="C83" s="1108">
        <v>0.14645023643970501</v>
      </c>
      <c r="D83" s="1108">
        <v>0.196775361895561</v>
      </c>
      <c r="E83" s="1108">
        <v>0.221133828163147</v>
      </c>
      <c r="F83" s="1108">
        <v>0.43564057350158703</v>
      </c>
    </row>
    <row r="84" spans="1:6" x14ac:dyDescent="0.2">
      <c r="A84" s="2" t="s">
        <v>100</v>
      </c>
      <c r="B84" s="1111">
        <v>417</v>
      </c>
      <c r="C84" s="1108">
        <v>0.27557253837585399</v>
      </c>
      <c r="D84" s="1108">
        <v>0.231600686907768</v>
      </c>
      <c r="E84" s="1108">
        <v>0.211841911077499</v>
      </c>
      <c r="F84" s="1108">
        <v>0.28098484873771701</v>
      </c>
    </row>
    <row r="85" spans="1:6" x14ac:dyDescent="0.2">
      <c r="A85" s="2" t="s">
        <v>101</v>
      </c>
      <c r="B85" s="1111">
        <v>1106</v>
      </c>
      <c r="C85" s="1108">
        <v>0.17702597379684401</v>
      </c>
      <c r="D85" s="1108">
        <v>0.183618694543839</v>
      </c>
      <c r="E85" s="1108">
        <v>0.30441802740097001</v>
      </c>
      <c r="F85" s="1108">
        <v>0.334937304258347</v>
      </c>
    </row>
    <row r="86" spans="1:6" x14ac:dyDescent="0.2">
      <c r="A86" s="2" t="s">
        <v>102</v>
      </c>
      <c r="B86" s="1111">
        <v>338</v>
      </c>
      <c r="C86" s="1108">
        <v>0.22424355149269101</v>
      </c>
      <c r="D86" s="1108">
        <v>0.249320313334465</v>
      </c>
      <c r="E86" s="1108">
        <v>0.34364792704582198</v>
      </c>
      <c r="F86" s="1108">
        <v>0.18278820812702201</v>
      </c>
    </row>
    <row r="87" spans="1:6" x14ac:dyDescent="0.2">
      <c r="A87" s="2" t="s">
        <v>103</v>
      </c>
      <c r="B87" s="1111">
        <v>399</v>
      </c>
      <c r="C87" s="1108">
        <v>0.36287784576415999</v>
      </c>
      <c r="D87" s="1108">
        <v>0.414812922477722</v>
      </c>
      <c r="E87" s="1108">
        <v>0.123679652810097</v>
      </c>
      <c r="F87" s="1108">
        <v>9.8629571497440297E-2</v>
      </c>
    </row>
    <row r="88" spans="1:6" x14ac:dyDescent="0.2">
      <c r="A88" s="2" t="s">
        <v>104</v>
      </c>
      <c r="B88" s="1111">
        <v>1086</v>
      </c>
      <c r="C88" s="1108">
        <v>0.50847071409225497</v>
      </c>
      <c r="D88" s="1108">
        <v>0.29660779237747198</v>
      </c>
      <c r="E88" s="1108">
        <v>0.105507887899876</v>
      </c>
      <c r="F88" s="1108">
        <v>8.9413568377494798E-2</v>
      </c>
    </row>
    <row r="89" spans="1:6" x14ac:dyDescent="0.2">
      <c r="A89" s="5" t="s">
        <v>105</v>
      </c>
      <c r="B89" s="1110" t="s">
        <v>1</v>
      </c>
      <c r="C89" s="1107" t="s">
        <v>1</v>
      </c>
      <c r="D89" s="1107" t="s">
        <v>1</v>
      </c>
      <c r="E89" s="1107" t="s">
        <v>1</v>
      </c>
      <c r="F89" s="1107" t="s">
        <v>1</v>
      </c>
    </row>
    <row r="90" spans="1:6" x14ac:dyDescent="0.2">
      <c r="A90" s="2" t="s">
        <v>106</v>
      </c>
      <c r="B90" s="1111">
        <v>1096</v>
      </c>
      <c r="C90" s="1108">
        <v>0.37335252761840798</v>
      </c>
      <c r="D90" s="1108">
        <v>0.20825584232807201</v>
      </c>
      <c r="E90" s="1108">
        <v>0.208809018135071</v>
      </c>
      <c r="F90" s="1108">
        <v>0.20958262681961101</v>
      </c>
    </row>
    <row r="91" spans="1:6" x14ac:dyDescent="0.2">
      <c r="A91" s="2" t="s">
        <v>107</v>
      </c>
      <c r="B91" s="1111">
        <v>2537</v>
      </c>
      <c r="C91" s="1108">
        <v>0.23085415363311801</v>
      </c>
      <c r="D91" s="1108">
        <v>0.25846052169799799</v>
      </c>
      <c r="E91" s="1108">
        <v>0.17601375281810799</v>
      </c>
      <c r="F91" s="1108">
        <v>0.33467158675193798</v>
      </c>
    </row>
    <row r="92" spans="1:6" x14ac:dyDescent="0.2">
      <c r="A92" s="2" t="s">
        <v>108</v>
      </c>
      <c r="B92" s="1111">
        <v>4462</v>
      </c>
      <c r="C92" s="1108">
        <v>0.26718127727508501</v>
      </c>
      <c r="D92" s="1108">
        <v>0.33287808299064597</v>
      </c>
      <c r="E92" s="1108">
        <v>0.21830368041992201</v>
      </c>
      <c r="F92" s="1108">
        <v>0.18163697421550801</v>
      </c>
    </row>
    <row r="93" spans="1:6" x14ac:dyDescent="0.2">
      <c r="A93" s="2" t="s">
        <v>109</v>
      </c>
      <c r="B93" s="1111">
        <v>771</v>
      </c>
      <c r="C93" s="1108">
        <v>0.291584253311157</v>
      </c>
      <c r="D93" s="1108">
        <v>0.40154957771301297</v>
      </c>
      <c r="E93" s="1108">
        <v>0.253914535045624</v>
      </c>
      <c r="F93" s="1108">
        <v>5.2951660007238402E-2</v>
      </c>
    </row>
    <row r="94" spans="1:6" x14ac:dyDescent="0.2">
      <c r="A94" s="5" t="s">
        <v>110</v>
      </c>
      <c r="B94" s="1110" t="s">
        <v>1</v>
      </c>
      <c r="C94" s="1107" t="s">
        <v>1</v>
      </c>
      <c r="D94" s="1107" t="s">
        <v>1</v>
      </c>
      <c r="E94" s="1107" t="s">
        <v>1</v>
      </c>
      <c r="F94" s="1107" t="s">
        <v>1</v>
      </c>
    </row>
    <row r="95" spans="1:6" x14ac:dyDescent="0.2">
      <c r="A95" s="2" t="s">
        <v>106</v>
      </c>
      <c r="B95" s="1111">
        <v>1759</v>
      </c>
      <c r="C95" s="1108">
        <v>0.34027320146560702</v>
      </c>
      <c r="D95" s="1108">
        <v>0.22656649351120001</v>
      </c>
      <c r="E95" s="1108">
        <v>0.192857220768929</v>
      </c>
      <c r="F95" s="1108">
        <v>0.240303084254265</v>
      </c>
    </row>
    <row r="96" spans="1:6" x14ac:dyDescent="0.2">
      <c r="A96" s="2" t="s">
        <v>107</v>
      </c>
      <c r="B96" s="1111">
        <v>3335</v>
      </c>
      <c r="C96" s="1108">
        <v>0.22325915098190299</v>
      </c>
      <c r="D96" s="1108">
        <v>0.269535452127457</v>
      </c>
      <c r="E96" s="1108">
        <v>0.19479461014270799</v>
      </c>
      <c r="F96" s="1108">
        <v>0.31241077184677102</v>
      </c>
    </row>
    <row r="97" spans="1:6" x14ac:dyDescent="0.2">
      <c r="A97" s="2" t="s">
        <v>108</v>
      </c>
      <c r="B97" s="1111">
        <v>3365</v>
      </c>
      <c r="C97" s="1108">
        <v>0.28925308585166898</v>
      </c>
      <c r="D97" s="1108">
        <v>0.36353829503059398</v>
      </c>
      <c r="E97" s="1108">
        <v>0.22176669538021099</v>
      </c>
      <c r="F97" s="1108">
        <v>0.125441938638687</v>
      </c>
    </row>
    <row r="98" spans="1:6" x14ac:dyDescent="0.2">
      <c r="A98" s="2" t="s">
        <v>109</v>
      </c>
      <c r="B98" s="1111">
        <v>407</v>
      </c>
      <c r="C98" s="1108">
        <v>0.24573621153831501</v>
      </c>
      <c r="D98" s="1108">
        <v>0.41104471683502197</v>
      </c>
      <c r="E98" s="1108">
        <v>0.28614550828933699</v>
      </c>
      <c r="F98" s="1108">
        <v>5.7073574513196897E-2</v>
      </c>
    </row>
    <row r="99" spans="1:6" x14ac:dyDescent="0.2">
      <c r="A99" s="5" t="s">
        <v>111</v>
      </c>
      <c r="B99" s="1110" t="s">
        <v>1</v>
      </c>
      <c r="C99" s="1107" t="s">
        <v>1</v>
      </c>
      <c r="D99" s="1107" t="s">
        <v>1</v>
      </c>
      <c r="E99" s="1107" t="s">
        <v>1</v>
      </c>
      <c r="F99" s="1107" t="s">
        <v>1</v>
      </c>
    </row>
    <row r="100" spans="1:6" x14ac:dyDescent="0.2">
      <c r="A100" s="2" t="s">
        <v>112</v>
      </c>
      <c r="B100" s="1111">
        <v>577</v>
      </c>
      <c r="C100" s="1108">
        <v>1</v>
      </c>
      <c r="D100" s="1108">
        <v>0</v>
      </c>
      <c r="E100" s="1108">
        <v>0</v>
      </c>
      <c r="F100" s="1108">
        <v>0</v>
      </c>
    </row>
    <row r="101" spans="1:6" x14ac:dyDescent="0.2">
      <c r="A101" s="2" t="s">
        <v>113</v>
      </c>
      <c r="B101" s="1111">
        <v>1442</v>
      </c>
      <c r="C101" s="1108">
        <v>1</v>
      </c>
      <c r="D101" s="1108">
        <v>0</v>
      </c>
      <c r="E101" s="1108">
        <v>0</v>
      </c>
      <c r="F101" s="1108">
        <v>0</v>
      </c>
    </row>
    <row r="102" spans="1:6" x14ac:dyDescent="0.2">
      <c r="A102" s="2" t="s">
        <v>114</v>
      </c>
      <c r="B102" s="1111">
        <v>2005</v>
      </c>
      <c r="C102" s="1108">
        <v>0</v>
      </c>
      <c r="D102" s="1108">
        <v>1</v>
      </c>
      <c r="E102" s="1108">
        <v>0</v>
      </c>
      <c r="F102" s="1108">
        <v>0</v>
      </c>
    </row>
    <row r="103" spans="1:6" x14ac:dyDescent="0.2">
      <c r="A103" s="2" t="s">
        <v>115</v>
      </c>
      <c r="B103" s="1111">
        <v>1375</v>
      </c>
      <c r="C103" s="1108">
        <v>0</v>
      </c>
      <c r="D103" s="1108">
        <v>0.61680871248245195</v>
      </c>
      <c r="E103" s="1108">
        <v>0.38319131731987</v>
      </c>
      <c r="F103" s="1108">
        <v>0</v>
      </c>
    </row>
    <row r="104" spans="1:6" x14ac:dyDescent="0.2">
      <c r="A104" s="2" t="s">
        <v>116</v>
      </c>
      <c r="B104" s="1111">
        <v>1538</v>
      </c>
      <c r="C104" s="1108">
        <v>0</v>
      </c>
      <c r="D104" s="1108">
        <v>0</v>
      </c>
      <c r="E104" s="1108">
        <v>1</v>
      </c>
      <c r="F104" s="1108">
        <v>0</v>
      </c>
    </row>
    <row r="105" spans="1:6" x14ac:dyDescent="0.2">
      <c r="A105" s="2" t="s">
        <v>117</v>
      </c>
      <c r="B105" s="1111">
        <v>1484</v>
      </c>
      <c r="C105" s="1108">
        <v>0</v>
      </c>
      <c r="D105" s="1108">
        <v>0</v>
      </c>
      <c r="E105" s="1108">
        <v>0</v>
      </c>
      <c r="F105" s="1108">
        <v>1</v>
      </c>
    </row>
    <row r="106" spans="1:6" x14ac:dyDescent="0.2">
      <c r="A106" s="2" t="s">
        <v>118</v>
      </c>
      <c r="B106" s="1111">
        <v>1189</v>
      </c>
      <c r="C106" s="1108">
        <v>0</v>
      </c>
      <c r="D106" s="1108">
        <v>0</v>
      </c>
      <c r="E106" s="1108">
        <v>0</v>
      </c>
      <c r="F106" s="1108">
        <v>1</v>
      </c>
    </row>
    <row r="107" spans="1:6" x14ac:dyDescent="0.2">
      <c r="A107" s="5" t="s">
        <v>111</v>
      </c>
      <c r="B107" s="1110" t="s">
        <v>1</v>
      </c>
      <c r="C107" s="1107" t="s">
        <v>1</v>
      </c>
      <c r="D107" s="1107" t="s">
        <v>1</v>
      </c>
      <c r="E107" s="1107" t="s">
        <v>1</v>
      </c>
      <c r="F107" s="1107" t="s">
        <v>1</v>
      </c>
    </row>
    <row r="108" spans="1:6" x14ac:dyDescent="0.2">
      <c r="A108" s="2" t="s">
        <v>119</v>
      </c>
      <c r="B108" s="1111">
        <v>2019</v>
      </c>
      <c r="C108" s="1108">
        <v>1</v>
      </c>
      <c r="D108" s="1108">
        <v>0</v>
      </c>
      <c r="E108" s="1108">
        <v>0</v>
      </c>
      <c r="F108" s="1108">
        <v>0</v>
      </c>
    </row>
    <row r="109" spans="1:6" x14ac:dyDescent="0.2">
      <c r="A109" s="2" t="s">
        <v>120</v>
      </c>
      <c r="B109" s="1111">
        <v>2789</v>
      </c>
      <c r="C109" s="1108">
        <v>0</v>
      </c>
      <c r="D109" s="1108">
        <v>1</v>
      </c>
      <c r="E109" s="1108">
        <v>0</v>
      </c>
      <c r="F109" s="1108">
        <v>0</v>
      </c>
    </row>
    <row r="110" spans="1:6" x14ac:dyDescent="0.2">
      <c r="A110" s="2" t="s">
        <v>121</v>
      </c>
      <c r="B110" s="1111">
        <v>2129</v>
      </c>
      <c r="C110" s="1108">
        <v>0</v>
      </c>
      <c r="D110" s="1108">
        <v>0</v>
      </c>
      <c r="E110" s="1108">
        <v>1</v>
      </c>
      <c r="F110" s="1108">
        <v>0</v>
      </c>
    </row>
    <row r="111" spans="1:6" x14ac:dyDescent="0.2">
      <c r="A111" s="2" t="s">
        <v>122</v>
      </c>
      <c r="B111" s="1111">
        <v>2673</v>
      </c>
      <c r="C111" s="1108">
        <v>0</v>
      </c>
      <c r="D111" s="1108">
        <v>0</v>
      </c>
      <c r="E111" s="1108">
        <v>0</v>
      </c>
      <c r="F111" s="1108">
        <v>1</v>
      </c>
    </row>
    <row r="112" spans="1:6" x14ac:dyDescent="0.2">
      <c r="A112" s="5" t="s">
        <v>111</v>
      </c>
      <c r="B112" s="1110" t="s">
        <v>1</v>
      </c>
      <c r="C112" s="1107" t="s">
        <v>1</v>
      </c>
      <c r="D112" s="1107" t="s">
        <v>1</v>
      </c>
      <c r="E112" s="1107" t="s">
        <v>1</v>
      </c>
      <c r="F112" s="1107" t="s">
        <v>1</v>
      </c>
    </row>
    <row r="113" spans="1:6" x14ac:dyDescent="0.2">
      <c r="A113" s="2" t="s">
        <v>119</v>
      </c>
      <c r="B113" s="1111">
        <v>2019</v>
      </c>
      <c r="C113" s="1108">
        <v>1</v>
      </c>
      <c r="D113" s="1108">
        <v>0</v>
      </c>
      <c r="E113" s="1108">
        <v>0</v>
      </c>
      <c r="F113" s="1108">
        <v>0</v>
      </c>
    </row>
    <row r="114" spans="1:6" x14ac:dyDescent="0.2">
      <c r="A114" s="2" t="s">
        <v>123</v>
      </c>
      <c r="B114" s="1111">
        <v>3380</v>
      </c>
      <c r="C114" s="1108">
        <v>0</v>
      </c>
      <c r="D114" s="1108">
        <v>0.85754793882369995</v>
      </c>
      <c r="E114" s="1108">
        <v>0.14245204627513899</v>
      </c>
      <c r="F114" s="1108">
        <v>0</v>
      </c>
    </row>
    <row r="115" spans="1:6" x14ac:dyDescent="0.2">
      <c r="A115" s="2" t="s">
        <v>124</v>
      </c>
      <c r="B115" s="1111">
        <v>4211</v>
      </c>
      <c r="C115" s="1108">
        <v>0</v>
      </c>
      <c r="D115" s="1108">
        <v>0</v>
      </c>
      <c r="E115" s="1108">
        <v>0.40724205970764199</v>
      </c>
      <c r="F115" s="1108">
        <v>0.59275794029235795</v>
      </c>
    </row>
    <row r="116" spans="1:6" x14ac:dyDescent="0.2">
      <c r="A116" s="5" t="s">
        <v>125</v>
      </c>
      <c r="B116" s="1110" t="s">
        <v>1</v>
      </c>
      <c r="C116" s="1107" t="s">
        <v>1</v>
      </c>
      <c r="D116" s="1107" t="s">
        <v>1</v>
      </c>
      <c r="E116" s="1107" t="s">
        <v>1</v>
      </c>
      <c r="F116" s="1107" t="s">
        <v>1</v>
      </c>
    </row>
    <row r="117" spans="1:6" x14ac:dyDescent="0.2">
      <c r="A117" s="2" t="s">
        <v>126</v>
      </c>
      <c r="B117" s="1111">
        <v>1232</v>
      </c>
      <c r="C117" s="1108">
        <v>0.36369389295577997</v>
      </c>
      <c r="D117" s="1108">
        <v>0.20855863392353099</v>
      </c>
      <c r="E117" s="1108">
        <v>0.204573780298233</v>
      </c>
      <c r="F117" s="1108">
        <v>0.223173707723618</v>
      </c>
    </row>
    <row r="118" spans="1:6" x14ac:dyDescent="0.2">
      <c r="A118" s="2" t="s">
        <v>127</v>
      </c>
      <c r="B118" s="1111">
        <v>333</v>
      </c>
      <c r="C118" s="1108">
        <v>0.30305650830268899</v>
      </c>
      <c r="D118" s="1108">
        <v>0.25867006182670599</v>
      </c>
      <c r="E118" s="1108">
        <v>0.147182911634445</v>
      </c>
      <c r="F118" s="1108">
        <v>0.29109051823616</v>
      </c>
    </row>
    <row r="119" spans="1:6" x14ac:dyDescent="0.2">
      <c r="A119" s="2" t="s">
        <v>128</v>
      </c>
      <c r="B119" s="1111">
        <v>647</v>
      </c>
      <c r="C119" s="1108">
        <v>0.213529378175735</v>
      </c>
      <c r="D119" s="1108">
        <v>0.22827963531017301</v>
      </c>
      <c r="E119" s="1108">
        <v>0.19495287537574801</v>
      </c>
      <c r="F119" s="1108">
        <v>0.363238126039505</v>
      </c>
    </row>
    <row r="120" spans="1:6" x14ac:dyDescent="0.2">
      <c r="A120" s="2" t="s">
        <v>129</v>
      </c>
      <c r="B120" s="1111">
        <v>1421</v>
      </c>
      <c r="C120" s="1108">
        <v>0.21348938345909099</v>
      </c>
      <c r="D120" s="1108">
        <v>0.27876213192939803</v>
      </c>
      <c r="E120" s="1108">
        <v>0.17658701539039601</v>
      </c>
      <c r="F120" s="1108">
        <v>0.331161469221115</v>
      </c>
    </row>
    <row r="121" spans="1:6" x14ac:dyDescent="0.2">
      <c r="A121" s="2" t="s">
        <v>130</v>
      </c>
      <c r="B121" s="1111">
        <v>1476</v>
      </c>
      <c r="C121" s="1108">
        <v>0.237960085272789</v>
      </c>
      <c r="D121" s="1108">
        <v>0.28607437014579801</v>
      </c>
      <c r="E121" s="1108">
        <v>0.212222129106522</v>
      </c>
      <c r="F121" s="1108">
        <v>0.26374343037605302</v>
      </c>
    </row>
    <row r="122" spans="1:6" x14ac:dyDescent="0.2">
      <c r="A122" s="2" t="s">
        <v>131</v>
      </c>
      <c r="B122" s="1111">
        <v>852</v>
      </c>
      <c r="C122" s="1108">
        <v>0.33604833483696001</v>
      </c>
      <c r="D122" s="1108">
        <v>0.29263809323310902</v>
      </c>
      <c r="E122" s="1108">
        <v>0.20438952744007099</v>
      </c>
      <c r="F122" s="1108">
        <v>0.16692405939102201</v>
      </c>
    </row>
    <row r="123" spans="1:6" x14ac:dyDescent="0.2">
      <c r="A123" s="2" t="s">
        <v>132</v>
      </c>
      <c r="B123" s="1111">
        <v>504</v>
      </c>
      <c r="C123" s="1108">
        <v>0.25692099332809398</v>
      </c>
      <c r="D123" s="1108">
        <v>0.38641336560249301</v>
      </c>
      <c r="E123" s="1108">
        <v>0.200150161981583</v>
      </c>
      <c r="F123" s="1108">
        <v>0.15651549398899101</v>
      </c>
    </row>
    <row r="124" spans="1:6" x14ac:dyDescent="0.2">
      <c r="A124" s="3" t="s">
        <v>133</v>
      </c>
      <c r="B124" s="1112">
        <v>2401</v>
      </c>
      <c r="C124" s="1109">
        <v>0.272605210542679</v>
      </c>
      <c r="D124" s="1109">
        <v>0.39538228511810303</v>
      </c>
      <c r="E124" s="1109">
        <v>0.24411857128143299</v>
      </c>
      <c r="F124" s="1109">
        <v>8.7893933057785006E-2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111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119</v>
      </c>
      <c r="D5" s="4" t="s">
        <v>123</v>
      </c>
      <c r="E5" s="4" t="s">
        <v>124</v>
      </c>
    </row>
    <row r="6" spans="1:5" x14ac:dyDescent="0.2">
      <c r="A6" s="5" t="s">
        <v>26</v>
      </c>
      <c r="B6" s="1116" t="s">
        <v>1</v>
      </c>
      <c r="C6" s="1113" t="s">
        <v>1</v>
      </c>
      <c r="D6" s="1113" t="s">
        <v>1</v>
      </c>
      <c r="E6" s="1113" t="s">
        <v>1</v>
      </c>
    </row>
    <row r="7" spans="1:5" x14ac:dyDescent="0.2">
      <c r="A7" s="2" t="s">
        <v>26</v>
      </c>
      <c r="B7" s="1117">
        <v>9610</v>
      </c>
      <c r="C7" s="1114">
        <v>0.273387521505356</v>
      </c>
      <c r="D7" s="1114">
        <v>0.333953887224197</v>
      </c>
      <c r="E7" s="1114">
        <v>0.392658591270447</v>
      </c>
    </row>
    <row r="8" spans="1:5" x14ac:dyDescent="0.2">
      <c r="A8" s="5" t="s">
        <v>27</v>
      </c>
      <c r="B8" s="1116" t="s">
        <v>1</v>
      </c>
      <c r="C8" s="1113" t="s">
        <v>1</v>
      </c>
      <c r="D8" s="1113" t="s">
        <v>1</v>
      </c>
      <c r="E8" s="1113" t="s">
        <v>1</v>
      </c>
    </row>
    <row r="9" spans="1:5" x14ac:dyDescent="0.2">
      <c r="A9" s="2" t="s">
        <v>28</v>
      </c>
      <c r="B9" s="1117">
        <v>2588</v>
      </c>
      <c r="C9" s="1114">
        <v>0.41759517788887002</v>
      </c>
      <c r="D9" s="1114">
        <v>0.34653699398040799</v>
      </c>
      <c r="E9" s="1114">
        <v>0.23586781322956099</v>
      </c>
    </row>
    <row r="10" spans="1:5" x14ac:dyDescent="0.2">
      <c r="A10" s="2" t="s">
        <v>29</v>
      </c>
      <c r="B10" s="1117">
        <v>407</v>
      </c>
      <c r="C10" s="1114">
        <v>0.12775921821594199</v>
      </c>
      <c r="D10" s="1114">
        <v>0.79211503267288197</v>
      </c>
      <c r="E10" s="1114">
        <v>8.0125764012336703E-2</v>
      </c>
    </row>
    <row r="11" spans="1:5" x14ac:dyDescent="0.2">
      <c r="A11" s="2" t="s">
        <v>30</v>
      </c>
      <c r="B11" s="1117">
        <v>1540</v>
      </c>
      <c r="C11" s="1114">
        <v>0.19382438063621499</v>
      </c>
      <c r="D11" s="1114">
        <v>0.76813316345214799</v>
      </c>
      <c r="E11" s="1114">
        <v>3.8042463362216901E-2</v>
      </c>
    </row>
    <row r="12" spans="1:5" x14ac:dyDescent="0.2">
      <c r="A12" s="2" t="s">
        <v>31</v>
      </c>
      <c r="B12" s="1117">
        <v>1787</v>
      </c>
      <c r="C12" s="1114">
        <v>0.46182820200920099</v>
      </c>
      <c r="D12" s="1114">
        <v>0.299933612346649</v>
      </c>
      <c r="E12" s="1114">
        <v>0.23823818564415</v>
      </c>
    </row>
    <row r="13" spans="1:5" x14ac:dyDescent="0.2">
      <c r="A13" s="2" t="s">
        <v>32</v>
      </c>
      <c r="B13" s="1117">
        <v>1049</v>
      </c>
      <c r="C13" s="1114">
        <v>0</v>
      </c>
      <c r="D13" s="1114">
        <v>0</v>
      </c>
      <c r="E13" s="1114">
        <v>1</v>
      </c>
    </row>
    <row r="14" spans="1:5" x14ac:dyDescent="0.2">
      <c r="A14" s="2" t="s">
        <v>33</v>
      </c>
      <c r="B14" s="1117">
        <v>1744</v>
      </c>
      <c r="C14" s="1114">
        <v>4.9324572319164905E-4</v>
      </c>
      <c r="D14" s="1114">
        <v>4.4811423867940903E-3</v>
      </c>
      <c r="E14" s="1114">
        <v>0.995025634765625</v>
      </c>
    </row>
    <row r="15" spans="1:5" x14ac:dyDescent="0.2">
      <c r="A15" s="5" t="s">
        <v>34</v>
      </c>
      <c r="B15" s="1116" t="s">
        <v>1</v>
      </c>
      <c r="C15" s="1113" t="s">
        <v>1</v>
      </c>
      <c r="D15" s="1113" t="s">
        <v>1</v>
      </c>
      <c r="E15" s="1113" t="s">
        <v>1</v>
      </c>
    </row>
    <row r="16" spans="1:5" x14ac:dyDescent="0.2">
      <c r="A16" s="2" t="s">
        <v>35</v>
      </c>
      <c r="B16" s="1117">
        <v>6066</v>
      </c>
      <c r="C16" s="1114">
        <v>0.345707356929779</v>
      </c>
      <c r="D16" s="1114">
        <v>0.45697972178459201</v>
      </c>
      <c r="E16" s="1114">
        <v>0.19731293618678999</v>
      </c>
    </row>
    <row r="17" spans="1:5" x14ac:dyDescent="0.2">
      <c r="A17" s="2" t="s">
        <v>36</v>
      </c>
      <c r="B17" s="1117">
        <v>343</v>
      </c>
      <c r="C17" s="1114">
        <v>0.23580743372440299</v>
      </c>
      <c r="D17" s="1114">
        <v>0.41208407282829301</v>
      </c>
      <c r="E17" s="1114">
        <v>0.35210850834846502</v>
      </c>
    </row>
    <row r="18" spans="1:5" x14ac:dyDescent="0.2">
      <c r="A18" s="2" t="s">
        <v>37</v>
      </c>
      <c r="B18" s="1117">
        <v>2618</v>
      </c>
      <c r="C18" s="1114">
        <v>5.2653006277978403E-3</v>
      </c>
      <c r="D18" s="1114">
        <v>2.0711878314614299E-2</v>
      </c>
      <c r="E18" s="1114">
        <v>0.97402280569076505</v>
      </c>
    </row>
    <row r="19" spans="1:5" x14ac:dyDescent="0.2">
      <c r="A19" s="2" t="s">
        <v>38</v>
      </c>
      <c r="B19" s="1117">
        <v>339</v>
      </c>
      <c r="C19" s="1114">
        <v>0.71461468935012795</v>
      </c>
      <c r="D19" s="1114">
        <v>0.172412559390068</v>
      </c>
      <c r="E19" s="1114">
        <v>0.11297275871038399</v>
      </c>
    </row>
    <row r="20" spans="1:5" x14ac:dyDescent="0.2">
      <c r="A20" s="5" t="s">
        <v>39</v>
      </c>
      <c r="B20" s="1116" t="s">
        <v>1</v>
      </c>
      <c r="C20" s="1113" t="s">
        <v>1</v>
      </c>
      <c r="D20" s="1113" t="s">
        <v>1</v>
      </c>
      <c r="E20" s="1113" t="s">
        <v>1</v>
      </c>
    </row>
    <row r="21" spans="1:5" x14ac:dyDescent="0.2">
      <c r="A21" s="2" t="s">
        <v>35</v>
      </c>
      <c r="B21" s="1117">
        <v>6066</v>
      </c>
      <c r="C21" s="1114">
        <v>0.345707356929779</v>
      </c>
      <c r="D21" s="1114">
        <v>0.45697972178459201</v>
      </c>
      <c r="E21" s="1114">
        <v>0.19731293618678999</v>
      </c>
    </row>
    <row r="22" spans="1:5" x14ac:dyDescent="0.2">
      <c r="A22" s="2" t="s">
        <v>40</v>
      </c>
      <c r="B22" s="1117">
        <v>117</v>
      </c>
      <c r="C22" s="1114">
        <v>0.31267407536506697</v>
      </c>
      <c r="D22" s="1114">
        <v>0.36761164665222201</v>
      </c>
      <c r="E22" s="1114">
        <v>0.31971427798271201</v>
      </c>
    </row>
    <row r="23" spans="1:5" x14ac:dyDescent="0.2">
      <c r="A23" s="2" t="s">
        <v>41</v>
      </c>
      <c r="B23" s="1117">
        <v>187</v>
      </c>
      <c r="C23" s="1114">
        <v>0.219001024961472</v>
      </c>
      <c r="D23" s="1114">
        <v>0.45769524574279802</v>
      </c>
      <c r="E23" s="1114">
        <v>0.32330372929573098</v>
      </c>
    </row>
    <row r="24" spans="1:5" x14ac:dyDescent="0.2">
      <c r="A24" s="2" t="s">
        <v>42</v>
      </c>
      <c r="B24" s="1117">
        <v>39</v>
      </c>
      <c r="C24" s="1114">
        <v>9.6993498504161793E-2</v>
      </c>
      <c r="D24" s="1114">
        <v>0.31675267219543501</v>
      </c>
      <c r="E24" s="1114">
        <v>0.586253821849823</v>
      </c>
    </row>
    <row r="25" spans="1:5" x14ac:dyDescent="0.2">
      <c r="A25" s="2" t="s">
        <v>43</v>
      </c>
      <c r="B25" s="1117">
        <v>13</v>
      </c>
      <c r="C25" s="1114" t="s">
        <v>1</v>
      </c>
      <c r="D25" s="1114" t="s">
        <v>1</v>
      </c>
      <c r="E25" s="1114" t="s">
        <v>1</v>
      </c>
    </row>
    <row r="26" spans="1:5" x14ac:dyDescent="0.2">
      <c r="A26" s="2" t="s">
        <v>37</v>
      </c>
      <c r="B26" s="1117">
        <v>2618</v>
      </c>
      <c r="C26" s="1114">
        <v>5.2653006277978403E-3</v>
      </c>
      <c r="D26" s="1114">
        <v>2.0711878314614299E-2</v>
      </c>
      <c r="E26" s="1114">
        <v>0.97402280569076505</v>
      </c>
    </row>
    <row r="27" spans="1:5" x14ac:dyDescent="0.2">
      <c r="A27" s="2" t="s">
        <v>44</v>
      </c>
      <c r="B27" s="1117">
        <v>39</v>
      </c>
      <c r="C27" s="1114">
        <v>0.56490492820739702</v>
      </c>
      <c r="D27" s="1114">
        <v>0.31866592168808</v>
      </c>
      <c r="E27" s="1114">
        <v>0.116429179906845</v>
      </c>
    </row>
    <row r="28" spans="1:5" x14ac:dyDescent="0.2">
      <c r="A28" s="2" t="s">
        <v>45</v>
      </c>
      <c r="B28" s="1117">
        <v>287</v>
      </c>
      <c r="C28" s="1114">
        <v>0.77046048641204801</v>
      </c>
      <c r="D28" s="1114">
        <v>0.136983022093773</v>
      </c>
      <c r="E28" s="1114">
        <v>9.2556476593017606E-2</v>
      </c>
    </row>
    <row r="29" spans="1:5" x14ac:dyDescent="0.2">
      <c r="A29" s="5" t="s">
        <v>46</v>
      </c>
      <c r="B29" s="1116" t="s">
        <v>1</v>
      </c>
      <c r="C29" s="1113" t="s">
        <v>1</v>
      </c>
      <c r="D29" s="1113" t="s">
        <v>1</v>
      </c>
      <c r="E29" s="1113" t="s">
        <v>1</v>
      </c>
    </row>
    <row r="30" spans="1:5" x14ac:dyDescent="0.2">
      <c r="A30" s="2" t="s">
        <v>47</v>
      </c>
      <c r="B30" s="1117">
        <v>511</v>
      </c>
      <c r="C30" s="1114">
        <v>0.404167830944061</v>
      </c>
      <c r="D30" s="1114">
        <v>0.19349972903728499</v>
      </c>
      <c r="E30" s="1114">
        <v>0.40233242511749301</v>
      </c>
    </row>
    <row r="31" spans="1:5" x14ac:dyDescent="0.2">
      <c r="A31" s="2" t="s">
        <v>48</v>
      </c>
      <c r="B31" s="1117">
        <v>2229</v>
      </c>
      <c r="C31" s="1114">
        <v>0.24587915837764701</v>
      </c>
      <c r="D31" s="1114">
        <v>0.25352233648300199</v>
      </c>
      <c r="E31" s="1114">
        <v>0.50059849023819003</v>
      </c>
    </row>
    <row r="32" spans="1:5" x14ac:dyDescent="0.2">
      <c r="A32" s="2" t="s">
        <v>49</v>
      </c>
      <c r="B32" s="1117">
        <v>1857</v>
      </c>
      <c r="C32" s="1114">
        <v>0.28472441434860202</v>
      </c>
      <c r="D32" s="1114">
        <v>0.33141905069351202</v>
      </c>
      <c r="E32" s="1114">
        <v>0.38385653495788602</v>
      </c>
    </row>
    <row r="33" spans="1:5" x14ac:dyDescent="0.2">
      <c r="A33" s="2" t="s">
        <v>50</v>
      </c>
      <c r="B33" s="1117">
        <v>4293</v>
      </c>
      <c r="C33" s="1114">
        <v>0.26356548070907598</v>
      </c>
      <c r="D33" s="1114">
        <v>0.48184379935264599</v>
      </c>
      <c r="E33" s="1114">
        <v>0.25459074974060097</v>
      </c>
    </row>
    <row r="34" spans="1:5" x14ac:dyDescent="0.2">
      <c r="A34" s="5" t="s">
        <v>51</v>
      </c>
      <c r="B34" s="1116" t="s">
        <v>1</v>
      </c>
      <c r="C34" s="1113" t="s">
        <v>1</v>
      </c>
      <c r="D34" s="1113" t="s">
        <v>1</v>
      </c>
      <c r="E34" s="1113" t="s">
        <v>1</v>
      </c>
    </row>
    <row r="35" spans="1:5" x14ac:dyDescent="0.2">
      <c r="A35" s="2" t="s">
        <v>52</v>
      </c>
      <c r="B35" s="1117">
        <v>2892</v>
      </c>
      <c r="C35" s="1114">
        <v>0.25019222497940102</v>
      </c>
      <c r="D35" s="1114">
        <v>0.26118713617324801</v>
      </c>
      <c r="E35" s="1114">
        <v>0.48862063884735102</v>
      </c>
    </row>
    <row r="36" spans="1:5" x14ac:dyDescent="0.2">
      <c r="A36" s="2" t="s">
        <v>53</v>
      </c>
      <c r="B36" s="1117">
        <v>4138</v>
      </c>
      <c r="C36" s="1114">
        <v>0.30304816365241999</v>
      </c>
      <c r="D36" s="1114">
        <v>0.26857492327690102</v>
      </c>
      <c r="E36" s="1114">
        <v>0.42837688326835599</v>
      </c>
    </row>
    <row r="37" spans="1:5" x14ac:dyDescent="0.2">
      <c r="A37" s="2" t="s">
        <v>54</v>
      </c>
      <c r="B37" s="1117">
        <v>1306</v>
      </c>
      <c r="C37" s="1114">
        <v>0.33148011565208402</v>
      </c>
      <c r="D37" s="1114">
        <v>0.57876932621002197</v>
      </c>
      <c r="E37" s="1114">
        <v>8.9750543236732497E-2</v>
      </c>
    </row>
    <row r="38" spans="1:5" x14ac:dyDescent="0.2">
      <c r="A38" s="2" t="s">
        <v>55</v>
      </c>
      <c r="B38" s="1117">
        <v>1228</v>
      </c>
      <c r="C38" s="1114">
        <v>0.24142767488956501</v>
      </c>
      <c r="D38" s="1114">
        <v>0.724703669548035</v>
      </c>
      <c r="E38" s="1114">
        <v>3.3868640661239603E-2</v>
      </c>
    </row>
    <row r="39" spans="1:5" x14ac:dyDescent="0.2">
      <c r="A39" s="5" t="s">
        <v>56</v>
      </c>
      <c r="B39" s="1116" t="s">
        <v>1</v>
      </c>
      <c r="C39" s="1113" t="s">
        <v>1</v>
      </c>
      <c r="D39" s="1113" t="s">
        <v>1</v>
      </c>
      <c r="E39" s="1113" t="s">
        <v>1</v>
      </c>
    </row>
    <row r="40" spans="1:5" x14ac:dyDescent="0.2">
      <c r="A40" s="2" t="s">
        <v>57</v>
      </c>
      <c r="B40" s="1117">
        <v>8400</v>
      </c>
      <c r="C40" s="1114">
        <v>0.25879013538360601</v>
      </c>
      <c r="D40" s="1114">
        <v>0.31198754906654402</v>
      </c>
      <c r="E40" s="1114">
        <v>0.42922231554985002</v>
      </c>
    </row>
    <row r="41" spans="1:5" x14ac:dyDescent="0.2">
      <c r="A41" s="2" t="s">
        <v>58</v>
      </c>
      <c r="B41" s="1117">
        <v>897</v>
      </c>
      <c r="C41" s="1114">
        <v>0.35675850510597201</v>
      </c>
      <c r="D41" s="1114">
        <v>0.4519402384758</v>
      </c>
      <c r="E41" s="1114">
        <v>0.19130125641822801</v>
      </c>
    </row>
    <row r="42" spans="1:5" x14ac:dyDescent="0.2">
      <c r="A42" s="5" t="s">
        <v>59</v>
      </c>
      <c r="B42" s="1116" t="s">
        <v>1</v>
      </c>
      <c r="C42" s="1113" t="s">
        <v>1</v>
      </c>
      <c r="D42" s="1113" t="s">
        <v>1</v>
      </c>
      <c r="E42" s="1113" t="s">
        <v>1</v>
      </c>
    </row>
    <row r="43" spans="1:5" x14ac:dyDescent="0.2">
      <c r="A43" s="2" t="s">
        <v>60</v>
      </c>
      <c r="B43" s="1117">
        <v>7645</v>
      </c>
      <c r="C43" s="1114">
        <v>0.22099141776561701</v>
      </c>
      <c r="D43" s="1114">
        <v>0.31611564755439803</v>
      </c>
      <c r="E43" s="1114">
        <v>0.46289291977882402</v>
      </c>
    </row>
    <row r="44" spans="1:5" x14ac:dyDescent="0.2">
      <c r="A44" s="2" t="s">
        <v>61</v>
      </c>
      <c r="B44" s="1117">
        <v>1033</v>
      </c>
      <c r="C44" s="1114">
        <v>0.54320681095123302</v>
      </c>
      <c r="D44" s="1114">
        <v>0.26082423329353299</v>
      </c>
      <c r="E44" s="1114">
        <v>0.19596897065639499</v>
      </c>
    </row>
    <row r="45" spans="1:5" x14ac:dyDescent="0.2">
      <c r="A45" s="2" t="s">
        <v>62</v>
      </c>
      <c r="B45" s="1117">
        <v>758</v>
      </c>
      <c r="C45" s="1114">
        <v>0.35909414291381803</v>
      </c>
      <c r="D45" s="1114">
        <v>0.47448280453681901</v>
      </c>
      <c r="E45" s="1114">
        <v>0.16642306745052299</v>
      </c>
    </row>
    <row r="46" spans="1:5" x14ac:dyDescent="0.2">
      <c r="A46" s="5" t="s">
        <v>63</v>
      </c>
      <c r="B46" s="1116" t="s">
        <v>1</v>
      </c>
      <c r="C46" s="1113" t="s">
        <v>1</v>
      </c>
      <c r="D46" s="1113" t="s">
        <v>1</v>
      </c>
      <c r="E46" s="1113" t="s">
        <v>1</v>
      </c>
    </row>
    <row r="47" spans="1:5" x14ac:dyDescent="0.2">
      <c r="A47" s="2" t="s">
        <v>64</v>
      </c>
      <c r="B47" s="1117">
        <v>1160</v>
      </c>
      <c r="C47" s="1114">
        <v>0.387000232934952</v>
      </c>
      <c r="D47" s="1114">
        <v>0.32838395237922702</v>
      </c>
      <c r="E47" s="1114">
        <v>0.28461578488349898</v>
      </c>
    </row>
    <row r="48" spans="1:5" x14ac:dyDescent="0.2">
      <c r="A48" s="2" t="s">
        <v>65</v>
      </c>
      <c r="B48" s="1117">
        <v>811</v>
      </c>
      <c r="C48" s="1114">
        <v>0.22956964373588601</v>
      </c>
      <c r="D48" s="1114">
        <v>0.30476000905036899</v>
      </c>
      <c r="E48" s="1114">
        <v>0.46567034721374501</v>
      </c>
    </row>
    <row r="49" spans="1:5" x14ac:dyDescent="0.2">
      <c r="A49" s="2" t="s">
        <v>66</v>
      </c>
      <c r="B49" s="1117">
        <v>1419</v>
      </c>
      <c r="C49" s="1114">
        <v>0.31336835026741</v>
      </c>
      <c r="D49" s="1114">
        <v>0.30947008728981001</v>
      </c>
      <c r="E49" s="1114">
        <v>0.37716156244277999</v>
      </c>
    </row>
    <row r="50" spans="1:5" x14ac:dyDescent="0.2">
      <c r="A50" s="2" t="s">
        <v>67</v>
      </c>
      <c r="B50" s="1117">
        <v>962</v>
      </c>
      <c r="C50" s="1114">
        <v>0.290427535772324</v>
      </c>
      <c r="D50" s="1114">
        <v>0.32647722959518399</v>
      </c>
      <c r="E50" s="1114">
        <v>0.38309520483017001</v>
      </c>
    </row>
    <row r="51" spans="1:5" x14ac:dyDescent="0.2">
      <c r="A51" s="2" t="s">
        <v>68</v>
      </c>
      <c r="B51" s="1117">
        <v>929</v>
      </c>
      <c r="C51" s="1114">
        <v>0.24381481111049699</v>
      </c>
      <c r="D51" s="1114">
        <v>0.36472833156585699</v>
      </c>
      <c r="E51" s="1114">
        <v>0.39145684242248502</v>
      </c>
    </row>
    <row r="52" spans="1:5" x14ac:dyDescent="0.2">
      <c r="A52" s="2" t="s">
        <v>69</v>
      </c>
      <c r="B52" s="1117">
        <v>927</v>
      </c>
      <c r="C52" s="1114">
        <v>0.23511335253715501</v>
      </c>
      <c r="D52" s="1114">
        <v>0.42474892735481301</v>
      </c>
      <c r="E52" s="1114">
        <v>0.340137720108032</v>
      </c>
    </row>
    <row r="53" spans="1:5" x14ac:dyDescent="0.2">
      <c r="A53" s="2" t="s">
        <v>70</v>
      </c>
      <c r="B53" s="1117">
        <v>871</v>
      </c>
      <c r="C53" s="1114">
        <v>0.180521801114082</v>
      </c>
      <c r="D53" s="1114">
        <v>0.23995859920978499</v>
      </c>
      <c r="E53" s="1114">
        <v>0.57951956987381004</v>
      </c>
    </row>
    <row r="54" spans="1:5" x14ac:dyDescent="0.2">
      <c r="A54" s="2" t="s">
        <v>71</v>
      </c>
      <c r="B54" s="1117">
        <v>949</v>
      </c>
      <c r="C54" s="1114">
        <v>0.290896266698837</v>
      </c>
      <c r="D54" s="1114">
        <v>0.35791334509849498</v>
      </c>
      <c r="E54" s="1114">
        <v>0.35119038820266701</v>
      </c>
    </row>
    <row r="55" spans="1:5" x14ac:dyDescent="0.2">
      <c r="A55" s="2" t="s">
        <v>72</v>
      </c>
      <c r="B55" s="1117">
        <v>574</v>
      </c>
      <c r="C55" s="1114">
        <v>0.223120987415314</v>
      </c>
      <c r="D55" s="1114">
        <v>0.32958611845970198</v>
      </c>
      <c r="E55" s="1114">
        <v>0.44729289412498502</v>
      </c>
    </row>
    <row r="56" spans="1:5" x14ac:dyDescent="0.2">
      <c r="A56" s="2" t="s">
        <v>73</v>
      </c>
      <c r="B56" s="1117">
        <v>1008</v>
      </c>
      <c r="C56" s="1114">
        <v>0.25971913337707497</v>
      </c>
      <c r="D56" s="1114">
        <v>0.35818937420844998</v>
      </c>
      <c r="E56" s="1114">
        <v>0.38209149241447399</v>
      </c>
    </row>
    <row r="57" spans="1:5" x14ac:dyDescent="0.2">
      <c r="A57" s="5" t="s">
        <v>74</v>
      </c>
      <c r="B57" s="1116" t="s">
        <v>1</v>
      </c>
      <c r="C57" s="1113" t="s">
        <v>1</v>
      </c>
      <c r="D57" s="1113" t="s">
        <v>1</v>
      </c>
      <c r="E57" s="1113" t="s">
        <v>1</v>
      </c>
    </row>
    <row r="58" spans="1:5" x14ac:dyDescent="0.2">
      <c r="A58" s="2" t="s">
        <v>75</v>
      </c>
      <c r="B58" s="1117">
        <v>1160</v>
      </c>
      <c r="C58" s="1114">
        <v>0.387000232934952</v>
      </c>
      <c r="D58" s="1114">
        <v>0.32838395237922702</v>
      </c>
      <c r="E58" s="1114">
        <v>0.28461578488349898</v>
      </c>
    </row>
    <row r="59" spans="1:5" x14ac:dyDescent="0.2">
      <c r="A59" s="2" t="s">
        <v>76</v>
      </c>
      <c r="B59" s="1117">
        <v>4317</v>
      </c>
      <c r="C59" s="1114">
        <v>0.30344811081886303</v>
      </c>
      <c r="D59" s="1114">
        <v>0.35356912016868602</v>
      </c>
      <c r="E59" s="1114">
        <v>0.34298276901245101</v>
      </c>
    </row>
    <row r="60" spans="1:5" x14ac:dyDescent="0.2">
      <c r="A60" s="2" t="s">
        <v>77</v>
      </c>
      <c r="B60" s="1117">
        <v>2372</v>
      </c>
      <c r="C60" s="1114">
        <v>0.197357803583145</v>
      </c>
      <c r="D60" s="1114">
        <v>0.29010742902755698</v>
      </c>
      <c r="E60" s="1114">
        <v>0.51253479719161998</v>
      </c>
    </row>
    <row r="61" spans="1:5" x14ac:dyDescent="0.2">
      <c r="A61" s="2" t="s">
        <v>78</v>
      </c>
      <c r="B61" s="1117">
        <v>1761</v>
      </c>
      <c r="C61" s="1114">
        <v>0.164882212877274</v>
      </c>
      <c r="D61" s="1114">
        <v>0.34739208221435502</v>
      </c>
      <c r="E61" s="1114">
        <v>0.48772570490837103</v>
      </c>
    </row>
    <row r="62" spans="1:5" x14ac:dyDescent="0.2">
      <c r="A62" s="5" t="s">
        <v>79</v>
      </c>
      <c r="B62" s="1116" t="s">
        <v>1</v>
      </c>
      <c r="C62" s="1113" t="s">
        <v>1</v>
      </c>
      <c r="D62" s="1113" t="s">
        <v>1</v>
      </c>
      <c r="E62" s="1113" t="s">
        <v>1</v>
      </c>
    </row>
    <row r="63" spans="1:5" x14ac:dyDescent="0.2">
      <c r="A63" s="2" t="s">
        <v>80</v>
      </c>
      <c r="B63" s="1117">
        <v>7768</v>
      </c>
      <c r="C63" s="1114">
        <v>0.285476684570312</v>
      </c>
      <c r="D63" s="1114">
        <v>0.25656077265739402</v>
      </c>
      <c r="E63" s="1114">
        <v>0.45796251296997098</v>
      </c>
    </row>
    <row r="64" spans="1:5" x14ac:dyDescent="0.2">
      <c r="A64" s="2" t="s">
        <v>81</v>
      </c>
      <c r="B64" s="1117">
        <v>306</v>
      </c>
      <c r="C64" s="1114">
        <v>0.18226303160190599</v>
      </c>
      <c r="D64" s="1114">
        <v>0.81069749593734697</v>
      </c>
      <c r="E64" s="1114">
        <v>7.0394780486822102E-3</v>
      </c>
    </row>
    <row r="65" spans="1:5" x14ac:dyDescent="0.2">
      <c r="A65" s="2" t="s">
        <v>82</v>
      </c>
      <c r="B65" s="1117">
        <v>629</v>
      </c>
      <c r="C65" s="1114">
        <v>0.36333009600639299</v>
      </c>
      <c r="D65" s="1114">
        <v>0.59332692623138406</v>
      </c>
      <c r="E65" s="1114">
        <v>4.3342947959899902E-2</v>
      </c>
    </row>
    <row r="66" spans="1:5" x14ac:dyDescent="0.2">
      <c r="A66" s="2" t="s">
        <v>83</v>
      </c>
      <c r="B66" s="1117">
        <v>852</v>
      </c>
      <c r="C66" s="1114">
        <v>0.10538428276777299</v>
      </c>
      <c r="D66" s="1114">
        <v>0.85259342193603505</v>
      </c>
      <c r="E66" s="1114">
        <v>4.2022306472063099E-2</v>
      </c>
    </row>
    <row r="67" spans="1:5" x14ac:dyDescent="0.2">
      <c r="A67" s="5" t="s">
        <v>84</v>
      </c>
      <c r="B67" s="1116" t="s">
        <v>1</v>
      </c>
      <c r="C67" s="1113" t="s">
        <v>1</v>
      </c>
      <c r="D67" s="1113" t="s">
        <v>1</v>
      </c>
      <c r="E67" s="1113" t="s">
        <v>1</v>
      </c>
    </row>
    <row r="68" spans="1:5" x14ac:dyDescent="0.2">
      <c r="A68" s="2" t="s">
        <v>85</v>
      </c>
      <c r="B68" s="1117">
        <v>8752</v>
      </c>
      <c r="C68" s="1114">
        <v>0.22987958788871801</v>
      </c>
      <c r="D68" s="1114">
        <v>0.34538203477859503</v>
      </c>
      <c r="E68" s="1114">
        <v>0.42473837733268699</v>
      </c>
    </row>
    <row r="69" spans="1:5" x14ac:dyDescent="0.2">
      <c r="A69" s="2" t="s">
        <v>86</v>
      </c>
      <c r="B69" s="1117">
        <v>225</v>
      </c>
      <c r="C69" s="1114">
        <v>0.86297488212585405</v>
      </c>
      <c r="D69" s="1114">
        <v>7.8966453671455397E-2</v>
      </c>
      <c r="E69" s="1114">
        <v>5.8058686554431901E-2</v>
      </c>
    </row>
    <row r="70" spans="1:5" x14ac:dyDescent="0.2">
      <c r="A70" s="2" t="s">
        <v>87</v>
      </c>
      <c r="B70" s="1117">
        <v>555</v>
      </c>
      <c r="C70" s="1114">
        <v>0.70733219385147095</v>
      </c>
      <c r="D70" s="1114">
        <v>0.21468161046504999</v>
      </c>
      <c r="E70" s="1114">
        <v>7.7986203134059906E-2</v>
      </c>
    </row>
    <row r="71" spans="1:5" x14ac:dyDescent="0.2">
      <c r="A71" s="2" t="s">
        <v>88</v>
      </c>
      <c r="B71" s="1117">
        <v>66</v>
      </c>
      <c r="C71" s="1114">
        <v>0.373850077390671</v>
      </c>
      <c r="D71" s="1114">
        <v>0.50424414873123202</v>
      </c>
      <c r="E71" s="1114">
        <v>0.12190575897693599</v>
      </c>
    </row>
    <row r="72" spans="1:5" x14ac:dyDescent="0.2">
      <c r="A72" s="5" t="s">
        <v>89</v>
      </c>
      <c r="B72" s="1116" t="s">
        <v>1</v>
      </c>
      <c r="C72" s="1113" t="s">
        <v>1</v>
      </c>
      <c r="D72" s="1113" t="s">
        <v>1</v>
      </c>
      <c r="E72" s="1113" t="s">
        <v>1</v>
      </c>
    </row>
    <row r="73" spans="1:5" x14ac:dyDescent="0.2">
      <c r="A73" s="2" t="s">
        <v>89</v>
      </c>
      <c r="B73" s="1117">
        <v>5089</v>
      </c>
      <c r="C73" s="1114">
        <v>0.29875421524047902</v>
      </c>
      <c r="D73" s="1114">
        <v>0.32768329977989202</v>
      </c>
      <c r="E73" s="1114">
        <v>0.37356245517730702</v>
      </c>
    </row>
    <row r="74" spans="1:5" x14ac:dyDescent="0.2">
      <c r="A74" s="2" t="s">
        <v>90</v>
      </c>
      <c r="B74" s="1117">
        <v>2168</v>
      </c>
      <c r="C74" s="1114">
        <v>0.104419730603695</v>
      </c>
      <c r="D74" s="1114">
        <v>0.358926832675934</v>
      </c>
      <c r="E74" s="1114">
        <v>0.53665345907211304</v>
      </c>
    </row>
    <row r="75" spans="1:5" x14ac:dyDescent="0.2">
      <c r="A75" s="5" t="s">
        <v>91</v>
      </c>
      <c r="B75" s="1116" t="s">
        <v>1</v>
      </c>
      <c r="C75" s="1113" t="s">
        <v>1</v>
      </c>
      <c r="D75" s="1113" t="s">
        <v>1</v>
      </c>
      <c r="E75" s="1113" t="s">
        <v>1</v>
      </c>
    </row>
    <row r="76" spans="1:5" x14ac:dyDescent="0.2">
      <c r="A76" s="2" t="s">
        <v>92</v>
      </c>
      <c r="B76" s="1117">
        <v>2506</v>
      </c>
      <c r="C76" s="1114">
        <v>0.52982461452484098</v>
      </c>
      <c r="D76" s="1114">
        <v>0.33799257874488797</v>
      </c>
      <c r="E76" s="1114">
        <v>0.132182776927948</v>
      </c>
    </row>
    <row r="77" spans="1:5" x14ac:dyDescent="0.2">
      <c r="A77" s="2" t="s">
        <v>93</v>
      </c>
      <c r="B77" s="1117">
        <v>1245</v>
      </c>
      <c r="C77" s="1114">
        <v>0.18677018582820901</v>
      </c>
      <c r="D77" s="1114">
        <v>0.50085127353668202</v>
      </c>
      <c r="E77" s="1114">
        <v>0.31237858533859297</v>
      </c>
    </row>
    <row r="78" spans="1:5" x14ac:dyDescent="0.2">
      <c r="A78" s="2" t="s">
        <v>94</v>
      </c>
      <c r="B78" s="1117">
        <v>3458</v>
      </c>
      <c r="C78" s="1114">
        <v>4.2570490390062297E-2</v>
      </c>
      <c r="D78" s="1114">
        <v>0.24238289892673501</v>
      </c>
      <c r="E78" s="1114">
        <v>0.71504658460617099</v>
      </c>
    </row>
    <row r="79" spans="1:5" x14ac:dyDescent="0.2">
      <c r="A79" s="5" t="s">
        <v>95</v>
      </c>
      <c r="B79" s="1116" t="s">
        <v>1</v>
      </c>
      <c r="C79" s="1113" t="s">
        <v>1</v>
      </c>
      <c r="D79" s="1113" t="s">
        <v>1</v>
      </c>
      <c r="E79" s="1113" t="s">
        <v>1</v>
      </c>
    </row>
    <row r="80" spans="1:5" x14ac:dyDescent="0.2">
      <c r="A80" s="2" t="s">
        <v>96</v>
      </c>
      <c r="B80" s="1117">
        <v>1288</v>
      </c>
      <c r="C80" s="1114">
        <v>0.25654557347297702</v>
      </c>
      <c r="D80" s="1114">
        <v>0.41155287623405501</v>
      </c>
      <c r="E80" s="1114">
        <v>0.33190155029296903</v>
      </c>
    </row>
    <row r="81" spans="1:5" x14ac:dyDescent="0.2">
      <c r="A81" s="2" t="s">
        <v>97</v>
      </c>
      <c r="B81" s="1117">
        <v>1371</v>
      </c>
      <c r="C81" s="1114">
        <v>0.18902687728404999</v>
      </c>
      <c r="D81" s="1114">
        <v>0.35562074184417702</v>
      </c>
      <c r="E81" s="1114">
        <v>0.45535239577293402</v>
      </c>
    </row>
    <row r="82" spans="1:5" x14ac:dyDescent="0.2">
      <c r="A82" s="2" t="s">
        <v>98</v>
      </c>
      <c r="B82" s="1117">
        <v>287</v>
      </c>
      <c r="C82" s="1114">
        <v>0.213847890496254</v>
      </c>
      <c r="D82" s="1114">
        <v>0.37783041596412698</v>
      </c>
      <c r="E82" s="1114">
        <v>0.40832170844078097</v>
      </c>
    </row>
    <row r="83" spans="1:5" x14ac:dyDescent="0.2">
      <c r="A83" s="2" t="s">
        <v>99</v>
      </c>
      <c r="B83" s="1117">
        <v>860</v>
      </c>
      <c r="C83" s="1114">
        <v>0.14645023643970501</v>
      </c>
      <c r="D83" s="1114">
        <v>0.230742603540421</v>
      </c>
      <c r="E83" s="1114">
        <v>0.62280714511871305</v>
      </c>
    </row>
    <row r="84" spans="1:5" x14ac:dyDescent="0.2">
      <c r="A84" s="2" t="s">
        <v>100</v>
      </c>
      <c r="B84" s="1117">
        <v>417</v>
      </c>
      <c r="C84" s="1114">
        <v>0.27557253837585399</v>
      </c>
      <c r="D84" s="1114">
        <v>0.26984706521034202</v>
      </c>
      <c r="E84" s="1114">
        <v>0.45458039641380299</v>
      </c>
    </row>
    <row r="85" spans="1:5" x14ac:dyDescent="0.2">
      <c r="A85" s="2" t="s">
        <v>101</v>
      </c>
      <c r="B85" s="1117">
        <v>1106</v>
      </c>
      <c r="C85" s="1114">
        <v>0.17702597379684401</v>
      </c>
      <c r="D85" s="1114">
        <v>0.25333949923515298</v>
      </c>
      <c r="E85" s="1114">
        <v>0.56963455677032504</v>
      </c>
    </row>
    <row r="86" spans="1:5" x14ac:dyDescent="0.2">
      <c r="A86" s="2" t="s">
        <v>102</v>
      </c>
      <c r="B86" s="1117">
        <v>338</v>
      </c>
      <c r="C86" s="1114">
        <v>0.22424355149269101</v>
      </c>
      <c r="D86" s="1114">
        <v>0.34907835721969599</v>
      </c>
      <c r="E86" s="1114">
        <v>0.42667809128761303</v>
      </c>
    </row>
    <row r="87" spans="1:5" x14ac:dyDescent="0.2">
      <c r="A87" s="2" t="s">
        <v>103</v>
      </c>
      <c r="B87" s="1117">
        <v>399</v>
      </c>
      <c r="C87" s="1114">
        <v>0.36287784576415999</v>
      </c>
      <c r="D87" s="1114">
        <v>0.457031190395355</v>
      </c>
      <c r="E87" s="1114">
        <v>0.18009096384048501</v>
      </c>
    </row>
    <row r="88" spans="1:5" x14ac:dyDescent="0.2">
      <c r="A88" s="2" t="s">
        <v>104</v>
      </c>
      <c r="B88" s="1117">
        <v>1086</v>
      </c>
      <c r="C88" s="1114">
        <v>0.50847071409225497</v>
      </c>
      <c r="D88" s="1114">
        <v>0.33665469288826</v>
      </c>
      <c r="E88" s="1114">
        <v>0.154874548316002</v>
      </c>
    </row>
    <row r="89" spans="1:5" x14ac:dyDescent="0.2">
      <c r="A89" s="5" t="s">
        <v>105</v>
      </c>
      <c r="B89" s="1116" t="s">
        <v>1</v>
      </c>
      <c r="C89" s="1113" t="s">
        <v>1</v>
      </c>
      <c r="D89" s="1113" t="s">
        <v>1</v>
      </c>
      <c r="E89" s="1113" t="s">
        <v>1</v>
      </c>
    </row>
    <row r="90" spans="1:5" x14ac:dyDescent="0.2">
      <c r="A90" s="2" t="s">
        <v>106</v>
      </c>
      <c r="B90" s="1117">
        <v>1096</v>
      </c>
      <c r="C90" s="1114">
        <v>0.37335252761840798</v>
      </c>
      <c r="D90" s="1114">
        <v>0.24897682666778601</v>
      </c>
      <c r="E90" s="1114">
        <v>0.37767064571380599</v>
      </c>
    </row>
    <row r="91" spans="1:5" x14ac:dyDescent="0.2">
      <c r="A91" s="2" t="s">
        <v>107</v>
      </c>
      <c r="B91" s="1117">
        <v>2537</v>
      </c>
      <c r="C91" s="1114">
        <v>0.23085415363311801</v>
      </c>
      <c r="D91" s="1114">
        <v>0.29581362009048501</v>
      </c>
      <c r="E91" s="1114">
        <v>0.47333222627639798</v>
      </c>
    </row>
    <row r="92" spans="1:5" x14ac:dyDescent="0.2">
      <c r="A92" s="2" t="s">
        <v>108</v>
      </c>
      <c r="B92" s="1117">
        <v>4462</v>
      </c>
      <c r="C92" s="1114">
        <v>0.26718127727508501</v>
      </c>
      <c r="D92" s="1114">
        <v>0.385008364915848</v>
      </c>
      <c r="E92" s="1114">
        <v>0.34781035780906699</v>
      </c>
    </row>
    <row r="93" spans="1:5" x14ac:dyDescent="0.2">
      <c r="A93" s="2" t="s">
        <v>109</v>
      </c>
      <c r="B93" s="1117">
        <v>771</v>
      </c>
      <c r="C93" s="1114">
        <v>0.291584253311157</v>
      </c>
      <c r="D93" s="1114">
        <v>0.48207837343215898</v>
      </c>
      <c r="E93" s="1114">
        <v>0.22633737325668299</v>
      </c>
    </row>
    <row r="94" spans="1:5" x14ac:dyDescent="0.2">
      <c r="A94" s="5" t="s">
        <v>110</v>
      </c>
      <c r="B94" s="1116" t="s">
        <v>1</v>
      </c>
      <c r="C94" s="1113" t="s">
        <v>1</v>
      </c>
      <c r="D94" s="1113" t="s">
        <v>1</v>
      </c>
      <c r="E94" s="1113" t="s">
        <v>1</v>
      </c>
    </row>
    <row r="95" spans="1:5" x14ac:dyDescent="0.2">
      <c r="A95" s="2" t="s">
        <v>106</v>
      </c>
      <c r="B95" s="1117">
        <v>1759</v>
      </c>
      <c r="C95" s="1114">
        <v>0.34027320146560702</v>
      </c>
      <c r="D95" s="1114">
        <v>0.263647019863129</v>
      </c>
      <c r="E95" s="1114">
        <v>0.39607974886894198</v>
      </c>
    </row>
    <row r="96" spans="1:5" x14ac:dyDescent="0.2">
      <c r="A96" s="2" t="s">
        <v>107</v>
      </c>
      <c r="B96" s="1117">
        <v>3335</v>
      </c>
      <c r="C96" s="1114">
        <v>0.22325915098190299</v>
      </c>
      <c r="D96" s="1114">
        <v>0.31192642450332603</v>
      </c>
      <c r="E96" s="1114">
        <v>0.46481442451477101</v>
      </c>
    </row>
    <row r="97" spans="1:5" x14ac:dyDescent="0.2">
      <c r="A97" s="2" t="s">
        <v>108</v>
      </c>
      <c r="B97" s="1117">
        <v>3365</v>
      </c>
      <c r="C97" s="1114">
        <v>0.28925308585166898</v>
      </c>
      <c r="D97" s="1114">
        <v>0.41978803277015703</v>
      </c>
      <c r="E97" s="1114">
        <v>0.29095888137817399</v>
      </c>
    </row>
    <row r="98" spans="1:5" x14ac:dyDescent="0.2">
      <c r="A98" s="2" t="s">
        <v>109</v>
      </c>
      <c r="B98" s="1117">
        <v>407</v>
      </c>
      <c r="C98" s="1114">
        <v>0.24573621153831501</v>
      </c>
      <c r="D98" s="1114">
        <v>0.51623022556304898</v>
      </c>
      <c r="E98" s="1114">
        <v>0.238033533096313</v>
      </c>
    </row>
    <row r="99" spans="1:5" x14ac:dyDescent="0.2">
      <c r="A99" s="5" t="s">
        <v>111</v>
      </c>
      <c r="B99" s="1116" t="s">
        <v>1</v>
      </c>
      <c r="C99" s="1113" t="s">
        <v>1</v>
      </c>
      <c r="D99" s="1113" t="s">
        <v>1</v>
      </c>
      <c r="E99" s="1113" t="s">
        <v>1</v>
      </c>
    </row>
    <row r="100" spans="1:5" x14ac:dyDescent="0.2">
      <c r="A100" s="2" t="s">
        <v>112</v>
      </c>
      <c r="B100" s="1117">
        <v>577</v>
      </c>
      <c r="C100" s="1114">
        <v>1</v>
      </c>
      <c r="D100" s="1114">
        <v>0</v>
      </c>
      <c r="E100" s="1114">
        <v>0</v>
      </c>
    </row>
    <row r="101" spans="1:5" x14ac:dyDescent="0.2">
      <c r="A101" s="2" t="s">
        <v>113</v>
      </c>
      <c r="B101" s="1117">
        <v>1442</v>
      </c>
      <c r="C101" s="1114">
        <v>1</v>
      </c>
      <c r="D101" s="1114">
        <v>0</v>
      </c>
      <c r="E101" s="1114">
        <v>0</v>
      </c>
    </row>
    <row r="102" spans="1:5" x14ac:dyDescent="0.2">
      <c r="A102" s="2" t="s">
        <v>114</v>
      </c>
      <c r="B102" s="1117">
        <v>2005</v>
      </c>
      <c r="C102" s="1114">
        <v>0</v>
      </c>
      <c r="D102" s="1114">
        <v>1</v>
      </c>
      <c r="E102" s="1114">
        <v>0</v>
      </c>
    </row>
    <row r="103" spans="1:5" x14ac:dyDescent="0.2">
      <c r="A103" s="2" t="s">
        <v>115</v>
      </c>
      <c r="B103" s="1117">
        <v>1375</v>
      </c>
      <c r="C103" s="1114">
        <v>0</v>
      </c>
      <c r="D103" s="1114">
        <v>1</v>
      </c>
      <c r="E103" s="1114">
        <v>0</v>
      </c>
    </row>
    <row r="104" spans="1:5" x14ac:dyDescent="0.2">
      <c r="A104" s="2" t="s">
        <v>116</v>
      </c>
      <c r="B104" s="1117">
        <v>1538</v>
      </c>
      <c r="C104" s="1114">
        <v>0</v>
      </c>
      <c r="D104" s="1114">
        <v>0</v>
      </c>
      <c r="E104" s="1114">
        <v>1</v>
      </c>
    </row>
    <row r="105" spans="1:5" x14ac:dyDescent="0.2">
      <c r="A105" s="2" t="s">
        <v>117</v>
      </c>
      <c r="B105" s="1117">
        <v>1484</v>
      </c>
      <c r="C105" s="1114">
        <v>0</v>
      </c>
      <c r="D105" s="1114">
        <v>0</v>
      </c>
      <c r="E105" s="1114">
        <v>1</v>
      </c>
    </row>
    <row r="106" spans="1:5" x14ac:dyDescent="0.2">
      <c r="A106" s="2" t="s">
        <v>118</v>
      </c>
      <c r="B106" s="1117">
        <v>1189</v>
      </c>
      <c r="C106" s="1114">
        <v>0</v>
      </c>
      <c r="D106" s="1114">
        <v>0</v>
      </c>
      <c r="E106" s="1114">
        <v>1</v>
      </c>
    </row>
    <row r="107" spans="1:5" x14ac:dyDescent="0.2">
      <c r="A107" s="5" t="s">
        <v>111</v>
      </c>
      <c r="B107" s="1116" t="s">
        <v>1</v>
      </c>
      <c r="C107" s="1113" t="s">
        <v>1</v>
      </c>
      <c r="D107" s="1113" t="s">
        <v>1</v>
      </c>
      <c r="E107" s="1113" t="s">
        <v>1</v>
      </c>
    </row>
    <row r="108" spans="1:5" x14ac:dyDescent="0.2">
      <c r="A108" s="2" t="s">
        <v>119</v>
      </c>
      <c r="B108" s="1117">
        <v>2019</v>
      </c>
      <c r="C108" s="1114">
        <v>1</v>
      </c>
      <c r="D108" s="1114">
        <v>0</v>
      </c>
      <c r="E108" s="1114">
        <v>0</v>
      </c>
    </row>
    <row r="109" spans="1:5" x14ac:dyDescent="0.2">
      <c r="A109" s="2" t="s">
        <v>120</v>
      </c>
      <c r="B109" s="1117">
        <v>2789</v>
      </c>
      <c r="C109" s="1114">
        <v>0</v>
      </c>
      <c r="D109" s="1114">
        <v>1</v>
      </c>
      <c r="E109" s="1114">
        <v>0</v>
      </c>
    </row>
    <row r="110" spans="1:5" x14ac:dyDescent="0.2">
      <c r="A110" s="2" t="s">
        <v>121</v>
      </c>
      <c r="B110" s="1117">
        <v>2129</v>
      </c>
      <c r="C110" s="1114">
        <v>0</v>
      </c>
      <c r="D110" s="1114">
        <v>0.22928729653358501</v>
      </c>
      <c r="E110" s="1114">
        <v>0.77071273326873802</v>
      </c>
    </row>
    <row r="111" spans="1:5" x14ac:dyDescent="0.2">
      <c r="A111" s="2" t="s">
        <v>122</v>
      </c>
      <c r="B111" s="1117">
        <v>2673</v>
      </c>
      <c r="C111" s="1114">
        <v>0</v>
      </c>
      <c r="D111" s="1114">
        <v>0</v>
      </c>
      <c r="E111" s="1114">
        <v>1</v>
      </c>
    </row>
    <row r="112" spans="1:5" x14ac:dyDescent="0.2">
      <c r="A112" s="5" t="s">
        <v>111</v>
      </c>
      <c r="B112" s="1116" t="s">
        <v>1</v>
      </c>
      <c r="C112" s="1113" t="s">
        <v>1</v>
      </c>
      <c r="D112" s="1113" t="s">
        <v>1</v>
      </c>
      <c r="E112" s="1113" t="s">
        <v>1</v>
      </c>
    </row>
    <row r="113" spans="1:5" x14ac:dyDescent="0.2">
      <c r="A113" s="2" t="s">
        <v>119</v>
      </c>
      <c r="B113" s="1117">
        <v>2019</v>
      </c>
      <c r="C113" s="1114">
        <v>1</v>
      </c>
      <c r="D113" s="1114">
        <v>0</v>
      </c>
      <c r="E113" s="1114">
        <v>0</v>
      </c>
    </row>
    <row r="114" spans="1:5" x14ac:dyDescent="0.2">
      <c r="A114" s="2" t="s">
        <v>123</v>
      </c>
      <c r="B114" s="1117">
        <v>3380</v>
      </c>
      <c r="C114" s="1114">
        <v>0</v>
      </c>
      <c r="D114" s="1114">
        <v>1</v>
      </c>
      <c r="E114" s="1114">
        <v>0</v>
      </c>
    </row>
    <row r="115" spans="1:5" x14ac:dyDescent="0.2">
      <c r="A115" s="2" t="s">
        <v>124</v>
      </c>
      <c r="B115" s="1117">
        <v>4211</v>
      </c>
      <c r="C115" s="1114">
        <v>0</v>
      </c>
      <c r="D115" s="1114">
        <v>0</v>
      </c>
      <c r="E115" s="1114">
        <v>1</v>
      </c>
    </row>
    <row r="116" spans="1:5" x14ac:dyDescent="0.2">
      <c r="A116" s="5" t="s">
        <v>125</v>
      </c>
      <c r="B116" s="1116" t="s">
        <v>1</v>
      </c>
      <c r="C116" s="1113" t="s">
        <v>1</v>
      </c>
      <c r="D116" s="1113" t="s">
        <v>1</v>
      </c>
      <c r="E116" s="1113" t="s">
        <v>1</v>
      </c>
    </row>
    <row r="117" spans="1:5" x14ac:dyDescent="0.2">
      <c r="A117" s="2" t="s">
        <v>126</v>
      </c>
      <c r="B117" s="1117">
        <v>1232</v>
      </c>
      <c r="C117" s="1114">
        <v>0.36369389295577997</v>
      </c>
      <c r="D117" s="1114">
        <v>0.249054700136185</v>
      </c>
      <c r="E117" s="1114">
        <v>0.387251406908035</v>
      </c>
    </row>
    <row r="118" spans="1:5" x14ac:dyDescent="0.2">
      <c r="A118" s="2" t="s">
        <v>127</v>
      </c>
      <c r="B118" s="1117">
        <v>333</v>
      </c>
      <c r="C118" s="1114">
        <v>0.30305650830268899</v>
      </c>
      <c r="D118" s="1114">
        <v>0.27750575542450001</v>
      </c>
      <c r="E118" s="1114">
        <v>0.419437766075134</v>
      </c>
    </row>
    <row r="119" spans="1:5" x14ac:dyDescent="0.2">
      <c r="A119" s="2" t="s">
        <v>128</v>
      </c>
      <c r="B119" s="1117">
        <v>647</v>
      </c>
      <c r="C119" s="1114">
        <v>0.213529378175735</v>
      </c>
      <c r="D119" s="1114">
        <v>0.27709648013114901</v>
      </c>
      <c r="E119" s="1114">
        <v>0.50937414169311501</v>
      </c>
    </row>
    <row r="120" spans="1:5" x14ac:dyDescent="0.2">
      <c r="A120" s="2" t="s">
        <v>129</v>
      </c>
      <c r="B120" s="1117">
        <v>1421</v>
      </c>
      <c r="C120" s="1114">
        <v>0.21348938345909099</v>
      </c>
      <c r="D120" s="1114">
        <v>0.31582337617874101</v>
      </c>
      <c r="E120" s="1114">
        <v>0.47068724036216703</v>
      </c>
    </row>
    <row r="121" spans="1:5" x14ac:dyDescent="0.2">
      <c r="A121" s="2" t="s">
        <v>130</v>
      </c>
      <c r="B121" s="1117">
        <v>1476</v>
      </c>
      <c r="C121" s="1114">
        <v>0.237960085272789</v>
      </c>
      <c r="D121" s="1114">
        <v>0.33070358633995101</v>
      </c>
      <c r="E121" s="1114">
        <v>0.43133634328842202</v>
      </c>
    </row>
    <row r="122" spans="1:5" x14ac:dyDescent="0.2">
      <c r="A122" s="2" t="s">
        <v>131</v>
      </c>
      <c r="B122" s="1117">
        <v>852</v>
      </c>
      <c r="C122" s="1114">
        <v>0.33604833483696001</v>
      </c>
      <c r="D122" s="1114">
        <v>0.34259518980979897</v>
      </c>
      <c r="E122" s="1114">
        <v>0.32135647535324102</v>
      </c>
    </row>
    <row r="123" spans="1:5" x14ac:dyDescent="0.2">
      <c r="A123" s="2" t="s">
        <v>132</v>
      </c>
      <c r="B123" s="1117">
        <v>504</v>
      </c>
      <c r="C123" s="1114">
        <v>0.25692099332809398</v>
      </c>
      <c r="D123" s="1114">
        <v>0.430942982435226</v>
      </c>
      <c r="E123" s="1114">
        <v>0.31213602423667902</v>
      </c>
    </row>
    <row r="124" spans="1:5" x14ac:dyDescent="0.2">
      <c r="A124" s="3" t="s">
        <v>133</v>
      </c>
      <c r="B124" s="1118">
        <v>2401</v>
      </c>
      <c r="C124" s="1115">
        <v>0.272605210542679</v>
      </c>
      <c r="D124" s="1115">
        <v>0.46487611532211298</v>
      </c>
      <c r="E124" s="1115">
        <v>0.26251867413520802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125</v>
      </c>
    </row>
    <row r="4" spans="1:10" x14ac:dyDescent="0.2">
      <c r="A4" t="s">
        <v>23</v>
      </c>
    </row>
    <row r="5" spans="1:10" ht="38.25" x14ac:dyDescent="0.2">
      <c r="A5" s="4" t="s">
        <v>24</v>
      </c>
      <c r="B5" s="4" t="s">
        <v>4</v>
      </c>
      <c r="C5" s="4" t="s">
        <v>126</v>
      </c>
      <c r="D5" s="4" t="s">
        <v>127</v>
      </c>
      <c r="E5" s="4" t="s">
        <v>128</v>
      </c>
      <c r="F5" s="4" t="s">
        <v>129</v>
      </c>
      <c r="G5" s="4" t="s">
        <v>130</v>
      </c>
      <c r="H5" s="4" t="s">
        <v>131</v>
      </c>
      <c r="I5" s="4" t="s">
        <v>132</v>
      </c>
      <c r="J5" s="4" t="s">
        <v>133</v>
      </c>
    </row>
    <row r="6" spans="1:10" x14ac:dyDescent="0.2">
      <c r="A6" s="5" t="s">
        <v>26</v>
      </c>
      <c r="B6" s="1122" t="s">
        <v>1</v>
      </c>
      <c r="C6" s="1119" t="s">
        <v>1</v>
      </c>
      <c r="D6" s="1119" t="s">
        <v>1</v>
      </c>
      <c r="E6" s="1119" t="s">
        <v>1</v>
      </c>
      <c r="F6" s="1119" t="s">
        <v>1</v>
      </c>
      <c r="G6" s="1119" t="s">
        <v>1</v>
      </c>
      <c r="H6" s="1119" t="s">
        <v>1</v>
      </c>
      <c r="I6" s="1119" t="s">
        <v>1</v>
      </c>
      <c r="J6" s="1119" t="s">
        <v>1</v>
      </c>
    </row>
    <row r="7" spans="1:10" x14ac:dyDescent="0.2">
      <c r="A7" s="2" t="s">
        <v>26</v>
      </c>
      <c r="B7" s="1123">
        <v>8874</v>
      </c>
      <c r="C7" s="1120">
        <v>0.19999952614307401</v>
      </c>
      <c r="D7" s="1120">
        <v>4.9950484186410897E-2</v>
      </c>
      <c r="E7" s="1120">
        <v>8.3304755389690399E-2</v>
      </c>
      <c r="F7" s="1120">
        <v>0.16654658317565901</v>
      </c>
      <c r="G7" s="1120">
        <v>0.16700065135955799</v>
      </c>
      <c r="H7" s="1120">
        <v>8.3240330219268799E-2</v>
      </c>
      <c r="I7" s="1120">
        <v>5.0045344978570903E-2</v>
      </c>
      <c r="J7" s="1120">
        <v>0.199912309646606</v>
      </c>
    </row>
    <row r="8" spans="1:10" x14ac:dyDescent="0.2">
      <c r="A8" s="5" t="s">
        <v>27</v>
      </c>
      <c r="B8" s="1122" t="s">
        <v>1</v>
      </c>
      <c r="C8" s="1119" t="s">
        <v>1</v>
      </c>
      <c r="D8" s="1119" t="s">
        <v>1</v>
      </c>
      <c r="E8" s="1119" t="s">
        <v>1</v>
      </c>
      <c r="F8" s="1119" t="s">
        <v>1</v>
      </c>
      <c r="G8" s="1119" t="s">
        <v>1</v>
      </c>
      <c r="H8" s="1119" t="s">
        <v>1</v>
      </c>
      <c r="I8" s="1119" t="s">
        <v>1</v>
      </c>
      <c r="J8" s="1119" t="s">
        <v>1</v>
      </c>
    </row>
    <row r="9" spans="1:10" x14ac:dyDescent="0.2">
      <c r="A9" s="2" t="s">
        <v>28</v>
      </c>
      <c r="B9" s="1123">
        <v>2361</v>
      </c>
      <c r="C9" s="1120">
        <v>0.243347957730293</v>
      </c>
      <c r="D9" s="1120">
        <v>4.1890390217304202E-2</v>
      </c>
      <c r="E9" s="1120">
        <v>6.9404698908328996E-2</v>
      </c>
      <c r="F9" s="1120">
        <v>0.14206188917160001</v>
      </c>
      <c r="G9" s="1120">
        <v>0.17334003746509599</v>
      </c>
      <c r="H9" s="1120">
        <v>9.1064445674419403E-2</v>
      </c>
      <c r="I9" s="1120">
        <v>4.44721877574921E-2</v>
      </c>
      <c r="J9" s="1120">
        <v>0.194418400526047</v>
      </c>
    </row>
    <row r="10" spans="1:10" x14ac:dyDescent="0.2">
      <c r="A10" s="2" t="s">
        <v>29</v>
      </c>
      <c r="B10" s="1123">
        <v>388</v>
      </c>
      <c r="C10" s="1120">
        <v>0.28084817528724698</v>
      </c>
      <c r="D10" s="1120">
        <v>0.118856206536293</v>
      </c>
      <c r="E10" s="1120">
        <v>8.6520344018936199E-2</v>
      </c>
      <c r="F10" s="1120">
        <v>0.21575777232646901</v>
      </c>
      <c r="G10" s="1120">
        <v>0.138794034719467</v>
      </c>
      <c r="H10" s="1120">
        <v>3.4130815416574499E-2</v>
      </c>
      <c r="I10" s="1120">
        <v>4.3922383338213002E-2</v>
      </c>
      <c r="J10" s="1120">
        <v>8.1170238554477706E-2</v>
      </c>
    </row>
    <row r="11" spans="1:10" x14ac:dyDescent="0.2">
      <c r="A11" s="2" t="s">
        <v>30</v>
      </c>
      <c r="B11" s="1123">
        <v>1474</v>
      </c>
      <c r="C11" s="1120">
        <v>0.120116762816906</v>
      </c>
      <c r="D11" s="1120">
        <v>3.2710231840610497E-2</v>
      </c>
      <c r="E11" s="1120">
        <v>6.6878624260425595E-2</v>
      </c>
      <c r="F11" s="1120">
        <v>0.147977009415627</v>
      </c>
      <c r="G11" s="1120">
        <v>0.16603121161460899</v>
      </c>
      <c r="H11" s="1120">
        <v>0.112400077283382</v>
      </c>
      <c r="I11" s="1120">
        <v>7.4351742863655104E-2</v>
      </c>
      <c r="J11" s="1120">
        <v>0.27953433990478499</v>
      </c>
    </row>
    <row r="12" spans="1:10" x14ac:dyDescent="0.2">
      <c r="A12" s="2" t="s">
        <v>31</v>
      </c>
      <c r="B12" s="1123">
        <v>1698</v>
      </c>
      <c r="C12" s="1120">
        <v>0.105479754507542</v>
      </c>
      <c r="D12" s="1120">
        <v>3.4829907119274098E-2</v>
      </c>
      <c r="E12" s="1120">
        <v>5.5596202611923197E-2</v>
      </c>
      <c r="F12" s="1120">
        <v>0.113894395530224</v>
      </c>
      <c r="G12" s="1120">
        <v>0.12726987898349801</v>
      </c>
      <c r="H12" s="1120">
        <v>8.27337801456451E-2</v>
      </c>
      <c r="I12" s="1120">
        <v>7.9712599515914903E-2</v>
      </c>
      <c r="J12" s="1120">
        <v>0.40048348903656</v>
      </c>
    </row>
    <row r="13" spans="1:10" x14ac:dyDescent="0.2">
      <c r="A13" s="2" t="s">
        <v>32</v>
      </c>
      <c r="B13" s="1123">
        <v>962</v>
      </c>
      <c r="C13" s="1120">
        <v>0.256227076053619</v>
      </c>
      <c r="D13" s="1120">
        <v>7.4590101838111905E-2</v>
      </c>
      <c r="E13" s="1120">
        <v>0.13474026322364799</v>
      </c>
      <c r="F13" s="1120">
        <v>0.22745044529437999</v>
      </c>
      <c r="G13" s="1120">
        <v>0.17816281318664601</v>
      </c>
      <c r="H13" s="1120">
        <v>4.5494239777326598E-2</v>
      </c>
      <c r="I13" s="1120">
        <v>2.8581483289599401E-2</v>
      </c>
      <c r="J13" s="1120">
        <v>5.4753579199314097E-2</v>
      </c>
    </row>
    <row r="14" spans="1:10" x14ac:dyDescent="0.2">
      <c r="A14" s="2" t="s">
        <v>33</v>
      </c>
      <c r="B14" s="1123">
        <v>1567</v>
      </c>
      <c r="C14" s="1120">
        <v>9.0771511197090093E-2</v>
      </c>
      <c r="D14" s="1120">
        <v>4.2904119938611998E-2</v>
      </c>
      <c r="E14" s="1120">
        <v>0.12535263597965199</v>
      </c>
      <c r="F14" s="1120">
        <v>0.254032462835312</v>
      </c>
      <c r="G14" s="1120">
        <v>0.21301297843456299</v>
      </c>
      <c r="H14" s="1120">
        <v>8.85660946369171E-2</v>
      </c>
      <c r="I14" s="1120">
        <v>4.5558962970972103E-2</v>
      </c>
      <c r="J14" s="1120">
        <v>0.13980123400688199</v>
      </c>
    </row>
    <row r="15" spans="1:10" x14ac:dyDescent="0.2">
      <c r="A15" s="5" t="s">
        <v>34</v>
      </c>
      <c r="B15" s="1122" t="s">
        <v>1</v>
      </c>
      <c r="C15" s="1119" t="s">
        <v>1</v>
      </c>
      <c r="D15" s="1119" t="s">
        <v>1</v>
      </c>
      <c r="E15" s="1119" t="s">
        <v>1</v>
      </c>
      <c r="F15" s="1119" t="s">
        <v>1</v>
      </c>
      <c r="G15" s="1119" t="s">
        <v>1</v>
      </c>
      <c r="H15" s="1119" t="s">
        <v>1</v>
      </c>
      <c r="I15" s="1119" t="s">
        <v>1</v>
      </c>
      <c r="J15" s="1119" t="s">
        <v>1</v>
      </c>
    </row>
    <row r="16" spans="1:10" x14ac:dyDescent="0.2">
      <c r="A16" s="2" t="s">
        <v>35</v>
      </c>
      <c r="B16" s="1123">
        <v>5752</v>
      </c>
      <c r="C16" s="1120">
        <v>9.7791247069835704E-2</v>
      </c>
      <c r="D16" s="1120">
        <v>3.77233102917671E-2</v>
      </c>
      <c r="E16" s="1120">
        <v>6.5189734101295499E-2</v>
      </c>
      <c r="F16" s="1120">
        <v>0.157881960272789</v>
      </c>
      <c r="G16" s="1120">
        <v>0.186962351202965</v>
      </c>
      <c r="H16" s="1120">
        <v>0.10631685703992801</v>
      </c>
      <c r="I16" s="1120">
        <v>6.4540244638919803E-2</v>
      </c>
      <c r="J16" s="1120">
        <v>0.283594310283661</v>
      </c>
    </row>
    <row r="17" spans="1:10" x14ac:dyDescent="0.2">
      <c r="A17" s="2" t="s">
        <v>36</v>
      </c>
      <c r="B17" s="1123">
        <v>294</v>
      </c>
      <c r="C17" s="1120">
        <v>0.79652941226959195</v>
      </c>
      <c r="D17" s="1120">
        <v>6.1434697359800297E-2</v>
      </c>
      <c r="E17" s="1120">
        <v>6.8626366555690793E-2</v>
      </c>
      <c r="F17" s="1120">
        <v>2.8172599151730499E-2</v>
      </c>
      <c r="G17" s="1120">
        <v>1.78383458405733E-2</v>
      </c>
      <c r="H17" s="1120">
        <v>7.4862884357571602E-3</v>
      </c>
      <c r="I17" s="1120">
        <v>6.5593104809522603E-3</v>
      </c>
      <c r="J17" s="1120">
        <v>1.33530041202903E-2</v>
      </c>
    </row>
    <row r="18" spans="1:10" x14ac:dyDescent="0.2">
      <c r="A18" s="2" t="s">
        <v>37</v>
      </c>
      <c r="B18" s="1123">
        <v>2389</v>
      </c>
      <c r="C18" s="1120">
        <v>0.19751967489719399</v>
      </c>
      <c r="D18" s="1120">
        <v>7.0227414369583102E-2</v>
      </c>
      <c r="E18" s="1120">
        <v>0.13847336173057601</v>
      </c>
      <c r="F18" s="1120">
        <v>0.24353002011776001</v>
      </c>
      <c r="G18" s="1120">
        <v>0.191137790679932</v>
      </c>
      <c r="H18" s="1120">
        <v>5.8863028883934E-2</v>
      </c>
      <c r="I18" s="1120">
        <v>3.1701795756816899E-2</v>
      </c>
      <c r="J18" s="1120">
        <v>6.8546921014785794E-2</v>
      </c>
    </row>
    <row r="19" spans="1:10" x14ac:dyDescent="0.2">
      <c r="A19" s="2" t="s">
        <v>38</v>
      </c>
      <c r="B19" s="1123">
        <v>304</v>
      </c>
      <c r="C19" s="1120">
        <v>0.64878296852111805</v>
      </c>
      <c r="D19" s="1120">
        <v>8.1001110374927507E-2</v>
      </c>
      <c r="E19" s="1120">
        <v>7.8473128378391294E-2</v>
      </c>
      <c r="F19" s="1120">
        <v>9.2579819262027699E-2</v>
      </c>
      <c r="G19" s="1120">
        <v>3.6587998270988499E-2</v>
      </c>
      <c r="H19" s="1120">
        <v>1.52498660609126E-2</v>
      </c>
      <c r="I19" s="1120">
        <v>2.2146679461002301E-2</v>
      </c>
      <c r="J19" s="1120">
        <v>2.5178460404276799E-2</v>
      </c>
    </row>
    <row r="20" spans="1:10" x14ac:dyDescent="0.2">
      <c r="A20" s="5" t="s">
        <v>39</v>
      </c>
      <c r="B20" s="1122" t="s">
        <v>1</v>
      </c>
      <c r="C20" s="1119" t="s">
        <v>1</v>
      </c>
      <c r="D20" s="1119" t="s">
        <v>1</v>
      </c>
      <c r="E20" s="1119" t="s">
        <v>1</v>
      </c>
      <c r="F20" s="1119" t="s">
        <v>1</v>
      </c>
      <c r="G20" s="1119" t="s">
        <v>1</v>
      </c>
      <c r="H20" s="1119" t="s">
        <v>1</v>
      </c>
      <c r="I20" s="1119" t="s">
        <v>1</v>
      </c>
      <c r="J20" s="1119" t="s">
        <v>1</v>
      </c>
    </row>
    <row r="21" spans="1:10" x14ac:dyDescent="0.2">
      <c r="A21" s="2" t="s">
        <v>35</v>
      </c>
      <c r="B21" s="1123">
        <v>5752</v>
      </c>
      <c r="C21" s="1120">
        <v>9.7791247069835704E-2</v>
      </c>
      <c r="D21" s="1120">
        <v>3.77233102917671E-2</v>
      </c>
      <c r="E21" s="1120">
        <v>6.5189734101295499E-2</v>
      </c>
      <c r="F21" s="1120">
        <v>0.157881960272789</v>
      </c>
      <c r="G21" s="1120">
        <v>0.186962351202965</v>
      </c>
      <c r="H21" s="1120">
        <v>0.10631685703992801</v>
      </c>
      <c r="I21" s="1120">
        <v>6.4540244638919803E-2</v>
      </c>
      <c r="J21" s="1120">
        <v>0.283594310283661</v>
      </c>
    </row>
    <row r="22" spans="1:10" x14ac:dyDescent="0.2">
      <c r="A22" s="2" t="s">
        <v>40</v>
      </c>
      <c r="B22" s="1123">
        <v>104</v>
      </c>
      <c r="C22" s="1120">
        <v>0.51994097232818604</v>
      </c>
      <c r="D22" s="1120">
        <v>0.11518222093582201</v>
      </c>
      <c r="E22" s="1120">
        <v>0.18163599073886899</v>
      </c>
      <c r="F22" s="1120">
        <v>7.1512594819068895E-2</v>
      </c>
      <c r="G22" s="1120">
        <v>3.9810054004192401E-2</v>
      </c>
      <c r="H22" s="1120">
        <v>2.2259006276726698E-2</v>
      </c>
      <c r="I22" s="1120">
        <v>1.9502820447087298E-2</v>
      </c>
      <c r="J22" s="1120">
        <v>3.01563702523708E-2</v>
      </c>
    </row>
    <row r="23" spans="1:10" x14ac:dyDescent="0.2">
      <c r="A23" s="2" t="s">
        <v>41</v>
      </c>
      <c r="B23" s="1123">
        <v>159</v>
      </c>
      <c r="C23" s="1120">
        <v>0.94142228364944502</v>
      </c>
      <c r="D23" s="1120">
        <v>3.1850833445787402E-2</v>
      </c>
      <c r="E23" s="1120">
        <v>1.1325450614094699E-2</v>
      </c>
      <c r="F23" s="1120">
        <v>7.4058715254068401E-3</v>
      </c>
      <c r="G23" s="1120">
        <v>7.9955710098147392E-3</v>
      </c>
      <c r="H23" s="1120">
        <v>0</v>
      </c>
      <c r="I23" s="1120">
        <v>0</v>
      </c>
      <c r="J23" s="1120">
        <v>0</v>
      </c>
    </row>
    <row r="24" spans="1:10" x14ac:dyDescent="0.2">
      <c r="A24" s="2" t="s">
        <v>42</v>
      </c>
      <c r="B24" s="1123">
        <v>31</v>
      </c>
      <c r="C24" s="1120">
        <v>0.91215819120407104</v>
      </c>
      <c r="D24" s="1120">
        <v>4.6375650912523297E-2</v>
      </c>
      <c r="E24" s="1120">
        <v>1.15214176476002E-2</v>
      </c>
      <c r="F24" s="1120">
        <v>0</v>
      </c>
      <c r="G24" s="1120">
        <v>0</v>
      </c>
      <c r="H24" s="1120">
        <v>0</v>
      </c>
      <c r="I24" s="1120">
        <v>0</v>
      </c>
      <c r="J24" s="1120">
        <v>2.9944732785224901E-2</v>
      </c>
    </row>
    <row r="25" spans="1:10" x14ac:dyDescent="0.2">
      <c r="A25" s="2" t="s">
        <v>43</v>
      </c>
      <c r="B25" s="1123">
        <v>10</v>
      </c>
      <c r="C25" s="1120" t="s">
        <v>1</v>
      </c>
      <c r="D25" s="1120" t="s">
        <v>1</v>
      </c>
      <c r="E25" s="1120" t="s">
        <v>1</v>
      </c>
      <c r="F25" s="1120" t="s">
        <v>1</v>
      </c>
      <c r="G25" s="1120" t="s">
        <v>1</v>
      </c>
      <c r="H25" s="1120" t="s">
        <v>1</v>
      </c>
      <c r="I25" s="1120" t="s">
        <v>1</v>
      </c>
      <c r="J25" s="1120" t="s">
        <v>1</v>
      </c>
    </row>
    <row r="26" spans="1:10" x14ac:dyDescent="0.2">
      <c r="A26" s="2" t="s">
        <v>37</v>
      </c>
      <c r="B26" s="1123">
        <v>2389</v>
      </c>
      <c r="C26" s="1120">
        <v>0.19751967489719399</v>
      </c>
      <c r="D26" s="1120">
        <v>7.0227414369583102E-2</v>
      </c>
      <c r="E26" s="1120">
        <v>0.13847336173057601</v>
      </c>
      <c r="F26" s="1120">
        <v>0.24353002011776001</v>
      </c>
      <c r="G26" s="1120">
        <v>0.191137790679932</v>
      </c>
      <c r="H26" s="1120">
        <v>5.8863028883934E-2</v>
      </c>
      <c r="I26" s="1120">
        <v>3.1701795756816899E-2</v>
      </c>
      <c r="J26" s="1120">
        <v>6.8546921014785794E-2</v>
      </c>
    </row>
    <row r="27" spans="1:10" x14ac:dyDescent="0.2">
      <c r="A27" s="2" t="s">
        <v>44</v>
      </c>
      <c r="B27" s="1123">
        <v>36</v>
      </c>
      <c r="C27" s="1120">
        <v>0.58574938774108898</v>
      </c>
      <c r="D27" s="1120">
        <v>8.9562095701694502E-2</v>
      </c>
      <c r="E27" s="1120">
        <v>0.14115382730960799</v>
      </c>
      <c r="F27" s="1120">
        <v>8.6135074496269198E-2</v>
      </c>
      <c r="G27" s="1120">
        <v>5.1848493516445202E-2</v>
      </c>
      <c r="H27" s="1120">
        <v>2.4979038164019599E-2</v>
      </c>
      <c r="I27" s="1120">
        <v>0</v>
      </c>
      <c r="J27" s="1120">
        <v>2.05720961093903E-2</v>
      </c>
    </row>
    <row r="28" spans="1:10" x14ac:dyDescent="0.2">
      <c r="A28" s="2" t="s">
        <v>45</v>
      </c>
      <c r="B28" s="1123">
        <v>258</v>
      </c>
      <c r="C28" s="1120">
        <v>0.65455096960067705</v>
      </c>
      <c r="D28" s="1120">
        <v>7.5242288410663605E-2</v>
      </c>
      <c r="E28" s="1120">
        <v>6.9508925080299405E-2</v>
      </c>
      <c r="F28" s="1120">
        <v>9.6490301191806793E-2</v>
      </c>
      <c r="G28" s="1120">
        <v>3.5902298986911801E-2</v>
      </c>
      <c r="H28" s="1120">
        <v>1.4424839988350899E-2</v>
      </c>
      <c r="I28" s="1120">
        <v>2.67553757876158E-2</v>
      </c>
      <c r="J28" s="1120">
        <v>2.7125000953674299E-2</v>
      </c>
    </row>
    <row r="29" spans="1:10" x14ac:dyDescent="0.2">
      <c r="A29" s="5" t="s">
        <v>46</v>
      </c>
      <c r="B29" s="1122" t="s">
        <v>1</v>
      </c>
      <c r="C29" s="1119" t="s">
        <v>1</v>
      </c>
      <c r="D29" s="1119" t="s">
        <v>1</v>
      </c>
      <c r="E29" s="1119" t="s">
        <v>1</v>
      </c>
      <c r="F29" s="1119" t="s">
        <v>1</v>
      </c>
      <c r="G29" s="1119" t="s">
        <v>1</v>
      </c>
      <c r="H29" s="1119" t="s">
        <v>1</v>
      </c>
      <c r="I29" s="1119" t="s">
        <v>1</v>
      </c>
      <c r="J29" s="1119" t="s">
        <v>1</v>
      </c>
    </row>
    <row r="30" spans="1:10" x14ac:dyDescent="0.2">
      <c r="A30" s="2" t="s">
        <v>47</v>
      </c>
      <c r="B30" s="1123">
        <v>509</v>
      </c>
      <c r="C30" s="1120">
        <v>1</v>
      </c>
      <c r="D30" s="1120">
        <v>0</v>
      </c>
      <c r="E30" s="1120">
        <v>0</v>
      </c>
      <c r="F30" s="1120">
        <v>0</v>
      </c>
      <c r="G30" s="1120">
        <v>0</v>
      </c>
      <c r="H30" s="1120">
        <v>0</v>
      </c>
      <c r="I30" s="1120">
        <v>0</v>
      </c>
      <c r="J30" s="1120">
        <v>0</v>
      </c>
    </row>
    <row r="31" spans="1:10" x14ac:dyDescent="0.2">
      <c r="A31" s="2" t="s">
        <v>48</v>
      </c>
      <c r="B31" s="1123">
        <v>2218</v>
      </c>
      <c r="C31" s="1120">
        <v>0.25109651684760997</v>
      </c>
      <c r="D31" s="1120">
        <v>0.117199063301086</v>
      </c>
      <c r="E31" s="1120">
        <v>0.17570202052593201</v>
      </c>
      <c r="F31" s="1120">
        <v>0.25472706556320202</v>
      </c>
      <c r="G31" s="1120">
        <v>0.20127534866332999</v>
      </c>
      <c r="H31" s="1120">
        <v>0</v>
      </c>
      <c r="I31" s="1120">
        <v>0</v>
      </c>
      <c r="J31" s="1120">
        <v>0</v>
      </c>
    </row>
    <row r="32" spans="1:10" x14ac:dyDescent="0.2">
      <c r="A32" s="2" t="s">
        <v>49</v>
      </c>
      <c r="B32" s="1123">
        <v>1853</v>
      </c>
      <c r="C32" s="1120">
        <v>3.2894190400838901E-2</v>
      </c>
      <c r="D32" s="1120">
        <v>2.5502128526568399E-2</v>
      </c>
      <c r="E32" s="1120">
        <v>7.4940823018550901E-2</v>
      </c>
      <c r="F32" s="1120">
        <v>0.23360183835029599</v>
      </c>
      <c r="G32" s="1120">
        <v>0.19288522005081199</v>
      </c>
      <c r="H32" s="1120">
        <v>0.20502991974353801</v>
      </c>
      <c r="I32" s="1120">
        <v>0.10151997208595299</v>
      </c>
      <c r="J32" s="1120">
        <v>0.13362589478492701</v>
      </c>
    </row>
    <row r="33" spans="1:10" x14ac:dyDescent="0.2">
      <c r="A33" s="2" t="s">
        <v>50</v>
      </c>
      <c r="B33" s="1123">
        <v>4294</v>
      </c>
      <c r="C33" s="1120">
        <v>3.17005929537117E-3</v>
      </c>
      <c r="D33" s="1120">
        <v>6.3913115300238098E-3</v>
      </c>
      <c r="E33" s="1120">
        <v>1.11247273162007E-2</v>
      </c>
      <c r="F33" s="1120">
        <v>7.4628010392188998E-2</v>
      </c>
      <c r="G33" s="1120">
        <v>0.16355174779892001</v>
      </c>
      <c r="H33" s="1120">
        <v>0.121295191347599</v>
      </c>
      <c r="I33" s="1120">
        <v>8.7532542645931202E-2</v>
      </c>
      <c r="J33" s="1120">
        <v>0.53230643272399902</v>
      </c>
    </row>
    <row r="34" spans="1:10" x14ac:dyDescent="0.2">
      <c r="A34" s="5" t="s">
        <v>51</v>
      </c>
      <c r="B34" s="1122" t="s">
        <v>1</v>
      </c>
      <c r="C34" s="1119" t="s">
        <v>1</v>
      </c>
      <c r="D34" s="1119" t="s">
        <v>1</v>
      </c>
      <c r="E34" s="1119" t="s">
        <v>1</v>
      </c>
      <c r="F34" s="1119" t="s">
        <v>1</v>
      </c>
      <c r="G34" s="1119" t="s">
        <v>1</v>
      </c>
      <c r="H34" s="1119" t="s">
        <v>1</v>
      </c>
      <c r="I34" s="1119" t="s">
        <v>1</v>
      </c>
      <c r="J34" s="1119" t="s">
        <v>1</v>
      </c>
    </row>
    <row r="35" spans="1:10" x14ac:dyDescent="0.2">
      <c r="A35" s="2" t="s">
        <v>52</v>
      </c>
      <c r="B35" s="1123">
        <v>2732</v>
      </c>
      <c r="C35" s="1120">
        <v>0.22709636390209201</v>
      </c>
      <c r="D35" s="1120">
        <v>5.08417338132858E-2</v>
      </c>
      <c r="E35" s="1120">
        <v>8.7467171251773806E-2</v>
      </c>
      <c r="F35" s="1120">
        <v>0.16702517867088301</v>
      </c>
      <c r="G35" s="1120">
        <v>0.18155309557914701</v>
      </c>
      <c r="H35" s="1120">
        <v>8.1387557089328794E-2</v>
      </c>
      <c r="I35" s="1120">
        <v>4.1348598897457102E-2</v>
      </c>
      <c r="J35" s="1120">
        <v>0.16328029334545099</v>
      </c>
    </row>
    <row r="36" spans="1:10" x14ac:dyDescent="0.2">
      <c r="A36" s="2" t="s">
        <v>53</v>
      </c>
      <c r="B36" s="1123">
        <v>3816</v>
      </c>
      <c r="C36" s="1120">
        <v>0.154102057218552</v>
      </c>
      <c r="D36" s="1120">
        <v>4.945183172822E-2</v>
      </c>
      <c r="E36" s="1120">
        <v>8.3657100796699496E-2</v>
      </c>
      <c r="F36" s="1120">
        <v>0.17121443152427701</v>
      </c>
      <c r="G36" s="1120">
        <v>0.15278246998786901</v>
      </c>
      <c r="H36" s="1120">
        <v>7.7623851597309099E-2</v>
      </c>
      <c r="I36" s="1120">
        <v>5.9271525591611897E-2</v>
      </c>
      <c r="J36" s="1120">
        <v>0.25189673900604198</v>
      </c>
    </row>
    <row r="37" spans="1:10" x14ac:dyDescent="0.2">
      <c r="A37" s="2" t="s">
        <v>54</v>
      </c>
      <c r="B37" s="1123">
        <v>1198</v>
      </c>
      <c r="C37" s="1120">
        <v>0.204658538103104</v>
      </c>
      <c r="D37" s="1120">
        <v>4.1888970881700502E-2</v>
      </c>
      <c r="E37" s="1120">
        <v>7.2261095046997098E-2</v>
      </c>
      <c r="F37" s="1120">
        <v>0.163746848702431</v>
      </c>
      <c r="G37" s="1120">
        <v>0.14291700720787001</v>
      </c>
      <c r="H37" s="1120">
        <v>8.8590197265148204E-2</v>
      </c>
      <c r="I37" s="1120">
        <v>5.5753961205482497E-2</v>
      </c>
      <c r="J37" s="1120">
        <v>0.23018339276313801</v>
      </c>
    </row>
    <row r="38" spans="1:10" x14ac:dyDescent="0.2">
      <c r="A38" s="2" t="s">
        <v>55</v>
      </c>
      <c r="B38" s="1123">
        <v>1128</v>
      </c>
      <c r="C38" s="1120">
        <v>0.17992788553237901</v>
      </c>
      <c r="D38" s="1120">
        <v>5.65068461000919E-2</v>
      </c>
      <c r="E38" s="1120">
        <v>6.8214751780033098E-2</v>
      </c>
      <c r="F38" s="1120">
        <v>0.149506330490112</v>
      </c>
      <c r="G38" s="1120">
        <v>0.15272428095340701</v>
      </c>
      <c r="H38" s="1120">
        <v>0.109852589666843</v>
      </c>
      <c r="I38" s="1120">
        <v>6.7479506134986905E-2</v>
      </c>
      <c r="J38" s="1120">
        <v>0.215787813067436</v>
      </c>
    </row>
    <row r="39" spans="1:10" x14ac:dyDescent="0.2">
      <c r="A39" s="5" t="s">
        <v>56</v>
      </c>
      <c r="B39" s="1122" t="s">
        <v>1</v>
      </c>
      <c r="C39" s="1119" t="s">
        <v>1</v>
      </c>
      <c r="D39" s="1119" t="s">
        <v>1</v>
      </c>
      <c r="E39" s="1119" t="s">
        <v>1</v>
      </c>
      <c r="F39" s="1119" t="s">
        <v>1</v>
      </c>
      <c r="G39" s="1119" t="s">
        <v>1</v>
      </c>
      <c r="H39" s="1119" t="s">
        <v>1</v>
      </c>
      <c r="I39" s="1119" t="s">
        <v>1</v>
      </c>
      <c r="J39" s="1119" t="s">
        <v>1</v>
      </c>
    </row>
    <row r="40" spans="1:10" x14ac:dyDescent="0.2">
      <c r="A40" s="2" t="s">
        <v>57</v>
      </c>
      <c r="B40" s="1123">
        <v>7823</v>
      </c>
      <c r="C40" s="1120">
        <v>0.183248966932297</v>
      </c>
      <c r="D40" s="1120">
        <v>4.73558567464352E-2</v>
      </c>
      <c r="E40" s="1120">
        <v>8.20767506957054E-2</v>
      </c>
      <c r="F40" s="1120">
        <v>0.17133936285972601</v>
      </c>
      <c r="G40" s="1120">
        <v>0.16999304294586201</v>
      </c>
      <c r="H40" s="1120">
        <v>8.8186964392662007E-2</v>
      </c>
      <c r="I40" s="1120">
        <v>4.9698386341333403E-2</v>
      </c>
      <c r="J40" s="1120">
        <v>0.208100646734238</v>
      </c>
    </row>
    <row r="41" spans="1:10" x14ac:dyDescent="0.2">
      <c r="A41" s="2" t="s">
        <v>58</v>
      </c>
      <c r="B41" s="1123">
        <v>804</v>
      </c>
      <c r="C41" s="1120">
        <v>0.27391493320465099</v>
      </c>
      <c r="D41" s="1120">
        <v>6.0292899608612102E-2</v>
      </c>
      <c r="E41" s="1120">
        <v>9.0144976973533603E-2</v>
      </c>
      <c r="F41" s="1120">
        <v>0.14536799490451799</v>
      </c>
      <c r="G41" s="1120">
        <v>0.15088115632533999</v>
      </c>
      <c r="H41" s="1120">
        <v>6.02699369192123E-2</v>
      </c>
      <c r="I41" s="1120">
        <v>5.2254069596529E-2</v>
      </c>
      <c r="J41" s="1120">
        <v>0.16687403619289401</v>
      </c>
    </row>
    <row r="42" spans="1:10" x14ac:dyDescent="0.2">
      <c r="A42" s="5" t="s">
        <v>59</v>
      </c>
      <c r="B42" s="1122" t="s">
        <v>1</v>
      </c>
      <c r="C42" s="1119" t="s">
        <v>1</v>
      </c>
      <c r="D42" s="1119" t="s">
        <v>1</v>
      </c>
      <c r="E42" s="1119" t="s">
        <v>1</v>
      </c>
      <c r="F42" s="1119" t="s">
        <v>1</v>
      </c>
      <c r="G42" s="1119" t="s">
        <v>1</v>
      </c>
      <c r="H42" s="1119" t="s">
        <v>1</v>
      </c>
      <c r="I42" s="1119" t="s">
        <v>1</v>
      </c>
      <c r="J42" s="1119" t="s">
        <v>1</v>
      </c>
    </row>
    <row r="43" spans="1:10" x14ac:dyDescent="0.2">
      <c r="A43" s="2" t="s">
        <v>60</v>
      </c>
      <c r="B43" s="1123">
        <v>7091</v>
      </c>
      <c r="C43" s="1120">
        <v>0.17903390526771501</v>
      </c>
      <c r="D43" s="1120">
        <v>4.7166962176561397E-2</v>
      </c>
      <c r="E43" s="1120">
        <v>8.4607459604740101E-2</v>
      </c>
      <c r="F43" s="1120">
        <v>0.176728621125221</v>
      </c>
      <c r="G43" s="1120">
        <v>0.17833678424358401</v>
      </c>
      <c r="H43" s="1120">
        <v>8.92808362841606E-2</v>
      </c>
      <c r="I43" s="1120">
        <v>4.98219840228558E-2</v>
      </c>
      <c r="J43" s="1120">
        <v>0.19502343237400099</v>
      </c>
    </row>
    <row r="44" spans="1:10" x14ac:dyDescent="0.2">
      <c r="A44" s="2" t="s">
        <v>61</v>
      </c>
      <c r="B44" s="1123">
        <v>969</v>
      </c>
      <c r="C44" s="1120">
        <v>0.21535608172416701</v>
      </c>
      <c r="D44" s="1120">
        <v>5.0679307430982597E-2</v>
      </c>
      <c r="E44" s="1120">
        <v>7.0073276758193997E-2</v>
      </c>
      <c r="F44" s="1120">
        <v>0.121913284063339</v>
      </c>
      <c r="G44" s="1120">
        <v>0.124658167362213</v>
      </c>
      <c r="H44" s="1120">
        <v>7.4188902974128695E-2</v>
      </c>
      <c r="I44" s="1120">
        <v>4.49361987411976E-2</v>
      </c>
      <c r="J44" s="1120">
        <v>0.29819476604461698</v>
      </c>
    </row>
    <row r="45" spans="1:10" x14ac:dyDescent="0.2">
      <c r="A45" s="2" t="s">
        <v>62</v>
      </c>
      <c r="B45" s="1123">
        <v>682</v>
      </c>
      <c r="C45" s="1120">
        <v>0.28862899541854897</v>
      </c>
      <c r="D45" s="1120">
        <v>6.1220400035381303E-2</v>
      </c>
      <c r="E45" s="1120">
        <v>8.7988965213298798E-2</v>
      </c>
      <c r="F45" s="1120">
        <v>0.14712503552436801</v>
      </c>
      <c r="G45" s="1120">
        <v>0.13845035433769201</v>
      </c>
      <c r="H45" s="1120">
        <v>5.9497904032468803E-2</v>
      </c>
      <c r="I45" s="1120">
        <v>5.4105266928672797E-2</v>
      </c>
      <c r="J45" s="1120">
        <v>0.16298307478427901</v>
      </c>
    </row>
    <row r="46" spans="1:10" x14ac:dyDescent="0.2">
      <c r="A46" s="5" t="s">
        <v>63</v>
      </c>
      <c r="B46" s="1122" t="s">
        <v>1</v>
      </c>
      <c r="C46" s="1119" t="s">
        <v>1</v>
      </c>
      <c r="D46" s="1119" t="s">
        <v>1</v>
      </c>
      <c r="E46" s="1119" t="s">
        <v>1</v>
      </c>
      <c r="F46" s="1119" t="s">
        <v>1</v>
      </c>
      <c r="G46" s="1119" t="s">
        <v>1</v>
      </c>
      <c r="H46" s="1119" t="s">
        <v>1</v>
      </c>
      <c r="I46" s="1119" t="s">
        <v>1</v>
      </c>
      <c r="J46" s="1119" t="s">
        <v>1</v>
      </c>
    </row>
    <row r="47" spans="1:10" x14ac:dyDescent="0.2">
      <c r="A47" s="2" t="s">
        <v>64</v>
      </c>
      <c r="B47" s="1123">
        <v>1088</v>
      </c>
      <c r="C47" s="1120">
        <v>0.17461799085140201</v>
      </c>
      <c r="D47" s="1120">
        <v>3.96985933184624E-2</v>
      </c>
      <c r="E47" s="1120">
        <v>5.6600686162710197E-2</v>
      </c>
      <c r="F47" s="1120">
        <v>0.10302402079105399</v>
      </c>
      <c r="G47" s="1120">
        <v>0.15416285395622301</v>
      </c>
      <c r="H47" s="1120">
        <v>8.9601218700408894E-2</v>
      </c>
      <c r="I47" s="1120">
        <v>6.6530637443065602E-2</v>
      </c>
      <c r="J47" s="1120">
        <v>0.315763980150223</v>
      </c>
    </row>
    <row r="48" spans="1:10" x14ac:dyDescent="0.2">
      <c r="A48" s="2" t="s">
        <v>65</v>
      </c>
      <c r="B48" s="1123">
        <v>735</v>
      </c>
      <c r="C48" s="1120">
        <v>0.20306627452373499</v>
      </c>
      <c r="D48" s="1120">
        <v>6.4787037670612294E-2</v>
      </c>
      <c r="E48" s="1120">
        <v>0.10727223008871099</v>
      </c>
      <c r="F48" s="1120">
        <v>0.225124731659889</v>
      </c>
      <c r="G48" s="1120">
        <v>0.16681632399558999</v>
      </c>
      <c r="H48" s="1120">
        <v>7.8386090695858002E-2</v>
      </c>
      <c r="I48" s="1120">
        <v>3.8342889398336397E-2</v>
      </c>
      <c r="J48" s="1120">
        <v>0.116204410791397</v>
      </c>
    </row>
    <row r="49" spans="1:10" x14ac:dyDescent="0.2">
      <c r="A49" s="2" t="s">
        <v>66</v>
      </c>
      <c r="B49" s="1123">
        <v>1312</v>
      </c>
      <c r="C49" s="1120">
        <v>0.22005519270896901</v>
      </c>
      <c r="D49" s="1120">
        <v>7.0166386663913699E-2</v>
      </c>
      <c r="E49" s="1120">
        <v>7.7204234898090404E-2</v>
      </c>
      <c r="F49" s="1120">
        <v>0.17688700556755099</v>
      </c>
      <c r="G49" s="1120">
        <v>0.163658872246742</v>
      </c>
      <c r="H49" s="1120">
        <v>8.1494539976119995E-2</v>
      </c>
      <c r="I49" s="1120">
        <v>4.0688287466764499E-2</v>
      </c>
      <c r="J49" s="1120">
        <v>0.169845476746559</v>
      </c>
    </row>
    <row r="50" spans="1:10" x14ac:dyDescent="0.2">
      <c r="A50" s="2" t="s">
        <v>67</v>
      </c>
      <c r="B50" s="1123">
        <v>885</v>
      </c>
      <c r="C50" s="1120">
        <v>0.185685649514198</v>
      </c>
      <c r="D50" s="1120">
        <v>3.8468886166811003E-2</v>
      </c>
      <c r="E50" s="1120">
        <v>8.3321020007133498E-2</v>
      </c>
      <c r="F50" s="1120">
        <v>0.198938488960266</v>
      </c>
      <c r="G50" s="1120">
        <v>0.14510862529277799</v>
      </c>
      <c r="H50" s="1120">
        <v>7.8725717961788205E-2</v>
      </c>
      <c r="I50" s="1120">
        <v>5.2899222820997203E-2</v>
      </c>
      <c r="J50" s="1120">
        <v>0.216852396726608</v>
      </c>
    </row>
    <row r="51" spans="1:10" x14ac:dyDescent="0.2">
      <c r="A51" s="2" t="s">
        <v>68</v>
      </c>
      <c r="B51" s="1123">
        <v>859</v>
      </c>
      <c r="C51" s="1120">
        <v>0.18736444413662001</v>
      </c>
      <c r="D51" s="1120">
        <v>4.2684242129325901E-2</v>
      </c>
      <c r="E51" s="1120">
        <v>0.102015025913715</v>
      </c>
      <c r="F51" s="1120">
        <v>0.15661031007766699</v>
      </c>
      <c r="G51" s="1120">
        <v>0.160982295870781</v>
      </c>
      <c r="H51" s="1120">
        <v>8.5888423025608104E-2</v>
      </c>
      <c r="I51" s="1120">
        <v>6.1079025268554701E-2</v>
      </c>
      <c r="J51" s="1120">
        <v>0.20337623357772799</v>
      </c>
    </row>
    <row r="52" spans="1:10" x14ac:dyDescent="0.2">
      <c r="A52" s="2" t="s">
        <v>69</v>
      </c>
      <c r="B52" s="1123">
        <v>867</v>
      </c>
      <c r="C52" s="1120">
        <v>0.18312655389308899</v>
      </c>
      <c r="D52" s="1120">
        <v>4.6667922288179398E-2</v>
      </c>
      <c r="E52" s="1120">
        <v>9.2718265950679807E-2</v>
      </c>
      <c r="F52" s="1120">
        <v>0.145851224660873</v>
      </c>
      <c r="G52" s="1120">
        <v>0.15719865262508401</v>
      </c>
      <c r="H52" s="1120">
        <v>7.1473062038421603E-2</v>
      </c>
      <c r="I52" s="1120">
        <v>6.0805864632129697E-2</v>
      </c>
      <c r="J52" s="1120">
        <v>0.242158457636833</v>
      </c>
    </row>
    <row r="53" spans="1:10" x14ac:dyDescent="0.2">
      <c r="A53" s="2" t="s">
        <v>70</v>
      </c>
      <c r="B53" s="1123">
        <v>777</v>
      </c>
      <c r="C53" s="1120">
        <v>0.30507928133010898</v>
      </c>
      <c r="D53" s="1120">
        <v>5.6608833372592898E-2</v>
      </c>
      <c r="E53" s="1120">
        <v>8.27821791172028E-2</v>
      </c>
      <c r="F53" s="1120">
        <v>0.200696691870689</v>
      </c>
      <c r="G53" s="1120">
        <v>0.17155404388904599</v>
      </c>
      <c r="H53" s="1120">
        <v>7.2100043296814006E-2</v>
      </c>
      <c r="I53" s="1120">
        <v>2.8693538159132E-2</v>
      </c>
      <c r="J53" s="1120">
        <v>8.2485377788543701E-2</v>
      </c>
    </row>
    <row r="54" spans="1:10" x14ac:dyDescent="0.2">
      <c r="A54" s="2" t="s">
        <v>71</v>
      </c>
      <c r="B54" s="1123">
        <v>878</v>
      </c>
      <c r="C54" s="1120">
        <v>0.209521844983101</v>
      </c>
      <c r="D54" s="1120">
        <v>6.7109473049640697E-2</v>
      </c>
      <c r="E54" s="1120">
        <v>7.8857228159904494E-2</v>
      </c>
      <c r="F54" s="1120">
        <v>0.157963216304779</v>
      </c>
      <c r="G54" s="1120">
        <v>0.18468044698238401</v>
      </c>
      <c r="H54" s="1120">
        <v>7.7911548316478701E-2</v>
      </c>
      <c r="I54" s="1120">
        <v>4.88761812448502E-2</v>
      </c>
      <c r="J54" s="1120">
        <v>0.175080060958862</v>
      </c>
    </row>
    <row r="55" spans="1:10" x14ac:dyDescent="0.2">
      <c r="A55" s="2" t="s">
        <v>72</v>
      </c>
      <c r="B55" s="1123">
        <v>529</v>
      </c>
      <c r="C55" s="1120">
        <v>0.19226470589637801</v>
      </c>
      <c r="D55" s="1120">
        <v>4.0827717632055303E-2</v>
      </c>
      <c r="E55" s="1120">
        <v>7.0295207202434498E-2</v>
      </c>
      <c r="F55" s="1120">
        <v>0.155657753348351</v>
      </c>
      <c r="G55" s="1120">
        <v>0.21291573345661199</v>
      </c>
      <c r="H55" s="1120">
        <v>0.110459104180336</v>
      </c>
      <c r="I55" s="1120">
        <v>4.2918220162391697E-2</v>
      </c>
      <c r="J55" s="1120">
        <v>0.17466156184673301</v>
      </c>
    </row>
    <row r="56" spans="1:10" x14ac:dyDescent="0.2">
      <c r="A56" s="2" t="s">
        <v>73</v>
      </c>
      <c r="B56" s="1123">
        <v>944</v>
      </c>
      <c r="C56" s="1120">
        <v>0.15067389607429499</v>
      </c>
      <c r="D56" s="1120">
        <v>2.7908431366085999E-2</v>
      </c>
      <c r="E56" s="1120">
        <v>8.88694673776627E-2</v>
      </c>
      <c r="F56" s="1120">
        <v>0.16372299194335899</v>
      </c>
      <c r="G56" s="1120">
        <v>0.17352658510208099</v>
      </c>
      <c r="H56" s="1120">
        <v>9.2515885829925495E-2</v>
      </c>
      <c r="I56" s="1120">
        <v>5.3313434123992899E-2</v>
      </c>
      <c r="J56" s="1120">
        <v>0.249469295144081</v>
      </c>
    </row>
    <row r="57" spans="1:10" x14ac:dyDescent="0.2">
      <c r="A57" s="5" t="s">
        <v>74</v>
      </c>
      <c r="B57" s="1122" t="s">
        <v>1</v>
      </c>
      <c r="C57" s="1119" t="s">
        <v>1</v>
      </c>
      <c r="D57" s="1119" t="s">
        <v>1</v>
      </c>
      <c r="E57" s="1119" t="s">
        <v>1</v>
      </c>
      <c r="F57" s="1119" t="s">
        <v>1</v>
      </c>
      <c r="G57" s="1119" t="s">
        <v>1</v>
      </c>
      <c r="H57" s="1119" t="s">
        <v>1</v>
      </c>
      <c r="I57" s="1119" t="s">
        <v>1</v>
      </c>
      <c r="J57" s="1119" t="s">
        <v>1</v>
      </c>
    </row>
    <row r="58" spans="1:10" x14ac:dyDescent="0.2">
      <c r="A58" s="2" t="s">
        <v>75</v>
      </c>
      <c r="B58" s="1123">
        <v>1088</v>
      </c>
      <c r="C58" s="1120">
        <v>0.17461799085140201</v>
      </c>
      <c r="D58" s="1120">
        <v>3.96985933184624E-2</v>
      </c>
      <c r="E58" s="1120">
        <v>5.6600686162710197E-2</v>
      </c>
      <c r="F58" s="1120">
        <v>0.10302402079105399</v>
      </c>
      <c r="G58" s="1120">
        <v>0.15416285395622301</v>
      </c>
      <c r="H58" s="1120">
        <v>8.9601218700408894E-2</v>
      </c>
      <c r="I58" s="1120">
        <v>6.6530637443065602E-2</v>
      </c>
      <c r="J58" s="1120">
        <v>0.315763980150223</v>
      </c>
    </row>
    <row r="59" spans="1:10" x14ac:dyDescent="0.2">
      <c r="A59" s="2" t="s">
        <v>76</v>
      </c>
      <c r="B59" s="1123">
        <v>4033</v>
      </c>
      <c r="C59" s="1120">
        <v>0.18887002766132399</v>
      </c>
      <c r="D59" s="1120">
        <v>4.8212073743343402E-2</v>
      </c>
      <c r="E59" s="1120">
        <v>8.5344910621643094E-2</v>
      </c>
      <c r="F59" s="1120">
        <v>0.16912338137626601</v>
      </c>
      <c r="G59" s="1120">
        <v>0.16137155890464799</v>
      </c>
      <c r="H59" s="1120">
        <v>8.6007416248321505E-2</v>
      </c>
      <c r="I59" s="1120">
        <v>5.5808227509260198E-2</v>
      </c>
      <c r="J59" s="1120">
        <v>0.20526240766048401</v>
      </c>
    </row>
    <row r="60" spans="1:10" x14ac:dyDescent="0.2">
      <c r="A60" s="2" t="s">
        <v>77</v>
      </c>
      <c r="B60" s="1123">
        <v>2149</v>
      </c>
      <c r="C60" s="1120">
        <v>0.26124820113182101</v>
      </c>
      <c r="D60" s="1120">
        <v>6.4239963889121995E-2</v>
      </c>
      <c r="E60" s="1120">
        <v>9.24079194664955E-2</v>
      </c>
      <c r="F60" s="1120">
        <v>0.19173799455165899</v>
      </c>
      <c r="G60" s="1120">
        <v>0.17305357754230499</v>
      </c>
      <c r="H60" s="1120">
        <v>6.91085085272789E-2</v>
      </c>
      <c r="I60" s="1120">
        <v>3.1264696270227398E-2</v>
      </c>
      <c r="J60" s="1120">
        <v>0.116939157247543</v>
      </c>
    </row>
    <row r="61" spans="1:10" x14ac:dyDescent="0.2">
      <c r="A61" s="2" t="s">
        <v>78</v>
      </c>
      <c r="B61" s="1123">
        <v>1604</v>
      </c>
      <c r="C61" s="1120">
        <v>0.13977006077766399</v>
      </c>
      <c r="D61" s="1120">
        <v>3.6774974316358601E-2</v>
      </c>
      <c r="E61" s="1120">
        <v>8.3511710166931194E-2</v>
      </c>
      <c r="F61" s="1120">
        <v>0.17040294408798201</v>
      </c>
      <c r="G61" s="1120">
        <v>0.19809471070766399</v>
      </c>
      <c r="H61" s="1120">
        <v>9.5444492995738997E-2</v>
      </c>
      <c r="I61" s="1120">
        <v>4.50926125049591E-2</v>
      </c>
      <c r="J61" s="1120">
        <v>0.230908498167992</v>
      </c>
    </row>
    <row r="62" spans="1:10" x14ac:dyDescent="0.2">
      <c r="A62" s="5" t="s">
        <v>79</v>
      </c>
      <c r="B62" s="1122" t="s">
        <v>1</v>
      </c>
      <c r="C62" s="1119" t="s">
        <v>1</v>
      </c>
      <c r="D62" s="1119" t="s">
        <v>1</v>
      </c>
      <c r="E62" s="1119" t="s">
        <v>1</v>
      </c>
      <c r="F62" s="1119" t="s">
        <v>1</v>
      </c>
      <c r="G62" s="1119" t="s">
        <v>1</v>
      </c>
      <c r="H62" s="1119" t="s">
        <v>1</v>
      </c>
      <c r="I62" s="1119" t="s">
        <v>1</v>
      </c>
      <c r="J62" s="1119" t="s">
        <v>1</v>
      </c>
    </row>
    <row r="63" spans="1:10" x14ac:dyDescent="0.2">
      <c r="A63" s="2" t="s">
        <v>80</v>
      </c>
      <c r="B63" s="1123">
        <v>7164</v>
      </c>
      <c r="C63" s="1120">
        <v>0.20311576128006001</v>
      </c>
      <c r="D63" s="1120">
        <v>4.84952367842197E-2</v>
      </c>
      <c r="E63" s="1120">
        <v>8.5359439253807096E-2</v>
      </c>
      <c r="F63" s="1120">
        <v>0.166713356971741</v>
      </c>
      <c r="G63" s="1120">
        <v>0.16958090662956199</v>
      </c>
      <c r="H63" s="1120">
        <v>8.2297392189502702E-2</v>
      </c>
      <c r="I63" s="1120">
        <v>4.85570318996906E-2</v>
      </c>
      <c r="J63" s="1120">
        <v>0.19588087499141699</v>
      </c>
    </row>
    <row r="64" spans="1:10" x14ac:dyDescent="0.2">
      <c r="A64" s="2" t="s">
        <v>81</v>
      </c>
      <c r="B64" s="1123">
        <v>295</v>
      </c>
      <c r="C64" s="1120">
        <v>0.17328251898288699</v>
      </c>
      <c r="D64" s="1120">
        <v>7.0663861930370303E-2</v>
      </c>
      <c r="E64" s="1120">
        <v>9.5171190798282596E-2</v>
      </c>
      <c r="F64" s="1120">
        <v>0.140768453478813</v>
      </c>
      <c r="G64" s="1120">
        <v>0.14229069650173201</v>
      </c>
      <c r="H64" s="1120">
        <v>8.6343407630920396E-2</v>
      </c>
      <c r="I64" s="1120">
        <v>6.5670207142829895E-2</v>
      </c>
      <c r="J64" s="1120">
        <v>0.22580966353416401</v>
      </c>
    </row>
    <row r="65" spans="1:10" x14ac:dyDescent="0.2">
      <c r="A65" s="2" t="s">
        <v>82</v>
      </c>
      <c r="B65" s="1123">
        <v>606</v>
      </c>
      <c r="C65" s="1120">
        <v>0.18735060095787001</v>
      </c>
      <c r="D65" s="1120">
        <v>2.7531480416655499E-2</v>
      </c>
      <c r="E65" s="1120">
        <v>7.0188313722610501E-2</v>
      </c>
      <c r="F65" s="1120">
        <v>0.141684755682945</v>
      </c>
      <c r="G65" s="1120">
        <v>0.153102517127991</v>
      </c>
      <c r="H65" s="1120">
        <v>9.3194201588630704E-2</v>
      </c>
      <c r="I65" s="1120">
        <v>7.7110104262828799E-2</v>
      </c>
      <c r="J65" s="1120">
        <v>0.24983800947666199</v>
      </c>
    </row>
    <row r="66" spans="1:10" x14ac:dyDescent="0.2">
      <c r="A66" s="2" t="s">
        <v>83</v>
      </c>
      <c r="B66" s="1123">
        <v>809</v>
      </c>
      <c r="C66" s="1120">
        <v>0.18359115719795199</v>
      </c>
      <c r="D66" s="1120">
        <v>7.7025696635246305E-2</v>
      </c>
      <c r="E66" s="1120">
        <v>6.6501252353191403E-2</v>
      </c>
      <c r="F66" s="1120">
        <v>0.192584544420242</v>
      </c>
      <c r="G66" s="1120">
        <v>0.15694266557693501</v>
      </c>
      <c r="H66" s="1120">
        <v>8.5061162710189805E-2</v>
      </c>
      <c r="I66" s="1120">
        <v>4.0515135973691899E-2</v>
      </c>
      <c r="J66" s="1120">
        <v>0.19777837395667999</v>
      </c>
    </row>
    <row r="67" spans="1:10" x14ac:dyDescent="0.2">
      <c r="A67" s="5" t="s">
        <v>84</v>
      </c>
      <c r="B67" s="1122" t="s">
        <v>1</v>
      </c>
      <c r="C67" s="1119" t="s">
        <v>1</v>
      </c>
      <c r="D67" s="1119" t="s">
        <v>1</v>
      </c>
      <c r="E67" s="1119" t="s">
        <v>1</v>
      </c>
      <c r="F67" s="1119" t="s">
        <v>1</v>
      </c>
      <c r="G67" s="1119" t="s">
        <v>1</v>
      </c>
      <c r="H67" s="1119" t="s">
        <v>1</v>
      </c>
      <c r="I67" s="1119" t="s">
        <v>1</v>
      </c>
      <c r="J67" s="1119" t="s">
        <v>1</v>
      </c>
    </row>
    <row r="68" spans="1:10" x14ac:dyDescent="0.2">
      <c r="A68" s="2" t="s">
        <v>85</v>
      </c>
      <c r="B68" s="1123">
        <v>8166</v>
      </c>
      <c r="C68" s="1120">
        <v>0.17561376094818101</v>
      </c>
      <c r="D68" s="1120">
        <v>4.8659991472959498E-2</v>
      </c>
      <c r="E68" s="1120">
        <v>8.3751507103443104E-2</v>
      </c>
      <c r="F68" s="1120">
        <v>0.16860567033290899</v>
      </c>
      <c r="G68" s="1120">
        <v>0.17353154718875899</v>
      </c>
      <c r="H68" s="1120">
        <v>8.6522951722145094E-2</v>
      </c>
      <c r="I68" s="1120">
        <v>5.2170071750879302E-2</v>
      </c>
      <c r="J68" s="1120">
        <v>0.21114450693130499</v>
      </c>
    </row>
    <row r="69" spans="1:10" x14ac:dyDescent="0.2">
      <c r="A69" s="2" t="s">
        <v>86</v>
      </c>
      <c r="B69" s="1123">
        <v>182</v>
      </c>
      <c r="C69" s="1120">
        <v>0.27267256379127502</v>
      </c>
      <c r="D69" s="1120">
        <v>6.6378340125083896E-2</v>
      </c>
      <c r="E69" s="1120">
        <v>8.2084625959396404E-2</v>
      </c>
      <c r="F69" s="1120">
        <v>0.10362470895052001</v>
      </c>
      <c r="G69" s="1120">
        <v>0.16592594981193501</v>
      </c>
      <c r="H69" s="1120">
        <v>0.108067139983177</v>
      </c>
      <c r="I69" s="1120">
        <v>4.98948879539967E-2</v>
      </c>
      <c r="J69" s="1120">
        <v>0.15135179460048701</v>
      </c>
    </row>
    <row r="70" spans="1:10" x14ac:dyDescent="0.2">
      <c r="A70" s="2" t="s">
        <v>87</v>
      </c>
      <c r="B70" s="1123">
        <v>468</v>
      </c>
      <c r="C70" s="1120">
        <v>0.52438133955001798</v>
      </c>
      <c r="D70" s="1120">
        <v>5.89039772748947E-2</v>
      </c>
      <c r="E70" s="1120">
        <v>8.5445001721382099E-2</v>
      </c>
      <c r="F70" s="1120">
        <v>0.15733785927295699</v>
      </c>
      <c r="G70" s="1120">
        <v>8.5859581828117398E-2</v>
      </c>
      <c r="H70" s="1120">
        <v>2.0470835268497498E-2</v>
      </c>
      <c r="I70" s="1120">
        <v>1.9941683858633E-2</v>
      </c>
      <c r="J70" s="1120">
        <v>4.7659706324338899E-2</v>
      </c>
    </row>
    <row r="71" spans="1:10" x14ac:dyDescent="0.2">
      <c r="A71" s="2" t="s">
        <v>88</v>
      </c>
      <c r="B71" s="1123">
        <v>57</v>
      </c>
      <c r="C71" s="1120">
        <v>0.47818759083747903</v>
      </c>
      <c r="D71" s="1120">
        <v>7.9554654657840701E-2</v>
      </c>
      <c r="E71" s="1120">
        <v>4.6899054199457203E-2</v>
      </c>
      <c r="F71" s="1120">
        <v>0.144513875246048</v>
      </c>
      <c r="G71" s="1120">
        <v>4.5630861073732397E-2</v>
      </c>
      <c r="H71" s="1120">
        <v>7.2951793670654297E-2</v>
      </c>
      <c r="I71" s="1120">
        <v>2.48950608074665E-2</v>
      </c>
      <c r="J71" s="1120">
        <v>0.107367105782032</v>
      </c>
    </row>
    <row r="72" spans="1:10" x14ac:dyDescent="0.2">
      <c r="A72" s="5" t="s">
        <v>89</v>
      </c>
      <c r="B72" s="1122" t="s">
        <v>1</v>
      </c>
      <c r="C72" s="1119" t="s">
        <v>1</v>
      </c>
      <c r="D72" s="1119" t="s">
        <v>1</v>
      </c>
      <c r="E72" s="1119" t="s">
        <v>1</v>
      </c>
      <c r="F72" s="1119" t="s">
        <v>1</v>
      </c>
      <c r="G72" s="1119" t="s">
        <v>1</v>
      </c>
      <c r="H72" s="1119" t="s">
        <v>1</v>
      </c>
      <c r="I72" s="1119" t="s">
        <v>1</v>
      </c>
      <c r="J72" s="1119" t="s">
        <v>1</v>
      </c>
    </row>
    <row r="73" spans="1:10" x14ac:dyDescent="0.2">
      <c r="A73" s="2" t="s">
        <v>89</v>
      </c>
      <c r="B73" s="1123">
        <v>4704</v>
      </c>
      <c r="C73" s="1120">
        <v>0.21681739389896401</v>
      </c>
      <c r="D73" s="1120">
        <v>5.5445350706577301E-2</v>
      </c>
      <c r="E73" s="1120">
        <v>8.7044745683670002E-2</v>
      </c>
      <c r="F73" s="1120">
        <v>0.17306610941886899</v>
      </c>
      <c r="G73" s="1120">
        <v>0.16308279335498799</v>
      </c>
      <c r="H73" s="1120">
        <v>8.2698933780193301E-2</v>
      </c>
      <c r="I73" s="1120">
        <v>5.0800506025552701E-2</v>
      </c>
      <c r="J73" s="1120">
        <v>0.171044170856476</v>
      </c>
    </row>
    <row r="74" spans="1:10" x14ac:dyDescent="0.2">
      <c r="A74" s="2" t="s">
        <v>90</v>
      </c>
      <c r="B74" s="1123">
        <v>1984</v>
      </c>
      <c r="C74" s="1120">
        <v>8.0167390406131703E-2</v>
      </c>
      <c r="D74" s="1120">
        <v>2.3196978494525001E-2</v>
      </c>
      <c r="E74" s="1120">
        <v>5.9063374996185303E-2</v>
      </c>
      <c r="F74" s="1120">
        <v>0.13993881642818501</v>
      </c>
      <c r="G74" s="1120">
        <v>0.153082296252251</v>
      </c>
      <c r="H74" s="1120">
        <v>8.9553132653236403E-2</v>
      </c>
      <c r="I74" s="1120">
        <v>4.7640543431043597E-2</v>
      </c>
      <c r="J74" s="1120">
        <v>0.40735745429992698</v>
      </c>
    </row>
    <row r="75" spans="1:10" x14ac:dyDescent="0.2">
      <c r="A75" s="5" t="s">
        <v>91</v>
      </c>
      <c r="B75" s="1122" t="s">
        <v>1</v>
      </c>
      <c r="C75" s="1119" t="s">
        <v>1</v>
      </c>
      <c r="D75" s="1119" t="s">
        <v>1</v>
      </c>
      <c r="E75" s="1119" t="s">
        <v>1</v>
      </c>
      <c r="F75" s="1119" t="s">
        <v>1</v>
      </c>
      <c r="G75" s="1119" t="s">
        <v>1</v>
      </c>
      <c r="H75" s="1119" t="s">
        <v>1</v>
      </c>
      <c r="I75" s="1119" t="s">
        <v>1</v>
      </c>
      <c r="J75" s="1119" t="s">
        <v>1</v>
      </c>
    </row>
    <row r="76" spans="1:10" x14ac:dyDescent="0.2">
      <c r="A76" s="2" t="s">
        <v>92</v>
      </c>
      <c r="B76" s="1123">
        <v>2343</v>
      </c>
      <c r="C76" s="1120">
        <v>0.22766353189945199</v>
      </c>
      <c r="D76" s="1120">
        <v>5.2859507501125301E-2</v>
      </c>
      <c r="E76" s="1120">
        <v>6.7524395883083302E-2</v>
      </c>
      <c r="F76" s="1120">
        <v>0.14855080842971799</v>
      </c>
      <c r="G76" s="1120">
        <v>0.14678864181041701</v>
      </c>
      <c r="H76" s="1120">
        <v>9.1223262250423404E-2</v>
      </c>
      <c r="I76" s="1120">
        <v>5.3349450230598401E-2</v>
      </c>
      <c r="J76" s="1120">
        <v>0.21204037964344</v>
      </c>
    </row>
    <row r="77" spans="1:10" x14ac:dyDescent="0.2">
      <c r="A77" s="2" t="s">
        <v>93</v>
      </c>
      <c r="B77" s="1123">
        <v>1171</v>
      </c>
      <c r="C77" s="1120">
        <v>0.19449561834335299</v>
      </c>
      <c r="D77" s="1120">
        <v>6.1007469892501803E-2</v>
      </c>
      <c r="E77" s="1120">
        <v>7.9652681946754497E-2</v>
      </c>
      <c r="F77" s="1120">
        <v>0.15665404498577101</v>
      </c>
      <c r="G77" s="1120">
        <v>0.15144926309585599</v>
      </c>
      <c r="H77" s="1120">
        <v>8.1518098711967496E-2</v>
      </c>
      <c r="I77" s="1120">
        <v>6.2510676681995406E-2</v>
      </c>
      <c r="J77" s="1120">
        <v>0.21271216869354201</v>
      </c>
    </row>
    <row r="78" spans="1:10" x14ac:dyDescent="0.2">
      <c r="A78" s="2" t="s">
        <v>94</v>
      </c>
      <c r="B78" s="1123">
        <v>3140</v>
      </c>
      <c r="C78" s="1120">
        <v>0.17400455474853499</v>
      </c>
      <c r="D78" s="1120">
        <v>4.6142216771841001E-2</v>
      </c>
      <c r="E78" s="1120">
        <v>0.10212354362011</v>
      </c>
      <c r="F78" s="1120">
        <v>0.19895483553409599</v>
      </c>
      <c r="G78" s="1120">
        <v>0.18509630858898199</v>
      </c>
      <c r="H78" s="1120">
        <v>7.6592937111854595E-2</v>
      </c>
      <c r="I78" s="1120">
        <v>4.1650656610727303E-2</v>
      </c>
      <c r="J78" s="1120">
        <v>0.17543496191501601</v>
      </c>
    </row>
    <row r="79" spans="1:10" x14ac:dyDescent="0.2">
      <c r="A79" s="5" t="s">
        <v>95</v>
      </c>
      <c r="B79" s="1122" t="s">
        <v>1</v>
      </c>
      <c r="C79" s="1119" t="s">
        <v>1</v>
      </c>
      <c r="D79" s="1119" t="s">
        <v>1</v>
      </c>
      <c r="E79" s="1119" t="s">
        <v>1</v>
      </c>
      <c r="F79" s="1119" t="s">
        <v>1</v>
      </c>
      <c r="G79" s="1119" t="s">
        <v>1</v>
      </c>
      <c r="H79" s="1119" t="s">
        <v>1</v>
      </c>
      <c r="I79" s="1119" t="s">
        <v>1</v>
      </c>
      <c r="J79" s="1119" t="s">
        <v>1</v>
      </c>
    </row>
    <row r="80" spans="1:10" x14ac:dyDescent="0.2">
      <c r="A80" s="2" t="s">
        <v>96</v>
      </c>
      <c r="B80" s="1123">
        <v>1201</v>
      </c>
      <c r="C80" s="1120">
        <v>0.14006137847900399</v>
      </c>
      <c r="D80" s="1120">
        <v>3.2150253653526299E-2</v>
      </c>
      <c r="E80" s="1120">
        <v>6.7689687013626099E-2</v>
      </c>
      <c r="F80" s="1120">
        <v>0.14574818313121801</v>
      </c>
      <c r="G80" s="1120">
        <v>0.159316390752792</v>
      </c>
      <c r="H80" s="1120">
        <v>8.5854358971118899E-2</v>
      </c>
      <c r="I80" s="1120">
        <v>5.4918292909860597E-2</v>
      </c>
      <c r="J80" s="1120">
        <v>0.31426146626472501</v>
      </c>
    </row>
    <row r="81" spans="1:10" x14ac:dyDescent="0.2">
      <c r="A81" s="2" t="s">
        <v>97</v>
      </c>
      <c r="B81" s="1123">
        <v>1286</v>
      </c>
      <c r="C81" s="1120">
        <v>0.16403362154960599</v>
      </c>
      <c r="D81" s="1120">
        <v>5.52959814667702E-2</v>
      </c>
      <c r="E81" s="1120">
        <v>9.5283672213554396E-2</v>
      </c>
      <c r="F81" s="1120">
        <v>0.19873140752315499</v>
      </c>
      <c r="G81" s="1120">
        <v>0.19005569815635701</v>
      </c>
      <c r="H81" s="1120">
        <v>7.3671005666256006E-2</v>
      </c>
      <c r="I81" s="1120">
        <v>6.2830217182636303E-2</v>
      </c>
      <c r="J81" s="1120">
        <v>0.16009838879108401</v>
      </c>
    </row>
    <row r="82" spans="1:10" x14ac:dyDescent="0.2">
      <c r="A82" s="2" t="s">
        <v>98</v>
      </c>
      <c r="B82" s="1123">
        <v>272</v>
      </c>
      <c r="C82" s="1120">
        <v>0.25780633091926602</v>
      </c>
      <c r="D82" s="1120">
        <v>3.9211209863424301E-2</v>
      </c>
      <c r="E82" s="1120">
        <v>0.11353849619627</v>
      </c>
      <c r="F82" s="1120">
        <v>0.148563832044601</v>
      </c>
      <c r="G82" s="1120">
        <v>0.14006218314170801</v>
      </c>
      <c r="H82" s="1120">
        <v>0.11461937427520801</v>
      </c>
      <c r="I82" s="1120">
        <v>3.7756159901618999E-2</v>
      </c>
      <c r="J82" s="1120">
        <v>0.148442417383194</v>
      </c>
    </row>
    <row r="83" spans="1:10" x14ac:dyDescent="0.2">
      <c r="A83" s="2" t="s">
        <v>99</v>
      </c>
      <c r="B83" s="1123">
        <v>789</v>
      </c>
      <c r="C83" s="1120">
        <v>0.271019697189331</v>
      </c>
      <c r="D83" s="1120">
        <v>6.7993387579917894E-2</v>
      </c>
      <c r="E83" s="1120">
        <v>9.6220843493938404E-2</v>
      </c>
      <c r="F83" s="1120">
        <v>0.22861883044242901</v>
      </c>
      <c r="G83" s="1120">
        <v>0.16816686093807201</v>
      </c>
      <c r="H83" s="1120">
        <v>6.8314783275127397E-2</v>
      </c>
      <c r="I83" s="1120">
        <v>3.2933413982391399E-2</v>
      </c>
      <c r="J83" s="1120">
        <v>6.6732175648212405E-2</v>
      </c>
    </row>
    <row r="84" spans="1:10" x14ac:dyDescent="0.2">
      <c r="A84" s="2" t="s">
        <v>100</v>
      </c>
      <c r="B84" s="1123">
        <v>381</v>
      </c>
      <c r="C84" s="1120">
        <v>0.17183981835842099</v>
      </c>
      <c r="D84" s="1120">
        <v>9.19770076870918E-2</v>
      </c>
      <c r="E84" s="1120">
        <v>0.14394128322601299</v>
      </c>
      <c r="F84" s="1120">
        <v>0.21862761676311501</v>
      </c>
      <c r="G84" s="1120">
        <v>0.13609398901462599</v>
      </c>
      <c r="H84" s="1120">
        <v>6.5934598445892306E-2</v>
      </c>
      <c r="I84" s="1120">
        <v>3.4921586513519301E-2</v>
      </c>
      <c r="J84" s="1120">
        <v>0.13666410744190199</v>
      </c>
    </row>
    <row r="85" spans="1:10" x14ac:dyDescent="0.2">
      <c r="A85" s="2" t="s">
        <v>101</v>
      </c>
      <c r="B85" s="1123">
        <v>1019</v>
      </c>
      <c r="C85" s="1120">
        <v>0.100348375737667</v>
      </c>
      <c r="D85" s="1120">
        <v>3.4868586808443097E-2</v>
      </c>
      <c r="E85" s="1120">
        <v>6.3022576272487599E-2</v>
      </c>
      <c r="F85" s="1120">
        <v>0.17180380225181599</v>
      </c>
      <c r="G85" s="1120">
        <v>0.18952496349811601</v>
      </c>
      <c r="H85" s="1120">
        <v>0.11213149130344401</v>
      </c>
      <c r="I85" s="1120">
        <v>6.8294167518615695E-2</v>
      </c>
      <c r="J85" s="1120">
        <v>0.26000604033470198</v>
      </c>
    </row>
    <row r="86" spans="1:10" x14ac:dyDescent="0.2">
      <c r="A86" s="2" t="s">
        <v>102</v>
      </c>
      <c r="B86" s="1123">
        <v>304</v>
      </c>
      <c r="C86" s="1120">
        <v>0.104689136147499</v>
      </c>
      <c r="D86" s="1120">
        <v>5.0383541733026498E-2</v>
      </c>
      <c r="E86" s="1120">
        <v>3.7027005106210702E-2</v>
      </c>
      <c r="F86" s="1120">
        <v>5.25407306849957E-2</v>
      </c>
      <c r="G86" s="1120">
        <v>0.132354140281677</v>
      </c>
      <c r="H86" s="1120">
        <v>0.13388289511203799</v>
      </c>
      <c r="I86" s="1120">
        <v>4.1414160281419803E-2</v>
      </c>
      <c r="J86" s="1120">
        <v>0.44770839810371399</v>
      </c>
    </row>
    <row r="87" spans="1:10" x14ac:dyDescent="0.2">
      <c r="A87" s="2" t="s">
        <v>103</v>
      </c>
      <c r="B87" s="1123">
        <v>376</v>
      </c>
      <c r="C87" s="1120">
        <v>8.7415330111980397E-2</v>
      </c>
      <c r="D87" s="1120">
        <v>1.61862596869469E-2</v>
      </c>
      <c r="E87" s="1120">
        <v>2.60188784450293E-2</v>
      </c>
      <c r="F87" s="1120">
        <v>0.110568225383759</v>
      </c>
      <c r="G87" s="1120">
        <v>0.108288921415806</v>
      </c>
      <c r="H87" s="1120">
        <v>7.7841602265834794E-2</v>
      </c>
      <c r="I87" s="1120">
        <v>8.2930088043212905E-2</v>
      </c>
      <c r="J87" s="1120">
        <v>0.49075070023536699</v>
      </c>
    </row>
    <row r="88" spans="1:10" x14ac:dyDescent="0.2">
      <c r="A88" s="2" t="s">
        <v>104</v>
      </c>
      <c r="B88" s="1123">
        <v>979</v>
      </c>
      <c r="C88" s="1120">
        <v>0.29421827197074901</v>
      </c>
      <c r="D88" s="1120">
        <v>5.9307750314474099E-2</v>
      </c>
      <c r="E88" s="1120">
        <v>7.5167246162891402E-2</v>
      </c>
      <c r="F88" s="1120">
        <v>0.14016348123550401</v>
      </c>
      <c r="G88" s="1120">
        <v>0.15154366195201899</v>
      </c>
      <c r="H88" s="1120">
        <v>8.5961222648620605E-2</v>
      </c>
      <c r="I88" s="1120">
        <v>4.1726086288690602E-2</v>
      </c>
      <c r="J88" s="1120">
        <v>0.151912286877632</v>
      </c>
    </row>
    <row r="89" spans="1:10" x14ac:dyDescent="0.2">
      <c r="A89" s="5" t="s">
        <v>105</v>
      </c>
      <c r="B89" s="1122" t="s">
        <v>1</v>
      </c>
      <c r="C89" s="1119" t="s">
        <v>1</v>
      </c>
      <c r="D89" s="1119" t="s">
        <v>1</v>
      </c>
      <c r="E89" s="1119" t="s">
        <v>1</v>
      </c>
      <c r="F89" s="1119" t="s">
        <v>1</v>
      </c>
      <c r="G89" s="1119" t="s">
        <v>1</v>
      </c>
      <c r="H89" s="1119" t="s">
        <v>1</v>
      </c>
      <c r="I89" s="1119" t="s">
        <v>1</v>
      </c>
      <c r="J89" s="1119" t="s">
        <v>1</v>
      </c>
    </row>
    <row r="90" spans="1:10" x14ac:dyDescent="0.2">
      <c r="A90" s="2" t="s">
        <v>106</v>
      </c>
      <c r="B90" s="1123">
        <v>1099</v>
      </c>
      <c r="C90" s="1120">
        <v>1</v>
      </c>
      <c r="D90" s="1120">
        <v>0</v>
      </c>
      <c r="E90" s="1120">
        <v>0</v>
      </c>
      <c r="F90" s="1120">
        <v>0</v>
      </c>
      <c r="G90" s="1120">
        <v>0</v>
      </c>
      <c r="H90" s="1120">
        <v>0</v>
      </c>
      <c r="I90" s="1120">
        <v>0</v>
      </c>
      <c r="J90" s="1120">
        <v>0</v>
      </c>
    </row>
    <row r="91" spans="1:10" x14ac:dyDescent="0.2">
      <c r="A91" s="2" t="s">
        <v>107</v>
      </c>
      <c r="B91" s="1123">
        <v>2539</v>
      </c>
      <c r="C91" s="1120">
        <v>5.86607567965984E-2</v>
      </c>
      <c r="D91" s="1120">
        <v>0.156838104128838</v>
      </c>
      <c r="E91" s="1120">
        <v>0.261566251516342</v>
      </c>
      <c r="F91" s="1120">
        <v>0.52293491363525402</v>
      </c>
      <c r="G91" s="1120">
        <v>0</v>
      </c>
      <c r="H91" s="1120">
        <v>0</v>
      </c>
      <c r="I91" s="1120">
        <v>0</v>
      </c>
      <c r="J91" s="1120">
        <v>0</v>
      </c>
    </row>
    <row r="92" spans="1:10" x14ac:dyDescent="0.2">
      <c r="A92" s="2" t="s">
        <v>108</v>
      </c>
      <c r="B92" s="1123">
        <v>4463</v>
      </c>
      <c r="C92" s="1120">
        <v>0</v>
      </c>
      <c r="D92" s="1120">
        <v>0</v>
      </c>
      <c r="E92" s="1120">
        <v>0</v>
      </c>
      <c r="F92" s="1120">
        <v>0</v>
      </c>
      <c r="G92" s="1120">
        <v>0.377986490726471</v>
      </c>
      <c r="H92" s="1120">
        <v>0.18840478360652901</v>
      </c>
      <c r="I92" s="1120">
        <v>0.113271802663803</v>
      </c>
      <c r="J92" s="1120">
        <v>0.32033690810203602</v>
      </c>
    </row>
    <row r="93" spans="1:10" x14ac:dyDescent="0.2">
      <c r="A93" s="2" t="s">
        <v>109</v>
      </c>
      <c r="B93" s="1123">
        <v>773</v>
      </c>
      <c r="C93" s="1120">
        <v>0</v>
      </c>
      <c r="D93" s="1120">
        <v>0</v>
      </c>
      <c r="E93" s="1120">
        <v>0</v>
      </c>
      <c r="F93" s="1120">
        <v>0</v>
      </c>
      <c r="G93" s="1120">
        <v>0</v>
      </c>
      <c r="H93" s="1120">
        <v>0</v>
      </c>
      <c r="I93" s="1120">
        <v>0</v>
      </c>
      <c r="J93" s="1120">
        <v>1</v>
      </c>
    </row>
    <row r="94" spans="1:10" x14ac:dyDescent="0.2">
      <c r="A94" s="5" t="s">
        <v>110</v>
      </c>
      <c r="B94" s="1122" t="s">
        <v>1</v>
      </c>
      <c r="C94" s="1119" t="s">
        <v>1</v>
      </c>
      <c r="D94" s="1119" t="s">
        <v>1</v>
      </c>
      <c r="E94" s="1119" t="s">
        <v>1</v>
      </c>
      <c r="F94" s="1119" t="s">
        <v>1</v>
      </c>
      <c r="G94" s="1119" t="s">
        <v>1</v>
      </c>
      <c r="H94" s="1119" t="s">
        <v>1</v>
      </c>
      <c r="I94" s="1119" t="s">
        <v>1</v>
      </c>
      <c r="J94" s="1119" t="s">
        <v>1</v>
      </c>
    </row>
    <row r="95" spans="1:10" x14ac:dyDescent="0.2">
      <c r="A95" s="2" t="s">
        <v>106</v>
      </c>
      <c r="B95" s="1123">
        <v>1764</v>
      </c>
      <c r="C95" s="1120">
        <v>0.72658544778823897</v>
      </c>
      <c r="D95" s="1120">
        <v>0.18146689236164101</v>
      </c>
      <c r="E95" s="1120">
        <v>9.19476673007011E-2</v>
      </c>
      <c r="F95" s="1120">
        <v>0</v>
      </c>
      <c r="G95" s="1120">
        <v>0</v>
      </c>
      <c r="H95" s="1120">
        <v>0</v>
      </c>
      <c r="I95" s="1120">
        <v>0</v>
      </c>
      <c r="J95" s="1120">
        <v>0</v>
      </c>
    </row>
    <row r="96" spans="1:10" x14ac:dyDescent="0.2">
      <c r="A96" s="2" t="s">
        <v>107</v>
      </c>
      <c r="B96" s="1123">
        <v>3336</v>
      </c>
      <c r="C96" s="1120">
        <v>0</v>
      </c>
      <c r="D96" s="1120">
        <v>0</v>
      </c>
      <c r="E96" s="1120">
        <v>0.14876541495323201</v>
      </c>
      <c r="F96" s="1120">
        <v>0.42721351981163003</v>
      </c>
      <c r="G96" s="1120">
        <v>0.42402106523513799</v>
      </c>
      <c r="H96" s="1120">
        <v>0</v>
      </c>
      <c r="I96" s="1120">
        <v>0</v>
      </c>
      <c r="J96" s="1120">
        <v>0</v>
      </c>
    </row>
    <row r="97" spans="1:10" x14ac:dyDescent="0.2">
      <c r="A97" s="2" t="s">
        <v>108</v>
      </c>
      <c r="B97" s="1123">
        <v>3365</v>
      </c>
      <c r="C97" s="1120">
        <v>0</v>
      </c>
      <c r="D97" s="1120">
        <v>0</v>
      </c>
      <c r="E97" s="1120">
        <v>0</v>
      </c>
      <c r="F97" s="1120">
        <v>0</v>
      </c>
      <c r="G97" s="1120">
        <v>5.56225283071399E-3</v>
      </c>
      <c r="H97" s="1120">
        <v>0.27257454395294201</v>
      </c>
      <c r="I97" s="1120">
        <v>0.163875952363014</v>
      </c>
      <c r="J97" s="1120">
        <v>0.55798721313476596</v>
      </c>
    </row>
    <row r="98" spans="1:10" x14ac:dyDescent="0.2">
      <c r="A98" s="2" t="s">
        <v>109</v>
      </c>
      <c r="B98" s="1123">
        <v>409</v>
      </c>
      <c r="C98" s="1120">
        <v>0</v>
      </c>
      <c r="D98" s="1120">
        <v>0</v>
      </c>
      <c r="E98" s="1120">
        <v>0</v>
      </c>
      <c r="F98" s="1120">
        <v>0</v>
      </c>
      <c r="G98" s="1120">
        <v>0</v>
      </c>
      <c r="H98" s="1120">
        <v>0</v>
      </c>
      <c r="I98" s="1120">
        <v>0</v>
      </c>
      <c r="J98" s="1120">
        <v>1</v>
      </c>
    </row>
    <row r="99" spans="1:10" x14ac:dyDescent="0.2">
      <c r="A99" s="5" t="s">
        <v>111</v>
      </c>
      <c r="B99" s="1122" t="s">
        <v>1</v>
      </c>
      <c r="C99" s="1119" t="s">
        <v>1</v>
      </c>
      <c r="D99" s="1119" t="s">
        <v>1</v>
      </c>
      <c r="E99" s="1119" t="s">
        <v>1</v>
      </c>
      <c r="F99" s="1119" t="s">
        <v>1</v>
      </c>
      <c r="G99" s="1119" t="s">
        <v>1</v>
      </c>
      <c r="H99" s="1119" t="s">
        <v>1</v>
      </c>
      <c r="I99" s="1119" t="s">
        <v>1</v>
      </c>
      <c r="J99" s="1119" t="s">
        <v>1</v>
      </c>
    </row>
    <row r="100" spans="1:10" x14ac:dyDescent="0.2">
      <c r="A100" s="2" t="s">
        <v>112</v>
      </c>
      <c r="B100" s="1123">
        <v>505</v>
      </c>
      <c r="C100" s="1120">
        <v>0.47302609682083102</v>
      </c>
      <c r="D100" s="1120">
        <v>8.1013597548008007E-2</v>
      </c>
      <c r="E100" s="1120">
        <v>5.95908164978027E-2</v>
      </c>
      <c r="F100" s="1120">
        <v>0.12260652333498</v>
      </c>
      <c r="G100" s="1120">
        <v>9.0625204145908397E-2</v>
      </c>
      <c r="H100" s="1120">
        <v>6.2346715480089201E-2</v>
      </c>
      <c r="I100" s="1120">
        <v>2.6169130578637099E-2</v>
      </c>
      <c r="J100" s="1120">
        <v>8.4621906280517606E-2</v>
      </c>
    </row>
    <row r="101" spans="1:10" x14ac:dyDescent="0.2">
      <c r="A101" s="2" t="s">
        <v>113</v>
      </c>
      <c r="B101" s="1123">
        <v>1369</v>
      </c>
      <c r="C101" s="1120">
        <v>0.16736412048339799</v>
      </c>
      <c r="D101" s="1120">
        <v>4.27685491740704E-2</v>
      </c>
      <c r="E101" s="1120">
        <v>6.6590100526809706E-2</v>
      </c>
      <c r="F101" s="1120">
        <v>0.13150916993618</v>
      </c>
      <c r="G101" s="1120">
        <v>0.168187201023102</v>
      </c>
      <c r="H101" s="1120">
        <v>0.119049027562141</v>
      </c>
      <c r="I101" s="1120">
        <v>5.5858124047517797E-2</v>
      </c>
      <c r="J101" s="1120">
        <v>0.24867370724678001</v>
      </c>
    </row>
    <row r="102" spans="1:10" x14ac:dyDescent="0.2">
      <c r="A102" s="2" t="s">
        <v>114</v>
      </c>
      <c r="B102" s="1123">
        <v>1916</v>
      </c>
      <c r="C102" s="1120">
        <v>0.14340518414974199</v>
      </c>
      <c r="D102" s="1120">
        <v>3.8309823721647297E-2</v>
      </c>
      <c r="E102" s="1120">
        <v>6.6779196262359605E-2</v>
      </c>
      <c r="F102" s="1120">
        <v>0.150678485631943</v>
      </c>
      <c r="G102" s="1120">
        <v>0.15668039023876201</v>
      </c>
      <c r="H102" s="1120">
        <v>8.5155814886093098E-2</v>
      </c>
      <c r="I102" s="1120">
        <v>7.2368927299976293E-2</v>
      </c>
      <c r="J102" s="1120">
        <v>0.28662219643592801</v>
      </c>
    </row>
    <row r="103" spans="1:10" x14ac:dyDescent="0.2">
      <c r="A103" s="2" t="s">
        <v>115</v>
      </c>
      <c r="B103" s="1123">
        <v>1273</v>
      </c>
      <c r="C103" s="1120">
        <v>0.154638782143593</v>
      </c>
      <c r="D103" s="1120">
        <v>4.5762892812490498E-2</v>
      </c>
      <c r="E103" s="1120">
        <v>7.1170225739479107E-2</v>
      </c>
      <c r="F103" s="1120">
        <v>0.16475032269954701</v>
      </c>
      <c r="G103" s="1120">
        <v>0.175624489784241</v>
      </c>
      <c r="H103" s="1120">
        <v>8.3326295018196106E-2</v>
      </c>
      <c r="I103" s="1120">
        <v>4.9214858561754199E-2</v>
      </c>
      <c r="J103" s="1120">
        <v>0.25551211833953902</v>
      </c>
    </row>
    <row r="104" spans="1:10" x14ac:dyDescent="0.2">
      <c r="A104" s="2" t="s">
        <v>116</v>
      </c>
      <c r="B104" s="1123">
        <v>1403</v>
      </c>
      <c r="C104" s="1120">
        <v>0.207422450184822</v>
      </c>
      <c r="D104" s="1120">
        <v>4.05097641050816E-2</v>
      </c>
      <c r="E104" s="1120">
        <v>7.6975926756858798E-2</v>
      </c>
      <c r="F104" s="1120">
        <v>0.146932557225227</v>
      </c>
      <c r="G104" s="1120">
        <v>0.176969319581985</v>
      </c>
      <c r="H104" s="1120">
        <v>8.1283077597618103E-2</v>
      </c>
      <c r="I104" s="1120">
        <v>4.9244582653045703E-2</v>
      </c>
      <c r="J104" s="1120">
        <v>0.220662325620651</v>
      </c>
    </row>
    <row r="105" spans="1:10" x14ac:dyDescent="0.2">
      <c r="A105" s="2" t="s">
        <v>117</v>
      </c>
      <c r="B105" s="1123">
        <v>1339</v>
      </c>
      <c r="C105" s="1120">
        <v>0.22808183729648601</v>
      </c>
      <c r="D105" s="1120">
        <v>7.1193464100360898E-2</v>
      </c>
      <c r="E105" s="1120">
        <v>0.124307401478291</v>
      </c>
      <c r="F105" s="1120">
        <v>0.244455561041832</v>
      </c>
      <c r="G105" s="1120">
        <v>0.15741439163684801</v>
      </c>
      <c r="H105" s="1120">
        <v>6.1256408691406201E-2</v>
      </c>
      <c r="I105" s="1120">
        <v>2.7628080919385001E-2</v>
      </c>
      <c r="J105" s="1120">
        <v>8.5662856698036194E-2</v>
      </c>
    </row>
    <row r="106" spans="1:10" x14ac:dyDescent="0.2">
      <c r="A106" s="2" t="s">
        <v>118</v>
      </c>
      <c r="B106" s="1123">
        <v>1061</v>
      </c>
      <c r="C106" s="1120">
        <v>0.15732453763484999</v>
      </c>
      <c r="D106" s="1120">
        <v>5.4902177304029499E-2</v>
      </c>
      <c r="E106" s="1120">
        <v>0.14285740256309501</v>
      </c>
      <c r="F106" s="1120">
        <v>0.239094167947769</v>
      </c>
      <c r="G106" s="1120">
        <v>0.23595127463340801</v>
      </c>
      <c r="H106" s="1120">
        <v>6.0626253485679599E-2</v>
      </c>
      <c r="I106" s="1120">
        <v>4.2397193610668203E-2</v>
      </c>
      <c r="J106" s="1120">
        <v>6.6847003996372195E-2</v>
      </c>
    </row>
    <row r="107" spans="1:10" x14ac:dyDescent="0.2">
      <c r="A107" s="5" t="s">
        <v>111</v>
      </c>
      <c r="B107" s="1122" t="s">
        <v>1</v>
      </c>
      <c r="C107" s="1119" t="s">
        <v>1</v>
      </c>
      <c r="D107" s="1119" t="s">
        <v>1</v>
      </c>
      <c r="E107" s="1119" t="s">
        <v>1</v>
      </c>
      <c r="F107" s="1119" t="s">
        <v>1</v>
      </c>
      <c r="G107" s="1119" t="s">
        <v>1</v>
      </c>
      <c r="H107" s="1119" t="s">
        <v>1</v>
      </c>
      <c r="I107" s="1119" t="s">
        <v>1</v>
      </c>
      <c r="J107" s="1119" t="s">
        <v>1</v>
      </c>
    </row>
    <row r="108" spans="1:10" x14ac:dyDescent="0.2">
      <c r="A108" s="2" t="s">
        <v>119</v>
      </c>
      <c r="B108" s="1123">
        <v>1874</v>
      </c>
      <c r="C108" s="1120">
        <v>0.26323163509368902</v>
      </c>
      <c r="D108" s="1120">
        <v>5.4763685911893803E-2</v>
      </c>
      <c r="E108" s="1120">
        <v>6.43948540091515E-2</v>
      </c>
      <c r="F108" s="1120">
        <v>0.128716960549355</v>
      </c>
      <c r="G108" s="1120">
        <v>0.14386072754859899</v>
      </c>
      <c r="H108" s="1120">
        <v>0.101264975965023</v>
      </c>
      <c r="I108" s="1120">
        <v>4.6546500176191302E-2</v>
      </c>
      <c r="J108" s="1120">
        <v>0.197220668196678</v>
      </c>
    </row>
    <row r="109" spans="1:10" x14ac:dyDescent="0.2">
      <c r="A109" s="2" t="s">
        <v>120</v>
      </c>
      <c r="B109" s="1123">
        <v>2646</v>
      </c>
      <c r="C109" s="1120">
        <v>0.14351615309715299</v>
      </c>
      <c r="D109" s="1120">
        <v>4.4441204518079799E-2</v>
      </c>
      <c r="E109" s="1120">
        <v>6.5453261137008695E-2</v>
      </c>
      <c r="F109" s="1120">
        <v>0.15979522466659499</v>
      </c>
      <c r="G109" s="1120">
        <v>0.16443251073360399</v>
      </c>
      <c r="H109" s="1120">
        <v>8.3841480314731598E-2</v>
      </c>
      <c r="I109" s="1120">
        <v>6.6559515893459306E-2</v>
      </c>
      <c r="J109" s="1120">
        <v>0.27196064591407798</v>
      </c>
    </row>
    <row r="110" spans="1:10" x14ac:dyDescent="0.2">
      <c r="A110" s="2" t="s">
        <v>121</v>
      </c>
      <c r="B110" s="1123">
        <v>1946</v>
      </c>
      <c r="C110" s="1120">
        <v>0.19936394691467299</v>
      </c>
      <c r="D110" s="1120">
        <v>3.5811379551887498E-2</v>
      </c>
      <c r="E110" s="1120">
        <v>7.91621804237366E-2</v>
      </c>
      <c r="F110" s="1120">
        <v>0.143354997038841</v>
      </c>
      <c r="G110" s="1120">
        <v>0.17275214195251501</v>
      </c>
      <c r="H110" s="1120">
        <v>8.2929827272891998E-2</v>
      </c>
      <c r="I110" s="1120">
        <v>4.8824518918991103E-2</v>
      </c>
      <c r="J110" s="1120">
        <v>0.23780101537704501</v>
      </c>
    </row>
    <row r="111" spans="1:10" x14ac:dyDescent="0.2">
      <c r="A111" s="2" t="s">
        <v>122</v>
      </c>
      <c r="B111" s="1123">
        <v>2400</v>
      </c>
      <c r="C111" s="1120">
        <v>0.195783466100693</v>
      </c>
      <c r="D111" s="1120">
        <v>6.3757032155990601E-2</v>
      </c>
      <c r="E111" s="1120">
        <v>0.13277485966682401</v>
      </c>
      <c r="F111" s="1120">
        <v>0.24200825393199901</v>
      </c>
      <c r="G111" s="1120">
        <v>0.19326388835906999</v>
      </c>
      <c r="H111" s="1120">
        <v>6.0968764126300798E-2</v>
      </c>
      <c r="I111" s="1120">
        <v>3.43696922063828E-2</v>
      </c>
      <c r="J111" s="1120">
        <v>7.7074036002159105E-2</v>
      </c>
    </row>
    <row r="112" spans="1:10" x14ac:dyDescent="0.2">
      <c r="A112" s="5" t="s">
        <v>111</v>
      </c>
      <c r="B112" s="1122" t="s">
        <v>1</v>
      </c>
      <c r="C112" s="1119" t="s">
        <v>1</v>
      </c>
      <c r="D112" s="1119" t="s">
        <v>1</v>
      </c>
      <c r="E112" s="1119" t="s">
        <v>1</v>
      </c>
      <c r="F112" s="1119" t="s">
        <v>1</v>
      </c>
      <c r="G112" s="1119" t="s">
        <v>1</v>
      </c>
      <c r="H112" s="1119" t="s">
        <v>1</v>
      </c>
      <c r="I112" s="1119" t="s">
        <v>1</v>
      </c>
      <c r="J112" s="1119" t="s">
        <v>1</v>
      </c>
    </row>
    <row r="113" spans="1:10" x14ac:dyDescent="0.2">
      <c r="A113" s="2" t="s">
        <v>119</v>
      </c>
      <c r="B113" s="1123">
        <v>1874</v>
      </c>
      <c r="C113" s="1120">
        <v>0.26323163509368902</v>
      </c>
      <c r="D113" s="1120">
        <v>5.4763685911893803E-2</v>
      </c>
      <c r="E113" s="1120">
        <v>6.43948540091515E-2</v>
      </c>
      <c r="F113" s="1120">
        <v>0.128716960549355</v>
      </c>
      <c r="G113" s="1120">
        <v>0.14386072754859899</v>
      </c>
      <c r="H113" s="1120">
        <v>0.101264975965023</v>
      </c>
      <c r="I113" s="1120">
        <v>4.6546500176191302E-2</v>
      </c>
      <c r="J113" s="1120">
        <v>0.197220668196678</v>
      </c>
    </row>
    <row r="114" spans="1:10" x14ac:dyDescent="0.2">
      <c r="A114" s="2" t="s">
        <v>123</v>
      </c>
      <c r="B114" s="1123">
        <v>3189</v>
      </c>
      <c r="C114" s="1120">
        <v>0.14751739799976299</v>
      </c>
      <c r="D114" s="1120">
        <v>4.1038125753402703E-2</v>
      </c>
      <c r="E114" s="1120">
        <v>6.8386599421501201E-2</v>
      </c>
      <c r="F114" s="1120">
        <v>0.155829668045044</v>
      </c>
      <c r="G114" s="1120">
        <v>0.163615137338638</v>
      </c>
      <c r="H114" s="1120">
        <v>8.4486089646816295E-2</v>
      </c>
      <c r="I114" s="1120">
        <v>6.3893057405948597E-2</v>
      </c>
      <c r="J114" s="1120">
        <v>0.275233924388885</v>
      </c>
    </row>
    <row r="115" spans="1:10" x14ac:dyDescent="0.2">
      <c r="A115" s="2" t="s">
        <v>124</v>
      </c>
      <c r="B115" s="1123">
        <v>3803</v>
      </c>
      <c r="C115" s="1120">
        <v>0.20055152475833901</v>
      </c>
      <c r="D115" s="1120">
        <v>5.4233483970165301E-2</v>
      </c>
      <c r="E115" s="1120">
        <v>0.109916098415852</v>
      </c>
      <c r="F115" s="1120">
        <v>0.20305925607681299</v>
      </c>
      <c r="G115" s="1120">
        <v>0.186588600277901</v>
      </c>
      <c r="H115" s="1120">
        <v>6.92907869815826E-2</v>
      </c>
      <c r="I115" s="1120">
        <v>4.04633842408657E-2</v>
      </c>
      <c r="J115" s="1120">
        <v>0.135896846652031</v>
      </c>
    </row>
    <row r="116" spans="1:10" x14ac:dyDescent="0.2">
      <c r="A116" s="5" t="s">
        <v>125</v>
      </c>
      <c r="B116" s="1122" t="s">
        <v>1</v>
      </c>
      <c r="C116" s="1119" t="s">
        <v>1</v>
      </c>
      <c r="D116" s="1119" t="s">
        <v>1</v>
      </c>
      <c r="E116" s="1119" t="s">
        <v>1</v>
      </c>
      <c r="F116" s="1119" t="s">
        <v>1</v>
      </c>
      <c r="G116" s="1119" t="s">
        <v>1</v>
      </c>
      <c r="H116" s="1119" t="s">
        <v>1</v>
      </c>
      <c r="I116" s="1119" t="s">
        <v>1</v>
      </c>
      <c r="J116" s="1119" t="s">
        <v>1</v>
      </c>
    </row>
    <row r="117" spans="1:10" x14ac:dyDescent="0.2">
      <c r="A117" s="2" t="s">
        <v>126</v>
      </c>
      <c r="B117" s="1123">
        <v>1235</v>
      </c>
      <c r="C117" s="1120">
        <v>1</v>
      </c>
      <c r="D117" s="1120">
        <v>0</v>
      </c>
      <c r="E117" s="1120">
        <v>0</v>
      </c>
      <c r="F117" s="1120">
        <v>0</v>
      </c>
      <c r="G117" s="1120">
        <v>0</v>
      </c>
      <c r="H117" s="1120">
        <v>0</v>
      </c>
      <c r="I117" s="1120">
        <v>0</v>
      </c>
      <c r="J117" s="1120">
        <v>0</v>
      </c>
    </row>
    <row r="118" spans="1:10" x14ac:dyDescent="0.2">
      <c r="A118" s="2" t="s">
        <v>127</v>
      </c>
      <c r="B118" s="1123">
        <v>335</v>
      </c>
      <c r="C118" s="1120">
        <v>0</v>
      </c>
      <c r="D118" s="1120">
        <v>1</v>
      </c>
      <c r="E118" s="1120">
        <v>0</v>
      </c>
      <c r="F118" s="1120">
        <v>0</v>
      </c>
      <c r="G118" s="1120">
        <v>0</v>
      </c>
      <c r="H118" s="1120">
        <v>0</v>
      </c>
      <c r="I118" s="1120">
        <v>0</v>
      </c>
      <c r="J118" s="1120">
        <v>0</v>
      </c>
    </row>
    <row r="119" spans="1:10" x14ac:dyDescent="0.2">
      <c r="A119" s="2" t="s">
        <v>128</v>
      </c>
      <c r="B119" s="1123">
        <v>647</v>
      </c>
      <c r="C119" s="1120">
        <v>0</v>
      </c>
      <c r="D119" s="1120">
        <v>0</v>
      </c>
      <c r="E119" s="1120">
        <v>1</v>
      </c>
      <c r="F119" s="1120">
        <v>0</v>
      </c>
      <c r="G119" s="1120">
        <v>0</v>
      </c>
      <c r="H119" s="1120">
        <v>0</v>
      </c>
      <c r="I119" s="1120">
        <v>0</v>
      </c>
      <c r="J119" s="1120">
        <v>0</v>
      </c>
    </row>
    <row r="120" spans="1:10" x14ac:dyDescent="0.2">
      <c r="A120" s="2" t="s">
        <v>129</v>
      </c>
      <c r="B120" s="1123">
        <v>1421</v>
      </c>
      <c r="C120" s="1120">
        <v>0</v>
      </c>
      <c r="D120" s="1120">
        <v>0</v>
      </c>
      <c r="E120" s="1120">
        <v>0</v>
      </c>
      <c r="F120" s="1120">
        <v>1</v>
      </c>
      <c r="G120" s="1120">
        <v>0</v>
      </c>
      <c r="H120" s="1120">
        <v>0</v>
      </c>
      <c r="I120" s="1120">
        <v>0</v>
      </c>
      <c r="J120" s="1120">
        <v>0</v>
      </c>
    </row>
    <row r="121" spans="1:10" x14ac:dyDescent="0.2">
      <c r="A121" s="2" t="s">
        <v>130</v>
      </c>
      <c r="B121" s="1123">
        <v>1477</v>
      </c>
      <c r="C121" s="1120">
        <v>0</v>
      </c>
      <c r="D121" s="1120">
        <v>0</v>
      </c>
      <c r="E121" s="1120">
        <v>0</v>
      </c>
      <c r="F121" s="1120">
        <v>0</v>
      </c>
      <c r="G121" s="1120">
        <v>1</v>
      </c>
      <c r="H121" s="1120">
        <v>0</v>
      </c>
      <c r="I121" s="1120">
        <v>0</v>
      </c>
      <c r="J121" s="1120">
        <v>0</v>
      </c>
    </row>
    <row r="122" spans="1:10" x14ac:dyDescent="0.2">
      <c r="A122" s="2" t="s">
        <v>131</v>
      </c>
      <c r="B122" s="1123">
        <v>852</v>
      </c>
      <c r="C122" s="1120">
        <v>0</v>
      </c>
      <c r="D122" s="1120">
        <v>0</v>
      </c>
      <c r="E122" s="1120">
        <v>0</v>
      </c>
      <c r="F122" s="1120">
        <v>0</v>
      </c>
      <c r="G122" s="1120">
        <v>0</v>
      </c>
      <c r="H122" s="1120">
        <v>1</v>
      </c>
      <c r="I122" s="1120">
        <v>0</v>
      </c>
      <c r="J122" s="1120">
        <v>0</v>
      </c>
    </row>
    <row r="123" spans="1:10" x14ac:dyDescent="0.2">
      <c r="A123" s="2" t="s">
        <v>132</v>
      </c>
      <c r="B123" s="1123">
        <v>504</v>
      </c>
      <c r="C123" s="1120">
        <v>0</v>
      </c>
      <c r="D123" s="1120">
        <v>0</v>
      </c>
      <c r="E123" s="1120">
        <v>0</v>
      </c>
      <c r="F123" s="1120">
        <v>0</v>
      </c>
      <c r="G123" s="1120">
        <v>0</v>
      </c>
      <c r="H123" s="1120">
        <v>0</v>
      </c>
      <c r="I123" s="1120">
        <v>1</v>
      </c>
      <c r="J123" s="1120">
        <v>0</v>
      </c>
    </row>
    <row r="124" spans="1:10" x14ac:dyDescent="0.2">
      <c r="A124" s="3" t="s">
        <v>133</v>
      </c>
      <c r="B124" s="1124">
        <v>2403</v>
      </c>
      <c r="C124" s="1121">
        <v>0</v>
      </c>
      <c r="D124" s="1121">
        <v>0</v>
      </c>
      <c r="E124" s="1121">
        <v>0</v>
      </c>
      <c r="F124" s="1121">
        <v>0</v>
      </c>
      <c r="G124" s="1121">
        <v>0</v>
      </c>
      <c r="H124" s="1121">
        <v>0</v>
      </c>
      <c r="I124" s="1121">
        <v>0</v>
      </c>
      <c r="J124" s="1121">
        <v>1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146</v>
      </c>
    </row>
    <row r="4" spans="1:9" x14ac:dyDescent="0.2">
      <c r="A4" t="s">
        <v>23</v>
      </c>
    </row>
    <row r="5" spans="1:9" x14ac:dyDescent="0.2">
      <c r="A5" s="4" t="s">
        <v>24</v>
      </c>
      <c r="B5" s="4" t="s">
        <v>4</v>
      </c>
      <c r="C5" s="4" t="s">
        <v>147</v>
      </c>
      <c r="D5" s="4" t="s">
        <v>148</v>
      </c>
      <c r="E5" s="4" t="s">
        <v>149</v>
      </c>
      <c r="F5" s="4" t="s">
        <v>150</v>
      </c>
      <c r="G5" s="4" t="s">
        <v>151</v>
      </c>
      <c r="H5" s="4" t="s">
        <v>25</v>
      </c>
      <c r="I5" s="4" t="s">
        <v>152</v>
      </c>
    </row>
    <row r="6" spans="1:9" x14ac:dyDescent="0.2">
      <c r="A6" s="5" t="s">
        <v>26</v>
      </c>
      <c r="B6" s="117" t="s">
        <v>1</v>
      </c>
      <c r="C6" s="114" t="s">
        <v>1</v>
      </c>
      <c r="D6" s="114" t="s">
        <v>1</v>
      </c>
      <c r="E6" s="114" t="s">
        <v>1</v>
      </c>
      <c r="F6" s="114" t="s">
        <v>1</v>
      </c>
      <c r="G6" s="114" t="s">
        <v>1</v>
      </c>
      <c r="H6" s="120" t="s">
        <v>1</v>
      </c>
      <c r="I6" s="114" t="s">
        <v>1</v>
      </c>
    </row>
    <row r="7" spans="1:9" x14ac:dyDescent="0.2">
      <c r="A7" s="2" t="s">
        <v>26</v>
      </c>
      <c r="B7" s="118">
        <v>1102</v>
      </c>
      <c r="C7" s="115">
        <v>0.25442191958427401</v>
      </c>
      <c r="D7" s="115">
        <v>0.45734727382659901</v>
      </c>
      <c r="E7" s="115">
        <v>0.18261428177356701</v>
      </c>
      <c r="F7" s="115">
        <v>7.7022470533847795E-2</v>
      </c>
      <c r="G7" s="115">
        <v>2.8594048693776099E-2</v>
      </c>
      <c r="H7" s="121">
        <v>2.16801953315735</v>
      </c>
      <c r="I7" s="115">
        <v>0.711769197388194</v>
      </c>
    </row>
    <row r="8" spans="1:9" x14ac:dyDescent="0.2">
      <c r="A8" s="5" t="s">
        <v>27</v>
      </c>
      <c r="B8" s="117" t="s">
        <v>1</v>
      </c>
      <c r="C8" s="114" t="s">
        <v>1</v>
      </c>
      <c r="D8" s="114" t="s">
        <v>1</v>
      </c>
      <c r="E8" s="114" t="s">
        <v>1</v>
      </c>
      <c r="F8" s="114" t="s">
        <v>1</v>
      </c>
      <c r="G8" s="114" t="s">
        <v>1</v>
      </c>
      <c r="H8" s="120" t="s">
        <v>1</v>
      </c>
      <c r="I8" s="114" t="s">
        <v>1</v>
      </c>
    </row>
    <row r="9" spans="1:9" x14ac:dyDescent="0.2">
      <c r="A9" s="2" t="s">
        <v>28</v>
      </c>
      <c r="B9" s="118">
        <v>373</v>
      </c>
      <c r="C9" s="115">
        <v>0.218885362148285</v>
      </c>
      <c r="D9" s="115">
        <v>0.47042661905288702</v>
      </c>
      <c r="E9" s="115">
        <v>0.21110704541206399</v>
      </c>
      <c r="F9" s="115">
        <v>7.0958517491817502E-2</v>
      </c>
      <c r="G9" s="115">
        <v>2.8622450307011601E-2</v>
      </c>
      <c r="H9" s="121">
        <v>2.2200059890747101</v>
      </c>
      <c r="I9" s="115">
        <v>0.68931198505300295</v>
      </c>
    </row>
    <row r="10" spans="1:9" x14ac:dyDescent="0.2">
      <c r="A10" s="2" t="s">
        <v>29</v>
      </c>
      <c r="B10" s="118">
        <v>45</v>
      </c>
      <c r="C10" s="115">
        <v>0.16829015314578999</v>
      </c>
      <c r="D10" s="115">
        <v>0.32961681485176098</v>
      </c>
      <c r="E10" s="115">
        <v>0.222126975655556</v>
      </c>
      <c r="F10" s="115">
        <v>0.21251305937767001</v>
      </c>
      <c r="G10" s="115">
        <v>6.7452982068061801E-2</v>
      </c>
      <c r="H10" s="121">
        <v>2.6812219619750999</v>
      </c>
      <c r="I10" s="115">
        <v>0.49790697541694301</v>
      </c>
    </row>
    <row r="11" spans="1:9" x14ac:dyDescent="0.2">
      <c r="A11" s="2" t="s">
        <v>30</v>
      </c>
      <c r="B11" s="118">
        <v>148</v>
      </c>
      <c r="C11" s="115">
        <v>0.29728955030441301</v>
      </c>
      <c r="D11" s="115">
        <v>0.40283226966857899</v>
      </c>
      <c r="E11" s="115">
        <v>0.18384318053722401</v>
      </c>
      <c r="F11" s="115">
        <v>8.0969765782356304E-2</v>
      </c>
      <c r="G11" s="115">
        <v>3.5065233707427999E-2</v>
      </c>
      <c r="H11" s="121">
        <v>2.1536889076232901</v>
      </c>
      <c r="I11" s="115">
        <v>0.70012181997299205</v>
      </c>
    </row>
    <row r="12" spans="1:9" x14ac:dyDescent="0.2">
      <c r="A12" s="2" t="s">
        <v>31</v>
      </c>
      <c r="B12" s="118">
        <v>193</v>
      </c>
      <c r="C12" s="115">
        <v>0.24545237421989399</v>
      </c>
      <c r="D12" s="115">
        <v>0.47185829281806901</v>
      </c>
      <c r="E12" s="115">
        <v>0.158456206321716</v>
      </c>
      <c r="F12" s="115">
        <v>8.2465201616287204E-2</v>
      </c>
      <c r="G12" s="115">
        <v>4.1767917573452003E-2</v>
      </c>
      <c r="H12" s="121">
        <v>2.2032380104064901</v>
      </c>
      <c r="I12" s="115">
        <v>0.71731067238234503</v>
      </c>
    </row>
    <row r="13" spans="1:9" x14ac:dyDescent="0.2">
      <c r="A13" s="2" t="s">
        <v>32</v>
      </c>
      <c r="B13" s="118">
        <v>106</v>
      </c>
      <c r="C13" s="115">
        <v>0.28810238838195801</v>
      </c>
      <c r="D13" s="115">
        <v>0.48683735728263899</v>
      </c>
      <c r="E13" s="115">
        <v>0.133442908525467</v>
      </c>
      <c r="F13" s="115">
        <v>7.5165025889873505E-2</v>
      </c>
      <c r="G13" s="115">
        <v>1.6452306881546998E-2</v>
      </c>
      <c r="H13" s="121">
        <v>2.0450274944305402</v>
      </c>
      <c r="I13" s="115">
        <v>0.77493975576866103</v>
      </c>
    </row>
    <row r="14" spans="1:9" x14ac:dyDescent="0.2">
      <c r="A14" s="2" t="s">
        <v>33</v>
      </c>
      <c r="B14" s="118">
        <v>196</v>
      </c>
      <c r="C14" s="115">
        <v>0.35009154677391102</v>
      </c>
      <c r="D14" s="115">
        <v>0.50488817691803001</v>
      </c>
      <c r="E14" s="115">
        <v>0.12296766787767401</v>
      </c>
      <c r="F14" s="115">
        <v>1.91562753170729E-2</v>
      </c>
      <c r="G14" s="115">
        <v>2.89635732769966E-3</v>
      </c>
      <c r="H14" s="121">
        <v>1.8198777437210101</v>
      </c>
      <c r="I14" s="115">
        <v>0.85497970298913095</v>
      </c>
    </row>
    <row r="15" spans="1:9" x14ac:dyDescent="0.2">
      <c r="A15" s="5" t="s">
        <v>34</v>
      </c>
      <c r="B15" s="117" t="s">
        <v>1</v>
      </c>
      <c r="C15" s="114" t="s">
        <v>1</v>
      </c>
      <c r="D15" s="114" t="s">
        <v>1</v>
      </c>
      <c r="E15" s="114" t="s">
        <v>1</v>
      </c>
      <c r="F15" s="114" t="s">
        <v>1</v>
      </c>
      <c r="G15" s="114" t="s">
        <v>1</v>
      </c>
      <c r="H15" s="120" t="s">
        <v>1</v>
      </c>
      <c r="I15" s="114" t="s">
        <v>1</v>
      </c>
    </row>
    <row r="16" spans="1:9" x14ac:dyDescent="0.2">
      <c r="A16" s="2" t="s">
        <v>35</v>
      </c>
      <c r="B16" s="118">
        <v>674</v>
      </c>
      <c r="C16" s="115">
        <v>0.25889530777931202</v>
      </c>
      <c r="D16" s="115">
        <v>0.44843447208404502</v>
      </c>
      <c r="E16" s="115">
        <v>0.18466646969318401</v>
      </c>
      <c r="F16" s="115">
        <v>8.1923268735408797E-2</v>
      </c>
      <c r="G16" s="115">
        <v>2.60804649442434E-2</v>
      </c>
      <c r="H16" s="121">
        <v>2.1678590774536102</v>
      </c>
      <c r="I16" s="115">
        <v>0.70732979172089705</v>
      </c>
    </row>
    <row r="17" spans="1:9" x14ac:dyDescent="0.2">
      <c r="A17" s="2" t="s">
        <v>36</v>
      </c>
      <c r="B17" s="118">
        <v>49</v>
      </c>
      <c r="C17" s="115">
        <v>0.229523465037346</v>
      </c>
      <c r="D17" s="115">
        <v>0.32084453105926503</v>
      </c>
      <c r="E17" s="115">
        <v>0.28597557544708302</v>
      </c>
      <c r="F17" s="115">
        <v>0.1061085537076</v>
      </c>
      <c r="G17" s="115">
        <v>5.7547897100448601E-2</v>
      </c>
      <c r="H17" s="121">
        <v>2.44131302833557</v>
      </c>
      <c r="I17" s="115">
        <v>0.55036798379492802</v>
      </c>
    </row>
    <row r="18" spans="1:9" x14ac:dyDescent="0.2">
      <c r="A18" s="2" t="s">
        <v>37</v>
      </c>
      <c r="B18" s="118">
        <v>291</v>
      </c>
      <c r="C18" s="115">
        <v>0.282129436731339</v>
      </c>
      <c r="D18" s="115">
        <v>0.52849453687667802</v>
      </c>
      <c r="E18" s="115">
        <v>0.12624882161617301</v>
      </c>
      <c r="F18" s="115">
        <v>4.6674802899360698E-2</v>
      </c>
      <c r="G18" s="115">
        <v>1.6452379524707801E-2</v>
      </c>
      <c r="H18" s="121">
        <v>1.9868261814117401</v>
      </c>
      <c r="I18" s="115">
        <v>0.81062399172687505</v>
      </c>
    </row>
    <row r="19" spans="1:9" x14ac:dyDescent="0.2">
      <c r="A19" s="2" t="s">
        <v>38</v>
      </c>
      <c r="B19" s="118">
        <v>57</v>
      </c>
      <c r="C19" s="115">
        <v>0.173463299870491</v>
      </c>
      <c r="D19" s="115">
        <v>0.49979135394096402</v>
      </c>
      <c r="E19" s="115">
        <v>0.20766052603721599</v>
      </c>
      <c r="F19" s="115">
        <v>0.108724169433117</v>
      </c>
      <c r="G19" s="115">
        <v>1.03606563061476E-2</v>
      </c>
      <c r="H19" s="121">
        <v>2.2827274799346902</v>
      </c>
      <c r="I19" s="115">
        <v>0.67325465004935103</v>
      </c>
    </row>
    <row r="20" spans="1:9" x14ac:dyDescent="0.2">
      <c r="A20" s="5" t="s">
        <v>39</v>
      </c>
      <c r="B20" s="117" t="s">
        <v>1</v>
      </c>
      <c r="C20" s="114" t="s">
        <v>1</v>
      </c>
      <c r="D20" s="114" t="s">
        <v>1</v>
      </c>
      <c r="E20" s="114" t="s">
        <v>1</v>
      </c>
      <c r="F20" s="114" t="s">
        <v>1</v>
      </c>
      <c r="G20" s="114" t="s">
        <v>1</v>
      </c>
      <c r="H20" s="120" t="s">
        <v>1</v>
      </c>
      <c r="I20" s="114" t="s">
        <v>1</v>
      </c>
    </row>
    <row r="21" spans="1:9" x14ac:dyDescent="0.2">
      <c r="A21" s="2" t="s">
        <v>35</v>
      </c>
      <c r="B21" s="118">
        <v>674</v>
      </c>
      <c r="C21" s="115">
        <v>0.25889530777931202</v>
      </c>
      <c r="D21" s="115">
        <v>0.44843447208404502</v>
      </c>
      <c r="E21" s="115">
        <v>0.18466646969318401</v>
      </c>
      <c r="F21" s="115">
        <v>8.1923268735408797E-2</v>
      </c>
      <c r="G21" s="115">
        <v>2.60804649442434E-2</v>
      </c>
      <c r="H21" s="121">
        <v>2.1678590774536102</v>
      </c>
      <c r="I21" s="115">
        <v>0.70732979172089705</v>
      </c>
    </row>
    <row r="22" spans="1:9" x14ac:dyDescent="0.2">
      <c r="A22" s="2" t="s">
        <v>40</v>
      </c>
      <c r="B22" s="118">
        <v>21</v>
      </c>
      <c r="C22" s="115" t="s">
        <v>1</v>
      </c>
      <c r="D22" s="115" t="s">
        <v>1</v>
      </c>
      <c r="E22" s="115" t="s">
        <v>1</v>
      </c>
      <c r="F22" s="115" t="s">
        <v>1</v>
      </c>
      <c r="G22" s="115" t="s">
        <v>1</v>
      </c>
      <c r="H22" s="121" t="s">
        <v>1</v>
      </c>
      <c r="I22" s="115" t="s">
        <v>1</v>
      </c>
    </row>
    <row r="23" spans="1:9" x14ac:dyDescent="0.2">
      <c r="A23" s="2" t="s">
        <v>41</v>
      </c>
      <c r="B23" s="118">
        <v>24</v>
      </c>
      <c r="C23" s="115" t="s">
        <v>1</v>
      </c>
      <c r="D23" s="115" t="s">
        <v>1</v>
      </c>
      <c r="E23" s="115" t="s">
        <v>1</v>
      </c>
      <c r="F23" s="115" t="s">
        <v>1</v>
      </c>
      <c r="G23" s="115" t="s">
        <v>1</v>
      </c>
      <c r="H23" s="121" t="s">
        <v>1</v>
      </c>
      <c r="I23" s="115" t="s">
        <v>1</v>
      </c>
    </row>
    <row r="24" spans="1:9" x14ac:dyDescent="0.2">
      <c r="A24" s="2" t="s">
        <v>42</v>
      </c>
      <c r="B24" s="118">
        <v>4</v>
      </c>
      <c r="C24" s="115" t="s">
        <v>1</v>
      </c>
      <c r="D24" s="115" t="s">
        <v>1</v>
      </c>
      <c r="E24" s="115" t="s">
        <v>1</v>
      </c>
      <c r="F24" s="115" t="s">
        <v>1</v>
      </c>
      <c r="G24" s="115" t="s">
        <v>1</v>
      </c>
      <c r="H24" s="121" t="s">
        <v>1</v>
      </c>
      <c r="I24" s="115" t="s">
        <v>1</v>
      </c>
    </row>
    <row r="25" spans="1:9" x14ac:dyDescent="0.2">
      <c r="A25" s="2" t="s">
        <v>43</v>
      </c>
      <c r="B25" s="118">
        <v>3</v>
      </c>
      <c r="C25" s="115" t="s">
        <v>1</v>
      </c>
      <c r="D25" s="115" t="s">
        <v>1</v>
      </c>
      <c r="E25" s="115" t="s">
        <v>1</v>
      </c>
      <c r="F25" s="115" t="s">
        <v>1</v>
      </c>
      <c r="G25" s="115" t="s">
        <v>1</v>
      </c>
      <c r="H25" s="121" t="s">
        <v>1</v>
      </c>
      <c r="I25" s="115" t="s">
        <v>1</v>
      </c>
    </row>
    <row r="26" spans="1:9" x14ac:dyDescent="0.2">
      <c r="A26" s="2" t="s">
        <v>37</v>
      </c>
      <c r="B26" s="118">
        <v>291</v>
      </c>
      <c r="C26" s="115">
        <v>0.282129436731339</v>
      </c>
      <c r="D26" s="115">
        <v>0.52849453687667802</v>
      </c>
      <c r="E26" s="115">
        <v>0.12624882161617301</v>
      </c>
      <c r="F26" s="115">
        <v>4.6674802899360698E-2</v>
      </c>
      <c r="G26" s="115">
        <v>1.6452379524707801E-2</v>
      </c>
      <c r="H26" s="121">
        <v>1.9868261814117401</v>
      </c>
      <c r="I26" s="115">
        <v>0.81062399172687505</v>
      </c>
    </row>
    <row r="27" spans="1:9" x14ac:dyDescent="0.2">
      <c r="A27" s="2" t="s">
        <v>44</v>
      </c>
      <c r="B27" s="118">
        <v>10</v>
      </c>
      <c r="C27" s="115" t="s">
        <v>1</v>
      </c>
      <c r="D27" s="115" t="s">
        <v>1</v>
      </c>
      <c r="E27" s="115" t="s">
        <v>1</v>
      </c>
      <c r="F27" s="115" t="s">
        <v>1</v>
      </c>
      <c r="G27" s="115" t="s">
        <v>1</v>
      </c>
      <c r="H27" s="121" t="s">
        <v>1</v>
      </c>
      <c r="I27" s="115" t="s">
        <v>1</v>
      </c>
    </row>
    <row r="28" spans="1:9" x14ac:dyDescent="0.2">
      <c r="A28" s="2" t="s">
        <v>45</v>
      </c>
      <c r="B28" s="118">
        <v>44</v>
      </c>
      <c r="C28" s="115">
        <v>0.16007885336875899</v>
      </c>
      <c r="D28" s="115">
        <v>0.50764238834381104</v>
      </c>
      <c r="E28" s="115">
        <v>0.255225479602814</v>
      </c>
      <c r="F28" s="115">
        <v>6.3828162848949405E-2</v>
      </c>
      <c r="G28" s="115">
        <v>1.3225118629634399E-2</v>
      </c>
      <c r="H28" s="121">
        <v>2.2624783515930198</v>
      </c>
      <c r="I28" s="115">
        <v>0.66772123984697895</v>
      </c>
    </row>
    <row r="29" spans="1:9" x14ac:dyDescent="0.2">
      <c r="A29" s="5" t="s">
        <v>46</v>
      </c>
      <c r="B29" s="117" t="s">
        <v>1</v>
      </c>
      <c r="C29" s="114" t="s">
        <v>1</v>
      </c>
      <c r="D29" s="114" t="s">
        <v>1</v>
      </c>
      <c r="E29" s="114" t="s">
        <v>1</v>
      </c>
      <c r="F29" s="114" t="s">
        <v>1</v>
      </c>
      <c r="G29" s="114" t="s">
        <v>1</v>
      </c>
      <c r="H29" s="120" t="s">
        <v>1</v>
      </c>
      <c r="I29" s="114" t="s">
        <v>1</v>
      </c>
    </row>
    <row r="30" spans="1:9" x14ac:dyDescent="0.2">
      <c r="A30" s="2" t="s">
        <v>47</v>
      </c>
      <c r="B30" s="118">
        <v>68</v>
      </c>
      <c r="C30" s="115">
        <v>0.237644523382187</v>
      </c>
      <c r="D30" s="115">
        <v>0.38422948122024497</v>
      </c>
      <c r="E30" s="115">
        <v>0.28136485815048201</v>
      </c>
      <c r="F30" s="115">
        <v>6.6981002688407898E-2</v>
      </c>
      <c r="G30" s="115">
        <v>2.9780149459838898E-2</v>
      </c>
      <c r="H30" s="121">
        <v>2.2670228481292698</v>
      </c>
      <c r="I30" s="115">
        <v>0.62187399533578802</v>
      </c>
    </row>
    <row r="31" spans="1:9" x14ac:dyDescent="0.2">
      <c r="A31" s="2" t="s">
        <v>48</v>
      </c>
      <c r="B31" s="118">
        <v>272</v>
      </c>
      <c r="C31" s="115">
        <v>0.22259464859962499</v>
      </c>
      <c r="D31" s="115">
        <v>0.43865641951561002</v>
      </c>
      <c r="E31" s="115">
        <v>0.20310045778751401</v>
      </c>
      <c r="F31" s="115">
        <v>8.9568778872489901E-2</v>
      </c>
      <c r="G31" s="115">
        <v>4.6079684048891102E-2</v>
      </c>
      <c r="H31" s="121">
        <v>2.2978823184967001</v>
      </c>
      <c r="I31" s="115">
        <v>0.66125107550529105</v>
      </c>
    </row>
    <row r="32" spans="1:9" x14ac:dyDescent="0.2">
      <c r="A32" s="2" t="s">
        <v>49</v>
      </c>
      <c r="B32" s="118">
        <v>197</v>
      </c>
      <c r="C32" s="115">
        <v>0.22771193087100999</v>
      </c>
      <c r="D32" s="115">
        <v>0.57367157936096203</v>
      </c>
      <c r="E32" s="115">
        <v>0.135509014129639</v>
      </c>
      <c r="F32" s="115">
        <v>5.8589778840541798E-2</v>
      </c>
      <c r="G32" s="115">
        <v>4.5177321881055797E-3</v>
      </c>
      <c r="H32" s="121">
        <v>2.0385298728942902</v>
      </c>
      <c r="I32" s="115">
        <v>0.80138348187080399</v>
      </c>
    </row>
    <row r="33" spans="1:9" x14ac:dyDescent="0.2">
      <c r="A33" s="2" t="s">
        <v>50</v>
      </c>
      <c r="B33" s="118">
        <v>465</v>
      </c>
      <c r="C33" s="115">
        <v>0.32826212048530601</v>
      </c>
      <c r="D33" s="115">
        <v>0.43837383389473</v>
      </c>
      <c r="E33" s="115">
        <v>0.14180763065815</v>
      </c>
      <c r="F33" s="115">
        <v>6.5488822758197798E-2</v>
      </c>
      <c r="G33" s="115">
        <v>2.6067575439810801E-2</v>
      </c>
      <c r="H33" s="121">
        <v>2.0227258205413801</v>
      </c>
      <c r="I33" s="115">
        <v>0.76663596723177196</v>
      </c>
    </row>
    <row r="34" spans="1:9" x14ac:dyDescent="0.2">
      <c r="A34" s="5" t="s">
        <v>51</v>
      </c>
      <c r="B34" s="117" t="s">
        <v>1</v>
      </c>
      <c r="C34" s="114" t="s">
        <v>1</v>
      </c>
      <c r="D34" s="114" t="s">
        <v>1</v>
      </c>
      <c r="E34" s="114" t="s">
        <v>1</v>
      </c>
      <c r="F34" s="114" t="s">
        <v>1</v>
      </c>
      <c r="G34" s="114" t="s">
        <v>1</v>
      </c>
      <c r="H34" s="120" t="s">
        <v>1</v>
      </c>
      <c r="I34" s="114" t="s">
        <v>1</v>
      </c>
    </row>
    <row r="35" spans="1:9" x14ac:dyDescent="0.2">
      <c r="A35" s="2" t="s">
        <v>52</v>
      </c>
      <c r="B35" s="118">
        <v>380</v>
      </c>
      <c r="C35" s="115">
        <v>0.23946811258792899</v>
      </c>
      <c r="D35" s="115">
        <v>0.47095805406570401</v>
      </c>
      <c r="E35" s="115">
        <v>0.19523379206657401</v>
      </c>
      <c r="F35" s="115">
        <v>6.5667659044265705E-2</v>
      </c>
      <c r="G35" s="115">
        <v>2.8672356158494901E-2</v>
      </c>
      <c r="H35" s="121">
        <v>2.17311811447144</v>
      </c>
      <c r="I35" s="115">
        <v>0.71042618517944001</v>
      </c>
    </row>
    <row r="36" spans="1:9" x14ac:dyDescent="0.2">
      <c r="A36" s="2" t="s">
        <v>53</v>
      </c>
      <c r="B36" s="118">
        <v>461</v>
      </c>
      <c r="C36" s="115">
        <v>0.28312087059021002</v>
      </c>
      <c r="D36" s="115">
        <v>0.47599205374717701</v>
      </c>
      <c r="E36" s="115">
        <v>0.15151610970497101</v>
      </c>
      <c r="F36" s="115">
        <v>6.6562108695506994E-2</v>
      </c>
      <c r="G36" s="115">
        <v>2.28088647127151E-2</v>
      </c>
      <c r="H36" s="121">
        <v>2.06994605064392</v>
      </c>
      <c r="I36" s="115">
        <v>0.75911291868155495</v>
      </c>
    </row>
    <row r="37" spans="1:9" x14ac:dyDescent="0.2">
      <c r="A37" s="2" t="s">
        <v>54</v>
      </c>
      <c r="B37" s="118">
        <v>133</v>
      </c>
      <c r="C37" s="115">
        <v>0.28074747323989901</v>
      </c>
      <c r="D37" s="115">
        <v>0.43658289313316301</v>
      </c>
      <c r="E37" s="115">
        <v>0.123440586030483</v>
      </c>
      <c r="F37" s="115">
        <v>9.7123011946678203E-2</v>
      </c>
      <c r="G37" s="115">
        <v>6.2106043100357097E-2</v>
      </c>
      <c r="H37" s="121">
        <v>2.2232573032379199</v>
      </c>
      <c r="I37" s="115">
        <v>0.71733036102853398</v>
      </c>
    </row>
    <row r="38" spans="1:9" x14ac:dyDescent="0.2">
      <c r="A38" s="2" t="s">
        <v>55</v>
      </c>
      <c r="B38" s="118">
        <v>116</v>
      </c>
      <c r="C38" s="115">
        <v>0.223265811800957</v>
      </c>
      <c r="D38" s="115">
        <v>0.373658716678619</v>
      </c>
      <c r="E38" s="115">
        <v>0.25178310275077798</v>
      </c>
      <c r="F38" s="115">
        <v>0.14079926908016199</v>
      </c>
      <c r="G38" s="115">
        <v>1.04931145906448E-2</v>
      </c>
      <c r="H38" s="121">
        <v>2.3415951728820801</v>
      </c>
      <c r="I38" s="115">
        <v>0.59692451958470805</v>
      </c>
    </row>
    <row r="39" spans="1:9" x14ac:dyDescent="0.2">
      <c r="A39" s="5" t="s">
        <v>56</v>
      </c>
      <c r="B39" s="117" t="s">
        <v>1</v>
      </c>
      <c r="C39" s="114" t="s">
        <v>1</v>
      </c>
      <c r="D39" s="114" t="s">
        <v>1</v>
      </c>
      <c r="E39" s="114" t="s">
        <v>1</v>
      </c>
      <c r="F39" s="114" t="s">
        <v>1</v>
      </c>
      <c r="G39" s="114" t="s">
        <v>1</v>
      </c>
      <c r="H39" s="120" t="s">
        <v>1</v>
      </c>
      <c r="I39" s="114" t="s">
        <v>1</v>
      </c>
    </row>
    <row r="40" spans="1:9" x14ac:dyDescent="0.2">
      <c r="A40" s="2" t="s">
        <v>57</v>
      </c>
      <c r="B40" s="118">
        <v>945</v>
      </c>
      <c r="C40" s="115">
        <v>0.26893410086631803</v>
      </c>
      <c r="D40" s="115">
        <v>0.46825802326202398</v>
      </c>
      <c r="E40" s="115">
        <v>0.16494220495223999</v>
      </c>
      <c r="F40" s="115">
        <v>7.7946089208126096E-2</v>
      </c>
      <c r="G40" s="115">
        <v>1.9919591024517999E-2</v>
      </c>
      <c r="H40" s="121">
        <v>2.1116590499877899</v>
      </c>
      <c r="I40" s="115">
        <v>0.73719211726270495</v>
      </c>
    </row>
    <row r="41" spans="1:9" x14ac:dyDescent="0.2">
      <c r="A41" s="2" t="s">
        <v>58</v>
      </c>
      <c r="B41" s="118">
        <v>116</v>
      </c>
      <c r="C41" s="115">
        <v>0.203241512179375</v>
      </c>
      <c r="D41" s="115">
        <v>0.43738019466400102</v>
      </c>
      <c r="E41" s="115">
        <v>0.230106070637703</v>
      </c>
      <c r="F41" s="115">
        <v>6.0634262859821299E-2</v>
      </c>
      <c r="G41" s="115">
        <v>6.8637959659099607E-2</v>
      </c>
      <c r="H41" s="121">
        <v>2.35404706001282</v>
      </c>
      <c r="I41" s="115">
        <v>0.64062170684337605</v>
      </c>
    </row>
    <row r="42" spans="1:9" x14ac:dyDescent="0.2">
      <c r="A42" s="5" t="s">
        <v>59</v>
      </c>
      <c r="B42" s="117" t="s">
        <v>1</v>
      </c>
      <c r="C42" s="114" t="s">
        <v>1</v>
      </c>
      <c r="D42" s="114" t="s">
        <v>1</v>
      </c>
      <c r="E42" s="114" t="s">
        <v>1</v>
      </c>
      <c r="F42" s="114" t="s">
        <v>1</v>
      </c>
      <c r="G42" s="114" t="s">
        <v>1</v>
      </c>
      <c r="H42" s="120" t="s">
        <v>1</v>
      </c>
      <c r="I42" s="114" t="s">
        <v>1</v>
      </c>
    </row>
    <row r="43" spans="1:9" x14ac:dyDescent="0.2">
      <c r="A43" s="2" t="s">
        <v>60</v>
      </c>
      <c r="B43" s="118">
        <v>835</v>
      </c>
      <c r="C43" s="115">
        <v>0.26819649338722201</v>
      </c>
      <c r="D43" s="115">
        <v>0.46563208103179898</v>
      </c>
      <c r="E43" s="115">
        <v>0.16684624552726701</v>
      </c>
      <c r="F43" s="115">
        <v>7.7605396509170504E-2</v>
      </c>
      <c r="G43" s="115">
        <v>2.17197798192501E-2</v>
      </c>
      <c r="H43" s="121">
        <v>2.1190199851989702</v>
      </c>
      <c r="I43" s="115">
        <v>0.73382857715274596</v>
      </c>
    </row>
    <row r="44" spans="1:9" x14ac:dyDescent="0.2">
      <c r="A44" s="2" t="s">
        <v>61</v>
      </c>
      <c r="B44" s="118">
        <v>144</v>
      </c>
      <c r="C44" s="115">
        <v>0.26782435178756703</v>
      </c>
      <c r="D44" s="115">
        <v>0.47050318121910101</v>
      </c>
      <c r="E44" s="115">
        <v>0.182629019021988</v>
      </c>
      <c r="F44" s="115">
        <v>7.6489530503749806E-2</v>
      </c>
      <c r="G44" s="115">
        <v>2.5539179332554301E-3</v>
      </c>
      <c r="H44" s="121">
        <v>2.0754454135894802</v>
      </c>
      <c r="I44" s="115">
        <v>0.738327532662858</v>
      </c>
    </row>
    <row r="45" spans="1:9" x14ac:dyDescent="0.2">
      <c r="A45" s="2" t="s">
        <v>62</v>
      </c>
      <c r="B45" s="118">
        <v>99</v>
      </c>
      <c r="C45" s="115">
        <v>0.19708904623985299</v>
      </c>
      <c r="D45" s="115">
        <v>0.43631139397621199</v>
      </c>
      <c r="E45" s="115">
        <v>0.22093430161476099</v>
      </c>
      <c r="F45" s="115">
        <v>6.7395053803920704E-2</v>
      </c>
      <c r="G45" s="115">
        <v>7.8270196914672893E-2</v>
      </c>
      <c r="H45" s="121">
        <v>2.3934459686279301</v>
      </c>
      <c r="I45" s="115">
        <v>0.63340044493526504</v>
      </c>
    </row>
    <row r="46" spans="1:9" x14ac:dyDescent="0.2">
      <c r="A46" s="5" t="s">
        <v>63</v>
      </c>
      <c r="B46" s="117" t="s">
        <v>1</v>
      </c>
      <c r="C46" s="114" t="s">
        <v>1</v>
      </c>
      <c r="D46" s="114" t="s">
        <v>1</v>
      </c>
      <c r="E46" s="114" t="s">
        <v>1</v>
      </c>
      <c r="F46" s="114" t="s">
        <v>1</v>
      </c>
      <c r="G46" s="114" t="s">
        <v>1</v>
      </c>
      <c r="H46" s="120" t="s">
        <v>1</v>
      </c>
      <c r="I46" s="114" t="s">
        <v>1</v>
      </c>
    </row>
    <row r="47" spans="1:9" x14ac:dyDescent="0.2">
      <c r="A47" s="2" t="s">
        <v>64</v>
      </c>
      <c r="B47" s="118">
        <v>126</v>
      </c>
      <c r="C47" s="115">
        <v>0.30666509270668002</v>
      </c>
      <c r="D47" s="115">
        <v>0.430314511060715</v>
      </c>
      <c r="E47" s="115">
        <v>0.18303564190864599</v>
      </c>
      <c r="F47" s="115">
        <v>7.2184592485427898E-2</v>
      </c>
      <c r="G47" s="115">
        <v>7.8001664951443698E-3</v>
      </c>
      <c r="H47" s="121">
        <v>2.04414033889771</v>
      </c>
      <c r="I47" s="115">
        <v>0.73697960033556598</v>
      </c>
    </row>
    <row r="48" spans="1:9" x14ac:dyDescent="0.2">
      <c r="A48" s="2" t="s">
        <v>65</v>
      </c>
      <c r="B48" s="118">
        <v>76</v>
      </c>
      <c r="C48" s="115">
        <v>0.176766917109489</v>
      </c>
      <c r="D48" s="115">
        <v>0.45265814661979697</v>
      </c>
      <c r="E48" s="115">
        <v>0.23777441680431399</v>
      </c>
      <c r="F48" s="115">
        <v>9.1456227004528004E-2</v>
      </c>
      <c r="G48" s="115">
        <v>4.1344296187162399E-2</v>
      </c>
      <c r="H48" s="121">
        <v>2.36795282363892</v>
      </c>
      <c r="I48" s="115">
        <v>0.62942506138449505</v>
      </c>
    </row>
    <row r="49" spans="1:9" x14ac:dyDescent="0.2">
      <c r="A49" s="2" t="s">
        <v>66</v>
      </c>
      <c r="B49" s="118">
        <v>144</v>
      </c>
      <c r="C49" s="115">
        <v>0.24216479063034099</v>
      </c>
      <c r="D49" s="115">
        <v>0.432044178247452</v>
      </c>
      <c r="E49" s="115">
        <v>0.23314481973648099</v>
      </c>
      <c r="F49" s="115">
        <v>5.8752320706844302E-2</v>
      </c>
      <c r="G49" s="115">
        <v>3.3893883228302002E-2</v>
      </c>
      <c r="H49" s="121">
        <v>2.21016621589661</v>
      </c>
      <c r="I49" s="115">
        <v>0.67420897390104095</v>
      </c>
    </row>
    <row r="50" spans="1:9" x14ac:dyDescent="0.2">
      <c r="A50" s="2" t="s">
        <v>67</v>
      </c>
      <c r="B50" s="118">
        <v>130</v>
      </c>
      <c r="C50" s="115">
        <v>0.22311873733997301</v>
      </c>
      <c r="D50" s="115">
        <v>0.47391518950462302</v>
      </c>
      <c r="E50" s="115">
        <v>0.21728599071502699</v>
      </c>
      <c r="F50" s="115">
        <v>6.7510388791561099E-2</v>
      </c>
      <c r="G50" s="115">
        <v>1.8169704824686099E-2</v>
      </c>
      <c r="H50" s="121">
        <v>2.1836972236633301</v>
      </c>
      <c r="I50" s="115">
        <v>0.69703391905463596</v>
      </c>
    </row>
    <row r="51" spans="1:9" x14ac:dyDescent="0.2">
      <c r="A51" s="2" t="s">
        <v>68</v>
      </c>
      <c r="B51" s="118">
        <v>140</v>
      </c>
      <c r="C51" s="115">
        <v>0.18284773826599099</v>
      </c>
      <c r="D51" s="115">
        <v>0.55757880210876498</v>
      </c>
      <c r="E51" s="115">
        <v>0.15280759334564201</v>
      </c>
      <c r="F51" s="115">
        <v>7.7327772974967998E-2</v>
      </c>
      <c r="G51" s="115">
        <v>2.9438082128763199E-2</v>
      </c>
      <c r="H51" s="121">
        <v>2.21292972564697</v>
      </c>
      <c r="I51" s="115">
        <v>0.74042654864966695</v>
      </c>
    </row>
    <row r="52" spans="1:9" x14ac:dyDescent="0.2">
      <c r="A52" s="2" t="s">
        <v>69</v>
      </c>
      <c r="B52" s="118">
        <v>104</v>
      </c>
      <c r="C52" s="115">
        <v>0.28702500462531999</v>
      </c>
      <c r="D52" s="115">
        <v>0.41890862584114102</v>
      </c>
      <c r="E52" s="115">
        <v>0.20226587355136899</v>
      </c>
      <c r="F52" s="115">
        <v>6.3699945807456998E-2</v>
      </c>
      <c r="G52" s="115">
        <v>2.81005632132292E-2</v>
      </c>
      <c r="H52" s="121">
        <v>2.12694239616394</v>
      </c>
      <c r="I52" s="115">
        <v>0.70593362126213399</v>
      </c>
    </row>
    <row r="53" spans="1:9" x14ac:dyDescent="0.2">
      <c r="A53" s="2" t="s">
        <v>70</v>
      </c>
      <c r="B53" s="118">
        <v>69</v>
      </c>
      <c r="C53" s="115">
        <v>0.18085588514804801</v>
      </c>
      <c r="D53" s="115">
        <v>0.53300493955612205</v>
      </c>
      <c r="E53" s="115">
        <v>0.217044502496719</v>
      </c>
      <c r="F53" s="115">
        <v>4.08329702913761E-2</v>
      </c>
      <c r="G53" s="115">
        <v>2.8261693194508601E-2</v>
      </c>
      <c r="H53" s="121">
        <v>2.2026395797729501</v>
      </c>
      <c r="I53" s="115">
        <v>0.71386083135251699</v>
      </c>
    </row>
    <row r="54" spans="1:9" x14ac:dyDescent="0.2">
      <c r="A54" s="2" t="s">
        <v>71</v>
      </c>
      <c r="B54" s="118">
        <v>105</v>
      </c>
      <c r="C54" s="115">
        <v>0.31928166747093201</v>
      </c>
      <c r="D54" s="115">
        <v>0.40669322013855003</v>
      </c>
      <c r="E54" s="115">
        <v>0.14871314167976399</v>
      </c>
      <c r="F54" s="115">
        <v>0.117483422160149</v>
      </c>
      <c r="G54" s="115">
        <v>7.8285653144121205E-3</v>
      </c>
      <c r="H54" s="121">
        <v>2.08788394927979</v>
      </c>
      <c r="I54" s="115">
        <v>0.72597487543938</v>
      </c>
    </row>
    <row r="55" spans="1:9" x14ac:dyDescent="0.2">
      <c r="A55" s="2" t="s">
        <v>72</v>
      </c>
      <c r="B55" s="118">
        <v>59</v>
      </c>
      <c r="C55" s="115">
        <v>0.386645138263702</v>
      </c>
      <c r="D55" s="115">
        <v>0.424550771713257</v>
      </c>
      <c r="E55" s="115">
        <v>0.117267355322838</v>
      </c>
      <c r="F55" s="115">
        <v>3.2452892512083102E-2</v>
      </c>
      <c r="G55" s="115">
        <v>3.9083845913410201E-2</v>
      </c>
      <c r="H55" s="121">
        <v>1.9127795696258501</v>
      </c>
      <c r="I55" s="115">
        <v>0.81119590695501897</v>
      </c>
    </row>
    <row r="56" spans="1:9" x14ac:dyDescent="0.2">
      <c r="A56" s="2" t="s">
        <v>73</v>
      </c>
      <c r="B56" s="118">
        <v>149</v>
      </c>
      <c r="C56" s="115">
        <v>0.284788548946381</v>
      </c>
      <c r="D56" s="115">
        <v>0.43960821628570601</v>
      </c>
      <c r="E56" s="115">
        <v>0.112660937011242</v>
      </c>
      <c r="F56" s="115">
        <v>0.112841434776783</v>
      </c>
      <c r="G56" s="115">
        <v>5.0100844353437403E-2</v>
      </c>
      <c r="H56" s="121">
        <v>2.20385789871216</v>
      </c>
      <c r="I56" s="115">
        <v>0.72439677872502795</v>
      </c>
    </row>
    <row r="57" spans="1:9" x14ac:dyDescent="0.2">
      <c r="A57" s="5" t="s">
        <v>74</v>
      </c>
      <c r="B57" s="117" t="s">
        <v>1</v>
      </c>
      <c r="C57" s="114" t="s">
        <v>1</v>
      </c>
      <c r="D57" s="114" t="s">
        <v>1</v>
      </c>
      <c r="E57" s="114" t="s">
        <v>1</v>
      </c>
      <c r="F57" s="114" t="s">
        <v>1</v>
      </c>
      <c r="G57" s="114" t="s">
        <v>1</v>
      </c>
      <c r="H57" s="120" t="s">
        <v>1</v>
      </c>
      <c r="I57" s="114" t="s">
        <v>1</v>
      </c>
    </row>
    <row r="58" spans="1:9" x14ac:dyDescent="0.2">
      <c r="A58" s="2" t="s">
        <v>75</v>
      </c>
      <c r="B58" s="118">
        <v>126</v>
      </c>
      <c r="C58" s="115">
        <v>0.30666509270668002</v>
      </c>
      <c r="D58" s="115">
        <v>0.430314511060715</v>
      </c>
      <c r="E58" s="115">
        <v>0.18303564190864599</v>
      </c>
      <c r="F58" s="115">
        <v>7.2184592485427898E-2</v>
      </c>
      <c r="G58" s="115">
        <v>7.8001664951443698E-3</v>
      </c>
      <c r="H58" s="121">
        <v>2.04414033889771</v>
      </c>
      <c r="I58" s="115">
        <v>0.73697960033556598</v>
      </c>
    </row>
    <row r="59" spans="1:9" x14ac:dyDescent="0.2">
      <c r="A59" s="2" t="s">
        <v>76</v>
      </c>
      <c r="B59" s="118">
        <v>650</v>
      </c>
      <c r="C59" s="115">
        <v>0.23613010346889499</v>
      </c>
      <c r="D59" s="115">
        <v>0.479376971721649</v>
      </c>
      <c r="E59" s="115">
        <v>0.172348126769066</v>
      </c>
      <c r="F59" s="115">
        <v>8.7254852056503296E-2</v>
      </c>
      <c r="G59" s="115">
        <v>2.4889951571822201E-2</v>
      </c>
      <c r="H59" s="121">
        <v>2.1853976249694802</v>
      </c>
      <c r="I59" s="115">
        <v>0.71550707119233703</v>
      </c>
    </row>
    <row r="60" spans="1:9" x14ac:dyDescent="0.2">
      <c r="A60" s="2" t="s">
        <v>77</v>
      </c>
      <c r="B60" s="118">
        <v>226</v>
      </c>
      <c r="C60" s="115">
        <v>0.20171098411083199</v>
      </c>
      <c r="D60" s="115">
        <v>0.442540884017944</v>
      </c>
      <c r="E60" s="115">
        <v>0.237711161375046</v>
      </c>
      <c r="F60" s="115">
        <v>6.5116465091705295E-2</v>
      </c>
      <c r="G60" s="115">
        <v>5.2920509129762601E-2</v>
      </c>
      <c r="H60" s="121">
        <v>2.3249945640564</v>
      </c>
      <c r="I60" s="115">
        <v>0.64425186572875104</v>
      </c>
    </row>
    <row r="61" spans="1:9" x14ac:dyDescent="0.2">
      <c r="A61" s="2" t="s">
        <v>78</v>
      </c>
      <c r="B61" s="118">
        <v>100</v>
      </c>
      <c r="C61" s="115">
        <v>0.49883571267128002</v>
      </c>
      <c r="D61" s="115">
        <v>0.35836130380630499</v>
      </c>
      <c r="E61" s="115">
        <v>9.5438078045845004E-2</v>
      </c>
      <c r="F61" s="115">
        <v>3.6482982337474802E-2</v>
      </c>
      <c r="G61" s="115">
        <v>1.08819305896759E-2</v>
      </c>
      <c r="H61" s="121">
        <v>1.70221412181854</v>
      </c>
      <c r="I61" s="115">
        <v>0.85719701009096905</v>
      </c>
    </row>
    <row r="62" spans="1:9" x14ac:dyDescent="0.2">
      <c r="A62" s="5" t="s">
        <v>79</v>
      </c>
      <c r="B62" s="117" t="s">
        <v>1</v>
      </c>
      <c r="C62" s="114" t="s">
        <v>1</v>
      </c>
      <c r="D62" s="114" t="s">
        <v>1</v>
      </c>
      <c r="E62" s="114" t="s">
        <v>1</v>
      </c>
      <c r="F62" s="114" t="s">
        <v>1</v>
      </c>
      <c r="G62" s="114" t="s">
        <v>1</v>
      </c>
      <c r="H62" s="120" t="s">
        <v>1</v>
      </c>
      <c r="I62" s="114" t="s">
        <v>1</v>
      </c>
    </row>
    <row r="63" spans="1:9" x14ac:dyDescent="0.2">
      <c r="A63" s="2" t="s">
        <v>80</v>
      </c>
      <c r="B63" s="118">
        <v>912</v>
      </c>
      <c r="C63" s="115">
        <v>0.25805160403251598</v>
      </c>
      <c r="D63" s="115">
        <v>0.47737330198288003</v>
      </c>
      <c r="E63" s="115">
        <v>0.17293372750282299</v>
      </c>
      <c r="F63" s="115">
        <v>6.6032946109771701E-2</v>
      </c>
      <c r="G63" s="115">
        <v>2.56084110587835E-2</v>
      </c>
      <c r="H63" s="121">
        <v>2.1237733364105198</v>
      </c>
      <c r="I63" s="115">
        <v>0.73542491286457401</v>
      </c>
    </row>
    <row r="64" spans="1:9" x14ac:dyDescent="0.2">
      <c r="A64" s="2" t="s">
        <v>81</v>
      </c>
      <c r="B64" s="118">
        <v>29</v>
      </c>
      <c r="C64" s="115" t="s">
        <v>1</v>
      </c>
      <c r="D64" s="115" t="s">
        <v>1</v>
      </c>
      <c r="E64" s="115" t="s">
        <v>1</v>
      </c>
      <c r="F64" s="115" t="s">
        <v>1</v>
      </c>
      <c r="G64" s="115" t="s">
        <v>1</v>
      </c>
      <c r="H64" s="121" t="s">
        <v>1</v>
      </c>
      <c r="I64" s="115" t="s">
        <v>1</v>
      </c>
    </row>
    <row r="65" spans="1:9" x14ac:dyDescent="0.2">
      <c r="A65" s="2" t="s">
        <v>82</v>
      </c>
      <c r="B65" s="118">
        <v>54</v>
      </c>
      <c r="C65" s="115">
        <v>0.21704258024692499</v>
      </c>
      <c r="D65" s="115">
        <v>0.392830669879913</v>
      </c>
      <c r="E65" s="115">
        <v>0.224227219820023</v>
      </c>
      <c r="F65" s="115">
        <v>6.5756335854530307E-2</v>
      </c>
      <c r="G65" s="115">
        <v>0.10014320909976999</v>
      </c>
      <c r="H65" s="121">
        <v>2.43912696838379</v>
      </c>
      <c r="I65" s="115">
        <v>0.60987324103901897</v>
      </c>
    </row>
    <row r="66" spans="1:9" x14ac:dyDescent="0.2">
      <c r="A66" s="2" t="s">
        <v>83</v>
      </c>
      <c r="B66" s="118">
        <v>91</v>
      </c>
      <c r="C66" s="115">
        <v>0.309466242790222</v>
      </c>
      <c r="D66" s="115">
        <v>0.34069573879241899</v>
      </c>
      <c r="E66" s="115">
        <v>0.16250641644000999</v>
      </c>
      <c r="F66" s="115">
        <v>0.14870785176754001</v>
      </c>
      <c r="G66" s="115">
        <v>3.8623776286840397E-2</v>
      </c>
      <c r="H66" s="121">
        <v>2.2663271427154501</v>
      </c>
      <c r="I66" s="115">
        <v>0.65016196462834697</v>
      </c>
    </row>
    <row r="67" spans="1:9" x14ac:dyDescent="0.2">
      <c r="A67" s="5" t="s">
        <v>84</v>
      </c>
      <c r="B67" s="117" t="s">
        <v>1</v>
      </c>
      <c r="C67" s="114" t="s">
        <v>1</v>
      </c>
      <c r="D67" s="114" t="s">
        <v>1</v>
      </c>
      <c r="E67" s="114" t="s">
        <v>1</v>
      </c>
      <c r="F67" s="114" t="s">
        <v>1</v>
      </c>
      <c r="G67" s="114" t="s">
        <v>1</v>
      </c>
      <c r="H67" s="120" t="s">
        <v>1</v>
      </c>
      <c r="I67" s="114" t="s">
        <v>1</v>
      </c>
    </row>
    <row r="68" spans="1:9" x14ac:dyDescent="0.2">
      <c r="A68" s="2" t="s">
        <v>85</v>
      </c>
      <c r="B68" s="118">
        <v>995</v>
      </c>
      <c r="C68" s="115">
        <v>0.25817748904228199</v>
      </c>
      <c r="D68" s="115">
        <v>0.45754140615463301</v>
      </c>
      <c r="E68" s="115">
        <v>0.18214452266693101</v>
      </c>
      <c r="F68" s="115">
        <v>7.1500323712825803E-2</v>
      </c>
      <c r="G68" s="115">
        <v>3.0636254698038101E-2</v>
      </c>
      <c r="H68" s="121">
        <v>2.1588764190673801</v>
      </c>
      <c r="I68" s="115">
        <v>0.715718897863175</v>
      </c>
    </row>
    <row r="69" spans="1:9" x14ac:dyDescent="0.2">
      <c r="A69" s="2" t="s">
        <v>86</v>
      </c>
      <c r="B69" s="118">
        <v>16</v>
      </c>
      <c r="C69" s="115" t="s">
        <v>1</v>
      </c>
      <c r="D69" s="115" t="s">
        <v>1</v>
      </c>
      <c r="E69" s="115" t="s">
        <v>1</v>
      </c>
      <c r="F69" s="115" t="s">
        <v>1</v>
      </c>
      <c r="G69" s="115" t="s">
        <v>1</v>
      </c>
      <c r="H69" s="121" t="s">
        <v>1</v>
      </c>
      <c r="I69" s="115" t="s">
        <v>1</v>
      </c>
    </row>
    <row r="70" spans="1:9" x14ac:dyDescent="0.2">
      <c r="A70" s="2" t="s">
        <v>87</v>
      </c>
      <c r="B70" s="118">
        <v>82</v>
      </c>
      <c r="C70" s="115">
        <v>0.194509342312813</v>
      </c>
      <c r="D70" s="115">
        <v>0.50867140293121305</v>
      </c>
      <c r="E70" s="115">
        <v>0.164473921060562</v>
      </c>
      <c r="F70" s="115">
        <v>0.12358371168375</v>
      </c>
      <c r="G70" s="115">
        <v>8.7616220116615295E-3</v>
      </c>
      <c r="H70" s="121">
        <v>2.2434167861938499</v>
      </c>
      <c r="I70" s="115">
        <v>0.70318074524402596</v>
      </c>
    </row>
    <row r="71" spans="1:9" x14ac:dyDescent="0.2">
      <c r="A71" s="2" t="s">
        <v>88</v>
      </c>
      <c r="B71" s="118">
        <v>6</v>
      </c>
      <c r="C71" s="115" t="s">
        <v>1</v>
      </c>
      <c r="D71" s="115" t="s">
        <v>1</v>
      </c>
      <c r="E71" s="115" t="s">
        <v>1</v>
      </c>
      <c r="F71" s="115" t="s">
        <v>1</v>
      </c>
      <c r="G71" s="115" t="s">
        <v>1</v>
      </c>
      <c r="H71" s="121" t="s">
        <v>1</v>
      </c>
      <c r="I71" s="115" t="s">
        <v>1</v>
      </c>
    </row>
    <row r="72" spans="1:9" x14ac:dyDescent="0.2">
      <c r="A72" s="5" t="s">
        <v>89</v>
      </c>
      <c r="B72" s="117" t="s">
        <v>1</v>
      </c>
      <c r="C72" s="114" t="s">
        <v>1</v>
      </c>
      <c r="D72" s="114" t="s">
        <v>1</v>
      </c>
      <c r="E72" s="114" t="s">
        <v>1</v>
      </c>
      <c r="F72" s="114" t="s">
        <v>1</v>
      </c>
      <c r="G72" s="114" t="s">
        <v>1</v>
      </c>
      <c r="H72" s="120" t="s">
        <v>1</v>
      </c>
      <c r="I72" s="114" t="s">
        <v>1</v>
      </c>
    </row>
    <row r="73" spans="1:9" x14ac:dyDescent="0.2">
      <c r="A73" s="2" t="s">
        <v>89</v>
      </c>
      <c r="B73" s="118">
        <v>923</v>
      </c>
      <c r="C73" s="115">
        <v>0.20696105062961601</v>
      </c>
      <c r="D73" s="115">
        <v>0.46948009729385398</v>
      </c>
      <c r="E73" s="115">
        <v>0.20426781475544001</v>
      </c>
      <c r="F73" s="115">
        <v>8.6584955453872695E-2</v>
      </c>
      <c r="G73" s="115">
        <v>3.2706089317798601E-2</v>
      </c>
      <c r="H73" s="121">
        <v>2.2685949802398699</v>
      </c>
      <c r="I73" s="115">
        <v>0.67644114288359003</v>
      </c>
    </row>
    <row r="74" spans="1:9" x14ac:dyDescent="0.2">
      <c r="A74" s="2" t="s">
        <v>90</v>
      </c>
      <c r="B74" s="118">
        <v>174</v>
      </c>
      <c r="C74" s="115">
        <v>0.61772936582565297</v>
      </c>
      <c r="D74" s="115">
        <v>0.36377152800559998</v>
      </c>
      <c r="E74" s="115">
        <v>1.8499083817005199E-2</v>
      </c>
      <c r="F74" s="115">
        <v>0</v>
      </c>
      <c r="G74" s="115">
        <v>0</v>
      </c>
      <c r="H74" s="121">
        <v>1.4007697105407699</v>
      </c>
      <c r="I74" s="115">
        <v>0.98150091576950804</v>
      </c>
    </row>
    <row r="75" spans="1:9" x14ac:dyDescent="0.2">
      <c r="A75" s="5" t="s">
        <v>91</v>
      </c>
      <c r="B75" s="117" t="s">
        <v>1</v>
      </c>
      <c r="C75" s="114" t="s">
        <v>1</v>
      </c>
      <c r="D75" s="114" t="s">
        <v>1</v>
      </c>
      <c r="E75" s="114" t="s">
        <v>1</v>
      </c>
      <c r="F75" s="114" t="s">
        <v>1</v>
      </c>
      <c r="G75" s="114" t="s">
        <v>1</v>
      </c>
      <c r="H75" s="120" t="s">
        <v>1</v>
      </c>
      <c r="I75" s="114" t="s">
        <v>1</v>
      </c>
    </row>
    <row r="76" spans="1:9" x14ac:dyDescent="0.2">
      <c r="A76" s="2" t="s">
        <v>92</v>
      </c>
      <c r="B76" s="118">
        <v>447</v>
      </c>
      <c r="C76" s="115">
        <v>0.229684203863144</v>
      </c>
      <c r="D76" s="115">
        <v>0.47563296556472801</v>
      </c>
      <c r="E76" s="115">
        <v>0.19713345170021099</v>
      </c>
      <c r="F76" s="115">
        <v>6.9436833262443501E-2</v>
      </c>
      <c r="G76" s="115">
        <v>2.8112543746829002E-2</v>
      </c>
      <c r="H76" s="121">
        <v>2.1906604766845699</v>
      </c>
      <c r="I76" s="115">
        <v>0.70531717074162703</v>
      </c>
    </row>
    <row r="77" spans="1:9" x14ac:dyDescent="0.2">
      <c r="A77" s="2" t="s">
        <v>93</v>
      </c>
      <c r="B77" s="118">
        <v>196</v>
      </c>
      <c r="C77" s="115">
        <v>0.232340022921562</v>
      </c>
      <c r="D77" s="115">
        <v>0.42962560057640098</v>
      </c>
      <c r="E77" s="115">
        <v>0.20319212973117801</v>
      </c>
      <c r="F77" s="115">
        <v>9.5315620303154006E-2</v>
      </c>
      <c r="G77" s="115">
        <v>3.9526626467704801E-2</v>
      </c>
      <c r="H77" s="121">
        <v>2.2800631523132302</v>
      </c>
      <c r="I77" s="115">
        <v>0.66196562349796295</v>
      </c>
    </row>
    <row r="78" spans="1:9" x14ac:dyDescent="0.2">
      <c r="A78" s="2" t="s">
        <v>94</v>
      </c>
      <c r="B78" s="118">
        <v>444</v>
      </c>
      <c r="C78" s="115">
        <v>0.30151543021202099</v>
      </c>
      <c r="D78" s="115">
        <v>0.45342266559600802</v>
      </c>
      <c r="E78" s="115">
        <v>0.14485007524490401</v>
      </c>
      <c r="F78" s="115">
        <v>7.6366610825061798E-2</v>
      </c>
      <c r="G78" s="115">
        <v>2.38452311605215E-2</v>
      </c>
      <c r="H78" s="121">
        <v>2.0676035881042498</v>
      </c>
      <c r="I78" s="115">
        <v>0.75493808596475698</v>
      </c>
    </row>
    <row r="79" spans="1:9" x14ac:dyDescent="0.2">
      <c r="A79" s="5" t="s">
        <v>95</v>
      </c>
      <c r="B79" s="117" t="s">
        <v>1</v>
      </c>
      <c r="C79" s="114" t="s">
        <v>1</v>
      </c>
      <c r="D79" s="114" t="s">
        <v>1</v>
      </c>
      <c r="E79" s="114" t="s">
        <v>1</v>
      </c>
      <c r="F79" s="114" t="s">
        <v>1</v>
      </c>
      <c r="G79" s="114" t="s">
        <v>1</v>
      </c>
      <c r="H79" s="120" t="s">
        <v>1</v>
      </c>
      <c r="I79" s="114" t="s">
        <v>1</v>
      </c>
    </row>
    <row r="80" spans="1:9" x14ac:dyDescent="0.2">
      <c r="A80" s="2" t="s">
        <v>96</v>
      </c>
      <c r="B80" s="118">
        <v>227</v>
      </c>
      <c r="C80" s="115">
        <v>0.26302149891853299</v>
      </c>
      <c r="D80" s="115">
        <v>0.47372105717659002</v>
      </c>
      <c r="E80" s="115">
        <v>0.15706805884838099</v>
      </c>
      <c r="F80" s="115">
        <v>0.10032599419355399</v>
      </c>
      <c r="G80" s="115">
        <v>5.8634020388126399E-3</v>
      </c>
      <c r="H80" s="121">
        <v>2.1122887134552002</v>
      </c>
      <c r="I80" s="115">
        <v>0.73674254786138405</v>
      </c>
    </row>
    <row r="81" spans="1:9" x14ac:dyDescent="0.2">
      <c r="A81" s="2" t="s">
        <v>97</v>
      </c>
      <c r="B81" s="118">
        <v>190</v>
      </c>
      <c r="C81" s="115">
        <v>0.297267556190491</v>
      </c>
      <c r="D81" s="115">
        <v>0.40741029381751998</v>
      </c>
      <c r="E81" s="115">
        <v>0.148620560765266</v>
      </c>
      <c r="F81" s="115">
        <v>0.12696959078311901</v>
      </c>
      <c r="G81" s="115">
        <v>1.9731985405087499E-2</v>
      </c>
      <c r="H81" s="121">
        <v>2.1644880771636998</v>
      </c>
      <c r="I81" s="115">
        <v>0.70467785919596404</v>
      </c>
    </row>
    <row r="82" spans="1:9" x14ac:dyDescent="0.2">
      <c r="A82" s="2" t="s">
        <v>98</v>
      </c>
      <c r="B82" s="118">
        <v>41</v>
      </c>
      <c r="C82" s="115">
        <v>0.30593115091323902</v>
      </c>
      <c r="D82" s="115">
        <v>0.40866717696189903</v>
      </c>
      <c r="E82" s="115">
        <v>0.238842353224754</v>
      </c>
      <c r="F82" s="115">
        <v>2.2507887333631502E-2</v>
      </c>
      <c r="G82" s="115">
        <v>2.4051457643508901E-2</v>
      </c>
      <c r="H82" s="121">
        <v>2.05008125305176</v>
      </c>
      <c r="I82" s="115">
        <v>0.71459830924053402</v>
      </c>
    </row>
    <row r="83" spans="1:9" x14ac:dyDescent="0.2">
      <c r="A83" s="2" t="s">
        <v>99</v>
      </c>
      <c r="B83" s="118">
        <v>156</v>
      </c>
      <c r="C83" s="115">
        <v>0.15343080461025199</v>
      </c>
      <c r="D83" s="115">
        <v>0.47008323669433599</v>
      </c>
      <c r="E83" s="115">
        <v>0.26744332909584001</v>
      </c>
      <c r="F83" s="115">
        <v>5.3710173815488801E-2</v>
      </c>
      <c r="G83" s="115">
        <v>5.5332466959953301E-2</v>
      </c>
      <c r="H83" s="121">
        <v>2.38743019104004</v>
      </c>
      <c r="I83" s="115">
        <v>0.62351403433627595</v>
      </c>
    </row>
    <row r="84" spans="1:9" x14ac:dyDescent="0.2">
      <c r="A84" s="2" t="s">
        <v>100</v>
      </c>
      <c r="B84" s="118">
        <v>48</v>
      </c>
      <c r="C84" s="115">
        <v>0.13380323350429499</v>
      </c>
      <c r="D84" s="115">
        <v>0.66683793067932096</v>
      </c>
      <c r="E84" s="115">
        <v>6.3386693596839905E-2</v>
      </c>
      <c r="F84" s="115">
        <v>8.0912530422210693E-2</v>
      </c>
      <c r="G84" s="115">
        <v>5.5059604346752201E-2</v>
      </c>
      <c r="H84" s="121">
        <v>2.2565872669220002</v>
      </c>
      <c r="I84" s="115">
        <v>0.80064117014885805</v>
      </c>
    </row>
    <row r="85" spans="1:9" x14ac:dyDescent="0.2">
      <c r="A85" s="2" t="s">
        <v>101</v>
      </c>
      <c r="B85" s="118">
        <v>125</v>
      </c>
      <c r="C85" s="115">
        <v>0.449965119361877</v>
      </c>
      <c r="D85" s="115">
        <v>0.37699916958808899</v>
      </c>
      <c r="E85" s="115">
        <v>0.1258315294981</v>
      </c>
      <c r="F85" s="115">
        <v>4.2310256510972998E-2</v>
      </c>
      <c r="G85" s="115">
        <v>4.8939432017505204E-3</v>
      </c>
      <c r="H85" s="121">
        <v>1.77516877651215</v>
      </c>
      <c r="I85" s="115">
        <v>0.82696427393164196</v>
      </c>
    </row>
    <row r="86" spans="1:9" x14ac:dyDescent="0.2">
      <c r="A86" s="2" t="s">
        <v>102</v>
      </c>
      <c r="B86" s="118">
        <v>37</v>
      </c>
      <c r="C86" s="115">
        <v>0.46622207760810902</v>
      </c>
      <c r="D86" s="115">
        <v>0.38891288638114901</v>
      </c>
      <c r="E86" s="115">
        <v>0.14486503601074199</v>
      </c>
      <c r="F86" s="115">
        <v>0</v>
      </c>
      <c r="G86" s="115">
        <v>0</v>
      </c>
      <c r="H86" s="121">
        <v>1.6786429882049601</v>
      </c>
      <c r="I86" s="115">
        <v>0.85513496398925803</v>
      </c>
    </row>
    <row r="87" spans="1:9" x14ac:dyDescent="0.2">
      <c r="A87" s="2" t="s">
        <v>103</v>
      </c>
      <c r="B87" s="118">
        <v>53</v>
      </c>
      <c r="C87" s="115">
        <v>0.429301917552948</v>
      </c>
      <c r="D87" s="115">
        <v>0.50803983211517301</v>
      </c>
      <c r="E87" s="115">
        <v>4.0713559836149202E-2</v>
      </c>
      <c r="F87" s="115">
        <v>7.4453884735703503E-3</v>
      </c>
      <c r="G87" s="115">
        <v>1.44992927089334E-2</v>
      </c>
      <c r="H87" s="121">
        <v>1.66980028152466</v>
      </c>
      <c r="I87" s="115">
        <v>0.93734175839779699</v>
      </c>
    </row>
    <row r="88" spans="1:9" x14ac:dyDescent="0.2">
      <c r="A88" s="2" t="s">
        <v>104</v>
      </c>
      <c r="B88" s="118">
        <v>204</v>
      </c>
      <c r="C88" s="115">
        <v>0.16745452582836201</v>
      </c>
      <c r="D88" s="115">
        <v>0.47042676806449901</v>
      </c>
      <c r="E88" s="115">
        <v>0.241098582744598</v>
      </c>
      <c r="F88" s="115">
        <v>7.9185359179973602E-2</v>
      </c>
      <c r="G88" s="115">
        <v>4.18347716331482E-2</v>
      </c>
      <c r="H88" s="121">
        <v>2.3575191497802699</v>
      </c>
      <c r="I88" s="115">
        <v>0.63788128914027398</v>
      </c>
    </row>
    <row r="89" spans="1:9" x14ac:dyDescent="0.2">
      <c r="A89" s="5" t="s">
        <v>105</v>
      </c>
      <c r="B89" s="117" t="s">
        <v>1</v>
      </c>
      <c r="C89" s="114" t="s">
        <v>1</v>
      </c>
      <c r="D89" s="114" t="s">
        <v>1</v>
      </c>
      <c r="E89" s="114" t="s">
        <v>1</v>
      </c>
      <c r="F89" s="114" t="s">
        <v>1</v>
      </c>
      <c r="G89" s="114" t="s">
        <v>1</v>
      </c>
      <c r="H89" s="120" t="s">
        <v>1</v>
      </c>
      <c r="I89" s="114" t="s">
        <v>1</v>
      </c>
    </row>
    <row r="90" spans="1:9" x14ac:dyDescent="0.2">
      <c r="A90" s="2" t="s">
        <v>106</v>
      </c>
      <c r="B90" s="118">
        <v>132</v>
      </c>
      <c r="C90" s="115">
        <v>0.17609526216983801</v>
      </c>
      <c r="D90" s="115">
        <v>0.39563503861427302</v>
      </c>
      <c r="E90" s="115">
        <v>0.28276804089546198</v>
      </c>
      <c r="F90" s="115">
        <v>0.10880330950021699</v>
      </c>
      <c r="G90" s="115">
        <v>3.6698348820209503E-2</v>
      </c>
      <c r="H90" s="121">
        <v>2.4343743324279798</v>
      </c>
      <c r="I90" s="115">
        <v>0.57173030078411102</v>
      </c>
    </row>
    <row r="91" spans="1:9" x14ac:dyDescent="0.2">
      <c r="A91" s="2" t="s">
        <v>107</v>
      </c>
      <c r="B91" s="118">
        <v>288</v>
      </c>
      <c r="C91" s="115">
        <v>0.23634804785251601</v>
      </c>
      <c r="D91" s="115">
        <v>0.48496839404106101</v>
      </c>
      <c r="E91" s="115">
        <v>0.15150061249732999</v>
      </c>
      <c r="F91" s="115">
        <v>7.6233908534050002E-2</v>
      </c>
      <c r="G91" s="115">
        <v>5.0949033349752398E-2</v>
      </c>
      <c r="H91" s="121">
        <v>2.2204675674438499</v>
      </c>
      <c r="I91" s="115">
        <v>0.721316444580691</v>
      </c>
    </row>
    <row r="92" spans="1:9" x14ac:dyDescent="0.2">
      <c r="A92" s="2" t="s">
        <v>108</v>
      </c>
      <c r="B92" s="118">
        <v>496</v>
      </c>
      <c r="C92" s="115">
        <v>0.30223676562309298</v>
      </c>
      <c r="D92" s="115">
        <v>0.46591356396675099</v>
      </c>
      <c r="E92" s="115">
        <v>0.15946239233017001</v>
      </c>
      <c r="F92" s="115">
        <v>5.7889219373464598E-2</v>
      </c>
      <c r="G92" s="115">
        <v>1.4498052187264E-2</v>
      </c>
      <c r="H92" s="121">
        <v>2.0164983272552499</v>
      </c>
      <c r="I92" s="115">
        <v>0.76815033459761395</v>
      </c>
    </row>
    <row r="93" spans="1:9" x14ac:dyDescent="0.2">
      <c r="A93" s="2" t="s">
        <v>109</v>
      </c>
      <c r="B93" s="118">
        <v>83</v>
      </c>
      <c r="C93" s="115">
        <v>0.35907089710235601</v>
      </c>
      <c r="D93" s="115">
        <v>0.47548633813857999</v>
      </c>
      <c r="E93" s="115">
        <v>9.7929634153842898E-2</v>
      </c>
      <c r="F93" s="115">
        <v>6.24575801193714E-2</v>
      </c>
      <c r="G93" s="115">
        <v>5.0555467605590803E-3</v>
      </c>
      <c r="H93" s="121">
        <v>1.87894058227539</v>
      </c>
      <c r="I93" s="115">
        <v>0.83455723834990403</v>
      </c>
    </row>
    <row r="94" spans="1:9" x14ac:dyDescent="0.2">
      <c r="A94" s="5" t="s">
        <v>110</v>
      </c>
      <c r="B94" s="117" t="s">
        <v>1</v>
      </c>
      <c r="C94" s="114" t="s">
        <v>1</v>
      </c>
      <c r="D94" s="114" t="s">
        <v>1</v>
      </c>
      <c r="E94" s="114" t="s">
        <v>1</v>
      </c>
      <c r="F94" s="114" t="s">
        <v>1</v>
      </c>
      <c r="G94" s="114" t="s">
        <v>1</v>
      </c>
      <c r="H94" s="120" t="s">
        <v>1</v>
      </c>
      <c r="I94" s="114" t="s">
        <v>1</v>
      </c>
    </row>
    <row r="95" spans="1:9" x14ac:dyDescent="0.2">
      <c r="A95" s="2" t="s">
        <v>106</v>
      </c>
      <c r="B95" s="118">
        <v>217</v>
      </c>
      <c r="C95" s="115">
        <v>0.208012625575066</v>
      </c>
      <c r="D95" s="115">
        <v>0.411227136850357</v>
      </c>
      <c r="E95" s="115">
        <v>0.246745616197586</v>
      </c>
      <c r="F95" s="115">
        <v>9.2877529561519595E-2</v>
      </c>
      <c r="G95" s="115">
        <v>4.1137099266052198E-2</v>
      </c>
      <c r="H95" s="121">
        <v>2.34789943695068</v>
      </c>
      <c r="I95" s="115">
        <v>0.61923975781172702</v>
      </c>
    </row>
    <row r="96" spans="1:9" x14ac:dyDescent="0.2">
      <c r="A96" s="2" t="s">
        <v>107</v>
      </c>
      <c r="B96" s="118">
        <v>353</v>
      </c>
      <c r="C96" s="115">
        <v>0.23667173087596899</v>
      </c>
      <c r="D96" s="115">
        <v>0.47338345646858199</v>
      </c>
      <c r="E96" s="115">
        <v>0.16609032452106501</v>
      </c>
      <c r="F96" s="115">
        <v>8.3053126931190505E-2</v>
      </c>
      <c r="G96" s="115">
        <v>4.0801364928483998E-2</v>
      </c>
      <c r="H96" s="121">
        <v>2.2179288864135702</v>
      </c>
      <c r="I96" s="115">
        <v>0.710055184699389</v>
      </c>
    </row>
    <row r="97" spans="1:9" x14ac:dyDescent="0.2">
      <c r="A97" s="2" t="s">
        <v>108</v>
      </c>
      <c r="B97" s="118">
        <v>384</v>
      </c>
      <c r="C97" s="115">
        <v>0.32321253418922402</v>
      </c>
      <c r="D97" s="115">
        <v>0.492581367492676</v>
      </c>
      <c r="E97" s="115">
        <v>0.13134939968586001</v>
      </c>
      <c r="F97" s="115">
        <v>4.4619008898734998E-2</v>
      </c>
      <c r="G97" s="115">
        <v>8.2376878708600998E-3</v>
      </c>
      <c r="H97" s="121">
        <v>1.9220879077911399</v>
      </c>
      <c r="I97" s="115">
        <v>0.81579390320143497</v>
      </c>
    </row>
    <row r="98" spans="1:9" x14ac:dyDescent="0.2">
      <c r="A98" s="2" t="s">
        <v>109</v>
      </c>
      <c r="B98" s="118">
        <v>45</v>
      </c>
      <c r="C98" s="115">
        <v>0.41100353002548201</v>
      </c>
      <c r="D98" s="115">
        <v>0.38864529132843001</v>
      </c>
      <c r="E98" s="115">
        <v>0.116093665361404</v>
      </c>
      <c r="F98" s="115">
        <v>7.4762694537639604E-2</v>
      </c>
      <c r="G98" s="115">
        <v>9.4947991892695392E-3</v>
      </c>
      <c r="H98" s="121">
        <v>1.88309991359711</v>
      </c>
      <c r="I98" s="115">
        <v>0.79964883699326395</v>
      </c>
    </row>
    <row r="99" spans="1:9" x14ac:dyDescent="0.2">
      <c r="A99" s="5" t="s">
        <v>111</v>
      </c>
      <c r="B99" s="117" t="s">
        <v>1</v>
      </c>
      <c r="C99" s="114" t="s">
        <v>1</v>
      </c>
      <c r="D99" s="114" t="s">
        <v>1</v>
      </c>
      <c r="E99" s="114" t="s">
        <v>1</v>
      </c>
      <c r="F99" s="114" t="s">
        <v>1</v>
      </c>
      <c r="G99" s="114" t="s">
        <v>1</v>
      </c>
      <c r="H99" s="120" t="s">
        <v>1</v>
      </c>
      <c r="I99" s="114" t="s">
        <v>1</v>
      </c>
    </row>
    <row r="100" spans="1:9" x14ac:dyDescent="0.2">
      <c r="A100" s="2" t="s">
        <v>112</v>
      </c>
      <c r="B100" s="118">
        <v>69</v>
      </c>
      <c r="C100" s="115">
        <v>0.24487188458442699</v>
      </c>
      <c r="D100" s="115">
        <v>0.45111599564552302</v>
      </c>
      <c r="E100" s="115">
        <v>0.17235183715820299</v>
      </c>
      <c r="F100" s="115">
        <v>0.108790047466755</v>
      </c>
      <c r="G100" s="115">
        <v>2.28702407330275E-2</v>
      </c>
      <c r="H100" s="121">
        <v>2.2136707305908199</v>
      </c>
      <c r="I100" s="115">
        <v>0.69598787634081505</v>
      </c>
    </row>
    <row r="101" spans="1:9" x14ac:dyDescent="0.2">
      <c r="A101" s="2" t="s">
        <v>113</v>
      </c>
      <c r="B101" s="118">
        <v>209</v>
      </c>
      <c r="C101" s="115">
        <v>0.22883158922195401</v>
      </c>
      <c r="D101" s="115">
        <v>0.45316144824027998</v>
      </c>
      <c r="E101" s="115">
        <v>0.22209818661212899</v>
      </c>
      <c r="F101" s="115">
        <v>6.9782540202140794E-2</v>
      </c>
      <c r="G101" s="115">
        <v>2.6126239448785799E-2</v>
      </c>
      <c r="H101" s="121">
        <v>2.21121048927307</v>
      </c>
      <c r="I101" s="115">
        <v>0.68199303492161201</v>
      </c>
    </row>
    <row r="102" spans="1:9" x14ac:dyDescent="0.2">
      <c r="A102" s="2" t="s">
        <v>114</v>
      </c>
      <c r="B102" s="118">
        <v>240</v>
      </c>
      <c r="C102" s="115">
        <v>0.18558128178119701</v>
      </c>
      <c r="D102" s="115">
        <v>0.46212252974510198</v>
      </c>
      <c r="E102" s="115">
        <v>0.19669239223003401</v>
      </c>
      <c r="F102" s="115">
        <v>0.100390426814556</v>
      </c>
      <c r="G102" s="115">
        <v>5.5213376879692098E-2</v>
      </c>
      <c r="H102" s="121">
        <v>2.3775320053100599</v>
      </c>
      <c r="I102" s="115">
        <v>0.64770380670052896</v>
      </c>
    </row>
    <row r="103" spans="1:9" x14ac:dyDescent="0.2">
      <c r="A103" s="2" t="s">
        <v>115</v>
      </c>
      <c r="B103" s="118">
        <v>151</v>
      </c>
      <c r="C103" s="115">
        <v>0.29622182250022899</v>
      </c>
      <c r="D103" s="115">
        <v>0.39479550719261203</v>
      </c>
      <c r="E103" s="115">
        <v>0.193468153476715</v>
      </c>
      <c r="F103" s="115">
        <v>7.5111716985702501E-2</v>
      </c>
      <c r="G103" s="115">
        <v>4.0402792394161197E-2</v>
      </c>
      <c r="H103" s="121">
        <v>2.1686780452728298</v>
      </c>
      <c r="I103" s="115">
        <v>0.691017334841321</v>
      </c>
    </row>
    <row r="104" spans="1:9" x14ac:dyDescent="0.2">
      <c r="A104" s="2" t="s">
        <v>116</v>
      </c>
      <c r="B104" s="118">
        <v>139</v>
      </c>
      <c r="C104" s="115">
        <v>0.29549419879913302</v>
      </c>
      <c r="D104" s="115">
        <v>0.45548579096794101</v>
      </c>
      <c r="E104" s="115">
        <v>0.16340708732605</v>
      </c>
      <c r="F104" s="115">
        <v>7.3805011808872195E-2</v>
      </c>
      <c r="G104" s="115">
        <v>1.18079222738743E-2</v>
      </c>
      <c r="H104" s="121">
        <v>2.0509467124939</v>
      </c>
      <c r="I104" s="115">
        <v>0.75097998137421895</v>
      </c>
    </row>
    <row r="105" spans="1:9" x14ac:dyDescent="0.2">
      <c r="A105" s="2" t="s">
        <v>117</v>
      </c>
      <c r="B105" s="118">
        <v>150</v>
      </c>
      <c r="C105" s="115">
        <v>0.25076103210449202</v>
      </c>
      <c r="D105" s="115">
        <v>0.55655866861343395</v>
      </c>
      <c r="E105" s="115">
        <v>0.16335473954677601</v>
      </c>
      <c r="F105" s="115">
        <v>2.33424156904221E-2</v>
      </c>
      <c r="G105" s="115">
        <v>5.9831594116985798E-3</v>
      </c>
      <c r="H105" s="121">
        <v>1.97722804546356</v>
      </c>
      <c r="I105" s="115">
        <v>0.80731968831198797</v>
      </c>
    </row>
    <row r="106" spans="1:9" x14ac:dyDescent="0.2">
      <c r="A106" s="2" t="s">
        <v>118</v>
      </c>
      <c r="B106" s="118">
        <v>133</v>
      </c>
      <c r="C106" s="115">
        <v>0.36255836486816401</v>
      </c>
      <c r="D106" s="115">
        <v>0.45487481355667098</v>
      </c>
      <c r="E106" s="115">
        <v>9.5668070018291501E-2</v>
      </c>
      <c r="F106" s="115">
        <v>6.68920427560806E-2</v>
      </c>
      <c r="G106" s="115">
        <v>2.0006708800792701E-2</v>
      </c>
      <c r="H106" s="121">
        <v>1.92691397666931</v>
      </c>
      <c r="I106" s="115">
        <v>0.81743317842483498</v>
      </c>
    </row>
    <row r="107" spans="1:9" x14ac:dyDescent="0.2">
      <c r="A107" s="5" t="s">
        <v>111</v>
      </c>
      <c r="B107" s="117" t="s">
        <v>1</v>
      </c>
      <c r="C107" s="114" t="s">
        <v>1</v>
      </c>
      <c r="D107" s="114" t="s">
        <v>1</v>
      </c>
      <c r="E107" s="114" t="s">
        <v>1</v>
      </c>
      <c r="F107" s="114" t="s">
        <v>1</v>
      </c>
      <c r="G107" s="114" t="s">
        <v>1</v>
      </c>
      <c r="H107" s="120" t="s">
        <v>1</v>
      </c>
      <c r="I107" s="114" t="s">
        <v>1</v>
      </c>
    </row>
    <row r="108" spans="1:9" x14ac:dyDescent="0.2">
      <c r="A108" s="2" t="s">
        <v>119</v>
      </c>
      <c r="B108" s="118">
        <v>278</v>
      </c>
      <c r="C108" s="115">
        <v>0.23430034518241899</v>
      </c>
      <c r="D108" s="115">
        <v>0.45246407389640803</v>
      </c>
      <c r="E108" s="115">
        <v>0.205137759447098</v>
      </c>
      <c r="F108" s="115">
        <v>8.30816850066185E-2</v>
      </c>
      <c r="G108" s="115">
        <v>2.5016143918037401E-2</v>
      </c>
      <c r="H108" s="121">
        <v>2.2120492458343501</v>
      </c>
      <c r="I108" s="115">
        <v>0.68676441396203303</v>
      </c>
    </row>
    <row r="109" spans="1:9" x14ac:dyDescent="0.2">
      <c r="A109" s="2" t="s">
        <v>120</v>
      </c>
      <c r="B109" s="118">
        <v>324</v>
      </c>
      <c r="C109" s="115">
        <v>0.212192833423615</v>
      </c>
      <c r="D109" s="115">
        <v>0.44801846146583602</v>
      </c>
      <c r="E109" s="115">
        <v>0.18945814669132199</v>
      </c>
      <c r="F109" s="115">
        <v>9.2202648520469693E-2</v>
      </c>
      <c r="G109" s="115">
        <v>5.8127913624048198E-2</v>
      </c>
      <c r="H109" s="121">
        <v>2.3360543251037602</v>
      </c>
      <c r="I109" s="115">
        <v>0.66021129242997101</v>
      </c>
    </row>
    <row r="110" spans="1:9" x14ac:dyDescent="0.2">
      <c r="A110" s="2" t="s">
        <v>121</v>
      </c>
      <c r="B110" s="118">
        <v>206</v>
      </c>
      <c r="C110" s="115">
        <v>0.30002024769782998</v>
      </c>
      <c r="D110" s="115">
        <v>0.43193501234054599</v>
      </c>
      <c r="E110" s="115">
        <v>0.18063271045684801</v>
      </c>
      <c r="F110" s="115">
        <v>7.5927697122097002E-2</v>
      </c>
      <c r="G110" s="115">
        <v>1.1484349146485299E-2</v>
      </c>
      <c r="H110" s="121">
        <v>2.0669209957122798</v>
      </c>
      <c r="I110" s="115">
        <v>0.73195524776802001</v>
      </c>
    </row>
    <row r="111" spans="1:9" x14ac:dyDescent="0.2">
      <c r="A111" s="2" t="s">
        <v>122</v>
      </c>
      <c r="B111" s="118">
        <v>283</v>
      </c>
      <c r="C111" s="115">
        <v>0.30381867289543202</v>
      </c>
      <c r="D111" s="115">
        <v>0.508300721645355</v>
      </c>
      <c r="E111" s="115">
        <v>0.13123147189617199</v>
      </c>
      <c r="F111" s="115">
        <v>4.4010538607835797E-2</v>
      </c>
      <c r="G111" s="115">
        <v>1.26385651528835E-2</v>
      </c>
      <c r="H111" s="121">
        <v>1.9533495903015099</v>
      </c>
      <c r="I111" s="115">
        <v>0.81211941874383098</v>
      </c>
    </row>
    <row r="112" spans="1:9" x14ac:dyDescent="0.2">
      <c r="A112" s="5" t="s">
        <v>111</v>
      </c>
      <c r="B112" s="117" t="s">
        <v>1</v>
      </c>
      <c r="C112" s="114" t="s">
        <v>1</v>
      </c>
      <c r="D112" s="114" t="s">
        <v>1</v>
      </c>
      <c r="E112" s="114" t="s">
        <v>1</v>
      </c>
      <c r="F112" s="114" t="s">
        <v>1</v>
      </c>
      <c r="G112" s="114" t="s">
        <v>1</v>
      </c>
      <c r="H112" s="120" t="s">
        <v>1</v>
      </c>
      <c r="I112" s="114" t="s">
        <v>1</v>
      </c>
    </row>
    <row r="113" spans="1:9" x14ac:dyDescent="0.2">
      <c r="A113" s="2" t="s">
        <v>119</v>
      </c>
      <c r="B113" s="118">
        <v>278</v>
      </c>
      <c r="C113" s="115">
        <v>0.23430034518241899</v>
      </c>
      <c r="D113" s="115">
        <v>0.45246407389640803</v>
      </c>
      <c r="E113" s="115">
        <v>0.205137759447098</v>
      </c>
      <c r="F113" s="115">
        <v>8.30816850066185E-2</v>
      </c>
      <c r="G113" s="115">
        <v>2.5016143918037401E-2</v>
      </c>
      <c r="H113" s="121">
        <v>2.2120492458343501</v>
      </c>
      <c r="I113" s="115">
        <v>0.68676441396203303</v>
      </c>
    </row>
    <row r="114" spans="1:9" x14ac:dyDescent="0.2">
      <c r="A114" s="2" t="s">
        <v>123</v>
      </c>
      <c r="B114" s="118">
        <v>391</v>
      </c>
      <c r="C114" s="115">
        <v>0.230804488062859</v>
      </c>
      <c r="D114" s="115">
        <v>0.43460327386856101</v>
      </c>
      <c r="E114" s="115">
        <v>0.19537451863288899</v>
      </c>
      <c r="F114" s="115">
        <v>9.0058006346225697E-2</v>
      </c>
      <c r="G114" s="115">
        <v>4.91597019135952E-2</v>
      </c>
      <c r="H114" s="121">
        <v>2.29216504096985</v>
      </c>
      <c r="I114" s="115">
        <v>0.665407769367931</v>
      </c>
    </row>
    <row r="115" spans="1:9" x14ac:dyDescent="0.2">
      <c r="A115" s="2" t="s">
        <v>124</v>
      </c>
      <c r="B115" s="118">
        <v>422</v>
      </c>
      <c r="C115" s="115">
        <v>0.30024340748786899</v>
      </c>
      <c r="D115" s="115">
        <v>0.48561733961105302</v>
      </c>
      <c r="E115" s="115">
        <v>0.14505052566528301</v>
      </c>
      <c r="F115" s="115">
        <v>5.6806914508342701E-2</v>
      </c>
      <c r="G115" s="115">
        <v>1.2281813658773901E-2</v>
      </c>
      <c r="H115" s="121">
        <v>1.99526643753052</v>
      </c>
      <c r="I115" s="115">
        <v>0.78586074636703296</v>
      </c>
    </row>
    <row r="116" spans="1:9" x14ac:dyDescent="0.2">
      <c r="A116" s="5" t="s">
        <v>125</v>
      </c>
      <c r="B116" s="117" t="s">
        <v>1</v>
      </c>
      <c r="C116" s="114" t="s">
        <v>1</v>
      </c>
      <c r="D116" s="114" t="s">
        <v>1</v>
      </c>
      <c r="E116" s="114" t="s">
        <v>1</v>
      </c>
      <c r="F116" s="114" t="s">
        <v>1</v>
      </c>
      <c r="G116" s="114" t="s">
        <v>1</v>
      </c>
      <c r="H116" s="120" t="s">
        <v>1</v>
      </c>
      <c r="I116" s="114" t="s">
        <v>1</v>
      </c>
    </row>
    <row r="117" spans="1:9" x14ac:dyDescent="0.2">
      <c r="A117" s="2" t="s">
        <v>126</v>
      </c>
      <c r="B117" s="118">
        <v>154</v>
      </c>
      <c r="C117" s="115">
        <v>0.180799946188927</v>
      </c>
      <c r="D117" s="115">
        <v>0.39185738563537598</v>
      </c>
      <c r="E117" s="115">
        <v>0.28100687265396102</v>
      </c>
      <c r="F117" s="115">
        <v>0.107654511928558</v>
      </c>
      <c r="G117" s="115">
        <v>3.8681294769048698E-2</v>
      </c>
      <c r="H117" s="121">
        <v>2.4315598011016801</v>
      </c>
      <c r="I117" s="115">
        <v>0.57265732542435799</v>
      </c>
    </row>
    <row r="118" spans="1:9" x14ac:dyDescent="0.2">
      <c r="A118" s="2" t="s">
        <v>127</v>
      </c>
      <c r="B118" s="118">
        <v>40</v>
      </c>
      <c r="C118" s="115">
        <v>0.222268417477608</v>
      </c>
      <c r="D118" s="115">
        <v>0.415287286043167</v>
      </c>
      <c r="E118" s="115">
        <v>0.20595920085906999</v>
      </c>
      <c r="F118" s="115">
        <v>8.3994232118129702E-2</v>
      </c>
      <c r="G118" s="115">
        <v>7.2490863502025604E-2</v>
      </c>
      <c r="H118" s="121">
        <v>2.36915183067322</v>
      </c>
      <c r="I118" s="115">
        <v>0.63755570352077495</v>
      </c>
    </row>
    <row r="119" spans="1:9" x14ac:dyDescent="0.2">
      <c r="A119" s="2" t="s">
        <v>128</v>
      </c>
      <c r="B119" s="118">
        <v>69</v>
      </c>
      <c r="C119" s="115">
        <v>0.19905486702919001</v>
      </c>
      <c r="D119" s="115">
        <v>0.48455083370208701</v>
      </c>
      <c r="E119" s="115">
        <v>0.18108402192592599</v>
      </c>
      <c r="F119" s="115">
        <v>0.119629174470901</v>
      </c>
      <c r="G119" s="115">
        <v>1.5681114047765701E-2</v>
      </c>
      <c r="H119" s="121">
        <v>2.2683308124542201</v>
      </c>
      <c r="I119" s="115">
        <v>0.68360569309138897</v>
      </c>
    </row>
    <row r="120" spans="1:9" x14ac:dyDescent="0.2">
      <c r="A120" s="2" t="s">
        <v>129</v>
      </c>
      <c r="B120" s="118">
        <v>157</v>
      </c>
      <c r="C120" s="115">
        <v>0.26082786917686501</v>
      </c>
      <c r="D120" s="115">
        <v>0.52135503292083696</v>
      </c>
      <c r="E120" s="115">
        <v>0.106854163110256</v>
      </c>
      <c r="F120" s="115">
        <v>4.9492765218019499E-2</v>
      </c>
      <c r="G120" s="115">
        <v>6.1470173299312598E-2</v>
      </c>
      <c r="H120" s="121">
        <v>2.12942242622375</v>
      </c>
      <c r="I120" s="115">
        <v>0.78218289918384398</v>
      </c>
    </row>
    <row r="121" spans="1:9" x14ac:dyDescent="0.2">
      <c r="A121" s="2" t="s">
        <v>130</v>
      </c>
      <c r="B121" s="118">
        <v>152</v>
      </c>
      <c r="C121" s="115">
        <v>0.250582695007324</v>
      </c>
      <c r="D121" s="115">
        <v>0.44227260351181003</v>
      </c>
      <c r="E121" s="115">
        <v>0.19976074993610399</v>
      </c>
      <c r="F121" s="115">
        <v>8.2718342542648302E-2</v>
      </c>
      <c r="G121" s="115">
        <v>2.46656015515327E-2</v>
      </c>
      <c r="H121" s="121">
        <v>2.1886115074157702</v>
      </c>
      <c r="I121" s="115">
        <v>0.69285530368130899</v>
      </c>
    </row>
    <row r="122" spans="1:9" x14ac:dyDescent="0.2">
      <c r="A122" s="2" t="s">
        <v>131</v>
      </c>
      <c r="B122" s="118">
        <v>104</v>
      </c>
      <c r="C122" s="115">
        <v>0.30201387405395502</v>
      </c>
      <c r="D122" s="115">
        <v>0.54413729906082198</v>
      </c>
      <c r="E122" s="115">
        <v>0.10780938714742699</v>
      </c>
      <c r="F122" s="115">
        <v>4.1983533650636701E-2</v>
      </c>
      <c r="G122" s="115">
        <v>4.0559074841439698E-3</v>
      </c>
      <c r="H122" s="121">
        <v>1.9019303321838399</v>
      </c>
      <c r="I122" s="115">
        <v>0.84615117193271705</v>
      </c>
    </row>
    <row r="123" spans="1:9" x14ac:dyDescent="0.2">
      <c r="A123" s="2" t="s">
        <v>132</v>
      </c>
      <c r="B123" s="118">
        <v>47</v>
      </c>
      <c r="C123" s="115">
        <v>0.272435903549194</v>
      </c>
      <c r="D123" s="115">
        <v>0.54070514440536499</v>
      </c>
      <c r="E123" s="115">
        <v>0.172265559434891</v>
      </c>
      <c r="F123" s="115">
        <v>1.45934037864208E-2</v>
      </c>
      <c r="G123" s="115">
        <v>0</v>
      </c>
      <c r="H123" s="121">
        <v>1.92901647090912</v>
      </c>
      <c r="I123" s="115">
        <v>0.81314103886699995</v>
      </c>
    </row>
    <row r="124" spans="1:9" x14ac:dyDescent="0.2">
      <c r="A124" s="3" t="s">
        <v>133</v>
      </c>
      <c r="B124" s="119">
        <v>276</v>
      </c>
      <c r="C124" s="116">
        <v>0.36235079169273399</v>
      </c>
      <c r="D124" s="116">
        <v>0.43500900268554699</v>
      </c>
      <c r="E124" s="116">
        <v>0.13285040855407701</v>
      </c>
      <c r="F124" s="116">
        <v>5.7593621313571902E-2</v>
      </c>
      <c r="G124" s="116">
        <v>1.21961608529091E-2</v>
      </c>
      <c r="H124" s="122">
        <v>1.92227530479431</v>
      </c>
      <c r="I124" s="116">
        <v>0.79735980625986802</v>
      </c>
    </row>
    <row r="126" spans="1:9" x14ac:dyDescent="0.2">
      <c r="A126" t="s">
        <v>153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154</v>
      </c>
    </row>
    <row r="4" spans="1:8" x14ac:dyDescent="0.2">
      <c r="A4" t="s">
        <v>23</v>
      </c>
    </row>
    <row r="5" spans="1:8" ht="38.25" x14ac:dyDescent="0.2">
      <c r="A5" s="4" t="s">
        <v>24</v>
      </c>
      <c r="B5" s="4" t="s">
        <v>4</v>
      </c>
      <c r="C5" s="4" t="s">
        <v>155</v>
      </c>
      <c r="D5" s="4" t="s">
        <v>156</v>
      </c>
      <c r="E5" s="4" t="s">
        <v>157</v>
      </c>
      <c r="F5" s="4" t="s">
        <v>158</v>
      </c>
      <c r="G5" s="4" t="s">
        <v>159</v>
      </c>
      <c r="H5" s="4" t="s">
        <v>152</v>
      </c>
    </row>
    <row r="6" spans="1:8" x14ac:dyDescent="0.2">
      <c r="A6" s="5" t="s">
        <v>26</v>
      </c>
      <c r="B6" s="126" t="s">
        <v>1</v>
      </c>
      <c r="C6" s="123" t="s">
        <v>1</v>
      </c>
      <c r="D6" s="123" t="s">
        <v>1</v>
      </c>
      <c r="E6" s="123" t="s">
        <v>1</v>
      </c>
      <c r="F6" s="123" t="s">
        <v>1</v>
      </c>
      <c r="G6" s="123" t="s">
        <v>1</v>
      </c>
      <c r="H6" s="123" t="s">
        <v>1</v>
      </c>
    </row>
    <row r="7" spans="1:8" x14ac:dyDescent="0.2">
      <c r="A7" s="2" t="s">
        <v>26</v>
      </c>
      <c r="B7" s="127">
        <v>7324</v>
      </c>
      <c r="C7" s="124">
        <v>0.85814547538757302</v>
      </c>
      <c r="D7" s="124">
        <v>4.8715978860855103E-2</v>
      </c>
      <c r="E7" s="124">
        <v>7.0918254554271698E-2</v>
      </c>
      <c r="F7" s="124">
        <v>4.52168192714453E-3</v>
      </c>
      <c r="G7" s="124">
        <v>1.76986288279295E-2</v>
      </c>
      <c r="H7" s="124">
        <v>0.88036576892465201</v>
      </c>
    </row>
    <row r="8" spans="1:8" x14ac:dyDescent="0.2">
      <c r="A8" s="5" t="s">
        <v>27</v>
      </c>
      <c r="B8" s="126" t="s">
        <v>1</v>
      </c>
      <c r="C8" s="123" t="s">
        <v>1</v>
      </c>
      <c r="D8" s="123" t="s">
        <v>1</v>
      </c>
      <c r="E8" s="123" t="s">
        <v>1</v>
      </c>
      <c r="F8" s="123" t="s">
        <v>1</v>
      </c>
      <c r="G8" s="123" t="s">
        <v>1</v>
      </c>
      <c r="H8" s="123" t="s">
        <v>1</v>
      </c>
    </row>
    <row r="9" spans="1:8" x14ac:dyDescent="0.2">
      <c r="A9" s="2" t="s">
        <v>28</v>
      </c>
      <c r="B9" s="127">
        <v>1877</v>
      </c>
      <c r="C9" s="124">
        <v>0.90824711322784402</v>
      </c>
      <c r="D9" s="124">
        <v>3.04182916879654E-2</v>
      </c>
      <c r="E9" s="124">
        <v>3.2964717596769298E-2</v>
      </c>
      <c r="F9" s="124">
        <v>3.1408749055117399E-3</v>
      </c>
      <c r="G9" s="124">
        <v>2.5228973478078801E-2</v>
      </c>
      <c r="H9" s="124">
        <v>0.93661698887057698</v>
      </c>
    </row>
    <row r="10" spans="1:8" x14ac:dyDescent="0.2">
      <c r="A10" s="2" t="s">
        <v>29</v>
      </c>
      <c r="B10" s="127">
        <v>300</v>
      </c>
      <c r="C10" s="124">
        <v>0.93833857774734497</v>
      </c>
      <c r="D10" s="124">
        <v>1.8371647223830199E-2</v>
      </c>
      <c r="E10" s="124">
        <v>2.7461629360914199E-2</v>
      </c>
      <c r="F10" s="124">
        <v>9.4154449179768597E-3</v>
      </c>
      <c r="G10" s="124">
        <v>6.41270820051432E-3</v>
      </c>
      <c r="H10" s="124">
        <v>0.95416672375674005</v>
      </c>
    </row>
    <row r="11" spans="1:8" x14ac:dyDescent="0.2">
      <c r="A11" s="2" t="s">
        <v>30</v>
      </c>
      <c r="B11" s="127">
        <v>1218</v>
      </c>
      <c r="C11" s="124">
        <v>0.76040983200073198</v>
      </c>
      <c r="D11" s="124">
        <v>0.107624128460884</v>
      </c>
      <c r="E11" s="124">
        <v>0.111830927431583</v>
      </c>
      <c r="F11" s="124">
        <v>1.20122246444225E-2</v>
      </c>
      <c r="G11" s="124">
        <v>8.1228725612163492E-3</v>
      </c>
      <c r="H11" s="124">
        <v>0.78054494083739701</v>
      </c>
    </row>
    <row r="12" spans="1:8" x14ac:dyDescent="0.2">
      <c r="A12" s="2" t="s">
        <v>31</v>
      </c>
      <c r="B12" s="127">
        <v>1325</v>
      </c>
      <c r="C12" s="124">
        <v>0.82995510101318404</v>
      </c>
      <c r="D12" s="124">
        <v>7.2014056146144895E-2</v>
      </c>
      <c r="E12" s="124">
        <v>7.8745260834693895E-2</v>
      </c>
      <c r="F12" s="124">
        <v>3.3111856319010301E-3</v>
      </c>
      <c r="G12" s="124">
        <v>1.5974394977092701E-2</v>
      </c>
      <c r="H12" s="124">
        <v>0.84924068280855303</v>
      </c>
    </row>
    <row r="13" spans="1:8" x14ac:dyDescent="0.2">
      <c r="A13" s="2" t="s">
        <v>32</v>
      </c>
      <c r="B13" s="127">
        <v>747</v>
      </c>
      <c r="C13" s="124">
        <v>0.88866573572158802</v>
      </c>
      <c r="D13" s="124">
        <v>3.3778075128793703E-2</v>
      </c>
      <c r="E13" s="124">
        <v>7.0327416062355E-2</v>
      </c>
      <c r="F13" s="124">
        <v>1.45201873965561E-3</v>
      </c>
      <c r="G13" s="124">
        <v>5.7767531834542803E-3</v>
      </c>
      <c r="H13" s="124">
        <v>0.89589450868765697</v>
      </c>
    </row>
    <row r="14" spans="1:8" x14ac:dyDescent="0.2">
      <c r="A14" s="2" t="s">
        <v>33</v>
      </c>
      <c r="B14" s="127">
        <v>1411</v>
      </c>
      <c r="C14" s="124">
        <v>0.75362437963485696</v>
      </c>
      <c r="D14" s="124">
        <v>6.8076431751251207E-2</v>
      </c>
      <c r="E14" s="124">
        <v>0.160210430622101</v>
      </c>
      <c r="F14" s="124">
        <v>5.9491298161446996E-3</v>
      </c>
      <c r="G14" s="124">
        <v>1.2139652855694299E-2</v>
      </c>
      <c r="H14" s="124">
        <v>0.771713143260779</v>
      </c>
    </row>
    <row r="15" spans="1:8" x14ac:dyDescent="0.2">
      <c r="A15" s="5" t="s">
        <v>34</v>
      </c>
      <c r="B15" s="126" t="s">
        <v>1</v>
      </c>
      <c r="C15" s="123" t="s">
        <v>1</v>
      </c>
      <c r="D15" s="123" t="s">
        <v>1</v>
      </c>
      <c r="E15" s="123" t="s">
        <v>1</v>
      </c>
      <c r="F15" s="123" t="s">
        <v>1</v>
      </c>
      <c r="G15" s="123" t="s">
        <v>1</v>
      </c>
      <c r="H15" s="123" t="s">
        <v>1</v>
      </c>
    </row>
    <row r="16" spans="1:8" x14ac:dyDescent="0.2">
      <c r="A16" s="2" t="s">
        <v>35</v>
      </c>
      <c r="B16" s="127">
        <v>4599</v>
      </c>
      <c r="C16" s="124">
        <v>0.85562574863433805</v>
      </c>
      <c r="D16" s="124">
        <v>5.6963484734296799E-2</v>
      </c>
      <c r="E16" s="124">
        <v>6.6550321877002702E-2</v>
      </c>
      <c r="F16" s="124">
        <v>5.7007367722690097E-3</v>
      </c>
      <c r="G16" s="124">
        <v>1.5159689821302899E-2</v>
      </c>
      <c r="H16" s="124">
        <v>0.87648619114559201</v>
      </c>
    </row>
    <row r="17" spans="1:8" x14ac:dyDescent="0.2">
      <c r="A17" s="2" t="s">
        <v>36</v>
      </c>
      <c r="B17" s="127">
        <v>254</v>
      </c>
      <c r="C17" s="124">
        <v>0.93530726432800304</v>
      </c>
      <c r="D17" s="124">
        <v>8.1286644563078898E-3</v>
      </c>
      <c r="E17" s="124">
        <v>3.0061878263950299E-2</v>
      </c>
      <c r="F17" s="124">
        <v>1.50393680087291E-4</v>
      </c>
      <c r="G17" s="124">
        <v>2.6351824402809101E-2</v>
      </c>
      <c r="H17" s="124">
        <v>0.96180945823951403</v>
      </c>
    </row>
    <row r="18" spans="1:8" x14ac:dyDescent="0.2">
      <c r="A18" s="2" t="s">
        <v>37</v>
      </c>
      <c r="B18" s="127">
        <v>2025</v>
      </c>
      <c r="C18" s="124">
        <v>0.84088325500488303</v>
      </c>
      <c r="D18" s="124">
        <v>4.1306462138891199E-2</v>
      </c>
      <c r="E18" s="124">
        <v>0.102309189736843</v>
      </c>
      <c r="F18" s="124">
        <v>2.7991165407001998E-3</v>
      </c>
      <c r="G18" s="124">
        <v>1.27019733190536E-2</v>
      </c>
      <c r="H18" s="124">
        <v>0.85638434765613203</v>
      </c>
    </row>
    <row r="19" spans="1:8" x14ac:dyDescent="0.2">
      <c r="A19" s="2" t="s">
        <v>38</v>
      </c>
      <c r="B19" s="127">
        <v>233</v>
      </c>
      <c r="C19" s="124">
        <v>0.87709885835647605</v>
      </c>
      <c r="D19" s="124">
        <v>3.38544249534607E-2</v>
      </c>
      <c r="E19" s="124">
        <v>2.9657144099473998E-2</v>
      </c>
      <c r="F19" s="124">
        <v>9.07745328731835E-4</v>
      </c>
      <c r="G19" s="124">
        <v>5.8481842279434197E-2</v>
      </c>
      <c r="H19" s="124">
        <v>0.93648843190085496</v>
      </c>
    </row>
    <row r="20" spans="1:8" x14ac:dyDescent="0.2">
      <c r="A20" s="5" t="s">
        <v>39</v>
      </c>
      <c r="B20" s="126" t="s">
        <v>1</v>
      </c>
      <c r="C20" s="123" t="s">
        <v>1</v>
      </c>
      <c r="D20" s="123" t="s">
        <v>1</v>
      </c>
      <c r="E20" s="123" t="s">
        <v>1</v>
      </c>
      <c r="F20" s="123" t="s">
        <v>1</v>
      </c>
      <c r="G20" s="123" t="s">
        <v>1</v>
      </c>
      <c r="H20" s="123" t="s">
        <v>1</v>
      </c>
    </row>
    <row r="21" spans="1:8" x14ac:dyDescent="0.2">
      <c r="A21" s="2" t="s">
        <v>35</v>
      </c>
      <c r="B21" s="127">
        <v>4599</v>
      </c>
      <c r="C21" s="124">
        <v>0.85562574863433805</v>
      </c>
      <c r="D21" s="124">
        <v>5.6963484734296799E-2</v>
      </c>
      <c r="E21" s="124">
        <v>6.6550321877002702E-2</v>
      </c>
      <c r="F21" s="124">
        <v>5.7007367722690097E-3</v>
      </c>
      <c r="G21" s="124">
        <v>1.5159689821302899E-2</v>
      </c>
      <c r="H21" s="124">
        <v>0.87648619114559201</v>
      </c>
    </row>
    <row r="22" spans="1:8" x14ac:dyDescent="0.2">
      <c r="A22" s="2" t="s">
        <v>40</v>
      </c>
      <c r="B22" s="127">
        <v>87</v>
      </c>
      <c r="C22" s="124">
        <v>0.89395022392272905</v>
      </c>
      <c r="D22" s="124">
        <v>2.42080315947533E-2</v>
      </c>
      <c r="E22" s="124">
        <v>7.2454951703548404E-2</v>
      </c>
      <c r="F22" s="124">
        <v>0</v>
      </c>
      <c r="G22" s="124">
        <v>9.3868067488074303E-3</v>
      </c>
      <c r="H22" s="124">
        <v>0.90333701805206501</v>
      </c>
    </row>
    <row r="23" spans="1:8" x14ac:dyDescent="0.2">
      <c r="A23" s="2" t="s">
        <v>41</v>
      </c>
      <c r="B23" s="127">
        <v>139</v>
      </c>
      <c r="C23" s="124">
        <v>0.96168494224548295</v>
      </c>
      <c r="D23" s="124">
        <v>0</v>
      </c>
      <c r="E23" s="124">
        <v>1.03922504931688E-2</v>
      </c>
      <c r="F23" s="124">
        <v>2.7263487572781698E-4</v>
      </c>
      <c r="G23" s="124">
        <v>2.76501905173063E-2</v>
      </c>
      <c r="H23" s="124">
        <v>0.98960774969526</v>
      </c>
    </row>
    <row r="24" spans="1:8" x14ac:dyDescent="0.2">
      <c r="A24" s="2" t="s">
        <v>42</v>
      </c>
      <c r="B24" s="127">
        <v>28</v>
      </c>
      <c r="C24" s="124" t="s">
        <v>1</v>
      </c>
      <c r="D24" s="124" t="s">
        <v>1</v>
      </c>
      <c r="E24" s="124" t="s">
        <v>1</v>
      </c>
      <c r="F24" s="124" t="s">
        <v>1</v>
      </c>
      <c r="G24" s="124" t="s">
        <v>1</v>
      </c>
      <c r="H24" s="124" t="s">
        <v>1</v>
      </c>
    </row>
    <row r="25" spans="1:8" x14ac:dyDescent="0.2">
      <c r="A25" s="2" t="s">
        <v>43</v>
      </c>
      <c r="B25" s="127">
        <v>12</v>
      </c>
      <c r="C25" s="124" t="s">
        <v>1</v>
      </c>
      <c r="D25" s="124" t="s">
        <v>1</v>
      </c>
      <c r="E25" s="124" t="s">
        <v>1</v>
      </c>
      <c r="F25" s="124" t="s">
        <v>1</v>
      </c>
      <c r="G25" s="124" t="s">
        <v>1</v>
      </c>
      <c r="H25" s="124" t="s">
        <v>1</v>
      </c>
    </row>
    <row r="26" spans="1:8" x14ac:dyDescent="0.2">
      <c r="A26" s="2" t="s">
        <v>37</v>
      </c>
      <c r="B26" s="127">
        <v>2025</v>
      </c>
      <c r="C26" s="124">
        <v>0.84088325500488303</v>
      </c>
      <c r="D26" s="124">
        <v>4.1306462138891199E-2</v>
      </c>
      <c r="E26" s="124">
        <v>0.102309189736843</v>
      </c>
      <c r="F26" s="124">
        <v>2.7991165407001998E-3</v>
      </c>
      <c r="G26" s="124">
        <v>1.27019733190536E-2</v>
      </c>
      <c r="H26" s="124">
        <v>0.85638434765613203</v>
      </c>
    </row>
    <row r="27" spans="1:8" x14ac:dyDescent="0.2">
      <c r="A27" s="2" t="s">
        <v>44</v>
      </c>
      <c r="B27" s="127">
        <v>25</v>
      </c>
      <c r="C27" s="124" t="s">
        <v>1</v>
      </c>
      <c r="D27" s="124" t="s">
        <v>1</v>
      </c>
      <c r="E27" s="124" t="s">
        <v>1</v>
      </c>
      <c r="F27" s="124" t="s">
        <v>1</v>
      </c>
      <c r="G27" s="124" t="s">
        <v>1</v>
      </c>
      <c r="H27" s="124" t="s">
        <v>1</v>
      </c>
    </row>
    <row r="28" spans="1:8" x14ac:dyDescent="0.2">
      <c r="A28" s="2" t="s">
        <v>45</v>
      </c>
      <c r="B28" s="127">
        <v>196</v>
      </c>
      <c r="C28" s="124">
        <v>0.86356246471404996</v>
      </c>
      <c r="D28" s="124">
        <v>4.03784886002541E-2</v>
      </c>
      <c r="E28" s="124">
        <v>2.52245329320431E-2</v>
      </c>
      <c r="F28" s="124">
        <v>1.0826763464137901E-3</v>
      </c>
      <c r="G28" s="124">
        <v>6.9751836359500899E-2</v>
      </c>
      <c r="H28" s="124">
        <v>0.93439697839896796</v>
      </c>
    </row>
    <row r="29" spans="1:8" x14ac:dyDescent="0.2">
      <c r="A29" s="5" t="s">
        <v>46</v>
      </c>
      <c r="B29" s="126" t="s">
        <v>1</v>
      </c>
      <c r="C29" s="123" t="s">
        <v>1</v>
      </c>
      <c r="D29" s="123" t="s">
        <v>1</v>
      </c>
      <c r="E29" s="123" t="s">
        <v>1</v>
      </c>
      <c r="F29" s="123" t="s">
        <v>1</v>
      </c>
      <c r="G29" s="123" t="s">
        <v>1</v>
      </c>
      <c r="H29" s="123" t="s">
        <v>1</v>
      </c>
    </row>
    <row r="30" spans="1:8" x14ac:dyDescent="0.2">
      <c r="A30" s="2" t="s">
        <v>47</v>
      </c>
      <c r="B30" s="127">
        <v>362</v>
      </c>
      <c r="C30" s="124">
        <v>0.89844405651092496</v>
      </c>
      <c r="D30" s="124">
        <v>1.7512306571006799E-2</v>
      </c>
      <c r="E30" s="124">
        <v>3.09454761445522E-2</v>
      </c>
      <c r="F30" s="124">
        <v>4.4399627950042502E-4</v>
      </c>
      <c r="G30" s="124">
        <v>5.26541396975517E-2</v>
      </c>
      <c r="H30" s="124">
        <v>0.95154221608285905</v>
      </c>
    </row>
    <row r="31" spans="1:8" x14ac:dyDescent="0.2">
      <c r="A31" s="2" t="s">
        <v>48</v>
      </c>
      <c r="B31" s="127">
        <v>1651</v>
      </c>
      <c r="C31" s="124">
        <v>0.92589521408081099</v>
      </c>
      <c r="D31" s="124">
        <v>2.5020981207489999E-2</v>
      </c>
      <c r="E31" s="124">
        <v>3.86085286736488E-2</v>
      </c>
      <c r="F31" s="124">
        <v>6.1310484306886803E-4</v>
      </c>
      <c r="G31" s="124">
        <v>9.8621957004070299E-3</v>
      </c>
      <c r="H31" s="124">
        <v>0.93637049167812902</v>
      </c>
    </row>
    <row r="32" spans="1:8" x14ac:dyDescent="0.2">
      <c r="A32" s="2" t="s">
        <v>49</v>
      </c>
      <c r="B32" s="127">
        <v>1384</v>
      </c>
      <c r="C32" s="124">
        <v>0.89979010820388805</v>
      </c>
      <c r="D32" s="124">
        <v>3.3468842506408698E-2</v>
      </c>
      <c r="E32" s="124">
        <v>5.4606348276138299E-2</v>
      </c>
      <c r="F32" s="124">
        <v>4.3568913824856299E-3</v>
      </c>
      <c r="G32" s="124">
        <v>7.7778017148375502E-3</v>
      </c>
      <c r="H32" s="124">
        <v>0.91192480852022895</v>
      </c>
    </row>
    <row r="33" spans="1:8" x14ac:dyDescent="0.2">
      <c r="A33" s="2" t="s">
        <v>50</v>
      </c>
      <c r="B33" s="127">
        <v>3329</v>
      </c>
      <c r="C33" s="124">
        <v>0.75656265020370495</v>
      </c>
      <c r="D33" s="124">
        <v>9.9052086472511305E-2</v>
      </c>
      <c r="E33" s="124">
        <v>0.12146332859993</v>
      </c>
      <c r="F33" s="124">
        <v>9.7271725535392796E-3</v>
      </c>
      <c r="G33" s="124">
        <v>1.3194742612540699E-2</v>
      </c>
      <c r="H33" s="124">
        <v>0.779484580614768</v>
      </c>
    </row>
    <row r="34" spans="1:8" x14ac:dyDescent="0.2">
      <c r="A34" s="5" t="s">
        <v>51</v>
      </c>
      <c r="B34" s="126" t="s">
        <v>1</v>
      </c>
      <c r="C34" s="123" t="s">
        <v>1</v>
      </c>
      <c r="D34" s="123" t="s">
        <v>1</v>
      </c>
      <c r="E34" s="123" t="s">
        <v>1</v>
      </c>
      <c r="F34" s="123" t="s">
        <v>1</v>
      </c>
      <c r="G34" s="123" t="s">
        <v>1</v>
      </c>
      <c r="H34" s="123" t="s">
        <v>1</v>
      </c>
    </row>
    <row r="35" spans="1:8" x14ac:dyDescent="0.2">
      <c r="A35" s="2" t="s">
        <v>52</v>
      </c>
      <c r="B35" s="127">
        <v>2069</v>
      </c>
      <c r="C35" s="124">
        <v>0.91654700040817305</v>
      </c>
      <c r="D35" s="124">
        <v>3.1794890761375399E-2</v>
      </c>
      <c r="E35" s="124">
        <v>4.1567489504814099E-2</v>
      </c>
      <c r="F35" s="124">
        <v>2.65685142949224E-3</v>
      </c>
      <c r="G35" s="124">
        <v>7.4337567202746903E-3</v>
      </c>
      <c r="H35" s="124">
        <v>0.92663761891392205</v>
      </c>
    </row>
    <row r="36" spans="1:8" x14ac:dyDescent="0.2">
      <c r="A36" s="2" t="s">
        <v>53</v>
      </c>
      <c r="B36" s="127">
        <v>3214</v>
      </c>
      <c r="C36" s="124">
        <v>0.82764762639999401</v>
      </c>
      <c r="D36" s="124">
        <v>5.8011919260024997E-2</v>
      </c>
      <c r="E36" s="124">
        <v>9.1736726462841006E-2</v>
      </c>
      <c r="F36" s="124">
        <v>3.5077994689345399E-3</v>
      </c>
      <c r="G36" s="124">
        <v>1.9095942378044101E-2</v>
      </c>
      <c r="H36" s="124">
        <v>0.85025135636909799</v>
      </c>
    </row>
    <row r="37" spans="1:8" x14ac:dyDescent="0.2">
      <c r="A37" s="2" t="s">
        <v>54</v>
      </c>
      <c r="B37" s="127">
        <v>990</v>
      </c>
      <c r="C37" s="124">
        <v>0.78950947523117099</v>
      </c>
      <c r="D37" s="124">
        <v>6.8583041429519695E-2</v>
      </c>
      <c r="E37" s="124">
        <v>9.9594302475452395E-2</v>
      </c>
      <c r="F37" s="124">
        <v>1.0129749774932899E-2</v>
      </c>
      <c r="G37" s="124">
        <v>3.2183445990085602E-2</v>
      </c>
      <c r="H37" s="124">
        <v>0.83182265860106597</v>
      </c>
    </row>
    <row r="38" spans="1:8" x14ac:dyDescent="0.2">
      <c r="A38" s="2" t="s">
        <v>55</v>
      </c>
      <c r="B38" s="127">
        <v>979</v>
      </c>
      <c r="C38" s="124">
        <v>0.67690640687942505</v>
      </c>
      <c r="D38" s="124">
        <v>0.100648820400238</v>
      </c>
      <c r="E38" s="124">
        <v>0.15153944492340099</v>
      </c>
      <c r="F38" s="124">
        <v>1.3147866353392599E-2</v>
      </c>
      <c r="G38" s="124">
        <v>5.7757467031478903E-2</v>
      </c>
      <c r="H38" s="124">
        <v>0.74781173608557305</v>
      </c>
    </row>
    <row r="39" spans="1:8" x14ac:dyDescent="0.2">
      <c r="A39" s="5" t="s">
        <v>56</v>
      </c>
      <c r="B39" s="126" t="s">
        <v>1</v>
      </c>
      <c r="C39" s="123" t="s">
        <v>1</v>
      </c>
      <c r="D39" s="123" t="s">
        <v>1</v>
      </c>
      <c r="E39" s="123" t="s">
        <v>1</v>
      </c>
      <c r="F39" s="123" t="s">
        <v>1</v>
      </c>
      <c r="G39" s="123" t="s">
        <v>1</v>
      </c>
      <c r="H39" s="123" t="s">
        <v>1</v>
      </c>
    </row>
    <row r="40" spans="1:8" x14ac:dyDescent="0.2">
      <c r="A40" s="2" t="s">
        <v>57</v>
      </c>
      <c r="B40" s="127">
        <v>6336</v>
      </c>
      <c r="C40" s="124">
        <v>0.85992854833602905</v>
      </c>
      <c r="D40" s="124">
        <v>4.3423306196927997E-2</v>
      </c>
      <c r="E40" s="124">
        <v>7.7226169407367706E-2</v>
      </c>
      <c r="F40" s="124">
        <v>4.1643450967967502E-3</v>
      </c>
      <c r="G40" s="124">
        <v>1.5257630497217199E-2</v>
      </c>
      <c r="H40" s="124">
        <v>0.87935052433952199</v>
      </c>
    </row>
    <row r="41" spans="1:8" x14ac:dyDescent="0.2">
      <c r="A41" s="2" t="s">
        <v>58</v>
      </c>
      <c r="B41" s="127">
        <v>710</v>
      </c>
      <c r="C41" s="124">
        <v>0.84701436758041404</v>
      </c>
      <c r="D41" s="124">
        <v>7.5764127075672094E-2</v>
      </c>
      <c r="E41" s="124">
        <v>4.2330671101808499E-2</v>
      </c>
      <c r="F41" s="124">
        <v>6.4471755176782599E-3</v>
      </c>
      <c r="G41" s="124">
        <v>2.84436400979757E-2</v>
      </c>
      <c r="H41" s="124">
        <v>0.88190519962283198</v>
      </c>
    </row>
    <row r="42" spans="1:8" x14ac:dyDescent="0.2">
      <c r="A42" s="5" t="s">
        <v>59</v>
      </c>
      <c r="B42" s="126" t="s">
        <v>1</v>
      </c>
      <c r="C42" s="123" t="s">
        <v>1</v>
      </c>
      <c r="D42" s="123" t="s">
        <v>1</v>
      </c>
      <c r="E42" s="123" t="s">
        <v>1</v>
      </c>
      <c r="F42" s="123" t="s">
        <v>1</v>
      </c>
      <c r="G42" s="123" t="s">
        <v>1</v>
      </c>
      <c r="H42" s="123" t="s">
        <v>1</v>
      </c>
    </row>
    <row r="43" spans="1:8" x14ac:dyDescent="0.2">
      <c r="A43" s="2" t="s">
        <v>60</v>
      </c>
      <c r="B43" s="127">
        <v>5811</v>
      </c>
      <c r="C43" s="124">
        <v>0.85790300369262695</v>
      </c>
      <c r="D43" s="124">
        <v>4.0217150002718E-2</v>
      </c>
      <c r="E43" s="124">
        <v>8.3196379244327504E-2</v>
      </c>
      <c r="F43" s="124">
        <v>4.0746047161519501E-3</v>
      </c>
      <c r="G43" s="124">
        <v>1.4608892612159301E-2</v>
      </c>
      <c r="H43" s="124">
        <v>0.87658647448843297</v>
      </c>
    </row>
    <row r="44" spans="1:8" x14ac:dyDescent="0.2">
      <c r="A44" s="2" t="s">
        <v>61</v>
      </c>
      <c r="B44" s="127">
        <v>746</v>
      </c>
      <c r="C44" s="124">
        <v>0.85560208559036299</v>
      </c>
      <c r="D44" s="124">
        <v>7.9499550163745894E-2</v>
      </c>
      <c r="E44" s="124">
        <v>3.5572484135627698E-2</v>
      </c>
      <c r="F44" s="124">
        <v>5.3514773026108698E-3</v>
      </c>
      <c r="G44" s="124">
        <v>2.3974377661943401E-2</v>
      </c>
      <c r="H44" s="124">
        <v>0.88492796280705799</v>
      </c>
    </row>
    <row r="45" spans="1:8" x14ac:dyDescent="0.2">
      <c r="A45" s="2" t="s">
        <v>62</v>
      </c>
      <c r="B45" s="127">
        <v>596</v>
      </c>
      <c r="C45" s="124">
        <v>0.85879433155059803</v>
      </c>
      <c r="D45" s="124">
        <v>7.1935594081878704E-2</v>
      </c>
      <c r="E45" s="124">
        <v>3.4992113709449803E-2</v>
      </c>
      <c r="F45" s="124">
        <v>6.3346191309392504E-3</v>
      </c>
      <c r="G45" s="124">
        <v>2.79433559626341E-2</v>
      </c>
      <c r="H45" s="124">
        <v>0.89307229375222597</v>
      </c>
    </row>
    <row r="46" spans="1:8" x14ac:dyDescent="0.2">
      <c r="A46" s="5" t="s">
        <v>63</v>
      </c>
      <c r="B46" s="126" t="s">
        <v>1</v>
      </c>
      <c r="C46" s="123" t="s">
        <v>1</v>
      </c>
      <c r="D46" s="123" t="s">
        <v>1</v>
      </c>
      <c r="E46" s="123" t="s">
        <v>1</v>
      </c>
      <c r="F46" s="123" t="s">
        <v>1</v>
      </c>
      <c r="G46" s="123" t="s">
        <v>1</v>
      </c>
      <c r="H46" s="123" t="s">
        <v>1</v>
      </c>
    </row>
    <row r="47" spans="1:8" x14ac:dyDescent="0.2">
      <c r="A47" s="2" t="s">
        <v>64</v>
      </c>
      <c r="B47" s="127">
        <v>878</v>
      </c>
      <c r="C47" s="124">
        <v>0.91982299089431796</v>
      </c>
      <c r="D47" s="124">
        <v>6.1450656503438901E-2</v>
      </c>
      <c r="E47" s="124">
        <v>3.7130694836378102E-3</v>
      </c>
      <c r="F47" s="124">
        <v>1.1777685722336199E-3</v>
      </c>
      <c r="G47" s="124">
        <v>1.38355316594243E-2</v>
      </c>
      <c r="H47" s="124">
        <v>0.93483627512807299</v>
      </c>
    </row>
    <row r="48" spans="1:8" x14ac:dyDescent="0.2">
      <c r="A48" s="2" t="s">
        <v>65</v>
      </c>
      <c r="B48" s="127">
        <v>631</v>
      </c>
      <c r="C48" s="124">
        <v>0.84837317466735795</v>
      </c>
      <c r="D48" s="124">
        <v>3.6834895610809298E-2</v>
      </c>
      <c r="E48" s="124">
        <v>9.2868641018867507E-2</v>
      </c>
      <c r="F48" s="124">
        <v>5.0463955849409103E-3</v>
      </c>
      <c r="G48" s="124">
        <v>1.6876917332410799E-2</v>
      </c>
      <c r="H48" s="124">
        <v>0.870296466511015</v>
      </c>
    </row>
    <row r="49" spans="1:8" x14ac:dyDescent="0.2">
      <c r="A49" s="2" t="s">
        <v>66</v>
      </c>
      <c r="B49" s="127">
        <v>1132</v>
      </c>
      <c r="C49" s="124">
        <v>0.86413049697875999</v>
      </c>
      <c r="D49" s="124">
        <v>3.3627714961767197E-2</v>
      </c>
      <c r="E49" s="124">
        <v>7.6115317642688807E-2</v>
      </c>
      <c r="F49" s="124">
        <v>2.134497044608E-3</v>
      </c>
      <c r="G49" s="124">
        <v>2.39919610321522E-2</v>
      </c>
      <c r="H49" s="124">
        <v>0.89025696604131199</v>
      </c>
    </row>
    <row r="50" spans="1:8" x14ac:dyDescent="0.2">
      <c r="A50" s="2" t="s">
        <v>67</v>
      </c>
      <c r="B50" s="127">
        <v>717</v>
      </c>
      <c r="C50" s="124">
        <v>0.82309168577194203</v>
      </c>
      <c r="D50" s="124">
        <v>3.1947247684001902E-2</v>
      </c>
      <c r="E50" s="124">
        <v>0.11102417856454801</v>
      </c>
      <c r="F50" s="124">
        <v>8.0949515104293806E-3</v>
      </c>
      <c r="G50" s="124">
        <v>2.5841921567916901E-2</v>
      </c>
      <c r="H50" s="124">
        <v>0.85702857162100898</v>
      </c>
    </row>
    <row r="51" spans="1:8" x14ac:dyDescent="0.2">
      <c r="A51" s="2" t="s">
        <v>68</v>
      </c>
      <c r="B51" s="127">
        <v>658</v>
      </c>
      <c r="C51" s="124">
        <v>0.86382049322128296</v>
      </c>
      <c r="D51" s="124">
        <v>5.2786868065595599E-2</v>
      </c>
      <c r="E51" s="124">
        <v>5.5755652487277998E-2</v>
      </c>
      <c r="F51" s="124">
        <v>3.08236642740667E-3</v>
      </c>
      <c r="G51" s="124">
        <v>2.4554600939154601E-2</v>
      </c>
      <c r="H51" s="124">
        <v>0.89145747740009196</v>
      </c>
    </row>
    <row r="52" spans="1:8" x14ac:dyDescent="0.2">
      <c r="A52" s="2" t="s">
        <v>69</v>
      </c>
      <c r="B52" s="127">
        <v>698</v>
      </c>
      <c r="C52" s="124">
        <v>0.82749170064926103</v>
      </c>
      <c r="D52" s="124">
        <v>6.1350893229246098E-2</v>
      </c>
      <c r="E52" s="124">
        <v>8.5567891597747803E-2</v>
      </c>
      <c r="F52" s="124">
        <v>6.2110768631100698E-3</v>
      </c>
      <c r="G52" s="124">
        <v>1.9378412514925E-2</v>
      </c>
      <c r="H52" s="124">
        <v>0.85308121147862903</v>
      </c>
    </row>
    <row r="53" spans="1:8" x14ac:dyDescent="0.2">
      <c r="A53" s="2" t="s">
        <v>70</v>
      </c>
      <c r="B53" s="127">
        <v>726</v>
      </c>
      <c r="C53" s="124">
        <v>0.88642501831054699</v>
      </c>
      <c r="D53" s="124">
        <v>3.9423141628503799E-2</v>
      </c>
      <c r="E53" s="124">
        <v>6.0796584933996201E-2</v>
      </c>
      <c r="F53" s="124">
        <v>3.036227542907E-3</v>
      </c>
      <c r="G53" s="124">
        <v>1.03190261870623E-2</v>
      </c>
      <c r="H53" s="124">
        <v>0.89978027329749499</v>
      </c>
    </row>
    <row r="54" spans="1:8" x14ac:dyDescent="0.2">
      <c r="A54" s="2" t="s">
        <v>71</v>
      </c>
      <c r="B54" s="127">
        <v>690</v>
      </c>
      <c r="C54" s="124">
        <v>0.83972591161727905</v>
      </c>
      <c r="D54" s="124">
        <v>6.3957922160625499E-2</v>
      </c>
      <c r="E54" s="124">
        <v>6.9497190415859195E-2</v>
      </c>
      <c r="F54" s="124">
        <v>2.9690817464142999E-3</v>
      </c>
      <c r="G54" s="124">
        <v>2.38498970866203E-2</v>
      </c>
      <c r="H54" s="124">
        <v>0.86654488782745698</v>
      </c>
    </row>
    <row r="55" spans="1:8" x14ac:dyDescent="0.2">
      <c r="A55" s="2" t="s">
        <v>72</v>
      </c>
      <c r="B55" s="127">
        <v>459</v>
      </c>
      <c r="C55" s="124">
        <v>0.79041618108749401</v>
      </c>
      <c r="D55" s="124">
        <v>4.0649130940437303E-2</v>
      </c>
      <c r="E55" s="124">
        <v>0.14275965094566301</v>
      </c>
      <c r="F55" s="124">
        <v>1.1250684969127201E-2</v>
      </c>
      <c r="G55" s="124">
        <v>1.49243306368589E-2</v>
      </c>
      <c r="H55" s="124">
        <v>0.81659121418520597</v>
      </c>
    </row>
    <row r="56" spans="1:8" x14ac:dyDescent="0.2">
      <c r="A56" s="2" t="s">
        <v>73</v>
      </c>
      <c r="B56" s="127">
        <v>735</v>
      </c>
      <c r="C56" s="124">
        <v>0.86246246099472001</v>
      </c>
      <c r="D56" s="124">
        <v>6.1856925487518297E-2</v>
      </c>
      <c r="E56" s="124">
        <v>6.4810000360012096E-2</v>
      </c>
      <c r="F56" s="124">
        <v>7.2191599756479298E-3</v>
      </c>
      <c r="G56" s="124">
        <v>3.65147832781076E-3</v>
      </c>
      <c r="H56" s="124">
        <v>0.87333307733759902</v>
      </c>
    </row>
    <row r="57" spans="1:8" x14ac:dyDescent="0.2">
      <c r="A57" s="5" t="s">
        <v>74</v>
      </c>
      <c r="B57" s="126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</row>
    <row r="58" spans="1:8" x14ac:dyDescent="0.2">
      <c r="A58" s="2" t="s">
        <v>75</v>
      </c>
      <c r="B58" s="127">
        <v>878</v>
      </c>
      <c r="C58" s="124">
        <v>0.91982299089431796</v>
      </c>
      <c r="D58" s="124">
        <v>6.1450656503438901E-2</v>
      </c>
      <c r="E58" s="124">
        <v>3.7130694836378102E-3</v>
      </c>
      <c r="F58" s="124">
        <v>1.1777685722336199E-3</v>
      </c>
      <c r="G58" s="124">
        <v>1.38355316594243E-2</v>
      </c>
      <c r="H58" s="124">
        <v>0.93483627512807299</v>
      </c>
    </row>
    <row r="59" spans="1:8" x14ac:dyDescent="0.2">
      <c r="A59" s="2" t="s">
        <v>76</v>
      </c>
      <c r="B59" s="127">
        <v>3054</v>
      </c>
      <c r="C59" s="124">
        <v>0.89780241250991799</v>
      </c>
      <c r="D59" s="124">
        <v>5.14179170131683E-2</v>
      </c>
      <c r="E59" s="124">
        <v>3.2943107187747997E-2</v>
      </c>
      <c r="F59" s="124">
        <v>2.8477739542722702E-3</v>
      </c>
      <c r="G59" s="124">
        <v>1.4988767914474E-2</v>
      </c>
      <c r="H59" s="124">
        <v>0.91563897399203498</v>
      </c>
    </row>
    <row r="60" spans="1:8" x14ac:dyDescent="0.2">
      <c r="A60" s="2" t="s">
        <v>77</v>
      </c>
      <c r="B60" s="127">
        <v>1909</v>
      </c>
      <c r="C60" s="124">
        <v>0.85476607084274303</v>
      </c>
      <c r="D60" s="124">
        <v>3.6483321338891997E-2</v>
      </c>
      <c r="E60" s="124">
        <v>8.6135461926460294E-2</v>
      </c>
      <c r="F60" s="124">
        <v>3.9555900730192696E-3</v>
      </c>
      <c r="G60" s="124">
        <v>1.8659550696611401E-2</v>
      </c>
      <c r="H60" s="124">
        <v>0.87738121610656095</v>
      </c>
    </row>
    <row r="61" spans="1:8" x14ac:dyDescent="0.2">
      <c r="A61" s="2" t="s">
        <v>78</v>
      </c>
      <c r="B61" s="127">
        <v>1483</v>
      </c>
      <c r="C61" s="124">
        <v>0.57586205005645796</v>
      </c>
      <c r="D61" s="124">
        <v>5.0295528024435002E-2</v>
      </c>
      <c r="E61" s="124">
        <v>0.31998124718666099</v>
      </c>
      <c r="F61" s="124">
        <v>1.92414280027151E-2</v>
      </c>
      <c r="G61" s="124">
        <v>3.4619722515344599E-2</v>
      </c>
      <c r="H61" s="124">
        <v>0.62972321582287905</v>
      </c>
    </row>
    <row r="62" spans="1:8" x14ac:dyDescent="0.2">
      <c r="A62" s="5" t="s">
        <v>79</v>
      </c>
      <c r="B62" s="126" t="s">
        <v>1</v>
      </c>
      <c r="C62" s="123" t="s">
        <v>1</v>
      </c>
      <c r="D62" s="123" t="s">
        <v>1</v>
      </c>
      <c r="E62" s="123" t="s">
        <v>1</v>
      </c>
      <c r="F62" s="123" t="s">
        <v>1</v>
      </c>
      <c r="G62" s="123" t="s">
        <v>1</v>
      </c>
      <c r="H62" s="123" t="s">
        <v>1</v>
      </c>
    </row>
    <row r="63" spans="1:8" x14ac:dyDescent="0.2">
      <c r="A63" s="2" t="s">
        <v>80</v>
      </c>
      <c r="B63" s="127">
        <v>5831</v>
      </c>
      <c r="C63" s="124">
        <v>0.86897504329681396</v>
      </c>
      <c r="D63" s="124">
        <v>4.3332207947969402E-2</v>
      </c>
      <c r="E63" s="124">
        <v>6.7133225500583593E-2</v>
      </c>
      <c r="F63" s="124">
        <v>3.2289398368448002E-3</v>
      </c>
      <c r="G63" s="124">
        <v>1.73305943608284E-2</v>
      </c>
      <c r="H63" s="124">
        <v>0.88953456776027495</v>
      </c>
    </row>
    <row r="64" spans="1:8" x14ac:dyDescent="0.2">
      <c r="A64" s="2" t="s">
        <v>81</v>
      </c>
      <c r="B64" s="127">
        <v>248</v>
      </c>
      <c r="C64" s="124">
        <v>0.78403067588806197</v>
      </c>
      <c r="D64" s="124">
        <v>8.2748129963874803E-2</v>
      </c>
      <c r="E64" s="124">
        <v>0.113645486533642</v>
      </c>
      <c r="F64" s="124">
        <v>1.7961695790290801E-2</v>
      </c>
      <c r="G64" s="124">
        <v>1.6139975050464301E-3</v>
      </c>
      <c r="H64" s="124">
        <v>0.80360638069030699</v>
      </c>
    </row>
    <row r="65" spans="1:8" x14ac:dyDescent="0.2">
      <c r="A65" s="2" t="s">
        <v>82</v>
      </c>
      <c r="B65" s="127">
        <v>479</v>
      </c>
      <c r="C65" s="124">
        <v>0.86873698234558105</v>
      </c>
      <c r="D65" s="124">
        <v>7.8969754278659807E-2</v>
      </c>
      <c r="E65" s="124">
        <v>3.1354848295450197E-2</v>
      </c>
      <c r="F65" s="124">
        <v>4.92862518876791E-3</v>
      </c>
      <c r="G65" s="124">
        <v>1.6009768471121798E-2</v>
      </c>
      <c r="H65" s="124">
        <v>0.889675395062691</v>
      </c>
    </row>
    <row r="66" spans="1:8" x14ac:dyDescent="0.2">
      <c r="A66" s="2" t="s">
        <v>83</v>
      </c>
      <c r="B66" s="127">
        <v>668</v>
      </c>
      <c r="C66" s="124">
        <v>0.77882653474807695</v>
      </c>
      <c r="D66" s="124">
        <v>7.8890644013881697E-2</v>
      </c>
      <c r="E66" s="124">
        <v>0.111432500183582</v>
      </c>
      <c r="F66" s="124">
        <v>1.4675191603601E-2</v>
      </c>
      <c r="G66" s="124">
        <v>1.61751229315996E-2</v>
      </c>
      <c r="H66" s="124">
        <v>0.80967685456176997</v>
      </c>
    </row>
    <row r="67" spans="1:8" x14ac:dyDescent="0.2">
      <c r="A67" s="5" t="s">
        <v>84</v>
      </c>
      <c r="B67" s="126" t="s">
        <v>1</v>
      </c>
      <c r="C67" s="123" t="s">
        <v>1</v>
      </c>
      <c r="D67" s="123" t="s">
        <v>1</v>
      </c>
      <c r="E67" s="123" t="s">
        <v>1</v>
      </c>
      <c r="F67" s="123" t="s">
        <v>1</v>
      </c>
      <c r="G67" s="123" t="s">
        <v>1</v>
      </c>
      <c r="H67" s="123" t="s">
        <v>1</v>
      </c>
    </row>
    <row r="68" spans="1:8" x14ac:dyDescent="0.2">
      <c r="A68" s="2" t="s">
        <v>85</v>
      </c>
      <c r="B68" s="127">
        <v>6689</v>
      </c>
      <c r="C68" s="124">
        <v>0.86473447084426902</v>
      </c>
      <c r="D68" s="124">
        <v>5.0505496561527301E-2</v>
      </c>
      <c r="E68" s="124">
        <v>7.32158198952675E-2</v>
      </c>
      <c r="F68" s="124">
        <v>4.4812439009547199E-3</v>
      </c>
      <c r="G68" s="124">
        <v>7.0629846304655101E-3</v>
      </c>
      <c r="H68" s="124">
        <v>0.87627868550202104</v>
      </c>
    </row>
    <row r="69" spans="1:8" x14ac:dyDescent="0.2">
      <c r="A69" s="2" t="s">
        <v>86</v>
      </c>
      <c r="B69" s="127">
        <v>171</v>
      </c>
      <c r="C69" s="124">
        <v>0.63016831874847401</v>
      </c>
      <c r="D69" s="124">
        <v>6.2456686049699797E-2</v>
      </c>
      <c r="E69" s="124">
        <v>0.18224361538886999</v>
      </c>
      <c r="F69" s="124">
        <v>7.9806968569755606E-3</v>
      </c>
      <c r="G69" s="124">
        <v>0.117150686681271</v>
      </c>
      <c r="H69" s="124">
        <v>0.75529969947301001</v>
      </c>
    </row>
    <row r="70" spans="1:8" x14ac:dyDescent="0.2">
      <c r="A70" s="2" t="s">
        <v>87</v>
      </c>
      <c r="B70" s="127">
        <v>391</v>
      </c>
      <c r="C70" s="124">
        <v>0.84239000082016002</v>
      </c>
      <c r="D70" s="124">
        <v>2.8059417381882699E-2</v>
      </c>
      <c r="E70" s="124">
        <v>3.8026235997676802E-3</v>
      </c>
      <c r="F70" s="124">
        <v>5.0569046288728697E-3</v>
      </c>
      <c r="G70" s="124">
        <v>0.120691061019897</v>
      </c>
      <c r="H70" s="124">
        <v>0.96813795925573998</v>
      </c>
    </row>
    <row r="71" spans="1:8" x14ac:dyDescent="0.2">
      <c r="A71" s="2" t="s">
        <v>88</v>
      </c>
      <c r="B71" s="127">
        <v>45</v>
      </c>
      <c r="C71" s="124">
        <v>0.86841970682144198</v>
      </c>
      <c r="D71" s="124">
        <v>0</v>
      </c>
      <c r="E71" s="124">
        <v>0</v>
      </c>
      <c r="F71" s="124">
        <v>0</v>
      </c>
      <c r="G71" s="124">
        <v>0.13158027827739699</v>
      </c>
      <c r="H71" s="124">
        <v>1</v>
      </c>
    </row>
    <row r="72" spans="1:8" x14ac:dyDescent="0.2">
      <c r="A72" s="5" t="s">
        <v>89</v>
      </c>
      <c r="B72" s="126" t="s">
        <v>1</v>
      </c>
      <c r="C72" s="123" t="s">
        <v>1</v>
      </c>
      <c r="D72" s="123" t="s">
        <v>1</v>
      </c>
      <c r="E72" s="123" t="s">
        <v>1</v>
      </c>
      <c r="F72" s="123" t="s">
        <v>1</v>
      </c>
      <c r="G72" s="123" t="s">
        <v>1</v>
      </c>
      <c r="H72" s="123" t="s">
        <v>1</v>
      </c>
    </row>
    <row r="73" spans="1:8" x14ac:dyDescent="0.2">
      <c r="A73" s="2" t="s">
        <v>89</v>
      </c>
      <c r="B73" s="127">
        <v>5142</v>
      </c>
      <c r="C73" s="124">
        <v>0.97476011514663696</v>
      </c>
      <c r="D73" s="124">
        <v>0</v>
      </c>
      <c r="E73" s="124">
        <v>0</v>
      </c>
      <c r="F73" s="124">
        <v>5.1361401565372901E-3</v>
      </c>
      <c r="G73" s="124">
        <v>2.0103722810745201E-2</v>
      </c>
      <c r="H73" s="124">
        <v>1</v>
      </c>
    </row>
    <row r="74" spans="1:8" x14ac:dyDescent="0.2">
      <c r="A74" s="2" t="s">
        <v>90</v>
      </c>
      <c r="B74" s="127">
        <v>2182</v>
      </c>
      <c r="C74" s="124">
        <v>0</v>
      </c>
      <c r="D74" s="124">
        <v>0.40720769762992898</v>
      </c>
      <c r="E74" s="124">
        <v>0.59279233217239402</v>
      </c>
      <c r="F74" s="124">
        <v>0</v>
      </c>
      <c r="G74" s="124">
        <v>0</v>
      </c>
      <c r="H74" s="124">
        <v>0</v>
      </c>
    </row>
    <row r="75" spans="1:8" x14ac:dyDescent="0.2">
      <c r="A75" s="5" t="s">
        <v>91</v>
      </c>
      <c r="B75" s="126" t="s">
        <v>1</v>
      </c>
      <c r="C75" s="123" t="s">
        <v>1</v>
      </c>
      <c r="D75" s="123" t="s">
        <v>1</v>
      </c>
      <c r="E75" s="123" t="s">
        <v>1</v>
      </c>
      <c r="F75" s="123" t="s">
        <v>1</v>
      </c>
      <c r="G75" s="123" t="s">
        <v>1</v>
      </c>
      <c r="H75" s="123" t="s">
        <v>1</v>
      </c>
    </row>
    <row r="76" spans="1:8" x14ac:dyDescent="0.2">
      <c r="A76" s="2" t="s">
        <v>92</v>
      </c>
      <c r="B76" s="127">
        <v>2516</v>
      </c>
      <c r="C76" s="124">
        <v>0.917835652828217</v>
      </c>
      <c r="D76" s="124">
        <v>3.5561040043830899E-2</v>
      </c>
      <c r="E76" s="124">
        <v>1.8381536006927501E-2</v>
      </c>
      <c r="F76" s="124">
        <v>5.2220690995454797E-3</v>
      </c>
      <c r="G76" s="124">
        <v>2.2999705746769902E-2</v>
      </c>
      <c r="H76" s="124">
        <v>0.946057424150193</v>
      </c>
    </row>
    <row r="77" spans="1:8" x14ac:dyDescent="0.2">
      <c r="A77" s="2" t="s">
        <v>93</v>
      </c>
      <c r="B77" s="127">
        <v>1252</v>
      </c>
      <c r="C77" s="124">
        <v>0.86502712965011597</v>
      </c>
      <c r="D77" s="124">
        <v>6.4412854611873599E-2</v>
      </c>
      <c r="E77" s="124">
        <v>4.9180697649717303E-2</v>
      </c>
      <c r="F77" s="124">
        <v>7.4240099638700503E-3</v>
      </c>
      <c r="G77" s="124">
        <v>1.3955295085907E-2</v>
      </c>
      <c r="H77" s="124">
        <v>0.88640644625731801</v>
      </c>
    </row>
    <row r="78" spans="1:8" x14ac:dyDescent="0.2">
      <c r="A78" s="2" t="s">
        <v>94</v>
      </c>
      <c r="B78" s="127">
        <v>3481</v>
      </c>
      <c r="C78" s="124">
        <v>0.79425030946731601</v>
      </c>
      <c r="D78" s="124">
        <v>5.4400127381086301E-2</v>
      </c>
      <c r="E78" s="124">
        <v>0.13602714240551</v>
      </c>
      <c r="F78" s="124">
        <v>2.4575269781053101E-3</v>
      </c>
      <c r="G78" s="124">
        <v>1.2864909134805201E-2</v>
      </c>
      <c r="H78" s="124">
        <v>0.80957273313966605</v>
      </c>
    </row>
    <row r="79" spans="1:8" x14ac:dyDescent="0.2">
      <c r="A79" s="5" t="s">
        <v>95</v>
      </c>
      <c r="B79" s="126" t="s">
        <v>1</v>
      </c>
      <c r="C79" s="123" t="s">
        <v>1</v>
      </c>
      <c r="D79" s="123" t="s">
        <v>1</v>
      </c>
      <c r="E79" s="123" t="s">
        <v>1</v>
      </c>
      <c r="F79" s="123" t="s">
        <v>1</v>
      </c>
      <c r="G79" s="123" t="s">
        <v>1</v>
      </c>
      <c r="H79" s="123" t="s">
        <v>1</v>
      </c>
    </row>
    <row r="80" spans="1:8" x14ac:dyDescent="0.2">
      <c r="A80" s="2" t="s">
        <v>96</v>
      </c>
      <c r="B80" s="127">
        <v>1292</v>
      </c>
      <c r="C80" s="124">
        <v>0.84504634141921997</v>
      </c>
      <c r="D80" s="124">
        <v>9.9063947796821594E-2</v>
      </c>
      <c r="E80" s="124">
        <v>3.32697480916977E-2</v>
      </c>
      <c r="F80" s="124">
        <v>3.1037344597279999E-3</v>
      </c>
      <c r="G80" s="124">
        <v>1.9516218453645699E-2</v>
      </c>
      <c r="H80" s="124">
        <v>0.86766630281740398</v>
      </c>
    </row>
    <row r="81" spans="1:8" x14ac:dyDescent="0.2">
      <c r="A81" s="2" t="s">
        <v>97</v>
      </c>
      <c r="B81" s="127">
        <v>1373</v>
      </c>
      <c r="C81" s="124">
        <v>0.79906511306762695</v>
      </c>
      <c r="D81" s="124">
        <v>4.2568206787109403E-2</v>
      </c>
      <c r="E81" s="124">
        <v>0.137628063559532</v>
      </c>
      <c r="F81" s="124">
        <v>4.2311623692512504E-3</v>
      </c>
      <c r="G81" s="124">
        <v>1.65074747055769E-2</v>
      </c>
      <c r="H81" s="124">
        <v>0.81980373334541701</v>
      </c>
    </row>
    <row r="82" spans="1:8" x14ac:dyDescent="0.2">
      <c r="A82" s="2" t="s">
        <v>98</v>
      </c>
      <c r="B82" s="127">
        <v>286</v>
      </c>
      <c r="C82" s="124">
        <v>0.93115466833114602</v>
      </c>
      <c r="D82" s="124">
        <v>8.0648660659790004E-3</v>
      </c>
      <c r="E82" s="124">
        <v>4.4803619384765597E-2</v>
      </c>
      <c r="F82" s="124">
        <v>8.6741624400019594E-3</v>
      </c>
      <c r="G82" s="124">
        <v>7.3026781901717203E-3</v>
      </c>
      <c r="H82" s="124">
        <v>0.94713151425383002</v>
      </c>
    </row>
    <row r="83" spans="1:8" x14ac:dyDescent="0.2">
      <c r="A83" s="2" t="s">
        <v>99</v>
      </c>
      <c r="B83" s="127">
        <v>864</v>
      </c>
      <c r="C83" s="124">
        <v>0.97547715902328502</v>
      </c>
      <c r="D83" s="124">
        <v>1.9371982663869899E-2</v>
      </c>
      <c r="E83" s="124">
        <v>1.00773142185062E-3</v>
      </c>
      <c r="F83" s="124">
        <v>0</v>
      </c>
      <c r="G83" s="124">
        <v>4.1431537829339504E-3</v>
      </c>
      <c r="H83" s="124">
        <v>0.97962028646233001</v>
      </c>
    </row>
    <row r="84" spans="1:8" x14ac:dyDescent="0.2">
      <c r="A84" s="2" t="s">
        <v>100</v>
      </c>
      <c r="B84" s="127">
        <v>419</v>
      </c>
      <c r="C84" s="124">
        <v>0.87581396102905296</v>
      </c>
      <c r="D84" s="124">
        <v>1.1204945854842699E-2</v>
      </c>
      <c r="E84" s="124">
        <v>9.1630592942237896E-2</v>
      </c>
      <c r="F84" s="124">
        <v>1.6497432952746699E-3</v>
      </c>
      <c r="G84" s="124">
        <v>1.9700754433870302E-2</v>
      </c>
      <c r="H84" s="124">
        <v>0.89716446095151503</v>
      </c>
    </row>
    <row r="85" spans="1:8" x14ac:dyDescent="0.2">
      <c r="A85" s="2" t="s">
        <v>101</v>
      </c>
      <c r="B85" s="127">
        <v>1110</v>
      </c>
      <c r="C85" s="124">
        <v>0.687075614929199</v>
      </c>
      <c r="D85" s="124">
        <v>0.10868351906538</v>
      </c>
      <c r="E85" s="124">
        <v>0.17321124672889701</v>
      </c>
      <c r="F85" s="124">
        <v>1.6046857461333299E-2</v>
      </c>
      <c r="G85" s="124">
        <v>1.4982757158577401E-2</v>
      </c>
      <c r="H85" s="124">
        <v>0.71810523289304795</v>
      </c>
    </row>
    <row r="86" spans="1:8" x14ac:dyDescent="0.2">
      <c r="A86" s="2" t="s">
        <v>102</v>
      </c>
      <c r="B86" s="127">
        <v>339</v>
      </c>
      <c r="C86" s="124">
        <v>0.42111369967460599</v>
      </c>
      <c r="D86" s="124">
        <v>5.6410096585750601E-2</v>
      </c>
      <c r="E86" s="124">
        <v>0.45274752378463701</v>
      </c>
      <c r="F86" s="124">
        <v>3.7153610028326498E-3</v>
      </c>
      <c r="G86" s="124">
        <v>6.601332873106E-2</v>
      </c>
      <c r="H86" s="124">
        <v>0.49084238460860702</v>
      </c>
    </row>
    <row r="87" spans="1:8" x14ac:dyDescent="0.2">
      <c r="A87" s="2" t="s">
        <v>103</v>
      </c>
      <c r="B87" s="127">
        <v>398</v>
      </c>
      <c r="C87" s="124">
        <v>0.72494965791702304</v>
      </c>
      <c r="D87" s="124">
        <v>0.11472301185131099</v>
      </c>
      <c r="E87" s="124">
        <v>0.13670702278614</v>
      </c>
      <c r="F87" s="124">
        <v>1.88075099140406E-2</v>
      </c>
      <c r="G87" s="124">
        <v>4.8128040507435799E-3</v>
      </c>
      <c r="H87" s="124">
        <v>0.74856996700168599</v>
      </c>
    </row>
    <row r="88" spans="1:8" x14ac:dyDescent="0.2">
      <c r="A88" s="2" t="s">
        <v>104</v>
      </c>
      <c r="B88" s="127">
        <v>1102</v>
      </c>
      <c r="C88" s="124">
        <v>0.95739006996154796</v>
      </c>
      <c r="D88" s="124">
        <v>1.20971901342273E-2</v>
      </c>
      <c r="E88" s="124">
        <v>3.5611509811133099E-3</v>
      </c>
      <c r="F88" s="124">
        <v>1.6976558836177E-3</v>
      </c>
      <c r="G88" s="124">
        <v>2.5253914296627E-2</v>
      </c>
      <c r="H88" s="124">
        <v>0.98434165859117695</v>
      </c>
    </row>
    <row r="89" spans="1:8" x14ac:dyDescent="0.2">
      <c r="A89" s="5" t="s">
        <v>105</v>
      </c>
      <c r="B89" s="126" t="s">
        <v>1</v>
      </c>
      <c r="C89" s="123" t="s">
        <v>1</v>
      </c>
      <c r="D89" s="123" t="s">
        <v>1</v>
      </c>
      <c r="E89" s="123" t="s">
        <v>1</v>
      </c>
      <c r="F89" s="123" t="s">
        <v>1</v>
      </c>
      <c r="G89" s="123" t="s">
        <v>1</v>
      </c>
      <c r="H89" s="123" t="s">
        <v>1</v>
      </c>
    </row>
    <row r="90" spans="1:8" x14ac:dyDescent="0.2">
      <c r="A90" s="2" t="s">
        <v>106</v>
      </c>
      <c r="B90" s="127">
        <v>803</v>
      </c>
      <c r="C90" s="124">
        <v>0.91862469911575295</v>
      </c>
      <c r="D90" s="124">
        <v>1.4900304377079E-2</v>
      </c>
      <c r="E90" s="124">
        <v>2.8029074892401699E-2</v>
      </c>
      <c r="F90" s="124">
        <v>1.0647802846506199E-3</v>
      </c>
      <c r="G90" s="124">
        <v>3.7381168454885497E-2</v>
      </c>
      <c r="H90" s="124">
        <v>0.95707062189496905</v>
      </c>
    </row>
    <row r="91" spans="1:8" x14ac:dyDescent="0.2">
      <c r="A91" s="2" t="s">
        <v>107</v>
      </c>
      <c r="B91" s="127">
        <v>1914</v>
      </c>
      <c r="C91" s="124">
        <v>0.90448039770126298</v>
      </c>
      <c r="D91" s="124">
        <v>3.00549250096083E-2</v>
      </c>
      <c r="E91" s="124">
        <v>5.4756913334131199E-2</v>
      </c>
      <c r="F91" s="124">
        <v>2.3497305810451499E-3</v>
      </c>
      <c r="G91" s="124">
        <v>8.3580389618873596E-3</v>
      </c>
      <c r="H91" s="124">
        <v>0.91518816213018395</v>
      </c>
    </row>
    <row r="92" spans="1:8" x14ac:dyDescent="0.2">
      <c r="A92" s="2" t="s">
        <v>108</v>
      </c>
      <c r="B92" s="127">
        <v>3368</v>
      </c>
      <c r="C92" s="124">
        <v>0.84053635597229004</v>
      </c>
      <c r="D92" s="124">
        <v>6.0776155441999401E-2</v>
      </c>
      <c r="E92" s="124">
        <v>8.3418428897857694E-2</v>
      </c>
      <c r="F92" s="124">
        <v>5.7572354562580603E-3</v>
      </c>
      <c r="G92" s="124">
        <v>9.5118498429655994E-3</v>
      </c>
      <c r="H92" s="124">
        <v>0.85580541935316401</v>
      </c>
    </row>
    <row r="93" spans="1:8" x14ac:dyDescent="0.2">
      <c r="A93" s="2" t="s">
        <v>109</v>
      </c>
      <c r="B93" s="127">
        <v>603</v>
      </c>
      <c r="C93" s="124">
        <v>0.659032642841339</v>
      </c>
      <c r="D93" s="124">
        <v>0.17749975621700301</v>
      </c>
      <c r="E93" s="124">
        <v>0.13708035647869099</v>
      </c>
      <c r="F93" s="124">
        <v>1.4366406947374301E-2</v>
      </c>
      <c r="G93" s="124">
        <v>1.2020820751786201E-2</v>
      </c>
      <c r="H93" s="124">
        <v>0.685419882030746</v>
      </c>
    </row>
    <row r="94" spans="1:8" x14ac:dyDescent="0.2">
      <c r="A94" s="5" t="s">
        <v>110</v>
      </c>
      <c r="B94" s="126" t="s">
        <v>1</v>
      </c>
      <c r="C94" s="123" t="s">
        <v>1</v>
      </c>
      <c r="D94" s="123" t="s">
        <v>1</v>
      </c>
      <c r="E94" s="123" t="s">
        <v>1</v>
      </c>
      <c r="F94" s="123" t="s">
        <v>1</v>
      </c>
      <c r="G94" s="123" t="s">
        <v>1</v>
      </c>
      <c r="H94" s="123" t="s">
        <v>1</v>
      </c>
    </row>
    <row r="95" spans="1:8" x14ac:dyDescent="0.2">
      <c r="A95" s="2" t="s">
        <v>106</v>
      </c>
      <c r="B95" s="127">
        <v>1309</v>
      </c>
      <c r="C95" s="124">
        <v>0.92442166805267301</v>
      </c>
      <c r="D95" s="124">
        <v>1.69430803507566E-2</v>
      </c>
      <c r="E95" s="124">
        <v>2.9794093221426E-2</v>
      </c>
      <c r="F95" s="124">
        <v>1.73686607740819E-3</v>
      </c>
      <c r="G95" s="124">
        <v>2.71042976528406E-2</v>
      </c>
      <c r="H95" s="124">
        <v>0.95326282667810003</v>
      </c>
    </row>
    <row r="96" spans="1:8" x14ac:dyDescent="0.2">
      <c r="A96" s="2" t="s">
        <v>107</v>
      </c>
      <c r="B96" s="127">
        <v>2504</v>
      </c>
      <c r="C96" s="124">
        <v>0.88303560018539395</v>
      </c>
      <c r="D96" s="124">
        <v>3.5636603832244901E-2</v>
      </c>
      <c r="E96" s="124">
        <v>6.7349702119827298E-2</v>
      </c>
      <c r="F96" s="124">
        <v>2.3611015640199202E-3</v>
      </c>
      <c r="G96" s="124">
        <v>1.1616967618465399E-2</v>
      </c>
      <c r="H96" s="124">
        <v>0.89701369150622101</v>
      </c>
    </row>
    <row r="97" spans="1:8" x14ac:dyDescent="0.2">
      <c r="A97" s="2" t="s">
        <v>108</v>
      </c>
      <c r="B97" s="127">
        <v>2562</v>
      </c>
      <c r="C97" s="124">
        <v>0.81117433309555098</v>
      </c>
      <c r="D97" s="124">
        <v>8.1798069179058103E-2</v>
      </c>
      <c r="E97" s="124">
        <v>9.3485891819000203E-2</v>
      </c>
      <c r="F97" s="124">
        <v>8.0332383513450605E-3</v>
      </c>
      <c r="G97" s="124">
        <v>5.5084647610783603E-3</v>
      </c>
      <c r="H97" s="124">
        <v>0.82471603851220399</v>
      </c>
    </row>
    <row r="98" spans="1:8" x14ac:dyDescent="0.2">
      <c r="A98" s="2" t="s">
        <v>109</v>
      </c>
      <c r="B98" s="127">
        <v>313</v>
      </c>
      <c r="C98" s="124">
        <v>0.60997688770294201</v>
      </c>
      <c r="D98" s="124">
        <v>0.203647330403328</v>
      </c>
      <c r="E98" s="124">
        <v>0.14836497604846999</v>
      </c>
      <c r="F98" s="124">
        <v>1.5871532261371599E-2</v>
      </c>
      <c r="G98" s="124">
        <v>2.2139240056276301E-2</v>
      </c>
      <c r="H98" s="124">
        <v>0.64798768174607002</v>
      </c>
    </row>
    <row r="99" spans="1:8" x14ac:dyDescent="0.2">
      <c r="A99" s="5" t="s">
        <v>111</v>
      </c>
      <c r="B99" s="126" t="s">
        <v>1</v>
      </c>
      <c r="C99" s="123" t="s">
        <v>1</v>
      </c>
      <c r="D99" s="123" t="s">
        <v>1</v>
      </c>
      <c r="E99" s="123" t="s">
        <v>1</v>
      </c>
      <c r="F99" s="123" t="s">
        <v>1</v>
      </c>
      <c r="G99" s="123" t="s">
        <v>1</v>
      </c>
      <c r="H99" s="123" t="s">
        <v>1</v>
      </c>
    </row>
    <row r="100" spans="1:8" x14ac:dyDescent="0.2">
      <c r="A100" s="2" t="s">
        <v>112</v>
      </c>
      <c r="B100" s="127">
        <v>400</v>
      </c>
      <c r="C100" s="124">
        <v>0.901417076587677</v>
      </c>
      <c r="D100" s="124">
        <v>1.4206536114215899E-2</v>
      </c>
      <c r="E100" s="124">
        <v>3.2822236418724102E-2</v>
      </c>
      <c r="F100" s="124">
        <v>1.92807079292834E-3</v>
      </c>
      <c r="G100" s="124">
        <v>4.96260598301888E-2</v>
      </c>
      <c r="H100" s="124">
        <v>0.952971226514433</v>
      </c>
    </row>
    <row r="101" spans="1:8" x14ac:dyDescent="0.2">
      <c r="A101" s="2" t="s">
        <v>113</v>
      </c>
      <c r="B101" s="127">
        <v>1046</v>
      </c>
      <c r="C101" s="124">
        <v>0.93679767847061202</v>
      </c>
      <c r="D101" s="124">
        <v>3.1920257955789601E-2</v>
      </c>
      <c r="E101" s="124">
        <v>1.2308774515986399E-2</v>
      </c>
      <c r="F101" s="124">
        <v>8.2941033178940405E-4</v>
      </c>
      <c r="G101" s="124">
        <v>1.8143909052014399E-2</v>
      </c>
      <c r="H101" s="124">
        <v>0.95577096886952195</v>
      </c>
    </row>
    <row r="102" spans="1:8" x14ac:dyDescent="0.2">
      <c r="A102" s="2" t="s">
        <v>114</v>
      </c>
      <c r="B102" s="127">
        <v>1464</v>
      </c>
      <c r="C102" s="124">
        <v>0.87282842397689797</v>
      </c>
      <c r="D102" s="124">
        <v>5.6033272296190297E-2</v>
      </c>
      <c r="E102" s="124">
        <v>4.7091953456401797E-2</v>
      </c>
      <c r="F102" s="124">
        <v>7.6219402253627803E-3</v>
      </c>
      <c r="G102" s="124">
        <v>1.6424421221017799E-2</v>
      </c>
      <c r="H102" s="124">
        <v>0.896874775399922</v>
      </c>
    </row>
    <row r="103" spans="1:8" x14ac:dyDescent="0.2">
      <c r="A103" s="2" t="s">
        <v>115</v>
      </c>
      <c r="B103" s="127">
        <v>1080</v>
      </c>
      <c r="C103" s="124">
        <v>0.798753321170807</v>
      </c>
      <c r="D103" s="124">
        <v>7.3197431862354306E-2</v>
      </c>
      <c r="E103" s="124">
        <v>9.9168524146080003E-2</v>
      </c>
      <c r="F103" s="124">
        <v>1.0815459303557901E-2</v>
      </c>
      <c r="G103" s="124">
        <v>1.8065283074975E-2</v>
      </c>
      <c r="H103" s="124">
        <v>0.82763404736266</v>
      </c>
    </row>
    <row r="104" spans="1:8" x14ac:dyDescent="0.2">
      <c r="A104" s="2" t="s">
        <v>116</v>
      </c>
      <c r="B104" s="127">
        <v>1206</v>
      </c>
      <c r="C104" s="124">
        <v>0.78981214761733998</v>
      </c>
      <c r="D104" s="124">
        <v>7.6410017907619504E-2</v>
      </c>
      <c r="E104" s="124">
        <v>0.12061046063899999</v>
      </c>
      <c r="F104" s="124">
        <v>3.8788716774433899E-3</v>
      </c>
      <c r="G104" s="124">
        <v>9.2884860932826996E-3</v>
      </c>
      <c r="H104" s="124">
        <v>0.80297951828818503</v>
      </c>
    </row>
    <row r="105" spans="1:8" x14ac:dyDescent="0.2">
      <c r="A105" s="2" t="s">
        <v>117</v>
      </c>
      <c r="B105" s="127">
        <v>1152</v>
      </c>
      <c r="C105" s="124">
        <v>0.8628790974617</v>
      </c>
      <c r="D105" s="124">
        <v>3.6567084491252899E-2</v>
      </c>
      <c r="E105" s="124">
        <v>9.5629364252090496E-2</v>
      </c>
      <c r="F105" s="124">
        <v>2.81633203849196E-3</v>
      </c>
      <c r="G105" s="124">
        <v>2.1081303711980599E-3</v>
      </c>
      <c r="H105" s="124">
        <v>0.867803552395494</v>
      </c>
    </row>
    <row r="106" spans="1:8" x14ac:dyDescent="0.2">
      <c r="A106" s="2" t="s">
        <v>118</v>
      </c>
      <c r="B106" s="127">
        <v>909</v>
      </c>
      <c r="C106" s="124">
        <v>0.83045035600662198</v>
      </c>
      <c r="D106" s="124">
        <v>3.9413198828697198E-2</v>
      </c>
      <c r="E106" s="124">
        <v>0.108277052640915</v>
      </c>
      <c r="F106" s="124">
        <v>2.8390500228851999E-3</v>
      </c>
      <c r="G106" s="124">
        <v>1.90203189849854E-2</v>
      </c>
      <c r="H106" s="124">
        <v>0.85230974505731905</v>
      </c>
    </row>
    <row r="107" spans="1:8" x14ac:dyDescent="0.2">
      <c r="A107" s="5" t="s">
        <v>111</v>
      </c>
      <c r="B107" s="126" t="s">
        <v>1</v>
      </c>
      <c r="C107" s="123" t="s">
        <v>1</v>
      </c>
      <c r="D107" s="123" t="s">
        <v>1</v>
      </c>
      <c r="E107" s="123" t="s">
        <v>1</v>
      </c>
      <c r="F107" s="123" t="s">
        <v>1</v>
      </c>
      <c r="G107" s="123" t="s">
        <v>1</v>
      </c>
      <c r="H107" s="123" t="s">
        <v>1</v>
      </c>
    </row>
    <row r="108" spans="1:8" x14ac:dyDescent="0.2">
      <c r="A108" s="2" t="s">
        <v>119</v>
      </c>
      <c r="B108" s="127">
        <v>1446</v>
      </c>
      <c r="C108" s="124">
        <v>0.92538803815841697</v>
      </c>
      <c r="D108" s="124">
        <v>2.6207897812128102E-2</v>
      </c>
      <c r="E108" s="124">
        <v>1.8923999741673501E-2</v>
      </c>
      <c r="F108" s="124">
        <v>1.18370878044516E-3</v>
      </c>
      <c r="G108" s="124">
        <v>2.8296342119574502E-2</v>
      </c>
      <c r="H108" s="124">
        <v>0.95486810184198301</v>
      </c>
    </row>
    <row r="109" spans="1:8" x14ac:dyDescent="0.2">
      <c r="A109" s="2" t="s">
        <v>120</v>
      </c>
      <c r="B109" s="127">
        <v>2078</v>
      </c>
      <c r="C109" s="124">
        <v>0.86055713891982999</v>
      </c>
      <c r="D109" s="124">
        <v>5.8881599456071902E-2</v>
      </c>
      <c r="E109" s="124">
        <v>5.6748669594526298E-2</v>
      </c>
      <c r="F109" s="124">
        <v>8.5786907002329792E-3</v>
      </c>
      <c r="G109" s="124">
        <v>1.5233871527016199E-2</v>
      </c>
      <c r="H109" s="124">
        <v>0.88436972750335097</v>
      </c>
    </row>
    <row r="110" spans="1:8" x14ac:dyDescent="0.2">
      <c r="A110" s="2" t="s">
        <v>121</v>
      </c>
      <c r="B110" s="127">
        <v>1672</v>
      </c>
      <c r="C110" s="124">
        <v>0.78160488605499301</v>
      </c>
      <c r="D110" s="124">
        <v>7.8039646148681599E-2</v>
      </c>
      <c r="E110" s="124">
        <v>0.121447585523129</v>
      </c>
      <c r="F110" s="124">
        <v>5.3515709005296204E-3</v>
      </c>
      <c r="G110" s="124">
        <v>1.3556307181716E-2</v>
      </c>
      <c r="H110" s="124">
        <v>0.80051276749214895</v>
      </c>
    </row>
    <row r="111" spans="1:8" x14ac:dyDescent="0.2">
      <c r="A111" s="2" t="s">
        <v>122</v>
      </c>
      <c r="B111" s="127">
        <v>2061</v>
      </c>
      <c r="C111" s="124">
        <v>0.84798133373260498</v>
      </c>
      <c r="D111" s="124">
        <v>3.7874590605497402E-2</v>
      </c>
      <c r="E111" s="124">
        <v>0.101439721882343</v>
      </c>
      <c r="F111" s="124">
        <v>2.8267686720937499E-3</v>
      </c>
      <c r="G111" s="124">
        <v>9.8776044324040396E-3</v>
      </c>
      <c r="H111" s="124">
        <v>0.860685690204401</v>
      </c>
    </row>
    <row r="112" spans="1:8" x14ac:dyDescent="0.2">
      <c r="A112" s="5" t="s">
        <v>111</v>
      </c>
      <c r="B112" s="126" t="s">
        <v>1</v>
      </c>
      <c r="C112" s="123" t="s">
        <v>1</v>
      </c>
      <c r="D112" s="123" t="s">
        <v>1</v>
      </c>
      <c r="E112" s="123" t="s">
        <v>1</v>
      </c>
      <c r="F112" s="123" t="s">
        <v>1</v>
      </c>
      <c r="G112" s="123" t="s">
        <v>1</v>
      </c>
      <c r="H112" s="123" t="s">
        <v>1</v>
      </c>
    </row>
    <row r="113" spans="1:8" x14ac:dyDescent="0.2">
      <c r="A113" s="2" t="s">
        <v>119</v>
      </c>
      <c r="B113" s="127">
        <v>1446</v>
      </c>
      <c r="C113" s="124">
        <v>0.92538803815841697</v>
      </c>
      <c r="D113" s="124">
        <v>2.6207897812128102E-2</v>
      </c>
      <c r="E113" s="124">
        <v>1.8923999741673501E-2</v>
      </c>
      <c r="F113" s="124">
        <v>1.18370878044516E-3</v>
      </c>
      <c r="G113" s="124">
        <v>2.8296342119574502E-2</v>
      </c>
      <c r="H113" s="124">
        <v>0.95486810184198301</v>
      </c>
    </row>
    <row r="114" spans="1:8" x14ac:dyDescent="0.2">
      <c r="A114" s="2" t="s">
        <v>123</v>
      </c>
      <c r="B114" s="127">
        <v>2544</v>
      </c>
      <c r="C114" s="124">
        <v>0.84513276815414395</v>
      </c>
      <c r="D114" s="124">
        <v>6.2450718134641599E-2</v>
      </c>
      <c r="E114" s="124">
        <v>6.6562667489051805E-2</v>
      </c>
      <c r="F114" s="124">
        <v>8.8159535080194508E-3</v>
      </c>
      <c r="G114" s="124">
        <v>1.7037916928529701E-2</v>
      </c>
      <c r="H114" s="124">
        <v>0.87098661750028605</v>
      </c>
    </row>
    <row r="115" spans="1:8" x14ac:dyDescent="0.2">
      <c r="A115" s="2" t="s">
        <v>124</v>
      </c>
      <c r="B115" s="127">
        <v>3267</v>
      </c>
      <c r="C115" s="124">
        <v>0.82444089651107799</v>
      </c>
      <c r="D115" s="124">
        <v>5.3469453006982803E-2</v>
      </c>
      <c r="E115" s="124">
        <v>0.109197907149792</v>
      </c>
      <c r="F115" s="124">
        <v>3.2525432761758601E-3</v>
      </c>
      <c r="G115" s="124">
        <v>9.6391942352056503E-3</v>
      </c>
      <c r="H115" s="124">
        <v>0.83733263889637699</v>
      </c>
    </row>
    <row r="116" spans="1:8" x14ac:dyDescent="0.2">
      <c r="A116" s="5" t="s">
        <v>125</v>
      </c>
      <c r="B116" s="126" t="s">
        <v>1</v>
      </c>
      <c r="C116" s="123" t="s">
        <v>1</v>
      </c>
      <c r="D116" s="123" t="s">
        <v>1</v>
      </c>
      <c r="E116" s="123" t="s">
        <v>1</v>
      </c>
      <c r="F116" s="123" t="s">
        <v>1</v>
      </c>
      <c r="G116" s="123" t="s">
        <v>1</v>
      </c>
      <c r="H116" s="123" t="s">
        <v>1</v>
      </c>
    </row>
    <row r="117" spans="1:8" x14ac:dyDescent="0.2">
      <c r="A117" s="2" t="s">
        <v>126</v>
      </c>
      <c r="B117" s="127">
        <v>906</v>
      </c>
      <c r="C117" s="124">
        <v>0.916470527648926</v>
      </c>
      <c r="D117" s="124">
        <v>1.56885497272015E-2</v>
      </c>
      <c r="E117" s="124">
        <v>3.0851874500513101E-2</v>
      </c>
      <c r="F117" s="124">
        <v>9.6370262326672695E-4</v>
      </c>
      <c r="G117" s="124">
        <v>3.6025315523147597E-2</v>
      </c>
      <c r="H117" s="124">
        <v>0.95345957437714601</v>
      </c>
    </row>
    <row r="118" spans="1:8" x14ac:dyDescent="0.2">
      <c r="A118" s="2" t="s">
        <v>127</v>
      </c>
      <c r="B118" s="127">
        <v>261</v>
      </c>
      <c r="C118" s="124">
        <v>0.936490118503571</v>
      </c>
      <c r="D118" s="124">
        <v>2.9031025245785699E-2</v>
      </c>
      <c r="E118" s="124">
        <v>2.3310061544179899E-2</v>
      </c>
      <c r="F118" s="124">
        <v>5.5847512558102599E-3</v>
      </c>
      <c r="G118" s="124">
        <v>5.58402622118592E-3</v>
      </c>
      <c r="H118" s="124">
        <v>0.94765891230822497</v>
      </c>
    </row>
    <row r="119" spans="1:8" x14ac:dyDescent="0.2">
      <c r="A119" s="2" t="s">
        <v>128</v>
      </c>
      <c r="B119" s="127">
        <v>471</v>
      </c>
      <c r="C119" s="124">
        <v>0.91104328632354703</v>
      </c>
      <c r="D119" s="124">
        <v>2.3577604442834899E-2</v>
      </c>
      <c r="E119" s="124">
        <v>5.8635659515857697E-2</v>
      </c>
      <c r="F119" s="124">
        <v>4.5746029354631901E-4</v>
      </c>
      <c r="G119" s="124">
        <v>6.2859738245606396E-3</v>
      </c>
      <c r="H119" s="124">
        <v>0.91778673475880901</v>
      </c>
    </row>
    <row r="120" spans="1:8" x14ac:dyDescent="0.2">
      <c r="A120" s="2" t="s">
        <v>129</v>
      </c>
      <c r="B120" s="127">
        <v>1079</v>
      </c>
      <c r="C120" s="124">
        <v>0.89241641759872403</v>
      </c>
      <c r="D120" s="124">
        <v>3.4347075968980803E-2</v>
      </c>
      <c r="E120" s="124">
        <v>6.2103025615215302E-2</v>
      </c>
      <c r="F120" s="124">
        <v>2.56334687583148E-3</v>
      </c>
      <c r="G120" s="124">
        <v>8.5701448842883093E-3</v>
      </c>
      <c r="H120" s="124">
        <v>0.90354989947126096</v>
      </c>
    </row>
    <row r="121" spans="1:8" x14ac:dyDescent="0.2">
      <c r="A121" s="2" t="s">
        <v>130</v>
      </c>
      <c r="B121" s="127">
        <v>1107</v>
      </c>
      <c r="C121" s="124">
        <v>0.87094998359680198</v>
      </c>
      <c r="D121" s="124">
        <v>3.7643007934093503E-2</v>
      </c>
      <c r="E121" s="124">
        <v>7.2613917291164398E-2</v>
      </c>
      <c r="F121" s="124">
        <v>3.1581281218677798E-3</v>
      </c>
      <c r="G121" s="124">
        <v>1.5634963288903202E-2</v>
      </c>
      <c r="H121" s="124">
        <v>0.88974307480041304</v>
      </c>
    </row>
    <row r="122" spans="1:8" x14ac:dyDescent="0.2">
      <c r="A122" s="2" t="s">
        <v>131</v>
      </c>
      <c r="B122" s="127">
        <v>653</v>
      </c>
      <c r="C122" s="124">
        <v>0.85825079679489102</v>
      </c>
      <c r="D122" s="124">
        <v>4.7753676772117601E-2</v>
      </c>
      <c r="E122" s="124">
        <v>7.7322728931903797E-2</v>
      </c>
      <c r="F122" s="124">
        <v>1.11389337107539E-2</v>
      </c>
      <c r="G122" s="124">
        <v>5.5338693782687196E-3</v>
      </c>
      <c r="H122" s="124">
        <v>0.87492359499489702</v>
      </c>
    </row>
    <row r="123" spans="1:8" x14ac:dyDescent="0.2">
      <c r="A123" s="2" t="s">
        <v>132</v>
      </c>
      <c r="B123" s="127">
        <v>374</v>
      </c>
      <c r="C123" s="124">
        <v>0.881747186183929</v>
      </c>
      <c r="D123" s="124">
        <v>3.6559555679559701E-2</v>
      </c>
      <c r="E123" s="124">
        <v>7.3605202138423906E-2</v>
      </c>
      <c r="F123" s="124">
        <v>6.5834918059408699E-3</v>
      </c>
      <c r="G123" s="124">
        <v>1.5045625623315601E-3</v>
      </c>
      <c r="H123" s="124">
        <v>0.889835242002468</v>
      </c>
    </row>
    <row r="124" spans="1:8" x14ac:dyDescent="0.2">
      <c r="A124" s="3" t="s">
        <v>133</v>
      </c>
      <c r="B124" s="128">
        <v>1837</v>
      </c>
      <c r="C124" s="125">
        <v>0.74386453628539995</v>
      </c>
      <c r="D124" s="125">
        <v>0.125964164733887</v>
      </c>
      <c r="E124" s="125">
        <v>0.113236293196678</v>
      </c>
      <c r="F124" s="125">
        <v>7.9634319990873302E-3</v>
      </c>
      <c r="G124" s="125">
        <v>8.9715411886572803E-3</v>
      </c>
      <c r="H124" s="125">
        <v>0.760799534272387</v>
      </c>
    </row>
    <row r="126" spans="1:8" x14ac:dyDescent="0.2">
      <c r="A126" t="s">
        <v>160</v>
      </c>
    </row>
    <row r="128" spans="1:8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161</v>
      </c>
    </row>
    <row r="4" spans="1:14" x14ac:dyDescent="0.2">
      <c r="A4" t="s">
        <v>23</v>
      </c>
    </row>
    <row r="5" spans="1:14" x14ac:dyDescent="0.2">
      <c r="A5" s="4" t="s">
        <v>24</v>
      </c>
      <c r="B5" s="4" t="s">
        <v>4</v>
      </c>
      <c r="C5" s="4" t="s">
        <v>162</v>
      </c>
      <c r="D5" s="4" t="s">
        <v>163</v>
      </c>
      <c r="E5" s="4" t="s">
        <v>164</v>
      </c>
      <c r="F5" s="4" t="s">
        <v>165</v>
      </c>
      <c r="G5" s="4" t="s">
        <v>166</v>
      </c>
      <c r="H5" s="4" t="s">
        <v>167</v>
      </c>
      <c r="I5" s="4" t="s">
        <v>168</v>
      </c>
      <c r="J5" s="4" t="s">
        <v>169</v>
      </c>
      <c r="K5" s="4" t="s">
        <v>170</v>
      </c>
      <c r="L5" s="4" t="s">
        <v>171</v>
      </c>
      <c r="M5" s="4" t="s">
        <v>25</v>
      </c>
      <c r="N5" s="4" t="s">
        <v>172</v>
      </c>
    </row>
    <row r="6" spans="1:14" x14ac:dyDescent="0.2">
      <c r="A6" s="5" t="s">
        <v>26</v>
      </c>
      <c r="B6" s="132" t="s">
        <v>1</v>
      </c>
      <c r="C6" s="129" t="s">
        <v>1</v>
      </c>
      <c r="D6" s="129" t="s">
        <v>1</v>
      </c>
      <c r="E6" s="129" t="s">
        <v>1</v>
      </c>
      <c r="F6" s="129" t="s">
        <v>1</v>
      </c>
      <c r="G6" s="129" t="s">
        <v>1</v>
      </c>
      <c r="H6" s="129" t="s">
        <v>1</v>
      </c>
      <c r="I6" s="129" t="s">
        <v>1</v>
      </c>
      <c r="J6" s="129" t="s">
        <v>1</v>
      </c>
      <c r="K6" s="129" t="s">
        <v>1</v>
      </c>
      <c r="L6" s="129" t="s">
        <v>1</v>
      </c>
      <c r="M6" s="135" t="s">
        <v>1</v>
      </c>
      <c r="N6" s="135" t="s">
        <v>1</v>
      </c>
    </row>
    <row r="7" spans="1:14" x14ac:dyDescent="0.2">
      <c r="A7" s="2" t="s">
        <v>26</v>
      </c>
      <c r="B7" s="133">
        <v>7270</v>
      </c>
      <c r="C7" s="130">
        <v>3.59931192360818E-3</v>
      </c>
      <c r="D7" s="130">
        <v>6.9320132024586201E-3</v>
      </c>
      <c r="E7" s="130">
        <v>2.0733660086989399E-2</v>
      </c>
      <c r="F7" s="130">
        <v>1.9475281238555901E-2</v>
      </c>
      <c r="G7" s="130">
        <v>6.2118679285049397E-2</v>
      </c>
      <c r="H7" s="130">
        <v>0.151374146342278</v>
      </c>
      <c r="I7" s="130">
        <v>9.8082989454269395E-2</v>
      </c>
      <c r="J7" s="130">
        <v>0.13038755953311901</v>
      </c>
      <c r="K7" s="130">
        <v>0.141704916954041</v>
      </c>
      <c r="L7" s="130">
        <v>0.36559146642684898</v>
      </c>
      <c r="M7" s="136">
        <v>2013.53295898438</v>
      </c>
      <c r="N7" s="136">
        <v>2018</v>
      </c>
    </row>
    <row r="8" spans="1:14" x14ac:dyDescent="0.2">
      <c r="A8" s="5" t="s">
        <v>27</v>
      </c>
      <c r="B8" s="132" t="s">
        <v>1</v>
      </c>
      <c r="C8" s="129" t="s">
        <v>1</v>
      </c>
      <c r="D8" s="129" t="s">
        <v>1</v>
      </c>
      <c r="E8" s="129" t="s">
        <v>1</v>
      </c>
      <c r="F8" s="129" t="s">
        <v>1</v>
      </c>
      <c r="G8" s="129" t="s">
        <v>1</v>
      </c>
      <c r="H8" s="129" t="s">
        <v>1</v>
      </c>
      <c r="I8" s="129" t="s">
        <v>1</v>
      </c>
      <c r="J8" s="129" t="s">
        <v>1</v>
      </c>
      <c r="K8" s="129" t="s">
        <v>1</v>
      </c>
      <c r="L8" s="129" t="s">
        <v>1</v>
      </c>
      <c r="M8" s="135" t="s">
        <v>1</v>
      </c>
      <c r="N8" s="135" t="s">
        <v>1</v>
      </c>
    </row>
    <row r="9" spans="1:14" x14ac:dyDescent="0.2">
      <c r="A9" s="2" t="s">
        <v>28</v>
      </c>
      <c r="B9" s="133">
        <v>1864</v>
      </c>
      <c r="C9" s="130">
        <v>0</v>
      </c>
      <c r="D9" s="130">
        <v>2.4844077415764301E-3</v>
      </c>
      <c r="E9" s="130">
        <v>2.77064624242485E-3</v>
      </c>
      <c r="F9" s="130">
        <v>3.61577793955803E-3</v>
      </c>
      <c r="G9" s="130">
        <v>3.7708412855863599E-2</v>
      </c>
      <c r="H9" s="130">
        <v>0.123080059885979</v>
      </c>
      <c r="I9" s="130">
        <v>9.6678689122199998E-2</v>
      </c>
      <c r="J9" s="130">
        <v>0.12490552663803101</v>
      </c>
      <c r="K9" s="130">
        <v>0.14146585762500799</v>
      </c>
      <c r="L9" s="130">
        <v>0.467290610074997</v>
      </c>
      <c r="M9" s="136">
        <v>2016.8515625</v>
      </c>
      <c r="N9" s="136">
        <v>2020</v>
      </c>
    </row>
    <row r="10" spans="1:14" x14ac:dyDescent="0.2">
      <c r="A10" s="2" t="s">
        <v>29</v>
      </c>
      <c r="B10" s="133">
        <v>300</v>
      </c>
      <c r="C10" s="130">
        <v>0</v>
      </c>
      <c r="D10" s="130">
        <v>0</v>
      </c>
      <c r="E10" s="130">
        <v>7.3454057564958897E-4</v>
      </c>
      <c r="F10" s="130">
        <v>2.7719740755855998E-3</v>
      </c>
      <c r="G10" s="130">
        <v>7.0070386864244903E-3</v>
      </c>
      <c r="H10" s="130">
        <v>6.6284783184528406E-2</v>
      </c>
      <c r="I10" s="130">
        <v>0.109685376286507</v>
      </c>
      <c r="J10" s="130">
        <v>0.20651155710220301</v>
      </c>
      <c r="K10" s="130">
        <v>0.198001518845558</v>
      </c>
      <c r="L10" s="130">
        <v>0.40900319814682001</v>
      </c>
      <c r="M10" s="136">
        <v>2017.73327636719</v>
      </c>
      <c r="N10" s="136">
        <v>2019</v>
      </c>
    </row>
    <row r="11" spans="1:14" x14ac:dyDescent="0.2">
      <c r="A11" s="2" t="s">
        <v>30</v>
      </c>
      <c r="B11" s="133">
        <v>1215</v>
      </c>
      <c r="C11" s="130">
        <v>1.3073722948320199E-4</v>
      </c>
      <c r="D11" s="130">
        <v>0</v>
      </c>
      <c r="E11" s="130">
        <v>0</v>
      </c>
      <c r="F11" s="130">
        <v>3.7401784211397201E-3</v>
      </c>
      <c r="G11" s="130">
        <v>3.8876750040799401E-3</v>
      </c>
      <c r="H11" s="130">
        <v>5.5761888623237603E-2</v>
      </c>
      <c r="I11" s="130">
        <v>9.7604535520076793E-2</v>
      </c>
      <c r="J11" s="130">
        <v>0.18812747299671201</v>
      </c>
      <c r="K11" s="130">
        <v>0.242245838046074</v>
      </c>
      <c r="L11" s="130">
        <v>0.40850165486335799</v>
      </c>
      <c r="M11" s="136">
        <v>2018.27221679688</v>
      </c>
      <c r="N11" s="136">
        <v>2020</v>
      </c>
    </row>
    <row r="12" spans="1:14" x14ac:dyDescent="0.2">
      <c r="A12" s="2" t="s">
        <v>31</v>
      </c>
      <c r="B12" s="133">
        <v>1319</v>
      </c>
      <c r="C12" s="130">
        <v>0</v>
      </c>
      <c r="D12" s="130">
        <v>8.6406915215775398E-5</v>
      </c>
      <c r="E12" s="130">
        <v>3.1858850270509698E-3</v>
      </c>
      <c r="F12" s="130">
        <v>4.9205278046429201E-3</v>
      </c>
      <c r="G12" s="130">
        <v>5.1744118332862903E-2</v>
      </c>
      <c r="H12" s="130">
        <v>0.122388437390327</v>
      </c>
      <c r="I12" s="130">
        <v>6.5868481993675204E-2</v>
      </c>
      <c r="J12" s="130">
        <v>9.5245793461799594E-2</v>
      </c>
      <c r="K12" s="130">
        <v>0.14592273533344299</v>
      </c>
      <c r="L12" s="130">
        <v>0.51063764095306396</v>
      </c>
      <c r="M12" s="136">
        <v>2017.13818359375</v>
      </c>
      <c r="N12" s="136">
        <v>2021</v>
      </c>
    </row>
    <row r="13" spans="1:14" x14ac:dyDescent="0.2">
      <c r="A13" s="2" t="s">
        <v>32</v>
      </c>
      <c r="B13" s="133">
        <v>739</v>
      </c>
      <c r="C13" s="130">
        <v>1.64597146213055E-2</v>
      </c>
      <c r="D13" s="130">
        <v>2.57797352969646E-2</v>
      </c>
      <c r="E13" s="130">
        <v>7.4359647929668399E-2</v>
      </c>
      <c r="F13" s="130">
        <v>4.8187851905822802E-2</v>
      </c>
      <c r="G13" s="130">
        <v>0.134031876921654</v>
      </c>
      <c r="H13" s="130">
        <v>0.27329209446906999</v>
      </c>
      <c r="I13" s="130">
        <v>0.118826799094677</v>
      </c>
      <c r="J13" s="130">
        <v>0.121638961136341</v>
      </c>
      <c r="K13" s="130">
        <v>9.7982406616210896E-2</v>
      </c>
      <c r="L13" s="130">
        <v>8.9440897107124301E-2</v>
      </c>
      <c r="M13" s="136">
        <v>2003.56079101562</v>
      </c>
      <c r="N13" s="136">
        <v>2006</v>
      </c>
    </row>
    <row r="14" spans="1:14" x14ac:dyDescent="0.2">
      <c r="A14" s="2" t="s">
        <v>33</v>
      </c>
      <c r="B14" s="133">
        <v>1399</v>
      </c>
      <c r="C14" s="130">
        <v>1.17747569456697E-2</v>
      </c>
      <c r="D14" s="130">
        <v>1.9230866804718999E-2</v>
      </c>
      <c r="E14" s="130">
        <v>7.9691141843795804E-2</v>
      </c>
      <c r="F14" s="130">
        <v>0.10223800688982</v>
      </c>
      <c r="G14" s="130">
        <v>0.17835550010204301</v>
      </c>
      <c r="H14" s="130">
        <v>0.26432964205741899</v>
      </c>
      <c r="I14" s="130">
        <v>9.9507890641689301E-2</v>
      </c>
      <c r="J14" s="130">
        <v>8.6428038775920896E-2</v>
      </c>
      <c r="K14" s="130">
        <v>6.0380257666110999E-2</v>
      </c>
      <c r="L14" s="130">
        <v>9.8063901066780104E-2</v>
      </c>
      <c r="M14" s="136">
        <v>2001.26672363281</v>
      </c>
      <c r="N14" s="136">
        <v>2003</v>
      </c>
    </row>
    <row r="15" spans="1:14" x14ac:dyDescent="0.2">
      <c r="A15" s="5" t="s">
        <v>34</v>
      </c>
      <c r="B15" s="132" t="s">
        <v>1</v>
      </c>
      <c r="C15" s="129" t="s">
        <v>1</v>
      </c>
      <c r="D15" s="129" t="s">
        <v>1</v>
      </c>
      <c r="E15" s="129" t="s">
        <v>1</v>
      </c>
      <c r="F15" s="129" t="s">
        <v>1</v>
      </c>
      <c r="G15" s="129" t="s">
        <v>1</v>
      </c>
      <c r="H15" s="129" t="s">
        <v>1</v>
      </c>
      <c r="I15" s="129" t="s">
        <v>1</v>
      </c>
      <c r="J15" s="129" t="s">
        <v>1</v>
      </c>
      <c r="K15" s="129" t="s">
        <v>1</v>
      </c>
      <c r="L15" s="129" t="s">
        <v>1</v>
      </c>
      <c r="M15" s="135" t="s">
        <v>1</v>
      </c>
      <c r="N15" s="135" t="s">
        <v>1</v>
      </c>
    </row>
    <row r="16" spans="1:14" x14ac:dyDescent="0.2">
      <c r="A16" s="2" t="s">
        <v>35</v>
      </c>
      <c r="B16" s="133">
        <v>4573</v>
      </c>
      <c r="C16" s="130">
        <v>2.4023760488489599E-5</v>
      </c>
      <c r="D16" s="130">
        <v>1.2312331236898899E-3</v>
      </c>
      <c r="E16" s="130">
        <v>1.8294479232281401E-3</v>
      </c>
      <c r="F16" s="130">
        <v>4.9837147817015596E-3</v>
      </c>
      <c r="G16" s="130">
        <v>3.3895608037710197E-2</v>
      </c>
      <c r="H16" s="130">
        <v>0.113959133625031</v>
      </c>
      <c r="I16" s="130">
        <v>9.86614599823952E-2</v>
      </c>
      <c r="J16" s="130">
        <v>0.14097967743873599</v>
      </c>
      <c r="K16" s="130">
        <v>0.167875707149506</v>
      </c>
      <c r="L16" s="130">
        <v>0.43656000494956998</v>
      </c>
      <c r="M16" s="136">
        <v>2016.89172363281</v>
      </c>
      <c r="N16" s="136">
        <v>2020</v>
      </c>
    </row>
    <row r="17" spans="1:14" x14ac:dyDescent="0.2">
      <c r="A17" s="2" t="s">
        <v>36</v>
      </c>
      <c r="B17" s="133">
        <v>251</v>
      </c>
      <c r="C17" s="130">
        <v>0</v>
      </c>
      <c r="D17" s="130">
        <v>5.8715040795505003E-3</v>
      </c>
      <c r="E17" s="130">
        <v>0</v>
      </c>
      <c r="F17" s="130">
        <v>7.5984904542565302E-3</v>
      </c>
      <c r="G17" s="130">
        <v>5.0205998122692101E-2</v>
      </c>
      <c r="H17" s="130">
        <v>0.165670156478882</v>
      </c>
      <c r="I17" s="130">
        <v>9.3751765787601499E-2</v>
      </c>
      <c r="J17" s="130">
        <v>0.15366104245185899</v>
      </c>
      <c r="K17" s="130">
        <v>0.134038642048836</v>
      </c>
      <c r="L17" s="130">
        <v>0.38920238614082298</v>
      </c>
      <c r="M17" s="136">
        <v>2015.48913574219</v>
      </c>
      <c r="N17" s="136">
        <v>2018</v>
      </c>
    </row>
    <row r="18" spans="1:14" x14ac:dyDescent="0.2">
      <c r="A18" s="2" t="s">
        <v>37</v>
      </c>
      <c r="B18" s="133">
        <v>2007</v>
      </c>
      <c r="C18" s="130">
        <v>1.5597351826727401E-2</v>
      </c>
      <c r="D18" s="130">
        <v>1.99881661683321E-2</v>
      </c>
      <c r="E18" s="130">
        <v>8.0280385911464705E-2</v>
      </c>
      <c r="F18" s="130">
        <v>6.2745809555053697E-2</v>
      </c>
      <c r="G18" s="130">
        <v>0.15344059467315699</v>
      </c>
      <c r="H18" s="130">
        <v>0.257589161396027</v>
      </c>
      <c r="I18" s="130">
        <v>0.11418340355157899</v>
      </c>
      <c r="J18" s="130">
        <v>0.108398862183094</v>
      </c>
      <c r="K18" s="130">
        <v>8.8975064456462902E-2</v>
      </c>
      <c r="L18" s="130">
        <v>9.88012105226517E-2</v>
      </c>
      <c r="M18" s="136">
        <v>2002.97290039062</v>
      </c>
      <c r="N18" s="136">
        <v>2006</v>
      </c>
    </row>
    <row r="19" spans="1:14" x14ac:dyDescent="0.2">
      <c r="A19" s="2" t="s">
        <v>38</v>
      </c>
      <c r="B19" s="133">
        <v>233</v>
      </c>
      <c r="C19" s="130">
        <v>0</v>
      </c>
      <c r="D19" s="130">
        <v>0</v>
      </c>
      <c r="E19" s="130">
        <v>0</v>
      </c>
      <c r="F19" s="130">
        <v>0</v>
      </c>
      <c r="G19" s="130">
        <v>2.1826054435223302E-3</v>
      </c>
      <c r="H19" s="130">
        <v>7.5920596718788105E-2</v>
      </c>
      <c r="I19" s="130">
        <v>4.2980294674634899E-2</v>
      </c>
      <c r="J19" s="130">
        <v>7.4111141264438601E-2</v>
      </c>
      <c r="K19" s="130">
        <v>0.10705079883337</v>
      </c>
      <c r="L19" s="130">
        <v>0.69775456190109297</v>
      </c>
      <c r="M19" s="136">
        <v>2020.26245117188</v>
      </c>
      <c r="N19" s="136">
        <v>2022</v>
      </c>
    </row>
    <row r="20" spans="1:14" x14ac:dyDescent="0.2">
      <c r="A20" s="5" t="s">
        <v>39</v>
      </c>
      <c r="B20" s="132" t="s">
        <v>1</v>
      </c>
      <c r="C20" s="129" t="s">
        <v>1</v>
      </c>
      <c r="D20" s="129" t="s">
        <v>1</v>
      </c>
      <c r="E20" s="129" t="s">
        <v>1</v>
      </c>
      <c r="F20" s="129" t="s">
        <v>1</v>
      </c>
      <c r="G20" s="129" t="s">
        <v>1</v>
      </c>
      <c r="H20" s="129" t="s">
        <v>1</v>
      </c>
      <c r="I20" s="129" t="s">
        <v>1</v>
      </c>
      <c r="J20" s="129" t="s">
        <v>1</v>
      </c>
      <c r="K20" s="129" t="s">
        <v>1</v>
      </c>
      <c r="L20" s="129" t="s">
        <v>1</v>
      </c>
      <c r="M20" s="135" t="s">
        <v>1</v>
      </c>
      <c r="N20" s="135" t="s">
        <v>1</v>
      </c>
    </row>
    <row r="21" spans="1:14" x14ac:dyDescent="0.2">
      <c r="A21" s="2" t="s">
        <v>35</v>
      </c>
      <c r="B21" s="133">
        <v>4573</v>
      </c>
      <c r="C21" s="130">
        <v>2.4023760488489599E-5</v>
      </c>
      <c r="D21" s="130">
        <v>1.2312331236898899E-3</v>
      </c>
      <c r="E21" s="130">
        <v>1.8294479232281401E-3</v>
      </c>
      <c r="F21" s="130">
        <v>4.9837147817015596E-3</v>
      </c>
      <c r="G21" s="130">
        <v>3.3895608037710197E-2</v>
      </c>
      <c r="H21" s="130">
        <v>0.113959133625031</v>
      </c>
      <c r="I21" s="130">
        <v>9.86614599823952E-2</v>
      </c>
      <c r="J21" s="130">
        <v>0.14097967743873599</v>
      </c>
      <c r="K21" s="130">
        <v>0.167875707149506</v>
      </c>
      <c r="L21" s="130">
        <v>0.43656000494956998</v>
      </c>
      <c r="M21" s="136">
        <v>2016.89172363281</v>
      </c>
      <c r="N21" s="136">
        <v>2020</v>
      </c>
    </row>
    <row r="22" spans="1:14" x14ac:dyDescent="0.2">
      <c r="A22" s="2" t="s">
        <v>40</v>
      </c>
      <c r="B22" s="133">
        <v>87</v>
      </c>
      <c r="C22" s="130">
        <v>0</v>
      </c>
      <c r="D22" s="130">
        <v>1.73558946698904E-2</v>
      </c>
      <c r="E22" s="130">
        <v>0</v>
      </c>
      <c r="F22" s="130">
        <v>6.8339449353516102E-3</v>
      </c>
      <c r="G22" s="130">
        <v>2.5946427136659601E-2</v>
      </c>
      <c r="H22" s="130">
        <v>9.0573593974113506E-2</v>
      </c>
      <c r="I22" s="130">
        <v>7.0903763175010695E-2</v>
      </c>
      <c r="J22" s="130">
        <v>0.15965463221073201</v>
      </c>
      <c r="K22" s="130">
        <v>0.15953753888607</v>
      </c>
      <c r="L22" s="130">
        <v>0.46919420361518899</v>
      </c>
      <c r="M22" s="136">
        <v>2016.97790527344</v>
      </c>
      <c r="N22" s="136">
        <v>2020</v>
      </c>
    </row>
    <row r="23" spans="1:14" x14ac:dyDescent="0.2">
      <c r="A23" s="2" t="s">
        <v>41</v>
      </c>
      <c r="B23" s="133">
        <v>138</v>
      </c>
      <c r="C23" s="130">
        <v>0</v>
      </c>
      <c r="D23" s="130">
        <v>0</v>
      </c>
      <c r="E23" s="130">
        <v>0</v>
      </c>
      <c r="F23" s="130">
        <v>9.5275966450571997E-3</v>
      </c>
      <c r="G23" s="130">
        <v>6.2220450490713099E-2</v>
      </c>
      <c r="H23" s="130">
        <v>0.19639843702316301</v>
      </c>
      <c r="I23" s="130">
        <v>8.8913738727569594E-2</v>
      </c>
      <c r="J23" s="130">
        <v>0.14911493659019501</v>
      </c>
      <c r="K23" s="130">
        <v>0.12677575647830999</v>
      </c>
      <c r="L23" s="130">
        <v>0.36704909801483199</v>
      </c>
      <c r="M23" s="136">
        <v>2014.96655273438</v>
      </c>
      <c r="N23" s="136">
        <v>2017</v>
      </c>
    </row>
    <row r="24" spans="1:14" x14ac:dyDescent="0.2">
      <c r="A24" s="2" t="s">
        <v>42</v>
      </c>
      <c r="B24" s="133">
        <v>26</v>
      </c>
      <c r="C24" s="130" t="s">
        <v>1</v>
      </c>
      <c r="D24" s="130" t="s">
        <v>1</v>
      </c>
      <c r="E24" s="130" t="s">
        <v>1</v>
      </c>
      <c r="F24" s="130" t="s">
        <v>1</v>
      </c>
      <c r="G24" s="130" t="s">
        <v>1</v>
      </c>
      <c r="H24" s="130" t="s">
        <v>1</v>
      </c>
      <c r="I24" s="130" t="s">
        <v>1</v>
      </c>
      <c r="J24" s="130" t="s">
        <v>1</v>
      </c>
      <c r="K24" s="130" t="s">
        <v>1</v>
      </c>
      <c r="L24" s="130" t="s">
        <v>1</v>
      </c>
      <c r="M24" s="136" t="s">
        <v>1</v>
      </c>
      <c r="N24" s="136" t="s">
        <v>1</v>
      </c>
    </row>
    <row r="25" spans="1:14" x14ac:dyDescent="0.2">
      <c r="A25" s="2" t="s">
        <v>43</v>
      </c>
      <c r="B25" s="133">
        <v>12</v>
      </c>
      <c r="C25" s="130" t="s">
        <v>1</v>
      </c>
      <c r="D25" s="130" t="s">
        <v>1</v>
      </c>
      <c r="E25" s="130" t="s">
        <v>1</v>
      </c>
      <c r="F25" s="130" t="s">
        <v>1</v>
      </c>
      <c r="G25" s="130" t="s">
        <v>1</v>
      </c>
      <c r="H25" s="130" t="s">
        <v>1</v>
      </c>
      <c r="I25" s="130" t="s">
        <v>1</v>
      </c>
      <c r="J25" s="130" t="s">
        <v>1</v>
      </c>
      <c r="K25" s="130" t="s">
        <v>1</v>
      </c>
      <c r="L25" s="130" t="s">
        <v>1</v>
      </c>
      <c r="M25" s="136" t="s">
        <v>1</v>
      </c>
      <c r="N25" s="136" t="s">
        <v>1</v>
      </c>
    </row>
    <row r="26" spans="1:14" x14ac:dyDescent="0.2">
      <c r="A26" s="2" t="s">
        <v>37</v>
      </c>
      <c r="B26" s="133">
        <v>2007</v>
      </c>
      <c r="C26" s="130">
        <v>1.5597351826727401E-2</v>
      </c>
      <c r="D26" s="130">
        <v>1.99881661683321E-2</v>
      </c>
      <c r="E26" s="130">
        <v>8.0280385911464705E-2</v>
      </c>
      <c r="F26" s="130">
        <v>6.2745809555053697E-2</v>
      </c>
      <c r="G26" s="130">
        <v>0.15344059467315699</v>
      </c>
      <c r="H26" s="130">
        <v>0.257589161396027</v>
      </c>
      <c r="I26" s="130">
        <v>0.11418340355157899</v>
      </c>
      <c r="J26" s="130">
        <v>0.108398862183094</v>
      </c>
      <c r="K26" s="130">
        <v>8.8975064456462902E-2</v>
      </c>
      <c r="L26" s="130">
        <v>9.88012105226517E-2</v>
      </c>
      <c r="M26" s="136">
        <v>2002.97290039062</v>
      </c>
      <c r="N26" s="136">
        <v>2006</v>
      </c>
    </row>
    <row r="27" spans="1:14" x14ac:dyDescent="0.2">
      <c r="A27" s="2" t="s">
        <v>44</v>
      </c>
      <c r="B27" s="133">
        <v>26</v>
      </c>
      <c r="C27" s="130" t="s">
        <v>1</v>
      </c>
      <c r="D27" s="130" t="s">
        <v>1</v>
      </c>
      <c r="E27" s="130" t="s">
        <v>1</v>
      </c>
      <c r="F27" s="130" t="s">
        <v>1</v>
      </c>
      <c r="G27" s="130" t="s">
        <v>1</v>
      </c>
      <c r="H27" s="130" t="s">
        <v>1</v>
      </c>
      <c r="I27" s="130" t="s">
        <v>1</v>
      </c>
      <c r="J27" s="130" t="s">
        <v>1</v>
      </c>
      <c r="K27" s="130" t="s">
        <v>1</v>
      </c>
      <c r="L27" s="130" t="s">
        <v>1</v>
      </c>
      <c r="M27" s="136" t="s">
        <v>1</v>
      </c>
      <c r="N27" s="136" t="s">
        <v>1</v>
      </c>
    </row>
    <row r="28" spans="1:14" x14ac:dyDescent="0.2">
      <c r="A28" s="2" t="s">
        <v>45</v>
      </c>
      <c r="B28" s="133">
        <v>195</v>
      </c>
      <c r="C28" s="130">
        <v>0</v>
      </c>
      <c r="D28" s="130">
        <v>0</v>
      </c>
      <c r="E28" s="130">
        <v>0</v>
      </c>
      <c r="F28" s="130">
        <v>0</v>
      </c>
      <c r="G28" s="130">
        <v>2.6084035634994498E-3</v>
      </c>
      <c r="H28" s="130">
        <v>6.4723365008830996E-2</v>
      </c>
      <c r="I28" s="130">
        <v>2.46939118951559E-2</v>
      </c>
      <c r="J28" s="130">
        <v>6.4884625375270802E-2</v>
      </c>
      <c r="K28" s="130">
        <v>0.108783148229122</v>
      </c>
      <c r="L28" s="130">
        <v>0.73430651426315297</v>
      </c>
      <c r="M28" s="136">
        <v>2020.6748046875</v>
      </c>
      <c r="N28" s="136">
        <v>2022</v>
      </c>
    </row>
    <row r="29" spans="1:14" x14ac:dyDescent="0.2">
      <c r="A29" s="5" t="s">
        <v>46</v>
      </c>
      <c r="B29" s="132" t="s">
        <v>1</v>
      </c>
      <c r="C29" s="129" t="s">
        <v>1</v>
      </c>
      <c r="D29" s="129" t="s">
        <v>1</v>
      </c>
      <c r="E29" s="129" t="s">
        <v>1</v>
      </c>
      <c r="F29" s="129" t="s">
        <v>1</v>
      </c>
      <c r="G29" s="129" t="s">
        <v>1</v>
      </c>
      <c r="H29" s="129" t="s">
        <v>1</v>
      </c>
      <c r="I29" s="129" t="s">
        <v>1</v>
      </c>
      <c r="J29" s="129" t="s">
        <v>1</v>
      </c>
      <c r="K29" s="129" t="s">
        <v>1</v>
      </c>
      <c r="L29" s="129" t="s">
        <v>1</v>
      </c>
      <c r="M29" s="135" t="s">
        <v>1</v>
      </c>
      <c r="N29" s="135" t="s">
        <v>1</v>
      </c>
    </row>
    <row r="30" spans="1:14" x14ac:dyDescent="0.2">
      <c r="A30" s="2" t="s">
        <v>47</v>
      </c>
      <c r="B30" s="133">
        <v>357</v>
      </c>
      <c r="C30" s="130">
        <v>1.08328089118004E-3</v>
      </c>
      <c r="D30" s="130">
        <v>6.0927164740860497E-3</v>
      </c>
      <c r="E30" s="130">
        <v>1.1884309351444199E-2</v>
      </c>
      <c r="F30" s="130">
        <v>1.4521513134241101E-2</v>
      </c>
      <c r="G30" s="130">
        <v>5.2154522389173501E-2</v>
      </c>
      <c r="H30" s="130">
        <v>0.15054264664649999</v>
      </c>
      <c r="I30" s="130">
        <v>8.0409452319145203E-2</v>
      </c>
      <c r="J30" s="130">
        <v>0.13368417322635701</v>
      </c>
      <c r="K30" s="130">
        <v>7.4279680848121601E-2</v>
      </c>
      <c r="L30" s="130">
        <v>0.47534769773483299</v>
      </c>
      <c r="M30" s="136">
        <v>2015.21459960938</v>
      </c>
      <c r="N30" s="136">
        <v>2019</v>
      </c>
    </row>
    <row r="31" spans="1:14" x14ac:dyDescent="0.2">
      <c r="A31" s="2" t="s">
        <v>48</v>
      </c>
      <c r="B31" s="133">
        <v>1641</v>
      </c>
      <c r="C31" s="130">
        <v>6.8330438807606697E-3</v>
      </c>
      <c r="D31" s="130">
        <v>8.6357463151216507E-3</v>
      </c>
      <c r="E31" s="130">
        <v>2.8735134750604598E-2</v>
      </c>
      <c r="F31" s="130">
        <v>2.5323500856757199E-2</v>
      </c>
      <c r="G31" s="130">
        <v>7.3438152670860304E-2</v>
      </c>
      <c r="H31" s="130">
        <v>0.155378863215446</v>
      </c>
      <c r="I31" s="130">
        <v>0.101342886686325</v>
      </c>
      <c r="J31" s="130">
        <v>0.113404259085655</v>
      </c>
      <c r="K31" s="130">
        <v>0.142983943223953</v>
      </c>
      <c r="L31" s="130">
        <v>0.34392446279525801</v>
      </c>
      <c r="M31" s="136">
        <v>2012.34289550781</v>
      </c>
      <c r="N31" s="136">
        <v>2017</v>
      </c>
    </row>
    <row r="32" spans="1:14" x14ac:dyDescent="0.2">
      <c r="A32" s="2" t="s">
        <v>49</v>
      </c>
      <c r="B32" s="133">
        <v>1379</v>
      </c>
      <c r="C32" s="130">
        <v>1.65817816741765E-3</v>
      </c>
      <c r="D32" s="130">
        <v>8.7916795164346695E-3</v>
      </c>
      <c r="E32" s="130">
        <v>2.80828233808279E-2</v>
      </c>
      <c r="F32" s="130">
        <v>1.7878636717796301E-2</v>
      </c>
      <c r="G32" s="130">
        <v>5.5530462414026302E-2</v>
      </c>
      <c r="H32" s="130">
        <v>0.14386653900146501</v>
      </c>
      <c r="I32" s="130">
        <v>0.104610785841942</v>
      </c>
      <c r="J32" s="130">
        <v>0.12769539654254899</v>
      </c>
      <c r="K32" s="130">
        <v>0.15886645019054399</v>
      </c>
      <c r="L32" s="130">
        <v>0.353019058704376</v>
      </c>
      <c r="M32" s="136">
        <v>2013.45458984375</v>
      </c>
      <c r="N32" s="136">
        <v>2018</v>
      </c>
    </row>
    <row r="33" spans="1:14" x14ac:dyDescent="0.2">
      <c r="A33" s="2" t="s">
        <v>50</v>
      </c>
      <c r="B33" s="133">
        <v>3313</v>
      </c>
      <c r="C33" s="130">
        <v>1.2816016096621799E-3</v>
      </c>
      <c r="D33" s="130">
        <v>1.3106598053127499E-3</v>
      </c>
      <c r="E33" s="130">
        <v>8.5151428356766701E-3</v>
      </c>
      <c r="F33" s="130">
        <v>1.18923895061016E-2</v>
      </c>
      <c r="G33" s="130">
        <v>4.6910889446735403E-2</v>
      </c>
      <c r="H33" s="130">
        <v>0.13891780376434301</v>
      </c>
      <c r="I33" s="130">
        <v>9.5022432506084401E-2</v>
      </c>
      <c r="J33" s="130">
        <v>0.152749434113503</v>
      </c>
      <c r="K33" s="130">
        <v>0.161387264728546</v>
      </c>
      <c r="L33" s="130">
        <v>0.38201239705085799</v>
      </c>
      <c r="M33" s="136">
        <v>2015.29187011719</v>
      </c>
      <c r="N33" s="136">
        <v>2018</v>
      </c>
    </row>
    <row r="34" spans="1:14" x14ac:dyDescent="0.2">
      <c r="A34" s="5" t="s">
        <v>51</v>
      </c>
      <c r="B34" s="132" t="s">
        <v>1</v>
      </c>
      <c r="C34" s="129" t="s">
        <v>1</v>
      </c>
      <c r="D34" s="129" t="s">
        <v>1</v>
      </c>
      <c r="E34" s="129" t="s">
        <v>1</v>
      </c>
      <c r="F34" s="129" t="s">
        <v>1</v>
      </c>
      <c r="G34" s="129" t="s">
        <v>1</v>
      </c>
      <c r="H34" s="129" t="s">
        <v>1</v>
      </c>
      <c r="I34" s="129" t="s">
        <v>1</v>
      </c>
      <c r="J34" s="129" t="s">
        <v>1</v>
      </c>
      <c r="K34" s="129" t="s">
        <v>1</v>
      </c>
      <c r="L34" s="129" t="s">
        <v>1</v>
      </c>
      <c r="M34" s="135" t="s">
        <v>1</v>
      </c>
      <c r="N34" s="135" t="s">
        <v>1</v>
      </c>
    </row>
    <row r="35" spans="1:14" x14ac:dyDescent="0.2">
      <c r="A35" s="2" t="s">
        <v>52</v>
      </c>
      <c r="B35" s="133">
        <v>2054</v>
      </c>
      <c r="C35" s="130">
        <v>5.0807916559279E-3</v>
      </c>
      <c r="D35" s="130">
        <v>9.9601959809660894E-3</v>
      </c>
      <c r="E35" s="130">
        <v>2.51474864780903E-2</v>
      </c>
      <c r="F35" s="130">
        <v>1.7660059034824399E-2</v>
      </c>
      <c r="G35" s="130">
        <v>6.8493835628032698E-2</v>
      </c>
      <c r="H35" s="130">
        <v>0.16687178611755399</v>
      </c>
      <c r="I35" s="130">
        <v>0.105915874242783</v>
      </c>
      <c r="J35" s="130">
        <v>0.12882179021835299</v>
      </c>
      <c r="K35" s="130">
        <v>0.13256374001502999</v>
      </c>
      <c r="L35" s="130">
        <v>0.339484453201294</v>
      </c>
      <c r="M35" s="136">
        <v>2012.63415527344</v>
      </c>
      <c r="N35" s="136">
        <v>2017</v>
      </c>
    </row>
    <row r="36" spans="1:14" x14ac:dyDescent="0.2">
      <c r="A36" s="2" t="s">
        <v>53</v>
      </c>
      <c r="B36" s="133">
        <v>3194</v>
      </c>
      <c r="C36" s="130">
        <v>3.1915928702801501E-3</v>
      </c>
      <c r="D36" s="130">
        <v>5.5084074847400197E-3</v>
      </c>
      <c r="E36" s="130">
        <v>2.52222269773483E-2</v>
      </c>
      <c r="F36" s="130">
        <v>3.31278331577778E-2</v>
      </c>
      <c r="G36" s="130">
        <v>8.0364488065242795E-2</v>
      </c>
      <c r="H36" s="130">
        <v>0.15522535145282701</v>
      </c>
      <c r="I36" s="130">
        <v>8.2287207245826693E-2</v>
      </c>
      <c r="J36" s="130">
        <v>0.106268465518951</v>
      </c>
      <c r="K36" s="130">
        <v>0.127885267138481</v>
      </c>
      <c r="L36" s="130">
        <v>0.38091915845870999</v>
      </c>
      <c r="M36" s="136">
        <v>2012.68481445312</v>
      </c>
      <c r="N36" s="136">
        <v>2018</v>
      </c>
    </row>
    <row r="37" spans="1:14" x14ac:dyDescent="0.2">
      <c r="A37" s="2" t="s">
        <v>54</v>
      </c>
      <c r="B37" s="133">
        <v>986</v>
      </c>
      <c r="C37" s="130">
        <v>2.41366375121288E-4</v>
      </c>
      <c r="D37" s="130">
        <v>4.3261612881906298E-4</v>
      </c>
      <c r="E37" s="130">
        <v>5.0280819414183497E-4</v>
      </c>
      <c r="F37" s="130">
        <v>5.6914859451353498E-3</v>
      </c>
      <c r="G37" s="130">
        <v>1.7179643735289601E-2</v>
      </c>
      <c r="H37" s="130">
        <v>0.12921717762947099</v>
      </c>
      <c r="I37" s="130">
        <v>9.5745630562305506E-2</v>
      </c>
      <c r="J37" s="130">
        <v>0.13785192370414701</v>
      </c>
      <c r="K37" s="130">
        <v>0.17859561741352101</v>
      </c>
      <c r="L37" s="130">
        <v>0.43454173207282998</v>
      </c>
      <c r="M37" s="136">
        <v>2017.16467285156</v>
      </c>
      <c r="N37" s="136">
        <v>2020</v>
      </c>
    </row>
    <row r="38" spans="1:14" x14ac:dyDescent="0.2">
      <c r="A38" s="2" t="s">
        <v>55</v>
      </c>
      <c r="B38" s="133">
        <v>972</v>
      </c>
      <c r="C38" s="130">
        <v>0</v>
      </c>
      <c r="D38" s="130">
        <v>3.5444315290078499E-4</v>
      </c>
      <c r="E38" s="130">
        <v>2.7988301590084999E-3</v>
      </c>
      <c r="F38" s="130">
        <v>4.5944395242258901E-4</v>
      </c>
      <c r="G38" s="130">
        <v>7.7140494249761096E-3</v>
      </c>
      <c r="H38" s="130">
        <v>6.7192368209362002E-2</v>
      </c>
      <c r="I38" s="130">
        <v>0.107143826782703</v>
      </c>
      <c r="J38" s="130">
        <v>0.21378761529922499</v>
      </c>
      <c r="K38" s="130">
        <v>0.20569178462028501</v>
      </c>
      <c r="L38" s="130">
        <v>0.39485764503478998</v>
      </c>
      <c r="M38" s="136">
        <v>2017.81469726562</v>
      </c>
      <c r="N38" s="136">
        <v>2019</v>
      </c>
    </row>
    <row r="39" spans="1:14" x14ac:dyDescent="0.2">
      <c r="A39" s="5" t="s">
        <v>56</v>
      </c>
      <c r="B39" s="132" t="s">
        <v>1</v>
      </c>
      <c r="C39" s="129" t="s">
        <v>1</v>
      </c>
      <c r="D39" s="129" t="s">
        <v>1</v>
      </c>
      <c r="E39" s="129" t="s">
        <v>1</v>
      </c>
      <c r="F39" s="129" t="s">
        <v>1</v>
      </c>
      <c r="G39" s="129" t="s">
        <v>1</v>
      </c>
      <c r="H39" s="129" t="s">
        <v>1</v>
      </c>
      <c r="I39" s="129" t="s">
        <v>1</v>
      </c>
      <c r="J39" s="129" t="s">
        <v>1</v>
      </c>
      <c r="K39" s="129" t="s">
        <v>1</v>
      </c>
      <c r="L39" s="129" t="s">
        <v>1</v>
      </c>
      <c r="M39" s="135" t="s">
        <v>1</v>
      </c>
      <c r="N39" s="135" t="s">
        <v>1</v>
      </c>
    </row>
    <row r="40" spans="1:14" x14ac:dyDescent="0.2">
      <c r="A40" s="2" t="s">
        <v>57</v>
      </c>
      <c r="B40" s="133">
        <v>6306</v>
      </c>
      <c r="C40" s="130">
        <v>4.28224401548505E-3</v>
      </c>
      <c r="D40" s="130">
        <v>8.2110976800322498E-3</v>
      </c>
      <c r="E40" s="130">
        <v>2.36683860421181E-2</v>
      </c>
      <c r="F40" s="130">
        <v>2.18391474336386E-2</v>
      </c>
      <c r="G40" s="130">
        <v>6.8344727158546406E-2</v>
      </c>
      <c r="H40" s="130">
        <v>0.168449312448502</v>
      </c>
      <c r="I40" s="130">
        <v>0.10759025812149001</v>
      </c>
      <c r="J40" s="130">
        <v>0.13308760523796101</v>
      </c>
      <c r="K40" s="130">
        <v>0.13806314766406999</v>
      </c>
      <c r="L40" s="130">
        <v>0.32646408677101102</v>
      </c>
      <c r="M40" s="136">
        <v>2012.56494140625</v>
      </c>
      <c r="N40" s="136">
        <v>2016</v>
      </c>
    </row>
    <row r="41" spans="1:14" x14ac:dyDescent="0.2">
      <c r="A41" s="2" t="s">
        <v>58</v>
      </c>
      <c r="B41" s="133">
        <v>701</v>
      </c>
      <c r="C41" s="130">
        <v>1.57856120495126E-4</v>
      </c>
      <c r="D41" s="130">
        <v>4.9280200619250503E-4</v>
      </c>
      <c r="E41" s="130">
        <v>6.3703912310302301E-3</v>
      </c>
      <c r="F41" s="130">
        <v>7.2229024954140204E-3</v>
      </c>
      <c r="G41" s="130">
        <v>2.3336047306656799E-2</v>
      </c>
      <c r="H41" s="130">
        <v>6.2545694410800906E-2</v>
      </c>
      <c r="I41" s="130">
        <v>5.4252129048109103E-2</v>
      </c>
      <c r="J41" s="130">
        <v>0.112380340695381</v>
      </c>
      <c r="K41" s="130">
        <v>0.16752292215824099</v>
      </c>
      <c r="L41" s="130">
        <v>0.56571888923644997</v>
      </c>
      <c r="M41" s="136">
        <v>2018.61193847656</v>
      </c>
      <c r="N41" s="136">
        <v>2021</v>
      </c>
    </row>
    <row r="42" spans="1:14" x14ac:dyDescent="0.2">
      <c r="A42" s="5" t="s">
        <v>59</v>
      </c>
      <c r="B42" s="132" t="s">
        <v>1</v>
      </c>
      <c r="C42" s="129" t="s">
        <v>1</v>
      </c>
      <c r="D42" s="129" t="s">
        <v>1</v>
      </c>
      <c r="E42" s="129" t="s">
        <v>1</v>
      </c>
      <c r="F42" s="129" t="s">
        <v>1</v>
      </c>
      <c r="G42" s="129" t="s">
        <v>1</v>
      </c>
      <c r="H42" s="129" t="s">
        <v>1</v>
      </c>
      <c r="I42" s="129" t="s">
        <v>1</v>
      </c>
      <c r="J42" s="129" t="s">
        <v>1</v>
      </c>
      <c r="K42" s="129" t="s">
        <v>1</v>
      </c>
      <c r="L42" s="129" t="s">
        <v>1</v>
      </c>
      <c r="M42" s="135" t="s">
        <v>1</v>
      </c>
      <c r="N42" s="135" t="s">
        <v>1</v>
      </c>
    </row>
    <row r="43" spans="1:14" x14ac:dyDescent="0.2">
      <c r="A43" s="2" t="s">
        <v>60</v>
      </c>
      <c r="B43" s="133">
        <v>5782</v>
      </c>
      <c r="C43" s="130">
        <v>4.7984789125621301E-3</v>
      </c>
      <c r="D43" s="130">
        <v>9.0455347672104801E-3</v>
      </c>
      <c r="E43" s="130">
        <v>2.6755908504128501E-2</v>
      </c>
      <c r="F43" s="130">
        <v>2.4379363283515001E-2</v>
      </c>
      <c r="G43" s="130">
        <v>7.8117489814758301E-2</v>
      </c>
      <c r="H43" s="130">
        <v>0.18162280321121199</v>
      </c>
      <c r="I43" s="130">
        <v>0.113240398466587</v>
      </c>
      <c r="J43" s="130">
        <v>0.13730733096599601</v>
      </c>
      <c r="K43" s="130">
        <v>0.13382546603679699</v>
      </c>
      <c r="L43" s="130">
        <v>0.29090720415115401</v>
      </c>
      <c r="M43" s="136">
        <v>2011.62023925781</v>
      </c>
      <c r="N43" s="136">
        <v>2015</v>
      </c>
    </row>
    <row r="44" spans="1:14" x14ac:dyDescent="0.2">
      <c r="A44" s="2" t="s">
        <v>61</v>
      </c>
      <c r="B44" s="133">
        <v>744</v>
      </c>
      <c r="C44" s="130">
        <v>0</v>
      </c>
      <c r="D44" s="130">
        <v>0</v>
      </c>
      <c r="E44" s="130">
        <v>5.0542657263577002E-3</v>
      </c>
      <c r="F44" s="130">
        <v>2.7394129429012498E-3</v>
      </c>
      <c r="G44" s="130">
        <v>4.9227513372898102E-3</v>
      </c>
      <c r="H44" s="130">
        <v>6.3866578042507199E-2</v>
      </c>
      <c r="I44" s="130">
        <v>5.3711537271738101E-2</v>
      </c>
      <c r="J44" s="130">
        <v>0.10354393720626801</v>
      </c>
      <c r="K44" s="130">
        <v>0.16988231241703</v>
      </c>
      <c r="L44" s="130">
        <v>0.59627920389175404</v>
      </c>
      <c r="M44" s="136">
        <v>2019.46728515625</v>
      </c>
      <c r="N44" s="136">
        <v>2022</v>
      </c>
    </row>
    <row r="45" spans="1:14" x14ac:dyDescent="0.2">
      <c r="A45" s="2" t="s">
        <v>62</v>
      </c>
      <c r="B45" s="133">
        <v>586</v>
      </c>
      <c r="C45" s="130">
        <v>1.7853116150945401E-4</v>
      </c>
      <c r="D45" s="130">
        <v>5.5734626948833498E-4</v>
      </c>
      <c r="E45" s="130">
        <v>1.21701264288276E-3</v>
      </c>
      <c r="F45" s="130">
        <v>6.3914214260876196E-3</v>
      </c>
      <c r="G45" s="130">
        <v>1.4269229024648699E-2</v>
      </c>
      <c r="H45" s="130">
        <v>5.7357095181942E-2</v>
      </c>
      <c r="I45" s="130">
        <v>5.3682815283536897E-2</v>
      </c>
      <c r="J45" s="130">
        <v>0.10940009355545</v>
      </c>
      <c r="K45" s="130">
        <v>0.16752885282039601</v>
      </c>
      <c r="L45" s="130">
        <v>0.58941757678985596</v>
      </c>
      <c r="M45" s="136">
        <v>2019.29711914062</v>
      </c>
      <c r="N45" s="136">
        <v>2022</v>
      </c>
    </row>
    <row r="46" spans="1:14" x14ac:dyDescent="0.2">
      <c r="A46" s="5" t="s">
        <v>63</v>
      </c>
      <c r="B46" s="132" t="s">
        <v>1</v>
      </c>
      <c r="C46" s="129" t="s">
        <v>1</v>
      </c>
      <c r="D46" s="129" t="s">
        <v>1</v>
      </c>
      <c r="E46" s="129" t="s">
        <v>1</v>
      </c>
      <c r="F46" s="129" t="s">
        <v>1</v>
      </c>
      <c r="G46" s="129" t="s">
        <v>1</v>
      </c>
      <c r="H46" s="129" t="s">
        <v>1</v>
      </c>
      <c r="I46" s="129" t="s">
        <v>1</v>
      </c>
      <c r="J46" s="129" t="s">
        <v>1</v>
      </c>
      <c r="K46" s="129" t="s">
        <v>1</v>
      </c>
      <c r="L46" s="129" t="s">
        <v>1</v>
      </c>
      <c r="M46" s="135" t="s">
        <v>1</v>
      </c>
      <c r="N46" s="135" t="s">
        <v>1</v>
      </c>
    </row>
    <row r="47" spans="1:14" x14ac:dyDescent="0.2">
      <c r="A47" s="2" t="s">
        <v>64</v>
      </c>
      <c r="B47" s="133">
        <v>877</v>
      </c>
      <c r="C47" s="130">
        <v>4.0920223109424097E-3</v>
      </c>
      <c r="D47" s="130">
        <v>0</v>
      </c>
      <c r="E47" s="130">
        <v>1.3594288378953901E-2</v>
      </c>
      <c r="F47" s="130">
        <v>3.33037972450256E-3</v>
      </c>
      <c r="G47" s="130">
        <v>2.9343184083700201E-2</v>
      </c>
      <c r="H47" s="130">
        <v>0.101898767054081</v>
      </c>
      <c r="I47" s="130">
        <v>0.10122495144605601</v>
      </c>
      <c r="J47" s="130">
        <v>0.10642640292644499</v>
      </c>
      <c r="K47" s="130">
        <v>0.13195191323757199</v>
      </c>
      <c r="L47" s="130">
        <v>0.50813806056976296</v>
      </c>
      <c r="M47" s="136">
        <v>2016.80041503906</v>
      </c>
      <c r="N47" s="136">
        <v>2021</v>
      </c>
    </row>
    <row r="48" spans="1:14" x14ac:dyDescent="0.2">
      <c r="A48" s="2" t="s">
        <v>65</v>
      </c>
      <c r="B48" s="133">
        <v>624</v>
      </c>
      <c r="C48" s="130">
        <v>1.49191846139729E-3</v>
      </c>
      <c r="D48" s="130">
        <v>6.5799779258668397E-3</v>
      </c>
      <c r="E48" s="130">
        <v>7.5748093426227597E-2</v>
      </c>
      <c r="F48" s="130">
        <v>2.1730648353695901E-2</v>
      </c>
      <c r="G48" s="130">
        <v>7.7456422150134999E-2</v>
      </c>
      <c r="H48" s="130">
        <v>0.124188207089901</v>
      </c>
      <c r="I48" s="130">
        <v>9.9225893616676303E-2</v>
      </c>
      <c r="J48" s="130">
        <v>0.123718895018101</v>
      </c>
      <c r="K48" s="130">
        <v>0.16792972385883301</v>
      </c>
      <c r="L48" s="130">
        <v>0.30193021893501298</v>
      </c>
      <c r="M48" s="136">
        <v>2011.11352539062</v>
      </c>
      <c r="N48" s="136">
        <v>2017</v>
      </c>
    </row>
    <row r="49" spans="1:14" x14ac:dyDescent="0.2">
      <c r="A49" s="2" t="s">
        <v>66</v>
      </c>
      <c r="B49" s="133">
        <v>1125</v>
      </c>
      <c r="C49" s="130">
        <v>4.4302782043814702E-3</v>
      </c>
      <c r="D49" s="130">
        <v>7.1328240446746297E-3</v>
      </c>
      <c r="E49" s="130">
        <v>6.8038902245461897E-3</v>
      </c>
      <c r="F49" s="130">
        <v>1.9008120521903E-2</v>
      </c>
      <c r="G49" s="130">
        <v>6.9205738604068798E-2</v>
      </c>
      <c r="H49" s="130">
        <v>0.158092021942139</v>
      </c>
      <c r="I49" s="130">
        <v>7.3898367583751706E-2</v>
      </c>
      <c r="J49" s="130">
        <v>0.146873489022255</v>
      </c>
      <c r="K49" s="130">
        <v>0.15139022469520599</v>
      </c>
      <c r="L49" s="130">
        <v>0.36316505074500999</v>
      </c>
      <c r="M49" s="136">
        <v>2013.91491699219</v>
      </c>
      <c r="N49" s="136">
        <v>2018</v>
      </c>
    </row>
    <row r="50" spans="1:14" x14ac:dyDescent="0.2">
      <c r="A50" s="2" t="s">
        <v>67</v>
      </c>
      <c r="B50" s="133">
        <v>709</v>
      </c>
      <c r="C50" s="130">
        <v>2.8127261903136999E-3</v>
      </c>
      <c r="D50" s="130">
        <v>2.12272480130196E-2</v>
      </c>
      <c r="E50" s="130">
        <v>2.4418866261839901E-2</v>
      </c>
      <c r="F50" s="130">
        <v>1.05673233047128E-2</v>
      </c>
      <c r="G50" s="130">
        <v>7.8150071203708593E-2</v>
      </c>
      <c r="H50" s="130">
        <v>0.154277324676514</v>
      </c>
      <c r="I50" s="130">
        <v>9.6954286098480197E-2</v>
      </c>
      <c r="J50" s="130">
        <v>9.7771413624286693E-2</v>
      </c>
      <c r="K50" s="130">
        <v>0.123844802379608</v>
      </c>
      <c r="L50" s="130">
        <v>0.389975935220718</v>
      </c>
      <c r="M50" s="136">
        <v>2012.68469238281</v>
      </c>
      <c r="N50" s="136">
        <v>2018</v>
      </c>
    </row>
    <row r="51" spans="1:14" x14ac:dyDescent="0.2">
      <c r="A51" s="2" t="s">
        <v>68</v>
      </c>
      <c r="B51" s="133">
        <v>653</v>
      </c>
      <c r="C51" s="130">
        <v>5.3210435435175896E-3</v>
      </c>
      <c r="D51" s="130">
        <v>6.77728652954102E-3</v>
      </c>
      <c r="E51" s="130">
        <v>3.7524707615375498E-2</v>
      </c>
      <c r="F51" s="130">
        <v>1.3139136135578201E-2</v>
      </c>
      <c r="G51" s="130">
        <v>5.6377205997705501E-2</v>
      </c>
      <c r="H51" s="130">
        <v>0.18565757572650901</v>
      </c>
      <c r="I51" s="130">
        <v>0.10220808535814301</v>
      </c>
      <c r="J51" s="130">
        <v>0.147316545248032</v>
      </c>
      <c r="K51" s="130">
        <v>0.105608254671097</v>
      </c>
      <c r="L51" s="130">
        <v>0.34007015824317899</v>
      </c>
      <c r="M51" s="136">
        <v>2012.24658203125</v>
      </c>
      <c r="N51" s="136">
        <v>2016</v>
      </c>
    </row>
    <row r="52" spans="1:14" x14ac:dyDescent="0.2">
      <c r="A52" s="2" t="s">
        <v>69</v>
      </c>
      <c r="B52" s="133">
        <v>693</v>
      </c>
      <c r="C52" s="130">
        <v>3.8792687701061401E-4</v>
      </c>
      <c r="D52" s="130">
        <v>1.07405632734299E-2</v>
      </c>
      <c r="E52" s="130">
        <v>7.02352775260806E-3</v>
      </c>
      <c r="F52" s="130">
        <v>1.1902616359293501E-2</v>
      </c>
      <c r="G52" s="130">
        <v>5.40143176913261E-2</v>
      </c>
      <c r="H52" s="130">
        <v>0.15795221924781799</v>
      </c>
      <c r="I52" s="130">
        <v>0.12019357830286</v>
      </c>
      <c r="J52" s="130">
        <v>0.14947198331355999</v>
      </c>
      <c r="K52" s="130">
        <v>0.140864983201027</v>
      </c>
      <c r="L52" s="130">
        <v>0.347448289394379</v>
      </c>
      <c r="M52" s="136">
        <v>2014.19677734375</v>
      </c>
      <c r="N52" s="136">
        <v>2017</v>
      </c>
    </row>
    <row r="53" spans="1:14" x14ac:dyDescent="0.2">
      <c r="A53" s="2" t="s">
        <v>70</v>
      </c>
      <c r="B53" s="133">
        <v>719</v>
      </c>
      <c r="C53" s="130">
        <v>2.9504103586077699E-3</v>
      </c>
      <c r="D53" s="130">
        <v>4.0810070931911503E-3</v>
      </c>
      <c r="E53" s="130">
        <v>1.47484643384814E-2</v>
      </c>
      <c r="F53" s="130">
        <v>8.1433475017547594E-2</v>
      </c>
      <c r="G53" s="130">
        <v>8.0407932400703402E-2</v>
      </c>
      <c r="H53" s="130">
        <v>0.18168534338474299</v>
      </c>
      <c r="I53" s="130">
        <v>6.7156225442886394E-2</v>
      </c>
      <c r="J53" s="130">
        <v>0.16727136075496701</v>
      </c>
      <c r="K53" s="130">
        <v>0.141820773482323</v>
      </c>
      <c r="L53" s="130">
        <v>0.258445024490356</v>
      </c>
      <c r="M53" s="136">
        <v>2010.64697265625</v>
      </c>
      <c r="N53" s="136">
        <v>2015</v>
      </c>
    </row>
    <row r="54" spans="1:14" x14ac:dyDescent="0.2">
      <c r="A54" s="2" t="s">
        <v>71</v>
      </c>
      <c r="B54" s="133">
        <v>684</v>
      </c>
      <c r="C54" s="130">
        <v>8.9804381132125907E-3</v>
      </c>
      <c r="D54" s="130">
        <v>7.8434860333800299E-3</v>
      </c>
      <c r="E54" s="130">
        <v>1.1413738131523099E-2</v>
      </c>
      <c r="F54" s="130">
        <v>1.12871266901493E-2</v>
      </c>
      <c r="G54" s="130">
        <v>6.1002507805824301E-2</v>
      </c>
      <c r="H54" s="130">
        <v>0.16267831623554199</v>
      </c>
      <c r="I54" s="130">
        <v>0.11177153140306501</v>
      </c>
      <c r="J54" s="130">
        <v>0.12700830399990101</v>
      </c>
      <c r="K54" s="130">
        <v>0.15115807950496701</v>
      </c>
      <c r="L54" s="130">
        <v>0.34685647487640398</v>
      </c>
      <c r="M54" s="136">
        <v>2013.63354492188</v>
      </c>
      <c r="N54" s="136">
        <v>2017</v>
      </c>
    </row>
    <row r="55" spans="1:14" x14ac:dyDescent="0.2">
      <c r="A55" s="2" t="s">
        <v>72</v>
      </c>
      <c r="B55" s="133">
        <v>454</v>
      </c>
      <c r="C55" s="130">
        <v>1.3372037792578301E-3</v>
      </c>
      <c r="D55" s="130">
        <v>4.0188324637710996E-3</v>
      </c>
      <c r="E55" s="130">
        <v>1.8797878175973899E-2</v>
      </c>
      <c r="F55" s="130">
        <v>1.26057108864188E-2</v>
      </c>
      <c r="G55" s="130">
        <v>6.7742682993412004E-2</v>
      </c>
      <c r="H55" s="130">
        <v>0.149178326129913</v>
      </c>
      <c r="I55" s="130">
        <v>9.9839791655540494E-2</v>
      </c>
      <c r="J55" s="130">
        <v>0.10931382328271901</v>
      </c>
      <c r="K55" s="130">
        <v>0.1539556235075</v>
      </c>
      <c r="L55" s="130">
        <v>0.38321012258529702</v>
      </c>
      <c r="M55" s="136">
        <v>2014.1796875</v>
      </c>
      <c r="N55" s="136">
        <v>2019</v>
      </c>
    </row>
    <row r="56" spans="1:14" x14ac:dyDescent="0.2">
      <c r="A56" s="2" t="s">
        <v>73</v>
      </c>
      <c r="B56" s="133">
        <v>732</v>
      </c>
      <c r="C56" s="130">
        <v>2.2067751269787498E-3</v>
      </c>
      <c r="D56" s="130">
        <v>3.9678951725363697E-3</v>
      </c>
      <c r="E56" s="130">
        <v>1.0797562077641499E-2</v>
      </c>
      <c r="F56" s="130">
        <v>1.0371058247983501E-2</v>
      </c>
      <c r="G56" s="130">
        <v>5.7706877589225797E-2</v>
      </c>
      <c r="H56" s="130">
        <v>0.146300464868546</v>
      </c>
      <c r="I56" s="130">
        <v>0.119058765470982</v>
      </c>
      <c r="J56" s="130">
        <v>0.11827486008405701</v>
      </c>
      <c r="K56" s="130">
        <v>0.149878740310669</v>
      </c>
      <c r="L56" s="130">
        <v>0.38143700361251798</v>
      </c>
      <c r="M56" s="136">
        <v>2014.73278808594</v>
      </c>
      <c r="N56" s="136">
        <v>2018</v>
      </c>
    </row>
    <row r="57" spans="1:14" x14ac:dyDescent="0.2">
      <c r="A57" s="5" t="s">
        <v>74</v>
      </c>
      <c r="B57" s="132" t="s">
        <v>1</v>
      </c>
      <c r="C57" s="129" t="s">
        <v>1</v>
      </c>
      <c r="D57" s="129" t="s">
        <v>1</v>
      </c>
      <c r="E57" s="129" t="s">
        <v>1</v>
      </c>
      <c r="F57" s="129" t="s">
        <v>1</v>
      </c>
      <c r="G57" s="129" t="s">
        <v>1</v>
      </c>
      <c r="H57" s="129" t="s">
        <v>1</v>
      </c>
      <c r="I57" s="129" t="s">
        <v>1</v>
      </c>
      <c r="J57" s="129" t="s">
        <v>1</v>
      </c>
      <c r="K57" s="129" t="s">
        <v>1</v>
      </c>
      <c r="L57" s="129" t="s">
        <v>1</v>
      </c>
      <c r="M57" s="135" t="s">
        <v>1</v>
      </c>
      <c r="N57" s="135" t="s">
        <v>1</v>
      </c>
    </row>
    <row r="58" spans="1:14" x14ac:dyDescent="0.2">
      <c r="A58" s="2" t="s">
        <v>75</v>
      </c>
      <c r="B58" s="133">
        <v>877</v>
      </c>
      <c r="C58" s="130">
        <v>4.0920223109424097E-3</v>
      </c>
      <c r="D58" s="130">
        <v>0</v>
      </c>
      <c r="E58" s="130">
        <v>1.3594288378953901E-2</v>
      </c>
      <c r="F58" s="130">
        <v>3.33037972450256E-3</v>
      </c>
      <c r="G58" s="130">
        <v>2.9343184083700201E-2</v>
      </c>
      <c r="H58" s="130">
        <v>0.101898767054081</v>
      </c>
      <c r="I58" s="130">
        <v>0.10122495144605601</v>
      </c>
      <c r="J58" s="130">
        <v>0.10642640292644499</v>
      </c>
      <c r="K58" s="130">
        <v>0.13195191323757199</v>
      </c>
      <c r="L58" s="130">
        <v>0.50813806056976296</v>
      </c>
      <c r="M58" s="136">
        <v>2016.80041503906</v>
      </c>
      <c r="N58" s="136">
        <v>2021</v>
      </c>
    </row>
    <row r="59" spans="1:14" x14ac:dyDescent="0.2">
      <c r="A59" s="2" t="s">
        <v>76</v>
      </c>
      <c r="B59" s="133">
        <v>3033</v>
      </c>
      <c r="C59" s="130">
        <v>2.4986767675727601E-3</v>
      </c>
      <c r="D59" s="130">
        <v>4.7706784680485699E-3</v>
      </c>
      <c r="E59" s="130">
        <v>1.7322359606623601E-2</v>
      </c>
      <c r="F59" s="130">
        <v>8.9703956618905102E-3</v>
      </c>
      <c r="G59" s="130">
        <v>5.0763364881277098E-2</v>
      </c>
      <c r="H59" s="130">
        <v>0.15033492445945701</v>
      </c>
      <c r="I59" s="130">
        <v>9.7941040992736803E-2</v>
      </c>
      <c r="J59" s="130">
        <v>0.13848431408405301</v>
      </c>
      <c r="K59" s="130">
        <v>0.14530618488788599</v>
      </c>
      <c r="L59" s="130">
        <v>0.38360807299614003</v>
      </c>
      <c r="M59" s="136">
        <v>2014.5712890625</v>
      </c>
      <c r="N59" s="136">
        <v>2018</v>
      </c>
    </row>
    <row r="60" spans="1:14" x14ac:dyDescent="0.2">
      <c r="A60" s="2" t="s">
        <v>77</v>
      </c>
      <c r="B60" s="133">
        <v>1899</v>
      </c>
      <c r="C60" s="130">
        <v>4.7893510200083299E-3</v>
      </c>
      <c r="D60" s="130">
        <v>7.9439375549554807E-3</v>
      </c>
      <c r="E60" s="130">
        <v>2.8765968978404999E-2</v>
      </c>
      <c r="F60" s="130">
        <v>4.7070026397705099E-2</v>
      </c>
      <c r="G60" s="130">
        <v>7.8774303197860704E-2</v>
      </c>
      <c r="H60" s="130">
        <v>0.159713730216026</v>
      </c>
      <c r="I60" s="130">
        <v>9.5402047038078294E-2</v>
      </c>
      <c r="J60" s="130">
        <v>0.14395101368427299</v>
      </c>
      <c r="K60" s="130">
        <v>0.13754327595233901</v>
      </c>
      <c r="L60" s="130">
        <v>0.29604634642601002</v>
      </c>
      <c r="M60" s="136">
        <v>2011.2861328125</v>
      </c>
      <c r="N60" s="136">
        <v>2016</v>
      </c>
    </row>
    <row r="61" spans="1:14" x14ac:dyDescent="0.2">
      <c r="A61" s="2" t="s">
        <v>78</v>
      </c>
      <c r="B61" s="133">
        <v>1461</v>
      </c>
      <c r="C61" s="130">
        <v>5.7719363830983604E-3</v>
      </c>
      <c r="D61" s="130">
        <v>2.4918451905250501E-2</v>
      </c>
      <c r="E61" s="130">
        <v>2.7037778869271299E-2</v>
      </c>
      <c r="F61" s="130">
        <v>2.3724025115370799E-2</v>
      </c>
      <c r="G61" s="130">
        <v>0.121639482676983</v>
      </c>
      <c r="H61" s="130">
        <v>0.19852483272552501</v>
      </c>
      <c r="I61" s="130">
        <v>0.101964391767979</v>
      </c>
      <c r="J61" s="130">
        <v>8.1018865108490004E-2</v>
      </c>
      <c r="K61" s="130">
        <v>0.14580415189266199</v>
      </c>
      <c r="L61" s="130">
        <v>0.26959607005119302</v>
      </c>
      <c r="M61" s="136">
        <v>2009.67456054688</v>
      </c>
      <c r="N61" s="136">
        <v>2013</v>
      </c>
    </row>
    <row r="62" spans="1:14" x14ac:dyDescent="0.2">
      <c r="A62" s="5" t="s">
        <v>79</v>
      </c>
      <c r="B62" s="132" t="s">
        <v>1</v>
      </c>
      <c r="C62" s="129" t="s">
        <v>1</v>
      </c>
      <c r="D62" s="129" t="s">
        <v>1</v>
      </c>
      <c r="E62" s="129" t="s">
        <v>1</v>
      </c>
      <c r="F62" s="129" t="s">
        <v>1</v>
      </c>
      <c r="G62" s="129" t="s">
        <v>1</v>
      </c>
      <c r="H62" s="129" t="s">
        <v>1</v>
      </c>
      <c r="I62" s="129" t="s">
        <v>1</v>
      </c>
      <c r="J62" s="129" t="s">
        <v>1</v>
      </c>
      <c r="K62" s="129" t="s">
        <v>1</v>
      </c>
      <c r="L62" s="129" t="s">
        <v>1</v>
      </c>
      <c r="M62" s="135" t="s">
        <v>1</v>
      </c>
      <c r="N62" s="135" t="s">
        <v>1</v>
      </c>
    </row>
    <row r="63" spans="1:14" x14ac:dyDescent="0.2">
      <c r="A63" s="2" t="s">
        <v>80</v>
      </c>
      <c r="B63" s="133">
        <v>5790</v>
      </c>
      <c r="C63" s="130">
        <v>4.3006157502531997E-3</v>
      </c>
      <c r="D63" s="130">
        <v>8.2350596785545297E-3</v>
      </c>
      <c r="E63" s="130">
        <v>2.45395358651876E-2</v>
      </c>
      <c r="F63" s="130">
        <v>2.2771185263991401E-2</v>
      </c>
      <c r="G63" s="130">
        <v>7.1773387491703006E-2</v>
      </c>
      <c r="H63" s="130">
        <v>0.17179837822914101</v>
      </c>
      <c r="I63" s="130">
        <v>9.8432317376136794E-2</v>
      </c>
      <c r="J63" s="130">
        <v>0.11752718687057501</v>
      </c>
      <c r="K63" s="130">
        <v>0.12571558356285101</v>
      </c>
      <c r="L63" s="130">
        <v>0.35490676760673501</v>
      </c>
      <c r="M63" s="136">
        <v>2012.63732910156</v>
      </c>
      <c r="N63" s="136">
        <v>2017</v>
      </c>
    </row>
    <row r="64" spans="1:14" x14ac:dyDescent="0.2">
      <c r="A64" s="2" t="s">
        <v>81</v>
      </c>
      <c r="B64" s="133">
        <v>248</v>
      </c>
      <c r="C64" s="130">
        <v>0</v>
      </c>
      <c r="D64" s="130">
        <v>0</v>
      </c>
      <c r="E64" s="130">
        <v>1.4111398486420499E-3</v>
      </c>
      <c r="F64" s="130">
        <v>5.0999299855902802E-4</v>
      </c>
      <c r="G64" s="130">
        <v>8.7464439275208901E-5</v>
      </c>
      <c r="H64" s="130">
        <v>2.2785563021898301E-2</v>
      </c>
      <c r="I64" s="130">
        <v>3.7747070193290697E-2</v>
      </c>
      <c r="J64" s="130">
        <v>0.29846692085266102</v>
      </c>
      <c r="K64" s="130">
        <v>0.23685491085052501</v>
      </c>
      <c r="L64" s="130">
        <v>0.40213692188262901</v>
      </c>
      <c r="M64" s="136">
        <v>2018.85986328125</v>
      </c>
      <c r="N64" s="136">
        <v>2019</v>
      </c>
    </row>
    <row r="65" spans="1:14" x14ac:dyDescent="0.2">
      <c r="A65" s="2" t="s">
        <v>82</v>
      </c>
      <c r="B65" s="133">
        <v>476</v>
      </c>
      <c r="C65" s="130">
        <v>2.6028588763438198E-4</v>
      </c>
      <c r="D65" s="130">
        <v>0</v>
      </c>
      <c r="E65" s="130">
        <v>0</v>
      </c>
      <c r="F65" s="130">
        <v>5.9816315770149196E-3</v>
      </c>
      <c r="G65" s="130">
        <v>0</v>
      </c>
      <c r="H65" s="130">
        <v>1.6075680032372499E-2</v>
      </c>
      <c r="I65" s="130">
        <v>3.5045783966779702E-2</v>
      </c>
      <c r="J65" s="130">
        <v>9.4534993171691895E-2</v>
      </c>
      <c r="K65" s="130">
        <v>0.27348318696022</v>
      </c>
      <c r="L65" s="130">
        <v>0.57461845874786399</v>
      </c>
      <c r="M65" s="136">
        <v>2020.26232910156</v>
      </c>
      <c r="N65" s="136">
        <v>2021</v>
      </c>
    </row>
    <row r="66" spans="1:14" x14ac:dyDescent="0.2">
      <c r="A66" s="2" t="s">
        <v>83</v>
      </c>
      <c r="B66" s="133">
        <v>666</v>
      </c>
      <c r="C66" s="130">
        <v>0</v>
      </c>
      <c r="D66" s="130">
        <v>0</v>
      </c>
      <c r="E66" s="130">
        <v>5.7245278730988503E-4</v>
      </c>
      <c r="F66" s="130">
        <v>0</v>
      </c>
      <c r="G66" s="130">
        <v>7.54891894757748E-3</v>
      </c>
      <c r="H66" s="130">
        <v>6.0875553637743003E-2</v>
      </c>
      <c r="I66" s="130">
        <v>0.16512265801429701</v>
      </c>
      <c r="J66" s="130">
        <v>0.23783643543720201</v>
      </c>
      <c r="K66" s="130">
        <v>0.19543060660362199</v>
      </c>
      <c r="L66" s="130">
        <v>0.33261337876319902</v>
      </c>
      <c r="M66" s="136">
        <v>2017.12438964844</v>
      </c>
      <c r="N66" s="136">
        <v>2018</v>
      </c>
    </row>
    <row r="67" spans="1:14" x14ac:dyDescent="0.2">
      <c r="A67" s="5" t="s">
        <v>84</v>
      </c>
      <c r="B67" s="132" t="s">
        <v>1</v>
      </c>
      <c r="C67" s="129" t="s">
        <v>1</v>
      </c>
      <c r="D67" s="129" t="s">
        <v>1</v>
      </c>
      <c r="E67" s="129" t="s">
        <v>1</v>
      </c>
      <c r="F67" s="129" t="s">
        <v>1</v>
      </c>
      <c r="G67" s="129" t="s">
        <v>1</v>
      </c>
      <c r="H67" s="129" t="s">
        <v>1</v>
      </c>
      <c r="I67" s="129" t="s">
        <v>1</v>
      </c>
      <c r="J67" s="129" t="s">
        <v>1</v>
      </c>
      <c r="K67" s="129" t="s">
        <v>1</v>
      </c>
      <c r="L67" s="129" t="s">
        <v>1</v>
      </c>
      <c r="M67" s="135" t="s">
        <v>1</v>
      </c>
      <c r="N67" s="135" t="s">
        <v>1</v>
      </c>
    </row>
    <row r="68" spans="1:14" x14ac:dyDescent="0.2">
      <c r="A68" s="2" t="s">
        <v>85</v>
      </c>
      <c r="B68" s="133">
        <v>6648</v>
      </c>
      <c r="C68" s="130">
        <v>3.7676442880183502E-3</v>
      </c>
      <c r="D68" s="130">
        <v>7.59974680840969E-3</v>
      </c>
      <c r="E68" s="130">
        <v>2.2564398124813999E-2</v>
      </c>
      <c r="F68" s="130">
        <v>2.12463401257992E-2</v>
      </c>
      <c r="G68" s="130">
        <v>6.7327342927455902E-2</v>
      </c>
      <c r="H68" s="130">
        <v>0.156403347849846</v>
      </c>
      <c r="I68" s="130">
        <v>0.10227674990892401</v>
      </c>
      <c r="J68" s="130">
        <v>0.13486211001873</v>
      </c>
      <c r="K68" s="130">
        <v>0.14262631535530099</v>
      </c>
      <c r="L68" s="130">
        <v>0.34132602810859702</v>
      </c>
      <c r="M68" s="136">
        <v>2012.98718261719</v>
      </c>
      <c r="N68" s="136">
        <v>2017</v>
      </c>
    </row>
    <row r="69" spans="1:14" x14ac:dyDescent="0.2">
      <c r="A69" s="2" t="s">
        <v>86</v>
      </c>
      <c r="B69" s="133">
        <v>169</v>
      </c>
      <c r="C69" s="130">
        <v>8.3860568702220899E-3</v>
      </c>
      <c r="D69" s="130">
        <v>1.4778358163312099E-3</v>
      </c>
      <c r="E69" s="130">
        <v>8.9647872373461706E-3</v>
      </c>
      <c r="F69" s="130">
        <v>8.6332587525248493E-3</v>
      </c>
      <c r="G69" s="130">
        <v>3.2262012362480198E-2</v>
      </c>
      <c r="H69" s="130">
        <v>0.34328973293304399</v>
      </c>
      <c r="I69" s="130">
        <v>0.149708032608032</v>
      </c>
      <c r="J69" s="130">
        <v>0.10386470705270801</v>
      </c>
      <c r="K69" s="130">
        <v>0.11469879001379001</v>
      </c>
      <c r="L69" s="130">
        <v>0.228714793920517</v>
      </c>
      <c r="M69" s="136">
        <v>2011.671875</v>
      </c>
      <c r="N69" s="136">
        <v>2012</v>
      </c>
    </row>
    <row r="70" spans="1:14" x14ac:dyDescent="0.2">
      <c r="A70" s="2" t="s">
        <v>87</v>
      </c>
      <c r="B70" s="133">
        <v>386</v>
      </c>
      <c r="C70" s="130">
        <v>0</v>
      </c>
      <c r="D70" s="130">
        <v>0</v>
      </c>
      <c r="E70" s="130">
        <v>0</v>
      </c>
      <c r="F70" s="130">
        <v>0</v>
      </c>
      <c r="G70" s="130">
        <v>1.9597441423684402E-3</v>
      </c>
      <c r="H70" s="130">
        <v>2.98522505909204E-2</v>
      </c>
      <c r="I70" s="130">
        <v>3.4062813967466403E-2</v>
      </c>
      <c r="J70" s="130">
        <v>7.8268587589263902E-2</v>
      </c>
      <c r="K70" s="130">
        <v>0.13560229539871199</v>
      </c>
      <c r="L70" s="130">
        <v>0.72025430202484098</v>
      </c>
      <c r="M70" s="136">
        <v>2021.17822265625</v>
      </c>
      <c r="N70" s="136">
        <v>2022</v>
      </c>
    </row>
    <row r="71" spans="1:14" x14ac:dyDescent="0.2">
      <c r="A71" s="2" t="s">
        <v>88</v>
      </c>
      <c r="B71" s="133">
        <v>44</v>
      </c>
      <c r="C71" s="130">
        <v>0</v>
      </c>
      <c r="D71" s="130">
        <v>0</v>
      </c>
      <c r="E71" s="130">
        <v>0</v>
      </c>
      <c r="F71" s="130">
        <v>0</v>
      </c>
      <c r="G71" s="130">
        <v>0</v>
      </c>
      <c r="H71" s="130">
        <v>0</v>
      </c>
      <c r="I71" s="130">
        <v>0</v>
      </c>
      <c r="J71" s="130">
        <v>7.06737264990807E-2</v>
      </c>
      <c r="K71" s="130">
        <v>0.15939138829708099</v>
      </c>
      <c r="L71" s="130">
        <v>0.76993489265441895</v>
      </c>
      <c r="M71" s="136">
        <v>2022.04602050781</v>
      </c>
      <c r="N71" s="136">
        <v>2022</v>
      </c>
    </row>
    <row r="72" spans="1:14" x14ac:dyDescent="0.2">
      <c r="A72" s="5" t="s">
        <v>89</v>
      </c>
      <c r="B72" s="132" t="s">
        <v>1</v>
      </c>
      <c r="C72" s="129" t="s">
        <v>1</v>
      </c>
      <c r="D72" s="129" t="s">
        <v>1</v>
      </c>
      <c r="E72" s="129" t="s">
        <v>1</v>
      </c>
      <c r="F72" s="129" t="s">
        <v>1</v>
      </c>
      <c r="G72" s="129" t="s">
        <v>1</v>
      </c>
      <c r="H72" s="129" t="s">
        <v>1</v>
      </c>
      <c r="I72" s="129" t="s">
        <v>1</v>
      </c>
      <c r="J72" s="129" t="s">
        <v>1</v>
      </c>
      <c r="K72" s="129" t="s">
        <v>1</v>
      </c>
      <c r="L72" s="129" t="s">
        <v>1</v>
      </c>
      <c r="M72" s="135" t="s">
        <v>1</v>
      </c>
      <c r="N72" s="135" t="s">
        <v>1</v>
      </c>
    </row>
    <row r="73" spans="1:14" x14ac:dyDescent="0.2">
      <c r="A73" s="2" t="s">
        <v>89</v>
      </c>
      <c r="B73" s="133">
        <v>5098</v>
      </c>
      <c r="C73" s="130">
        <v>1.7450600862503099E-3</v>
      </c>
      <c r="D73" s="130">
        <v>4.6519986353814602E-3</v>
      </c>
      <c r="E73" s="130">
        <v>1.7773462459445E-2</v>
      </c>
      <c r="F73" s="130">
        <v>1.7064146697521199E-2</v>
      </c>
      <c r="G73" s="130">
        <v>5.1446039229631403E-2</v>
      </c>
      <c r="H73" s="130">
        <v>0.14216788113117201</v>
      </c>
      <c r="I73" s="130">
        <v>9.4368785619735704E-2</v>
      </c>
      <c r="J73" s="130">
        <v>0.13256444036960599</v>
      </c>
      <c r="K73" s="130">
        <v>0.14522592723369601</v>
      </c>
      <c r="L73" s="130">
        <v>0.39299225807189903</v>
      </c>
      <c r="M73" s="136">
        <v>2014.515625</v>
      </c>
      <c r="N73" s="136">
        <v>2018</v>
      </c>
    </row>
    <row r="74" spans="1:14" x14ac:dyDescent="0.2">
      <c r="A74" s="2" t="s">
        <v>90</v>
      </c>
      <c r="B74" s="133">
        <v>2151</v>
      </c>
      <c r="C74" s="130">
        <v>1.7475301399827E-2</v>
      </c>
      <c r="D74" s="130">
        <v>2.4022843688726401E-2</v>
      </c>
      <c r="E74" s="130">
        <v>4.3057527393102597E-2</v>
      </c>
      <c r="F74" s="130">
        <v>3.7003081291914E-2</v>
      </c>
      <c r="G74" s="130">
        <v>0.14108036458492301</v>
      </c>
      <c r="H74" s="130">
        <v>0.22110868990421301</v>
      </c>
      <c r="I74" s="130">
        <v>0.126223549246788</v>
      </c>
      <c r="J74" s="130">
        <v>0.115081153810024</v>
      </c>
      <c r="K74" s="130">
        <v>0.11064562946558</v>
      </c>
      <c r="L74" s="130">
        <v>0.164301857352257</v>
      </c>
      <c r="M74" s="136">
        <v>2006.21362304688</v>
      </c>
      <c r="N74" s="136">
        <v>2010</v>
      </c>
    </row>
    <row r="75" spans="1:14" x14ac:dyDescent="0.2">
      <c r="A75" s="5" t="s">
        <v>91</v>
      </c>
      <c r="B75" s="132" t="s">
        <v>1</v>
      </c>
      <c r="C75" s="129" t="s">
        <v>1</v>
      </c>
      <c r="D75" s="129" t="s">
        <v>1</v>
      </c>
      <c r="E75" s="129" t="s">
        <v>1</v>
      </c>
      <c r="F75" s="129" t="s">
        <v>1</v>
      </c>
      <c r="G75" s="129" t="s">
        <v>1</v>
      </c>
      <c r="H75" s="129" t="s">
        <v>1</v>
      </c>
      <c r="I75" s="129" t="s">
        <v>1</v>
      </c>
      <c r="J75" s="129" t="s">
        <v>1</v>
      </c>
      <c r="K75" s="129" t="s">
        <v>1</v>
      </c>
      <c r="L75" s="129" t="s">
        <v>1</v>
      </c>
      <c r="M75" s="135" t="s">
        <v>1</v>
      </c>
      <c r="N75" s="135" t="s">
        <v>1</v>
      </c>
    </row>
    <row r="76" spans="1:14" x14ac:dyDescent="0.2">
      <c r="A76" s="2" t="s">
        <v>92</v>
      </c>
      <c r="B76" s="133">
        <v>2521</v>
      </c>
      <c r="C76" s="130">
        <v>0</v>
      </c>
      <c r="D76" s="130">
        <v>0</v>
      </c>
      <c r="E76" s="130">
        <v>0</v>
      </c>
      <c r="F76" s="130">
        <v>0</v>
      </c>
      <c r="G76" s="130">
        <v>0</v>
      </c>
      <c r="H76" s="130">
        <v>0</v>
      </c>
      <c r="I76" s="130">
        <v>0</v>
      </c>
      <c r="J76" s="130">
        <v>0</v>
      </c>
      <c r="K76" s="130">
        <v>0.137288108468056</v>
      </c>
      <c r="L76" s="130">
        <v>0.86271190643310502</v>
      </c>
      <c r="M76" s="136">
        <v>2022.63342285156</v>
      </c>
      <c r="N76" s="136">
        <v>2023</v>
      </c>
    </row>
    <row r="77" spans="1:14" x14ac:dyDescent="0.2">
      <c r="A77" s="2" t="s">
        <v>93</v>
      </c>
      <c r="B77" s="133">
        <v>1257</v>
      </c>
      <c r="C77" s="130">
        <v>0</v>
      </c>
      <c r="D77" s="130">
        <v>0</v>
      </c>
      <c r="E77" s="130">
        <v>0</v>
      </c>
      <c r="F77" s="130">
        <v>0</v>
      </c>
      <c r="G77" s="130">
        <v>0</v>
      </c>
      <c r="H77" s="130">
        <v>0</v>
      </c>
      <c r="I77" s="130">
        <v>0</v>
      </c>
      <c r="J77" s="130">
        <v>0.55449742078781095</v>
      </c>
      <c r="K77" s="130">
        <v>0.445502579212189</v>
      </c>
      <c r="L77" s="130">
        <v>0</v>
      </c>
      <c r="M77" s="136">
        <v>2017.10864257812</v>
      </c>
      <c r="N77" s="136">
        <v>2017</v>
      </c>
    </row>
    <row r="78" spans="1:14" x14ac:dyDescent="0.2">
      <c r="A78" s="2" t="s">
        <v>94</v>
      </c>
      <c r="B78" s="133">
        <v>3492</v>
      </c>
      <c r="C78" s="130">
        <v>9.2588681727647799E-3</v>
      </c>
      <c r="D78" s="130">
        <v>1.7831906676292399E-2</v>
      </c>
      <c r="E78" s="130">
        <v>5.3335256874561303E-2</v>
      </c>
      <c r="F78" s="130">
        <v>5.00982031226158E-2</v>
      </c>
      <c r="G78" s="130">
        <v>0.15979406237602201</v>
      </c>
      <c r="H78" s="130">
        <v>0.38939476013183599</v>
      </c>
      <c r="I78" s="130">
        <v>0.25230863690376298</v>
      </c>
      <c r="J78" s="130">
        <v>6.7978307604789706E-2</v>
      </c>
      <c r="K78" s="130">
        <v>0</v>
      </c>
      <c r="L78" s="130">
        <v>0</v>
      </c>
      <c r="M78" s="136">
        <v>2001.88806152344</v>
      </c>
      <c r="N78" s="136">
        <v>2005</v>
      </c>
    </row>
    <row r="79" spans="1:14" x14ac:dyDescent="0.2">
      <c r="A79" s="5" t="s">
        <v>95</v>
      </c>
      <c r="B79" s="132" t="s">
        <v>1</v>
      </c>
      <c r="C79" s="129" t="s">
        <v>1</v>
      </c>
      <c r="D79" s="129" t="s">
        <v>1</v>
      </c>
      <c r="E79" s="129" t="s">
        <v>1</v>
      </c>
      <c r="F79" s="129" t="s">
        <v>1</v>
      </c>
      <c r="G79" s="129" t="s">
        <v>1</v>
      </c>
      <c r="H79" s="129" t="s">
        <v>1</v>
      </c>
      <c r="I79" s="129" t="s">
        <v>1</v>
      </c>
      <c r="J79" s="129" t="s">
        <v>1</v>
      </c>
      <c r="K79" s="129" t="s">
        <v>1</v>
      </c>
      <c r="L79" s="129" t="s">
        <v>1</v>
      </c>
      <c r="M79" s="135" t="s">
        <v>1</v>
      </c>
      <c r="N79" s="135" t="s">
        <v>1</v>
      </c>
    </row>
    <row r="80" spans="1:14" x14ac:dyDescent="0.2">
      <c r="A80" s="2" t="s">
        <v>96</v>
      </c>
      <c r="B80" s="133">
        <v>1288</v>
      </c>
      <c r="C80" s="130">
        <v>3.9963037706911599E-3</v>
      </c>
      <c r="D80" s="130">
        <v>5.62590174376965E-3</v>
      </c>
      <c r="E80" s="130">
        <v>7.60358199477196E-3</v>
      </c>
      <c r="F80" s="130">
        <v>1.34826330468059E-2</v>
      </c>
      <c r="G80" s="130">
        <v>4.56893146038055E-2</v>
      </c>
      <c r="H80" s="130">
        <v>0.163628369569778</v>
      </c>
      <c r="I80" s="130">
        <v>0.111371047794819</v>
      </c>
      <c r="J80" s="130">
        <v>0.15270803868770599</v>
      </c>
      <c r="K80" s="130">
        <v>0.12941965460777299</v>
      </c>
      <c r="L80" s="130">
        <v>0.36647513508796697</v>
      </c>
      <c r="M80" s="136">
        <v>2014.33874511719</v>
      </c>
      <c r="N80" s="136">
        <v>2017</v>
      </c>
    </row>
    <row r="81" spans="1:14" x14ac:dyDescent="0.2">
      <c r="A81" s="2" t="s">
        <v>97</v>
      </c>
      <c r="B81" s="133">
        <v>1364</v>
      </c>
      <c r="C81" s="130">
        <v>1.45355062559247E-2</v>
      </c>
      <c r="D81" s="130">
        <v>1.9521472975611701E-2</v>
      </c>
      <c r="E81" s="130">
        <v>2.8217829763889299E-2</v>
      </c>
      <c r="F81" s="130">
        <v>1.8396632745862E-2</v>
      </c>
      <c r="G81" s="130">
        <v>6.9773018360137898E-2</v>
      </c>
      <c r="H81" s="130">
        <v>0.20241032540798201</v>
      </c>
      <c r="I81" s="130">
        <v>0.111360259354115</v>
      </c>
      <c r="J81" s="130">
        <v>0.13372436165809601</v>
      </c>
      <c r="K81" s="130">
        <v>0.13029284775257099</v>
      </c>
      <c r="L81" s="130">
        <v>0.27176773548126198</v>
      </c>
      <c r="M81" s="136">
        <v>2010.39392089844</v>
      </c>
      <c r="N81" s="136">
        <v>2015</v>
      </c>
    </row>
    <row r="82" spans="1:14" x14ac:dyDescent="0.2">
      <c r="A82" s="2" t="s">
        <v>98</v>
      </c>
      <c r="B82" s="133">
        <v>287</v>
      </c>
      <c r="C82" s="130">
        <v>8.8564371690154093E-3</v>
      </c>
      <c r="D82" s="130">
        <v>9.62409749627113E-3</v>
      </c>
      <c r="E82" s="130">
        <v>2.3256991058588E-2</v>
      </c>
      <c r="F82" s="130">
        <v>1.25550478696823E-2</v>
      </c>
      <c r="G82" s="130">
        <v>6.4255848526954706E-2</v>
      </c>
      <c r="H82" s="130">
        <v>0.12539413571357699</v>
      </c>
      <c r="I82" s="130">
        <v>0.107012256979942</v>
      </c>
      <c r="J82" s="130">
        <v>0.102658353745937</v>
      </c>
      <c r="K82" s="130">
        <v>0.207511886954308</v>
      </c>
      <c r="L82" s="130">
        <v>0.33887496590614302</v>
      </c>
      <c r="M82" s="136">
        <v>2013.49084472656</v>
      </c>
      <c r="N82" s="136">
        <v>2019</v>
      </c>
    </row>
    <row r="83" spans="1:14" x14ac:dyDescent="0.2">
      <c r="A83" s="2" t="s">
        <v>99</v>
      </c>
      <c r="B83" s="133">
        <v>860</v>
      </c>
      <c r="C83" s="130">
        <v>0</v>
      </c>
      <c r="D83" s="130">
        <v>5.6289574131369599E-3</v>
      </c>
      <c r="E83" s="130">
        <v>7.3369964957237202E-2</v>
      </c>
      <c r="F83" s="130">
        <v>7.0318087935447707E-2</v>
      </c>
      <c r="G83" s="130">
        <v>9.2529773712158203E-2</v>
      </c>
      <c r="H83" s="130">
        <v>0.169409364461899</v>
      </c>
      <c r="I83" s="130">
        <v>9.2432394623756395E-2</v>
      </c>
      <c r="J83" s="130">
        <v>0.144090160727501</v>
      </c>
      <c r="K83" s="130">
        <v>0.117127895355225</v>
      </c>
      <c r="L83" s="130">
        <v>0.23509339988231701</v>
      </c>
      <c r="M83" s="136">
        <v>2008.14855957031</v>
      </c>
      <c r="N83" s="136">
        <v>2013</v>
      </c>
    </row>
    <row r="84" spans="1:14" x14ac:dyDescent="0.2">
      <c r="A84" s="2" t="s">
        <v>100</v>
      </c>
      <c r="B84" s="133">
        <v>411</v>
      </c>
      <c r="C84" s="130">
        <v>6.8710400955751495E-4</v>
      </c>
      <c r="D84" s="130">
        <v>1.52222868055105E-2</v>
      </c>
      <c r="E84" s="130">
        <v>2.9225874692201601E-2</v>
      </c>
      <c r="F84" s="130">
        <v>3.7876337766647297E-2</v>
      </c>
      <c r="G84" s="130">
        <v>5.8597330003976801E-2</v>
      </c>
      <c r="H84" s="130">
        <v>0.13863828778266901</v>
      </c>
      <c r="I84" s="130">
        <v>8.6053736507892595E-2</v>
      </c>
      <c r="J84" s="130">
        <v>0.152915179729462</v>
      </c>
      <c r="K84" s="130">
        <v>0.140362203121185</v>
      </c>
      <c r="L84" s="130">
        <v>0.34042164683342002</v>
      </c>
      <c r="M84" s="136">
        <v>2012.3828125</v>
      </c>
      <c r="N84" s="136">
        <v>2017</v>
      </c>
    </row>
    <row r="85" spans="1:14" x14ac:dyDescent="0.2">
      <c r="A85" s="2" t="s">
        <v>101</v>
      </c>
      <c r="B85" s="133">
        <v>1108</v>
      </c>
      <c r="C85" s="130">
        <v>2.2249815810937399E-4</v>
      </c>
      <c r="D85" s="130">
        <v>0</v>
      </c>
      <c r="E85" s="130">
        <v>0</v>
      </c>
      <c r="F85" s="130">
        <v>1.5439723210874899E-4</v>
      </c>
      <c r="G85" s="130">
        <v>0.17679065465927099</v>
      </c>
      <c r="H85" s="130">
        <v>0.243759214878082</v>
      </c>
      <c r="I85" s="130">
        <v>0.122153125703335</v>
      </c>
      <c r="J85" s="130">
        <v>0.103597171604633</v>
      </c>
      <c r="K85" s="130">
        <v>0.13006837666034701</v>
      </c>
      <c r="L85" s="130">
        <v>0.22325457632541701</v>
      </c>
      <c r="M85" s="136">
        <v>2011.0341796875</v>
      </c>
      <c r="N85" s="136">
        <v>2012</v>
      </c>
    </row>
    <row r="86" spans="1:14" x14ac:dyDescent="0.2">
      <c r="A86" s="2" t="s">
        <v>102</v>
      </c>
      <c r="B86" s="133">
        <v>335</v>
      </c>
      <c r="C86" s="130">
        <v>0</v>
      </c>
      <c r="D86" s="130">
        <v>0</v>
      </c>
      <c r="E86" s="130">
        <v>0</v>
      </c>
      <c r="F86" s="130">
        <v>0</v>
      </c>
      <c r="G86" s="130">
        <v>1.8722186796367201E-3</v>
      </c>
      <c r="H86" s="130">
        <v>0.28643736243248002</v>
      </c>
      <c r="I86" s="130">
        <v>0.24735149741172799</v>
      </c>
      <c r="J86" s="130">
        <v>0.150903835892677</v>
      </c>
      <c r="K86" s="130">
        <v>4.2605366557836498E-2</v>
      </c>
      <c r="L86" s="130">
        <v>0.270829737186432</v>
      </c>
      <c r="M86" s="136">
        <v>2014.15295410156</v>
      </c>
      <c r="N86" s="136">
        <v>2013</v>
      </c>
    </row>
    <row r="87" spans="1:14" x14ac:dyDescent="0.2">
      <c r="A87" s="2" t="s">
        <v>103</v>
      </c>
      <c r="B87" s="133">
        <v>397</v>
      </c>
      <c r="C87" s="130">
        <v>0</v>
      </c>
      <c r="D87" s="130">
        <v>0</v>
      </c>
      <c r="E87" s="130">
        <v>0</v>
      </c>
      <c r="F87" s="130">
        <v>1.0149594891117901E-4</v>
      </c>
      <c r="G87" s="130">
        <v>0</v>
      </c>
      <c r="H87" s="130">
        <v>7.5159561820328201E-3</v>
      </c>
      <c r="I87" s="130">
        <v>0</v>
      </c>
      <c r="J87" s="130">
        <v>0.12165080010891</v>
      </c>
      <c r="K87" s="130">
        <v>0.19684374332428001</v>
      </c>
      <c r="L87" s="130">
        <v>0.67388796806335405</v>
      </c>
      <c r="M87" s="136">
        <v>2021.39770507812</v>
      </c>
      <c r="N87" s="136">
        <v>2022</v>
      </c>
    </row>
    <row r="88" spans="1:14" x14ac:dyDescent="0.2">
      <c r="A88" s="2" t="s">
        <v>104</v>
      </c>
      <c r="B88" s="133">
        <v>1094</v>
      </c>
      <c r="C88" s="130">
        <v>0</v>
      </c>
      <c r="D88" s="130">
        <v>0</v>
      </c>
      <c r="E88" s="130">
        <v>9.48560773395002E-4</v>
      </c>
      <c r="F88" s="130">
        <v>3.6836753133684402E-4</v>
      </c>
      <c r="G88" s="130">
        <v>1.5628460794687299E-2</v>
      </c>
      <c r="H88" s="130">
        <v>6.62996470928192E-2</v>
      </c>
      <c r="I88" s="130">
        <v>7.4586115777492495E-2</v>
      </c>
      <c r="J88" s="130">
        <v>0.106260135769844</v>
      </c>
      <c r="K88" s="130">
        <v>0.16897270083427399</v>
      </c>
      <c r="L88" s="130">
        <v>0.566936016082764</v>
      </c>
      <c r="M88" s="136">
        <v>2019.16223144531</v>
      </c>
      <c r="N88" s="136">
        <v>2021</v>
      </c>
    </row>
    <row r="89" spans="1:14" x14ac:dyDescent="0.2">
      <c r="A89" s="5" t="s">
        <v>105</v>
      </c>
      <c r="B89" s="132" t="s">
        <v>1</v>
      </c>
      <c r="C89" s="129" t="s">
        <v>1</v>
      </c>
      <c r="D89" s="129" t="s">
        <v>1</v>
      </c>
      <c r="E89" s="129" t="s">
        <v>1</v>
      </c>
      <c r="F89" s="129" t="s">
        <v>1</v>
      </c>
      <c r="G89" s="129" t="s">
        <v>1</v>
      </c>
      <c r="H89" s="129" t="s">
        <v>1</v>
      </c>
      <c r="I89" s="129" t="s">
        <v>1</v>
      </c>
      <c r="J89" s="129" t="s">
        <v>1</v>
      </c>
      <c r="K89" s="129" t="s">
        <v>1</v>
      </c>
      <c r="L89" s="129" t="s">
        <v>1</v>
      </c>
      <c r="M89" s="135" t="s">
        <v>1</v>
      </c>
      <c r="N89" s="135" t="s">
        <v>1</v>
      </c>
    </row>
    <row r="90" spans="1:14" x14ac:dyDescent="0.2">
      <c r="A90" s="2" t="s">
        <v>106</v>
      </c>
      <c r="B90" s="133">
        <v>793</v>
      </c>
      <c r="C90" s="130">
        <v>1.81129842530936E-3</v>
      </c>
      <c r="D90" s="130">
        <v>3.8925076369196198E-3</v>
      </c>
      <c r="E90" s="130">
        <v>1.4011668972671001E-2</v>
      </c>
      <c r="F90" s="130">
        <v>1.32818790152669E-2</v>
      </c>
      <c r="G90" s="130">
        <v>4.9688160419464097E-2</v>
      </c>
      <c r="H90" s="130">
        <v>0.134253859519958</v>
      </c>
      <c r="I90" s="130">
        <v>8.5978873074054704E-2</v>
      </c>
      <c r="J90" s="130">
        <v>0.13379159569740301</v>
      </c>
      <c r="K90" s="130">
        <v>0.107079602777958</v>
      </c>
      <c r="L90" s="130">
        <v>0.45621055364608798</v>
      </c>
      <c r="M90" s="136">
        <v>2015.36120605469</v>
      </c>
      <c r="N90" s="136">
        <v>2019</v>
      </c>
    </row>
    <row r="91" spans="1:14" x14ac:dyDescent="0.2">
      <c r="A91" s="2" t="s">
        <v>107</v>
      </c>
      <c r="B91" s="133">
        <v>1903</v>
      </c>
      <c r="C91" s="130">
        <v>7.61044584214687E-3</v>
      </c>
      <c r="D91" s="130">
        <v>9.3920798972248996E-3</v>
      </c>
      <c r="E91" s="130">
        <v>2.9125651344656899E-2</v>
      </c>
      <c r="F91" s="130">
        <v>2.4948393926024399E-2</v>
      </c>
      <c r="G91" s="130">
        <v>7.8067928552627605E-2</v>
      </c>
      <c r="H91" s="130">
        <v>0.150700002908707</v>
      </c>
      <c r="I91" s="130">
        <v>9.9541194736957606E-2</v>
      </c>
      <c r="J91" s="130">
        <v>0.125588893890381</v>
      </c>
      <c r="K91" s="130">
        <v>0.15915609896183</v>
      </c>
      <c r="L91" s="130">
        <v>0.315869301557541</v>
      </c>
      <c r="M91" s="136">
        <v>2012.01513671875</v>
      </c>
      <c r="N91" s="136">
        <v>2017</v>
      </c>
    </row>
    <row r="92" spans="1:14" x14ac:dyDescent="0.2">
      <c r="A92" s="2" t="s">
        <v>108</v>
      </c>
      <c r="B92" s="133">
        <v>3360</v>
      </c>
      <c r="C92" s="130">
        <v>1.37535587418824E-3</v>
      </c>
      <c r="D92" s="130">
        <v>5.2902135066688104E-3</v>
      </c>
      <c r="E92" s="130">
        <v>1.8667042255401601E-2</v>
      </c>
      <c r="F92" s="130">
        <v>1.71025134623051E-2</v>
      </c>
      <c r="G92" s="130">
        <v>5.1365230232477202E-2</v>
      </c>
      <c r="H92" s="130">
        <v>0.152342438697815</v>
      </c>
      <c r="I92" s="130">
        <v>0.10339819639921199</v>
      </c>
      <c r="J92" s="130">
        <v>0.13258184492587999</v>
      </c>
      <c r="K92" s="130">
        <v>0.150554224848747</v>
      </c>
      <c r="L92" s="130">
        <v>0.36732292175293002</v>
      </c>
      <c r="M92" s="136">
        <v>2014.13464355469</v>
      </c>
      <c r="N92" s="136">
        <v>2018</v>
      </c>
    </row>
    <row r="93" spans="1:14" x14ac:dyDescent="0.2">
      <c r="A93" s="2" t="s">
        <v>109</v>
      </c>
      <c r="B93" s="133">
        <v>598</v>
      </c>
      <c r="C93" s="130">
        <v>0</v>
      </c>
      <c r="D93" s="130">
        <v>0</v>
      </c>
      <c r="E93" s="130">
        <v>7.3858336545526999E-3</v>
      </c>
      <c r="F93" s="130">
        <v>7.4259252287447496E-3</v>
      </c>
      <c r="G93" s="130">
        <v>3.7193134427070597E-2</v>
      </c>
      <c r="H93" s="130">
        <v>0.137458816170692</v>
      </c>
      <c r="I93" s="130">
        <v>8.1488423049449907E-2</v>
      </c>
      <c r="J93" s="130">
        <v>0.14127185940742501</v>
      </c>
      <c r="K93" s="130">
        <v>0.155277609825134</v>
      </c>
      <c r="L93" s="130">
        <v>0.43249839544296298</v>
      </c>
      <c r="M93" s="136">
        <v>2016.35668945312</v>
      </c>
      <c r="N93" s="136">
        <v>2019</v>
      </c>
    </row>
    <row r="94" spans="1:14" x14ac:dyDescent="0.2">
      <c r="A94" s="5" t="s">
        <v>110</v>
      </c>
      <c r="B94" s="132" t="s">
        <v>1</v>
      </c>
      <c r="C94" s="129" t="s">
        <v>1</v>
      </c>
      <c r="D94" s="129" t="s">
        <v>1</v>
      </c>
      <c r="E94" s="129" t="s">
        <v>1</v>
      </c>
      <c r="F94" s="129" t="s">
        <v>1</v>
      </c>
      <c r="G94" s="129" t="s">
        <v>1</v>
      </c>
      <c r="H94" s="129" t="s">
        <v>1</v>
      </c>
      <c r="I94" s="129" t="s">
        <v>1</v>
      </c>
      <c r="J94" s="129" t="s">
        <v>1</v>
      </c>
      <c r="K94" s="129" t="s">
        <v>1</v>
      </c>
      <c r="L94" s="129" t="s">
        <v>1</v>
      </c>
      <c r="M94" s="135" t="s">
        <v>1</v>
      </c>
      <c r="N94" s="135" t="s">
        <v>1</v>
      </c>
    </row>
    <row r="95" spans="1:14" x14ac:dyDescent="0.2">
      <c r="A95" s="2" t="s">
        <v>106</v>
      </c>
      <c r="B95" s="133">
        <v>1297</v>
      </c>
      <c r="C95" s="130">
        <v>2.8821518644690501E-3</v>
      </c>
      <c r="D95" s="130">
        <v>4.9888603389263196E-3</v>
      </c>
      <c r="E95" s="130">
        <v>1.34377824142575E-2</v>
      </c>
      <c r="F95" s="130">
        <v>2.1801786497235302E-2</v>
      </c>
      <c r="G95" s="130">
        <v>5.01007102429867E-2</v>
      </c>
      <c r="H95" s="130">
        <v>0.12936007976531999</v>
      </c>
      <c r="I95" s="130">
        <v>9.1064922511577606E-2</v>
      </c>
      <c r="J95" s="130">
        <v>0.13421872258186299</v>
      </c>
      <c r="K95" s="130">
        <v>0.14169001579284701</v>
      </c>
      <c r="L95" s="130">
        <v>0.41045495867729198</v>
      </c>
      <c r="M95" s="136">
        <v>2014.81298828125</v>
      </c>
      <c r="N95" s="136">
        <v>2019</v>
      </c>
    </row>
    <row r="96" spans="1:14" x14ac:dyDescent="0.2">
      <c r="A96" s="2" t="s">
        <v>107</v>
      </c>
      <c r="B96" s="133">
        <v>2492</v>
      </c>
      <c r="C96" s="130">
        <v>5.9489859268069302E-3</v>
      </c>
      <c r="D96" s="130">
        <v>1.13135175779462E-2</v>
      </c>
      <c r="E96" s="130">
        <v>3.3952634781599003E-2</v>
      </c>
      <c r="F96" s="130">
        <v>2.3223774507641799E-2</v>
      </c>
      <c r="G96" s="130">
        <v>7.3847360908985096E-2</v>
      </c>
      <c r="H96" s="130">
        <v>0.16716857254505199</v>
      </c>
      <c r="I96" s="130">
        <v>0.10271021723747301</v>
      </c>
      <c r="J96" s="130">
        <v>0.121563620865345</v>
      </c>
      <c r="K96" s="130">
        <v>0.13831007480621299</v>
      </c>
      <c r="L96" s="130">
        <v>0.32196125388145402</v>
      </c>
      <c r="M96" s="136">
        <v>2011.71447753906</v>
      </c>
      <c r="N96" s="136">
        <v>2016</v>
      </c>
    </row>
    <row r="97" spans="1:14" x14ac:dyDescent="0.2">
      <c r="A97" s="2" t="s">
        <v>108</v>
      </c>
      <c r="B97" s="133">
        <v>2555</v>
      </c>
      <c r="C97" s="130">
        <v>9.2273787595331701E-4</v>
      </c>
      <c r="D97" s="130">
        <v>9.1612432152032896E-4</v>
      </c>
      <c r="E97" s="130">
        <v>1.04965325444937E-2</v>
      </c>
      <c r="F97" s="130">
        <v>1.04179093614221E-2</v>
      </c>
      <c r="G97" s="130">
        <v>4.95008230209351E-2</v>
      </c>
      <c r="H97" s="130">
        <v>0.14112202823162101</v>
      </c>
      <c r="I97" s="130">
        <v>9.7766235470771803E-2</v>
      </c>
      <c r="J97" s="130">
        <v>0.13799440860748299</v>
      </c>
      <c r="K97" s="130">
        <v>0.15683920681476601</v>
      </c>
      <c r="L97" s="130">
        <v>0.39402401447296098</v>
      </c>
      <c r="M97" s="136">
        <v>2015.33911132812</v>
      </c>
      <c r="N97" s="136">
        <v>2019</v>
      </c>
    </row>
    <row r="98" spans="1:14" x14ac:dyDescent="0.2">
      <c r="A98" s="2" t="s">
        <v>109</v>
      </c>
      <c r="B98" s="133">
        <v>310</v>
      </c>
      <c r="C98" s="130">
        <v>0</v>
      </c>
      <c r="D98" s="130">
        <v>0</v>
      </c>
      <c r="E98" s="130">
        <v>1.52084873989224E-2</v>
      </c>
      <c r="F98" s="130">
        <v>4.5161950401961803E-3</v>
      </c>
      <c r="G98" s="130">
        <v>4.0901970118284198E-2</v>
      </c>
      <c r="H98" s="130">
        <v>0.13059341907501201</v>
      </c>
      <c r="I98" s="130">
        <v>9.3553386628627805E-2</v>
      </c>
      <c r="J98" s="130">
        <v>0.15466836094856301</v>
      </c>
      <c r="K98" s="130">
        <v>0.165913730859756</v>
      </c>
      <c r="L98" s="130">
        <v>0.39464443922042802</v>
      </c>
      <c r="M98" s="136">
        <v>2015.86083984375</v>
      </c>
      <c r="N98" s="136">
        <v>2019</v>
      </c>
    </row>
    <row r="99" spans="1:14" x14ac:dyDescent="0.2">
      <c r="A99" s="5" t="s">
        <v>111</v>
      </c>
      <c r="B99" s="132" t="s">
        <v>1</v>
      </c>
      <c r="C99" s="129" t="s">
        <v>1</v>
      </c>
      <c r="D99" s="129" t="s">
        <v>1</v>
      </c>
      <c r="E99" s="129" t="s">
        <v>1</v>
      </c>
      <c r="F99" s="129" t="s">
        <v>1</v>
      </c>
      <c r="G99" s="129" t="s">
        <v>1</v>
      </c>
      <c r="H99" s="129" t="s">
        <v>1</v>
      </c>
      <c r="I99" s="129" t="s">
        <v>1</v>
      </c>
      <c r="J99" s="129" t="s">
        <v>1</v>
      </c>
      <c r="K99" s="129" t="s">
        <v>1</v>
      </c>
      <c r="L99" s="129" t="s">
        <v>1</v>
      </c>
      <c r="M99" s="135" t="s">
        <v>1</v>
      </c>
      <c r="N99" s="135" t="s">
        <v>1</v>
      </c>
    </row>
    <row r="100" spans="1:14" x14ac:dyDescent="0.2">
      <c r="A100" s="2" t="s">
        <v>112</v>
      </c>
      <c r="B100" s="133">
        <v>399</v>
      </c>
      <c r="C100" s="130">
        <v>0</v>
      </c>
      <c r="D100" s="130">
        <v>0</v>
      </c>
      <c r="E100" s="130">
        <v>0</v>
      </c>
      <c r="F100" s="130">
        <v>0</v>
      </c>
      <c r="G100" s="130">
        <v>0</v>
      </c>
      <c r="H100" s="130">
        <v>7.0708207786083194E-2</v>
      </c>
      <c r="I100" s="130">
        <v>2.8464397415518799E-2</v>
      </c>
      <c r="J100" s="130">
        <v>3.1058803200721699E-2</v>
      </c>
      <c r="K100" s="130">
        <v>6.87837153673172E-2</v>
      </c>
      <c r="L100" s="130">
        <v>0.80098485946655296</v>
      </c>
      <c r="M100" s="136">
        <v>2021.25439453125</v>
      </c>
      <c r="N100" s="136">
        <v>2023</v>
      </c>
    </row>
    <row r="101" spans="1:14" x14ac:dyDescent="0.2">
      <c r="A101" s="2" t="s">
        <v>113</v>
      </c>
      <c r="B101" s="133">
        <v>1042</v>
      </c>
      <c r="C101" s="130">
        <v>0</v>
      </c>
      <c r="D101" s="130">
        <v>0</v>
      </c>
      <c r="E101" s="130">
        <v>0</v>
      </c>
      <c r="F101" s="130">
        <v>0</v>
      </c>
      <c r="G101" s="130">
        <v>1.5523522160947299E-3</v>
      </c>
      <c r="H101" s="130">
        <v>1.1787674389779601E-2</v>
      </c>
      <c r="I101" s="130">
        <v>1.3292595744133001E-2</v>
      </c>
      <c r="J101" s="130">
        <v>6.2684938311576802E-2</v>
      </c>
      <c r="K101" s="130">
        <v>0.20317941904067999</v>
      </c>
      <c r="L101" s="130">
        <v>0.70750302076339699</v>
      </c>
      <c r="M101" s="136">
        <v>2021.43872070312</v>
      </c>
      <c r="N101" s="136">
        <v>2022</v>
      </c>
    </row>
    <row r="102" spans="1:14" x14ac:dyDescent="0.2">
      <c r="A102" s="2" t="s">
        <v>114</v>
      </c>
      <c r="B102" s="133">
        <v>1455</v>
      </c>
      <c r="C102" s="130">
        <v>0</v>
      </c>
      <c r="D102" s="130">
        <v>0</v>
      </c>
      <c r="E102" s="130">
        <v>0</v>
      </c>
      <c r="F102" s="130">
        <v>2.5329825002700099E-3</v>
      </c>
      <c r="G102" s="130">
        <v>3.9601065218448604E-3</v>
      </c>
      <c r="H102" s="130">
        <v>4.0409427136182799E-2</v>
      </c>
      <c r="I102" s="130">
        <v>0.112500317394733</v>
      </c>
      <c r="J102" s="130">
        <v>0.200095415115356</v>
      </c>
      <c r="K102" s="130">
        <v>0.22371581196785001</v>
      </c>
      <c r="L102" s="130">
        <v>0.41678592562675498</v>
      </c>
      <c r="M102" s="136">
        <v>2018.4765625</v>
      </c>
      <c r="N102" s="136">
        <v>2020</v>
      </c>
    </row>
    <row r="103" spans="1:14" x14ac:dyDescent="0.2">
      <c r="A103" s="2" t="s">
        <v>115</v>
      </c>
      <c r="B103" s="133">
        <v>1074</v>
      </c>
      <c r="C103" s="130">
        <v>0</v>
      </c>
      <c r="D103" s="130">
        <v>0</v>
      </c>
      <c r="E103" s="130">
        <v>7.8781722113490105E-3</v>
      </c>
      <c r="F103" s="130">
        <v>9.5707940636202704E-4</v>
      </c>
      <c r="G103" s="130">
        <v>1.67657174170017E-2</v>
      </c>
      <c r="H103" s="130">
        <v>0.19531969726085699</v>
      </c>
      <c r="I103" s="130">
        <v>0.170249179005623</v>
      </c>
      <c r="J103" s="130">
        <v>0.217973873019218</v>
      </c>
      <c r="K103" s="130">
        <v>0.13267146050930001</v>
      </c>
      <c r="L103" s="130">
        <v>0.25818482041358898</v>
      </c>
      <c r="M103" s="136">
        <v>2014.51513671875</v>
      </c>
      <c r="N103" s="136">
        <v>2015</v>
      </c>
    </row>
    <row r="104" spans="1:14" x14ac:dyDescent="0.2">
      <c r="A104" s="2" t="s">
        <v>116</v>
      </c>
      <c r="B104" s="133">
        <v>1198</v>
      </c>
      <c r="C104" s="130">
        <v>0</v>
      </c>
      <c r="D104" s="130">
        <v>7.4811601080000401E-3</v>
      </c>
      <c r="E104" s="130">
        <v>5.5869105271995102E-3</v>
      </c>
      <c r="F104" s="130">
        <v>1.8743913620710401E-2</v>
      </c>
      <c r="G104" s="130">
        <v>0.147175803780556</v>
      </c>
      <c r="H104" s="130">
        <v>0.28856986761093101</v>
      </c>
      <c r="I104" s="130">
        <v>0.149595677852631</v>
      </c>
      <c r="J104" s="130">
        <v>0.141778364777565</v>
      </c>
      <c r="K104" s="130">
        <v>9.7352638840675396E-2</v>
      </c>
      <c r="L104" s="130">
        <v>0.143715649843216</v>
      </c>
      <c r="M104" s="136">
        <v>2009.22668457031</v>
      </c>
      <c r="N104" s="136">
        <v>2010</v>
      </c>
    </row>
    <row r="105" spans="1:14" x14ac:dyDescent="0.2">
      <c r="A105" s="2" t="s">
        <v>117</v>
      </c>
      <c r="B105" s="133">
        <v>1144</v>
      </c>
      <c r="C105" s="130">
        <v>1.1806782335043E-2</v>
      </c>
      <c r="D105" s="130">
        <v>8.1538420636206898E-4</v>
      </c>
      <c r="E105" s="130">
        <v>3.1680140644311898E-2</v>
      </c>
      <c r="F105" s="130">
        <v>7.8857250511646299E-2</v>
      </c>
      <c r="G105" s="130">
        <v>0.12040350586175901</v>
      </c>
      <c r="H105" s="130">
        <v>0.28184828162193298</v>
      </c>
      <c r="I105" s="130">
        <v>0.117477789521217</v>
      </c>
      <c r="J105" s="130">
        <v>0.114945113658905</v>
      </c>
      <c r="K105" s="130">
        <v>0.119208656251431</v>
      </c>
      <c r="L105" s="130">
        <v>0.122957088053226</v>
      </c>
      <c r="M105" s="136">
        <v>2006.45166015625</v>
      </c>
      <c r="N105" s="136">
        <v>2009</v>
      </c>
    </row>
    <row r="106" spans="1:14" x14ac:dyDescent="0.2">
      <c r="A106" s="2" t="s">
        <v>118</v>
      </c>
      <c r="B106" s="133">
        <v>897</v>
      </c>
      <c r="C106" s="130">
        <v>1.9976602867245698E-2</v>
      </c>
      <c r="D106" s="130">
        <v>5.2678670734167099E-2</v>
      </c>
      <c r="E106" s="130">
        <v>0.13875250518321999</v>
      </c>
      <c r="F106" s="130">
        <v>5.5596489459276199E-2</v>
      </c>
      <c r="G106" s="130">
        <v>0.18166469037532801</v>
      </c>
      <c r="H106" s="130">
        <v>0.27004122734069802</v>
      </c>
      <c r="I106" s="130">
        <v>9.6497982740402194E-2</v>
      </c>
      <c r="J106" s="130">
        <v>9.1002486646175398E-2</v>
      </c>
      <c r="K106" s="130">
        <v>4.4597364962100997E-2</v>
      </c>
      <c r="L106" s="130">
        <v>4.9192000180482899E-2</v>
      </c>
      <c r="M106" s="136">
        <v>1997.49743652344</v>
      </c>
      <c r="N106" s="136">
        <v>2001</v>
      </c>
    </row>
    <row r="107" spans="1:14" x14ac:dyDescent="0.2">
      <c r="A107" s="5" t="s">
        <v>111</v>
      </c>
      <c r="B107" s="132" t="s">
        <v>1</v>
      </c>
      <c r="C107" s="129" t="s">
        <v>1</v>
      </c>
      <c r="D107" s="129" t="s">
        <v>1</v>
      </c>
      <c r="E107" s="129" t="s">
        <v>1</v>
      </c>
      <c r="F107" s="129" t="s">
        <v>1</v>
      </c>
      <c r="G107" s="129" t="s">
        <v>1</v>
      </c>
      <c r="H107" s="129" t="s">
        <v>1</v>
      </c>
      <c r="I107" s="129" t="s">
        <v>1</v>
      </c>
      <c r="J107" s="129" t="s">
        <v>1</v>
      </c>
      <c r="K107" s="129" t="s">
        <v>1</v>
      </c>
      <c r="L107" s="129" t="s">
        <v>1</v>
      </c>
      <c r="M107" s="135" t="s">
        <v>1</v>
      </c>
      <c r="N107" s="135" t="s">
        <v>1</v>
      </c>
    </row>
    <row r="108" spans="1:14" x14ac:dyDescent="0.2">
      <c r="A108" s="2" t="s">
        <v>119</v>
      </c>
      <c r="B108" s="133">
        <v>1441</v>
      </c>
      <c r="C108" s="130">
        <v>0</v>
      </c>
      <c r="D108" s="130">
        <v>0</v>
      </c>
      <c r="E108" s="130">
        <v>0</v>
      </c>
      <c r="F108" s="130">
        <v>0</v>
      </c>
      <c r="G108" s="130">
        <v>1.05077226180583E-3</v>
      </c>
      <c r="H108" s="130">
        <v>3.0825465917587301E-2</v>
      </c>
      <c r="I108" s="130">
        <v>1.8194749951362599E-2</v>
      </c>
      <c r="J108" s="130">
        <v>5.2466232329607003E-2</v>
      </c>
      <c r="K108" s="130">
        <v>0.15975487232208299</v>
      </c>
      <c r="L108" s="130">
        <v>0.73770791292190596</v>
      </c>
      <c r="M108" s="136">
        <v>2021.37927246094</v>
      </c>
      <c r="N108" s="136">
        <v>2022</v>
      </c>
    </row>
    <row r="109" spans="1:14" x14ac:dyDescent="0.2">
      <c r="A109" s="2" t="s">
        <v>120</v>
      </c>
      <c r="B109" s="133">
        <v>2067</v>
      </c>
      <c r="C109" s="130">
        <v>0</v>
      </c>
      <c r="D109" s="130">
        <v>0</v>
      </c>
      <c r="E109" s="130">
        <v>3.3648559474386302E-4</v>
      </c>
      <c r="F109" s="130">
        <v>2.2745896130800199E-3</v>
      </c>
      <c r="G109" s="130">
        <v>4.6478514559567001E-3</v>
      </c>
      <c r="H109" s="130">
        <v>7.1838423609733595E-2</v>
      </c>
      <c r="I109" s="130">
        <v>0.12701611220836601</v>
      </c>
      <c r="J109" s="130">
        <v>0.21142064034938801</v>
      </c>
      <c r="K109" s="130">
        <v>0.205720454454422</v>
      </c>
      <c r="L109" s="130">
        <v>0.37674543261527998</v>
      </c>
      <c r="M109" s="136">
        <v>2017.6845703125</v>
      </c>
      <c r="N109" s="136">
        <v>2019</v>
      </c>
    </row>
    <row r="110" spans="1:14" x14ac:dyDescent="0.2">
      <c r="A110" s="2" t="s">
        <v>121</v>
      </c>
      <c r="B110" s="133">
        <v>1660</v>
      </c>
      <c r="C110" s="130">
        <v>0</v>
      </c>
      <c r="D110" s="130">
        <v>5.7371077127754697E-3</v>
      </c>
      <c r="E110" s="130">
        <v>8.5418457165360503E-3</v>
      </c>
      <c r="F110" s="130">
        <v>1.4374220743775401E-2</v>
      </c>
      <c r="G110" s="130">
        <v>0.120516285300255</v>
      </c>
      <c r="H110" s="130">
        <v>0.280524522066116</v>
      </c>
      <c r="I110" s="130">
        <v>0.15568998456001301</v>
      </c>
      <c r="J110" s="130">
        <v>0.15060259401798201</v>
      </c>
      <c r="K110" s="130">
        <v>9.6887543797492995E-2</v>
      </c>
      <c r="L110" s="130">
        <v>0.16712588071823101</v>
      </c>
      <c r="M110" s="136">
        <v>2010.09350585938</v>
      </c>
      <c r="N110" s="136">
        <v>2012</v>
      </c>
    </row>
    <row r="111" spans="1:14" x14ac:dyDescent="0.2">
      <c r="A111" s="2" t="s">
        <v>122</v>
      </c>
      <c r="B111" s="133">
        <v>2041</v>
      </c>
      <c r="C111" s="130">
        <v>1.5544249676168E-2</v>
      </c>
      <c r="D111" s="130">
        <v>2.4541405960917501E-2</v>
      </c>
      <c r="E111" s="130">
        <v>8.0662786960601807E-2</v>
      </c>
      <c r="F111" s="130">
        <v>6.8216092884540599E-2</v>
      </c>
      <c r="G111" s="130">
        <v>0.14842879772186299</v>
      </c>
      <c r="H111" s="130">
        <v>0.27644687891006497</v>
      </c>
      <c r="I111" s="130">
        <v>0.10788010805845299</v>
      </c>
      <c r="J111" s="130">
        <v>0.103992022573948</v>
      </c>
      <c r="K111" s="130">
        <v>8.5076048970222501E-2</v>
      </c>
      <c r="L111" s="130">
        <v>8.9211598038673401E-2</v>
      </c>
      <c r="M111" s="136">
        <v>2002.35534667969</v>
      </c>
      <c r="N111" s="136">
        <v>2005</v>
      </c>
    </row>
    <row r="112" spans="1:14" x14ac:dyDescent="0.2">
      <c r="A112" s="5" t="s">
        <v>111</v>
      </c>
      <c r="B112" s="132" t="s">
        <v>1</v>
      </c>
      <c r="C112" s="129" t="s">
        <v>1</v>
      </c>
      <c r="D112" s="129" t="s">
        <v>1</v>
      </c>
      <c r="E112" s="129" t="s">
        <v>1</v>
      </c>
      <c r="F112" s="129" t="s">
        <v>1</v>
      </c>
      <c r="G112" s="129" t="s">
        <v>1</v>
      </c>
      <c r="H112" s="129" t="s">
        <v>1</v>
      </c>
      <c r="I112" s="129" t="s">
        <v>1</v>
      </c>
      <c r="J112" s="129" t="s">
        <v>1</v>
      </c>
      <c r="K112" s="129" t="s">
        <v>1</v>
      </c>
      <c r="L112" s="129" t="s">
        <v>1</v>
      </c>
      <c r="M112" s="135" t="s">
        <v>1</v>
      </c>
      <c r="N112" s="135" t="s">
        <v>1</v>
      </c>
    </row>
    <row r="113" spans="1:14" x14ac:dyDescent="0.2">
      <c r="A113" s="2" t="s">
        <v>119</v>
      </c>
      <c r="B113" s="133">
        <v>1441</v>
      </c>
      <c r="C113" s="130">
        <v>0</v>
      </c>
      <c r="D113" s="130">
        <v>0</v>
      </c>
      <c r="E113" s="130">
        <v>0</v>
      </c>
      <c r="F113" s="130">
        <v>0</v>
      </c>
      <c r="G113" s="130">
        <v>1.05077226180583E-3</v>
      </c>
      <c r="H113" s="130">
        <v>3.0825465917587301E-2</v>
      </c>
      <c r="I113" s="130">
        <v>1.8194749951362599E-2</v>
      </c>
      <c r="J113" s="130">
        <v>5.2466232329607003E-2</v>
      </c>
      <c r="K113" s="130">
        <v>0.15975487232208299</v>
      </c>
      <c r="L113" s="130">
        <v>0.73770791292190596</v>
      </c>
      <c r="M113" s="136">
        <v>2021.37927246094</v>
      </c>
      <c r="N113" s="136">
        <v>2022</v>
      </c>
    </row>
    <row r="114" spans="1:14" x14ac:dyDescent="0.2">
      <c r="A114" s="2" t="s">
        <v>123</v>
      </c>
      <c r="B114" s="133">
        <v>2529</v>
      </c>
      <c r="C114" s="130">
        <v>0</v>
      </c>
      <c r="D114" s="130">
        <v>0</v>
      </c>
      <c r="E114" s="130">
        <v>2.94891861267388E-3</v>
      </c>
      <c r="F114" s="130">
        <v>1.9430982647463701E-3</v>
      </c>
      <c r="G114" s="130">
        <v>8.7534394115209597E-3</v>
      </c>
      <c r="H114" s="130">
        <v>9.8394677042961107E-2</v>
      </c>
      <c r="I114" s="130">
        <v>0.13411659002304099</v>
      </c>
      <c r="J114" s="130">
        <v>0.20678758621215801</v>
      </c>
      <c r="K114" s="130">
        <v>0.18963654339313499</v>
      </c>
      <c r="L114" s="130">
        <v>0.35741913318634</v>
      </c>
      <c r="M114" s="136">
        <v>2016.99377441406</v>
      </c>
      <c r="N114" s="136">
        <v>2018</v>
      </c>
    </row>
    <row r="115" spans="1:14" x14ac:dyDescent="0.2">
      <c r="A115" s="2" t="s">
        <v>124</v>
      </c>
      <c r="B115" s="133">
        <v>3239</v>
      </c>
      <c r="C115" s="130">
        <v>9.2417914420366305E-3</v>
      </c>
      <c r="D115" s="130">
        <v>1.7624283209443099E-2</v>
      </c>
      <c r="E115" s="130">
        <v>5.0223071128130001E-2</v>
      </c>
      <c r="F115" s="130">
        <v>4.81574647128582E-2</v>
      </c>
      <c r="G115" s="130">
        <v>0.147920772433281</v>
      </c>
      <c r="H115" s="130">
        <v>0.28136217594146701</v>
      </c>
      <c r="I115" s="130">
        <v>0.12479379773139999</v>
      </c>
      <c r="J115" s="130">
        <v>0.119312599301338</v>
      </c>
      <c r="K115" s="130">
        <v>9.0053625404834706E-2</v>
      </c>
      <c r="L115" s="130">
        <v>0.111310414969921</v>
      </c>
      <c r="M115" s="136">
        <v>2005.14135742188</v>
      </c>
      <c r="N115" s="136">
        <v>2008</v>
      </c>
    </row>
    <row r="116" spans="1:14" x14ac:dyDescent="0.2">
      <c r="A116" s="5" t="s">
        <v>125</v>
      </c>
      <c r="B116" s="132" t="s">
        <v>1</v>
      </c>
      <c r="C116" s="129" t="s">
        <v>1</v>
      </c>
      <c r="D116" s="129" t="s">
        <v>1</v>
      </c>
      <c r="E116" s="129" t="s">
        <v>1</v>
      </c>
      <c r="F116" s="129" t="s">
        <v>1</v>
      </c>
      <c r="G116" s="129" t="s">
        <v>1</v>
      </c>
      <c r="H116" s="129" t="s">
        <v>1</v>
      </c>
      <c r="I116" s="129" t="s">
        <v>1</v>
      </c>
      <c r="J116" s="129" t="s">
        <v>1</v>
      </c>
      <c r="K116" s="129" t="s">
        <v>1</v>
      </c>
      <c r="L116" s="129" t="s">
        <v>1</v>
      </c>
      <c r="M116" s="135" t="s">
        <v>1</v>
      </c>
      <c r="N116" s="135" t="s">
        <v>1</v>
      </c>
    </row>
    <row r="117" spans="1:14" x14ac:dyDescent="0.2">
      <c r="A117" s="2" t="s">
        <v>126</v>
      </c>
      <c r="B117" s="133">
        <v>896</v>
      </c>
      <c r="C117" s="130">
        <v>2.8447250369936202E-3</v>
      </c>
      <c r="D117" s="130">
        <v>5.8743357658386196E-3</v>
      </c>
      <c r="E117" s="130">
        <v>1.4001659117639099E-2</v>
      </c>
      <c r="F117" s="130">
        <v>1.9033016636967701E-2</v>
      </c>
      <c r="G117" s="130">
        <v>5.0944920629262903E-2</v>
      </c>
      <c r="H117" s="130">
        <v>0.130322575569153</v>
      </c>
      <c r="I117" s="130">
        <v>8.4302298724651295E-2</v>
      </c>
      <c r="J117" s="130">
        <v>0.13792252540588401</v>
      </c>
      <c r="K117" s="130">
        <v>0.114588379859924</v>
      </c>
      <c r="L117" s="130">
        <v>0.44016557931900002</v>
      </c>
      <c r="M117" s="136">
        <v>2014.94677734375</v>
      </c>
      <c r="N117" s="136">
        <v>2019</v>
      </c>
    </row>
    <row r="118" spans="1:14" x14ac:dyDescent="0.2">
      <c r="A118" s="2" t="s">
        <v>127</v>
      </c>
      <c r="B118" s="133">
        <v>259</v>
      </c>
      <c r="C118" s="130">
        <v>4.3648915016092398E-4</v>
      </c>
      <c r="D118" s="130">
        <v>1.9703931175172299E-3</v>
      </c>
      <c r="E118" s="130">
        <v>1.5912994742393501E-2</v>
      </c>
      <c r="F118" s="130">
        <v>2.8349120169877999E-2</v>
      </c>
      <c r="G118" s="130">
        <v>5.1988095045089701E-2</v>
      </c>
      <c r="H118" s="130">
        <v>0.111211664974689</v>
      </c>
      <c r="I118" s="130">
        <v>9.3222692608833299E-2</v>
      </c>
      <c r="J118" s="130">
        <v>0.145982936024666</v>
      </c>
      <c r="K118" s="130">
        <v>0.191205039620399</v>
      </c>
      <c r="L118" s="130">
        <v>0.35972055792808499</v>
      </c>
      <c r="M118" s="136">
        <v>2014.73168945312</v>
      </c>
      <c r="N118" s="136">
        <v>2018</v>
      </c>
    </row>
    <row r="119" spans="1:14" x14ac:dyDescent="0.2">
      <c r="A119" s="2" t="s">
        <v>128</v>
      </c>
      <c r="B119" s="133">
        <v>469</v>
      </c>
      <c r="C119" s="130">
        <v>8.8877798989415203E-3</v>
      </c>
      <c r="D119" s="130">
        <v>8.0647515133023297E-3</v>
      </c>
      <c r="E119" s="130">
        <v>2.67345551401377E-2</v>
      </c>
      <c r="F119" s="130">
        <v>2.4522086605429601E-2</v>
      </c>
      <c r="G119" s="130">
        <v>8.5362948477268205E-2</v>
      </c>
      <c r="H119" s="130">
        <v>0.17188206315040599</v>
      </c>
      <c r="I119" s="130">
        <v>0.114084161818027</v>
      </c>
      <c r="J119" s="130">
        <v>0.114154472947121</v>
      </c>
      <c r="K119" s="130">
        <v>0.162188455462456</v>
      </c>
      <c r="L119" s="130">
        <v>0.284118741750717</v>
      </c>
      <c r="M119" s="136">
        <v>2011.52673339844</v>
      </c>
      <c r="N119" s="136">
        <v>2016</v>
      </c>
    </row>
    <row r="120" spans="1:14" x14ac:dyDescent="0.2">
      <c r="A120" s="2" t="s">
        <v>129</v>
      </c>
      <c r="B120" s="133">
        <v>1072</v>
      </c>
      <c r="C120" s="130">
        <v>8.6130006238818203E-3</v>
      </c>
      <c r="D120" s="130">
        <v>1.0586958378553399E-2</v>
      </c>
      <c r="E120" s="130">
        <v>3.6072988063097E-2</v>
      </c>
      <c r="F120" s="130">
        <v>1.86045449227095E-2</v>
      </c>
      <c r="G120" s="130">
        <v>8.4209509193897206E-2</v>
      </c>
      <c r="H120" s="130">
        <v>0.15895512700080899</v>
      </c>
      <c r="I120" s="130">
        <v>9.7876742482185405E-2</v>
      </c>
      <c r="J120" s="130">
        <v>0.119105637073517</v>
      </c>
      <c r="K120" s="130">
        <v>0.14482407271861999</v>
      </c>
      <c r="L120" s="130">
        <v>0.32115140557289101</v>
      </c>
      <c r="M120" s="136">
        <v>2011.53503417969</v>
      </c>
      <c r="N120" s="136">
        <v>2016</v>
      </c>
    </row>
    <row r="121" spans="1:14" x14ac:dyDescent="0.2">
      <c r="A121" s="2" t="s">
        <v>130</v>
      </c>
      <c r="B121" s="133">
        <v>1104</v>
      </c>
      <c r="C121" s="130">
        <v>2.5376614648848798E-3</v>
      </c>
      <c r="D121" s="130">
        <v>1.25053282827139E-2</v>
      </c>
      <c r="E121" s="130">
        <v>3.07405889034271E-2</v>
      </c>
      <c r="F121" s="130">
        <v>2.82461643218994E-2</v>
      </c>
      <c r="G121" s="130">
        <v>5.1046196371316903E-2</v>
      </c>
      <c r="H121" s="130">
        <v>0.17509269714355499</v>
      </c>
      <c r="I121" s="130">
        <v>0.106724835932255</v>
      </c>
      <c r="J121" s="130">
        <v>0.12020094692707101</v>
      </c>
      <c r="K121" s="130">
        <v>0.13966791331768</v>
      </c>
      <c r="L121" s="130">
        <v>0.33323767781257602</v>
      </c>
      <c r="M121" s="136">
        <v>2012.29553222656</v>
      </c>
      <c r="N121" s="136">
        <v>2017</v>
      </c>
    </row>
    <row r="122" spans="1:14" x14ac:dyDescent="0.2">
      <c r="A122" s="2" t="s">
        <v>131</v>
      </c>
      <c r="B122" s="133">
        <v>652</v>
      </c>
      <c r="C122" s="130">
        <v>0</v>
      </c>
      <c r="D122" s="130">
        <v>2.7223329525440901E-3</v>
      </c>
      <c r="E122" s="130">
        <v>1.8273336812853799E-2</v>
      </c>
      <c r="F122" s="130">
        <v>9.9774058908224106E-3</v>
      </c>
      <c r="G122" s="130">
        <v>5.6403852999210399E-2</v>
      </c>
      <c r="H122" s="130">
        <v>0.15854829549789401</v>
      </c>
      <c r="I122" s="130">
        <v>7.6956957578659099E-2</v>
      </c>
      <c r="J122" s="130">
        <v>0.119056358933449</v>
      </c>
      <c r="K122" s="130">
        <v>0.155985146760941</v>
      </c>
      <c r="L122" s="130">
        <v>0.40207630395889299</v>
      </c>
      <c r="M122" s="136">
        <v>2014.88586425781</v>
      </c>
      <c r="N122" s="136">
        <v>2019</v>
      </c>
    </row>
    <row r="123" spans="1:14" x14ac:dyDescent="0.2">
      <c r="A123" s="2" t="s">
        <v>132</v>
      </c>
      <c r="B123" s="133">
        <v>373</v>
      </c>
      <c r="C123" s="130">
        <v>2.96370987780392E-3</v>
      </c>
      <c r="D123" s="130">
        <v>3.4792351652868097E-4</v>
      </c>
      <c r="E123" s="130">
        <v>6.6054891794920002E-3</v>
      </c>
      <c r="F123" s="130">
        <v>4.0033515542745599E-3</v>
      </c>
      <c r="G123" s="130">
        <v>3.0888577923178701E-2</v>
      </c>
      <c r="H123" s="130">
        <v>0.144398063421249</v>
      </c>
      <c r="I123" s="130">
        <v>9.3900039792060894E-2</v>
      </c>
      <c r="J123" s="130">
        <v>0.15551435947418199</v>
      </c>
      <c r="K123" s="130">
        <v>0.18662771582603499</v>
      </c>
      <c r="L123" s="130">
        <v>0.37475076317787198</v>
      </c>
      <c r="M123" s="136">
        <v>2015.75024414062</v>
      </c>
      <c r="N123" s="136">
        <v>2019</v>
      </c>
    </row>
    <row r="124" spans="1:14" x14ac:dyDescent="0.2">
      <c r="A124" s="3" t="s">
        <v>133</v>
      </c>
      <c r="B124" s="134">
        <v>1829</v>
      </c>
      <c r="C124" s="131">
        <v>1.9394970149733099E-4</v>
      </c>
      <c r="D124" s="131">
        <v>1.7444440163672E-4</v>
      </c>
      <c r="E124" s="131">
        <v>8.7077226489782299E-3</v>
      </c>
      <c r="F124" s="131">
        <v>1.1488400399684901E-2</v>
      </c>
      <c r="G124" s="131">
        <v>5.0541739910841002E-2</v>
      </c>
      <c r="H124" s="131">
        <v>0.128744602203369</v>
      </c>
      <c r="I124" s="131">
        <v>0.10780910402536401</v>
      </c>
      <c r="J124" s="131">
        <v>0.145133346319199</v>
      </c>
      <c r="K124" s="131">
        <v>0.149340599775314</v>
      </c>
      <c r="L124" s="131">
        <v>0.397866100072861</v>
      </c>
      <c r="M124" s="137">
        <v>2015.56481933594</v>
      </c>
      <c r="N124" s="137">
        <v>2019</v>
      </c>
    </row>
    <row r="126" spans="1:1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5" width="12.77734375" bestFit="1" customWidth="1"/>
  </cols>
  <sheetData>
    <row r="1" spans="1:15" x14ac:dyDescent="0.2">
      <c r="A1" s="16" t="str">
        <f>HYPERLINK("#'Inhalt'!A1", "Inhalt")</f>
        <v>Inhalt</v>
      </c>
    </row>
    <row r="3" spans="1:15" x14ac:dyDescent="0.2">
      <c r="A3" s="1" t="s">
        <v>173</v>
      </c>
    </row>
    <row r="4" spans="1:15" x14ac:dyDescent="0.2">
      <c r="A4" t="s">
        <v>23</v>
      </c>
    </row>
    <row r="5" spans="1:15" x14ac:dyDescent="0.2">
      <c r="A5" s="4" t="s">
        <v>24</v>
      </c>
      <c r="B5" s="4" t="s">
        <v>4</v>
      </c>
      <c r="C5" s="4" t="s">
        <v>174</v>
      </c>
      <c r="D5" s="4" t="s">
        <v>175</v>
      </c>
      <c r="E5" s="4" t="s">
        <v>176</v>
      </c>
      <c r="F5" s="4" t="s">
        <v>177</v>
      </c>
      <c r="G5" s="4" t="s">
        <v>178</v>
      </c>
      <c r="H5" s="4" t="s">
        <v>179</v>
      </c>
      <c r="I5" s="4" t="s">
        <v>180</v>
      </c>
      <c r="J5" s="4" t="s">
        <v>181</v>
      </c>
      <c r="K5" s="4" t="s">
        <v>182</v>
      </c>
      <c r="L5" s="4" t="s">
        <v>183</v>
      </c>
      <c r="M5" s="4" t="s">
        <v>184</v>
      </c>
      <c r="N5" s="4" t="s">
        <v>25</v>
      </c>
      <c r="O5" s="4" t="s">
        <v>172</v>
      </c>
    </row>
    <row r="6" spans="1:15" x14ac:dyDescent="0.2">
      <c r="A6" s="5" t="s">
        <v>26</v>
      </c>
      <c r="B6" s="141" t="s">
        <v>1</v>
      </c>
      <c r="C6" s="138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38" t="s">
        <v>1</v>
      </c>
      <c r="J6" s="138" t="s">
        <v>1</v>
      </c>
      <c r="K6" s="138" t="s">
        <v>1</v>
      </c>
      <c r="L6" s="138" t="s">
        <v>1</v>
      </c>
      <c r="M6" s="138" t="s">
        <v>1</v>
      </c>
      <c r="N6" s="144" t="s">
        <v>1</v>
      </c>
      <c r="O6" s="144" t="s">
        <v>1</v>
      </c>
    </row>
    <row r="7" spans="1:15" x14ac:dyDescent="0.2">
      <c r="A7" s="2" t="s">
        <v>26</v>
      </c>
      <c r="B7" s="142">
        <v>7137</v>
      </c>
      <c r="C7" s="139">
        <v>8.2454644143581401E-4</v>
      </c>
      <c r="D7" s="139">
        <v>6.1315581202506998E-2</v>
      </c>
      <c r="E7" s="139">
        <v>0.31590506434440602</v>
      </c>
      <c r="F7" s="139">
        <v>0.35800781846046398</v>
      </c>
      <c r="G7" s="139">
        <v>0.132351890206337</v>
      </c>
      <c r="H7" s="139">
        <v>5.8542434126138701E-2</v>
      </c>
      <c r="I7" s="139">
        <v>4.0262911468744299E-2</v>
      </c>
      <c r="J7" s="139">
        <v>1.7306005582213398E-2</v>
      </c>
      <c r="K7" s="139">
        <v>5.9978049248456998E-3</v>
      </c>
      <c r="L7" s="139">
        <v>4.7967936843633704E-3</v>
      </c>
      <c r="M7" s="139">
        <v>4.6891681849956504E-3</v>
      </c>
      <c r="N7" s="145">
        <v>70.179061889648395</v>
      </c>
      <c r="O7" s="145">
        <v>64</v>
      </c>
    </row>
    <row r="8" spans="1:15" x14ac:dyDescent="0.2">
      <c r="A8" s="5" t="s">
        <v>27</v>
      </c>
      <c r="B8" s="141" t="s">
        <v>1</v>
      </c>
      <c r="C8" s="138" t="s">
        <v>1</v>
      </c>
      <c r="D8" s="138" t="s">
        <v>1</v>
      </c>
      <c r="E8" s="138" t="s">
        <v>1</v>
      </c>
      <c r="F8" s="138" t="s">
        <v>1</v>
      </c>
      <c r="G8" s="138" t="s">
        <v>1</v>
      </c>
      <c r="H8" s="138" t="s">
        <v>1</v>
      </c>
      <c r="I8" s="138" t="s">
        <v>1</v>
      </c>
      <c r="J8" s="138" t="s">
        <v>1</v>
      </c>
      <c r="K8" s="138" t="s">
        <v>1</v>
      </c>
      <c r="L8" s="138" t="s">
        <v>1</v>
      </c>
      <c r="M8" s="138" t="s">
        <v>1</v>
      </c>
      <c r="N8" s="144" t="s">
        <v>1</v>
      </c>
      <c r="O8" s="144" t="s">
        <v>1</v>
      </c>
    </row>
    <row r="9" spans="1:15" x14ac:dyDescent="0.2">
      <c r="A9" s="2" t="s">
        <v>28</v>
      </c>
      <c r="B9" s="142">
        <v>1827</v>
      </c>
      <c r="C9" s="139">
        <v>1.9270669436082201E-3</v>
      </c>
      <c r="D9" s="139">
        <v>0.113917529582977</v>
      </c>
      <c r="E9" s="139">
        <v>0.42937302589416498</v>
      </c>
      <c r="F9" s="139">
        <v>0.32687816023826599</v>
      </c>
      <c r="G9" s="139">
        <v>7.3782965540885898E-2</v>
      </c>
      <c r="H9" s="139">
        <v>1.9958844408392899E-2</v>
      </c>
      <c r="I9" s="139">
        <v>1.7304563894867901E-2</v>
      </c>
      <c r="J9" s="139">
        <v>9.1451285406947101E-3</v>
      </c>
      <c r="K9" s="139">
        <v>1.4161370927467901E-3</v>
      </c>
      <c r="L9" s="139">
        <v>3.0007648747414398E-3</v>
      </c>
      <c r="M9" s="139">
        <v>3.2958255615085398E-3</v>
      </c>
      <c r="N9" s="145">
        <v>60.211902618408203</v>
      </c>
      <c r="O9" s="145">
        <v>57</v>
      </c>
    </row>
    <row r="10" spans="1:15" x14ac:dyDescent="0.2">
      <c r="A10" s="2" t="s">
        <v>29</v>
      </c>
      <c r="B10" s="142">
        <v>298</v>
      </c>
      <c r="C10" s="139">
        <v>0</v>
      </c>
      <c r="D10" s="139">
        <v>0</v>
      </c>
      <c r="E10" s="139">
        <v>0.170013427734375</v>
      </c>
      <c r="F10" s="139">
        <v>0.46286794543266302</v>
      </c>
      <c r="G10" s="139">
        <v>0.21714764833450301</v>
      </c>
      <c r="H10" s="139">
        <v>9.1723337769508403E-2</v>
      </c>
      <c r="I10" s="139">
        <v>2.88302823901176E-2</v>
      </c>
      <c r="J10" s="139">
        <v>1.0378179140389E-2</v>
      </c>
      <c r="K10" s="139">
        <v>9.2778410762548395E-3</v>
      </c>
      <c r="L10" s="139">
        <v>6.9039845839142799E-3</v>
      </c>
      <c r="M10" s="139">
        <v>2.8573477175086702E-3</v>
      </c>
      <c r="N10" s="145">
        <v>77.494766235351605</v>
      </c>
      <c r="O10" s="145">
        <v>72</v>
      </c>
    </row>
    <row r="11" spans="1:15" x14ac:dyDescent="0.2">
      <c r="A11" s="2" t="s">
        <v>30</v>
      </c>
      <c r="B11" s="142">
        <v>1205</v>
      </c>
      <c r="C11" s="139">
        <v>0</v>
      </c>
      <c r="D11" s="139">
        <v>5.3872130811214404E-3</v>
      </c>
      <c r="E11" s="139">
        <v>5.7956561446189901E-2</v>
      </c>
      <c r="F11" s="139">
        <v>0.291238933801651</v>
      </c>
      <c r="G11" s="139">
        <v>0.248430326581001</v>
      </c>
      <c r="H11" s="139">
        <v>0.16140815615654</v>
      </c>
      <c r="I11" s="139">
        <v>0.12803892791271199</v>
      </c>
      <c r="J11" s="139">
        <v>6.3132248818874401E-2</v>
      </c>
      <c r="K11" s="139">
        <v>1.8743088468909298E-2</v>
      </c>
      <c r="L11" s="139">
        <v>1.4466242864728E-2</v>
      </c>
      <c r="M11" s="139">
        <v>1.11983129754663E-2</v>
      </c>
      <c r="N11" s="145">
        <v>96.141189575195298</v>
      </c>
      <c r="O11" s="145">
        <v>90</v>
      </c>
    </row>
    <row r="12" spans="1:15" x14ac:dyDescent="0.2">
      <c r="A12" s="2" t="s">
        <v>31</v>
      </c>
      <c r="B12" s="142">
        <v>1314</v>
      </c>
      <c r="C12" s="139">
        <v>0</v>
      </c>
      <c r="D12" s="139">
        <v>1.8226206302642801E-2</v>
      </c>
      <c r="E12" s="139">
        <v>0.20603708922863001</v>
      </c>
      <c r="F12" s="139">
        <v>0.42262792587280301</v>
      </c>
      <c r="G12" s="139">
        <v>0.184404581785202</v>
      </c>
      <c r="H12" s="139">
        <v>8.8836140930652605E-2</v>
      </c>
      <c r="I12" s="139">
        <v>4.9201820045709603E-2</v>
      </c>
      <c r="J12" s="139">
        <v>1.5117472968995601E-2</v>
      </c>
      <c r="K12" s="139">
        <v>5.3972904570400698E-3</v>
      </c>
      <c r="L12" s="139">
        <v>6.9771581329405299E-3</v>
      </c>
      <c r="M12" s="139">
        <v>3.1743040308356298E-3</v>
      </c>
      <c r="N12" s="145">
        <v>76.614288330078097</v>
      </c>
      <c r="O12" s="145">
        <v>70</v>
      </c>
    </row>
    <row r="13" spans="1:15" x14ac:dyDescent="0.2">
      <c r="A13" s="2" t="s">
        <v>32</v>
      </c>
      <c r="B13" s="142">
        <v>714</v>
      </c>
      <c r="C13" s="139">
        <v>0</v>
      </c>
      <c r="D13" s="139">
        <v>5.7563863694667802E-2</v>
      </c>
      <c r="E13" s="139">
        <v>0.46659195423126198</v>
      </c>
      <c r="F13" s="139">
        <v>0.35829123854637102</v>
      </c>
      <c r="G13" s="139">
        <v>7.6322160661220606E-2</v>
      </c>
      <c r="H13" s="139">
        <v>2.92279236018658E-2</v>
      </c>
      <c r="I13" s="139">
        <v>7.3167532682418797E-3</v>
      </c>
      <c r="J13" s="139">
        <v>2.2238579113036398E-3</v>
      </c>
      <c r="K13" s="139">
        <v>1.95478112436831E-3</v>
      </c>
      <c r="L13" s="139">
        <v>5.0744577310979399E-4</v>
      </c>
      <c r="M13" s="139">
        <v>0</v>
      </c>
      <c r="N13" s="145">
        <v>60.554161071777301</v>
      </c>
      <c r="O13" s="145">
        <v>58</v>
      </c>
    </row>
    <row r="14" spans="1:15" x14ac:dyDescent="0.2">
      <c r="A14" s="2" t="s">
        <v>33</v>
      </c>
      <c r="B14" s="142">
        <v>1370</v>
      </c>
      <c r="C14" s="139">
        <v>0</v>
      </c>
      <c r="D14" s="139">
        <v>1.4773523434996601E-3</v>
      </c>
      <c r="E14" s="139">
        <v>0.132369965314865</v>
      </c>
      <c r="F14" s="139">
        <v>0.47011524438857999</v>
      </c>
      <c r="G14" s="139">
        <v>0.20042857527732799</v>
      </c>
      <c r="H14" s="139">
        <v>8.9485794305801405E-2</v>
      </c>
      <c r="I14" s="139">
        <v>6.0906376689672498E-2</v>
      </c>
      <c r="J14" s="139">
        <v>1.9099077209830301E-2</v>
      </c>
      <c r="K14" s="139">
        <v>1.3966981321573301E-2</v>
      </c>
      <c r="L14" s="139">
        <v>2.65156081877649E-3</v>
      </c>
      <c r="M14" s="139">
        <v>9.4990646466612799E-3</v>
      </c>
      <c r="N14" s="145">
        <v>81.288665771484403</v>
      </c>
      <c r="O14" s="145">
        <v>72</v>
      </c>
    </row>
    <row r="15" spans="1:15" x14ac:dyDescent="0.2">
      <c r="A15" s="5" t="s">
        <v>34</v>
      </c>
      <c r="B15" s="141" t="s">
        <v>1</v>
      </c>
      <c r="C15" s="138" t="s">
        <v>1</v>
      </c>
      <c r="D15" s="138" t="s">
        <v>1</v>
      </c>
      <c r="E15" s="138" t="s">
        <v>1</v>
      </c>
      <c r="F15" s="138" t="s">
        <v>1</v>
      </c>
      <c r="G15" s="138" t="s">
        <v>1</v>
      </c>
      <c r="H15" s="138" t="s">
        <v>1</v>
      </c>
      <c r="I15" s="138" t="s">
        <v>1</v>
      </c>
      <c r="J15" s="138" t="s">
        <v>1</v>
      </c>
      <c r="K15" s="138" t="s">
        <v>1</v>
      </c>
      <c r="L15" s="138" t="s">
        <v>1</v>
      </c>
      <c r="M15" s="138" t="s">
        <v>1</v>
      </c>
      <c r="N15" s="144" t="s">
        <v>1</v>
      </c>
      <c r="O15" s="144" t="s">
        <v>1</v>
      </c>
    </row>
    <row r="16" spans="1:15" x14ac:dyDescent="0.2">
      <c r="A16" s="2" t="s">
        <v>35</v>
      </c>
      <c r="B16" s="142">
        <v>4516</v>
      </c>
      <c r="C16" s="139">
        <v>0</v>
      </c>
      <c r="D16" s="139">
        <v>4.6634055674076101E-2</v>
      </c>
      <c r="E16" s="139">
        <v>0.28488731384277299</v>
      </c>
      <c r="F16" s="139">
        <v>0.35184326767921398</v>
      </c>
      <c r="G16" s="139">
        <v>0.15263055264949801</v>
      </c>
      <c r="H16" s="139">
        <v>7.0559568703174605E-2</v>
      </c>
      <c r="I16" s="139">
        <v>4.9554437398910502E-2</v>
      </c>
      <c r="J16" s="139">
        <v>2.36587096005678E-2</v>
      </c>
      <c r="K16" s="139">
        <v>8.1872893497347797E-3</v>
      </c>
      <c r="L16" s="139">
        <v>6.0774316079914596E-3</v>
      </c>
      <c r="M16" s="139">
        <v>5.9673511423170601E-3</v>
      </c>
      <c r="N16" s="145">
        <v>73.898490905761705</v>
      </c>
      <c r="O16" s="145">
        <v>66</v>
      </c>
    </row>
    <row r="17" spans="1:15" x14ac:dyDescent="0.2">
      <c r="A17" s="2" t="s">
        <v>36</v>
      </c>
      <c r="B17" s="142">
        <v>250</v>
      </c>
      <c r="C17" s="139">
        <v>1.1813562363386199E-2</v>
      </c>
      <c r="D17" s="139">
        <v>0.166801482439041</v>
      </c>
      <c r="E17" s="139">
        <v>0.44334793090820301</v>
      </c>
      <c r="F17" s="139">
        <v>0.28737083077430697</v>
      </c>
      <c r="G17" s="139">
        <v>4.9782365560531602E-2</v>
      </c>
      <c r="H17" s="139">
        <v>1.1548388749361E-2</v>
      </c>
      <c r="I17" s="139">
        <v>1.99732631444931E-2</v>
      </c>
      <c r="J17" s="139">
        <v>6.6552511416375602E-3</v>
      </c>
      <c r="K17" s="139">
        <v>0</v>
      </c>
      <c r="L17" s="139">
        <v>2.4970218073576702E-3</v>
      </c>
      <c r="M17" s="139">
        <v>2.09925332455896E-4</v>
      </c>
      <c r="N17" s="145">
        <v>55.820335388183601</v>
      </c>
      <c r="O17" s="145">
        <v>52</v>
      </c>
    </row>
    <row r="18" spans="1:15" x14ac:dyDescent="0.2">
      <c r="A18" s="2" t="s">
        <v>37</v>
      </c>
      <c r="B18" s="142">
        <v>1947</v>
      </c>
      <c r="C18" s="139">
        <v>0</v>
      </c>
      <c r="D18" s="139">
        <v>3.8223400712013203E-2</v>
      </c>
      <c r="E18" s="139">
        <v>0.35648521780967701</v>
      </c>
      <c r="F18" s="139">
        <v>0.40917673707008401</v>
      </c>
      <c r="G18" s="139">
        <v>0.108271047472954</v>
      </c>
      <c r="H18" s="139">
        <v>4.83302809298038E-2</v>
      </c>
      <c r="I18" s="139">
        <v>2.4893591180443798E-2</v>
      </c>
      <c r="J18" s="139">
        <v>6.8088783882558302E-3</v>
      </c>
      <c r="K18" s="139">
        <v>3.2609936315566301E-3</v>
      </c>
      <c r="L18" s="139">
        <v>1.4713305281475199E-3</v>
      </c>
      <c r="M18" s="139">
        <v>3.0785098206251899E-3</v>
      </c>
      <c r="N18" s="145">
        <v>67.007659912109403</v>
      </c>
      <c r="O18" s="145">
        <v>62</v>
      </c>
    </row>
    <row r="19" spans="1:15" x14ac:dyDescent="0.2">
      <c r="A19" s="2" t="s">
        <v>38</v>
      </c>
      <c r="B19" s="142">
        <v>229</v>
      </c>
      <c r="C19" s="139">
        <v>0</v>
      </c>
      <c r="D19" s="139">
        <v>0.1750508248806</v>
      </c>
      <c r="E19" s="139">
        <v>0.32616859674453702</v>
      </c>
      <c r="F19" s="139">
        <v>0.33461901545524603</v>
      </c>
      <c r="G19" s="139">
        <v>9.4399809837341295E-2</v>
      </c>
      <c r="H19" s="139">
        <v>2.5622198358178101E-2</v>
      </c>
      <c r="I19" s="139">
        <v>2.4478968232870098E-2</v>
      </c>
      <c r="J19" s="139">
        <v>9.44709964096546E-3</v>
      </c>
      <c r="K19" s="139">
        <v>2.0398998167365798E-3</v>
      </c>
      <c r="L19" s="139">
        <v>4.2933663353323902E-3</v>
      </c>
      <c r="M19" s="139">
        <v>3.8802044000476599E-3</v>
      </c>
      <c r="N19" s="145">
        <v>60.897850036621101</v>
      </c>
      <c r="O19" s="145">
        <v>59</v>
      </c>
    </row>
    <row r="20" spans="1:15" x14ac:dyDescent="0.2">
      <c r="A20" s="5" t="s">
        <v>39</v>
      </c>
      <c r="B20" s="141" t="s">
        <v>1</v>
      </c>
      <c r="C20" s="138" t="s">
        <v>1</v>
      </c>
      <c r="D20" s="138" t="s">
        <v>1</v>
      </c>
      <c r="E20" s="138" t="s">
        <v>1</v>
      </c>
      <c r="F20" s="138" t="s">
        <v>1</v>
      </c>
      <c r="G20" s="138" t="s">
        <v>1</v>
      </c>
      <c r="H20" s="138" t="s">
        <v>1</v>
      </c>
      <c r="I20" s="138" t="s">
        <v>1</v>
      </c>
      <c r="J20" s="138" t="s">
        <v>1</v>
      </c>
      <c r="K20" s="138" t="s">
        <v>1</v>
      </c>
      <c r="L20" s="138" t="s">
        <v>1</v>
      </c>
      <c r="M20" s="138" t="s">
        <v>1</v>
      </c>
      <c r="N20" s="144" t="s">
        <v>1</v>
      </c>
      <c r="O20" s="144" t="s">
        <v>1</v>
      </c>
    </row>
    <row r="21" spans="1:15" x14ac:dyDescent="0.2">
      <c r="A21" s="2" t="s">
        <v>35</v>
      </c>
      <c r="B21" s="142">
        <v>4516</v>
      </c>
      <c r="C21" s="139">
        <v>0</v>
      </c>
      <c r="D21" s="139">
        <v>4.6634055674076101E-2</v>
      </c>
      <c r="E21" s="139">
        <v>0.28488731384277299</v>
      </c>
      <c r="F21" s="139">
        <v>0.35184326767921398</v>
      </c>
      <c r="G21" s="139">
        <v>0.15263055264949801</v>
      </c>
      <c r="H21" s="139">
        <v>7.0559568703174605E-2</v>
      </c>
      <c r="I21" s="139">
        <v>4.9554437398910502E-2</v>
      </c>
      <c r="J21" s="139">
        <v>2.36587096005678E-2</v>
      </c>
      <c r="K21" s="139">
        <v>8.1872893497347797E-3</v>
      </c>
      <c r="L21" s="139">
        <v>6.0774316079914596E-3</v>
      </c>
      <c r="M21" s="139">
        <v>5.9673511423170601E-3</v>
      </c>
      <c r="N21" s="145">
        <v>73.898490905761705</v>
      </c>
      <c r="O21" s="145">
        <v>66</v>
      </c>
    </row>
    <row r="22" spans="1:15" x14ac:dyDescent="0.2">
      <c r="A22" s="2" t="s">
        <v>40</v>
      </c>
      <c r="B22" s="142">
        <v>87</v>
      </c>
      <c r="C22" s="139">
        <v>0</v>
      </c>
      <c r="D22" s="139">
        <v>7.8527316451072707E-2</v>
      </c>
      <c r="E22" s="139">
        <v>0.385045915842056</v>
      </c>
      <c r="F22" s="139">
        <v>0.382604449987411</v>
      </c>
      <c r="G22" s="139">
        <v>9.4663910567760495E-2</v>
      </c>
      <c r="H22" s="139">
        <v>8.0339927226305008E-3</v>
      </c>
      <c r="I22" s="139">
        <v>4.57792580127716E-2</v>
      </c>
      <c r="J22" s="139">
        <v>4.7308448702096896E-3</v>
      </c>
      <c r="K22" s="139">
        <v>0</v>
      </c>
      <c r="L22" s="139">
        <v>0</v>
      </c>
      <c r="M22" s="139">
        <v>6.1430851928889795E-4</v>
      </c>
      <c r="N22" s="145">
        <v>62.619968414306598</v>
      </c>
      <c r="O22" s="145">
        <v>60</v>
      </c>
    </row>
    <row r="23" spans="1:15" x14ac:dyDescent="0.2">
      <c r="A23" s="2" t="s">
        <v>41</v>
      </c>
      <c r="B23" s="142">
        <v>138</v>
      </c>
      <c r="C23" s="139">
        <v>2.1065708249807399E-2</v>
      </c>
      <c r="D23" s="139">
        <v>0.181546196341515</v>
      </c>
      <c r="E23" s="139">
        <v>0.48367622494697599</v>
      </c>
      <c r="F23" s="139">
        <v>0.25264236330986001</v>
      </c>
      <c r="G23" s="139">
        <v>3.1086575239896799E-2</v>
      </c>
      <c r="H23" s="139">
        <v>8.8256625458598102E-3</v>
      </c>
      <c r="I23" s="139">
        <v>7.7199041843414298E-3</v>
      </c>
      <c r="J23" s="139">
        <v>8.9847259223461203E-3</v>
      </c>
      <c r="K23" s="139">
        <v>0</v>
      </c>
      <c r="L23" s="139">
        <v>4.4526392593979801E-3</v>
      </c>
      <c r="M23" s="139">
        <v>0</v>
      </c>
      <c r="N23" s="145">
        <v>53.419605255127003</v>
      </c>
      <c r="O23" s="145">
        <v>50</v>
      </c>
    </row>
    <row r="24" spans="1:15" x14ac:dyDescent="0.2">
      <c r="A24" s="2" t="s">
        <v>42</v>
      </c>
      <c r="B24" s="142">
        <v>25</v>
      </c>
      <c r="C24" s="139" t="s">
        <v>1</v>
      </c>
      <c r="D24" s="139" t="s">
        <v>1</v>
      </c>
      <c r="E24" s="139" t="s">
        <v>1</v>
      </c>
      <c r="F24" s="139" t="s">
        <v>1</v>
      </c>
      <c r="G24" s="139" t="s">
        <v>1</v>
      </c>
      <c r="H24" s="139" t="s">
        <v>1</v>
      </c>
      <c r="I24" s="139" t="s">
        <v>1</v>
      </c>
      <c r="J24" s="139" t="s">
        <v>1</v>
      </c>
      <c r="K24" s="139" t="s">
        <v>1</v>
      </c>
      <c r="L24" s="139" t="s">
        <v>1</v>
      </c>
      <c r="M24" s="139" t="s">
        <v>1</v>
      </c>
      <c r="N24" s="145" t="s">
        <v>1</v>
      </c>
      <c r="O24" s="145" t="s">
        <v>1</v>
      </c>
    </row>
    <row r="25" spans="1:15" x14ac:dyDescent="0.2">
      <c r="A25" s="2" t="s">
        <v>43</v>
      </c>
      <c r="B25" s="142">
        <v>12</v>
      </c>
      <c r="C25" s="139" t="s">
        <v>1</v>
      </c>
      <c r="D25" s="139" t="s">
        <v>1</v>
      </c>
      <c r="E25" s="139" t="s">
        <v>1</v>
      </c>
      <c r="F25" s="139" t="s">
        <v>1</v>
      </c>
      <c r="G25" s="139" t="s">
        <v>1</v>
      </c>
      <c r="H25" s="139" t="s">
        <v>1</v>
      </c>
      <c r="I25" s="139" t="s">
        <v>1</v>
      </c>
      <c r="J25" s="139" t="s">
        <v>1</v>
      </c>
      <c r="K25" s="139" t="s">
        <v>1</v>
      </c>
      <c r="L25" s="139" t="s">
        <v>1</v>
      </c>
      <c r="M25" s="139" t="s">
        <v>1</v>
      </c>
      <c r="N25" s="145" t="s">
        <v>1</v>
      </c>
      <c r="O25" s="145" t="s">
        <v>1</v>
      </c>
    </row>
    <row r="26" spans="1:15" x14ac:dyDescent="0.2">
      <c r="A26" s="2" t="s">
        <v>37</v>
      </c>
      <c r="B26" s="142">
        <v>1947</v>
      </c>
      <c r="C26" s="139">
        <v>0</v>
      </c>
      <c r="D26" s="139">
        <v>3.8223400712013203E-2</v>
      </c>
      <c r="E26" s="139">
        <v>0.35648521780967701</v>
      </c>
      <c r="F26" s="139">
        <v>0.40917673707008401</v>
      </c>
      <c r="G26" s="139">
        <v>0.108271047472954</v>
      </c>
      <c r="H26" s="139">
        <v>4.83302809298038E-2</v>
      </c>
      <c r="I26" s="139">
        <v>2.4893591180443798E-2</v>
      </c>
      <c r="J26" s="139">
        <v>6.8088783882558302E-3</v>
      </c>
      <c r="K26" s="139">
        <v>3.2609936315566301E-3</v>
      </c>
      <c r="L26" s="139">
        <v>1.4713305281475199E-3</v>
      </c>
      <c r="M26" s="139">
        <v>3.0785098206251899E-3</v>
      </c>
      <c r="N26" s="145">
        <v>67.007659912109403</v>
      </c>
      <c r="O26" s="145">
        <v>62</v>
      </c>
    </row>
    <row r="27" spans="1:15" x14ac:dyDescent="0.2">
      <c r="A27" s="2" t="s">
        <v>44</v>
      </c>
      <c r="B27" s="142">
        <v>24</v>
      </c>
      <c r="C27" s="139" t="s">
        <v>1</v>
      </c>
      <c r="D27" s="139" t="s">
        <v>1</v>
      </c>
      <c r="E27" s="139" t="s">
        <v>1</v>
      </c>
      <c r="F27" s="139" t="s">
        <v>1</v>
      </c>
      <c r="G27" s="139" t="s">
        <v>1</v>
      </c>
      <c r="H27" s="139" t="s">
        <v>1</v>
      </c>
      <c r="I27" s="139" t="s">
        <v>1</v>
      </c>
      <c r="J27" s="139" t="s">
        <v>1</v>
      </c>
      <c r="K27" s="139" t="s">
        <v>1</v>
      </c>
      <c r="L27" s="139" t="s">
        <v>1</v>
      </c>
      <c r="M27" s="139" t="s">
        <v>1</v>
      </c>
      <c r="N27" s="145" t="s">
        <v>1</v>
      </c>
      <c r="O27" s="145" t="s">
        <v>1</v>
      </c>
    </row>
    <row r="28" spans="1:15" x14ac:dyDescent="0.2">
      <c r="A28" s="2" t="s">
        <v>45</v>
      </c>
      <c r="B28" s="142">
        <v>193</v>
      </c>
      <c r="C28" s="139">
        <v>0</v>
      </c>
      <c r="D28" s="139">
        <v>0.19425797462463401</v>
      </c>
      <c r="E28" s="139">
        <v>0.324913829565048</v>
      </c>
      <c r="F28" s="139">
        <v>0.320839643478394</v>
      </c>
      <c r="G28" s="139">
        <v>8.9977785944938701E-2</v>
      </c>
      <c r="H28" s="139">
        <v>3.04067190736532E-2</v>
      </c>
      <c r="I28" s="139">
        <v>2.3838678374886499E-2</v>
      </c>
      <c r="J28" s="139">
        <v>6.56672101467848E-3</v>
      </c>
      <c r="K28" s="139">
        <v>2.4208172690123298E-3</v>
      </c>
      <c r="L28" s="139">
        <v>5.0950809381902201E-3</v>
      </c>
      <c r="M28" s="139">
        <v>1.68273597955704E-3</v>
      </c>
      <c r="N28" s="145">
        <v>60.188911437988303</v>
      </c>
      <c r="O28" s="145">
        <v>58</v>
      </c>
    </row>
    <row r="29" spans="1:15" x14ac:dyDescent="0.2">
      <c r="A29" s="5" t="s">
        <v>46</v>
      </c>
      <c r="B29" s="141" t="s">
        <v>1</v>
      </c>
      <c r="C29" s="138" t="s">
        <v>1</v>
      </c>
      <c r="D29" s="138" t="s">
        <v>1</v>
      </c>
      <c r="E29" s="138" t="s">
        <v>1</v>
      </c>
      <c r="F29" s="138" t="s">
        <v>1</v>
      </c>
      <c r="G29" s="138" t="s">
        <v>1</v>
      </c>
      <c r="H29" s="138" t="s">
        <v>1</v>
      </c>
      <c r="I29" s="138" t="s">
        <v>1</v>
      </c>
      <c r="J29" s="138" t="s">
        <v>1</v>
      </c>
      <c r="K29" s="138" t="s">
        <v>1</v>
      </c>
      <c r="L29" s="138" t="s">
        <v>1</v>
      </c>
      <c r="M29" s="138" t="s">
        <v>1</v>
      </c>
      <c r="N29" s="144" t="s">
        <v>1</v>
      </c>
      <c r="O29" s="144" t="s">
        <v>1</v>
      </c>
    </row>
    <row r="30" spans="1:15" x14ac:dyDescent="0.2">
      <c r="A30" s="2" t="s">
        <v>47</v>
      </c>
      <c r="B30" s="142">
        <v>349</v>
      </c>
      <c r="C30" s="139">
        <v>8.8881924748420698E-3</v>
      </c>
      <c r="D30" s="139">
        <v>0.26954272389411899</v>
      </c>
      <c r="E30" s="139">
        <v>0.45206892490387002</v>
      </c>
      <c r="F30" s="139">
        <v>0.21128107607364699</v>
      </c>
      <c r="G30" s="139">
        <v>3.81636172533035E-2</v>
      </c>
      <c r="H30" s="139">
        <v>1.3007331639528301E-2</v>
      </c>
      <c r="I30" s="139">
        <v>6.5991198644041998E-3</v>
      </c>
      <c r="J30" s="139">
        <v>4.4901936780661301E-4</v>
      </c>
      <c r="K30" s="139">
        <v>0</v>
      </c>
      <c r="L30" s="139">
        <v>0</v>
      </c>
      <c r="M30" s="139">
        <v>0</v>
      </c>
      <c r="N30" s="145">
        <v>49.933235168457003</v>
      </c>
      <c r="O30" s="145">
        <v>48</v>
      </c>
    </row>
    <row r="31" spans="1:15" x14ac:dyDescent="0.2">
      <c r="A31" s="2" t="s">
        <v>48</v>
      </c>
      <c r="B31" s="142">
        <v>1621</v>
      </c>
      <c r="C31" s="139">
        <v>0</v>
      </c>
      <c r="D31" s="139">
        <v>7.6188191771507305E-2</v>
      </c>
      <c r="E31" s="139">
        <v>0.473426043987274</v>
      </c>
      <c r="F31" s="139">
        <v>0.350430518388748</v>
      </c>
      <c r="G31" s="139">
        <v>6.6399984061718001E-2</v>
      </c>
      <c r="H31" s="139">
        <v>2.0079318434000001E-2</v>
      </c>
      <c r="I31" s="139">
        <v>8.1691090017557092E-3</v>
      </c>
      <c r="J31" s="139">
        <v>2.2677732631564101E-3</v>
      </c>
      <c r="K31" s="139">
        <v>9.9044258240610404E-4</v>
      </c>
      <c r="L31" s="139">
        <v>3.3469943446107198E-4</v>
      </c>
      <c r="M31" s="139">
        <v>1.7139259725809099E-3</v>
      </c>
      <c r="N31" s="145">
        <v>59.227481842041001</v>
      </c>
      <c r="O31" s="145">
        <v>58</v>
      </c>
    </row>
    <row r="32" spans="1:15" x14ac:dyDescent="0.2">
      <c r="A32" s="2" t="s">
        <v>49</v>
      </c>
      <c r="B32" s="142">
        <v>1367</v>
      </c>
      <c r="C32" s="139">
        <v>0</v>
      </c>
      <c r="D32" s="139">
        <v>2.3300619795918499E-2</v>
      </c>
      <c r="E32" s="139">
        <v>0.280289977788925</v>
      </c>
      <c r="F32" s="139">
        <v>0.47944957017898598</v>
      </c>
      <c r="G32" s="139">
        <v>0.146985039114952</v>
      </c>
      <c r="H32" s="139">
        <v>3.20384725928307E-2</v>
      </c>
      <c r="I32" s="139">
        <v>2.72543355822563E-2</v>
      </c>
      <c r="J32" s="139">
        <v>5.4724812507629403E-3</v>
      </c>
      <c r="K32" s="139">
        <v>4.1518588550388796E-3</v>
      </c>
      <c r="L32" s="139">
        <v>8.1869750283658504E-4</v>
      </c>
      <c r="M32" s="139">
        <v>2.38927037571557E-4</v>
      </c>
      <c r="N32" s="145">
        <v>68.499015808105497</v>
      </c>
      <c r="O32" s="145">
        <v>64</v>
      </c>
    </row>
    <row r="33" spans="1:15" x14ac:dyDescent="0.2">
      <c r="A33" s="2" t="s">
        <v>50</v>
      </c>
      <c r="B33" s="142">
        <v>3298</v>
      </c>
      <c r="C33" s="139">
        <v>0</v>
      </c>
      <c r="D33" s="139">
        <v>8.2721412181854196E-3</v>
      </c>
      <c r="E33" s="139">
        <v>0.121437422931194</v>
      </c>
      <c r="F33" s="139">
        <v>0.32169222831726102</v>
      </c>
      <c r="G33" s="139">
        <v>0.228334590792656</v>
      </c>
      <c r="H33" s="139">
        <v>0.135824009776115</v>
      </c>
      <c r="I33" s="139">
        <v>9.8434820771217305E-2</v>
      </c>
      <c r="J33" s="139">
        <v>4.6929679811000803E-2</v>
      </c>
      <c r="K33" s="139">
        <v>1.50402700528502E-2</v>
      </c>
      <c r="L33" s="139">
        <v>1.21564390137792E-2</v>
      </c>
      <c r="M33" s="139">
        <v>1.18784187361598E-2</v>
      </c>
      <c r="N33" s="145">
        <v>89.833305358886705</v>
      </c>
      <c r="O33" s="145">
        <v>82</v>
      </c>
    </row>
    <row r="34" spans="1:15" x14ac:dyDescent="0.2">
      <c r="A34" s="5" t="s">
        <v>51</v>
      </c>
      <c r="B34" s="141" t="s">
        <v>1</v>
      </c>
      <c r="C34" s="138" t="s">
        <v>1</v>
      </c>
      <c r="D34" s="138" t="s">
        <v>1</v>
      </c>
      <c r="E34" s="138" t="s">
        <v>1</v>
      </c>
      <c r="F34" s="138" t="s">
        <v>1</v>
      </c>
      <c r="G34" s="138" t="s">
        <v>1</v>
      </c>
      <c r="H34" s="138" t="s">
        <v>1</v>
      </c>
      <c r="I34" s="138" t="s">
        <v>1</v>
      </c>
      <c r="J34" s="138" t="s">
        <v>1</v>
      </c>
      <c r="K34" s="138" t="s">
        <v>1</v>
      </c>
      <c r="L34" s="138" t="s">
        <v>1</v>
      </c>
      <c r="M34" s="138" t="s">
        <v>1</v>
      </c>
      <c r="N34" s="144" t="s">
        <v>1</v>
      </c>
      <c r="O34" s="144" t="s">
        <v>1</v>
      </c>
    </row>
    <row r="35" spans="1:15" x14ac:dyDescent="0.2">
      <c r="A35" s="2" t="s">
        <v>52</v>
      </c>
      <c r="B35" s="142">
        <v>2020</v>
      </c>
      <c r="C35" s="139">
        <v>1.5731910243630401E-3</v>
      </c>
      <c r="D35" s="139">
        <v>0.105779051780701</v>
      </c>
      <c r="E35" s="139">
        <v>0.47247514128684998</v>
      </c>
      <c r="F35" s="139">
        <v>0.32971683144569403</v>
      </c>
      <c r="G35" s="139">
        <v>5.85858821868896E-2</v>
      </c>
      <c r="H35" s="139">
        <v>1.6434827819466601E-2</v>
      </c>
      <c r="I35" s="139">
        <v>1.02825853973627E-2</v>
      </c>
      <c r="J35" s="139">
        <v>3.1741398852318499E-3</v>
      </c>
      <c r="K35" s="139">
        <v>7.8169268090277899E-4</v>
      </c>
      <c r="L35" s="139">
        <v>1.19665311649442E-3</v>
      </c>
      <c r="M35" s="139">
        <v>0</v>
      </c>
      <c r="N35" s="145">
        <v>57.658531188964801</v>
      </c>
      <c r="O35" s="145">
        <v>56</v>
      </c>
    </row>
    <row r="36" spans="1:15" x14ac:dyDescent="0.2">
      <c r="A36" s="2" t="s">
        <v>53</v>
      </c>
      <c r="B36" s="142">
        <v>3142</v>
      </c>
      <c r="C36" s="139">
        <v>0</v>
      </c>
      <c r="D36" s="139">
        <v>1.2417514808476001E-2</v>
      </c>
      <c r="E36" s="139">
        <v>0.19154950976371801</v>
      </c>
      <c r="F36" s="139">
        <v>0.450178593397141</v>
      </c>
      <c r="G36" s="139">
        <v>0.19093848764896401</v>
      </c>
      <c r="H36" s="139">
        <v>8.0855950713157695E-2</v>
      </c>
      <c r="I36" s="139">
        <v>4.3806809931993498E-2</v>
      </c>
      <c r="J36" s="139">
        <v>1.3885953463614001E-2</v>
      </c>
      <c r="K36" s="139">
        <v>6.4296270720660704E-3</v>
      </c>
      <c r="L36" s="139">
        <v>4.2384020052850203E-3</v>
      </c>
      <c r="M36" s="139">
        <v>5.6991381570696796E-3</v>
      </c>
      <c r="N36" s="145">
        <v>76.732810974121094</v>
      </c>
      <c r="O36" s="145">
        <v>70</v>
      </c>
    </row>
    <row r="37" spans="1:15" x14ac:dyDescent="0.2">
      <c r="A37" s="2" t="s">
        <v>54</v>
      </c>
      <c r="B37" s="142">
        <v>958</v>
      </c>
      <c r="C37" s="139">
        <v>0</v>
      </c>
      <c r="D37" s="139">
        <v>1.36271174997091E-2</v>
      </c>
      <c r="E37" s="139">
        <v>8.6019918322563199E-2</v>
      </c>
      <c r="F37" s="139">
        <v>0.35388809442520103</v>
      </c>
      <c r="G37" s="139">
        <v>0.26144775748252902</v>
      </c>
      <c r="H37" s="139">
        <v>0.11601947247982</v>
      </c>
      <c r="I37" s="139">
        <v>7.7896162867546095E-2</v>
      </c>
      <c r="J37" s="139">
        <v>5.8624338358640699E-2</v>
      </c>
      <c r="K37" s="139">
        <v>1.20852338150144E-2</v>
      </c>
      <c r="L37" s="139">
        <v>1.1935718357563E-2</v>
      </c>
      <c r="M37" s="139">
        <v>8.4561817348003405E-3</v>
      </c>
      <c r="N37" s="145">
        <v>88.873550415039105</v>
      </c>
      <c r="O37" s="145">
        <v>81</v>
      </c>
    </row>
    <row r="38" spans="1:15" x14ac:dyDescent="0.2">
      <c r="A38" s="2" t="s">
        <v>55</v>
      </c>
      <c r="B38" s="142">
        <v>957</v>
      </c>
      <c r="C38" s="139">
        <v>0</v>
      </c>
      <c r="D38" s="139">
        <v>6.1831315979361499E-3</v>
      </c>
      <c r="E38" s="139">
        <v>2.6459826156497002E-2</v>
      </c>
      <c r="F38" s="139">
        <v>0.21251954138279</v>
      </c>
      <c r="G38" s="139">
        <v>0.23836708068847701</v>
      </c>
      <c r="H38" s="139">
        <v>0.18435400724411</v>
      </c>
      <c r="I38" s="139">
        <v>0.179101511836052</v>
      </c>
      <c r="J38" s="139">
        <v>7.1548558771610302E-2</v>
      </c>
      <c r="K38" s="139">
        <v>3.1773403286933899E-2</v>
      </c>
      <c r="L38" s="139">
        <v>2.1939134225249301E-2</v>
      </c>
      <c r="M38" s="139">
        <v>2.7753798291087199E-2</v>
      </c>
      <c r="N38" s="145">
        <v>105.724563598633</v>
      </c>
      <c r="O38" s="145">
        <v>100</v>
      </c>
    </row>
    <row r="39" spans="1:15" x14ac:dyDescent="0.2">
      <c r="A39" s="5" t="s">
        <v>56</v>
      </c>
      <c r="B39" s="141" t="s">
        <v>1</v>
      </c>
      <c r="C39" s="138" t="s">
        <v>1</v>
      </c>
      <c r="D39" s="138" t="s">
        <v>1</v>
      </c>
      <c r="E39" s="138" t="s">
        <v>1</v>
      </c>
      <c r="F39" s="138" t="s">
        <v>1</v>
      </c>
      <c r="G39" s="138" t="s">
        <v>1</v>
      </c>
      <c r="H39" s="138" t="s">
        <v>1</v>
      </c>
      <c r="I39" s="138" t="s">
        <v>1</v>
      </c>
      <c r="J39" s="138" t="s">
        <v>1</v>
      </c>
      <c r="K39" s="138" t="s">
        <v>1</v>
      </c>
      <c r="L39" s="138" t="s">
        <v>1</v>
      </c>
      <c r="M39" s="138" t="s">
        <v>1</v>
      </c>
      <c r="N39" s="144" t="s">
        <v>1</v>
      </c>
      <c r="O39" s="144" t="s">
        <v>1</v>
      </c>
    </row>
    <row r="40" spans="1:15" x14ac:dyDescent="0.2">
      <c r="A40" s="2" t="s">
        <v>57</v>
      </c>
      <c r="B40" s="142">
        <v>6197</v>
      </c>
      <c r="C40" s="139">
        <v>0</v>
      </c>
      <c r="D40" s="139">
        <v>5.5323831737041501E-2</v>
      </c>
      <c r="E40" s="139">
        <v>0.319397062063217</v>
      </c>
      <c r="F40" s="139">
        <v>0.36035731434822099</v>
      </c>
      <c r="G40" s="139">
        <v>0.13264650106430101</v>
      </c>
      <c r="H40" s="139">
        <v>6.2278140336275101E-2</v>
      </c>
      <c r="I40" s="139">
        <v>3.8338620215654401E-2</v>
      </c>
      <c r="J40" s="139">
        <v>1.63197554647923E-2</v>
      </c>
      <c r="K40" s="139">
        <v>6.1364001594483896E-3</v>
      </c>
      <c r="L40" s="139">
        <v>5.0182337872684002E-3</v>
      </c>
      <c r="M40" s="139">
        <v>4.1841547936201104E-3</v>
      </c>
      <c r="N40" s="145">
        <v>70.430854797363295</v>
      </c>
      <c r="O40" s="145">
        <v>64</v>
      </c>
    </row>
    <row r="41" spans="1:15" x14ac:dyDescent="0.2">
      <c r="A41" s="2" t="s">
        <v>58</v>
      </c>
      <c r="B41" s="142">
        <v>694</v>
      </c>
      <c r="C41" s="139">
        <v>4.8848930746316901E-3</v>
      </c>
      <c r="D41" s="139">
        <v>8.7260559201240498E-2</v>
      </c>
      <c r="E41" s="139">
        <v>0.29528340697288502</v>
      </c>
      <c r="F41" s="139">
        <v>0.34719082713127097</v>
      </c>
      <c r="G41" s="139">
        <v>0.13262197375297499</v>
      </c>
      <c r="H41" s="139">
        <v>4.1035171598196002E-2</v>
      </c>
      <c r="I41" s="139">
        <v>5.0913862884044599E-2</v>
      </c>
      <c r="J41" s="139">
        <v>2.3550523445010199E-2</v>
      </c>
      <c r="K41" s="139">
        <v>5.7180640287697298E-3</v>
      </c>
      <c r="L41" s="139">
        <v>4.1384017094969697E-3</v>
      </c>
      <c r="M41" s="139">
        <v>7.4023227207362704E-3</v>
      </c>
      <c r="N41" s="145">
        <v>69.586753845214801</v>
      </c>
      <c r="O41" s="145">
        <v>62</v>
      </c>
    </row>
    <row r="42" spans="1:15" x14ac:dyDescent="0.2">
      <c r="A42" s="5" t="s">
        <v>59</v>
      </c>
      <c r="B42" s="141" t="s">
        <v>1</v>
      </c>
      <c r="C42" s="138" t="s">
        <v>1</v>
      </c>
      <c r="D42" s="138" t="s">
        <v>1</v>
      </c>
      <c r="E42" s="138" t="s">
        <v>1</v>
      </c>
      <c r="F42" s="138" t="s">
        <v>1</v>
      </c>
      <c r="G42" s="138" t="s">
        <v>1</v>
      </c>
      <c r="H42" s="138" t="s">
        <v>1</v>
      </c>
      <c r="I42" s="138" t="s">
        <v>1</v>
      </c>
      <c r="J42" s="138" t="s">
        <v>1</v>
      </c>
      <c r="K42" s="138" t="s">
        <v>1</v>
      </c>
      <c r="L42" s="138" t="s">
        <v>1</v>
      </c>
      <c r="M42" s="138" t="s">
        <v>1</v>
      </c>
      <c r="N42" s="144" t="s">
        <v>1</v>
      </c>
      <c r="O42" s="144" t="s">
        <v>1</v>
      </c>
    </row>
    <row r="43" spans="1:15" x14ac:dyDescent="0.2">
      <c r="A43" s="2" t="s">
        <v>60</v>
      </c>
      <c r="B43" s="142">
        <v>5671</v>
      </c>
      <c r="C43" s="139">
        <v>0</v>
      </c>
      <c r="D43" s="139">
        <v>5.5945649743080098E-2</v>
      </c>
      <c r="E43" s="139">
        <v>0.325997173786163</v>
      </c>
      <c r="F43" s="139">
        <v>0.36137139797210699</v>
      </c>
      <c r="G43" s="139">
        <v>0.12958174943924</v>
      </c>
      <c r="H43" s="139">
        <v>6.1172638088464702E-2</v>
      </c>
      <c r="I43" s="139">
        <v>3.8744129240512799E-2</v>
      </c>
      <c r="J43" s="139">
        <v>1.5602480620145799E-2</v>
      </c>
      <c r="K43" s="139">
        <v>4.2475541122257701E-3</v>
      </c>
      <c r="L43" s="139">
        <v>4.1671893559396302E-3</v>
      </c>
      <c r="M43" s="139">
        <v>3.1700641848146898E-3</v>
      </c>
      <c r="N43" s="145">
        <v>69.6954345703125</v>
      </c>
      <c r="O43" s="145">
        <v>64</v>
      </c>
    </row>
    <row r="44" spans="1:15" x14ac:dyDescent="0.2">
      <c r="A44" s="2" t="s">
        <v>61</v>
      </c>
      <c r="B44" s="142">
        <v>735</v>
      </c>
      <c r="C44" s="139">
        <v>0</v>
      </c>
      <c r="D44" s="139">
        <v>4.8531118780374499E-2</v>
      </c>
      <c r="E44" s="139">
        <v>0.26774507761001598</v>
      </c>
      <c r="F44" s="139">
        <v>0.34965178370475802</v>
      </c>
      <c r="G44" s="139">
        <v>0.16172428429126701</v>
      </c>
      <c r="H44" s="139">
        <v>6.3185617327690097E-2</v>
      </c>
      <c r="I44" s="139">
        <v>4.2816992849111599E-2</v>
      </c>
      <c r="J44" s="139">
        <v>1.7933430150151301E-2</v>
      </c>
      <c r="K44" s="139">
        <v>2.1242382004857101E-2</v>
      </c>
      <c r="L44" s="139">
        <v>1.0152735747396901E-2</v>
      </c>
      <c r="M44" s="139">
        <v>1.7016580328345299E-2</v>
      </c>
      <c r="N44" s="145">
        <v>76.340690612792997</v>
      </c>
      <c r="O44" s="145">
        <v>67</v>
      </c>
    </row>
    <row r="45" spans="1:15" x14ac:dyDescent="0.2">
      <c r="A45" s="2" t="s">
        <v>62</v>
      </c>
      <c r="B45" s="142">
        <v>581</v>
      </c>
      <c r="C45" s="139">
        <v>5.5262125097215202E-3</v>
      </c>
      <c r="D45" s="139">
        <v>9.5926396548748002E-2</v>
      </c>
      <c r="E45" s="139">
        <v>0.29504087567329401</v>
      </c>
      <c r="F45" s="139">
        <v>0.34468409419059798</v>
      </c>
      <c r="G45" s="139">
        <v>0.12917789816856401</v>
      </c>
      <c r="H45" s="139">
        <v>4.2635053396225003E-2</v>
      </c>
      <c r="I45" s="139">
        <v>4.6605475246906301E-2</v>
      </c>
      <c r="J45" s="139">
        <v>2.65137571841478E-2</v>
      </c>
      <c r="K45" s="139">
        <v>4.88608796149492E-3</v>
      </c>
      <c r="L45" s="139">
        <v>4.68171760439873E-3</v>
      </c>
      <c r="M45" s="139">
        <v>4.3224347755312902E-3</v>
      </c>
      <c r="N45" s="145">
        <v>68.933021545410199</v>
      </c>
      <c r="O45" s="145">
        <v>62</v>
      </c>
    </row>
    <row r="46" spans="1:15" x14ac:dyDescent="0.2">
      <c r="A46" s="5" t="s">
        <v>63</v>
      </c>
      <c r="B46" s="141" t="s">
        <v>1</v>
      </c>
      <c r="C46" s="138" t="s">
        <v>1</v>
      </c>
      <c r="D46" s="138" t="s">
        <v>1</v>
      </c>
      <c r="E46" s="138" t="s">
        <v>1</v>
      </c>
      <c r="F46" s="138" t="s">
        <v>1</v>
      </c>
      <c r="G46" s="138" t="s">
        <v>1</v>
      </c>
      <c r="H46" s="138" t="s">
        <v>1</v>
      </c>
      <c r="I46" s="138" t="s">
        <v>1</v>
      </c>
      <c r="J46" s="138" t="s">
        <v>1</v>
      </c>
      <c r="K46" s="138" t="s">
        <v>1</v>
      </c>
      <c r="L46" s="138" t="s">
        <v>1</v>
      </c>
      <c r="M46" s="138" t="s">
        <v>1</v>
      </c>
      <c r="N46" s="144" t="s">
        <v>1</v>
      </c>
      <c r="O46" s="144" t="s">
        <v>1</v>
      </c>
    </row>
    <row r="47" spans="1:15" x14ac:dyDescent="0.2">
      <c r="A47" s="2" t="s">
        <v>64</v>
      </c>
      <c r="B47" s="142">
        <v>864</v>
      </c>
      <c r="C47" s="139">
        <v>0</v>
      </c>
      <c r="D47" s="139">
        <v>8.2527890801429707E-2</v>
      </c>
      <c r="E47" s="139">
        <v>0.29121202230453502</v>
      </c>
      <c r="F47" s="139">
        <v>0.25229874253272999</v>
      </c>
      <c r="G47" s="139">
        <v>0.188745766878128</v>
      </c>
      <c r="H47" s="139">
        <v>7.8907661139965099E-2</v>
      </c>
      <c r="I47" s="139">
        <v>5.2285712212324101E-2</v>
      </c>
      <c r="J47" s="139">
        <v>2.3156557232141502E-2</v>
      </c>
      <c r="K47" s="139">
        <v>1.3514789752662199E-2</v>
      </c>
      <c r="L47" s="139">
        <v>6.0604996979236603E-3</v>
      </c>
      <c r="M47" s="139">
        <v>1.12903602421284E-2</v>
      </c>
      <c r="N47" s="145">
        <v>75.544570922851605</v>
      </c>
      <c r="O47" s="145">
        <v>67</v>
      </c>
    </row>
    <row r="48" spans="1:15" x14ac:dyDescent="0.2">
      <c r="A48" s="2" t="s">
        <v>65</v>
      </c>
      <c r="B48" s="142">
        <v>612</v>
      </c>
      <c r="C48" s="139">
        <v>0</v>
      </c>
      <c r="D48" s="139">
        <v>6.5638713538646698E-2</v>
      </c>
      <c r="E48" s="139">
        <v>0.37188908457755998</v>
      </c>
      <c r="F48" s="139">
        <v>0.36574742197990401</v>
      </c>
      <c r="G48" s="139">
        <v>9.6587218344211606E-2</v>
      </c>
      <c r="H48" s="139">
        <v>5.93086145818233E-2</v>
      </c>
      <c r="I48" s="139">
        <v>2.5729054585099199E-2</v>
      </c>
      <c r="J48" s="139">
        <v>1.28465443849564E-2</v>
      </c>
      <c r="K48" s="139">
        <v>5.44015783816576E-4</v>
      </c>
      <c r="L48" s="139">
        <v>6.0408690478652705E-4</v>
      </c>
      <c r="M48" s="139">
        <v>1.1052642948925499E-3</v>
      </c>
      <c r="N48" s="145">
        <v>64.775497436523395</v>
      </c>
      <c r="O48" s="145">
        <v>60</v>
      </c>
    </row>
    <row r="49" spans="1:15" x14ac:dyDescent="0.2">
      <c r="A49" s="2" t="s">
        <v>66</v>
      </c>
      <c r="B49" s="142">
        <v>1106</v>
      </c>
      <c r="C49" s="139">
        <v>0</v>
      </c>
      <c r="D49" s="139">
        <v>5.6087221950292601E-2</v>
      </c>
      <c r="E49" s="139">
        <v>0.34089532494545</v>
      </c>
      <c r="F49" s="139">
        <v>0.37634015083312999</v>
      </c>
      <c r="G49" s="139">
        <v>0.11601274460554099</v>
      </c>
      <c r="H49" s="139">
        <v>5.0989322364330299E-2</v>
      </c>
      <c r="I49" s="139">
        <v>3.1804934144020101E-2</v>
      </c>
      <c r="J49" s="139">
        <v>1.3186601921915999E-2</v>
      </c>
      <c r="K49" s="139">
        <v>5.0092241726815701E-3</v>
      </c>
      <c r="L49" s="139">
        <v>6.0564256273209997E-3</v>
      </c>
      <c r="M49" s="139">
        <v>3.6180464085191501E-3</v>
      </c>
      <c r="N49" s="145">
        <v>67.953598022460895</v>
      </c>
      <c r="O49" s="145">
        <v>61</v>
      </c>
    </row>
    <row r="50" spans="1:15" x14ac:dyDescent="0.2">
      <c r="A50" s="2" t="s">
        <v>67</v>
      </c>
      <c r="B50" s="142">
        <v>699</v>
      </c>
      <c r="C50" s="139">
        <v>4.7050379216670999E-3</v>
      </c>
      <c r="D50" s="139">
        <v>4.8813689500093502E-2</v>
      </c>
      <c r="E50" s="139">
        <v>0.26230511069297802</v>
      </c>
      <c r="F50" s="139">
        <v>0.399284958839417</v>
      </c>
      <c r="G50" s="139">
        <v>0.12566491961479201</v>
      </c>
      <c r="H50" s="139">
        <v>7.3067039251327501E-2</v>
      </c>
      <c r="I50" s="139">
        <v>4.9339808523654903E-2</v>
      </c>
      <c r="J50" s="139">
        <v>2.34861541539431E-2</v>
      </c>
      <c r="K50" s="139">
        <v>6.6221486777067202E-3</v>
      </c>
      <c r="L50" s="139">
        <v>1.43078214023262E-3</v>
      </c>
      <c r="M50" s="139">
        <v>5.2803508006036299E-3</v>
      </c>
      <c r="N50" s="145">
        <v>72.853858947753906</v>
      </c>
      <c r="O50" s="145">
        <v>66</v>
      </c>
    </row>
    <row r="51" spans="1:15" x14ac:dyDescent="0.2">
      <c r="A51" s="2" t="s">
        <v>68</v>
      </c>
      <c r="B51" s="142">
        <v>641</v>
      </c>
      <c r="C51" s="139">
        <v>0</v>
      </c>
      <c r="D51" s="139">
        <v>6.8398743867874104E-2</v>
      </c>
      <c r="E51" s="139">
        <v>0.33271440863609297</v>
      </c>
      <c r="F51" s="139">
        <v>0.33985713124275202</v>
      </c>
      <c r="G51" s="139">
        <v>0.124012678861618</v>
      </c>
      <c r="H51" s="139">
        <v>6.8997934460639995E-2</v>
      </c>
      <c r="I51" s="139">
        <v>3.0509708449244499E-2</v>
      </c>
      <c r="J51" s="139">
        <v>2.0905910059809699E-2</v>
      </c>
      <c r="K51" s="139">
        <v>5.7578752748668202E-3</v>
      </c>
      <c r="L51" s="139">
        <v>3.58108105137944E-3</v>
      </c>
      <c r="M51" s="139">
        <v>5.2645308896899197E-3</v>
      </c>
      <c r="N51" s="145">
        <v>69.496879577636705</v>
      </c>
      <c r="O51" s="145">
        <v>64</v>
      </c>
    </row>
    <row r="52" spans="1:15" x14ac:dyDescent="0.2">
      <c r="A52" s="2" t="s">
        <v>69</v>
      </c>
      <c r="B52" s="142">
        <v>678</v>
      </c>
      <c r="C52" s="139">
        <v>0</v>
      </c>
      <c r="D52" s="139">
        <v>2.21351031213999E-2</v>
      </c>
      <c r="E52" s="139">
        <v>0.343175739049911</v>
      </c>
      <c r="F52" s="139">
        <v>0.33182746171951299</v>
      </c>
      <c r="G52" s="139">
        <v>0.14684310555458099</v>
      </c>
      <c r="H52" s="139">
        <v>5.5678375065326698E-2</v>
      </c>
      <c r="I52" s="139">
        <v>5.3506281226873398E-2</v>
      </c>
      <c r="J52" s="139">
        <v>2.3130061104893702E-2</v>
      </c>
      <c r="K52" s="139">
        <v>1.3806307688355401E-2</v>
      </c>
      <c r="L52" s="139">
        <v>2.3266889620572298E-3</v>
      </c>
      <c r="M52" s="139">
        <v>7.57086463272572E-3</v>
      </c>
      <c r="N52" s="145">
        <v>73.867996215820298</v>
      </c>
      <c r="O52" s="145">
        <v>65</v>
      </c>
    </row>
    <row r="53" spans="1:15" x14ac:dyDescent="0.2">
      <c r="A53" s="2" t="s">
        <v>70</v>
      </c>
      <c r="B53" s="142">
        <v>703</v>
      </c>
      <c r="C53" s="139">
        <v>0</v>
      </c>
      <c r="D53" s="139">
        <v>0.12355647236108799</v>
      </c>
      <c r="E53" s="139">
        <v>0.247179910540581</v>
      </c>
      <c r="F53" s="139">
        <v>0.45487594604492199</v>
      </c>
      <c r="G53" s="139">
        <v>0.104276441037655</v>
      </c>
      <c r="H53" s="139">
        <v>3.5956658422946902E-2</v>
      </c>
      <c r="I53" s="139">
        <v>1.70117001980543E-2</v>
      </c>
      <c r="J53" s="139">
        <v>1.42274964600801E-2</v>
      </c>
      <c r="K53" s="139">
        <v>3.8669654168188599E-4</v>
      </c>
      <c r="L53" s="139">
        <v>2.0795390009880101E-3</v>
      </c>
      <c r="M53" s="139">
        <v>4.49123443104327E-4</v>
      </c>
      <c r="N53" s="145">
        <v>64.840370178222699</v>
      </c>
      <c r="O53" s="145">
        <v>64</v>
      </c>
    </row>
    <row r="54" spans="1:15" x14ac:dyDescent="0.2">
      <c r="A54" s="2" t="s">
        <v>71</v>
      </c>
      <c r="B54" s="142">
        <v>679</v>
      </c>
      <c r="C54" s="139">
        <v>4.0560229681432204E-3</v>
      </c>
      <c r="D54" s="139">
        <v>3.3115059137344402E-2</v>
      </c>
      <c r="E54" s="139">
        <v>0.35126963257789601</v>
      </c>
      <c r="F54" s="139">
        <v>0.36950865387916598</v>
      </c>
      <c r="G54" s="139">
        <v>0.129914805293083</v>
      </c>
      <c r="H54" s="139">
        <v>3.4301187843084301E-2</v>
      </c>
      <c r="I54" s="139">
        <v>5.5330850183963803E-2</v>
      </c>
      <c r="J54" s="139">
        <v>1.12800411880016E-2</v>
      </c>
      <c r="K54" s="139">
        <v>3.62900760956109E-3</v>
      </c>
      <c r="L54" s="139">
        <v>5.5427281185984603E-3</v>
      </c>
      <c r="M54" s="139">
        <v>2.0519979298114798E-3</v>
      </c>
      <c r="N54" s="145">
        <v>69.3511962890625</v>
      </c>
      <c r="O54" s="145">
        <v>63</v>
      </c>
    </row>
    <row r="55" spans="1:15" x14ac:dyDescent="0.2">
      <c r="A55" s="2" t="s">
        <v>72</v>
      </c>
      <c r="B55" s="142">
        <v>442</v>
      </c>
      <c r="C55" s="139">
        <v>0</v>
      </c>
      <c r="D55" s="139">
        <v>4.1588272899389302E-2</v>
      </c>
      <c r="E55" s="139">
        <v>0.39296633005142201</v>
      </c>
      <c r="F55" s="139">
        <v>0.292076796293259</v>
      </c>
      <c r="G55" s="139">
        <v>0.118538856506348</v>
      </c>
      <c r="H55" s="139">
        <v>5.03912530839443E-2</v>
      </c>
      <c r="I55" s="139">
        <v>5.9543740004301099E-2</v>
      </c>
      <c r="J55" s="139">
        <v>2.3094944655895198E-2</v>
      </c>
      <c r="K55" s="139">
        <v>5.23707922548056E-3</v>
      </c>
      <c r="L55" s="139">
        <v>1.2511438690125901E-2</v>
      </c>
      <c r="M55" s="139">
        <v>4.0512722916901103E-3</v>
      </c>
      <c r="N55" s="145">
        <v>71.6500244140625</v>
      </c>
      <c r="O55" s="145">
        <v>60</v>
      </c>
    </row>
    <row r="56" spans="1:15" x14ac:dyDescent="0.2">
      <c r="A56" s="2" t="s">
        <v>73</v>
      </c>
      <c r="B56" s="142">
        <v>713</v>
      </c>
      <c r="C56" s="139">
        <v>0</v>
      </c>
      <c r="D56" s="139">
        <v>5.5397611111402498E-2</v>
      </c>
      <c r="E56" s="139">
        <v>0.263939708471298</v>
      </c>
      <c r="F56" s="139">
        <v>0.385076284408569</v>
      </c>
      <c r="G56" s="139">
        <v>0.15440341830253601</v>
      </c>
      <c r="H56" s="139">
        <v>7.2730191051960005E-2</v>
      </c>
      <c r="I56" s="139">
        <v>3.7861216813325903E-2</v>
      </c>
      <c r="J56" s="139">
        <v>1.2639941647648799E-2</v>
      </c>
      <c r="K56" s="139">
        <v>4.5566642656922297E-3</v>
      </c>
      <c r="L56" s="139">
        <v>8.4785008803010004E-3</v>
      </c>
      <c r="M56" s="139">
        <v>4.91647468879819E-3</v>
      </c>
      <c r="N56" s="145">
        <v>71.785858154296903</v>
      </c>
      <c r="O56" s="145">
        <v>65</v>
      </c>
    </row>
    <row r="57" spans="1:15" x14ac:dyDescent="0.2">
      <c r="A57" s="5" t="s">
        <v>74</v>
      </c>
      <c r="B57" s="141" t="s">
        <v>1</v>
      </c>
      <c r="C57" s="138" t="s">
        <v>1</v>
      </c>
      <c r="D57" s="138" t="s">
        <v>1</v>
      </c>
      <c r="E57" s="138" t="s">
        <v>1</v>
      </c>
      <c r="F57" s="138" t="s">
        <v>1</v>
      </c>
      <c r="G57" s="138" t="s">
        <v>1</v>
      </c>
      <c r="H57" s="138" t="s">
        <v>1</v>
      </c>
      <c r="I57" s="138" t="s">
        <v>1</v>
      </c>
      <c r="J57" s="138" t="s">
        <v>1</v>
      </c>
      <c r="K57" s="138" t="s">
        <v>1</v>
      </c>
      <c r="L57" s="138" t="s">
        <v>1</v>
      </c>
      <c r="M57" s="138" t="s">
        <v>1</v>
      </c>
      <c r="N57" s="144" t="s">
        <v>1</v>
      </c>
      <c r="O57" s="144" t="s">
        <v>1</v>
      </c>
    </row>
    <row r="58" spans="1:15" x14ac:dyDescent="0.2">
      <c r="A58" s="2" t="s">
        <v>75</v>
      </c>
      <c r="B58" s="142">
        <v>864</v>
      </c>
      <c r="C58" s="139">
        <v>0</v>
      </c>
      <c r="D58" s="139">
        <v>8.2527890801429707E-2</v>
      </c>
      <c r="E58" s="139">
        <v>0.29121202230453502</v>
      </c>
      <c r="F58" s="139">
        <v>0.25229874253272999</v>
      </c>
      <c r="G58" s="139">
        <v>0.188745766878128</v>
      </c>
      <c r="H58" s="139">
        <v>7.8907661139965099E-2</v>
      </c>
      <c r="I58" s="139">
        <v>5.2285712212324101E-2</v>
      </c>
      <c r="J58" s="139">
        <v>2.3156557232141502E-2</v>
      </c>
      <c r="K58" s="139">
        <v>1.3514789752662199E-2</v>
      </c>
      <c r="L58" s="139">
        <v>6.0604996979236603E-3</v>
      </c>
      <c r="M58" s="139">
        <v>1.12903602421284E-2</v>
      </c>
      <c r="N58" s="145">
        <v>75.544570922851605</v>
      </c>
      <c r="O58" s="145">
        <v>67</v>
      </c>
    </row>
    <row r="59" spans="1:15" x14ac:dyDescent="0.2">
      <c r="A59" s="2" t="s">
        <v>76</v>
      </c>
      <c r="B59" s="142">
        <v>2996</v>
      </c>
      <c r="C59" s="139">
        <v>1.5697159105911901E-3</v>
      </c>
      <c r="D59" s="139">
        <v>5.02840913832188E-2</v>
      </c>
      <c r="E59" s="139">
        <v>0.32046133279800398</v>
      </c>
      <c r="F59" s="139">
        <v>0.38520222902298001</v>
      </c>
      <c r="G59" s="139">
        <v>0.133366018533707</v>
      </c>
      <c r="H59" s="139">
        <v>5.5073682218790103E-2</v>
      </c>
      <c r="I59" s="139">
        <v>2.9042880982160599E-2</v>
      </c>
      <c r="J59" s="139">
        <v>1.1806107126176401E-2</v>
      </c>
      <c r="K59" s="139">
        <v>5.2271750755608099E-3</v>
      </c>
      <c r="L59" s="139">
        <v>3.4439682494849001E-3</v>
      </c>
      <c r="M59" s="139">
        <v>4.5227757655084098E-3</v>
      </c>
      <c r="N59" s="145">
        <v>69.014350891113295</v>
      </c>
      <c r="O59" s="145">
        <v>64</v>
      </c>
    </row>
    <row r="60" spans="1:15" x14ac:dyDescent="0.2">
      <c r="A60" s="2" t="s">
        <v>77</v>
      </c>
      <c r="B60" s="142">
        <v>1853</v>
      </c>
      <c r="C60" s="139">
        <v>0</v>
      </c>
      <c r="D60" s="139">
        <v>8.5329838097095503E-2</v>
      </c>
      <c r="E60" s="139">
        <v>0.33549660444259599</v>
      </c>
      <c r="F60" s="139">
        <v>0.38272336125373801</v>
      </c>
      <c r="G60" s="139">
        <v>0.101764105260372</v>
      </c>
      <c r="H60" s="139">
        <v>4.0118370205163997E-2</v>
      </c>
      <c r="I60" s="139">
        <v>3.1820472329855E-2</v>
      </c>
      <c r="J60" s="139">
        <v>1.7547229304909699E-2</v>
      </c>
      <c r="K60" s="139">
        <v>2.0933889318257601E-3</v>
      </c>
      <c r="L60" s="139">
        <v>1.50788971222937E-3</v>
      </c>
      <c r="M60" s="139">
        <v>1.59874896053225E-3</v>
      </c>
      <c r="N60" s="145">
        <v>65.689254760742202</v>
      </c>
      <c r="O60" s="145">
        <v>61</v>
      </c>
    </row>
    <row r="61" spans="1:15" x14ac:dyDescent="0.2">
      <c r="A61" s="2" t="s">
        <v>78</v>
      </c>
      <c r="B61" s="142">
        <v>1424</v>
      </c>
      <c r="C61" s="139">
        <v>0</v>
      </c>
      <c r="D61" s="139">
        <v>3.0166331678628901E-2</v>
      </c>
      <c r="E61" s="139">
        <v>0.27038809657096902</v>
      </c>
      <c r="F61" s="139">
        <v>0.27932816743850702</v>
      </c>
      <c r="G61" s="139">
        <v>0.13543058931827501</v>
      </c>
      <c r="H61" s="139">
        <v>0.100563444197178</v>
      </c>
      <c r="I61" s="139">
        <v>0.109092436730862</v>
      </c>
      <c r="J61" s="139">
        <v>3.9362486451864201E-2</v>
      </c>
      <c r="K61" s="139">
        <v>1.0936915874481199E-2</v>
      </c>
      <c r="L61" s="139">
        <v>1.9424268975853899E-2</v>
      </c>
      <c r="M61" s="139">
        <v>5.3072762675583397E-3</v>
      </c>
      <c r="N61" s="145">
        <v>81.655960083007798</v>
      </c>
      <c r="O61" s="145">
        <v>72</v>
      </c>
    </row>
    <row r="62" spans="1:15" x14ac:dyDescent="0.2">
      <c r="A62" s="5" t="s">
        <v>79</v>
      </c>
      <c r="B62" s="141" t="s">
        <v>1</v>
      </c>
      <c r="C62" s="138" t="s">
        <v>1</v>
      </c>
      <c r="D62" s="138" t="s">
        <v>1</v>
      </c>
      <c r="E62" s="138" t="s">
        <v>1</v>
      </c>
      <c r="F62" s="138" t="s">
        <v>1</v>
      </c>
      <c r="G62" s="138" t="s">
        <v>1</v>
      </c>
      <c r="H62" s="138" t="s">
        <v>1</v>
      </c>
      <c r="I62" s="138" t="s">
        <v>1</v>
      </c>
      <c r="J62" s="138" t="s">
        <v>1</v>
      </c>
      <c r="K62" s="138" t="s">
        <v>1</v>
      </c>
      <c r="L62" s="138" t="s">
        <v>1</v>
      </c>
      <c r="M62" s="138" t="s">
        <v>1</v>
      </c>
      <c r="N62" s="144" t="s">
        <v>1</v>
      </c>
      <c r="O62" s="144" t="s">
        <v>1</v>
      </c>
    </row>
    <row r="63" spans="1:15" x14ac:dyDescent="0.2">
      <c r="A63" s="2" t="s">
        <v>80</v>
      </c>
      <c r="B63" s="142">
        <v>5689</v>
      </c>
      <c r="C63" s="139">
        <v>9.8711601458489895E-4</v>
      </c>
      <c r="D63" s="139">
        <v>7.2566039860248593E-2</v>
      </c>
      <c r="E63" s="139">
        <v>0.35743394494056702</v>
      </c>
      <c r="F63" s="139">
        <v>0.36156779527664201</v>
      </c>
      <c r="G63" s="139">
        <v>0.11038053780794101</v>
      </c>
      <c r="H63" s="139">
        <v>4.4492486864328398E-2</v>
      </c>
      <c r="I63" s="139">
        <v>3.0692353844642601E-2</v>
      </c>
      <c r="J63" s="139">
        <v>1.1399264447391E-2</v>
      </c>
      <c r="K63" s="139">
        <v>3.81605885922909E-3</v>
      </c>
      <c r="L63" s="139">
        <v>3.38582671247423E-3</v>
      </c>
      <c r="M63" s="139">
        <v>3.2785790972411598E-3</v>
      </c>
      <c r="N63" s="145">
        <v>66.327804565429702</v>
      </c>
      <c r="O63" s="145">
        <v>60</v>
      </c>
    </row>
    <row r="64" spans="1:15" x14ac:dyDescent="0.2">
      <c r="A64" s="2" t="s">
        <v>81</v>
      </c>
      <c r="B64" s="142">
        <v>242</v>
      </c>
      <c r="C64" s="139">
        <v>0</v>
      </c>
      <c r="D64" s="139">
        <v>0</v>
      </c>
      <c r="E64" s="139">
        <v>2.3985983803868301E-2</v>
      </c>
      <c r="F64" s="139">
        <v>0.324890166521072</v>
      </c>
      <c r="G64" s="139">
        <v>0.27770039439201399</v>
      </c>
      <c r="H64" s="139">
        <v>0.171426892280579</v>
      </c>
      <c r="I64" s="139">
        <v>0.111136607825756</v>
      </c>
      <c r="J64" s="139">
        <v>4.2449515312910101E-2</v>
      </c>
      <c r="K64" s="139">
        <v>3.0145714059472101E-2</v>
      </c>
      <c r="L64" s="139">
        <v>9.1730616986751608E-3</v>
      </c>
      <c r="M64" s="139">
        <v>9.0916799381375295E-3</v>
      </c>
      <c r="N64" s="145">
        <v>96.170349121093807</v>
      </c>
      <c r="O64" s="145">
        <v>89</v>
      </c>
    </row>
    <row r="65" spans="1:15" x14ac:dyDescent="0.2">
      <c r="A65" s="2" t="s">
        <v>82</v>
      </c>
      <c r="B65" s="142">
        <v>477</v>
      </c>
      <c r="C65" s="139">
        <v>0</v>
      </c>
      <c r="D65" s="139">
        <v>5.3042429499328102E-3</v>
      </c>
      <c r="E65" s="139">
        <v>0.13474853336811099</v>
      </c>
      <c r="F65" s="139">
        <v>0.32461425662040699</v>
      </c>
      <c r="G65" s="139">
        <v>0.27719876170158397</v>
      </c>
      <c r="H65" s="139">
        <v>0.138904169201851</v>
      </c>
      <c r="I65" s="139">
        <v>6.6196262836456299E-2</v>
      </c>
      <c r="J65" s="139">
        <v>3.2400470227003098E-2</v>
      </c>
      <c r="K65" s="139">
        <v>9.6014579758048092E-3</v>
      </c>
      <c r="L65" s="139">
        <v>9.4148498028516804E-3</v>
      </c>
      <c r="M65" s="139">
        <v>1.6169970622286201E-3</v>
      </c>
      <c r="N65" s="145">
        <v>84.898429870605497</v>
      </c>
      <c r="O65" s="145">
        <v>80</v>
      </c>
    </row>
    <row r="66" spans="1:15" x14ac:dyDescent="0.2">
      <c r="A66" s="2" t="s">
        <v>83</v>
      </c>
      <c r="B66" s="142">
        <v>656</v>
      </c>
      <c r="C66" s="139">
        <v>0</v>
      </c>
      <c r="D66" s="139">
        <v>0</v>
      </c>
      <c r="E66" s="139">
        <v>8.29902738332748E-2</v>
      </c>
      <c r="F66" s="139">
        <v>0.36104202270507801</v>
      </c>
      <c r="G66" s="139">
        <v>0.218864351511002</v>
      </c>
      <c r="H66" s="139">
        <v>0.118623606860638</v>
      </c>
      <c r="I66" s="139">
        <v>0.10480360686779</v>
      </c>
      <c r="J66" s="139">
        <v>6.2563166022300706E-2</v>
      </c>
      <c r="K66" s="139">
        <v>1.83830671012402E-2</v>
      </c>
      <c r="L66" s="139">
        <v>1.6255361959338199E-2</v>
      </c>
      <c r="M66" s="139">
        <v>1.64745561778545E-2</v>
      </c>
      <c r="N66" s="145">
        <v>92.929519653320298</v>
      </c>
      <c r="O66" s="145">
        <v>83</v>
      </c>
    </row>
    <row r="67" spans="1:15" x14ac:dyDescent="0.2">
      <c r="A67" s="5" t="s">
        <v>84</v>
      </c>
      <c r="B67" s="141" t="s">
        <v>1</v>
      </c>
      <c r="C67" s="138" t="s">
        <v>1</v>
      </c>
      <c r="D67" s="138" t="s">
        <v>1</v>
      </c>
      <c r="E67" s="138" t="s">
        <v>1</v>
      </c>
      <c r="F67" s="138" t="s">
        <v>1</v>
      </c>
      <c r="G67" s="138" t="s">
        <v>1</v>
      </c>
      <c r="H67" s="138" t="s">
        <v>1</v>
      </c>
      <c r="I67" s="138" t="s">
        <v>1</v>
      </c>
      <c r="J67" s="138" t="s">
        <v>1</v>
      </c>
      <c r="K67" s="138" t="s">
        <v>1</v>
      </c>
      <c r="L67" s="138" t="s">
        <v>1</v>
      </c>
      <c r="M67" s="138" t="s">
        <v>1</v>
      </c>
      <c r="N67" s="144" t="s">
        <v>1</v>
      </c>
      <c r="O67" s="144" t="s">
        <v>1</v>
      </c>
    </row>
    <row r="68" spans="1:15" x14ac:dyDescent="0.2">
      <c r="A68" s="2" t="s">
        <v>85</v>
      </c>
      <c r="B68" s="142">
        <v>6550</v>
      </c>
      <c r="C68" s="139">
        <v>4.5256456360220898E-4</v>
      </c>
      <c r="D68" s="139">
        <v>6.0599051415920299E-2</v>
      </c>
      <c r="E68" s="139">
        <v>0.32783740758895902</v>
      </c>
      <c r="F68" s="139">
        <v>0.35101673007011402</v>
      </c>
      <c r="G68" s="139">
        <v>0.129800394177437</v>
      </c>
      <c r="H68" s="139">
        <v>5.9302043169736897E-2</v>
      </c>
      <c r="I68" s="139">
        <v>4.0854278951883302E-2</v>
      </c>
      <c r="J68" s="139">
        <v>1.6214452683925601E-2</v>
      </c>
      <c r="K68" s="139">
        <v>5.7348292320966703E-3</v>
      </c>
      <c r="L68" s="139">
        <v>4.3231272138655203E-3</v>
      </c>
      <c r="M68" s="139">
        <v>3.86514817364514E-3</v>
      </c>
      <c r="N68" s="145">
        <v>69.839294433593807</v>
      </c>
      <c r="O68" s="145">
        <v>63</v>
      </c>
    </row>
    <row r="69" spans="1:15" x14ac:dyDescent="0.2">
      <c r="A69" s="2" t="s">
        <v>86</v>
      </c>
      <c r="B69" s="142">
        <v>150</v>
      </c>
      <c r="C69" s="139">
        <v>0</v>
      </c>
      <c r="D69" s="139">
        <v>3.1265363097190899E-2</v>
      </c>
      <c r="E69" s="139">
        <v>0.12807577848434401</v>
      </c>
      <c r="F69" s="139">
        <v>0.36899894475936901</v>
      </c>
      <c r="G69" s="139">
        <v>0.17224007844924899</v>
      </c>
      <c r="H69" s="139">
        <v>0.111370839178562</v>
      </c>
      <c r="I69" s="139">
        <v>5.7956133037805599E-2</v>
      </c>
      <c r="J69" s="139">
        <v>6.2799349427223206E-2</v>
      </c>
      <c r="K69" s="139">
        <v>1.6881713643670099E-2</v>
      </c>
      <c r="L69" s="139">
        <v>2.00446154922247E-2</v>
      </c>
      <c r="M69" s="139">
        <v>3.0367188155651099E-2</v>
      </c>
      <c r="N69" s="145">
        <v>87.372161865234403</v>
      </c>
      <c r="O69" s="145">
        <v>75</v>
      </c>
    </row>
    <row r="70" spans="1:15" x14ac:dyDescent="0.2">
      <c r="A70" s="2" t="s">
        <v>87</v>
      </c>
      <c r="B70" s="142">
        <v>370</v>
      </c>
      <c r="C70" s="139">
        <v>7.4978079646825799E-3</v>
      </c>
      <c r="D70" s="139">
        <v>5.7919971644878401E-2</v>
      </c>
      <c r="E70" s="139">
        <v>0.17673872411251099</v>
      </c>
      <c r="F70" s="139">
        <v>0.454123854637146</v>
      </c>
      <c r="G70" s="139">
        <v>0.180558517575264</v>
      </c>
      <c r="H70" s="139">
        <v>4.0537260472774499E-2</v>
      </c>
      <c r="I70" s="139">
        <v>3.1618431210517897E-2</v>
      </c>
      <c r="J70" s="139">
        <v>2.3886976763606099E-2</v>
      </c>
      <c r="K70" s="139">
        <v>8.0954339355230297E-3</v>
      </c>
      <c r="L70" s="139">
        <v>8.5224360227584804E-3</v>
      </c>
      <c r="M70" s="139">
        <v>1.0500583797693299E-2</v>
      </c>
      <c r="N70" s="145">
        <v>73.805938720703097</v>
      </c>
      <c r="O70" s="145">
        <v>68</v>
      </c>
    </row>
    <row r="71" spans="1:15" x14ac:dyDescent="0.2">
      <c r="A71" s="2" t="s">
        <v>88</v>
      </c>
      <c r="B71" s="142">
        <v>45</v>
      </c>
      <c r="C71" s="139">
        <v>0</v>
      </c>
      <c r="D71" s="139">
        <v>0.17547206580638899</v>
      </c>
      <c r="E71" s="139">
        <v>0.339208513498306</v>
      </c>
      <c r="F71" s="139">
        <v>0.43264836072921797</v>
      </c>
      <c r="G71" s="139">
        <v>5.2671071141958202E-2</v>
      </c>
      <c r="H71" s="139">
        <v>0</v>
      </c>
      <c r="I71" s="139">
        <v>0</v>
      </c>
      <c r="J71" s="139">
        <v>0</v>
      </c>
      <c r="K71" s="139">
        <v>0</v>
      </c>
      <c r="L71" s="139">
        <v>0</v>
      </c>
      <c r="M71" s="139">
        <v>0</v>
      </c>
      <c r="N71" s="145">
        <v>53.145015716552699</v>
      </c>
      <c r="O71" s="145">
        <v>59</v>
      </c>
    </row>
    <row r="72" spans="1:15" x14ac:dyDescent="0.2">
      <c r="A72" s="5" t="s">
        <v>89</v>
      </c>
      <c r="B72" s="141" t="s">
        <v>1</v>
      </c>
      <c r="C72" s="138" t="s">
        <v>1</v>
      </c>
      <c r="D72" s="138" t="s">
        <v>1</v>
      </c>
      <c r="E72" s="138" t="s">
        <v>1</v>
      </c>
      <c r="F72" s="138" t="s">
        <v>1</v>
      </c>
      <c r="G72" s="138" t="s">
        <v>1</v>
      </c>
      <c r="H72" s="138" t="s">
        <v>1</v>
      </c>
      <c r="I72" s="138" t="s">
        <v>1</v>
      </c>
      <c r="J72" s="138" t="s">
        <v>1</v>
      </c>
      <c r="K72" s="138" t="s">
        <v>1</v>
      </c>
      <c r="L72" s="138" t="s">
        <v>1</v>
      </c>
      <c r="M72" s="138" t="s">
        <v>1</v>
      </c>
      <c r="N72" s="144" t="s">
        <v>1</v>
      </c>
      <c r="O72" s="144" t="s">
        <v>1</v>
      </c>
    </row>
    <row r="73" spans="1:15" x14ac:dyDescent="0.2">
      <c r="A73" s="2" t="s">
        <v>89</v>
      </c>
      <c r="B73" s="142">
        <v>5038</v>
      </c>
      <c r="C73" s="139">
        <v>9.3289458891376896E-4</v>
      </c>
      <c r="D73" s="139">
        <v>6.8790115416049999E-2</v>
      </c>
      <c r="E73" s="139">
        <v>0.34764599800109902</v>
      </c>
      <c r="F73" s="139">
        <v>0.38245657086372398</v>
      </c>
      <c r="G73" s="139">
        <v>0.12367513030767401</v>
      </c>
      <c r="H73" s="139">
        <v>4.3532218784093898E-2</v>
      </c>
      <c r="I73" s="139">
        <v>1.79562252014875E-2</v>
      </c>
      <c r="J73" s="139">
        <v>8.2286298274993896E-3</v>
      </c>
      <c r="K73" s="139">
        <v>2.8817635029554402E-3</v>
      </c>
      <c r="L73" s="139">
        <v>1.87616492621601E-3</v>
      </c>
      <c r="M73" s="139">
        <v>2.02428619377315E-3</v>
      </c>
      <c r="N73" s="145">
        <v>65.525398254394503</v>
      </c>
      <c r="O73" s="145">
        <v>61</v>
      </c>
    </row>
    <row r="74" spans="1:15" x14ac:dyDescent="0.2">
      <c r="A74" s="2" t="s">
        <v>90</v>
      </c>
      <c r="B74" s="142">
        <v>2081</v>
      </c>
      <c r="C74" s="139">
        <v>0</v>
      </c>
      <c r="D74" s="139">
        <v>3.39819001965225E-3</v>
      </c>
      <c r="E74" s="139">
        <v>7.4829481542110401E-2</v>
      </c>
      <c r="F74" s="139">
        <v>0.16805145144462599</v>
      </c>
      <c r="G74" s="139">
        <v>0.199437975883484</v>
      </c>
      <c r="H74" s="139">
        <v>0.173477202653885</v>
      </c>
      <c r="I74" s="139">
        <v>0.21121336519718201</v>
      </c>
      <c r="J74" s="139">
        <v>8.7158240377902998E-2</v>
      </c>
      <c r="K74" s="139">
        <v>2.9976880177855499E-2</v>
      </c>
      <c r="L74" s="139">
        <v>2.7264727279543901E-2</v>
      </c>
      <c r="M74" s="139">
        <v>2.5192473083734498E-2</v>
      </c>
      <c r="N74" s="145">
        <v>105.899208068848</v>
      </c>
      <c r="O74" s="145">
        <v>100</v>
      </c>
    </row>
    <row r="75" spans="1:15" x14ac:dyDescent="0.2">
      <c r="A75" s="5" t="s">
        <v>91</v>
      </c>
      <c r="B75" s="141" t="s">
        <v>1</v>
      </c>
      <c r="C75" s="138" t="s">
        <v>1</v>
      </c>
      <c r="D75" s="138" t="s">
        <v>1</v>
      </c>
      <c r="E75" s="138" t="s">
        <v>1</v>
      </c>
      <c r="F75" s="138" t="s">
        <v>1</v>
      </c>
      <c r="G75" s="138" t="s">
        <v>1</v>
      </c>
      <c r="H75" s="138" t="s">
        <v>1</v>
      </c>
      <c r="I75" s="138" t="s">
        <v>1</v>
      </c>
      <c r="J75" s="138" t="s">
        <v>1</v>
      </c>
      <c r="K75" s="138" t="s">
        <v>1</v>
      </c>
      <c r="L75" s="138" t="s">
        <v>1</v>
      </c>
      <c r="M75" s="138" t="s">
        <v>1</v>
      </c>
      <c r="N75" s="144" t="s">
        <v>1</v>
      </c>
      <c r="O75" s="144" t="s">
        <v>1</v>
      </c>
    </row>
    <row r="76" spans="1:15" x14ac:dyDescent="0.2">
      <c r="A76" s="2" t="s">
        <v>92</v>
      </c>
      <c r="B76" s="142">
        <v>2478</v>
      </c>
      <c r="C76" s="139">
        <v>1.9481313647702299E-3</v>
      </c>
      <c r="D76" s="139">
        <v>9.2541456222534194E-2</v>
      </c>
      <c r="E76" s="139">
        <v>0.33117917180061301</v>
      </c>
      <c r="F76" s="139">
        <v>0.34263625741004899</v>
      </c>
      <c r="G76" s="139">
        <v>0.12433698028326</v>
      </c>
      <c r="H76" s="139">
        <v>4.9826964735984802E-2</v>
      </c>
      <c r="I76" s="139">
        <v>3.2808110117912299E-2</v>
      </c>
      <c r="J76" s="139">
        <v>1.26989101991057E-2</v>
      </c>
      <c r="K76" s="139">
        <v>4.5663504861295197E-3</v>
      </c>
      <c r="L76" s="139">
        <v>3.3510043285787101E-3</v>
      </c>
      <c r="M76" s="139">
        <v>4.1066412813961497E-3</v>
      </c>
      <c r="N76" s="145">
        <v>66.724235534667997</v>
      </c>
      <c r="O76" s="145">
        <v>61</v>
      </c>
    </row>
    <row r="77" spans="1:15" x14ac:dyDescent="0.2">
      <c r="A77" s="2" t="s">
        <v>93</v>
      </c>
      <c r="B77" s="142">
        <v>1242</v>
      </c>
      <c r="C77" s="139">
        <v>0</v>
      </c>
      <c r="D77" s="139">
        <v>4.5655701309442499E-2</v>
      </c>
      <c r="E77" s="139">
        <v>0.29216611385345498</v>
      </c>
      <c r="F77" s="139">
        <v>0.393798768520355</v>
      </c>
      <c r="G77" s="139">
        <v>0.12907448410987901</v>
      </c>
      <c r="H77" s="139">
        <v>5.9596635401248897E-2</v>
      </c>
      <c r="I77" s="139">
        <v>3.6031834781169898E-2</v>
      </c>
      <c r="J77" s="139">
        <v>2.5206957012414901E-2</v>
      </c>
      <c r="K77" s="139">
        <v>6.3273380510508997E-3</v>
      </c>
      <c r="L77" s="139">
        <v>4.2993798851966901E-3</v>
      </c>
      <c r="M77" s="139">
        <v>7.8427884727716394E-3</v>
      </c>
      <c r="N77" s="145">
        <v>72.427459716796903</v>
      </c>
      <c r="O77" s="145">
        <v>65</v>
      </c>
    </row>
    <row r="78" spans="1:15" x14ac:dyDescent="0.2">
      <c r="A78" s="2" t="s">
        <v>94</v>
      </c>
      <c r="B78" s="142">
        <v>3368</v>
      </c>
      <c r="C78" s="139">
        <v>0</v>
      </c>
      <c r="D78" s="139">
        <v>3.3988896757364301E-2</v>
      </c>
      <c r="E78" s="139">
        <v>0.31118685007095298</v>
      </c>
      <c r="F78" s="139">
        <v>0.35694569349288902</v>
      </c>
      <c r="G78" s="139">
        <v>0.14294390380382499</v>
      </c>
      <c r="H78" s="139">
        <v>6.8143084645271301E-2</v>
      </c>
      <c r="I78" s="139">
        <v>4.9988869577646297E-2</v>
      </c>
      <c r="J78" s="139">
        <v>1.8762081861495999E-2</v>
      </c>
      <c r="K78" s="139">
        <v>7.5109465979039704E-3</v>
      </c>
      <c r="L78" s="139">
        <v>6.7168367095291597E-3</v>
      </c>
      <c r="M78" s="139">
        <v>3.8128446321934501E-3</v>
      </c>
      <c r="N78" s="145">
        <v>72.958549499511705</v>
      </c>
      <c r="O78" s="145">
        <v>65</v>
      </c>
    </row>
    <row r="79" spans="1:15" x14ac:dyDescent="0.2">
      <c r="A79" s="5" t="s">
        <v>95</v>
      </c>
      <c r="B79" s="141" t="s">
        <v>1</v>
      </c>
      <c r="C79" s="138" t="s">
        <v>1</v>
      </c>
      <c r="D79" s="138" t="s">
        <v>1</v>
      </c>
      <c r="E79" s="138" t="s">
        <v>1</v>
      </c>
      <c r="F79" s="138" t="s">
        <v>1</v>
      </c>
      <c r="G79" s="138" t="s">
        <v>1</v>
      </c>
      <c r="H79" s="138" t="s">
        <v>1</v>
      </c>
      <c r="I79" s="138" t="s">
        <v>1</v>
      </c>
      <c r="J79" s="138" t="s">
        <v>1</v>
      </c>
      <c r="K79" s="138" t="s">
        <v>1</v>
      </c>
      <c r="L79" s="138" t="s">
        <v>1</v>
      </c>
      <c r="M79" s="138" t="s">
        <v>1</v>
      </c>
      <c r="N79" s="144" t="s">
        <v>1</v>
      </c>
      <c r="O79" s="144" t="s">
        <v>1</v>
      </c>
    </row>
    <row r="80" spans="1:15" x14ac:dyDescent="0.2">
      <c r="A80" s="2" t="s">
        <v>96</v>
      </c>
      <c r="B80" s="142">
        <v>1271</v>
      </c>
      <c r="C80" s="139">
        <v>0</v>
      </c>
      <c r="D80" s="139">
        <v>2.2618956863880199E-2</v>
      </c>
      <c r="E80" s="139">
        <v>0.27201727032661399</v>
      </c>
      <c r="F80" s="139">
        <v>0.30641779303550698</v>
      </c>
      <c r="G80" s="139">
        <v>0.19858379662036901</v>
      </c>
      <c r="H80" s="139">
        <v>7.9874493181705503E-2</v>
      </c>
      <c r="I80" s="139">
        <v>6.1911404132842997E-2</v>
      </c>
      <c r="J80" s="139">
        <v>2.68163084983826E-2</v>
      </c>
      <c r="K80" s="139">
        <v>1.2578004971146599E-2</v>
      </c>
      <c r="L80" s="139">
        <v>1.0380032472312501E-2</v>
      </c>
      <c r="M80" s="139">
        <v>8.8019492104649492E-3</v>
      </c>
      <c r="N80" s="145">
        <v>79.339653015136705</v>
      </c>
      <c r="O80" s="145">
        <v>71</v>
      </c>
    </row>
    <row r="81" spans="1:15" x14ac:dyDescent="0.2">
      <c r="A81" s="2" t="s">
        <v>97</v>
      </c>
      <c r="B81" s="142">
        <v>1338</v>
      </c>
      <c r="C81" s="139">
        <v>0</v>
      </c>
      <c r="D81" s="139">
        <v>3.6000020802020999E-2</v>
      </c>
      <c r="E81" s="139">
        <v>0.313597202301025</v>
      </c>
      <c r="F81" s="139">
        <v>0.34584581851959201</v>
      </c>
      <c r="G81" s="139">
        <v>0.157254308462143</v>
      </c>
      <c r="H81" s="139">
        <v>7.1024544537067399E-2</v>
      </c>
      <c r="I81" s="139">
        <v>4.7304164618253701E-2</v>
      </c>
      <c r="J81" s="139">
        <v>1.6008952632546401E-2</v>
      </c>
      <c r="K81" s="139">
        <v>5.7121952995657903E-3</v>
      </c>
      <c r="L81" s="139">
        <v>4.0250625461340003E-3</v>
      </c>
      <c r="M81" s="139">
        <v>3.22772841900587E-3</v>
      </c>
      <c r="N81" s="145">
        <v>71.920692443847699</v>
      </c>
      <c r="O81" s="145">
        <v>65</v>
      </c>
    </row>
    <row r="82" spans="1:15" x14ac:dyDescent="0.2">
      <c r="A82" s="2" t="s">
        <v>98</v>
      </c>
      <c r="B82" s="142">
        <v>284</v>
      </c>
      <c r="C82" s="139">
        <v>0</v>
      </c>
      <c r="D82" s="139">
        <v>5.3320121020078701E-2</v>
      </c>
      <c r="E82" s="139">
        <v>0.37308520078659102</v>
      </c>
      <c r="F82" s="139">
        <v>0.39746111631393399</v>
      </c>
      <c r="G82" s="139">
        <v>0.111696310341358</v>
      </c>
      <c r="H82" s="139">
        <v>3.3588156104087802E-2</v>
      </c>
      <c r="I82" s="139">
        <v>1.14533798769116E-2</v>
      </c>
      <c r="J82" s="139">
        <v>1.15705290809274E-2</v>
      </c>
      <c r="K82" s="139">
        <v>6.0671404935419603E-4</v>
      </c>
      <c r="L82" s="139">
        <v>3.4644175320863702E-3</v>
      </c>
      <c r="M82" s="139">
        <v>3.75406676903367E-3</v>
      </c>
      <c r="N82" s="145">
        <v>64.708015441894503</v>
      </c>
      <c r="O82" s="145">
        <v>60</v>
      </c>
    </row>
    <row r="83" spans="1:15" x14ac:dyDescent="0.2">
      <c r="A83" s="2" t="s">
        <v>99</v>
      </c>
      <c r="B83" s="142">
        <v>850</v>
      </c>
      <c r="C83" s="139">
        <v>0</v>
      </c>
      <c r="D83" s="139">
        <v>8.87467116117477E-2</v>
      </c>
      <c r="E83" s="139">
        <v>0.39526525139808699</v>
      </c>
      <c r="F83" s="139">
        <v>0.44747829437255898</v>
      </c>
      <c r="G83" s="139">
        <v>5.7234287261962898E-2</v>
      </c>
      <c r="H83" s="139">
        <v>5.33702177926898E-3</v>
      </c>
      <c r="I83" s="139">
        <v>6.9302815245464401E-4</v>
      </c>
      <c r="J83" s="139">
        <v>2.76934681460261E-3</v>
      </c>
      <c r="K83" s="139">
        <v>7.8369287075474902E-4</v>
      </c>
      <c r="L83" s="139">
        <v>0</v>
      </c>
      <c r="M83" s="139">
        <v>1.6923652729019501E-3</v>
      </c>
      <c r="N83" s="145">
        <v>58.707321166992202</v>
      </c>
      <c r="O83" s="145">
        <v>60</v>
      </c>
    </row>
    <row r="84" spans="1:15" x14ac:dyDescent="0.2">
      <c r="A84" s="2" t="s">
        <v>100</v>
      </c>
      <c r="B84" s="142">
        <v>409</v>
      </c>
      <c r="C84" s="139">
        <v>0</v>
      </c>
      <c r="D84" s="139">
        <v>5.0551235675811802E-2</v>
      </c>
      <c r="E84" s="139">
        <v>0.41499826312065102</v>
      </c>
      <c r="F84" s="139">
        <v>0.35710147023201</v>
      </c>
      <c r="G84" s="139">
        <v>9.4166778028011294E-2</v>
      </c>
      <c r="H84" s="139">
        <v>5.33103495836258E-2</v>
      </c>
      <c r="I84" s="139">
        <v>2.1891133859753598E-2</v>
      </c>
      <c r="J84" s="139">
        <v>7.3083309689536702E-4</v>
      </c>
      <c r="K84" s="139">
        <v>2.2388664074242102E-3</v>
      </c>
      <c r="L84" s="139">
        <v>2.7057144325226502E-3</v>
      </c>
      <c r="M84" s="139">
        <v>2.3053693585097798E-3</v>
      </c>
      <c r="N84" s="145">
        <v>64.776138305664105</v>
      </c>
      <c r="O84" s="145">
        <v>60</v>
      </c>
    </row>
    <row r="85" spans="1:15" x14ac:dyDescent="0.2">
      <c r="A85" s="2" t="s">
        <v>101</v>
      </c>
      <c r="B85" s="142">
        <v>1081</v>
      </c>
      <c r="C85" s="139">
        <v>0</v>
      </c>
      <c r="D85" s="139">
        <v>5.1829084753990201E-2</v>
      </c>
      <c r="E85" s="139">
        <v>0.23871174454689001</v>
      </c>
      <c r="F85" s="139">
        <v>0.35388800501823398</v>
      </c>
      <c r="G85" s="139">
        <v>0.15400333702564201</v>
      </c>
      <c r="H85" s="139">
        <v>9.6692770719528198E-2</v>
      </c>
      <c r="I85" s="139">
        <v>7.3559820652008098E-2</v>
      </c>
      <c r="J85" s="139">
        <v>1.98056064546108E-2</v>
      </c>
      <c r="K85" s="139">
        <v>3.6738514900207498E-3</v>
      </c>
      <c r="L85" s="139">
        <v>4.2646909132599796E-3</v>
      </c>
      <c r="M85" s="139">
        <v>3.57109098695219E-3</v>
      </c>
      <c r="N85" s="145">
        <v>75.807533264160199</v>
      </c>
      <c r="O85" s="145">
        <v>70</v>
      </c>
    </row>
    <row r="86" spans="1:15" x14ac:dyDescent="0.2">
      <c r="A86" s="2" t="s">
        <v>102</v>
      </c>
      <c r="B86" s="142">
        <v>329</v>
      </c>
      <c r="C86" s="139">
        <v>0</v>
      </c>
      <c r="D86" s="139">
        <v>7.9389214515685994E-2</v>
      </c>
      <c r="E86" s="139">
        <v>6.9189481437206296E-2</v>
      </c>
      <c r="F86" s="139">
        <v>0.211187869310379</v>
      </c>
      <c r="G86" s="139">
        <v>0.13531918823719</v>
      </c>
      <c r="H86" s="139">
        <v>0.16218112409114799</v>
      </c>
      <c r="I86" s="139">
        <v>0.16121479868888899</v>
      </c>
      <c r="J86" s="139">
        <v>9.64522585272789E-2</v>
      </c>
      <c r="K86" s="139">
        <v>4.9796894192695597E-2</v>
      </c>
      <c r="L86" s="139">
        <v>1.82879436761141E-2</v>
      </c>
      <c r="M86" s="139">
        <v>1.69812366366386E-2</v>
      </c>
      <c r="N86" s="145">
        <v>99.614952087402301</v>
      </c>
      <c r="O86" s="145">
        <v>100</v>
      </c>
    </row>
    <row r="87" spans="1:15" x14ac:dyDescent="0.2">
      <c r="A87" s="2" t="s">
        <v>103</v>
      </c>
      <c r="B87" s="142">
        <v>393</v>
      </c>
      <c r="C87" s="139">
        <v>0</v>
      </c>
      <c r="D87" s="139">
        <v>6.2167175114154802E-2</v>
      </c>
      <c r="E87" s="139">
        <v>0.120966538786888</v>
      </c>
      <c r="F87" s="139">
        <v>0.22912342846393599</v>
      </c>
      <c r="G87" s="139">
        <v>0.20517608523368799</v>
      </c>
      <c r="H87" s="139">
        <v>0.13926783204078699</v>
      </c>
      <c r="I87" s="139">
        <v>0.12974077463149999</v>
      </c>
      <c r="J87" s="139">
        <v>7.4027888476848602E-2</v>
      </c>
      <c r="K87" s="139">
        <v>1.7212316393852199E-2</v>
      </c>
      <c r="L87" s="139">
        <v>1.75702441483736E-2</v>
      </c>
      <c r="M87" s="139">
        <v>4.7477069310843901E-3</v>
      </c>
      <c r="N87" s="145">
        <v>90.546936035156193</v>
      </c>
      <c r="O87" s="145">
        <v>85</v>
      </c>
    </row>
    <row r="88" spans="1:15" x14ac:dyDescent="0.2">
      <c r="A88" s="2" t="s">
        <v>104</v>
      </c>
      <c r="B88" s="142">
        <v>1074</v>
      </c>
      <c r="C88" s="139">
        <v>3.8620459381490898E-3</v>
      </c>
      <c r="D88" s="139">
        <v>0.103151254355907</v>
      </c>
      <c r="E88" s="139">
        <v>0.35046455264091497</v>
      </c>
      <c r="F88" s="139">
        <v>0.37698557972907998</v>
      </c>
      <c r="G88" s="139">
        <v>0.105540111660957</v>
      </c>
      <c r="H88" s="139">
        <v>3.19348499178886E-2</v>
      </c>
      <c r="I88" s="139">
        <v>1.28784673288465E-2</v>
      </c>
      <c r="J88" s="139">
        <v>7.4918833561241601E-3</v>
      </c>
      <c r="K88" s="139">
        <v>1.2980662286281601E-3</v>
      </c>
      <c r="L88" s="139">
        <v>1.5629538102075501E-3</v>
      </c>
      <c r="M88" s="139">
        <v>4.8302398063242401E-3</v>
      </c>
      <c r="N88" s="145">
        <v>62.806144714355497</v>
      </c>
      <c r="O88" s="145">
        <v>60</v>
      </c>
    </row>
    <row r="89" spans="1:15" x14ac:dyDescent="0.2">
      <c r="A89" s="5" t="s">
        <v>105</v>
      </c>
      <c r="B89" s="141" t="s">
        <v>1</v>
      </c>
      <c r="C89" s="138" t="s">
        <v>1</v>
      </c>
      <c r="D89" s="138" t="s">
        <v>1</v>
      </c>
      <c r="E89" s="138" t="s">
        <v>1</v>
      </c>
      <c r="F89" s="138" t="s">
        <v>1</v>
      </c>
      <c r="G89" s="138" t="s">
        <v>1</v>
      </c>
      <c r="H89" s="138" t="s">
        <v>1</v>
      </c>
      <c r="I89" s="138" t="s">
        <v>1</v>
      </c>
      <c r="J89" s="138" t="s">
        <v>1</v>
      </c>
      <c r="K89" s="138" t="s">
        <v>1</v>
      </c>
      <c r="L89" s="138" t="s">
        <v>1</v>
      </c>
      <c r="M89" s="138" t="s">
        <v>1</v>
      </c>
      <c r="N89" s="144" t="s">
        <v>1</v>
      </c>
      <c r="O89" s="144" t="s">
        <v>1</v>
      </c>
    </row>
    <row r="90" spans="1:15" x14ac:dyDescent="0.2">
      <c r="A90" s="2" t="s">
        <v>106</v>
      </c>
      <c r="B90" s="142">
        <v>776</v>
      </c>
      <c r="C90" s="139">
        <v>4.9182111397385597E-3</v>
      </c>
      <c r="D90" s="139">
        <v>0.17446708679199199</v>
      </c>
      <c r="E90" s="139">
        <v>0.42245224118232699</v>
      </c>
      <c r="F90" s="139">
        <v>0.28607639670371998</v>
      </c>
      <c r="G90" s="139">
        <v>7.17823281884193E-2</v>
      </c>
      <c r="H90" s="139">
        <v>2.05604620277882E-2</v>
      </c>
      <c r="I90" s="139">
        <v>1.1919439770281299E-2</v>
      </c>
      <c r="J90" s="139">
        <v>1.3446704251691699E-3</v>
      </c>
      <c r="K90" s="139">
        <v>1.7164482269436099E-3</v>
      </c>
      <c r="L90" s="139">
        <v>5.6545349070802298E-4</v>
      </c>
      <c r="M90" s="139">
        <v>4.1972794570028799E-3</v>
      </c>
      <c r="N90" s="145">
        <v>56.968097686767599</v>
      </c>
      <c r="O90" s="145">
        <v>53</v>
      </c>
    </row>
    <row r="91" spans="1:15" x14ac:dyDescent="0.2">
      <c r="A91" s="2" t="s">
        <v>107</v>
      </c>
      <c r="B91" s="142">
        <v>1887</v>
      </c>
      <c r="C91" s="139">
        <v>0</v>
      </c>
      <c r="D91" s="139">
        <v>5.7323891669511802E-2</v>
      </c>
      <c r="E91" s="139">
        <v>0.38065573573112499</v>
      </c>
      <c r="F91" s="139">
        <v>0.38079205155372597</v>
      </c>
      <c r="G91" s="139">
        <v>0.111733146011829</v>
      </c>
      <c r="H91" s="139">
        <v>3.67411077022552E-2</v>
      </c>
      <c r="I91" s="139">
        <v>1.84993557631969E-2</v>
      </c>
      <c r="J91" s="139">
        <v>8.8939834386110306E-3</v>
      </c>
      <c r="K91" s="139">
        <v>2.6291622780263398E-3</v>
      </c>
      <c r="L91" s="139">
        <v>1.3605672866106001E-3</v>
      </c>
      <c r="M91" s="139">
        <v>1.3709927443414901E-3</v>
      </c>
      <c r="N91" s="145">
        <v>64.615455627441406</v>
      </c>
      <c r="O91" s="145">
        <v>60</v>
      </c>
    </row>
    <row r="92" spans="1:15" x14ac:dyDescent="0.2">
      <c r="A92" s="2" t="s">
        <v>108</v>
      </c>
      <c r="B92" s="142">
        <v>3338</v>
      </c>
      <c r="C92" s="139">
        <v>0</v>
      </c>
      <c r="D92" s="139">
        <v>2.6658199727535199E-2</v>
      </c>
      <c r="E92" s="139">
        <v>0.25301522016525302</v>
      </c>
      <c r="F92" s="139">
        <v>0.37951543927192699</v>
      </c>
      <c r="G92" s="139">
        <v>0.168385654687881</v>
      </c>
      <c r="H92" s="139">
        <v>8.2037858664989499E-2</v>
      </c>
      <c r="I92" s="139">
        <v>5.7411499321460703E-2</v>
      </c>
      <c r="J92" s="139">
        <v>2.0138984546065299E-2</v>
      </c>
      <c r="K92" s="139">
        <v>6.7633041180670296E-3</v>
      </c>
      <c r="L92" s="139">
        <v>3.2977070659398998E-3</v>
      </c>
      <c r="M92" s="139">
        <v>2.7761163655668501E-3</v>
      </c>
      <c r="N92" s="145">
        <v>75.193183898925795</v>
      </c>
      <c r="O92" s="145">
        <v>68</v>
      </c>
    </row>
    <row r="93" spans="1:15" x14ac:dyDescent="0.2">
      <c r="A93" s="2" t="s">
        <v>109</v>
      </c>
      <c r="B93" s="142">
        <v>600</v>
      </c>
      <c r="C93" s="139">
        <v>0</v>
      </c>
      <c r="D93" s="139">
        <v>1.3007995672524E-2</v>
      </c>
      <c r="E93" s="139">
        <v>0.12495894730091101</v>
      </c>
      <c r="F93" s="139">
        <v>0.25966730713844299</v>
      </c>
      <c r="G93" s="139">
        <v>0.16206048429012301</v>
      </c>
      <c r="H93" s="139">
        <v>0.123272582888603</v>
      </c>
      <c r="I93" s="139">
        <v>0.126942723989487</v>
      </c>
      <c r="J93" s="139">
        <v>8.5729867219924899E-2</v>
      </c>
      <c r="K93" s="139">
        <v>3.2785553485155099E-2</v>
      </c>
      <c r="L93" s="139">
        <v>3.6925069987773902E-2</v>
      </c>
      <c r="M93" s="139">
        <v>3.46494764089584E-2</v>
      </c>
      <c r="N93" s="145">
        <v>101.4482421875</v>
      </c>
      <c r="O93" s="145">
        <v>90</v>
      </c>
    </row>
    <row r="94" spans="1:15" x14ac:dyDescent="0.2">
      <c r="A94" s="5" t="s">
        <v>110</v>
      </c>
      <c r="B94" s="141" t="s">
        <v>1</v>
      </c>
      <c r="C94" s="138" t="s">
        <v>1</v>
      </c>
      <c r="D94" s="138" t="s">
        <v>1</v>
      </c>
      <c r="E94" s="138" t="s">
        <v>1</v>
      </c>
      <c r="F94" s="138" t="s">
        <v>1</v>
      </c>
      <c r="G94" s="138" t="s">
        <v>1</v>
      </c>
      <c r="H94" s="138" t="s">
        <v>1</v>
      </c>
      <c r="I94" s="138" t="s">
        <v>1</v>
      </c>
      <c r="J94" s="138" t="s">
        <v>1</v>
      </c>
      <c r="K94" s="138" t="s">
        <v>1</v>
      </c>
      <c r="L94" s="138" t="s">
        <v>1</v>
      </c>
      <c r="M94" s="138" t="s">
        <v>1</v>
      </c>
      <c r="N94" s="144" t="s">
        <v>1</v>
      </c>
      <c r="O94" s="144" t="s">
        <v>1</v>
      </c>
    </row>
    <row r="95" spans="1:15" x14ac:dyDescent="0.2">
      <c r="A95" s="2" t="s">
        <v>106</v>
      </c>
      <c r="B95" s="142">
        <v>1274</v>
      </c>
      <c r="C95" s="139">
        <v>3.2012457959353902E-3</v>
      </c>
      <c r="D95" s="139">
        <v>0.141131371259689</v>
      </c>
      <c r="E95" s="139">
        <v>0.41976335644722002</v>
      </c>
      <c r="F95" s="139">
        <v>0.307907044887543</v>
      </c>
      <c r="G95" s="139">
        <v>8.5522450506687206E-2</v>
      </c>
      <c r="H95" s="139">
        <v>2.0659590139985098E-2</v>
      </c>
      <c r="I95" s="139">
        <v>1.1600517667830001E-2</v>
      </c>
      <c r="J95" s="139">
        <v>3.37456329725683E-3</v>
      </c>
      <c r="K95" s="139">
        <v>3.5751012619584799E-3</v>
      </c>
      <c r="L95" s="139">
        <v>4.9678987124934803E-4</v>
      </c>
      <c r="M95" s="139">
        <v>2.7679624035954501E-3</v>
      </c>
      <c r="N95" s="145">
        <v>58.6925048828125</v>
      </c>
      <c r="O95" s="145">
        <v>56</v>
      </c>
    </row>
    <row r="96" spans="1:15" x14ac:dyDescent="0.2">
      <c r="A96" s="2" t="s">
        <v>107</v>
      </c>
      <c r="B96" s="142">
        <v>2475</v>
      </c>
      <c r="C96" s="139">
        <v>0</v>
      </c>
      <c r="D96" s="139">
        <v>4.7041792422533001E-2</v>
      </c>
      <c r="E96" s="139">
        <v>0.34928950667381298</v>
      </c>
      <c r="F96" s="139">
        <v>0.39440476894378701</v>
      </c>
      <c r="G96" s="139">
        <v>0.11365597695112201</v>
      </c>
      <c r="H96" s="139">
        <v>5.1406752318143803E-2</v>
      </c>
      <c r="I96" s="139">
        <v>3.0569463968276998E-2</v>
      </c>
      <c r="J96" s="139">
        <v>9.2816147953271901E-3</v>
      </c>
      <c r="K96" s="139">
        <v>1.2749662855640099E-3</v>
      </c>
      <c r="L96" s="139">
        <v>1.65750738233328E-3</v>
      </c>
      <c r="M96" s="139">
        <v>1.4176301192492199E-3</v>
      </c>
      <c r="N96" s="145">
        <v>66.925132751464801</v>
      </c>
      <c r="O96" s="145">
        <v>62</v>
      </c>
    </row>
    <row r="97" spans="1:15" x14ac:dyDescent="0.2">
      <c r="A97" s="2" t="s">
        <v>108</v>
      </c>
      <c r="B97" s="142">
        <v>2540</v>
      </c>
      <c r="C97" s="139">
        <v>0</v>
      </c>
      <c r="D97" s="139">
        <v>1.4628808945417401E-2</v>
      </c>
      <c r="E97" s="139">
        <v>0.20598825812339799</v>
      </c>
      <c r="F97" s="139">
        <v>0.36663112044334401</v>
      </c>
      <c r="G97" s="139">
        <v>0.193258240818977</v>
      </c>
      <c r="H97" s="139">
        <v>9.4177857041358906E-2</v>
      </c>
      <c r="I97" s="139">
        <v>6.9310806691646604E-2</v>
      </c>
      <c r="J97" s="139">
        <v>2.9793715104460699E-2</v>
      </c>
      <c r="K97" s="139">
        <v>1.0933788493275601E-2</v>
      </c>
      <c r="L97" s="139">
        <v>8.6513841524720192E-3</v>
      </c>
      <c r="M97" s="139">
        <v>6.6260304301977201E-3</v>
      </c>
      <c r="N97" s="145">
        <v>80.643165588378906</v>
      </c>
      <c r="O97" s="145">
        <v>72</v>
      </c>
    </row>
    <row r="98" spans="1:15" x14ac:dyDescent="0.2">
      <c r="A98" s="2" t="s">
        <v>109</v>
      </c>
      <c r="B98" s="142">
        <v>312</v>
      </c>
      <c r="C98" s="139">
        <v>0</v>
      </c>
      <c r="D98" s="139">
        <v>2.1814299747347801E-2</v>
      </c>
      <c r="E98" s="139">
        <v>8.5919141769409194E-2</v>
      </c>
      <c r="F98" s="139">
        <v>0.186035946011543</v>
      </c>
      <c r="G98" s="139">
        <v>0.18355029821395899</v>
      </c>
      <c r="H98" s="139">
        <v>0.1460822224617</v>
      </c>
      <c r="I98" s="139">
        <v>0.15359108150005299</v>
      </c>
      <c r="J98" s="139">
        <v>0.115915082395077</v>
      </c>
      <c r="K98" s="139">
        <v>4.2662903666496298E-2</v>
      </c>
      <c r="L98" s="139">
        <v>2.5575106963515299E-2</v>
      </c>
      <c r="M98" s="139">
        <v>3.88539135456085E-2</v>
      </c>
      <c r="N98" s="145">
        <v>108.23542022705099</v>
      </c>
      <c r="O98" s="145">
        <v>100</v>
      </c>
    </row>
    <row r="99" spans="1:15" x14ac:dyDescent="0.2">
      <c r="A99" s="5" t="s">
        <v>111</v>
      </c>
      <c r="B99" s="141" t="s">
        <v>1</v>
      </c>
      <c r="C99" s="138" t="s">
        <v>1</v>
      </c>
      <c r="D99" s="138" t="s">
        <v>1</v>
      </c>
      <c r="E99" s="138" t="s">
        <v>1</v>
      </c>
      <c r="F99" s="138" t="s">
        <v>1</v>
      </c>
      <c r="G99" s="138" t="s">
        <v>1</v>
      </c>
      <c r="H99" s="138" t="s">
        <v>1</v>
      </c>
      <c r="I99" s="138" t="s">
        <v>1</v>
      </c>
      <c r="J99" s="138" t="s">
        <v>1</v>
      </c>
      <c r="K99" s="138" t="s">
        <v>1</v>
      </c>
      <c r="L99" s="138" t="s">
        <v>1</v>
      </c>
      <c r="M99" s="138" t="s">
        <v>1</v>
      </c>
      <c r="N99" s="144" t="s">
        <v>1</v>
      </c>
      <c r="O99" s="144" t="s">
        <v>1</v>
      </c>
    </row>
    <row r="100" spans="1:15" x14ac:dyDescent="0.2">
      <c r="A100" s="2" t="s">
        <v>112</v>
      </c>
      <c r="B100" s="142">
        <v>377</v>
      </c>
      <c r="C100" s="139">
        <v>0</v>
      </c>
      <c r="D100" s="139">
        <v>0.19259549677372001</v>
      </c>
      <c r="E100" s="139">
        <v>0.30415698885917702</v>
      </c>
      <c r="F100" s="139">
        <v>0.33272024989128102</v>
      </c>
      <c r="G100" s="139">
        <v>0.103325344622135</v>
      </c>
      <c r="H100" s="139">
        <v>2.4524757638573601E-2</v>
      </c>
      <c r="I100" s="139">
        <v>1.32559640333056E-2</v>
      </c>
      <c r="J100" s="139">
        <v>1.55702289193869E-2</v>
      </c>
      <c r="K100" s="139">
        <v>3.2000318169593798E-3</v>
      </c>
      <c r="L100" s="139">
        <v>3.9544836618006203E-3</v>
      </c>
      <c r="M100" s="139">
        <v>6.6964817233383699E-3</v>
      </c>
      <c r="N100" s="145">
        <v>60.618927001953097</v>
      </c>
      <c r="O100" s="145">
        <v>60</v>
      </c>
    </row>
    <row r="101" spans="1:15" x14ac:dyDescent="0.2">
      <c r="A101" s="2" t="s">
        <v>113</v>
      </c>
      <c r="B101" s="142">
        <v>1032</v>
      </c>
      <c r="C101" s="139">
        <v>2.19688797369599E-3</v>
      </c>
      <c r="D101" s="139">
        <v>7.8527659177780207E-2</v>
      </c>
      <c r="E101" s="139">
        <v>0.350304245948792</v>
      </c>
      <c r="F101" s="139">
        <v>0.36722677946090698</v>
      </c>
      <c r="G101" s="139">
        <v>0.124944299459457</v>
      </c>
      <c r="H101" s="139">
        <v>3.6793053150177002E-2</v>
      </c>
      <c r="I101" s="139">
        <v>2.2832905873656301E-2</v>
      </c>
      <c r="J101" s="139">
        <v>9.3777272850275005E-3</v>
      </c>
      <c r="K101" s="139">
        <v>3.2254515681415801E-3</v>
      </c>
      <c r="L101" s="139">
        <v>3.4176139160990702E-3</v>
      </c>
      <c r="M101" s="139">
        <v>1.1533853830769699E-3</v>
      </c>
      <c r="N101" s="145">
        <v>65.0732421875</v>
      </c>
      <c r="O101" s="145">
        <v>60</v>
      </c>
    </row>
    <row r="102" spans="1:15" x14ac:dyDescent="0.2">
      <c r="A102" s="2" t="s">
        <v>114</v>
      </c>
      <c r="B102" s="142">
        <v>1445</v>
      </c>
      <c r="C102" s="139">
        <v>0</v>
      </c>
      <c r="D102" s="139">
        <v>3.2149855047464398E-2</v>
      </c>
      <c r="E102" s="139">
        <v>0.28744414448738098</v>
      </c>
      <c r="F102" s="139">
        <v>0.351667851209641</v>
      </c>
      <c r="G102" s="139">
        <v>0.150418370962143</v>
      </c>
      <c r="H102" s="139">
        <v>8.1082582473754897E-2</v>
      </c>
      <c r="I102" s="139">
        <v>5.1544327288866001E-2</v>
      </c>
      <c r="J102" s="139">
        <v>2.81518194824457E-2</v>
      </c>
      <c r="K102" s="139">
        <v>6.6917487420141697E-3</v>
      </c>
      <c r="L102" s="139">
        <v>5.3876037709415002E-3</v>
      </c>
      <c r="M102" s="139">
        <v>5.4616974666714703E-3</v>
      </c>
      <c r="N102" s="145">
        <v>75.025558471679702</v>
      </c>
      <c r="O102" s="145">
        <v>68</v>
      </c>
    </row>
    <row r="103" spans="1:15" x14ac:dyDescent="0.2">
      <c r="A103" s="2" t="s">
        <v>115</v>
      </c>
      <c r="B103" s="142">
        <v>1064</v>
      </c>
      <c r="C103" s="139">
        <v>3.3314875327050699E-3</v>
      </c>
      <c r="D103" s="139">
        <v>4.8171281814575202E-2</v>
      </c>
      <c r="E103" s="139">
        <v>0.232461288571358</v>
      </c>
      <c r="F103" s="139">
        <v>0.34117886424064597</v>
      </c>
      <c r="G103" s="139">
        <v>0.153536632657051</v>
      </c>
      <c r="H103" s="139">
        <v>8.6879082024097401E-2</v>
      </c>
      <c r="I103" s="139">
        <v>7.9647690057754503E-2</v>
      </c>
      <c r="J103" s="139">
        <v>2.8532354161143299E-2</v>
      </c>
      <c r="K103" s="139">
        <v>1.2980970554053801E-2</v>
      </c>
      <c r="L103" s="139">
        <v>7.2709633968770504E-3</v>
      </c>
      <c r="M103" s="139">
        <v>6.0093887150287602E-3</v>
      </c>
      <c r="N103" s="145">
        <v>78.304061889648395</v>
      </c>
      <c r="O103" s="145">
        <v>70</v>
      </c>
    </row>
    <row r="104" spans="1:15" x14ac:dyDescent="0.2">
      <c r="A104" s="2" t="s">
        <v>116</v>
      </c>
      <c r="B104" s="142">
        <v>1183</v>
      </c>
      <c r="C104" s="139">
        <v>0</v>
      </c>
      <c r="D104" s="139">
        <v>4.9699902534484898E-2</v>
      </c>
      <c r="E104" s="139">
        <v>0.31190097332000699</v>
      </c>
      <c r="F104" s="139">
        <v>0.32711541652679399</v>
      </c>
      <c r="G104" s="139">
        <v>0.145475938916206</v>
      </c>
      <c r="H104" s="139">
        <v>6.9735132157802596E-2</v>
      </c>
      <c r="I104" s="139">
        <v>5.12049309909344E-2</v>
      </c>
      <c r="J104" s="139">
        <v>1.9894186407327701E-2</v>
      </c>
      <c r="K104" s="139">
        <v>5.4532876238226899E-3</v>
      </c>
      <c r="L104" s="139">
        <v>9.5445038750767708E-3</v>
      </c>
      <c r="M104" s="139">
        <v>9.9757425487041508E-3</v>
      </c>
      <c r="N104" s="145">
        <v>73.850807189941406</v>
      </c>
      <c r="O104" s="145">
        <v>64</v>
      </c>
    </row>
    <row r="105" spans="1:15" x14ac:dyDescent="0.2">
      <c r="A105" s="2" t="s">
        <v>117</v>
      </c>
      <c r="B105" s="142">
        <v>1117</v>
      </c>
      <c r="C105" s="139">
        <v>0</v>
      </c>
      <c r="D105" s="139">
        <v>4.5083329081535298E-2</v>
      </c>
      <c r="E105" s="139">
        <v>0.359832674264908</v>
      </c>
      <c r="F105" s="139">
        <v>0.37644824385643</v>
      </c>
      <c r="G105" s="139">
        <v>0.12058886885643</v>
      </c>
      <c r="H105" s="139">
        <v>4.6391665935516399E-2</v>
      </c>
      <c r="I105" s="139">
        <v>2.99837961792946E-2</v>
      </c>
      <c r="J105" s="139">
        <v>7.5888680294156101E-3</v>
      </c>
      <c r="K105" s="139">
        <v>8.8691255077719706E-3</v>
      </c>
      <c r="L105" s="139">
        <v>2.04403093084693E-3</v>
      </c>
      <c r="M105" s="139">
        <v>3.1693757046014101E-3</v>
      </c>
      <c r="N105" s="145">
        <v>67.930961608886705</v>
      </c>
      <c r="O105" s="145">
        <v>62</v>
      </c>
    </row>
    <row r="106" spans="1:15" x14ac:dyDescent="0.2">
      <c r="A106" s="2" t="s">
        <v>118</v>
      </c>
      <c r="B106" s="142">
        <v>869</v>
      </c>
      <c r="C106" s="139">
        <v>0</v>
      </c>
      <c r="D106" s="139">
        <v>3.2463658601045602E-2</v>
      </c>
      <c r="E106" s="139">
        <v>0.36660242080688499</v>
      </c>
      <c r="F106" s="139">
        <v>0.424255430698395</v>
      </c>
      <c r="G106" s="139">
        <v>0.100160866975784</v>
      </c>
      <c r="H106" s="139">
        <v>4.69600632786751E-2</v>
      </c>
      <c r="I106" s="139">
        <v>2.1139049902558299E-2</v>
      </c>
      <c r="J106" s="139">
        <v>6.4565218053758101E-3</v>
      </c>
      <c r="K106" s="139">
        <v>1.3398048467934099E-3</v>
      </c>
      <c r="L106" s="139">
        <v>2.63237801846117E-4</v>
      </c>
      <c r="M106" s="139">
        <v>3.5893410677090298E-4</v>
      </c>
      <c r="N106" s="145">
        <v>65.611282348632798</v>
      </c>
      <c r="O106" s="145">
        <v>62</v>
      </c>
    </row>
    <row r="107" spans="1:15" x14ac:dyDescent="0.2">
      <c r="A107" s="5" t="s">
        <v>111</v>
      </c>
      <c r="B107" s="141" t="s">
        <v>1</v>
      </c>
      <c r="C107" s="138" t="s">
        <v>1</v>
      </c>
      <c r="D107" s="138" t="s">
        <v>1</v>
      </c>
      <c r="E107" s="138" t="s">
        <v>1</v>
      </c>
      <c r="F107" s="138" t="s">
        <v>1</v>
      </c>
      <c r="G107" s="138" t="s">
        <v>1</v>
      </c>
      <c r="H107" s="138" t="s">
        <v>1</v>
      </c>
      <c r="I107" s="138" t="s">
        <v>1</v>
      </c>
      <c r="J107" s="138" t="s">
        <v>1</v>
      </c>
      <c r="K107" s="138" t="s">
        <v>1</v>
      </c>
      <c r="L107" s="138" t="s">
        <v>1</v>
      </c>
      <c r="M107" s="138" t="s">
        <v>1</v>
      </c>
      <c r="N107" s="144" t="s">
        <v>1</v>
      </c>
      <c r="O107" s="144" t="s">
        <v>1</v>
      </c>
    </row>
    <row r="108" spans="1:15" x14ac:dyDescent="0.2">
      <c r="A108" s="2" t="s">
        <v>119</v>
      </c>
      <c r="B108" s="142">
        <v>1409</v>
      </c>
      <c r="C108" s="139">
        <v>1.5019258717074999E-3</v>
      </c>
      <c r="D108" s="139">
        <v>0.114611804485321</v>
      </c>
      <c r="E108" s="139">
        <v>0.33570605516433699</v>
      </c>
      <c r="F108" s="139">
        <v>0.35631099343299899</v>
      </c>
      <c r="G108" s="139">
        <v>0.118105374276638</v>
      </c>
      <c r="H108" s="139">
        <v>3.2912109047174502E-2</v>
      </c>
      <c r="I108" s="139">
        <v>1.9803341478109401E-2</v>
      </c>
      <c r="J108" s="139">
        <v>1.13366590812802E-2</v>
      </c>
      <c r="K108" s="139">
        <v>3.2174102962017098E-3</v>
      </c>
      <c r="L108" s="139">
        <v>3.5874468740075801E-3</v>
      </c>
      <c r="M108" s="139">
        <v>2.9068847652524701E-3</v>
      </c>
      <c r="N108" s="145">
        <v>63.6641654968262</v>
      </c>
      <c r="O108" s="145">
        <v>60</v>
      </c>
    </row>
    <row r="109" spans="1:15" x14ac:dyDescent="0.2">
      <c r="A109" s="2" t="s">
        <v>120</v>
      </c>
      <c r="B109" s="142">
        <v>2050</v>
      </c>
      <c r="C109" s="139">
        <v>0</v>
      </c>
      <c r="D109" s="139">
        <v>3.5583484917879098E-2</v>
      </c>
      <c r="E109" s="139">
        <v>0.275518268346786</v>
      </c>
      <c r="F109" s="139">
        <v>0.33929949998855602</v>
      </c>
      <c r="G109" s="139">
        <v>0.15457308292388899</v>
      </c>
      <c r="H109" s="139">
        <v>8.7005086243152605E-2</v>
      </c>
      <c r="I109" s="139">
        <v>5.73755875229836E-2</v>
      </c>
      <c r="J109" s="139">
        <v>2.9601503163576098E-2</v>
      </c>
      <c r="K109" s="139">
        <v>9.0370476245880092E-3</v>
      </c>
      <c r="L109" s="139">
        <v>6.5816980786621597E-3</v>
      </c>
      <c r="M109" s="139">
        <v>5.4247342050075496E-3</v>
      </c>
      <c r="N109" s="145">
        <v>76.304618835449205</v>
      </c>
      <c r="O109" s="145">
        <v>69</v>
      </c>
    </row>
    <row r="110" spans="1:15" x14ac:dyDescent="0.2">
      <c r="A110" s="2" t="s">
        <v>121</v>
      </c>
      <c r="B110" s="142">
        <v>1642</v>
      </c>
      <c r="C110" s="139">
        <v>1.9976699259132099E-3</v>
      </c>
      <c r="D110" s="139">
        <v>5.0497699528932599E-2</v>
      </c>
      <c r="E110" s="139">
        <v>0.289570182561874</v>
      </c>
      <c r="F110" s="139">
        <v>0.34352302551269498</v>
      </c>
      <c r="G110" s="139">
        <v>0.142803445458412</v>
      </c>
      <c r="H110" s="139">
        <v>6.7741118371486705E-2</v>
      </c>
      <c r="I110" s="139">
        <v>6.0139793902635602E-2</v>
      </c>
      <c r="J110" s="139">
        <v>2.0063985139131501E-2</v>
      </c>
      <c r="K110" s="139">
        <v>6.2978924252092804E-3</v>
      </c>
      <c r="L110" s="139">
        <v>8.0651063472032495E-3</v>
      </c>
      <c r="M110" s="139">
        <v>9.3000773340463604E-3</v>
      </c>
      <c r="N110" s="145">
        <v>74.3372802734375</v>
      </c>
      <c r="O110" s="145">
        <v>65</v>
      </c>
    </row>
    <row r="111" spans="1:15" x14ac:dyDescent="0.2">
      <c r="A111" s="2" t="s">
        <v>122</v>
      </c>
      <c r="B111" s="142">
        <v>1986</v>
      </c>
      <c r="C111" s="139">
        <v>0</v>
      </c>
      <c r="D111" s="139">
        <v>3.9337877184152603E-2</v>
      </c>
      <c r="E111" s="139">
        <v>0.36291480064392101</v>
      </c>
      <c r="F111" s="139">
        <v>0.39821377396583602</v>
      </c>
      <c r="G111" s="139">
        <v>0.111288465559483</v>
      </c>
      <c r="H111" s="139">
        <v>4.6650443226099E-2</v>
      </c>
      <c r="I111" s="139">
        <v>2.5956984609365501E-2</v>
      </c>
      <c r="J111" s="139">
        <v>7.0733362808823603E-3</v>
      </c>
      <c r="K111" s="139">
        <v>5.4411962628364598E-3</v>
      </c>
      <c r="L111" s="139">
        <v>1.23327621258795E-3</v>
      </c>
      <c r="M111" s="139">
        <v>1.8898452399298501E-3</v>
      </c>
      <c r="N111" s="145">
        <v>66.874862670898395</v>
      </c>
      <c r="O111" s="145">
        <v>62</v>
      </c>
    </row>
    <row r="112" spans="1:15" x14ac:dyDescent="0.2">
      <c r="A112" s="5" t="s">
        <v>111</v>
      </c>
      <c r="B112" s="141" t="s">
        <v>1</v>
      </c>
      <c r="C112" s="138" t="s">
        <v>1</v>
      </c>
      <c r="D112" s="138" t="s">
        <v>1</v>
      </c>
      <c r="E112" s="138" t="s">
        <v>1</v>
      </c>
      <c r="F112" s="138" t="s">
        <v>1</v>
      </c>
      <c r="G112" s="138" t="s">
        <v>1</v>
      </c>
      <c r="H112" s="138" t="s">
        <v>1</v>
      </c>
      <c r="I112" s="138" t="s">
        <v>1</v>
      </c>
      <c r="J112" s="138" t="s">
        <v>1</v>
      </c>
      <c r="K112" s="138" t="s">
        <v>1</v>
      </c>
      <c r="L112" s="138" t="s">
        <v>1</v>
      </c>
      <c r="M112" s="138" t="s">
        <v>1</v>
      </c>
      <c r="N112" s="144" t="s">
        <v>1</v>
      </c>
      <c r="O112" s="144" t="s">
        <v>1</v>
      </c>
    </row>
    <row r="113" spans="1:15" x14ac:dyDescent="0.2">
      <c r="A113" s="2" t="s">
        <v>119</v>
      </c>
      <c r="B113" s="142">
        <v>1409</v>
      </c>
      <c r="C113" s="139">
        <v>1.5019258717074999E-3</v>
      </c>
      <c r="D113" s="139">
        <v>0.114611804485321</v>
      </c>
      <c r="E113" s="139">
        <v>0.33570605516433699</v>
      </c>
      <c r="F113" s="139">
        <v>0.35631099343299899</v>
      </c>
      <c r="G113" s="139">
        <v>0.118105374276638</v>
      </c>
      <c r="H113" s="139">
        <v>3.2912109047174502E-2</v>
      </c>
      <c r="I113" s="139">
        <v>1.9803341478109401E-2</v>
      </c>
      <c r="J113" s="139">
        <v>1.13366590812802E-2</v>
      </c>
      <c r="K113" s="139">
        <v>3.2174102962017098E-3</v>
      </c>
      <c r="L113" s="139">
        <v>3.5874468740075801E-3</v>
      </c>
      <c r="M113" s="139">
        <v>2.9068847652524701E-3</v>
      </c>
      <c r="N113" s="145">
        <v>63.6641654968262</v>
      </c>
      <c r="O113" s="145">
        <v>60</v>
      </c>
    </row>
    <row r="114" spans="1:15" x14ac:dyDescent="0.2">
      <c r="A114" s="2" t="s">
        <v>123</v>
      </c>
      <c r="B114" s="142">
        <v>2509</v>
      </c>
      <c r="C114" s="139">
        <v>1.2447175104171001E-3</v>
      </c>
      <c r="D114" s="139">
        <v>3.81358154118061E-2</v>
      </c>
      <c r="E114" s="139">
        <v>0.26690134406089799</v>
      </c>
      <c r="F114" s="139">
        <v>0.34774893522262601</v>
      </c>
      <c r="G114" s="139">
        <v>0.15158341825008401</v>
      </c>
      <c r="H114" s="139">
        <v>8.3248279988765703E-2</v>
      </c>
      <c r="I114" s="139">
        <v>6.2044363468885401E-2</v>
      </c>
      <c r="J114" s="139">
        <v>2.82939970493317E-2</v>
      </c>
      <c r="K114" s="139">
        <v>9.0415412560105306E-3</v>
      </c>
      <c r="L114" s="139">
        <v>6.0912687331438099E-3</v>
      </c>
      <c r="M114" s="139">
        <v>5.6663271971046899E-3</v>
      </c>
      <c r="N114" s="145">
        <v>76.250480651855497</v>
      </c>
      <c r="O114" s="145">
        <v>69</v>
      </c>
    </row>
    <row r="115" spans="1:15" x14ac:dyDescent="0.2">
      <c r="A115" s="2" t="s">
        <v>124</v>
      </c>
      <c r="B115" s="142">
        <v>3169</v>
      </c>
      <c r="C115" s="139">
        <v>0</v>
      </c>
      <c r="D115" s="139">
        <v>4.3547991663217503E-2</v>
      </c>
      <c r="E115" s="139">
        <v>0.34218776226043701</v>
      </c>
      <c r="F115" s="139">
        <v>0.36932635307312001</v>
      </c>
      <c r="G115" s="139">
        <v>0.125178918242455</v>
      </c>
      <c r="H115" s="139">
        <v>5.6029807776212699E-2</v>
      </c>
      <c r="I115" s="139">
        <v>3.6215282976627301E-2</v>
      </c>
      <c r="J115" s="139">
        <v>1.2282476760446999E-2</v>
      </c>
      <c r="K115" s="139">
        <v>5.4461089894175503E-3</v>
      </c>
      <c r="L115" s="139">
        <v>4.6101473271846797E-3</v>
      </c>
      <c r="M115" s="139">
        <v>5.1751639693975397E-3</v>
      </c>
      <c r="N115" s="145">
        <v>69.709205627441406</v>
      </c>
      <c r="O115" s="145">
        <v>62</v>
      </c>
    </row>
    <row r="116" spans="1:15" x14ac:dyDescent="0.2">
      <c r="A116" s="5" t="s">
        <v>125</v>
      </c>
      <c r="B116" s="141" t="s">
        <v>1</v>
      </c>
      <c r="C116" s="138" t="s">
        <v>1</v>
      </c>
      <c r="D116" s="138" t="s">
        <v>1</v>
      </c>
      <c r="E116" s="138" t="s">
        <v>1</v>
      </c>
      <c r="F116" s="138" t="s">
        <v>1</v>
      </c>
      <c r="G116" s="138" t="s">
        <v>1</v>
      </c>
      <c r="H116" s="138" t="s">
        <v>1</v>
      </c>
      <c r="I116" s="138" t="s">
        <v>1</v>
      </c>
      <c r="J116" s="138" t="s">
        <v>1</v>
      </c>
      <c r="K116" s="138" t="s">
        <v>1</v>
      </c>
      <c r="L116" s="138" t="s">
        <v>1</v>
      </c>
      <c r="M116" s="138" t="s">
        <v>1</v>
      </c>
      <c r="N116" s="144" t="s">
        <v>1</v>
      </c>
      <c r="O116" s="144" t="s">
        <v>1</v>
      </c>
    </row>
    <row r="117" spans="1:15" x14ac:dyDescent="0.2">
      <c r="A117" s="2" t="s">
        <v>126</v>
      </c>
      <c r="B117" s="142">
        <v>877</v>
      </c>
      <c r="C117" s="139">
        <v>4.4469875283539304E-3</v>
      </c>
      <c r="D117" s="139">
        <v>0.16607058048248299</v>
      </c>
      <c r="E117" s="139">
        <v>0.42626628279686002</v>
      </c>
      <c r="F117" s="139">
        <v>0.29095008969306901</v>
      </c>
      <c r="G117" s="139">
        <v>6.9239690899848896E-2</v>
      </c>
      <c r="H117" s="139">
        <v>1.9956529140472402E-2</v>
      </c>
      <c r="I117" s="139">
        <v>1.37686962261796E-2</v>
      </c>
      <c r="J117" s="139">
        <v>2.1409236360341302E-3</v>
      </c>
      <c r="K117" s="139">
        <v>2.6749877724796499E-3</v>
      </c>
      <c r="L117" s="139">
        <v>6.9011206505820199E-4</v>
      </c>
      <c r="M117" s="139">
        <v>3.7951297126710402E-3</v>
      </c>
      <c r="N117" s="145">
        <v>57.396438598632798</v>
      </c>
      <c r="O117" s="145">
        <v>54</v>
      </c>
    </row>
    <row r="118" spans="1:15" x14ac:dyDescent="0.2">
      <c r="A118" s="2" t="s">
        <v>127</v>
      </c>
      <c r="B118" s="142">
        <v>256</v>
      </c>
      <c r="C118" s="139">
        <v>0</v>
      </c>
      <c r="D118" s="139">
        <v>0.105015031993389</v>
      </c>
      <c r="E118" s="139">
        <v>0.38218364119529702</v>
      </c>
      <c r="F118" s="139">
        <v>0.346698999404907</v>
      </c>
      <c r="G118" s="139">
        <v>0.11814376711845399</v>
      </c>
      <c r="H118" s="139">
        <v>2.5135500356554999E-2</v>
      </c>
      <c r="I118" s="139">
        <v>6.0625667683780202E-3</v>
      </c>
      <c r="J118" s="139">
        <v>7.9969353973865492E-3</v>
      </c>
      <c r="K118" s="139">
        <v>8.7635545060038601E-3</v>
      </c>
      <c r="L118" s="139">
        <v>0</v>
      </c>
      <c r="M118" s="139">
        <v>0</v>
      </c>
      <c r="N118" s="145">
        <v>61.8586616516113</v>
      </c>
      <c r="O118" s="145">
        <v>60</v>
      </c>
    </row>
    <row r="119" spans="1:15" x14ac:dyDescent="0.2">
      <c r="A119" s="2" t="s">
        <v>128</v>
      </c>
      <c r="B119" s="142">
        <v>467</v>
      </c>
      <c r="C119" s="139">
        <v>0</v>
      </c>
      <c r="D119" s="139">
        <v>2.7937538921833E-2</v>
      </c>
      <c r="E119" s="139">
        <v>0.46557965874671903</v>
      </c>
      <c r="F119" s="139">
        <v>0.34037983417510997</v>
      </c>
      <c r="G119" s="139">
        <v>0.109608635306358</v>
      </c>
      <c r="H119" s="139">
        <v>2.8920594602823299E-2</v>
      </c>
      <c r="I119" s="139">
        <v>1.08283488079906E-2</v>
      </c>
      <c r="J119" s="139">
        <v>1.59436725080013E-2</v>
      </c>
      <c r="K119" s="139">
        <v>5.86244314035866E-5</v>
      </c>
      <c r="L119" s="139">
        <v>6.2531820731237498E-4</v>
      </c>
      <c r="M119" s="139">
        <v>1.17757277621422E-4</v>
      </c>
      <c r="N119" s="145">
        <v>63.521865844726598</v>
      </c>
      <c r="O119" s="145">
        <v>60</v>
      </c>
    </row>
    <row r="120" spans="1:15" x14ac:dyDescent="0.2">
      <c r="A120" s="2" t="s">
        <v>129</v>
      </c>
      <c r="B120" s="142">
        <v>1063</v>
      </c>
      <c r="C120" s="139">
        <v>0</v>
      </c>
      <c r="D120" s="139">
        <v>5.4012730717658997E-2</v>
      </c>
      <c r="E120" s="139">
        <v>0.32884004712104797</v>
      </c>
      <c r="F120" s="139">
        <v>0.41622707247734098</v>
      </c>
      <c r="G120" s="139">
        <v>0.11828530579805401</v>
      </c>
      <c r="H120" s="139">
        <v>4.6702120453119299E-2</v>
      </c>
      <c r="I120" s="139">
        <v>2.4690961465239501E-2</v>
      </c>
      <c r="J120" s="139">
        <v>5.5807037279009802E-3</v>
      </c>
      <c r="K120" s="139">
        <v>1.0082463268190601E-3</v>
      </c>
      <c r="L120" s="139">
        <v>2.0856403280049601E-3</v>
      </c>
      <c r="M120" s="139">
        <v>2.5671825278550399E-3</v>
      </c>
      <c r="N120" s="145">
        <v>66.359169006347699</v>
      </c>
      <c r="O120" s="145">
        <v>62</v>
      </c>
    </row>
    <row r="121" spans="1:15" x14ac:dyDescent="0.2">
      <c r="A121" s="2" t="s">
        <v>130</v>
      </c>
      <c r="B121" s="142">
        <v>1097</v>
      </c>
      <c r="C121" s="139">
        <v>0</v>
      </c>
      <c r="D121" s="139">
        <v>4.4916242361068698E-2</v>
      </c>
      <c r="E121" s="139">
        <v>0.32173866033554099</v>
      </c>
      <c r="F121" s="139">
        <v>0.39681369066238398</v>
      </c>
      <c r="G121" s="139">
        <v>0.117795780301094</v>
      </c>
      <c r="H121" s="139">
        <v>6.2756523489952101E-2</v>
      </c>
      <c r="I121" s="139">
        <v>4.3120447546243702E-2</v>
      </c>
      <c r="J121" s="139">
        <v>8.7007964029908198E-3</v>
      </c>
      <c r="K121" s="139">
        <v>1.96752138435841E-3</v>
      </c>
      <c r="L121" s="139">
        <v>1.4702513581141799E-3</v>
      </c>
      <c r="M121" s="139">
        <v>7.2008953429758505E-4</v>
      </c>
      <c r="N121" s="145">
        <v>68.682182312011705</v>
      </c>
      <c r="O121" s="145">
        <v>63</v>
      </c>
    </row>
    <row r="122" spans="1:15" x14ac:dyDescent="0.2">
      <c r="A122" s="2" t="s">
        <v>131</v>
      </c>
      <c r="B122" s="142">
        <v>644</v>
      </c>
      <c r="C122" s="139">
        <v>0</v>
      </c>
      <c r="D122" s="139">
        <v>3.1871173530816997E-2</v>
      </c>
      <c r="E122" s="139">
        <v>0.24971467256546001</v>
      </c>
      <c r="F122" s="139">
        <v>0.37115526199340798</v>
      </c>
      <c r="G122" s="139">
        <v>0.19396327435970301</v>
      </c>
      <c r="H122" s="139">
        <v>7.5318656861782102E-2</v>
      </c>
      <c r="I122" s="139">
        <v>5.6077949702739702E-2</v>
      </c>
      <c r="J122" s="139">
        <v>1.16711435839534E-2</v>
      </c>
      <c r="K122" s="139">
        <v>5.3750616498291501E-3</v>
      </c>
      <c r="L122" s="139">
        <v>1.9918170291930398E-3</v>
      </c>
      <c r="M122" s="139">
        <v>2.8609794098883902E-3</v>
      </c>
      <c r="N122" s="145">
        <v>74.024986267089801</v>
      </c>
      <c r="O122" s="145">
        <v>68</v>
      </c>
    </row>
    <row r="123" spans="1:15" x14ac:dyDescent="0.2">
      <c r="A123" s="2" t="s">
        <v>132</v>
      </c>
      <c r="B123" s="142">
        <v>372</v>
      </c>
      <c r="C123" s="139">
        <v>0</v>
      </c>
      <c r="D123" s="139">
        <v>1.7282338812947301E-2</v>
      </c>
      <c r="E123" s="139">
        <v>0.192920371890068</v>
      </c>
      <c r="F123" s="139">
        <v>0.39842873811721802</v>
      </c>
      <c r="G123" s="139">
        <v>0.22270321846008301</v>
      </c>
      <c r="H123" s="139">
        <v>7.8138530254364E-2</v>
      </c>
      <c r="I123" s="139">
        <v>4.8877388238906902E-2</v>
      </c>
      <c r="J123" s="139">
        <v>3.1027099117636701E-2</v>
      </c>
      <c r="K123" s="139">
        <v>9.2257354408502596E-3</v>
      </c>
      <c r="L123" s="139">
        <v>1.16786372382194E-3</v>
      </c>
      <c r="M123" s="139">
        <v>2.2869078384246699E-4</v>
      </c>
      <c r="N123" s="145">
        <v>77.809341430664105</v>
      </c>
      <c r="O123" s="145">
        <v>72</v>
      </c>
    </row>
    <row r="124" spans="1:15" x14ac:dyDescent="0.2">
      <c r="A124" s="3" t="s">
        <v>133</v>
      </c>
      <c r="B124" s="143">
        <v>1825</v>
      </c>
      <c r="C124" s="140">
        <v>0</v>
      </c>
      <c r="D124" s="140">
        <v>7.8917518258094805E-3</v>
      </c>
      <c r="E124" s="140">
        <v>0.17556315660476701</v>
      </c>
      <c r="F124" s="140">
        <v>0.32844150066375699</v>
      </c>
      <c r="G124" s="140">
        <v>0.18325753509998299</v>
      </c>
      <c r="H124" s="140">
        <v>0.11386199295520801</v>
      </c>
      <c r="I124" s="140">
        <v>9.2487826943397494E-2</v>
      </c>
      <c r="J124" s="140">
        <v>4.9726299941539799E-2</v>
      </c>
      <c r="K124" s="140">
        <v>1.8362581729888899E-2</v>
      </c>
      <c r="L124" s="140">
        <v>1.58691667020321E-2</v>
      </c>
      <c r="M124" s="140">
        <v>1.4538191258907301E-2</v>
      </c>
      <c r="N124" s="146">
        <v>88.132751464843807</v>
      </c>
      <c r="O124" s="146">
        <v>78</v>
      </c>
    </row>
    <row r="126" spans="1:1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9"/>
  <sheetViews>
    <sheetView showGridLines="0" workbookViewId="0">
      <pane ySplit="1" topLeftCell="A140" activePane="bottomLeft" state="frozen"/>
      <selection pane="bottomLeft"/>
    </sheetView>
  </sheetViews>
  <sheetFormatPr baseColWidth="10" defaultColWidth="8.77734375" defaultRowHeight="12.75" x14ac:dyDescent="0.2"/>
  <cols>
    <col min="1" max="1" width="8.77734375" bestFit="1" customWidth="1"/>
    <col min="2" max="2" width="70.77734375" bestFit="1" customWidth="1"/>
  </cols>
  <sheetData>
    <row r="1" spans="1:1" x14ac:dyDescent="0.2">
      <c r="A1" s="1" t="s">
        <v>0</v>
      </c>
    </row>
    <row r="3" spans="1:1" x14ac:dyDescent="0.2">
      <c r="A3" s="16" t="str">
        <f>HYPERLINK("#'z09a_chop'!A1", "a) Privat-Pkw (Benzin, Diesel oder Gas)")</f>
        <v>a) Privat-Pkw (Benzin, Diesel oder Gas)</v>
      </c>
    </row>
    <row r="4" spans="1:1" x14ac:dyDescent="0.2">
      <c r="A4" s="16" t="str">
        <f>HYPERLINK("#'z09b_chop'!A1", "b) Privat-Pkw  (Elektro, Hybrid oder Wasserstoff)")</f>
        <v>b) Privat-Pkw  (Elektro, Hybrid oder Wasserstoff)</v>
      </c>
    </row>
    <row r="5" spans="1:1" x14ac:dyDescent="0.2">
      <c r="A5" s="16" t="str">
        <f>HYPERLINK("#'z09c_chop'!A1", "c) Dienst-/Firmen-Pkw ")</f>
        <v xml:space="preserve">c) Dienst-/Firmen-Pkw </v>
      </c>
    </row>
    <row r="6" spans="1:1" x14ac:dyDescent="0.2">
      <c r="A6" s="16" t="str">
        <f>HYPERLINK("#'z09d_chop'!A1", "d) Motorrad, Moped")</f>
        <v>d) Motorrad, Moped</v>
      </c>
    </row>
    <row r="7" spans="1:1" x14ac:dyDescent="0.2">
      <c r="A7" s="16" t="str">
        <f>HYPERLINK("#'z09e_chop'!A1", "e) Fahrrad ohne Elektrounterstützung  ")</f>
        <v xml:space="preserve">e) Fahrrad ohne Elektrounterstützung  </v>
      </c>
    </row>
    <row r="8" spans="1:1" x14ac:dyDescent="0.2">
      <c r="A8" s="16" t="str">
        <f>HYPERLINK("#'z09f_chop'!A1", "f) Fahrrad mit Elektrounterstützung (E-Bike, Pedelec)")</f>
        <v>f) Fahrrad mit Elektrounterstützung (E-Bike, Pedelec)</v>
      </c>
    </row>
    <row r="9" spans="1:1" x14ac:dyDescent="0.2">
      <c r="A9" s="16" t="str">
        <f>HYPERLINK("#'z09g_chop'!A1", "g) Lastenrad (mit und ohne E-Antrieb)")</f>
        <v>g) Lastenrad (mit und ohne E-Antrieb)</v>
      </c>
    </row>
    <row r="10" spans="1:1" x14ac:dyDescent="0.2">
      <c r="A10" s="16" t="str">
        <f>HYPERLINK("#'z09h_chop'!A1", "h) E-Tretroller")</f>
        <v>h) E-Tretroller</v>
      </c>
    </row>
    <row r="11" spans="1:1" x14ac:dyDescent="0.2">
      <c r="A11" s="16" t="str">
        <f>HYPERLINK("#'z09i_chop'!A1", "Fahrrad (egal welche Art)")</f>
        <v>Fahrrad (egal welche Art)</v>
      </c>
    </row>
    <row r="12" spans="1:1" x14ac:dyDescent="0.2">
      <c r="A12" s="16" t="str">
        <f>HYPERLINK("#'z09j_chop'!A1", "Privat-Pkw (egal welche Art)")</f>
        <v>Privat-Pkw (egal welche Art)</v>
      </c>
    </row>
    <row r="13" spans="1:1" x14ac:dyDescent="0.2">
      <c r="A13" s="16" t="str">
        <f>HYPERLINK("#'z09_Übersicht'!A1", "Fahrzeuge im Haushalt")</f>
        <v>Fahrzeuge im Haushalt</v>
      </c>
    </row>
    <row r="14" spans="1:1" x14ac:dyDescent="0.2">
      <c r="A14" s="16" t="str">
        <f>HYPERLINK("#'b17'!A1", "17. Über welche Technik verfügen Sie zu Hause? (Mehrfachnennungen)")</f>
        <v>17. Über welche Technik verfügen Sie zu Hause? (Mehrfachnennungen)</v>
      </c>
    </row>
    <row r="15" spans="1:1" x14ac:dyDescent="0.2">
      <c r="A15" s="16" t="str">
        <f>HYPERLINK("#'b47'!A1", "Nur für Befragte, in deren Haushalt mindestens ein Privat-Pkw oder Motorrad bzw. Moped zur Verfügung steht: 47. Für das am häufigsten genutzte Fahrzeug: Wann wurden die Fahrzeugdokumente (Fahrzeugschein) ausgestellt?")</f>
        <v>Nur für Befragte, in deren Haushalt mindestens ein Privat-Pkw oder Motorrad bzw. Moped zur Verfügung steht: 47. Für das am häufigsten genutzte Fahrzeug: Wann wurden die Fahrzeugdokumente (Fahrzeugschein) ausgestellt?</v>
      </c>
    </row>
    <row r="16" spans="1:1" x14ac:dyDescent="0.2">
      <c r="A16" s="16" t="str">
        <f>HYPERLINK("#'c04'!A1", "4. Wie zufrieden sind Sie mit Ihrer momentanen Wohnsituation?")</f>
        <v>4. Wie zufrieden sind Sie mit Ihrer momentanen Wohnsituation?</v>
      </c>
    </row>
    <row r="17" spans="1:1" x14ac:dyDescent="0.2">
      <c r="A17" s="16" t="str">
        <f>HYPERLINK("#'wohn_typ'!A1", "8. In was für einer Wohnung wohnen Sie?")</f>
        <v>8. In was für einer Wohnung wohnen Sie?</v>
      </c>
    </row>
    <row r="18" spans="1:1" x14ac:dyDescent="0.2">
      <c r="A18" s="16" t="str">
        <f>HYPERLINK("#'wohn_wohnung_jahre_chop'!A1", "Seit wann wohnen Sie in der derzeitigen Wohnung? (klassiert)")</f>
        <v>Seit wann wohnen Sie in der derzeitigen Wohnung? (klassiert)</v>
      </c>
    </row>
    <row r="19" spans="1:1" x14ac:dyDescent="0.2">
      <c r="A19" s="16" t="str">
        <f>HYPERLINK("#'wohn_flaeche_chop'!A1", "Wie groß ist die von Ihnen genutzte Wohnung? (klassiert)")</f>
        <v>Wie groß ist die von Ihnen genutzte Wohnung? (klassiert)</v>
      </c>
    </row>
    <row r="20" spans="1:1" x14ac:dyDescent="0.2">
      <c r="A20" s="16" t="str">
        <f>HYPERLINK("#'wohn_flp_chop'!A1", "Wohnfläche pro Person (klassiert)")</f>
        <v>Wohnfläche pro Person (klassiert)</v>
      </c>
    </row>
    <row r="21" spans="1:1" x14ac:dyDescent="0.2">
      <c r="A21" s="16" t="str">
        <f>HYPERLINK("#'wohn_rp'!A1", "Wohnräume pro Person")</f>
        <v>Wohnräume pro Person</v>
      </c>
    </row>
    <row r="22" spans="1:1" x14ac:dyDescent="0.2">
      <c r="A22" s="16" t="str">
        <f>HYPERLINK("#'wohn_raeume_chop'!A1", "Wohnräume (klassiert")</f>
        <v>Wohnräume (klassiert</v>
      </c>
    </row>
    <row r="23" spans="1:1" x14ac:dyDescent="0.2">
      <c r="A23" s="16" t="str">
        <f>HYPERLINK("#'wohn_wg'!A1", "13. Wohnen Sie in einer Wohngemeinschaft (WG)?")</f>
        <v>13. Wohnen Sie in einer Wohngemeinschaft (WG)?</v>
      </c>
    </row>
    <row r="24" spans="1:1" x14ac:dyDescent="0.2">
      <c r="A24" s="16" t="str">
        <f>HYPERLINK("#'wohn_baujahr'!A1", "10. Wann wurde das Haus errichtet, in dem sich Ihre Wohnung befindet?")</f>
        <v>10. Wann wurde das Haus errichtet, in dem sich Ihre Wohnung befindet?</v>
      </c>
    </row>
    <row r="25" spans="1:1" x14ac:dyDescent="0.2">
      <c r="A25" s="16" t="str">
        <f>HYPERLINK("#'wohn_grundmiete_chop'!A1", "Grundmiete (klassiert)")</f>
        <v>Grundmiete (klassiert)</v>
      </c>
    </row>
    <row r="26" spans="1:1" x14ac:dyDescent="0.2">
      <c r="A26" s="16" t="str">
        <f>HYPERLINK("#'grumi_chop'!A1", "Grundmiete pro m² (klassiert)")</f>
        <v>Grundmiete pro m² (klassiert)</v>
      </c>
    </row>
    <row r="27" spans="1:1" x14ac:dyDescent="0.2">
      <c r="A27" s="16" t="str">
        <f>HYPERLINK("#'wohn_gesamtmiete_chop'!A1", "Gesamtmiete (klassiert)")</f>
        <v>Gesamtmiete (klassiert)</v>
      </c>
    </row>
    <row r="28" spans="1:1" x14ac:dyDescent="0.2">
      <c r="A28" s="16" t="str">
        <f>HYPERLINK("#'gesmi_chop'!A1", "Gesamtmiete pro m² (klassiert)")</f>
        <v>Gesamtmiete pro m² (klassiert)</v>
      </c>
    </row>
    <row r="29" spans="1:1" x14ac:dyDescent="0.2">
      <c r="A29" s="16" t="str">
        <f>HYPERLINK("#'wohn_wg_anteil_chop'!A1", "Nur für Mitglieder in Wohngemeinschaften: Wie hoch ist Ihr Anteil an der Gesamtmiete der Wohnung (klassiert)")</f>
        <v>Nur für Mitglieder in Wohngemeinschaften: Wie hoch ist Ihr Anteil an der Gesamtmiete der Wohnung (klassiert)</v>
      </c>
    </row>
    <row r="30" spans="1:1" x14ac:dyDescent="0.2">
      <c r="A30" s="16" t="str">
        <f>HYPERLINK("#'wohn_kosten_eigentum_chop'!A1", "Für Eigentümer: Wie hoch sind die monatlichen Wohnkosten Ihres Haushaltes")</f>
        <v>Für Eigentümer: Wie hoch sind die monatlichen Wohnkosten Ihres Haushaltes</v>
      </c>
    </row>
    <row r="31" spans="1:1" x14ac:dyDescent="0.2">
      <c r="A31" s="16" t="str">
        <f>HYPERLINK("#'mietbel1_chop'!A1", "Belastung Grundmiete (klassiert)")</f>
        <v>Belastung Grundmiete (klassiert)</v>
      </c>
    </row>
    <row r="32" spans="1:1" x14ac:dyDescent="0.2">
      <c r="A32" s="16" t="str">
        <f>HYPERLINK("#'mietbel2_chop'!A1", "Belastung Gesamtmiete (klassiert)")</f>
        <v>Belastung Gesamtmiete (klassiert)</v>
      </c>
    </row>
    <row r="33" spans="1:1" x14ac:dyDescent="0.2">
      <c r="A33" s="16" t="str">
        <f>HYPERLINK("#'c16'!A1", "16. Was trifft auf Ihr Mietverhältnis zu?")</f>
        <v>16. Was trifft auf Ihr Mietverhältnis zu?</v>
      </c>
    </row>
    <row r="34" spans="1:1" x14ac:dyDescent="0.2">
      <c r="A34" s="16" t="str">
        <f>HYPERLINK("#'c17'!A1", "17. Wenn Sie in einer Mietwohnung wohnen: Wer vermietet sie?")</f>
        <v>17. Wenn Sie in einer Mietwohnung wohnen: Wer vermietet sie?</v>
      </c>
    </row>
    <row r="35" spans="1:1" x14ac:dyDescent="0.2">
      <c r="A35" s="16" t="str">
        <f>HYPERLINK("#'c18'!A1", "18. Ist Ihre Grundmiete in den letzten sechs Jahren erhöht worden?")</f>
        <v>18. Ist Ihre Grundmiete in den letzten sechs Jahren erhöht worden?</v>
      </c>
    </row>
    <row r="36" spans="1:1" x14ac:dyDescent="0.2">
      <c r="A36" s="16" t="str">
        <f>HYPERLINK("#'c19'!A1", "19. Auf welcher Grundlage wurde die letzte Mieterhöhung begründet? (Mehrfachnennungen)")</f>
        <v>19. Auf welcher Grundlage wurde die letzte Mieterhöhung begründet? (Mehrfachnennungen)</v>
      </c>
    </row>
    <row r="37" spans="1:1" x14ac:dyDescent="0.2">
      <c r="A37" s="16" t="str">
        <f>HYPERLINK("#'c20'!A1", "20. Rechnen Sie innerhalb des nächsten Jahres mit einer Mieterhöhung?")</f>
        <v>20. Rechnen Sie innerhalb des nächsten Jahres mit einer Mieterhöhung?</v>
      </c>
    </row>
    <row r="38" spans="1:1" x14ac:dyDescent="0.2">
      <c r="A38" s="16" t="str">
        <f>HYPERLINK("#'c21'!A1", "21. Stellen Sie sich vor, Ihr Vermieter/Ihre Vermieterin erhöht die Kaltmiete um 15 Prozent. Was würde das für Sie bedeuten?")</f>
        <v>21. Stellen Sie sich vor, Ihr Vermieter/Ihre Vermieterin erhöht die Kaltmiete um 15 Prozent. Was würde das für Sie bedeuten?</v>
      </c>
    </row>
    <row r="39" spans="1:1" x14ac:dyDescent="0.2">
      <c r="A39" s="16" t="str">
        <f>HYPERLINK("#'c22'!A1", "22. Für den Fall, dass eine solche Mieterhöhung für Sie ein finanzielles Problem darstellt: Was würden Sie tun? (Mehrfachnennungen)")</f>
        <v>22. Für den Fall, dass eine solche Mieterhöhung für Sie ein finanzielles Problem darstellt: Was würden Sie tun? (Mehrfachnennungen)</v>
      </c>
    </row>
    <row r="40" spans="1:1" x14ac:dyDescent="0.2">
      <c r="A40" s="16" t="str">
        <f>HYPERLINK("#'c23'!A1", "23. Hatten Sie in den letzten vier Jahren bei Miete und/oder Energie wegen finanzieller Engpässe Zahlungsrückstände? (Mehrfachnennungen)")</f>
        <v>23. Hatten Sie in den letzten vier Jahren bei Miete und/oder Energie wegen finanzieller Engpässe Zahlungsrückstände? (Mehrfachnennungen)</v>
      </c>
    </row>
    <row r="41" spans="1:1" x14ac:dyDescent="0.2">
      <c r="A41" s="16" t="str">
        <f>HYPERLINK("#'c25'!A1", "25. Haben Sie den Mietspiegel der Stadt Leipzig bereits genutzt?")</f>
        <v>25. Haben Sie den Mietspiegel der Stadt Leipzig bereits genutzt?</v>
      </c>
    </row>
    <row r="42" spans="1:1" x14ac:dyDescent="0.2">
      <c r="A42" s="16" t="str">
        <f>HYPERLINK("#'z26'!A1", "19. Haben Sie vor oder sind Sie gezwungen, in den nächsten zwei Jahren aus Ihrer jetzigen Wohnung auszuziehen?")</f>
        <v>19. Haben Sie vor oder sind Sie gezwungen, in den nächsten zwei Jahren aus Ihrer jetzigen Wohnung auszuziehen?</v>
      </c>
    </row>
    <row r="43" spans="1:1" x14ac:dyDescent="0.2">
      <c r="A43" s="16" t="str">
        <f>HYPERLINK("#'c27'!A1", "27. Falls Sie umziehen wollen oder müssen: Wo wollen Sie nach dem Umzug wohnen? (nur eine Antwort möglich)")</f>
        <v>27. Falls Sie umziehen wollen oder müssen: Wo wollen Sie nach dem Umzug wohnen? (nur eine Antwort möglich)</v>
      </c>
    </row>
    <row r="44" spans="1:1" x14ac:dyDescent="0.2">
      <c r="A44" s="16" t="str">
        <f>HYPERLINK("#'c28a_chop'!A1", "Welche Wohnfläche (in m²) soll die Wohnung/das Haus haben? (klassiert)")</f>
        <v>Welche Wohnfläche (in m²) soll die Wohnung/das Haus haben? (klassiert)</v>
      </c>
    </row>
    <row r="45" spans="1:1" x14ac:dyDescent="0.2">
      <c r="A45" s="16" t="str">
        <f>HYPERLINK("#'c28b_chop'!A1", "b) Wie viele Wohnräume soll die Wohnung/das Haus haben? (klassiert)")</f>
        <v>b) Wie viele Wohnräume soll die Wohnung/das Haus haben? (klassiert)</v>
      </c>
    </row>
    <row r="46" spans="1:1" x14ac:dyDescent="0.2">
      <c r="A46" s="16" t="str">
        <f>HYPERLINK("#'c29_chop'!A1", "maximale Gesamtmiete (einschließlich Heizungs- und sonstige Betriebskosten), in Euro (klassiert)")</f>
        <v>maximale Gesamtmiete (einschließlich Heizungs- und sonstige Betriebskosten), in Euro (klassiert)</v>
      </c>
    </row>
    <row r="47" spans="1:1" x14ac:dyDescent="0.2">
      <c r="A47" s="16" t="str">
        <f>HYPERLINK("#'c29_qm_chop'!A1", "29. Falls Sie Ihre neue Wohnung mieten: Was würden Sie maximal an Miete für die Wohnung zahlen? (pro m²) (klassiert)")</f>
        <v>29. Falls Sie Ihre neue Wohnung mieten: Was würden Sie maximal an Miete für die Wohnung zahlen? (pro m²) (klassiert)</v>
      </c>
    </row>
    <row r="48" spans="1:1" x14ac:dyDescent="0.2">
      <c r="A48" s="16" t="str">
        <f>HYPERLINK("#'c30a_chop'!A1", "30. Falls Sie Ihre neue Wohnung bzw. Ihr Haus kaufen: Wie hoch darf der Kaufpreis maximal sein? (klassiert)")</f>
        <v>30. Falls Sie Ihre neue Wohnung bzw. Ihr Haus kaufen: Wie hoch darf der Kaufpreis maximal sein? (klassiert)</v>
      </c>
    </row>
    <row r="49" spans="1:1" x14ac:dyDescent="0.2">
      <c r="A49" s="16" t="str">
        <f>HYPERLINK("#'c30b_chop'!A1", "30. Falls Sie Ihre neue Wohnung bzw. Ihr Haus kaufen:  Wie hoch darf die daraus resultierende monatliche finanzielle Belastung maximal sein? (klassiert)")</f>
        <v>30. Falls Sie Ihre neue Wohnung bzw. Ihr Haus kaufen:  Wie hoch darf die daraus resultierende monatliche finanzielle Belastung maximal sein? (klassiert)</v>
      </c>
    </row>
    <row r="50" spans="1:1" x14ac:dyDescent="0.2">
      <c r="A50" s="16" t="str">
        <f>HYPERLINK("#'c30a_qm_chop'!A1", "30. Falls Sie Ihre neue Wohnung bzw. Haus kaufen: Wie hoch darf der maximale Kaufpreis sein? (pro m²) (klassiert)")</f>
        <v>30. Falls Sie Ihre neue Wohnung bzw. Haus kaufen: Wie hoch darf der maximale Kaufpreis sein? (pro m²) (klassiert)</v>
      </c>
    </row>
    <row r="51" spans="1:1" x14ac:dyDescent="0.2">
      <c r="A51" s="16" t="str">
        <f>HYPERLINK("#'c30b_qm_chop'!A1", "30. Falls Sie Ihre neue Wohnung bzw. Haus kaufen: Wie hoch darf die maximale monatliche finanzielle Belastung sein? (pro m²) (klassiert)")</f>
        <v>30. Falls Sie Ihre neue Wohnung bzw. Haus kaufen: Wie hoch darf die maximale monatliche finanzielle Belastung sein? (pro m²) (klassiert)</v>
      </c>
    </row>
    <row r="52" spans="1:1" x14ac:dyDescent="0.2">
      <c r="A52" s="16" t="str">
        <f>HYPERLINK("#'c31'!A1", "31. Falls Sie umziehen wollen oder müssen: Warum wollen oder müssen Sie umziehen? (Mehrfachnennungen)")</f>
        <v>31. Falls Sie umziehen wollen oder müssen: Warum wollen oder müssen Sie umziehen? (Mehrfachnennungen)</v>
      </c>
    </row>
    <row r="53" spans="1:1" x14ac:dyDescent="0.2">
      <c r="A53" s="16" t="str">
        <f>HYPERLINK("#'c32'!A1", "Hauptgrund für potentiellen Umzug")</f>
        <v>Hauptgrund für potentiellen Umzug</v>
      </c>
    </row>
    <row r="54" spans="1:1" x14ac:dyDescent="0.2">
      <c r="A54" s="16" t="str">
        <f>HYPERLINK("#'c33a_01'!A1", "Balkon (Wichtigkeit)")</f>
        <v>Balkon (Wichtigkeit)</v>
      </c>
    </row>
    <row r="55" spans="1:1" x14ac:dyDescent="0.2">
      <c r="A55" s="16" t="str">
        <f>HYPERLINK("#'c33b_01'!A1", "Garten/Hof (Wichtigkeit)")</f>
        <v>Garten/Hof (Wichtigkeit)</v>
      </c>
    </row>
    <row r="56" spans="1:1" x14ac:dyDescent="0.2">
      <c r="A56" s="16" t="str">
        <f>HYPERLINK("#'c33c_01'!A1", "Aufzug (Wichtigkeit)")</f>
        <v>Aufzug (Wichtigkeit)</v>
      </c>
    </row>
    <row r="57" spans="1:1" x14ac:dyDescent="0.2">
      <c r="A57" s="16" t="str">
        <f>HYPERLINK("#'c33d_01'!A1", "Barrierefreiheit (Wichtigkeit)")</f>
        <v>Barrierefreiheit (Wichtigkeit)</v>
      </c>
    </row>
    <row r="58" spans="1:1" x14ac:dyDescent="0.2">
      <c r="A58" s="16" t="str">
        <f>HYPERLINK("#'c33e_01'!A1", "seniorengerechte/-freundliche Ausstattung (Wichtigkeit)")</f>
        <v>seniorengerechte/-freundliche Ausstattung (Wichtigkeit)</v>
      </c>
    </row>
    <row r="59" spans="1:1" x14ac:dyDescent="0.2">
      <c r="A59" s="16" t="str">
        <f>HYPERLINK("#'c33f_01'!A1", "Wärmedämmung, Energieeffizienz  (Wichtigkeit)")</f>
        <v>Wärmedämmung, Energieeffizienz  (Wichtigkeit)</v>
      </c>
    </row>
    <row r="60" spans="1:1" x14ac:dyDescent="0.2">
      <c r="A60" s="16" t="str">
        <f>HYPERLINK("#'c33g_01'!A1", "barrierefreie Abstellmöglichkeiten (z.B. für Kinderwagen, Fahrrad, Rollator) (Wichtigkeit)")</f>
        <v>barrierefreie Abstellmöglichkeiten (z.B. für Kinderwagen, Fahrrad, Rollator) (Wichtigkeit)</v>
      </c>
    </row>
    <row r="61" spans="1:1" x14ac:dyDescent="0.2">
      <c r="A61" s="16" t="str">
        <f>HYPERLINK("#'c33h_01'!A1", "Pkw-Stellplatz (Wichtigkeit)")</f>
        <v>Pkw-Stellplatz (Wichtigkeit)</v>
      </c>
    </row>
    <row r="62" spans="1:1" x14ac:dyDescent="0.2">
      <c r="A62" s="16" t="str">
        <f>HYPERLINK("#'c33i_01'!A1", "Internetanschluss über Glasfaser (Wichtigkeit)")</f>
        <v>Internetanschluss über Glasfaser (Wichtigkeit)</v>
      </c>
    </row>
    <row r="63" spans="1:1" x14ac:dyDescent="0.2">
      <c r="A63" s="16" t="str">
        <f>HYPERLINK("#'c33j_01'!A1", "Wohnküche (offene bzw. 'amerikanische' Küche) (Wichtigkeit)")</f>
        <v>Wohnküche (offene bzw. 'amerikanische' Küche) (Wichtigkeit)</v>
      </c>
    </row>
    <row r="64" spans="1:1" x14ac:dyDescent="0.2">
      <c r="A64" s="16" t="str">
        <f>HYPERLINK("#'c33k_01'!A1", "Einbauküche (Wichtigkeit)")</f>
        <v>Einbauküche (Wichtigkeit)</v>
      </c>
    </row>
    <row r="65" spans="1:1" x14ac:dyDescent="0.2">
      <c r="A65" s="16" t="str">
        <f>HYPERLINK("#'c33l_01'!A1", "Sonstige: (Wichtigkeit)")</f>
        <v>Sonstige: (Wichtigkeit)</v>
      </c>
    </row>
    <row r="66" spans="1:1" x14ac:dyDescent="0.2">
      <c r="A66" s="16" t="str">
        <f>HYPERLINK("#'c33_01'!A1", "33. Wie wichtig sind Ihnen folgende Ausstattungsmerkmale bei der Wahl einer Wohnung bzw. eines Wohngebäudes? - Wichtigkeit")</f>
        <v>33. Wie wichtig sind Ihnen folgende Ausstattungsmerkmale bei der Wahl einer Wohnung bzw. eines Wohngebäudes? - Wichtigkeit</v>
      </c>
    </row>
    <row r="67" spans="1:1" x14ac:dyDescent="0.2">
      <c r="A67" s="16" t="str">
        <f>HYPERLINK("#'c33a_02'!A1", "Balkon (aktuell in Wohnung/Haus vorhanden)")</f>
        <v>Balkon (aktuell in Wohnung/Haus vorhanden)</v>
      </c>
    </row>
    <row r="68" spans="1:1" x14ac:dyDescent="0.2">
      <c r="A68" s="16" t="str">
        <f>HYPERLINK("#'c33b_02'!A1", "Garten/Hof (aktuell in Wohnung/Haus vorhanden)")</f>
        <v>Garten/Hof (aktuell in Wohnung/Haus vorhanden)</v>
      </c>
    </row>
    <row r="69" spans="1:1" x14ac:dyDescent="0.2">
      <c r="A69" s="16" t="str">
        <f>HYPERLINK("#'c33c_02'!A1", "Aufzug (aktuell in Wohnung/Haus vorhanden)")</f>
        <v>Aufzug (aktuell in Wohnung/Haus vorhanden)</v>
      </c>
    </row>
    <row r="70" spans="1:1" x14ac:dyDescent="0.2">
      <c r="A70" s="16" t="str">
        <f>HYPERLINK("#'c33d_02'!A1", "Barrierefreiheit (aktuell in Wohnung/Haus vorhanden)")</f>
        <v>Barrierefreiheit (aktuell in Wohnung/Haus vorhanden)</v>
      </c>
    </row>
    <row r="71" spans="1:1" x14ac:dyDescent="0.2">
      <c r="A71" s="16" t="str">
        <f>HYPERLINK("#'c33e_02'!A1", "seniorengerechte/-freundliche Ausstattung (aktuell in Wohnung/Haus vorhanden)")</f>
        <v>seniorengerechte/-freundliche Ausstattung (aktuell in Wohnung/Haus vorhanden)</v>
      </c>
    </row>
    <row r="72" spans="1:1" x14ac:dyDescent="0.2">
      <c r="A72" s="16" t="str">
        <f>HYPERLINK("#'c33f_02'!A1", "Wärmedämmung, Energieeffizienz  (aktuell in Wohnung/Haus vorhanden)")</f>
        <v>Wärmedämmung, Energieeffizienz  (aktuell in Wohnung/Haus vorhanden)</v>
      </c>
    </row>
    <row r="73" spans="1:1" x14ac:dyDescent="0.2">
      <c r="A73" s="16" t="str">
        <f>HYPERLINK("#'c33g_02'!A1", "barrierefreie Abstellmöglichkeiten (z.B. für Kinderwagen, Fahrrad, Rollator) (aktuell in Wohnung/Haus vorhanden)")</f>
        <v>barrierefreie Abstellmöglichkeiten (z.B. für Kinderwagen, Fahrrad, Rollator) (aktuell in Wohnung/Haus vorhanden)</v>
      </c>
    </row>
    <row r="74" spans="1:1" x14ac:dyDescent="0.2">
      <c r="A74" s="16" t="str">
        <f>HYPERLINK("#'c33h_02'!A1", "Pkw-Stellplatz (aktuell in Wohnung/Haus vorhanden)")</f>
        <v>Pkw-Stellplatz (aktuell in Wohnung/Haus vorhanden)</v>
      </c>
    </row>
    <row r="75" spans="1:1" x14ac:dyDescent="0.2">
      <c r="A75" s="16" t="str">
        <f>HYPERLINK("#'c33i_02'!A1", "Internetanschluss über Glasfaser (aktuell in Wohnung/Haus vorhanden)")</f>
        <v>Internetanschluss über Glasfaser (aktuell in Wohnung/Haus vorhanden)</v>
      </c>
    </row>
    <row r="76" spans="1:1" x14ac:dyDescent="0.2">
      <c r="A76" s="16" t="str">
        <f>HYPERLINK("#'c33j_02'!A1", "Wohnküche (offene bzw. 'amerikanische' Küche) (aktuell in Wohnung/Haus vorhanden)")</f>
        <v>Wohnküche (offene bzw. 'amerikanische' Küche) (aktuell in Wohnung/Haus vorhanden)</v>
      </c>
    </row>
    <row r="77" spans="1:1" x14ac:dyDescent="0.2">
      <c r="A77" s="16" t="str">
        <f>HYPERLINK("#'c33k_02'!A1", "Einbauküche (aktuell in Wohnung/Haus vorhanden)")</f>
        <v>Einbauküche (aktuell in Wohnung/Haus vorhanden)</v>
      </c>
    </row>
    <row r="78" spans="1:1" x14ac:dyDescent="0.2">
      <c r="A78" s="16" t="str">
        <f>HYPERLINK("#'c33l_02'!A1", "Sonstige: (aktuell in Wohnung/Haus vorhanden)")</f>
        <v>Sonstige: (aktuell in Wohnung/Haus vorhanden)</v>
      </c>
    </row>
    <row r="79" spans="1:1" x14ac:dyDescent="0.2">
      <c r="A79" s="16" t="str">
        <f>HYPERLINK("#'c33_02'!A1", "33. Wie wichtig sind Ihnen folgende Ausstattungsmerkmale bei der Wahl einer Wohnung bzw. eines Wohngebäudes?- aktuell vorhanden")</f>
        <v>33. Wie wichtig sind Ihnen folgende Ausstattungsmerkmale bei der Wahl einer Wohnung bzw. eines Wohngebäudes?- aktuell vorhanden</v>
      </c>
    </row>
    <row r="80" spans="1:1" x14ac:dyDescent="0.2">
      <c r="A80" s="16" t="str">
        <f>HYPERLINK("#'c34a_01'!A1", "Nähe zum Arbeits-/Ausbildungsplatz (Wichtigkeit)")</f>
        <v>Nähe zum Arbeits-/Ausbildungsplatz (Wichtigkeit)</v>
      </c>
    </row>
    <row r="81" spans="1:1" x14ac:dyDescent="0.2">
      <c r="A81" s="16" t="str">
        <f>HYPERLINK("#'c34b_01'!A1", "Nähe zu Kita/Schule/Hort (Wichtigkeit)")</f>
        <v>Nähe zu Kita/Schule/Hort (Wichtigkeit)</v>
      </c>
    </row>
    <row r="82" spans="1:1" x14ac:dyDescent="0.2">
      <c r="A82" s="16" t="str">
        <f>HYPERLINK("#'c34c_01'!A1", "Nähe zu Einkaufsmöglichkeiten für den täglichen Bedarf (Wichtigkeit)")</f>
        <v>Nähe zu Einkaufsmöglichkeiten für den täglichen Bedarf (Wichtigkeit)</v>
      </c>
    </row>
    <row r="83" spans="1:1" x14ac:dyDescent="0.2">
      <c r="A83" s="16" t="str">
        <f>HYPERLINK("#'c34d_01'!A1", "Nähe zu ärztlichen/medizinischen Versorgungseinrichtungen (Wichtigkeit)")</f>
        <v>Nähe zu ärztlichen/medizinischen Versorgungseinrichtungen (Wichtigkeit)</v>
      </c>
    </row>
    <row r="84" spans="1:1" x14ac:dyDescent="0.2">
      <c r="A84" s="16" t="str">
        <f>HYPERLINK("#'c34e_01'!A1", "Nähe zu Kultur-/Freizeiteinrichtungen (Wichtigkeit)")</f>
        <v>Nähe zu Kultur-/Freizeiteinrichtungen (Wichtigkeit)</v>
      </c>
    </row>
    <row r="85" spans="1:1" x14ac:dyDescent="0.2">
      <c r="A85" s="16" t="str">
        <f>HYPERLINK("#'c34f_01'!A1", "Nähe zu Senioreneinrichtungen (Wichtigkeit)")</f>
        <v>Nähe zu Senioreneinrichtungen (Wichtigkeit)</v>
      </c>
    </row>
    <row r="86" spans="1:1" x14ac:dyDescent="0.2">
      <c r="A86" s="16" t="str">
        <f>HYPERLINK("#'c34g_01'!A1", "Nähe zur Natur (Wichtigkeit)")</f>
        <v>Nähe zur Natur (Wichtigkeit)</v>
      </c>
    </row>
    <row r="87" spans="1:1" x14ac:dyDescent="0.2">
      <c r="A87" s="16" t="str">
        <f>HYPERLINK("#'c34h_01'!A1", "ruhiges Wohnumfeld (Wichtigkeit)")</f>
        <v>ruhiges Wohnumfeld (Wichtigkeit)</v>
      </c>
    </row>
    <row r="88" spans="1:1" x14ac:dyDescent="0.2">
      <c r="A88" s="16" t="str">
        <f>HYPERLINK("#'c34i_01'!A1", "ländlicher Charakter, dörfliche Gemeinschaft (Wichtigkeit)")</f>
        <v>ländlicher Charakter, dörfliche Gemeinschaft (Wichtigkeit)</v>
      </c>
    </row>
    <row r="89" spans="1:1" x14ac:dyDescent="0.2">
      <c r="A89" s="16" t="str">
        <f>HYPERLINK("#'c34j_01'!A1", "urbanes Flair, Stadtteilimage (Wichtigkeit)")</f>
        <v>urbanes Flair, Stadtteilimage (Wichtigkeit)</v>
      </c>
    </row>
    <row r="90" spans="1:1" x14ac:dyDescent="0.2">
      <c r="A90" s="16" t="str">
        <f>HYPERLINK("#'c34k_01'!A1", "gute Anbindung an den öffentlichen Personenverkehr (Wichtigkeit)")</f>
        <v>gute Anbindung an den öffentlichen Personenverkehr (Wichtigkeit)</v>
      </c>
    </row>
    <row r="91" spans="1:1" x14ac:dyDescent="0.2">
      <c r="A91" s="16" t="str">
        <f>HYPERLINK("#'c34l_01'!A1", "gute Erreichbarkeit mit dem Pkw (Wichtigkeit)")</f>
        <v>gute Erreichbarkeit mit dem Pkw (Wichtigkeit)</v>
      </c>
    </row>
    <row r="92" spans="1:1" x14ac:dyDescent="0.2">
      <c r="A92" s="16" t="str">
        <f>HYPERLINK("#'c34m_01'!A1", "gute Erreichbarkeit mit dem Fahrrad (Wichtigkeit)")</f>
        <v>gute Erreichbarkeit mit dem Fahrrad (Wichtigkeit)</v>
      </c>
    </row>
    <row r="93" spans="1:1" x14ac:dyDescent="0.2">
      <c r="A93" s="16" t="str">
        <f>HYPERLINK("#'c34_Übersicht'!A1", "34. Wie wichtig sind Ihnen folgende Lagemerkmale bei der Wahl eines Wohnstandorts? - Wichtigkeit")</f>
        <v>34. Wie wichtig sind Ihnen folgende Lagemerkmale bei der Wahl eines Wohnstandorts? - Wichtigkeit</v>
      </c>
    </row>
    <row r="94" spans="1:1" x14ac:dyDescent="0.2">
      <c r="A94" s="16" t="str">
        <f>HYPERLINK("#'c34a_02'!A1", "Nähe zum Arbeits-/Ausbildungsplatz (aktuell in Wohnung/Haus vorhanden)")</f>
        <v>Nähe zum Arbeits-/Ausbildungsplatz (aktuell in Wohnung/Haus vorhanden)</v>
      </c>
    </row>
    <row r="95" spans="1:1" x14ac:dyDescent="0.2">
      <c r="A95" s="16" t="str">
        <f>HYPERLINK("#'c34b_02'!A1", "Nähe zu Kita/Schule/Hort (aktuell in Wohnung/Haus vorhanden)")</f>
        <v>Nähe zu Kita/Schule/Hort (aktuell in Wohnung/Haus vorhanden)</v>
      </c>
    </row>
    <row r="96" spans="1:1" x14ac:dyDescent="0.2">
      <c r="A96" s="16" t="str">
        <f>HYPERLINK("#'c34c_02'!A1", "Nähe zu Einkaufsmöglichkeiten für den täglichen Bedarf (aktuell in Wohnung/Haus vorhanden)")</f>
        <v>Nähe zu Einkaufsmöglichkeiten für den täglichen Bedarf (aktuell in Wohnung/Haus vorhanden)</v>
      </c>
    </row>
    <row r="97" spans="1:1" x14ac:dyDescent="0.2">
      <c r="A97" s="16" t="str">
        <f>HYPERLINK("#'c34d_02'!A1", "Nähe zu ärztlichen/medizinischen Versorgungseinrichtungen (aktuell in Wohnung/Haus vorhanden)")</f>
        <v>Nähe zu ärztlichen/medizinischen Versorgungseinrichtungen (aktuell in Wohnung/Haus vorhanden)</v>
      </c>
    </row>
    <row r="98" spans="1:1" x14ac:dyDescent="0.2">
      <c r="A98" s="16" t="str">
        <f>HYPERLINK("#'c34e_02'!A1", "Nähe zu Kultur-/Freizeiteinrichtungen (aktuell in Wohnung/Haus vorhanden)")</f>
        <v>Nähe zu Kultur-/Freizeiteinrichtungen (aktuell in Wohnung/Haus vorhanden)</v>
      </c>
    </row>
    <row r="99" spans="1:1" x14ac:dyDescent="0.2">
      <c r="A99" s="16" t="str">
        <f>HYPERLINK("#'c34f_02'!A1", "Nähe zu Senioreneinrichtungen (aktuell in Wohnung/Haus vorhanden)")</f>
        <v>Nähe zu Senioreneinrichtungen (aktuell in Wohnung/Haus vorhanden)</v>
      </c>
    </row>
    <row r="100" spans="1:1" x14ac:dyDescent="0.2">
      <c r="A100" s="16" t="str">
        <f>HYPERLINK("#'c34g_02'!A1", "Nähe zur Natur (aktuell in Wohnung/Haus vorhanden)")</f>
        <v>Nähe zur Natur (aktuell in Wohnung/Haus vorhanden)</v>
      </c>
    </row>
    <row r="101" spans="1:1" x14ac:dyDescent="0.2">
      <c r="A101" s="16" t="str">
        <f>HYPERLINK("#'c34h_02'!A1", "ruhiges Wohnumfeld (aktuell in Wohnung/Haus vorhanden)")</f>
        <v>ruhiges Wohnumfeld (aktuell in Wohnung/Haus vorhanden)</v>
      </c>
    </row>
    <row r="102" spans="1:1" x14ac:dyDescent="0.2">
      <c r="A102" s="16" t="str">
        <f>HYPERLINK("#'c34i_02'!A1", "ländlicher Charakter, dörfliche Gemeinschaft (aktuell in Wohnung/Haus vorhanden)")</f>
        <v>ländlicher Charakter, dörfliche Gemeinschaft (aktuell in Wohnung/Haus vorhanden)</v>
      </c>
    </row>
    <row r="103" spans="1:1" x14ac:dyDescent="0.2">
      <c r="A103" s="16" t="str">
        <f>HYPERLINK("#'c34j_02'!A1", "urbanes Flair, Stadtteilimage (aktuell in Wohnung/Haus vorhanden)")</f>
        <v>urbanes Flair, Stadtteilimage (aktuell in Wohnung/Haus vorhanden)</v>
      </c>
    </row>
    <row r="104" spans="1:1" x14ac:dyDescent="0.2">
      <c r="A104" s="16" t="str">
        <f>HYPERLINK("#'c34k_02'!A1", "gute Anbindung an den öffentlichen Personenverkehr (aktuell in Wohnung/Haus vorhanden)")</f>
        <v>gute Anbindung an den öffentlichen Personenverkehr (aktuell in Wohnung/Haus vorhanden)</v>
      </c>
    </row>
    <row r="105" spans="1:1" x14ac:dyDescent="0.2">
      <c r="A105" s="16" t="str">
        <f>HYPERLINK("#'c34l_02'!A1", "gute Erreichbarkeit mit dem Pkw (aktuell in Wohnung/Haus vorhanden)")</f>
        <v>gute Erreichbarkeit mit dem Pkw (aktuell in Wohnung/Haus vorhanden)</v>
      </c>
    </row>
    <row r="106" spans="1:1" x14ac:dyDescent="0.2">
      <c r="A106" s="16" t="str">
        <f>HYPERLINK("#'c34m_02'!A1", "gute Erreichbarkeit mit dem Fahrrad (aktuell in Wohnung/Haus vorhanden)")</f>
        <v>gute Erreichbarkeit mit dem Fahrrad (aktuell in Wohnung/Haus vorhanden)</v>
      </c>
    </row>
    <row r="107" spans="1:1" x14ac:dyDescent="0.2">
      <c r="A107" s="16" t="str">
        <f>HYPERLINK("#'c34_Übersicht'!A1", "34. Wie wichtig sind Ihnen folgende Lagemerkmale bei der Wahl eines Wohnstandorts?- aktuell vorhanden")</f>
        <v>34. Wie wichtig sind Ihnen folgende Lagemerkmale bei der Wahl eines Wohnstandorts?- aktuell vorhanden</v>
      </c>
    </row>
    <row r="108" spans="1:1" x14ac:dyDescent="0.2">
      <c r="A108" s="16" t="str">
        <f>HYPERLINK("#'c35'!A1", "35. Befinden Sie sich aktuell auf der Suche nach einer Wohnung, einem Haus oder einem Grundstück, um dort zu wohnen?")</f>
        <v>35. Befinden Sie sich aktuell auf der Suche nach einer Wohnung, einem Haus oder einem Grundstück, um dort zu wohnen?</v>
      </c>
    </row>
    <row r="109" spans="1:1" x14ac:dyDescent="0.2">
      <c r="A109" s="16" t="str">
        <f>HYPERLINK("#'c36a'!A1", "Wohnung zur Miete")</f>
        <v>Wohnung zur Miete</v>
      </c>
    </row>
    <row r="110" spans="1:1" x14ac:dyDescent="0.2">
      <c r="A110" s="16" t="str">
        <f>HYPERLINK("#'c36b'!A1", "Haus zur Miete")</f>
        <v>Haus zur Miete</v>
      </c>
    </row>
    <row r="111" spans="1:1" x14ac:dyDescent="0.2">
      <c r="A111" s="16" t="str">
        <f>HYPERLINK("#'c36c'!A1", "Wohnung zum Kauf")</f>
        <v>Wohnung zum Kauf</v>
      </c>
    </row>
    <row r="112" spans="1:1" x14ac:dyDescent="0.2">
      <c r="A112" s="16" t="str">
        <f>HYPERLINK("#'c36d'!A1", "Haus zum Kauf")</f>
        <v>Haus zum Kauf</v>
      </c>
    </row>
    <row r="113" spans="1:1" x14ac:dyDescent="0.2">
      <c r="A113" s="16" t="str">
        <f>HYPERLINK("#'c36e'!A1", "Grundstück zum Kauf")</f>
        <v>Grundstück zum Kauf</v>
      </c>
    </row>
    <row r="114" spans="1:1" x14ac:dyDescent="0.2">
      <c r="A114" s="16" t="str">
        <f>HYPERLINK("#'c36_Übersicht'!A1", "36. Wonach suchen Sie?")</f>
        <v>36. Wonach suchen Sie?</v>
      </c>
    </row>
    <row r="115" spans="1:1" x14ac:dyDescent="0.2">
      <c r="A115" s="16" t="str">
        <f>HYPERLINK("#'c37'!A1", "37. Wenn Sie sich auf Wohnungssuche befinden: Wie lange befinden Sie sich schon auf Wohnungssuche?")</f>
        <v>37. Wenn Sie sich auf Wohnungssuche befinden: Wie lange befinden Sie sich schon auf Wohnungssuche?</v>
      </c>
    </row>
    <row r="116" spans="1:1" x14ac:dyDescent="0.2">
      <c r="A116" s="16" t="str">
        <f>HYPERLINK("#'z29'!A1", "43. Haben Sie vor, in den nächsten 3 Jahren ein Kind oder ein weiteres Kind zu bekommen?")</f>
        <v>43. Haben Sie vor, in den nächsten 3 Jahren ein Kind oder ein weiteres Kind zu bekommen?</v>
      </c>
    </row>
    <row r="117" spans="1:1" x14ac:dyDescent="0.2">
      <c r="A117" s="16" t="str">
        <f>HYPERLINK("#'z49'!A1", "49. Falls Sie als Familie planen, ein Kind oder ein weiteres Kind zu bekommen: Ist die Anzahl der Wohnräume in Ihrer aktuellen Wohnung dafür ausreichend?")</f>
        <v>49. Falls Sie als Familie planen, ein Kind oder ein weiteres Kind zu bekommen: Ist die Anzahl der Wohnräume in Ihrer aktuellen Wohnung dafür ausreichend?</v>
      </c>
    </row>
    <row r="118" spans="1:1" x14ac:dyDescent="0.2">
      <c r="A118" s="16" t="str">
        <f>HYPERLINK("#'d14'!A1", "14. Sind Sie auf eine barrierefreie Wohnung angewiesen?")</f>
        <v>14. Sind Sie auf eine barrierefreie Wohnung angewiesen?</v>
      </c>
    </row>
    <row r="119" spans="1:1" x14ac:dyDescent="0.2">
      <c r="A119" s="16" t="str">
        <f>HYPERLINK("#'d15_chop'!A1", "15. Wie lange sind Sie schon auf der Suche nach einer barrierefreien Wohnung in Leipzig? (klassiert)")</f>
        <v>15. Wie lange sind Sie schon auf der Suche nach einer barrierefreien Wohnung in Leipzig? (klassiert)</v>
      </c>
    </row>
    <row r="120" spans="1:1" x14ac:dyDescent="0.2">
      <c r="A120" s="16" t="str">
        <f>HYPERLINK("#'d16'!A1", "16. Bitte kreuzen Sie alle Merkmale an, die auf Ihre Wohnung zutreffen. (Mehrfachnennungen)")</f>
        <v>16. Bitte kreuzen Sie alle Merkmale an, die auf Ihre Wohnung zutreffen. (Mehrfachnennungen)</v>
      </c>
    </row>
    <row r="121" spans="1:1" x14ac:dyDescent="0.2">
      <c r="A121" s="16" t="str">
        <f>HYPERLINK("#'d24a'!A1", "a) öffentliche Parkfläche (z.B. Straßenrand)")</f>
        <v>a) öffentliche Parkfläche (z.B. Straßenrand)</v>
      </c>
    </row>
    <row r="122" spans="1:1" x14ac:dyDescent="0.2">
      <c r="A122" s="16" t="str">
        <f>HYPERLINK("#'d24b'!A1", "b) privater Parkplatz (z.B. eigenes Grundstück, gemieteter Stellplatz)")</f>
        <v>b) privater Parkplatz (z.B. eigenes Grundstück, gemieteter Stellplatz)</v>
      </c>
    </row>
    <row r="123" spans="1:1" x14ac:dyDescent="0.2">
      <c r="A123" s="16" t="str">
        <f>HYPERLINK("#'d24_Übersicht'!A1", "24. Wenn Sie ein Kraftfahrzeug regelmäßig privat nutzen: Wo stellen Sie das Fahrzeug in der Regel ab, wenn Sie zu Hause sind?")</f>
        <v>24. Wenn Sie ein Kraftfahrzeug regelmäßig privat nutzen: Wo stellen Sie das Fahrzeug in der Regel ab, wenn Sie zu Hause sind?</v>
      </c>
    </row>
    <row r="124" spans="1:1" x14ac:dyDescent="0.2">
      <c r="A124" s="16" t="str">
        <f>HYPERLINK("#'d25_chop'!A1", "Wie lange suchen Sie in der Regel nach einem Parkplatz in der von Ihnen in Frage 24a) angegebenen Entfernung? (klassiert)")</f>
        <v>Wie lange suchen Sie in der Regel nach einem Parkplatz in der von Ihnen in Frage 24a) angegebenen Entfernung? (klassiert)</v>
      </c>
    </row>
    <row r="125" spans="1:1" x14ac:dyDescent="0.2">
      <c r="A125" s="16" t="str">
        <f>HYPERLINK("#'d26'!A1", "26. Wie beurteilen Sie die Parkplatzsituation für Kraftfahrzeuge in Ihrem Wohnumfeld?")</f>
        <v>26. Wie beurteilen Sie die Parkplatzsituation für Kraftfahrzeuge in Ihrem Wohnumfeld?</v>
      </c>
    </row>
    <row r="126" spans="1:1" x14ac:dyDescent="0.2">
      <c r="A126" s="16" t="str">
        <f>HYPERLINK("#'d27'!A1", "27. Sofern Sie die Parkplatzsituation für Kraftfahrzeuge in Ihrem Wohnumfeld nicht als gut oder sehr gut beurteilen, was sind die Gründe dafür? (Mehrfachnennungen)")</f>
        <v>27. Sofern Sie die Parkplatzsituation für Kraftfahrzeuge in Ihrem Wohnumfeld nicht als gut oder sehr gut beurteilen, was sind die Gründe dafür? (Mehrfachnennungen)</v>
      </c>
    </row>
    <row r="127" spans="1:1" x14ac:dyDescent="0.2">
      <c r="A127" s="16" t="str">
        <f>HYPERLINK("#'schwerbehind'!A1", "Verfügen Sie oder eine Person Ihres Haushalts über einen gültigen Schwerbehindertenausweis? (Mehrfachnennungen)")</f>
        <v>Verfügen Sie oder eine Person Ihres Haushalts über einen gültigen Schwerbehindertenausweis? (Mehrfachnennungen)</v>
      </c>
    </row>
    <row r="128" spans="1:1" x14ac:dyDescent="0.2">
      <c r="A128" s="16" t="str">
        <f>HYPERLINK("#'psychbehind'!A1", "Haben Sie oder eine Person Ihres Haushalts eine dauerhafte Beeinträchtigung des Körpers, des Sehens, der Psyche oder des Gehirns? (Mehrfachnennungen)")</f>
        <v>Haben Sie oder eine Person Ihres Haushalts eine dauerhafte Beeinträchtigung des Körpers, des Sehens, der Psyche oder des Gehirns? (Mehrfachnennungen)</v>
      </c>
    </row>
    <row r="129" spans="1:1" x14ac:dyDescent="0.2">
      <c r="A129" s="16" t="str">
        <f>HYPERLINK("#'wohnd'!A1", "6. Seit wann haben Sie ununterbrochen Ihren Hauptwohnsitz in Leipzig oder in einem der seit 1990 eingemeindeten Ortsteile? Bitte geben Sie das Jahr an.")</f>
        <v>6. Seit wann haben Sie ununterbrochen Ihren Hauptwohnsitz in Leipzig oder in einem der seit 1990 eingemeindeten Ortsteile? Bitte geben Sie das Jahr an.</v>
      </c>
    </row>
    <row r="130" spans="1:1" x14ac:dyDescent="0.2">
      <c r="A130" s="16" t="str">
        <f>HYPERLINK("#'wohn_jahre'!A1", "Wohndauer in Leipzig")</f>
        <v>Wohndauer in Leipzig</v>
      </c>
    </row>
    <row r="131" spans="1:1" x14ac:dyDescent="0.2">
      <c r="A131" s="16" t="str">
        <f>HYPERLINK("#'wohndk'!A1", "Wohndauer in Leipzig")</f>
        <v>Wohndauer in Leipzig</v>
      </c>
    </row>
    <row r="132" spans="1:1" x14ac:dyDescent="0.2">
      <c r="A132" s="16" t="str">
        <f>HYPERLINK("#'hhper'!A1", "Personen im HH")</f>
        <v>Personen im HH</v>
      </c>
    </row>
    <row r="133" spans="1:1" x14ac:dyDescent="0.2">
      <c r="A133" s="16" t="str">
        <f>HYPERLINK("#'kinder_leibl_anz'!A1", "Wie viele leibliche Kinder haben Sie?")</f>
        <v>Wie viele leibliche Kinder haben Sie?</v>
      </c>
    </row>
    <row r="134" spans="1:1" x14ac:dyDescent="0.2">
      <c r="A134" s="16" t="str">
        <f>HYPERLINK("#'kind01_leibl_jahr'!A1", "42. Wenn Sie leibliche Kinder haben, geben Sie bitte das Geburtsjahr des ersten (ältesten) Kindes an.")</f>
        <v>42. Wenn Sie leibliche Kinder haben, geben Sie bitte das Geburtsjahr des ersten (ältesten) Kindes an.</v>
      </c>
    </row>
    <row r="135" spans="1:1" x14ac:dyDescent="0.2">
      <c r="A135" s="16" t="str">
        <f>HYPERLINK("#'lebun_mv'!A1", "Welche Einkommensart(en) sichert bzw. sichern derzeit den Lebensunterhalt Ihres Haushaltes? (Mehrfachnennungen)")</f>
        <v>Welche Einkommensart(en) sichert bzw. sichern derzeit den Lebensunterhalt Ihres Haushaltes? (Mehrfachnennungen)</v>
      </c>
    </row>
    <row r="136" spans="1:1" x14ac:dyDescent="0.2">
      <c r="A136" s="16" t="str">
        <f>HYPERLINK("#'lebun_haupt'!A1", "Hauptquelle Haushaltseinkommen")</f>
        <v>Hauptquelle Haushaltseinkommen</v>
      </c>
    </row>
    <row r="137" spans="1:1" x14ac:dyDescent="0.2">
      <c r="A137" s="16" t="str">
        <f>HYPERLINK("#'pekg'!A1", "persönliches Nettoeinkommen")</f>
        <v>persönliches Nettoeinkommen</v>
      </c>
    </row>
    <row r="138" spans="1:1" x14ac:dyDescent="0.2">
      <c r="A138" s="16" t="str">
        <f>HYPERLINK("#'pek'!A1", "persönliches Nettoeinkommen")</f>
        <v>persönliches Nettoeinkommen</v>
      </c>
    </row>
    <row r="139" spans="1:1" x14ac:dyDescent="0.2">
      <c r="A139" s="16" t="str">
        <f>HYPERLINK("#'hhekg'!A1", "Haushalts-Nettoeinkommen")</f>
        <v>Haushalts-Nettoeinkommen</v>
      </c>
    </row>
    <row r="140" spans="1:1" x14ac:dyDescent="0.2">
      <c r="A140" s="16" t="str">
        <f>HYPERLINK("#'hhek'!A1", "Netto-Haushaltseinkommen")</f>
        <v>Netto-Haushaltseinkommen</v>
      </c>
    </row>
    <row r="141" spans="1:1" x14ac:dyDescent="0.2">
      <c r="A141" s="16" t="str">
        <f>HYPERLINK("#'äqui_whh'!A1", "Nettäquvivalenzeinkommen spitz")</f>
        <v>Nettäquvivalenzeinkommen spitz</v>
      </c>
    </row>
    <row r="142" spans="1:1" x14ac:dyDescent="0.2">
      <c r="A142" s="16" t="str">
        <f>HYPERLINK("#'dummy'!A1", "Gesamt")</f>
        <v>Gesamt</v>
      </c>
    </row>
    <row r="143" spans="1:1" x14ac:dyDescent="0.2">
      <c r="A143" s="16" t="str">
        <f>HYPERLINK("#'bewgru'!A1", "Haushaltsstruktur")</f>
        <v>Haushaltsstruktur</v>
      </c>
    </row>
    <row r="144" spans="1:1" x14ac:dyDescent="0.2">
      <c r="A144" s="16" t="str">
        <f>HYPERLINK("#'lebun'!A1", "Hauptquelle Lebensunterhalt")</f>
        <v>Hauptquelle Lebensunterhalt</v>
      </c>
    </row>
    <row r="145" spans="1:1" x14ac:dyDescent="0.2">
      <c r="A145" s="16" t="str">
        <f>HYPERLINK("#'hhper2'!A1", "Personen im HH")</f>
        <v>Personen im HH</v>
      </c>
    </row>
    <row r="146" spans="1:1" x14ac:dyDescent="0.2">
      <c r="A146" s="16" t="str">
        <f>HYPERLINK("#'einwanderungsgeschichte2'!A1", "Einwanderungsgeschichte (eingeschränkt repräsentativ)")</f>
        <v>Einwanderungsgeschichte (eingeschränkt repräsentativ)</v>
      </c>
    </row>
    <row r="147" spans="1:1" x14ac:dyDescent="0.2">
      <c r="A147" s="16" t="str">
        <f>HYPERLINK("#'staat_geb_person'!A1", "Sie selbst")</f>
        <v>Sie selbst</v>
      </c>
    </row>
    <row r="148" spans="1:1" x14ac:dyDescent="0.2">
      <c r="A148" s="16" t="str">
        <f>HYPERLINK("#'sbz'!A1", "Stadtbezirk")</f>
        <v>Stadtbezirk</v>
      </c>
    </row>
    <row r="149" spans="1:1" x14ac:dyDescent="0.2">
      <c r="A149" s="16" t="str">
        <f>HYPERLINK("#'lage'!A1", "Lage der Wohnung im Stadtgebiet")</f>
        <v>Lage der Wohnung im Stadtgebiet</v>
      </c>
    </row>
    <row r="150" spans="1:1" x14ac:dyDescent="0.2">
      <c r="A150" s="16" t="str">
        <f>HYPERLINK("#'hh_kind_komplett'!A1", "Kinder im Haushalt")</f>
        <v>Kinder im Haushalt</v>
      </c>
    </row>
    <row r="151" spans="1:1" x14ac:dyDescent="0.2">
      <c r="A151" s="16" t="str">
        <f>HYPERLINK("#'hhstat'!A1", "Art des Haushaltes")</f>
        <v>Art des Haushaltes</v>
      </c>
    </row>
    <row r="152" spans="1:1" x14ac:dyDescent="0.2">
      <c r="A152" s="16" t="str">
        <f>HYPERLINK("#'mieter'!A1", "Mieter")</f>
        <v>Mieter</v>
      </c>
    </row>
    <row r="153" spans="1:1" x14ac:dyDescent="0.2">
      <c r="A153" s="16" t="str">
        <f>HYPERLINK("#'wohn_wohnung_jahre_wohndk'!A1", "Wohndauer derzeitige Wohnung? (klassiert)")</f>
        <v>Wohndauer derzeitige Wohnung? (klassiert)</v>
      </c>
    </row>
    <row r="154" spans="1:1" x14ac:dyDescent="0.2">
      <c r="A154" s="16" t="str">
        <f>HYPERLINK("#'arm_stadt'!A1", "Armuts-Reichtums-Klassifikation (Median Leipzig)")</f>
        <v>Armuts-Reichtums-Klassifikation (Median Leipzig)</v>
      </c>
    </row>
    <row r="155" spans="1:1" x14ac:dyDescent="0.2">
      <c r="A155" s="16" t="str">
        <f>HYPERLINK("#'arm_bund'!A1", "Armuts-Reichtums-Klassifikationr (Bundesmedian)")</f>
        <v>Armuts-Reichtums-Klassifikationr (Bundesmedian)</v>
      </c>
    </row>
    <row r="156" spans="1:1" x14ac:dyDescent="0.2">
      <c r="A156" s="16" t="str">
        <f>HYPERLINK("#'altgr1'!A1", "Alter")</f>
        <v>Alter</v>
      </c>
    </row>
    <row r="157" spans="1:1" x14ac:dyDescent="0.2">
      <c r="A157" s="16" t="str">
        <f>HYPERLINK("#'altgr2'!A1", "Alter")</f>
        <v>Alter</v>
      </c>
    </row>
    <row r="158" spans="1:1" x14ac:dyDescent="0.2">
      <c r="A158" s="16" t="str">
        <f>HYPERLINK("#'altgr3'!A1", "Alter")</f>
        <v>Alter</v>
      </c>
    </row>
    <row r="159" spans="1:1" x14ac:dyDescent="0.2">
      <c r="A159" s="16" t="str">
        <f>HYPERLINK("#'NAEKL_quantiles'!A1", "Quantil des Netto-Äquvivalenzeinkommens")</f>
        <v>Quantil des Netto-Äquvivalenzeinkommens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185</v>
      </c>
    </row>
    <row r="4" spans="1:17" x14ac:dyDescent="0.2">
      <c r="A4" t="s">
        <v>23</v>
      </c>
    </row>
    <row r="5" spans="1:17" x14ac:dyDescent="0.2">
      <c r="A5" s="4" t="s">
        <v>24</v>
      </c>
      <c r="B5" s="4" t="s">
        <v>4</v>
      </c>
      <c r="C5" s="4" t="s">
        <v>186</v>
      </c>
      <c r="D5" s="4" t="s">
        <v>187</v>
      </c>
      <c r="E5" s="4" t="s">
        <v>188</v>
      </c>
      <c r="F5" s="4" t="s">
        <v>189</v>
      </c>
      <c r="G5" s="4" t="s">
        <v>190</v>
      </c>
      <c r="H5" s="4" t="s">
        <v>191</v>
      </c>
      <c r="I5" s="4" t="s">
        <v>192</v>
      </c>
      <c r="J5" s="4" t="s">
        <v>193</v>
      </c>
      <c r="K5" s="4" t="s">
        <v>194</v>
      </c>
      <c r="L5" s="4" t="s">
        <v>195</v>
      </c>
      <c r="M5" s="4" t="s">
        <v>196</v>
      </c>
      <c r="N5" s="4" t="s">
        <v>197</v>
      </c>
      <c r="O5" s="4" t="s">
        <v>198</v>
      </c>
      <c r="P5" s="4" t="s">
        <v>25</v>
      </c>
      <c r="Q5" s="4" t="s">
        <v>172</v>
      </c>
    </row>
    <row r="6" spans="1:17" x14ac:dyDescent="0.2">
      <c r="A6" s="5" t="s">
        <v>26</v>
      </c>
      <c r="B6" s="150" t="s">
        <v>1</v>
      </c>
      <c r="C6" s="147" t="s">
        <v>1</v>
      </c>
      <c r="D6" s="147" t="s">
        <v>1</v>
      </c>
      <c r="E6" s="147" t="s">
        <v>1</v>
      </c>
      <c r="F6" s="147" t="s">
        <v>1</v>
      </c>
      <c r="G6" s="147" t="s">
        <v>1</v>
      </c>
      <c r="H6" s="147" t="s">
        <v>1</v>
      </c>
      <c r="I6" s="147" t="s">
        <v>1</v>
      </c>
      <c r="J6" s="147" t="s">
        <v>1</v>
      </c>
      <c r="K6" s="147" t="s">
        <v>1</v>
      </c>
      <c r="L6" s="147" t="s">
        <v>1</v>
      </c>
      <c r="M6" s="147" t="s">
        <v>1</v>
      </c>
      <c r="N6" s="147" t="s">
        <v>1</v>
      </c>
      <c r="O6" s="147" t="s">
        <v>1</v>
      </c>
      <c r="P6" s="153" t="s">
        <v>1</v>
      </c>
      <c r="Q6" s="153" t="s">
        <v>1</v>
      </c>
    </row>
    <row r="7" spans="1:17" x14ac:dyDescent="0.2">
      <c r="A7" s="2" t="s">
        <v>26</v>
      </c>
      <c r="B7" s="151">
        <v>7077</v>
      </c>
      <c r="C7" s="148">
        <v>2.6715062558651001E-3</v>
      </c>
      <c r="D7" s="148">
        <v>3.3774390816688503E-2</v>
      </c>
      <c r="E7" s="148">
        <v>0.15664689242839799</v>
      </c>
      <c r="F7" s="148">
        <v>0.21386462450027499</v>
      </c>
      <c r="G7" s="148">
        <v>0.186921551823616</v>
      </c>
      <c r="H7" s="148">
        <v>0.160808220505714</v>
      </c>
      <c r="I7" s="148">
        <v>0.14419542253017401</v>
      </c>
      <c r="J7" s="148">
        <v>4.83268164098263E-2</v>
      </c>
      <c r="K7" s="148">
        <v>2.14429497718811E-2</v>
      </c>
      <c r="L7" s="148">
        <v>1.28410207107663E-2</v>
      </c>
      <c r="M7" s="148">
        <v>7.4126301333308203E-3</v>
      </c>
      <c r="N7" s="148">
        <v>2.3108806926757102E-3</v>
      </c>
      <c r="O7" s="148">
        <v>8.7830834090709704E-3</v>
      </c>
      <c r="P7" s="154">
        <v>46.579246520996101</v>
      </c>
      <c r="Q7" s="154">
        <v>45</v>
      </c>
    </row>
    <row r="8" spans="1:17" x14ac:dyDescent="0.2">
      <c r="A8" s="5" t="s">
        <v>27</v>
      </c>
      <c r="B8" s="150" t="s">
        <v>1</v>
      </c>
      <c r="C8" s="147" t="s">
        <v>1</v>
      </c>
      <c r="D8" s="147" t="s">
        <v>1</v>
      </c>
      <c r="E8" s="147" t="s">
        <v>1</v>
      </c>
      <c r="F8" s="147" t="s">
        <v>1</v>
      </c>
      <c r="G8" s="147" t="s">
        <v>1</v>
      </c>
      <c r="H8" s="147" t="s">
        <v>1</v>
      </c>
      <c r="I8" s="147" t="s">
        <v>1</v>
      </c>
      <c r="J8" s="147" t="s">
        <v>1</v>
      </c>
      <c r="K8" s="147" t="s">
        <v>1</v>
      </c>
      <c r="L8" s="147" t="s">
        <v>1</v>
      </c>
      <c r="M8" s="147" t="s">
        <v>1</v>
      </c>
      <c r="N8" s="147" t="s">
        <v>1</v>
      </c>
      <c r="O8" s="147" t="s">
        <v>1</v>
      </c>
      <c r="P8" s="153" t="s">
        <v>1</v>
      </c>
      <c r="Q8" s="153" t="s">
        <v>1</v>
      </c>
    </row>
    <row r="9" spans="1:17" x14ac:dyDescent="0.2">
      <c r="A9" s="2" t="s">
        <v>28</v>
      </c>
      <c r="B9" s="151">
        <v>1803</v>
      </c>
      <c r="C9" s="148">
        <v>3.2850110437721001E-3</v>
      </c>
      <c r="D9" s="148">
        <v>1.5146195888519299E-2</v>
      </c>
      <c r="E9" s="148">
        <v>7.83343315124512E-2</v>
      </c>
      <c r="F9" s="148">
        <v>0.137916505336761</v>
      </c>
      <c r="G9" s="148">
        <v>0.20994935929775199</v>
      </c>
      <c r="H9" s="148">
        <v>0.21677425503730799</v>
      </c>
      <c r="I9" s="148">
        <v>0.20672516524791701</v>
      </c>
      <c r="J9" s="148">
        <v>6.4057007431983906E-2</v>
      </c>
      <c r="K9" s="148">
        <v>2.61572171002626E-2</v>
      </c>
      <c r="L9" s="148">
        <v>1.72003470361233E-2</v>
      </c>
      <c r="M9" s="148">
        <v>6.7400541156530398E-3</v>
      </c>
      <c r="N9" s="148">
        <v>2.70413234829903E-3</v>
      </c>
      <c r="O9" s="148">
        <v>1.50104165077209E-2</v>
      </c>
      <c r="P9" s="154">
        <v>52.607231140136697</v>
      </c>
      <c r="Q9" s="154">
        <v>51</v>
      </c>
    </row>
    <row r="10" spans="1:17" x14ac:dyDescent="0.2">
      <c r="A10" s="2" t="s">
        <v>29</v>
      </c>
      <c r="B10" s="151">
        <v>297</v>
      </c>
      <c r="C10" s="148">
        <v>6.1158044263720504E-3</v>
      </c>
      <c r="D10" s="148">
        <v>3.84789332747459E-2</v>
      </c>
      <c r="E10" s="148">
        <v>0.35051715373992898</v>
      </c>
      <c r="F10" s="148">
        <v>0.368935316801071</v>
      </c>
      <c r="G10" s="148">
        <v>0.13262994587421401</v>
      </c>
      <c r="H10" s="148">
        <v>6.8723417818546295E-2</v>
      </c>
      <c r="I10" s="148">
        <v>3.07680126279593E-2</v>
      </c>
      <c r="J10" s="148">
        <v>6.1380292754620303E-4</v>
      </c>
      <c r="K10" s="148">
        <v>0</v>
      </c>
      <c r="L10" s="148">
        <v>7.14367022737861E-4</v>
      </c>
      <c r="M10" s="148">
        <v>0</v>
      </c>
      <c r="N10" s="148">
        <v>2.5032623670995201E-3</v>
      </c>
      <c r="O10" s="148">
        <v>0</v>
      </c>
      <c r="P10" s="154">
        <v>33.725006103515597</v>
      </c>
      <c r="Q10" s="154">
        <v>31.25</v>
      </c>
    </row>
    <row r="11" spans="1:17" x14ac:dyDescent="0.2">
      <c r="A11" s="2" t="s">
        <v>30</v>
      </c>
      <c r="B11" s="151">
        <v>1205</v>
      </c>
      <c r="C11" s="148">
        <v>7.9549178481102007E-3</v>
      </c>
      <c r="D11" s="148">
        <v>0.17616379261016801</v>
      </c>
      <c r="E11" s="148">
        <v>0.48423051834106401</v>
      </c>
      <c r="F11" s="148">
        <v>0.209594681859016</v>
      </c>
      <c r="G11" s="148">
        <v>8.8714443147182506E-2</v>
      </c>
      <c r="H11" s="148">
        <v>2.40826923400164E-2</v>
      </c>
      <c r="I11" s="148">
        <v>7.0779542438685903E-3</v>
      </c>
      <c r="J11" s="148">
        <v>1.55099504627287E-3</v>
      </c>
      <c r="K11" s="148">
        <v>3.6751298466697297E-4</v>
      </c>
      <c r="L11" s="148">
        <v>2.6248596259392798E-4</v>
      </c>
      <c r="M11" s="148">
        <v>0</v>
      </c>
      <c r="N11" s="148">
        <v>0</v>
      </c>
      <c r="O11" s="148">
        <v>0</v>
      </c>
      <c r="P11" s="154">
        <v>27.4575500488281</v>
      </c>
      <c r="Q11" s="154">
        <v>25</v>
      </c>
    </row>
    <row r="12" spans="1:17" x14ac:dyDescent="0.2">
      <c r="A12" s="2" t="s">
        <v>31</v>
      </c>
      <c r="B12" s="151">
        <v>1314</v>
      </c>
      <c r="C12" s="148">
        <v>0</v>
      </c>
      <c r="D12" s="148">
        <v>1.8226206302642801E-2</v>
      </c>
      <c r="E12" s="148">
        <v>0.20617173612117801</v>
      </c>
      <c r="F12" s="148">
        <v>0.42047888040542603</v>
      </c>
      <c r="G12" s="148">
        <v>0.184404581785202</v>
      </c>
      <c r="H12" s="148">
        <v>8.8701494038104997E-2</v>
      </c>
      <c r="I12" s="148">
        <v>5.1350891590118401E-2</v>
      </c>
      <c r="J12" s="148">
        <v>1.5117472968995601E-2</v>
      </c>
      <c r="K12" s="148">
        <v>5.3972904570400698E-3</v>
      </c>
      <c r="L12" s="148">
        <v>6.9771581329405299E-3</v>
      </c>
      <c r="M12" s="148">
        <v>8.6528371321037401E-4</v>
      </c>
      <c r="N12" s="148">
        <v>1.1085324222222001E-3</v>
      </c>
      <c r="O12" s="148">
        <v>1.2004878371953999E-3</v>
      </c>
      <c r="P12" s="154">
        <v>38.376846313476598</v>
      </c>
      <c r="Q12" s="154">
        <v>35</v>
      </c>
    </row>
    <row r="13" spans="1:17" x14ac:dyDescent="0.2">
      <c r="A13" s="2" t="s">
        <v>32</v>
      </c>
      <c r="B13" s="151">
        <v>714</v>
      </c>
      <c r="C13" s="148">
        <v>0</v>
      </c>
      <c r="D13" s="148">
        <v>0</v>
      </c>
      <c r="E13" s="148">
        <v>5.13684283941984E-3</v>
      </c>
      <c r="F13" s="148">
        <v>5.2427023649215698E-2</v>
      </c>
      <c r="G13" s="148">
        <v>0.20989778637886</v>
      </c>
      <c r="H13" s="148">
        <v>0.25669416785240201</v>
      </c>
      <c r="I13" s="148">
        <v>0.25276410579681402</v>
      </c>
      <c r="J13" s="148">
        <v>0.10552715510129899</v>
      </c>
      <c r="K13" s="148">
        <v>5.0292577594518703E-2</v>
      </c>
      <c r="L13" s="148">
        <v>2.6029586791992201E-2</v>
      </c>
      <c r="M13" s="148">
        <v>2.3937189951539001E-2</v>
      </c>
      <c r="N13" s="148">
        <v>5.2907327190041499E-3</v>
      </c>
      <c r="O13" s="148">
        <v>1.2002837844193001E-2</v>
      </c>
      <c r="P13" s="154">
        <v>60.554161071777301</v>
      </c>
      <c r="Q13" s="154">
        <v>58</v>
      </c>
    </row>
    <row r="14" spans="1:17" x14ac:dyDescent="0.2">
      <c r="A14" s="2" t="s">
        <v>33</v>
      </c>
      <c r="B14" s="151">
        <v>1370</v>
      </c>
      <c r="C14" s="148">
        <v>0</v>
      </c>
      <c r="D14" s="148">
        <v>1.4773523434996601E-3</v>
      </c>
      <c r="E14" s="148">
        <v>0.132369965314865</v>
      </c>
      <c r="F14" s="148">
        <v>0.47011524438857999</v>
      </c>
      <c r="G14" s="148">
        <v>0.20042857527732799</v>
      </c>
      <c r="H14" s="148">
        <v>8.9485794305801405E-2</v>
      </c>
      <c r="I14" s="148">
        <v>6.0351680964231498E-2</v>
      </c>
      <c r="J14" s="148">
        <v>1.9099077209830301E-2</v>
      </c>
      <c r="K14" s="148">
        <v>1.3966981321573301E-2</v>
      </c>
      <c r="L14" s="148">
        <v>2.65156081877649E-3</v>
      </c>
      <c r="M14" s="148">
        <v>6.7706611007452002E-3</v>
      </c>
      <c r="N14" s="148">
        <v>0</v>
      </c>
      <c r="O14" s="148">
        <v>3.2830981072038399E-3</v>
      </c>
      <c r="P14" s="154">
        <v>40.679279327392599</v>
      </c>
      <c r="Q14" s="154">
        <v>36</v>
      </c>
    </row>
    <row r="15" spans="1:17" x14ac:dyDescent="0.2">
      <c r="A15" s="5" t="s">
        <v>34</v>
      </c>
      <c r="B15" s="150" t="s">
        <v>1</v>
      </c>
      <c r="C15" s="147" t="s">
        <v>1</v>
      </c>
      <c r="D15" s="147" t="s">
        <v>1</v>
      </c>
      <c r="E15" s="147" t="s">
        <v>1</v>
      </c>
      <c r="F15" s="147" t="s">
        <v>1</v>
      </c>
      <c r="G15" s="147" t="s">
        <v>1</v>
      </c>
      <c r="H15" s="147" t="s">
        <v>1</v>
      </c>
      <c r="I15" s="147" t="s">
        <v>1</v>
      </c>
      <c r="J15" s="147" t="s">
        <v>1</v>
      </c>
      <c r="K15" s="147" t="s">
        <v>1</v>
      </c>
      <c r="L15" s="147" t="s">
        <v>1</v>
      </c>
      <c r="M15" s="147" t="s">
        <v>1</v>
      </c>
      <c r="N15" s="147" t="s">
        <v>1</v>
      </c>
      <c r="O15" s="147" t="s">
        <v>1</v>
      </c>
      <c r="P15" s="153" t="s">
        <v>1</v>
      </c>
      <c r="Q15" s="153" t="s">
        <v>1</v>
      </c>
    </row>
    <row r="16" spans="1:17" x14ac:dyDescent="0.2">
      <c r="A16" s="2" t="s">
        <v>35</v>
      </c>
      <c r="B16" s="151">
        <v>4497</v>
      </c>
      <c r="C16" s="148">
        <v>1.5728144207969299E-3</v>
      </c>
      <c r="D16" s="148">
        <v>3.5885829478502301E-2</v>
      </c>
      <c r="E16" s="148">
        <v>0.18201395869255099</v>
      </c>
      <c r="F16" s="148">
        <v>0.217968240380287</v>
      </c>
      <c r="G16" s="148">
        <v>0.17998738586902599</v>
      </c>
      <c r="H16" s="148">
        <v>0.15545704960823101</v>
      </c>
      <c r="I16" s="148">
        <v>0.13899199664592701</v>
      </c>
      <c r="J16" s="148">
        <v>4.1663412004709202E-2</v>
      </c>
      <c r="K16" s="148">
        <v>1.96441281586885E-2</v>
      </c>
      <c r="L16" s="148">
        <v>1.0466111823916401E-2</v>
      </c>
      <c r="M16" s="148">
        <v>4.46646148338914E-3</v>
      </c>
      <c r="N16" s="148">
        <v>2.3274191189557301E-3</v>
      </c>
      <c r="O16" s="148">
        <v>9.5551935955882107E-3</v>
      </c>
      <c r="P16" s="154">
        <v>45.3423881530762</v>
      </c>
      <c r="Q16" s="154">
        <v>43</v>
      </c>
    </row>
    <row r="17" spans="1:17" x14ac:dyDescent="0.2">
      <c r="A17" s="2" t="s">
        <v>36</v>
      </c>
      <c r="B17" s="151">
        <v>248</v>
      </c>
      <c r="C17" s="148">
        <v>4.7098621726036098E-3</v>
      </c>
      <c r="D17" s="148">
        <v>8.3720855414867401E-2</v>
      </c>
      <c r="E17" s="148">
        <v>0.174746364355087</v>
      </c>
      <c r="F17" s="148">
        <v>0.210167586803436</v>
      </c>
      <c r="G17" s="148">
        <v>0.241613954305649</v>
      </c>
      <c r="H17" s="148">
        <v>0.13070078194141399</v>
      </c>
      <c r="I17" s="148">
        <v>9.4854637980461107E-2</v>
      </c>
      <c r="J17" s="148">
        <v>3.2673109322786303E-2</v>
      </c>
      <c r="K17" s="148">
        <v>5.98203903064132E-3</v>
      </c>
      <c r="L17" s="148">
        <v>1.2502951547503501E-2</v>
      </c>
      <c r="M17" s="148">
        <v>0</v>
      </c>
      <c r="N17" s="148">
        <v>0</v>
      </c>
      <c r="O17" s="148">
        <v>8.3278482779860497E-3</v>
      </c>
      <c r="P17" s="154">
        <v>41.482124328613303</v>
      </c>
      <c r="Q17" s="154">
        <v>40</v>
      </c>
    </row>
    <row r="18" spans="1:17" x14ac:dyDescent="0.2">
      <c r="A18" s="2" t="s">
        <v>37</v>
      </c>
      <c r="B18" s="151">
        <v>1928</v>
      </c>
      <c r="C18" s="148">
        <v>1.5912880189716801E-3</v>
      </c>
      <c r="D18" s="148">
        <v>4.5567294582724597E-3</v>
      </c>
      <c r="E18" s="148">
        <v>4.7336306422948803E-2</v>
      </c>
      <c r="F18" s="148">
        <v>0.193983480334282</v>
      </c>
      <c r="G18" s="148">
        <v>0.19103008508682301</v>
      </c>
      <c r="H18" s="148">
        <v>0.202732384204865</v>
      </c>
      <c r="I18" s="148">
        <v>0.194173648953438</v>
      </c>
      <c r="J18" s="148">
        <v>7.8991226851940197E-2</v>
      </c>
      <c r="K18" s="148">
        <v>3.3330190926790203E-2</v>
      </c>
      <c r="L18" s="148">
        <v>1.9625529646873498E-2</v>
      </c>
      <c r="M18" s="148">
        <v>2.0102782174944898E-2</v>
      </c>
      <c r="N18" s="148">
        <v>3.7791647482663402E-3</v>
      </c>
      <c r="O18" s="148">
        <v>8.7671829387545603E-3</v>
      </c>
      <c r="P18" s="154">
        <v>53.956089019775398</v>
      </c>
      <c r="Q18" s="154">
        <v>52.5</v>
      </c>
    </row>
    <row r="19" spans="1:17" x14ac:dyDescent="0.2">
      <c r="A19" s="2" t="s">
        <v>38</v>
      </c>
      <c r="B19" s="151">
        <v>227</v>
      </c>
      <c r="C19" s="148">
        <v>0</v>
      </c>
      <c r="D19" s="148">
        <v>4.4610872864723199E-2</v>
      </c>
      <c r="E19" s="148">
        <v>0.25551646947860701</v>
      </c>
      <c r="F19" s="148">
        <v>0.25212323665618902</v>
      </c>
      <c r="G19" s="148">
        <v>0.16452057659625999</v>
      </c>
      <c r="H19" s="148">
        <v>0.12949615716934201</v>
      </c>
      <c r="I19" s="148">
        <v>9.6176154911518097E-2</v>
      </c>
      <c r="J19" s="148">
        <v>2.53664497286081E-2</v>
      </c>
      <c r="K19" s="148">
        <v>1.45916724577546E-2</v>
      </c>
      <c r="L19" s="148">
        <v>1.2660304084420201E-2</v>
      </c>
      <c r="M19" s="148">
        <v>1.3993096945341701E-4</v>
      </c>
      <c r="N19" s="148">
        <v>0</v>
      </c>
      <c r="O19" s="148">
        <v>4.7981906682252901E-3</v>
      </c>
      <c r="P19" s="154">
        <v>40.857559204101598</v>
      </c>
      <c r="Q19" s="154">
        <v>36</v>
      </c>
    </row>
    <row r="20" spans="1:17" x14ac:dyDescent="0.2">
      <c r="A20" s="5" t="s">
        <v>39</v>
      </c>
      <c r="B20" s="150" t="s">
        <v>1</v>
      </c>
      <c r="C20" s="147" t="s">
        <v>1</v>
      </c>
      <c r="D20" s="147" t="s">
        <v>1</v>
      </c>
      <c r="E20" s="147" t="s">
        <v>1</v>
      </c>
      <c r="F20" s="147" t="s">
        <v>1</v>
      </c>
      <c r="G20" s="147" t="s">
        <v>1</v>
      </c>
      <c r="H20" s="147" t="s">
        <v>1</v>
      </c>
      <c r="I20" s="147" t="s">
        <v>1</v>
      </c>
      <c r="J20" s="147" t="s">
        <v>1</v>
      </c>
      <c r="K20" s="147" t="s">
        <v>1</v>
      </c>
      <c r="L20" s="147" t="s">
        <v>1</v>
      </c>
      <c r="M20" s="147" t="s">
        <v>1</v>
      </c>
      <c r="N20" s="147" t="s">
        <v>1</v>
      </c>
      <c r="O20" s="147" t="s">
        <v>1</v>
      </c>
      <c r="P20" s="153" t="s">
        <v>1</v>
      </c>
      <c r="Q20" s="153" t="s">
        <v>1</v>
      </c>
    </row>
    <row r="21" spans="1:17" x14ac:dyDescent="0.2">
      <c r="A21" s="2" t="s">
        <v>35</v>
      </c>
      <c r="B21" s="151">
        <v>4497</v>
      </c>
      <c r="C21" s="148">
        <v>1.5728144207969299E-3</v>
      </c>
      <c r="D21" s="148">
        <v>3.5885829478502301E-2</v>
      </c>
      <c r="E21" s="148">
        <v>0.18201395869255099</v>
      </c>
      <c r="F21" s="148">
        <v>0.217968240380287</v>
      </c>
      <c r="G21" s="148">
        <v>0.17998738586902599</v>
      </c>
      <c r="H21" s="148">
        <v>0.15545704960823101</v>
      </c>
      <c r="I21" s="148">
        <v>0.13899199664592701</v>
      </c>
      <c r="J21" s="148">
        <v>4.1663412004709202E-2</v>
      </c>
      <c r="K21" s="148">
        <v>1.96441281586885E-2</v>
      </c>
      <c r="L21" s="148">
        <v>1.0466111823916401E-2</v>
      </c>
      <c r="M21" s="148">
        <v>4.46646148338914E-3</v>
      </c>
      <c r="N21" s="148">
        <v>2.3274191189557301E-3</v>
      </c>
      <c r="O21" s="148">
        <v>9.5551935955882107E-3</v>
      </c>
      <c r="P21" s="154">
        <v>45.3423881530762</v>
      </c>
      <c r="Q21" s="154">
        <v>43</v>
      </c>
    </row>
    <row r="22" spans="1:17" x14ac:dyDescent="0.2">
      <c r="A22" s="2" t="s">
        <v>40</v>
      </c>
      <c r="B22" s="151">
        <v>85</v>
      </c>
      <c r="C22" s="148">
        <v>5.4786289110779797E-3</v>
      </c>
      <c r="D22" s="148">
        <v>3.92867475748062E-2</v>
      </c>
      <c r="E22" s="148">
        <v>8.4129892289638505E-2</v>
      </c>
      <c r="F22" s="148">
        <v>0.21475455164909399</v>
      </c>
      <c r="G22" s="148">
        <v>0.244692131876945</v>
      </c>
      <c r="H22" s="148">
        <v>0.13669951260089899</v>
      </c>
      <c r="I22" s="148">
        <v>0.123076312243938</v>
      </c>
      <c r="J22" s="148">
        <v>7.8641369938850403E-2</v>
      </c>
      <c r="K22" s="148">
        <v>1.75847485661507E-2</v>
      </c>
      <c r="L22" s="148">
        <v>3.1175633892416999E-2</v>
      </c>
      <c r="M22" s="148">
        <v>0</v>
      </c>
      <c r="N22" s="148">
        <v>0</v>
      </c>
      <c r="O22" s="148">
        <v>2.4480469524860399E-2</v>
      </c>
      <c r="P22" s="154">
        <v>48.897712707519503</v>
      </c>
      <c r="Q22" s="154">
        <v>46</v>
      </c>
    </row>
    <row r="23" spans="1:17" x14ac:dyDescent="0.2">
      <c r="A23" s="2" t="s">
        <v>41</v>
      </c>
      <c r="B23" s="151">
        <v>138</v>
      </c>
      <c r="C23" s="148">
        <v>0</v>
      </c>
      <c r="D23" s="148">
        <v>0.103170268237591</v>
      </c>
      <c r="E23" s="148">
        <v>0.23724739253520999</v>
      </c>
      <c r="F23" s="148">
        <v>0.19658644497394601</v>
      </c>
      <c r="G23" s="148">
        <v>0.24453541636466999</v>
      </c>
      <c r="H23" s="148">
        <v>0.12737573683261899</v>
      </c>
      <c r="I23" s="148">
        <v>8.7709024548530606E-2</v>
      </c>
      <c r="J23" s="148">
        <v>0</v>
      </c>
      <c r="K23" s="148">
        <v>0</v>
      </c>
      <c r="L23" s="148">
        <v>3.37570765987039E-3</v>
      </c>
      <c r="M23" s="148">
        <v>0</v>
      </c>
      <c r="N23" s="148">
        <v>0</v>
      </c>
      <c r="O23" s="148">
        <v>0</v>
      </c>
      <c r="P23" s="154">
        <v>37.8902778625488</v>
      </c>
      <c r="Q23" s="154">
        <v>37</v>
      </c>
    </row>
    <row r="24" spans="1:17" x14ac:dyDescent="0.2">
      <c r="A24" s="2" t="s">
        <v>42</v>
      </c>
      <c r="B24" s="151">
        <v>25</v>
      </c>
      <c r="C24" s="148" t="s">
        <v>1</v>
      </c>
      <c r="D24" s="148" t="s">
        <v>1</v>
      </c>
      <c r="E24" s="148" t="s">
        <v>1</v>
      </c>
      <c r="F24" s="148" t="s">
        <v>1</v>
      </c>
      <c r="G24" s="148" t="s">
        <v>1</v>
      </c>
      <c r="H24" s="148" t="s">
        <v>1</v>
      </c>
      <c r="I24" s="148" t="s">
        <v>1</v>
      </c>
      <c r="J24" s="148" t="s">
        <v>1</v>
      </c>
      <c r="K24" s="148" t="s">
        <v>1</v>
      </c>
      <c r="L24" s="148" t="s">
        <v>1</v>
      </c>
      <c r="M24" s="148" t="s">
        <v>1</v>
      </c>
      <c r="N24" s="148" t="s">
        <v>1</v>
      </c>
      <c r="O24" s="148" t="s">
        <v>1</v>
      </c>
      <c r="P24" s="154" t="s">
        <v>1</v>
      </c>
      <c r="Q24" s="154" t="s">
        <v>1</v>
      </c>
    </row>
    <row r="25" spans="1:17" x14ac:dyDescent="0.2">
      <c r="A25" s="2" t="s">
        <v>43</v>
      </c>
      <c r="B25" s="151">
        <v>11</v>
      </c>
      <c r="C25" s="148" t="s">
        <v>1</v>
      </c>
      <c r="D25" s="148" t="s">
        <v>1</v>
      </c>
      <c r="E25" s="148" t="s">
        <v>1</v>
      </c>
      <c r="F25" s="148" t="s">
        <v>1</v>
      </c>
      <c r="G25" s="148" t="s">
        <v>1</v>
      </c>
      <c r="H25" s="148" t="s">
        <v>1</v>
      </c>
      <c r="I25" s="148" t="s">
        <v>1</v>
      </c>
      <c r="J25" s="148" t="s">
        <v>1</v>
      </c>
      <c r="K25" s="148" t="s">
        <v>1</v>
      </c>
      <c r="L25" s="148" t="s">
        <v>1</v>
      </c>
      <c r="M25" s="148" t="s">
        <v>1</v>
      </c>
      <c r="N25" s="148" t="s">
        <v>1</v>
      </c>
      <c r="O25" s="148" t="s">
        <v>1</v>
      </c>
      <c r="P25" s="154" t="s">
        <v>1</v>
      </c>
      <c r="Q25" s="154" t="s">
        <v>1</v>
      </c>
    </row>
    <row r="26" spans="1:17" x14ac:dyDescent="0.2">
      <c r="A26" s="2" t="s">
        <v>37</v>
      </c>
      <c r="B26" s="151">
        <v>1928</v>
      </c>
      <c r="C26" s="148">
        <v>1.5912880189716801E-3</v>
      </c>
      <c r="D26" s="148">
        <v>4.5567294582724597E-3</v>
      </c>
      <c r="E26" s="148">
        <v>4.7336306422948803E-2</v>
      </c>
      <c r="F26" s="148">
        <v>0.193983480334282</v>
      </c>
      <c r="G26" s="148">
        <v>0.19103008508682301</v>
      </c>
      <c r="H26" s="148">
        <v>0.202732384204865</v>
      </c>
      <c r="I26" s="148">
        <v>0.194173648953438</v>
      </c>
      <c r="J26" s="148">
        <v>7.8991226851940197E-2</v>
      </c>
      <c r="K26" s="148">
        <v>3.3330190926790203E-2</v>
      </c>
      <c r="L26" s="148">
        <v>1.9625529646873498E-2</v>
      </c>
      <c r="M26" s="148">
        <v>2.0102782174944898E-2</v>
      </c>
      <c r="N26" s="148">
        <v>3.7791647482663402E-3</v>
      </c>
      <c r="O26" s="148">
        <v>8.7671829387545603E-3</v>
      </c>
      <c r="P26" s="154">
        <v>53.956089019775398</v>
      </c>
      <c r="Q26" s="154">
        <v>52.5</v>
      </c>
    </row>
    <row r="27" spans="1:17" x14ac:dyDescent="0.2">
      <c r="A27" s="2" t="s">
        <v>44</v>
      </c>
      <c r="B27" s="151">
        <v>24</v>
      </c>
      <c r="C27" s="148" t="s">
        <v>1</v>
      </c>
      <c r="D27" s="148" t="s">
        <v>1</v>
      </c>
      <c r="E27" s="148" t="s">
        <v>1</v>
      </c>
      <c r="F27" s="148" t="s">
        <v>1</v>
      </c>
      <c r="G27" s="148" t="s">
        <v>1</v>
      </c>
      <c r="H27" s="148" t="s">
        <v>1</v>
      </c>
      <c r="I27" s="148" t="s">
        <v>1</v>
      </c>
      <c r="J27" s="148" t="s">
        <v>1</v>
      </c>
      <c r="K27" s="148" t="s">
        <v>1</v>
      </c>
      <c r="L27" s="148" t="s">
        <v>1</v>
      </c>
      <c r="M27" s="148" t="s">
        <v>1</v>
      </c>
      <c r="N27" s="148" t="s">
        <v>1</v>
      </c>
      <c r="O27" s="148" t="s">
        <v>1</v>
      </c>
      <c r="P27" s="154" t="s">
        <v>1</v>
      </c>
      <c r="Q27" s="154" t="s">
        <v>1</v>
      </c>
    </row>
    <row r="28" spans="1:17" x14ac:dyDescent="0.2">
      <c r="A28" s="2" t="s">
        <v>45</v>
      </c>
      <c r="B28" s="151">
        <v>192</v>
      </c>
      <c r="C28" s="148">
        <v>0</v>
      </c>
      <c r="D28" s="148">
        <v>3.11779696494341E-2</v>
      </c>
      <c r="E28" s="148">
        <v>0.24135431647300701</v>
      </c>
      <c r="F28" s="148">
        <v>0.27825284004211398</v>
      </c>
      <c r="G28" s="148">
        <v>0.15608938038349199</v>
      </c>
      <c r="H28" s="148">
        <v>0.13411469757556899</v>
      </c>
      <c r="I28" s="148">
        <v>9.5415979623794597E-2</v>
      </c>
      <c r="J28" s="148">
        <v>3.0084472149610499E-2</v>
      </c>
      <c r="K28" s="148">
        <v>1.73056460916996E-2</v>
      </c>
      <c r="L28" s="148">
        <v>1.50150526314974E-2</v>
      </c>
      <c r="M28" s="148">
        <v>1.65957375429571E-4</v>
      </c>
      <c r="N28" s="148">
        <v>0</v>
      </c>
      <c r="O28" s="148">
        <v>1.0237087262794399E-3</v>
      </c>
      <c r="P28" s="154">
        <v>41.303386688232401</v>
      </c>
      <c r="Q28" s="154">
        <v>36</v>
      </c>
    </row>
    <row r="29" spans="1:17" x14ac:dyDescent="0.2">
      <c r="A29" s="5" t="s">
        <v>46</v>
      </c>
      <c r="B29" s="150" t="s">
        <v>1</v>
      </c>
      <c r="C29" s="147" t="s">
        <v>1</v>
      </c>
      <c r="D29" s="147" t="s">
        <v>1</v>
      </c>
      <c r="E29" s="147" t="s">
        <v>1</v>
      </c>
      <c r="F29" s="147" t="s">
        <v>1</v>
      </c>
      <c r="G29" s="147" t="s">
        <v>1</v>
      </c>
      <c r="H29" s="147" t="s">
        <v>1</v>
      </c>
      <c r="I29" s="147" t="s">
        <v>1</v>
      </c>
      <c r="J29" s="147" t="s">
        <v>1</v>
      </c>
      <c r="K29" s="147" t="s">
        <v>1</v>
      </c>
      <c r="L29" s="147" t="s">
        <v>1</v>
      </c>
      <c r="M29" s="147" t="s">
        <v>1</v>
      </c>
      <c r="N29" s="147" t="s">
        <v>1</v>
      </c>
      <c r="O29" s="147" t="s">
        <v>1</v>
      </c>
      <c r="P29" s="153" t="s">
        <v>1</v>
      </c>
      <c r="Q29" s="153" t="s">
        <v>1</v>
      </c>
    </row>
    <row r="30" spans="1:17" x14ac:dyDescent="0.2">
      <c r="A30" s="2" t="s">
        <v>47</v>
      </c>
      <c r="B30" s="151">
        <v>345</v>
      </c>
      <c r="C30" s="148">
        <v>0</v>
      </c>
      <c r="D30" s="148">
        <v>3.0797543004155201E-2</v>
      </c>
      <c r="E30" s="148">
        <v>0.13805848360061601</v>
      </c>
      <c r="F30" s="148">
        <v>0.238548919558525</v>
      </c>
      <c r="G30" s="148">
        <v>0.28911468386650102</v>
      </c>
      <c r="H30" s="148">
        <v>0.13619752228259999</v>
      </c>
      <c r="I30" s="148">
        <v>9.8044060170650496E-2</v>
      </c>
      <c r="J30" s="148">
        <v>4.66261729598045E-2</v>
      </c>
      <c r="K30" s="148">
        <v>4.8982393927872198E-3</v>
      </c>
      <c r="L30" s="148">
        <v>1.0417195037007301E-2</v>
      </c>
      <c r="M30" s="148">
        <v>7.2972043417394196E-3</v>
      </c>
      <c r="N30" s="148">
        <v>0</v>
      </c>
      <c r="O30" s="148">
        <v>0</v>
      </c>
      <c r="P30" s="154">
        <v>43.894100189208999</v>
      </c>
      <c r="Q30" s="154">
        <v>44</v>
      </c>
    </row>
    <row r="31" spans="1:17" x14ac:dyDescent="0.2">
      <c r="A31" s="2" t="s">
        <v>48</v>
      </c>
      <c r="B31" s="151">
        <v>1604</v>
      </c>
      <c r="C31" s="148">
        <v>1.7834600294008901E-3</v>
      </c>
      <c r="D31" s="148">
        <v>1.8187228590250001E-2</v>
      </c>
      <c r="E31" s="148">
        <v>0.10717096179723699</v>
      </c>
      <c r="F31" s="148">
        <v>0.16949777305126201</v>
      </c>
      <c r="G31" s="148">
        <v>0.21700236201286299</v>
      </c>
      <c r="H31" s="148">
        <v>0.21362252533435799</v>
      </c>
      <c r="I31" s="148">
        <v>0.17407268285751301</v>
      </c>
      <c r="J31" s="148">
        <v>5.0261404365301098E-2</v>
      </c>
      <c r="K31" s="148">
        <v>1.7145300284028098E-2</v>
      </c>
      <c r="L31" s="148">
        <v>1.30357276648283E-2</v>
      </c>
      <c r="M31" s="148">
        <v>7.5742369517684E-3</v>
      </c>
      <c r="N31" s="148">
        <v>3.5394225269556002E-3</v>
      </c>
      <c r="O31" s="148">
        <v>7.1069267578422997E-3</v>
      </c>
      <c r="P31" s="154">
        <v>49.473445892333999</v>
      </c>
      <c r="Q31" s="154">
        <v>49</v>
      </c>
    </row>
    <row r="32" spans="1:17" x14ac:dyDescent="0.2">
      <c r="A32" s="2" t="s">
        <v>49</v>
      </c>
      <c r="B32" s="151">
        <v>1361</v>
      </c>
      <c r="C32" s="148">
        <v>0</v>
      </c>
      <c r="D32" s="148">
        <v>3.0186550691723799E-2</v>
      </c>
      <c r="E32" s="148">
        <v>0.12626282870769501</v>
      </c>
      <c r="F32" s="148">
        <v>0.20734594762325301</v>
      </c>
      <c r="G32" s="148">
        <v>0.130693703889847</v>
      </c>
      <c r="H32" s="148">
        <v>0.16384787857532501</v>
      </c>
      <c r="I32" s="148">
        <v>0.20157873630523701</v>
      </c>
      <c r="J32" s="148">
        <v>6.42571151256561E-2</v>
      </c>
      <c r="K32" s="148">
        <v>4.1152771562337903E-2</v>
      </c>
      <c r="L32" s="148">
        <v>1.4758929610252399E-2</v>
      </c>
      <c r="M32" s="148">
        <v>5.2989087998867E-3</v>
      </c>
      <c r="N32" s="148">
        <v>1.8092915415763901E-3</v>
      </c>
      <c r="O32" s="148">
        <v>1.2807341292500499E-2</v>
      </c>
      <c r="P32" s="154">
        <v>49.965709686279297</v>
      </c>
      <c r="Q32" s="154">
        <v>50</v>
      </c>
    </row>
    <row r="33" spans="1:17" x14ac:dyDescent="0.2">
      <c r="A33" s="2" t="s">
        <v>50</v>
      </c>
      <c r="B33" s="151">
        <v>3294</v>
      </c>
      <c r="C33" s="148">
        <v>3.6391390021890402E-3</v>
      </c>
      <c r="D33" s="148">
        <v>4.6458587050437899E-2</v>
      </c>
      <c r="E33" s="148">
        <v>0.23549707233905801</v>
      </c>
      <c r="F33" s="148">
        <v>0.25550901889800998</v>
      </c>
      <c r="G33" s="148">
        <v>0.15915276110172299</v>
      </c>
      <c r="H33" s="148">
        <v>0.110866144299507</v>
      </c>
      <c r="I33" s="148">
        <v>9.75677445530891E-2</v>
      </c>
      <c r="J33" s="148">
        <v>3.7886865437030799E-2</v>
      </c>
      <c r="K33" s="148">
        <v>1.87852773815393E-2</v>
      </c>
      <c r="L33" s="148">
        <v>1.09572792425752E-2</v>
      </c>
      <c r="M33" s="148">
        <v>9.7132828086614591E-3</v>
      </c>
      <c r="N33" s="148">
        <v>2.2475346922874498E-3</v>
      </c>
      <c r="O33" s="148">
        <v>1.1719282716512699E-2</v>
      </c>
      <c r="P33" s="154">
        <v>42.781623840332003</v>
      </c>
      <c r="Q33" s="154">
        <v>37.5</v>
      </c>
    </row>
    <row r="34" spans="1:17" x14ac:dyDescent="0.2">
      <c r="A34" s="5" t="s">
        <v>51</v>
      </c>
      <c r="B34" s="150" t="s">
        <v>1</v>
      </c>
      <c r="C34" s="147" t="s">
        <v>1</v>
      </c>
      <c r="D34" s="147" t="s">
        <v>1</v>
      </c>
      <c r="E34" s="147" t="s">
        <v>1</v>
      </c>
      <c r="F34" s="147" t="s">
        <v>1</v>
      </c>
      <c r="G34" s="147" t="s">
        <v>1</v>
      </c>
      <c r="H34" s="147" t="s">
        <v>1</v>
      </c>
      <c r="I34" s="147" t="s">
        <v>1</v>
      </c>
      <c r="J34" s="147" t="s">
        <v>1</v>
      </c>
      <c r="K34" s="147" t="s">
        <v>1</v>
      </c>
      <c r="L34" s="147" t="s">
        <v>1</v>
      </c>
      <c r="M34" s="147" t="s">
        <v>1</v>
      </c>
      <c r="N34" s="147" t="s">
        <v>1</v>
      </c>
      <c r="O34" s="147" t="s">
        <v>1</v>
      </c>
      <c r="P34" s="153" t="s">
        <v>1</v>
      </c>
      <c r="Q34" s="153" t="s">
        <v>1</v>
      </c>
    </row>
    <row r="35" spans="1:17" x14ac:dyDescent="0.2">
      <c r="A35" s="2" t="s">
        <v>52</v>
      </c>
      <c r="B35" s="151">
        <v>2020</v>
      </c>
      <c r="C35" s="148">
        <v>0</v>
      </c>
      <c r="D35" s="148">
        <v>1.5731910243630401E-3</v>
      </c>
      <c r="E35" s="148">
        <v>2.2939022630453099E-2</v>
      </c>
      <c r="F35" s="148">
        <v>8.28400328755379E-2</v>
      </c>
      <c r="G35" s="148">
        <v>0.22096514701843301</v>
      </c>
      <c r="H35" s="148">
        <v>0.25150999426841703</v>
      </c>
      <c r="I35" s="148">
        <v>0.24607057869434401</v>
      </c>
      <c r="J35" s="148">
        <v>8.3646260201931E-2</v>
      </c>
      <c r="K35" s="148">
        <v>3.6649119108915301E-2</v>
      </c>
      <c r="L35" s="148">
        <v>2.1936766803264601E-2</v>
      </c>
      <c r="M35" s="148">
        <v>1.27254296094179E-2</v>
      </c>
      <c r="N35" s="148">
        <v>3.7093993742018899E-3</v>
      </c>
      <c r="O35" s="148">
        <v>1.5435070730745799E-2</v>
      </c>
      <c r="P35" s="154">
        <v>57.658531188964801</v>
      </c>
      <c r="Q35" s="154">
        <v>56</v>
      </c>
    </row>
    <row r="36" spans="1:17" x14ac:dyDescent="0.2">
      <c r="A36" s="2" t="s">
        <v>53</v>
      </c>
      <c r="B36" s="151">
        <v>3142</v>
      </c>
      <c r="C36" s="148">
        <v>0</v>
      </c>
      <c r="D36" s="148">
        <v>1.2417514808476001E-2</v>
      </c>
      <c r="E36" s="148">
        <v>0.19154950976371801</v>
      </c>
      <c r="F36" s="148">
        <v>0.450178593397141</v>
      </c>
      <c r="G36" s="148">
        <v>0.19093848764896401</v>
      </c>
      <c r="H36" s="148">
        <v>8.0855950713157695E-2</v>
      </c>
      <c r="I36" s="148">
        <v>4.3806809931993498E-2</v>
      </c>
      <c r="J36" s="148">
        <v>1.3885953463614001E-2</v>
      </c>
      <c r="K36" s="148">
        <v>6.4296270720660704E-3</v>
      </c>
      <c r="L36" s="148">
        <v>4.2384020052850203E-3</v>
      </c>
      <c r="M36" s="148">
        <v>2.2444659844040901E-3</v>
      </c>
      <c r="N36" s="148">
        <v>1.2237539049237999E-3</v>
      </c>
      <c r="O36" s="148">
        <v>2.23091850057244E-3</v>
      </c>
      <c r="P36" s="154">
        <v>38.366405487060497</v>
      </c>
      <c r="Q36" s="154">
        <v>35</v>
      </c>
    </row>
    <row r="37" spans="1:17" x14ac:dyDescent="0.2">
      <c r="A37" s="2" t="s">
        <v>54</v>
      </c>
      <c r="B37" s="151">
        <v>958</v>
      </c>
      <c r="C37" s="148">
        <v>1.09664741903543E-2</v>
      </c>
      <c r="D37" s="148">
        <v>8.8680565357208294E-2</v>
      </c>
      <c r="E37" s="148">
        <v>0.51954978704452504</v>
      </c>
      <c r="F37" s="148">
        <v>0.21180555224418601</v>
      </c>
      <c r="G37" s="148">
        <v>0.114370912313461</v>
      </c>
      <c r="H37" s="148">
        <v>3.42348255217075E-2</v>
      </c>
      <c r="I37" s="148">
        <v>1.6082227230072001E-2</v>
      </c>
      <c r="J37" s="148">
        <v>8.3014031406491995E-4</v>
      </c>
      <c r="K37" s="148">
        <v>2.5025124195963101E-3</v>
      </c>
      <c r="L37" s="148">
        <v>4.59532369859517E-4</v>
      </c>
      <c r="M37" s="148">
        <v>5.1748793339356802E-4</v>
      </c>
      <c r="N37" s="148">
        <v>0</v>
      </c>
      <c r="O37" s="148">
        <v>0</v>
      </c>
      <c r="P37" s="154">
        <v>29.624517440795898</v>
      </c>
      <c r="Q37" s="154">
        <v>27</v>
      </c>
    </row>
    <row r="38" spans="1:17" x14ac:dyDescent="0.2">
      <c r="A38" s="2" t="s">
        <v>55</v>
      </c>
      <c r="B38" s="151">
        <v>957</v>
      </c>
      <c r="C38" s="148">
        <v>1.9559087231755298E-2</v>
      </c>
      <c r="D38" s="148">
        <v>0.256479412317276</v>
      </c>
      <c r="E38" s="148">
        <v>0.44640532135963401</v>
      </c>
      <c r="F38" s="148">
        <v>0.22007717192173001</v>
      </c>
      <c r="G38" s="148">
        <v>3.9267878979444497E-2</v>
      </c>
      <c r="H38" s="148">
        <v>1.5254772268235701E-2</v>
      </c>
      <c r="I38" s="148">
        <v>1.4208386419341001E-3</v>
      </c>
      <c r="J38" s="148">
        <v>1.53552682604641E-3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54">
        <v>25.013950347900401</v>
      </c>
      <c r="Q38" s="154">
        <v>24</v>
      </c>
    </row>
    <row r="39" spans="1:17" x14ac:dyDescent="0.2">
      <c r="A39" s="5" t="s">
        <v>56</v>
      </c>
      <c r="B39" s="150" t="s">
        <v>1</v>
      </c>
      <c r="C39" s="147" t="s">
        <v>1</v>
      </c>
      <c r="D39" s="147" t="s">
        <v>1</v>
      </c>
      <c r="E39" s="147" t="s">
        <v>1</v>
      </c>
      <c r="F39" s="147" t="s">
        <v>1</v>
      </c>
      <c r="G39" s="147" t="s">
        <v>1</v>
      </c>
      <c r="H39" s="147" t="s">
        <v>1</v>
      </c>
      <c r="I39" s="147" t="s">
        <v>1</v>
      </c>
      <c r="J39" s="147" t="s">
        <v>1</v>
      </c>
      <c r="K39" s="147" t="s">
        <v>1</v>
      </c>
      <c r="L39" s="147" t="s">
        <v>1</v>
      </c>
      <c r="M39" s="147" t="s">
        <v>1</v>
      </c>
      <c r="N39" s="147" t="s">
        <v>1</v>
      </c>
      <c r="O39" s="147" t="s">
        <v>1</v>
      </c>
      <c r="P39" s="153" t="s">
        <v>1</v>
      </c>
      <c r="Q39" s="153" t="s">
        <v>1</v>
      </c>
    </row>
    <row r="40" spans="1:17" x14ac:dyDescent="0.2">
      <c r="A40" s="2" t="s">
        <v>57</v>
      </c>
      <c r="B40" s="151">
        <v>6172</v>
      </c>
      <c r="C40" s="148">
        <v>1.7025206470862001E-3</v>
      </c>
      <c r="D40" s="148">
        <v>1.7918536439537999E-2</v>
      </c>
      <c r="E40" s="148">
        <v>0.136150076985359</v>
      </c>
      <c r="F40" s="148">
        <v>0.21040397882461501</v>
      </c>
      <c r="G40" s="148">
        <v>0.19261695444583901</v>
      </c>
      <c r="H40" s="148">
        <v>0.17518699169158899</v>
      </c>
      <c r="I40" s="148">
        <v>0.155923306941986</v>
      </c>
      <c r="J40" s="148">
        <v>5.3909156471490902E-2</v>
      </c>
      <c r="K40" s="148">
        <v>2.318643219769E-2</v>
      </c>
      <c r="L40" s="148">
        <v>1.45702343434095E-2</v>
      </c>
      <c r="M40" s="148">
        <v>7.4809980578720604E-3</v>
      </c>
      <c r="N40" s="148">
        <v>2.8240401297807702E-3</v>
      </c>
      <c r="O40" s="148">
        <v>8.1267692148685507E-3</v>
      </c>
      <c r="P40" s="154">
        <v>48.239215850830099</v>
      </c>
      <c r="Q40" s="154">
        <v>47</v>
      </c>
    </row>
    <row r="41" spans="1:17" x14ac:dyDescent="0.2">
      <c r="A41" s="2" t="s">
        <v>58</v>
      </c>
      <c r="B41" s="151">
        <v>687</v>
      </c>
      <c r="C41" s="148">
        <v>7.5601367279887199E-3</v>
      </c>
      <c r="D41" s="148">
        <v>0.107026278972626</v>
      </c>
      <c r="E41" s="148">
        <v>0.25805288553237898</v>
      </c>
      <c r="F41" s="148">
        <v>0.23218210041522999</v>
      </c>
      <c r="G41" s="148">
        <v>0.15602374076843301</v>
      </c>
      <c r="H41" s="148">
        <v>9.1875419020652799E-2</v>
      </c>
      <c r="I41" s="148">
        <v>8.84747505187988E-2</v>
      </c>
      <c r="J41" s="148">
        <v>2.26073786616325E-2</v>
      </c>
      <c r="K41" s="148">
        <v>1.2874891981482501E-2</v>
      </c>
      <c r="L41" s="148">
        <v>5.2452455274760697E-3</v>
      </c>
      <c r="M41" s="148">
        <v>5.5509926751255998E-3</v>
      </c>
      <c r="N41" s="148">
        <v>0</v>
      </c>
      <c r="O41" s="148">
        <v>1.2526182457804701E-2</v>
      </c>
      <c r="P41" s="154">
        <v>38.675315856933601</v>
      </c>
      <c r="Q41" s="154">
        <v>33.333332061767599</v>
      </c>
    </row>
    <row r="42" spans="1:17" x14ac:dyDescent="0.2">
      <c r="A42" s="5" t="s">
        <v>59</v>
      </c>
      <c r="B42" s="150" t="s">
        <v>1</v>
      </c>
      <c r="C42" s="147" t="s">
        <v>1</v>
      </c>
      <c r="D42" s="147" t="s">
        <v>1</v>
      </c>
      <c r="E42" s="147" t="s">
        <v>1</v>
      </c>
      <c r="F42" s="147" t="s">
        <v>1</v>
      </c>
      <c r="G42" s="147" t="s">
        <v>1</v>
      </c>
      <c r="H42" s="147" t="s">
        <v>1</v>
      </c>
      <c r="I42" s="147" t="s">
        <v>1</v>
      </c>
      <c r="J42" s="147" t="s">
        <v>1</v>
      </c>
      <c r="K42" s="147" t="s">
        <v>1</v>
      </c>
      <c r="L42" s="147" t="s">
        <v>1</v>
      </c>
      <c r="M42" s="147" t="s">
        <v>1</v>
      </c>
      <c r="N42" s="147" t="s">
        <v>1</v>
      </c>
      <c r="O42" s="147" t="s">
        <v>1</v>
      </c>
      <c r="P42" s="153" t="s">
        <v>1</v>
      </c>
      <c r="Q42" s="153" t="s">
        <v>1</v>
      </c>
    </row>
    <row r="43" spans="1:17" x14ac:dyDescent="0.2">
      <c r="A43" s="2" t="s">
        <v>60</v>
      </c>
      <c r="B43" s="151">
        <v>5649</v>
      </c>
      <c r="C43" s="148">
        <v>1.87519588507712E-3</v>
      </c>
      <c r="D43" s="148">
        <v>1.79380550980568E-2</v>
      </c>
      <c r="E43" s="148">
        <v>0.13525968790054299</v>
      </c>
      <c r="F43" s="148">
        <v>0.21014907956123399</v>
      </c>
      <c r="G43" s="148">
        <v>0.19378338754177099</v>
      </c>
      <c r="H43" s="148">
        <v>0.17778110504150399</v>
      </c>
      <c r="I43" s="148">
        <v>0.153793960809708</v>
      </c>
      <c r="J43" s="148">
        <v>5.4449811577796901E-2</v>
      </c>
      <c r="K43" s="148">
        <v>2.1344488486647599E-2</v>
      </c>
      <c r="L43" s="148">
        <v>1.41190681606531E-2</v>
      </c>
      <c r="M43" s="148">
        <v>7.7414335682988202E-3</v>
      </c>
      <c r="N43" s="148">
        <v>2.58984649553895E-3</v>
      </c>
      <c r="O43" s="148">
        <v>9.1748815029859508E-3</v>
      </c>
      <c r="P43" s="154">
        <v>48.233543395996101</v>
      </c>
      <c r="Q43" s="154">
        <v>47</v>
      </c>
    </row>
    <row r="44" spans="1:17" x14ac:dyDescent="0.2">
      <c r="A44" s="2" t="s">
        <v>61</v>
      </c>
      <c r="B44" s="151">
        <v>731</v>
      </c>
      <c r="C44" s="148">
        <v>2.4297409690916499E-3</v>
      </c>
      <c r="D44" s="148">
        <v>2.1143876016140001E-2</v>
      </c>
      <c r="E44" s="148">
        <v>0.144669309258461</v>
      </c>
      <c r="F44" s="148">
        <v>0.20966237783432001</v>
      </c>
      <c r="G44" s="148">
        <v>0.19560837745666501</v>
      </c>
      <c r="H44" s="148">
        <v>0.143994301557541</v>
      </c>
      <c r="I44" s="148">
        <v>0.174749255180359</v>
      </c>
      <c r="J44" s="148">
        <v>4.3856132775545099E-2</v>
      </c>
      <c r="K44" s="148">
        <v>3.5315975546836902E-2</v>
      </c>
      <c r="L44" s="148">
        <v>1.4428047463297801E-2</v>
      </c>
      <c r="M44" s="148">
        <v>5.2038072608411303E-3</v>
      </c>
      <c r="N44" s="148">
        <v>3.8941274397075198E-3</v>
      </c>
      <c r="O44" s="148">
        <v>5.0446619279682602E-3</v>
      </c>
      <c r="P44" s="154">
        <v>47.809349060058601</v>
      </c>
      <c r="Q44" s="154">
        <v>45.5</v>
      </c>
    </row>
    <row r="45" spans="1:17" x14ac:dyDescent="0.2">
      <c r="A45" s="2" t="s">
        <v>62</v>
      </c>
      <c r="B45" s="151">
        <v>575</v>
      </c>
      <c r="C45" s="148">
        <v>6.9381748326122804E-3</v>
      </c>
      <c r="D45" s="148">
        <v>0.116245187819004</v>
      </c>
      <c r="E45" s="148">
        <v>0.27016690373420699</v>
      </c>
      <c r="F45" s="148">
        <v>0.23664265871047999</v>
      </c>
      <c r="G45" s="148">
        <v>0.14618304371833801</v>
      </c>
      <c r="H45" s="148">
        <v>8.9558973908424405E-2</v>
      </c>
      <c r="I45" s="148">
        <v>7.8200839459896102E-2</v>
      </c>
      <c r="J45" s="148">
        <v>2.1632056683301901E-2</v>
      </c>
      <c r="K45" s="148">
        <v>1.3418485410511501E-2</v>
      </c>
      <c r="L45" s="148">
        <v>5.9339795261621501E-3</v>
      </c>
      <c r="M45" s="148">
        <v>5.37389703094959E-3</v>
      </c>
      <c r="N45" s="148">
        <v>0</v>
      </c>
      <c r="O45" s="148">
        <v>9.7058080136776005E-3</v>
      </c>
      <c r="P45" s="154">
        <v>37.783462524414098</v>
      </c>
      <c r="Q45" s="154">
        <v>32.5</v>
      </c>
    </row>
    <row r="46" spans="1:17" x14ac:dyDescent="0.2">
      <c r="A46" s="5" t="s">
        <v>63</v>
      </c>
      <c r="B46" s="150" t="s">
        <v>1</v>
      </c>
      <c r="C46" s="147" t="s">
        <v>1</v>
      </c>
      <c r="D46" s="147" t="s">
        <v>1</v>
      </c>
      <c r="E46" s="147" t="s">
        <v>1</v>
      </c>
      <c r="F46" s="147" t="s">
        <v>1</v>
      </c>
      <c r="G46" s="147" t="s">
        <v>1</v>
      </c>
      <c r="H46" s="147" t="s">
        <v>1</v>
      </c>
      <c r="I46" s="147" t="s">
        <v>1</v>
      </c>
      <c r="J46" s="147" t="s">
        <v>1</v>
      </c>
      <c r="K46" s="147" t="s">
        <v>1</v>
      </c>
      <c r="L46" s="147" t="s">
        <v>1</v>
      </c>
      <c r="M46" s="147" t="s">
        <v>1</v>
      </c>
      <c r="N46" s="147" t="s">
        <v>1</v>
      </c>
      <c r="O46" s="147" t="s">
        <v>1</v>
      </c>
      <c r="P46" s="153" t="s">
        <v>1</v>
      </c>
      <c r="Q46" s="153" t="s">
        <v>1</v>
      </c>
    </row>
    <row r="47" spans="1:17" x14ac:dyDescent="0.2">
      <c r="A47" s="2" t="s">
        <v>64</v>
      </c>
      <c r="B47" s="151">
        <v>858</v>
      </c>
      <c r="C47" s="148">
        <v>1.2617696775123501E-3</v>
      </c>
      <c r="D47" s="148">
        <v>2.91807297617197E-2</v>
      </c>
      <c r="E47" s="148">
        <v>0.176321431994438</v>
      </c>
      <c r="F47" s="148">
        <v>0.20238608121871901</v>
      </c>
      <c r="G47" s="148">
        <v>0.145623669028282</v>
      </c>
      <c r="H47" s="148">
        <v>0.18970715999603299</v>
      </c>
      <c r="I47" s="148">
        <v>0.129947304725647</v>
      </c>
      <c r="J47" s="148">
        <v>4.8341672867536503E-2</v>
      </c>
      <c r="K47" s="148">
        <v>3.8318190723657601E-2</v>
      </c>
      <c r="L47" s="148">
        <v>2.09114477038383E-2</v>
      </c>
      <c r="M47" s="148">
        <v>6.6142985597252802E-3</v>
      </c>
      <c r="N47" s="148">
        <v>3.8511618040502102E-3</v>
      </c>
      <c r="O47" s="148">
        <v>7.5350794941186896E-3</v>
      </c>
      <c r="P47" s="154">
        <v>47.662063598632798</v>
      </c>
      <c r="Q47" s="154">
        <v>46</v>
      </c>
    </row>
    <row r="48" spans="1:17" x14ac:dyDescent="0.2">
      <c r="A48" s="2" t="s">
        <v>65</v>
      </c>
      <c r="B48" s="151">
        <v>607</v>
      </c>
      <c r="C48" s="148">
        <v>2.2234197240322798E-3</v>
      </c>
      <c r="D48" s="148">
        <v>5.9618163853883702E-2</v>
      </c>
      <c r="E48" s="148">
        <v>0.17091830074787101</v>
      </c>
      <c r="F48" s="148">
        <v>0.198283210396767</v>
      </c>
      <c r="G48" s="148">
        <v>0.17926284670829801</v>
      </c>
      <c r="H48" s="148">
        <v>0.17609840631484999</v>
      </c>
      <c r="I48" s="148">
        <v>0.16072256863117201</v>
      </c>
      <c r="J48" s="148">
        <v>1.6650853678584099E-2</v>
      </c>
      <c r="K48" s="148">
        <v>1.32671408355236E-2</v>
      </c>
      <c r="L48" s="148">
        <v>7.0274835452437401E-3</v>
      </c>
      <c r="M48" s="148">
        <v>1.00318370386958E-2</v>
      </c>
      <c r="N48" s="148">
        <v>2.91089038364589E-3</v>
      </c>
      <c r="O48" s="148">
        <v>2.9848578851670001E-3</v>
      </c>
      <c r="P48" s="154">
        <v>44.1554985046387</v>
      </c>
      <c r="Q48" s="154">
        <v>45</v>
      </c>
    </row>
    <row r="49" spans="1:17" x14ac:dyDescent="0.2">
      <c r="A49" s="2" t="s">
        <v>66</v>
      </c>
      <c r="B49" s="151">
        <v>1095</v>
      </c>
      <c r="C49" s="148">
        <v>4.8001520335674303E-3</v>
      </c>
      <c r="D49" s="148">
        <v>3.0950702726841001E-2</v>
      </c>
      <c r="E49" s="148">
        <v>0.13445283472538</v>
      </c>
      <c r="F49" s="148">
        <v>0.21161495149135601</v>
      </c>
      <c r="G49" s="148">
        <v>0.204295039176941</v>
      </c>
      <c r="H49" s="148">
        <v>0.170865833759308</v>
      </c>
      <c r="I49" s="148">
        <v>0.15632517635822299</v>
      </c>
      <c r="J49" s="148">
        <v>4.3655917048454299E-2</v>
      </c>
      <c r="K49" s="148">
        <v>1.5609292313456501E-2</v>
      </c>
      <c r="L49" s="148">
        <v>1.45852565765381E-2</v>
      </c>
      <c r="M49" s="148">
        <v>7.7371853403747099E-3</v>
      </c>
      <c r="N49" s="148">
        <v>1.13907060585916E-3</v>
      </c>
      <c r="O49" s="148">
        <v>3.9685838855803004E-3</v>
      </c>
      <c r="P49" s="154">
        <v>46.4103393554688</v>
      </c>
      <c r="Q49" s="154">
        <v>46</v>
      </c>
    </row>
    <row r="50" spans="1:17" x14ac:dyDescent="0.2">
      <c r="A50" s="2" t="s">
        <v>67</v>
      </c>
      <c r="B50" s="151">
        <v>699</v>
      </c>
      <c r="C50" s="148">
        <v>6.6477931104600404E-3</v>
      </c>
      <c r="D50" s="148">
        <v>4.8285242170095402E-2</v>
      </c>
      <c r="E50" s="148">
        <v>0.15606495738029499</v>
      </c>
      <c r="F50" s="148">
        <v>0.221273168921471</v>
      </c>
      <c r="G50" s="148">
        <v>0.17033231258392301</v>
      </c>
      <c r="H50" s="148">
        <v>0.13042210042476701</v>
      </c>
      <c r="I50" s="148">
        <v>0.151164636015892</v>
      </c>
      <c r="J50" s="148">
        <v>5.1917713135480902E-2</v>
      </c>
      <c r="K50" s="148">
        <v>2.2484544664621402E-2</v>
      </c>
      <c r="L50" s="148">
        <v>9.58846975117922E-3</v>
      </c>
      <c r="M50" s="148">
        <v>6.8445499055087601E-3</v>
      </c>
      <c r="N50" s="148">
        <v>2.70660477690399E-3</v>
      </c>
      <c r="O50" s="148">
        <v>2.2267907857894901E-2</v>
      </c>
      <c r="P50" s="154">
        <v>46.825153350830099</v>
      </c>
      <c r="Q50" s="154">
        <v>42.5</v>
      </c>
    </row>
    <row r="51" spans="1:17" x14ac:dyDescent="0.2">
      <c r="A51" s="2" t="s">
        <v>68</v>
      </c>
      <c r="B51" s="151">
        <v>635</v>
      </c>
      <c r="C51" s="148">
        <v>7.0220702327787902E-3</v>
      </c>
      <c r="D51" s="148">
        <v>2.7797119691967999E-2</v>
      </c>
      <c r="E51" s="148">
        <v>0.198675692081451</v>
      </c>
      <c r="F51" s="148">
        <v>0.20297206938266801</v>
      </c>
      <c r="G51" s="148">
        <v>0.19133734703064001</v>
      </c>
      <c r="H51" s="148">
        <v>0.17763765156269101</v>
      </c>
      <c r="I51" s="148">
        <v>0.109160013496876</v>
      </c>
      <c r="J51" s="148">
        <v>4.9290232360363E-2</v>
      </c>
      <c r="K51" s="148">
        <v>1.2484491802752001E-2</v>
      </c>
      <c r="L51" s="148">
        <v>1.00061306729913E-2</v>
      </c>
      <c r="M51" s="148">
        <v>7.7434303238987897E-3</v>
      </c>
      <c r="N51" s="148">
        <v>1.4731407864019301E-3</v>
      </c>
      <c r="O51" s="148">
        <v>4.4006113894283798E-3</v>
      </c>
      <c r="P51" s="154">
        <v>44.673286437988303</v>
      </c>
      <c r="Q51" s="154">
        <v>43</v>
      </c>
    </row>
    <row r="52" spans="1:17" x14ac:dyDescent="0.2">
      <c r="A52" s="2" t="s">
        <v>69</v>
      </c>
      <c r="B52" s="151">
        <v>676</v>
      </c>
      <c r="C52" s="148">
        <v>4.1608358733355999E-3</v>
      </c>
      <c r="D52" s="148">
        <v>1.9738147035241099E-2</v>
      </c>
      <c r="E52" s="148">
        <v>0.15563902258873</v>
      </c>
      <c r="F52" s="148">
        <v>0.205312550067902</v>
      </c>
      <c r="G52" s="148">
        <v>0.22064885497093201</v>
      </c>
      <c r="H52" s="148">
        <v>0.16883760690689101</v>
      </c>
      <c r="I52" s="148">
        <v>0.13732591271400499</v>
      </c>
      <c r="J52" s="148">
        <v>3.2126255333423601E-2</v>
      </c>
      <c r="K52" s="148">
        <v>2.2153854370117201E-2</v>
      </c>
      <c r="L52" s="148">
        <v>1.5468072146177301E-2</v>
      </c>
      <c r="M52" s="148">
        <v>4.21506259590387E-3</v>
      </c>
      <c r="N52" s="148">
        <v>2.6248157955706098E-3</v>
      </c>
      <c r="O52" s="148">
        <v>1.1749017983675E-2</v>
      </c>
      <c r="P52" s="154">
        <v>47.106632232666001</v>
      </c>
      <c r="Q52" s="154">
        <v>45</v>
      </c>
    </row>
    <row r="53" spans="1:17" x14ac:dyDescent="0.2">
      <c r="A53" s="2" t="s">
        <v>70</v>
      </c>
      <c r="B53" s="151">
        <v>695</v>
      </c>
      <c r="C53" s="148">
        <v>0</v>
      </c>
      <c r="D53" s="148">
        <v>3.8036152720451397E-2</v>
      </c>
      <c r="E53" s="148">
        <v>0.120861157774925</v>
      </c>
      <c r="F53" s="148">
        <v>0.30323171615600603</v>
      </c>
      <c r="G53" s="148">
        <v>0.19614359736442599</v>
      </c>
      <c r="H53" s="148">
        <v>7.9117007553577395E-2</v>
      </c>
      <c r="I53" s="148">
        <v>0.14359100162982899</v>
      </c>
      <c r="J53" s="148">
        <v>7.7434927225112901E-2</v>
      </c>
      <c r="K53" s="148">
        <v>1.5261579304933499E-2</v>
      </c>
      <c r="L53" s="148">
        <v>1.36118279770017E-2</v>
      </c>
      <c r="M53" s="148">
        <v>6.22528092935681E-3</v>
      </c>
      <c r="N53" s="148">
        <v>3.07305902242661E-3</v>
      </c>
      <c r="O53" s="148">
        <v>3.41269886121154E-3</v>
      </c>
      <c r="P53" s="154">
        <v>45.895950317382798</v>
      </c>
      <c r="Q53" s="154">
        <v>43</v>
      </c>
    </row>
    <row r="54" spans="1:17" x14ac:dyDescent="0.2">
      <c r="A54" s="2" t="s">
        <v>71</v>
      </c>
      <c r="B54" s="151">
        <v>667</v>
      </c>
      <c r="C54" s="148">
        <v>0</v>
      </c>
      <c r="D54" s="148">
        <v>2.68750321120024E-2</v>
      </c>
      <c r="E54" s="148">
        <v>0.16017040610313399</v>
      </c>
      <c r="F54" s="148">
        <v>0.193915516138077</v>
      </c>
      <c r="G54" s="148">
        <v>0.19609184563159901</v>
      </c>
      <c r="H54" s="148">
        <v>0.16561768949031799</v>
      </c>
      <c r="I54" s="148">
        <v>0.15640446543693501</v>
      </c>
      <c r="J54" s="148">
        <v>4.8212170600891099E-2</v>
      </c>
      <c r="K54" s="148">
        <v>2.17757113277912E-2</v>
      </c>
      <c r="L54" s="148">
        <v>1.15150026977062E-2</v>
      </c>
      <c r="M54" s="148">
        <v>2.2579377982765401E-3</v>
      </c>
      <c r="N54" s="148">
        <v>2.7886410243809201E-3</v>
      </c>
      <c r="O54" s="148">
        <v>1.4375582337379501E-2</v>
      </c>
      <c r="P54" s="154">
        <v>47.418357849121101</v>
      </c>
      <c r="Q54" s="154">
        <v>45.5</v>
      </c>
    </row>
    <row r="55" spans="1:17" x14ac:dyDescent="0.2">
      <c r="A55" s="2" t="s">
        <v>72</v>
      </c>
      <c r="B55" s="151">
        <v>437</v>
      </c>
      <c r="C55" s="148">
        <v>0</v>
      </c>
      <c r="D55" s="148">
        <v>1.6477722674608199E-2</v>
      </c>
      <c r="E55" s="148">
        <v>0.165379032492638</v>
      </c>
      <c r="F55" s="148">
        <v>0.17794615030288699</v>
      </c>
      <c r="G55" s="148">
        <v>0.22205656766891499</v>
      </c>
      <c r="H55" s="148">
        <v>0.192887097597122</v>
      </c>
      <c r="I55" s="148">
        <v>0.1259765625</v>
      </c>
      <c r="J55" s="148">
        <v>5.1437210291624097E-2</v>
      </c>
      <c r="K55" s="148">
        <v>9.3272291123867E-3</v>
      </c>
      <c r="L55" s="148">
        <v>9.2361988499760593E-3</v>
      </c>
      <c r="M55" s="148">
        <v>8.9105265215039305E-3</v>
      </c>
      <c r="N55" s="148">
        <v>0</v>
      </c>
      <c r="O55" s="148">
        <v>2.03657075762749E-2</v>
      </c>
      <c r="P55" s="154">
        <v>47.701450347900398</v>
      </c>
      <c r="Q55" s="154">
        <v>45</v>
      </c>
    </row>
    <row r="56" spans="1:17" x14ac:dyDescent="0.2">
      <c r="A56" s="2" t="s">
        <v>73</v>
      </c>
      <c r="B56" s="151">
        <v>708</v>
      </c>
      <c r="C56" s="148">
        <v>0</v>
      </c>
      <c r="D56" s="148">
        <v>3.7483960390090901E-2</v>
      </c>
      <c r="E56" s="148">
        <v>0.141403317451477</v>
      </c>
      <c r="F56" s="148">
        <v>0.20918801426887501</v>
      </c>
      <c r="G56" s="148">
        <v>0.165892064571381</v>
      </c>
      <c r="H56" s="148">
        <v>0.158725336194038</v>
      </c>
      <c r="I56" s="148">
        <v>0.15954275429248799</v>
      </c>
      <c r="J56" s="148">
        <v>6.1019606888294199E-2</v>
      </c>
      <c r="K56" s="148">
        <v>3.4168343991041197E-2</v>
      </c>
      <c r="L56" s="148">
        <v>1.16535006090999E-2</v>
      </c>
      <c r="M56" s="148">
        <v>1.3239074498415E-2</v>
      </c>
      <c r="N56" s="148">
        <v>1.86918384861201E-3</v>
      </c>
      <c r="O56" s="148">
        <v>5.8148363605141596E-3</v>
      </c>
      <c r="P56" s="154">
        <v>47.836299896240199</v>
      </c>
      <c r="Q56" s="154">
        <v>45</v>
      </c>
    </row>
    <row r="57" spans="1:17" x14ac:dyDescent="0.2">
      <c r="A57" s="5" t="s">
        <v>74</v>
      </c>
      <c r="B57" s="150" t="s">
        <v>1</v>
      </c>
      <c r="C57" s="147" t="s">
        <v>1</v>
      </c>
      <c r="D57" s="147" t="s">
        <v>1</v>
      </c>
      <c r="E57" s="147" t="s">
        <v>1</v>
      </c>
      <c r="F57" s="147" t="s">
        <v>1</v>
      </c>
      <c r="G57" s="147" t="s">
        <v>1</v>
      </c>
      <c r="H57" s="147" t="s">
        <v>1</v>
      </c>
      <c r="I57" s="147" t="s">
        <v>1</v>
      </c>
      <c r="J57" s="147" t="s">
        <v>1</v>
      </c>
      <c r="K57" s="147" t="s">
        <v>1</v>
      </c>
      <c r="L57" s="147" t="s">
        <v>1</v>
      </c>
      <c r="M57" s="147" t="s">
        <v>1</v>
      </c>
      <c r="N57" s="147" t="s">
        <v>1</v>
      </c>
      <c r="O57" s="147" t="s">
        <v>1</v>
      </c>
      <c r="P57" s="153" t="s">
        <v>1</v>
      </c>
      <c r="Q57" s="153" t="s">
        <v>1</v>
      </c>
    </row>
    <row r="58" spans="1:17" x14ac:dyDescent="0.2">
      <c r="A58" s="2" t="s">
        <v>75</v>
      </c>
      <c r="B58" s="151">
        <v>858</v>
      </c>
      <c r="C58" s="148">
        <v>1.2617696775123501E-3</v>
      </c>
      <c r="D58" s="148">
        <v>2.91807297617197E-2</v>
      </c>
      <c r="E58" s="148">
        <v>0.176321431994438</v>
      </c>
      <c r="F58" s="148">
        <v>0.20238608121871901</v>
      </c>
      <c r="G58" s="148">
        <v>0.145623669028282</v>
      </c>
      <c r="H58" s="148">
        <v>0.18970715999603299</v>
      </c>
      <c r="I58" s="148">
        <v>0.129947304725647</v>
      </c>
      <c r="J58" s="148">
        <v>4.8341672867536503E-2</v>
      </c>
      <c r="K58" s="148">
        <v>3.8318190723657601E-2</v>
      </c>
      <c r="L58" s="148">
        <v>2.09114477038383E-2</v>
      </c>
      <c r="M58" s="148">
        <v>6.6142985597252802E-3</v>
      </c>
      <c r="N58" s="148">
        <v>3.8511618040502102E-3</v>
      </c>
      <c r="O58" s="148">
        <v>7.5350794941186896E-3</v>
      </c>
      <c r="P58" s="154">
        <v>47.662063598632798</v>
      </c>
      <c r="Q58" s="154">
        <v>46</v>
      </c>
    </row>
    <row r="59" spans="1:17" x14ac:dyDescent="0.2">
      <c r="A59" s="2" t="s">
        <v>76</v>
      </c>
      <c r="B59" s="151">
        <v>2969</v>
      </c>
      <c r="C59" s="148">
        <v>3.4243203699588802E-3</v>
      </c>
      <c r="D59" s="148">
        <v>3.3059552311897299E-2</v>
      </c>
      <c r="E59" s="148">
        <v>0.16658198833465601</v>
      </c>
      <c r="F59" s="148">
        <v>0.217590257525444</v>
      </c>
      <c r="G59" s="148">
        <v>0.18617257475853</v>
      </c>
      <c r="H59" s="148">
        <v>0.16181574761867501</v>
      </c>
      <c r="I59" s="148">
        <v>0.14150837063789401</v>
      </c>
      <c r="J59" s="148">
        <v>4.96940352022648E-2</v>
      </c>
      <c r="K59" s="148">
        <v>1.90103724598885E-2</v>
      </c>
      <c r="L59" s="148">
        <v>8.4022535011172295E-3</v>
      </c>
      <c r="M59" s="148">
        <v>6.8357978016138103E-3</v>
      </c>
      <c r="N59" s="148">
        <v>1.10753939952701E-3</v>
      </c>
      <c r="O59" s="148">
        <v>4.7971918247640098E-3</v>
      </c>
      <c r="P59" s="154">
        <v>45.545585632324197</v>
      </c>
      <c r="Q59" s="154">
        <v>44</v>
      </c>
    </row>
    <row r="60" spans="1:17" x14ac:dyDescent="0.2">
      <c r="A60" s="2" t="s">
        <v>77</v>
      </c>
      <c r="B60" s="151">
        <v>1834</v>
      </c>
      <c r="C60" s="148">
        <v>1.60242186393589E-3</v>
      </c>
      <c r="D60" s="148">
        <v>4.1904583573341397E-2</v>
      </c>
      <c r="E60" s="148">
        <v>0.13987191021442399</v>
      </c>
      <c r="F60" s="148">
        <v>0.230405583977699</v>
      </c>
      <c r="G60" s="148">
        <v>0.21148160099983199</v>
      </c>
      <c r="H60" s="148">
        <v>0.13795365393161799</v>
      </c>
      <c r="I60" s="148">
        <v>0.154031231999397</v>
      </c>
      <c r="J60" s="148">
        <v>3.9818760007619899E-2</v>
      </c>
      <c r="K60" s="148">
        <v>1.7052033916115799E-2</v>
      </c>
      <c r="L60" s="148">
        <v>1.08129503205419E-2</v>
      </c>
      <c r="M60" s="148">
        <v>6.0608973726630202E-3</v>
      </c>
      <c r="N60" s="148">
        <v>2.4032427463680501E-3</v>
      </c>
      <c r="O60" s="148">
        <v>6.6011180169880399E-3</v>
      </c>
      <c r="P60" s="154">
        <v>45.808609008789098</v>
      </c>
      <c r="Q60" s="154">
        <v>45</v>
      </c>
    </row>
    <row r="61" spans="1:17" x14ac:dyDescent="0.2">
      <c r="A61" s="2" t="s">
        <v>78</v>
      </c>
      <c r="B61" s="151">
        <v>1416</v>
      </c>
      <c r="C61" s="148">
        <v>3.2180594280362099E-3</v>
      </c>
      <c r="D61" s="148">
        <v>2.1912191063165699E-2</v>
      </c>
      <c r="E61" s="148">
        <v>0.121282771229744</v>
      </c>
      <c r="F61" s="148">
        <v>0.163970276713371</v>
      </c>
      <c r="G61" s="148">
        <v>0.17893186211586001</v>
      </c>
      <c r="H61" s="148">
        <v>0.17891095578670499</v>
      </c>
      <c r="I61" s="148">
        <v>0.151168182492256</v>
      </c>
      <c r="J61" s="148">
        <v>6.3554055988788605E-2</v>
      </c>
      <c r="K61" s="148">
        <v>2.4679698050022101E-2</v>
      </c>
      <c r="L61" s="148">
        <v>3.2236952334642403E-2</v>
      </c>
      <c r="M61" s="148">
        <v>1.5245246700942501E-2</v>
      </c>
      <c r="N61" s="148">
        <v>6.6909859888255596E-3</v>
      </c>
      <c r="O61" s="148">
        <v>3.8198757916688898E-2</v>
      </c>
      <c r="P61" s="154">
        <v>52.929241180419901</v>
      </c>
      <c r="Q61" s="154">
        <v>50</v>
      </c>
    </row>
    <row r="62" spans="1:17" x14ac:dyDescent="0.2">
      <c r="A62" s="5" t="s">
        <v>79</v>
      </c>
      <c r="B62" s="150" t="s">
        <v>1</v>
      </c>
      <c r="C62" s="147" t="s">
        <v>1</v>
      </c>
      <c r="D62" s="147" t="s">
        <v>1</v>
      </c>
      <c r="E62" s="147" t="s">
        <v>1</v>
      </c>
      <c r="F62" s="147" t="s">
        <v>1</v>
      </c>
      <c r="G62" s="147" t="s">
        <v>1</v>
      </c>
      <c r="H62" s="147" t="s">
        <v>1</v>
      </c>
      <c r="I62" s="147" t="s">
        <v>1</v>
      </c>
      <c r="J62" s="147" t="s">
        <v>1</v>
      </c>
      <c r="K62" s="147" t="s">
        <v>1</v>
      </c>
      <c r="L62" s="147" t="s">
        <v>1</v>
      </c>
      <c r="M62" s="147" t="s">
        <v>1</v>
      </c>
      <c r="N62" s="147" t="s">
        <v>1</v>
      </c>
      <c r="O62" s="147" t="s">
        <v>1</v>
      </c>
      <c r="P62" s="153" t="s">
        <v>1</v>
      </c>
      <c r="Q62" s="153" t="s">
        <v>1</v>
      </c>
    </row>
    <row r="63" spans="1:17" x14ac:dyDescent="0.2">
      <c r="A63" s="2" t="s">
        <v>80</v>
      </c>
      <c r="B63" s="151">
        <v>5687</v>
      </c>
      <c r="C63" s="148">
        <v>1.5637234319001399E-3</v>
      </c>
      <c r="D63" s="148">
        <v>1.2993021868169301E-2</v>
      </c>
      <c r="E63" s="148">
        <v>0.100681558251381</v>
      </c>
      <c r="F63" s="148">
        <v>0.207424566149712</v>
      </c>
      <c r="G63" s="148">
        <v>0.203815817832947</v>
      </c>
      <c r="H63" s="148">
        <v>0.18467558920383501</v>
      </c>
      <c r="I63" s="148">
        <v>0.16907313466072099</v>
      </c>
      <c r="J63" s="148">
        <v>5.7158622890710803E-2</v>
      </c>
      <c r="K63" s="148">
        <v>2.5332257151603699E-2</v>
      </c>
      <c r="L63" s="148">
        <v>1.5242226421833E-2</v>
      </c>
      <c r="M63" s="148">
        <v>8.8276900351047499E-3</v>
      </c>
      <c r="N63" s="148">
        <v>2.7520244475454101E-3</v>
      </c>
      <c r="O63" s="148">
        <v>1.0459761135280099E-2</v>
      </c>
      <c r="P63" s="154">
        <v>49.9389457702637</v>
      </c>
      <c r="Q63" s="154">
        <v>48</v>
      </c>
    </row>
    <row r="64" spans="1:17" x14ac:dyDescent="0.2">
      <c r="A64" s="2" t="s">
        <v>81</v>
      </c>
      <c r="B64" s="151">
        <v>242</v>
      </c>
      <c r="C64" s="148">
        <v>0</v>
      </c>
      <c r="D64" s="148">
        <v>0.32153892517089799</v>
      </c>
      <c r="E64" s="148">
        <v>0.52480560541152999</v>
      </c>
      <c r="F64" s="148">
        <v>0.11103330552578</v>
      </c>
      <c r="G64" s="148">
        <v>3.59159409999847E-2</v>
      </c>
      <c r="H64" s="148">
        <v>4.6173939481377602E-3</v>
      </c>
      <c r="I64" s="148">
        <v>2.0888410508632699E-3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54">
        <v>23.623966217041001</v>
      </c>
      <c r="Q64" s="154">
        <v>23</v>
      </c>
    </row>
    <row r="65" spans="1:17" x14ac:dyDescent="0.2">
      <c r="A65" s="2" t="s">
        <v>82</v>
      </c>
      <c r="B65" s="151">
        <v>476</v>
      </c>
      <c r="C65" s="148">
        <v>2.3523602634668399E-2</v>
      </c>
      <c r="D65" s="148">
        <v>0.106221273541451</v>
      </c>
      <c r="E65" s="148">
        <v>0.47839254140853898</v>
      </c>
      <c r="F65" s="148">
        <v>0.23946705460548401</v>
      </c>
      <c r="G65" s="148">
        <v>9.9101684987545E-2</v>
      </c>
      <c r="H65" s="148">
        <v>2.5801351293921498E-2</v>
      </c>
      <c r="I65" s="148">
        <v>2.4828359484672501E-2</v>
      </c>
      <c r="J65" s="148">
        <v>2.6641348376870199E-3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54">
        <v>29.1739807128906</v>
      </c>
      <c r="Q65" s="154">
        <v>27.3333339691162</v>
      </c>
    </row>
    <row r="66" spans="1:17" x14ac:dyDescent="0.2">
      <c r="A66" s="2" t="s">
        <v>83</v>
      </c>
      <c r="B66" s="151">
        <v>656</v>
      </c>
      <c r="C66" s="148">
        <v>0</v>
      </c>
      <c r="D66" s="148">
        <v>0.11897917091846499</v>
      </c>
      <c r="E66" s="148">
        <v>0.42160376906394997</v>
      </c>
      <c r="F66" s="148">
        <v>0.30040502548217801</v>
      </c>
      <c r="G66" s="148">
        <v>0.102104164659977</v>
      </c>
      <c r="H66" s="148">
        <v>4.4032160192728001E-2</v>
      </c>
      <c r="I66" s="148">
        <v>9.9352085962891596E-3</v>
      </c>
      <c r="J66" s="148">
        <v>2.3749424144625698E-3</v>
      </c>
      <c r="K66" s="148">
        <v>0</v>
      </c>
      <c r="L66" s="148">
        <v>5.6556507479399399E-4</v>
      </c>
      <c r="M66" s="148">
        <v>0</v>
      </c>
      <c r="N66" s="148">
        <v>0</v>
      </c>
      <c r="O66" s="148">
        <v>0</v>
      </c>
      <c r="P66" s="154">
        <v>29.908002853393601</v>
      </c>
      <c r="Q66" s="154">
        <v>29</v>
      </c>
    </row>
    <row r="67" spans="1:17" x14ac:dyDescent="0.2">
      <c r="A67" s="5" t="s">
        <v>84</v>
      </c>
      <c r="B67" s="150" t="s">
        <v>1</v>
      </c>
      <c r="C67" s="147" t="s">
        <v>1</v>
      </c>
      <c r="D67" s="147" t="s">
        <v>1</v>
      </c>
      <c r="E67" s="147" t="s">
        <v>1</v>
      </c>
      <c r="F67" s="147" t="s">
        <v>1</v>
      </c>
      <c r="G67" s="147" t="s">
        <v>1</v>
      </c>
      <c r="H67" s="147" t="s">
        <v>1</v>
      </c>
      <c r="I67" s="147" t="s">
        <v>1</v>
      </c>
      <c r="J67" s="147" t="s">
        <v>1</v>
      </c>
      <c r="K67" s="147" t="s">
        <v>1</v>
      </c>
      <c r="L67" s="147" t="s">
        <v>1</v>
      </c>
      <c r="M67" s="147" t="s">
        <v>1</v>
      </c>
      <c r="N67" s="147" t="s">
        <v>1</v>
      </c>
      <c r="O67" s="147" t="s">
        <v>1</v>
      </c>
      <c r="P67" s="153" t="s">
        <v>1</v>
      </c>
      <c r="Q67" s="153" t="s">
        <v>1</v>
      </c>
    </row>
    <row r="68" spans="1:17" x14ac:dyDescent="0.2">
      <c r="A68" s="2" t="s">
        <v>85</v>
      </c>
      <c r="B68" s="151">
        <v>6516</v>
      </c>
      <c r="C68" s="148">
        <v>1.0517945047467899E-3</v>
      </c>
      <c r="D68" s="148">
        <v>2.74816248565912E-2</v>
      </c>
      <c r="E68" s="148">
        <v>0.13985490798950201</v>
      </c>
      <c r="F68" s="148">
        <v>0.20156668126583099</v>
      </c>
      <c r="G68" s="148">
        <v>0.19463525712490101</v>
      </c>
      <c r="H68" s="148">
        <v>0.17290276288986201</v>
      </c>
      <c r="I68" s="148">
        <v>0.15354201197624201</v>
      </c>
      <c r="J68" s="148">
        <v>5.2367247641086599E-2</v>
      </c>
      <c r="K68" s="148">
        <v>2.32717450708151E-2</v>
      </c>
      <c r="L68" s="148">
        <v>1.3602384366095101E-2</v>
      </c>
      <c r="M68" s="148">
        <v>7.7625703997909997E-3</v>
      </c>
      <c r="N68" s="148">
        <v>2.4272280279547002E-3</v>
      </c>
      <c r="O68" s="148">
        <v>9.5337852835655195E-3</v>
      </c>
      <c r="P68" s="154">
        <v>47.951370239257798</v>
      </c>
      <c r="Q68" s="154">
        <v>46</v>
      </c>
    </row>
    <row r="69" spans="1:17" x14ac:dyDescent="0.2">
      <c r="A69" s="2" t="s">
        <v>86</v>
      </c>
      <c r="B69" s="151">
        <v>150</v>
      </c>
      <c r="C69" s="148">
        <v>4.2616549879312501E-2</v>
      </c>
      <c r="D69" s="148">
        <v>9.5497138798236805E-2</v>
      </c>
      <c r="E69" s="148">
        <v>0.37856692075729398</v>
      </c>
      <c r="F69" s="148">
        <v>0.25792109966278098</v>
      </c>
      <c r="G69" s="148">
        <v>0.1331946849823</v>
      </c>
      <c r="H69" s="148">
        <v>3.9629019796848297E-2</v>
      </c>
      <c r="I69" s="148">
        <v>2.9360312968492501E-2</v>
      </c>
      <c r="J69" s="148">
        <v>1.21896909549832E-2</v>
      </c>
      <c r="K69" s="148">
        <v>7.8879510983824695E-3</v>
      </c>
      <c r="L69" s="148">
        <v>2.5180086959153398E-4</v>
      </c>
      <c r="M69" s="148">
        <v>2.8848424553871198E-3</v>
      </c>
      <c r="N69" s="148">
        <v>0</v>
      </c>
      <c r="O69" s="148">
        <v>0</v>
      </c>
      <c r="P69" s="154">
        <v>31.0827121734619</v>
      </c>
      <c r="Q69" s="154">
        <v>28.6666660308838</v>
      </c>
    </row>
    <row r="70" spans="1:17" x14ac:dyDescent="0.2">
      <c r="A70" s="2" t="s">
        <v>87</v>
      </c>
      <c r="B70" s="151">
        <v>364</v>
      </c>
      <c r="C70" s="148">
        <v>1.0048486292362199E-2</v>
      </c>
      <c r="D70" s="148">
        <v>8.3407737314701094E-2</v>
      </c>
      <c r="E70" s="148">
        <v>0.32844331860542297</v>
      </c>
      <c r="F70" s="148">
        <v>0.40025103092193598</v>
      </c>
      <c r="G70" s="148">
        <v>8.4487840533256503E-2</v>
      </c>
      <c r="H70" s="148">
        <v>3.2870154827833203E-2</v>
      </c>
      <c r="I70" s="148">
        <v>3.82526405155659E-2</v>
      </c>
      <c r="J70" s="148">
        <v>5.4148994386196102E-3</v>
      </c>
      <c r="K70" s="148">
        <v>9.1132905799895503E-4</v>
      </c>
      <c r="L70" s="148">
        <v>7.6755010522902003E-3</v>
      </c>
      <c r="M70" s="148">
        <v>4.9793906509876303E-3</v>
      </c>
      <c r="N70" s="148">
        <v>1.7533733043819701E-3</v>
      </c>
      <c r="O70" s="148">
        <v>1.50427396874875E-3</v>
      </c>
      <c r="P70" s="154">
        <v>32.742630004882798</v>
      </c>
      <c r="Q70" s="154">
        <v>30.3333339691162</v>
      </c>
    </row>
    <row r="71" spans="1:17" x14ac:dyDescent="0.2">
      <c r="A71" s="2" t="s">
        <v>88</v>
      </c>
      <c r="B71" s="151">
        <v>44</v>
      </c>
      <c r="C71" s="148">
        <v>2.5263467803597499E-2</v>
      </c>
      <c r="D71" s="148">
        <v>0.17424659430980699</v>
      </c>
      <c r="E71" s="148">
        <v>0.28213039040565502</v>
      </c>
      <c r="F71" s="148">
        <v>0.23058834671974199</v>
      </c>
      <c r="G71" s="148">
        <v>0.15878972411155701</v>
      </c>
      <c r="H71" s="148">
        <v>3.3707659691572203E-2</v>
      </c>
      <c r="I71" s="148">
        <v>9.5273829996585804E-2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54">
        <v>31.513818740844702</v>
      </c>
      <c r="Q71" s="154">
        <v>30</v>
      </c>
    </row>
    <row r="72" spans="1:17" x14ac:dyDescent="0.2">
      <c r="A72" s="5" t="s">
        <v>89</v>
      </c>
      <c r="B72" s="150" t="s">
        <v>1</v>
      </c>
      <c r="C72" s="147" t="s">
        <v>1</v>
      </c>
      <c r="D72" s="147" t="s">
        <v>1</v>
      </c>
      <c r="E72" s="147" t="s">
        <v>1</v>
      </c>
      <c r="F72" s="147" t="s">
        <v>1</v>
      </c>
      <c r="G72" s="147" t="s">
        <v>1</v>
      </c>
      <c r="H72" s="147" t="s">
        <v>1</v>
      </c>
      <c r="I72" s="147" t="s">
        <v>1</v>
      </c>
      <c r="J72" s="147" t="s">
        <v>1</v>
      </c>
      <c r="K72" s="147" t="s">
        <v>1</v>
      </c>
      <c r="L72" s="147" t="s">
        <v>1</v>
      </c>
      <c r="M72" s="147" t="s">
        <v>1</v>
      </c>
      <c r="N72" s="147" t="s">
        <v>1</v>
      </c>
      <c r="O72" s="147" t="s">
        <v>1</v>
      </c>
      <c r="P72" s="153" t="s">
        <v>1</v>
      </c>
      <c r="Q72" s="153" t="s">
        <v>1</v>
      </c>
    </row>
    <row r="73" spans="1:17" x14ac:dyDescent="0.2">
      <c r="A73" s="2" t="s">
        <v>89</v>
      </c>
      <c r="B73" s="151">
        <v>4986</v>
      </c>
      <c r="C73" s="148">
        <v>2.84592900425196E-3</v>
      </c>
      <c r="D73" s="148">
        <v>3.7248522043228101E-2</v>
      </c>
      <c r="E73" s="148">
        <v>0.16297167539596599</v>
      </c>
      <c r="F73" s="148">
        <v>0.21986354887485501</v>
      </c>
      <c r="G73" s="148">
        <v>0.188702091574669</v>
      </c>
      <c r="H73" s="148">
        <v>0.16494788229465501</v>
      </c>
      <c r="I73" s="148">
        <v>0.14494438469409901</v>
      </c>
      <c r="J73" s="148">
        <v>4.6320728957652997E-2</v>
      </c>
      <c r="K73" s="148">
        <v>1.8803371116518999E-2</v>
      </c>
      <c r="L73" s="148">
        <v>6.5784784965217096E-3</v>
      </c>
      <c r="M73" s="148">
        <v>3.5573448985815001E-3</v>
      </c>
      <c r="N73" s="148">
        <v>9.6185615984723004E-4</v>
      </c>
      <c r="O73" s="148">
        <v>2.25420156493783E-3</v>
      </c>
      <c r="P73" s="154">
        <v>45.053604125976598</v>
      </c>
      <c r="Q73" s="154">
        <v>45</v>
      </c>
    </row>
    <row r="74" spans="1:17" x14ac:dyDescent="0.2">
      <c r="A74" s="2" t="s">
        <v>90</v>
      </c>
      <c r="B74" s="151">
        <v>2074</v>
      </c>
      <c r="C74" s="148">
        <v>1.3567742425948401E-3</v>
      </c>
      <c r="D74" s="148">
        <v>7.41485087200999E-3</v>
      </c>
      <c r="E74" s="148">
        <v>0.10939215123653399</v>
      </c>
      <c r="F74" s="148">
        <v>0.16885477304458599</v>
      </c>
      <c r="G74" s="148">
        <v>0.17425656318664601</v>
      </c>
      <c r="H74" s="148">
        <v>0.12944354116916701</v>
      </c>
      <c r="I74" s="148">
        <v>0.134819716215134</v>
      </c>
      <c r="J74" s="148">
        <v>6.3556656241416903E-2</v>
      </c>
      <c r="K74" s="148">
        <v>4.1879124939441702E-2</v>
      </c>
      <c r="L74" s="148">
        <v>6.0994971543550498E-2</v>
      </c>
      <c r="M74" s="148">
        <v>3.7052396684884997E-2</v>
      </c>
      <c r="N74" s="148">
        <v>1.2679829262197E-2</v>
      </c>
      <c r="O74" s="148">
        <v>5.8298643678426701E-2</v>
      </c>
      <c r="P74" s="154">
        <v>58.137138366699197</v>
      </c>
      <c r="Q74" s="154">
        <v>50</v>
      </c>
    </row>
    <row r="75" spans="1:17" x14ac:dyDescent="0.2">
      <c r="A75" s="5" t="s">
        <v>91</v>
      </c>
      <c r="B75" s="150" t="s">
        <v>1</v>
      </c>
      <c r="C75" s="147" t="s">
        <v>1</v>
      </c>
      <c r="D75" s="147" t="s">
        <v>1</v>
      </c>
      <c r="E75" s="147" t="s">
        <v>1</v>
      </c>
      <c r="F75" s="147" t="s">
        <v>1</v>
      </c>
      <c r="G75" s="147" t="s">
        <v>1</v>
      </c>
      <c r="H75" s="147" t="s">
        <v>1</v>
      </c>
      <c r="I75" s="147" t="s">
        <v>1</v>
      </c>
      <c r="J75" s="147" t="s">
        <v>1</v>
      </c>
      <c r="K75" s="147" t="s">
        <v>1</v>
      </c>
      <c r="L75" s="147" t="s">
        <v>1</v>
      </c>
      <c r="M75" s="147" t="s">
        <v>1</v>
      </c>
      <c r="N75" s="147" t="s">
        <v>1</v>
      </c>
      <c r="O75" s="147" t="s">
        <v>1</v>
      </c>
      <c r="P75" s="153" t="s">
        <v>1</v>
      </c>
      <c r="Q75" s="153" t="s">
        <v>1</v>
      </c>
    </row>
    <row r="76" spans="1:17" x14ac:dyDescent="0.2">
      <c r="A76" s="2" t="s">
        <v>92</v>
      </c>
      <c r="B76" s="151">
        <v>2461</v>
      </c>
      <c r="C76" s="148">
        <v>2.7964988257735998E-3</v>
      </c>
      <c r="D76" s="148">
        <v>4.5499891042709399E-2</v>
      </c>
      <c r="E76" s="148">
        <v>0.20623038709163699</v>
      </c>
      <c r="F76" s="148">
        <v>0.23940464854240401</v>
      </c>
      <c r="G76" s="148">
        <v>0.17816400527954099</v>
      </c>
      <c r="H76" s="148">
        <v>0.147383838891983</v>
      </c>
      <c r="I76" s="148">
        <v>0.123359985649586</v>
      </c>
      <c r="J76" s="148">
        <v>3.3298783004283898E-2</v>
      </c>
      <c r="K76" s="148">
        <v>1.35106397792697E-2</v>
      </c>
      <c r="L76" s="148">
        <v>5.6031262502074198E-3</v>
      </c>
      <c r="M76" s="148">
        <v>2.2820157464593601E-3</v>
      </c>
      <c r="N76" s="148">
        <v>8.05904215667397E-4</v>
      </c>
      <c r="O76" s="148">
        <v>1.66027119848877E-3</v>
      </c>
      <c r="P76" s="154">
        <v>42.215167999267599</v>
      </c>
      <c r="Q76" s="154">
        <v>40</v>
      </c>
    </row>
    <row r="77" spans="1:17" x14ac:dyDescent="0.2">
      <c r="A77" s="2" t="s">
        <v>93</v>
      </c>
      <c r="B77" s="151">
        <v>1230</v>
      </c>
      <c r="C77" s="148">
        <v>4.2835148051381102E-3</v>
      </c>
      <c r="D77" s="148">
        <v>4.39837388694286E-2</v>
      </c>
      <c r="E77" s="148">
        <v>0.179510653018951</v>
      </c>
      <c r="F77" s="148">
        <v>0.18913564085960399</v>
      </c>
      <c r="G77" s="148">
        <v>0.16686587035656</v>
      </c>
      <c r="H77" s="148">
        <v>0.15308213233947801</v>
      </c>
      <c r="I77" s="148">
        <v>0.16309605538845101</v>
      </c>
      <c r="J77" s="148">
        <v>5.3557839244604097E-2</v>
      </c>
      <c r="K77" s="148">
        <v>2.1052967756986601E-2</v>
      </c>
      <c r="L77" s="148">
        <v>1.1828175745904401E-2</v>
      </c>
      <c r="M77" s="148">
        <v>3.0599241144955202E-3</v>
      </c>
      <c r="N77" s="148">
        <v>1.9792881794273901E-3</v>
      </c>
      <c r="O77" s="148">
        <v>8.5642002522945404E-3</v>
      </c>
      <c r="P77" s="154">
        <v>46.239749908447301</v>
      </c>
      <c r="Q77" s="154">
        <v>45</v>
      </c>
    </row>
    <row r="78" spans="1:17" x14ac:dyDescent="0.2">
      <c r="A78" s="2" t="s">
        <v>94</v>
      </c>
      <c r="B78" s="151">
        <v>3340</v>
      </c>
      <c r="C78" s="148">
        <v>1.7731086118146801E-3</v>
      </c>
      <c r="D78" s="148">
        <v>1.52150215581059E-2</v>
      </c>
      <c r="E78" s="148">
        <v>9.0321183204650907E-2</v>
      </c>
      <c r="F78" s="148">
        <v>0.19674013555049899</v>
      </c>
      <c r="G78" s="148">
        <v>0.20771886408328999</v>
      </c>
      <c r="H78" s="148">
        <v>0.180872097611427</v>
      </c>
      <c r="I78" s="148">
        <v>0.15662685036659199</v>
      </c>
      <c r="J78" s="148">
        <v>6.3092730939388303E-2</v>
      </c>
      <c r="K78" s="148">
        <v>3.0700216069817501E-2</v>
      </c>
      <c r="L78" s="148">
        <v>2.1552857011556601E-2</v>
      </c>
      <c r="M78" s="148">
        <v>1.5343747101724099E-2</v>
      </c>
      <c r="N78" s="148">
        <v>4.1771219111978999E-3</v>
      </c>
      <c r="O78" s="148">
        <v>1.5866072848439199E-2</v>
      </c>
      <c r="P78" s="154">
        <v>51.594192504882798</v>
      </c>
      <c r="Q78" s="154">
        <v>49</v>
      </c>
    </row>
    <row r="79" spans="1:17" x14ac:dyDescent="0.2">
      <c r="A79" s="5" t="s">
        <v>95</v>
      </c>
      <c r="B79" s="150" t="s">
        <v>1</v>
      </c>
      <c r="C79" s="147" t="s">
        <v>1</v>
      </c>
      <c r="D79" s="147" t="s">
        <v>1</v>
      </c>
      <c r="E79" s="147" t="s">
        <v>1</v>
      </c>
      <c r="F79" s="147" t="s">
        <v>1</v>
      </c>
      <c r="G79" s="147" t="s">
        <v>1</v>
      </c>
      <c r="H79" s="147" t="s">
        <v>1</v>
      </c>
      <c r="I79" s="147" t="s">
        <v>1</v>
      </c>
      <c r="J79" s="147" t="s">
        <v>1</v>
      </c>
      <c r="K79" s="147" t="s">
        <v>1</v>
      </c>
      <c r="L79" s="147" t="s">
        <v>1</v>
      </c>
      <c r="M79" s="147" t="s">
        <v>1</v>
      </c>
      <c r="N79" s="147" t="s">
        <v>1</v>
      </c>
      <c r="O79" s="147" t="s">
        <v>1</v>
      </c>
      <c r="P79" s="153" t="s">
        <v>1</v>
      </c>
      <c r="Q79" s="153" t="s">
        <v>1</v>
      </c>
    </row>
    <row r="80" spans="1:17" x14ac:dyDescent="0.2">
      <c r="A80" s="2" t="s">
        <v>96</v>
      </c>
      <c r="B80" s="151">
        <v>1268</v>
      </c>
      <c r="C80" s="148">
        <v>3.7446506321430202E-3</v>
      </c>
      <c r="D80" s="148">
        <v>2.73497216403484E-2</v>
      </c>
      <c r="E80" s="148">
        <v>0.15196453034877799</v>
      </c>
      <c r="F80" s="148">
        <v>0.185391589999199</v>
      </c>
      <c r="G80" s="148">
        <v>0.16430063545703899</v>
      </c>
      <c r="H80" s="148">
        <v>0.18306541442871099</v>
      </c>
      <c r="I80" s="148">
        <v>0.133800193667412</v>
      </c>
      <c r="J80" s="148">
        <v>6.5966255962848705E-2</v>
      </c>
      <c r="K80" s="148">
        <v>4.2930070310831098E-2</v>
      </c>
      <c r="L80" s="148">
        <v>2.0295415073633201E-2</v>
      </c>
      <c r="M80" s="148">
        <v>7.2933617047965501E-3</v>
      </c>
      <c r="N80" s="148">
        <v>4.4496310874819799E-3</v>
      </c>
      <c r="O80" s="148">
        <v>9.4485310837626492E-3</v>
      </c>
      <c r="P80" s="154">
        <v>49.185989379882798</v>
      </c>
      <c r="Q80" s="154">
        <v>46.666667938232401</v>
      </c>
    </row>
    <row r="81" spans="1:17" x14ac:dyDescent="0.2">
      <c r="A81" s="2" t="s">
        <v>97</v>
      </c>
      <c r="B81" s="151">
        <v>1331</v>
      </c>
      <c r="C81" s="148">
        <v>2.6167999021709E-3</v>
      </c>
      <c r="D81" s="148">
        <v>2.0739974454045299E-2</v>
      </c>
      <c r="E81" s="148">
        <v>0.153859287500381</v>
      </c>
      <c r="F81" s="148">
        <v>0.18349285423755601</v>
      </c>
      <c r="G81" s="148">
        <v>0.194172933697701</v>
      </c>
      <c r="H81" s="148">
        <v>0.17348240315914201</v>
      </c>
      <c r="I81" s="148">
        <v>0.15580020844936401</v>
      </c>
      <c r="J81" s="148">
        <v>5.23454137146473E-2</v>
      </c>
      <c r="K81" s="148">
        <v>1.9738299772143399E-2</v>
      </c>
      <c r="L81" s="148">
        <v>1.6375981271266899E-2</v>
      </c>
      <c r="M81" s="148">
        <v>7.7921310439705797E-3</v>
      </c>
      <c r="N81" s="148">
        <v>4.8660277388989899E-3</v>
      </c>
      <c r="O81" s="148">
        <v>1.4717698097229E-2</v>
      </c>
      <c r="P81" s="154">
        <v>48.3817749023438</v>
      </c>
      <c r="Q81" s="154">
        <v>46</v>
      </c>
    </row>
    <row r="82" spans="1:17" x14ac:dyDescent="0.2">
      <c r="A82" s="2" t="s">
        <v>98</v>
      </c>
      <c r="B82" s="151">
        <v>281</v>
      </c>
      <c r="C82" s="148">
        <v>6.9504175335168804E-3</v>
      </c>
      <c r="D82" s="148">
        <v>4.8458568751812002E-2</v>
      </c>
      <c r="E82" s="148">
        <v>0.16392628848552701</v>
      </c>
      <c r="F82" s="148">
        <v>0.19585543870925901</v>
      </c>
      <c r="G82" s="148">
        <v>0.18048955500125899</v>
      </c>
      <c r="H82" s="148">
        <v>0.16491365432739299</v>
      </c>
      <c r="I82" s="148">
        <v>0.15614470839500399</v>
      </c>
      <c r="J82" s="148">
        <v>3.6842811852693599E-2</v>
      </c>
      <c r="K82" s="148">
        <v>1.5352418646216399E-2</v>
      </c>
      <c r="L82" s="148">
        <v>9.3857245519757306E-3</v>
      </c>
      <c r="M82" s="148">
        <v>9.0092048048973101E-3</v>
      </c>
      <c r="N82" s="148">
        <v>8.0844631884247097E-4</v>
      </c>
      <c r="O82" s="148">
        <v>1.18627734482288E-2</v>
      </c>
      <c r="P82" s="154">
        <v>46.009109497070298</v>
      </c>
      <c r="Q82" s="154">
        <v>43</v>
      </c>
    </row>
    <row r="83" spans="1:17" x14ac:dyDescent="0.2">
      <c r="A83" s="2" t="s">
        <v>99</v>
      </c>
      <c r="B83" s="151">
        <v>843</v>
      </c>
      <c r="C83" s="148">
        <v>2.6628277264535401E-3</v>
      </c>
      <c r="D83" s="148">
        <v>3.04558370262384E-2</v>
      </c>
      <c r="E83" s="148">
        <v>0.147569805383682</v>
      </c>
      <c r="F83" s="148">
        <v>0.233591198921204</v>
      </c>
      <c r="G83" s="148">
        <v>0.21850997209549</v>
      </c>
      <c r="H83" s="148">
        <v>0.119452826678753</v>
      </c>
      <c r="I83" s="148">
        <v>0.18704521656036399</v>
      </c>
      <c r="J83" s="148">
        <v>4.1506048291921602E-2</v>
      </c>
      <c r="K83" s="148">
        <v>1.06164310127497E-2</v>
      </c>
      <c r="L83" s="148">
        <v>6.8922904320061198E-3</v>
      </c>
      <c r="M83" s="148">
        <v>0</v>
      </c>
      <c r="N83" s="148">
        <v>0</v>
      </c>
      <c r="O83" s="148">
        <v>1.69754517264664E-3</v>
      </c>
      <c r="P83" s="154">
        <v>45.142391204833999</v>
      </c>
      <c r="Q83" s="154">
        <v>46</v>
      </c>
    </row>
    <row r="84" spans="1:17" x14ac:dyDescent="0.2">
      <c r="A84" s="2" t="s">
        <v>100</v>
      </c>
      <c r="B84" s="151">
        <v>405</v>
      </c>
      <c r="C84" s="148">
        <v>0</v>
      </c>
      <c r="D84" s="148">
        <v>2.2497516125440601E-2</v>
      </c>
      <c r="E84" s="148">
        <v>0.14901040494442</v>
      </c>
      <c r="F84" s="148">
        <v>0.20500439405441301</v>
      </c>
      <c r="G84" s="148">
        <v>0.23096916079521199</v>
      </c>
      <c r="H84" s="148">
        <v>0.20068107545375799</v>
      </c>
      <c r="I84" s="148">
        <v>0.13712514936924</v>
      </c>
      <c r="J84" s="148">
        <v>2.5639308616518999E-2</v>
      </c>
      <c r="K84" s="148">
        <v>7.5557786040008103E-3</v>
      </c>
      <c r="L84" s="148">
        <v>1.6154808923602101E-2</v>
      </c>
      <c r="M84" s="148">
        <v>2.04333057627082E-3</v>
      </c>
      <c r="N84" s="148">
        <v>6.2612205510958997E-4</v>
      </c>
      <c r="O84" s="148">
        <v>2.6929324958473401E-3</v>
      </c>
      <c r="P84" s="154">
        <v>45.934146881103501</v>
      </c>
      <c r="Q84" s="154">
        <v>46</v>
      </c>
    </row>
    <row r="85" spans="1:17" x14ac:dyDescent="0.2">
      <c r="A85" s="2" t="s">
        <v>101</v>
      </c>
      <c r="B85" s="151">
        <v>1073</v>
      </c>
      <c r="C85" s="148">
        <v>3.7070878315716999E-3</v>
      </c>
      <c r="D85" s="148">
        <v>1.9066771492362002E-2</v>
      </c>
      <c r="E85" s="148">
        <v>0.106856852769852</v>
      </c>
      <c r="F85" s="148">
        <v>0.20185382664203599</v>
      </c>
      <c r="G85" s="148">
        <v>0.17135518789291401</v>
      </c>
      <c r="H85" s="148">
        <v>0.162135779857635</v>
      </c>
      <c r="I85" s="148">
        <v>0.15964348614215901</v>
      </c>
      <c r="J85" s="148">
        <v>7.48125985264778E-2</v>
      </c>
      <c r="K85" s="148">
        <v>2.4774024263024299E-2</v>
      </c>
      <c r="L85" s="148">
        <v>2.0496442914009101E-2</v>
      </c>
      <c r="M85" s="148">
        <v>3.24882604181767E-2</v>
      </c>
      <c r="N85" s="148">
        <v>1.5683574602007901E-3</v>
      </c>
      <c r="O85" s="148">
        <v>2.1241327747702599E-2</v>
      </c>
      <c r="P85" s="154">
        <v>51.9892768859863</v>
      </c>
      <c r="Q85" s="154">
        <v>49</v>
      </c>
    </row>
    <row r="86" spans="1:17" x14ac:dyDescent="0.2">
      <c r="A86" s="2" t="s">
        <v>102</v>
      </c>
      <c r="B86" s="151">
        <v>328</v>
      </c>
      <c r="C86" s="148">
        <v>9.1010201722383499E-3</v>
      </c>
      <c r="D86" s="148">
        <v>2.0671371370554002E-2</v>
      </c>
      <c r="E86" s="148">
        <v>0.118458099663258</v>
      </c>
      <c r="F86" s="148">
        <v>0.233121603727341</v>
      </c>
      <c r="G86" s="148">
        <v>0.15586327016353599</v>
      </c>
      <c r="H86" s="148">
        <v>0.124712616205215</v>
      </c>
      <c r="I86" s="148">
        <v>0.101100601255894</v>
      </c>
      <c r="J86" s="148">
        <v>9.53862890601158E-2</v>
      </c>
      <c r="K86" s="148">
        <v>3.8717910647392301E-2</v>
      </c>
      <c r="L86" s="148">
        <v>2.3203384131193199E-2</v>
      </c>
      <c r="M86" s="148">
        <v>1.7759639769792598E-2</v>
      </c>
      <c r="N86" s="148">
        <v>1.07932724058628E-2</v>
      </c>
      <c r="O86" s="148">
        <v>5.1110923290252699E-2</v>
      </c>
      <c r="P86" s="154">
        <v>53.746860504150398</v>
      </c>
      <c r="Q86" s="154">
        <v>46.25</v>
      </c>
    </row>
    <row r="87" spans="1:17" x14ac:dyDescent="0.2">
      <c r="A87" s="2" t="s">
        <v>103</v>
      </c>
      <c r="B87" s="151">
        <v>392</v>
      </c>
      <c r="C87" s="148">
        <v>0</v>
      </c>
      <c r="D87" s="148">
        <v>5.52490493282676E-3</v>
      </c>
      <c r="E87" s="148">
        <v>0.23057249188423201</v>
      </c>
      <c r="F87" s="148">
        <v>0.232153549790382</v>
      </c>
      <c r="G87" s="148">
        <v>0.16248340904712699</v>
      </c>
      <c r="H87" s="148">
        <v>0.140879482030869</v>
      </c>
      <c r="I87" s="148">
        <v>9.36319455504417E-2</v>
      </c>
      <c r="J87" s="148">
        <v>5.6484427303075797E-2</v>
      </c>
      <c r="K87" s="148">
        <v>3.86448577046394E-2</v>
      </c>
      <c r="L87" s="148">
        <v>2.3782590404152901E-2</v>
      </c>
      <c r="M87" s="148">
        <v>3.1594566535204601E-3</v>
      </c>
      <c r="N87" s="148">
        <v>2.28245952166617E-3</v>
      </c>
      <c r="O87" s="148">
        <v>1.0400416329503099E-2</v>
      </c>
      <c r="P87" s="154">
        <v>45.5611572265625</v>
      </c>
      <c r="Q87" s="154">
        <v>40</v>
      </c>
    </row>
    <row r="88" spans="1:17" x14ac:dyDescent="0.2">
      <c r="A88" s="2" t="s">
        <v>104</v>
      </c>
      <c r="B88" s="151">
        <v>1054</v>
      </c>
      <c r="C88" s="148">
        <v>1.1361088836565601E-3</v>
      </c>
      <c r="D88" s="148">
        <v>6.77184388041496E-2</v>
      </c>
      <c r="E88" s="148">
        <v>0.17866747081279799</v>
      </c>
      <c r="F88" s="148">
        <v>0.25420129299163802</v>
      </c>
      <c r="G88" s="148">
        <v>0.18304044008254999</v>
      </c>
      <c r="H88" s="148">
        <v>0.15552711486816401</v>
      </c>
      <c r="I88" s="148">
        <v>0.119369387626648</v>
      </c>
      <c r="J88" s="148">
        <v>2.7944630011916199E-2</v>
      </c>
      <c r="K88" s="148">
        <v>1.17195406928658E-2</v>
      </c>
      <c r="L88" s="148">
        <v>0</v>
      </c>
      <c r="M88" s="148">
        <v>6.75578252412379E-4</v>
      </c>
      <c r="N88" s="148">
        <v>0</v>
      </c>
      <c r="O88" s="148">
        <v>0</v>
      </c>
      <c r="P88" s="154">
        <v>41.239749908447301</v>
      </c>
      <c r="Q88" s="154">
        <v>39</v>
      </c>
    </row>
    <row r="89" spans="1:17" x14ac:dyDescent="0.2">
      <c r="A89" s="5" t="s">
        <v>105</v>
      </c>
      <c r="B89" s="150" t="s">
        <v>1</v>
      </c>
      <c r="C89" s="147" t="s">
        <v>1</v>
      </c>
      <c r="D89" s="147" t="s">
        <v>1</v>
      </c>
      <c r="E89" s="147" t="s">
        <v>1</v>
      </c>
      <c r="F89" s="147" t="s">
        <v>1</v>
      </c>
      <c r="G89" s="147" t="s">
        <v>1</v>
      </c>
      <c r="H89" s="147" t="s">
        <v>1</v>
      </c>
      <c r="I89" s="147" t="s">
        <v>1</v>
      </c>
      <c r="J89" s="147" t="s">
        <v>1</v>
      </c>
      <c r="K89" s="147" t="s">
        <v>1</v>
      </c>
      <c r="L89" s="147" t="s">
        <v>1</v>
      </c>
      <c r="M89" s="147" t="s">
        <v>1</v>
      </c>
      <c r="N89" s="147" t="s">
        <v>1</v>
      </c>
      <c r="O89" s="147" t="s">
        <v>1</v>
      </c>
      <c r="P89" s="153" t="s">
        <v>1</v>
      </c>
      <c r="Q89" s="153" t="s">
        <v>1</v>
      </c>
    </row>
    <row r="90" spans="1:17" x14ac:dyDescent="0.2">
      <c r="A90" s="2" t="s">
        <v>106</v>
      </c>
      <c r="B90" s="151">
        <v>776</v>
      </c>
      <c r="C90" s="148">
        <v>3.6420866381376999E-3</v>
      </c>
      <c r="D90" s="148">
        <v>6.4003795385360704E-2</v>
      </c>
      <c r="E90" s="148">
        <v>0.205155223608017</v>
      </c>
      <c r="F90" s="148">
        <v>0.257160484790802</v>
      </c>
      <c r="G90" s="148">
        <v>0.23973385989665999</v>
      </c>
      <c r="H90" s="148">
        <v>0.110362745821476</v>
      </c>
      <c r="I90" s="148">
        <v>7.4315831065177904E-2</v>
      </c>
      <c r="J90" s="148">
        <v>2.7975793927907899E-2</v>
      </c>
      <c r="K90" s="148">
        <v>2.9682442545890799E-3</v>
      </c>
      <c r="L90" s="148">
        <v>8.2010189071297594E-3</v>
      </c>
      <c r="M90" s="148">
        <v>4.54091420397162E-3</v>
      </c>
      <c r="N90" s="148">
        <v>3.3987409551627901E-4</v>
      </c>
      <c r="O90" s="148">
        <v>1.60013162530959E-3</v>
      </c>
      <c r="P90" s="154">
        <v>40.003913879394503</v>
      </c>
      <c r="Q90" s="154">
        <v>38</v>
      </c>
    </row>
    <row r="91" spans="1:17" x14ac:dyDescent="0.2">
      <c r="A91" s="2" t="s">
        <v>107</v>
      </c>
      <c r="B91" s="151">
        <v>1887</v>
      </c>
      <c r="C91" s="148">
        <v>2.1414288785308599E-3</v>
      </c>
      <c r="D91" s="148">
        <v>3.9512369781732601E-2</v>
      </c>
      <c r="E91" s="148">
        <v>0.16865691542625399</v>
      </c>
      <c r="F91" s="148">
        <v>0.22270175814628601</v>
      </c>
      <c r="G91" s="148">
        <v>0.19110830128192899</v>
      </c>
      <c r="H91" s="148">
        <v>0.17384663224220301</v>
      </c>
      <c r="I91" s="148">
        <v>0.12985172867774999</v>
      </c>
      <c r="J91" s="148">
        <v>3.8140378892421702E-2</v>
      </c>
      <c r="K91" s="148">
        <v>1.14076863974333E-2</v>
      </c>
      <c r="L91" s="148">
        <v>1.1951442807912801E-2</v>
      </c>
      <c r="M91" s="148">
        <v>4.4878111220896201E-3</v>
      </c>
      <c r="N91" s="148">
        <v>1.2276760535314701E-3</v>
      </c>
      <c r="O91" s="148">
        <v>4.9658827483653996E-3</v>
      </c>
      <c r="P91" s="154">
        <v>44.516738891601598</v>
      </c>
      <c r="Q91" s="154">
        <v>44</v>
      </c>
    </row>
    <row r="92" spans="1:17" x14ac:dyDescent="0.2">
      <c r="A92" s="2" t="s">
        <v>108</v>
      </c>
      <c r="B92" s="151">
        <v>3338</v>
      </c>
      <c r="C92" s="148">
        <v>1.05640571564436E-3</v>
      </c>
      <c r="D92" s="148">
        <v>1.54984397813678E-2</v>
      </c>
      <c r="E92" s="148">
        <v>0.13938644528388999</v>
      </c>
      <c r="F92" s="148">
        <v>0.19130238890647899</v>
      </c>
      <c r="G92" s="148">
        <v>0.16285894811153401</v>
      </c>
      <c r="H92" s="148">
        <v>0.17199569940567</v>
      </c>
      <c r="I92" s="148">
        <v>0.18917417526245101</v>
      </c>
      <c r="J92" s="148">
        <v>6.1549779027700403E-2</v>
      </c>
      <c r="K92" s="148">
        <v>3.0877703800797501E-2</v>
      </c>
      <c r="L92" s="148">
        <v>1.26395858824253E-2</v>
      </c>
      <c r="M92" s="148">
        <v>9.4649381935596501E-3</v>
      </c>
      <c r="N92" s="148">
        <v>3.6183404736220802E-3</v>
      </c>
      <c r="O92" s="148">
        <v>1.0577159933745899E-2</v>
      </c>
      <c r="P92" s="154">
        <v>49.824588775634801</v>
      </c>
      <c r="Q92" s="154">
        <v>48</v>
      </c>
    </row>
    <row r="93" spans="1:17" x14ac:dyDescent="0.2">
      <c r="A93" s="2" t="s">
        <v>109</v>
      </c>
      <c r="B93" s="151">
        <v>600</v>
      </c>
      <c r="C93" s="148">
        <v>0</v>
      </c>
      <c r="D93" s="148">
        <v>0</v>
      </c>
      <c r="E93" s="148">
        <v>4.8152826726436601E-2</v>
      </c>
      <c r="F93" s="148">
        <v>0.170690938830376</v>
      </c>
      <c r="G93" s="148">
        <v>0.17042917013168299</v>
      </c>
      <c r="H93" s="148">
        <v>0.19014810025692</v>
      </c>
      <c r="I93" s="148">
        <v>0.17292064428329501</v>
      </c>
      <c r="J93" s="148">
        <v>8.0499149858951596E-2</v>
      </c>
      <c r="K93" s="148">
        <v>6.7190714180469499E-2</v>
      </c>
      <c r="L93" s="148">
        <v>2.7555547654628799E-2</v>
      </c>
      <c r="M93" s="148">
        <v>2.2401150315999999E-2</v>
      </c>
      <c r="N93" s="148">
        <v>6.1187813989818096E-3</v>
      </c>
      <c r="O93" s="148">
        <v>4.3892983347177499E-2</v>
      </c>
      <c r="P93" s="154">
        <v>59.332366943359403</v>
      </c>
      <c r="Q93" s="154">
        <v>53.5</v>
      </c>
    </row>
    <row r="94" spans="1:17" x14ac:dyDescent="0.2">
      <c r="A94" s="5" t="s">
        <v>110</v>
      </c>
      <c r="B94" s="150" t="s">
        <v>1</v>
      </c>
      <c r="C94" s="147" t="s">
        <v>1</v>
      </c>
      <c r="D94" s="147" t="s">
        <v>1</v>
      </c>
      <c r="E94" s="147" t="s">
        <v>1</v>
      </c>
      <c r="F94" s="147" t="s">
        <v>1</v>
      </c>
      <c r="G94" s="147" t="s">
        <v>1</v>
      </c>
      <c r="H94" s="147" t="s">
        <v>1</v>
      </c>
      <c r="I94" s="147" t="s">
        <v>1</v>
      </c>
      <c r="J94" s="147" t="s">
        <v>1</v>
      </c>
      <c r="K94" s="147" t="s">
        <v>1</v>
      </c>
      <c r="L94" s="147" t="s">
        <v>1</v>
      </c>
      <c r="M94" s="147" t="s">
        <v>1</v>
      </c>
      <c r="N94" s="147" t="s">
        <v>1</v>
      </c>
      <c r="O94" s="147" t="s">
        <v>1</v>
      </c>
      <c r="P94" s="153" t="s">
        <v>1</v>
      </c>
      <c r="Q94" s="153" t="s">
        <v>1</v>
      </c>
    </row>
    <row r="95" spans="1:17" x14ac:dyDescent="0.2">
      <c r="A95" s="2" t="s">
        <v>106</v>
      </c>
      <c r="B95" s="151">
        <v>1274</v>
      </c>
      <c r="C95" s="148">
        <v>4.8919864930212498E-3</v>
      </c>
      <c r="D95" s="148">
        <v>5.5551450699567802E-2</v>
      </c>
      <c r="E95" s="148">
        <v>0.19660551846027399</v>
      </c>
      <c r="F95" s="148">
        <v>0.25001555681228599</v>
      </c>
      <c r="G95" s="148">
        <v>0.22559526562690699</v>
      </c>
      <c r="H95" s="148">
        <v>0.13553945720195801</v>
      </c>
      <c r="I95" s="148">
        <v>8.4541834890842396E-2</v>
      </c>
      <c r="J95" s="148">
        <v>2.51432303339243E-2</v>
      </c>
      <c r="K95" s="148">
        <v>8.2890586927533098E-3</v>
      </c>
      <c r="L95" s="148">
        <v>5.8354898355901198E-3</v>
      </c>
      <c r="M95" s="148">
        <v>4.2632501572370503E-3</v>
      </c>
      <c r="N95" s="148">
        <v>4.1328088263981001E-4</v>
      </c>
      <c r="O95" s="148">
        <v>3.3146382775157699E-3</v>
      </c>
      <c r="P95" s="154">
        <v>40.959362030029297</v>
      </c>
      <c r="Q95" s="154">
        <v>39</v>
      </c>
    </row>
    <row r="96" spans="1:17" x14ac:dyDescent="0.2">
      <c r="A96" s="2" t="s">
        <v>107</v>
      </c>
      <c r="B96" s="151">
        <v>2475</v>
      </c>
      <c r="C96" s="148">
        <v>1.18786678649485E-3</v>
      </c>
      <c r="D96" s="148">
        <v>3.37954871356487E-2</v>
      </c>
      <c r="E96" s="148">
        <v>0.155869260430336</v>
      </c>
      <c r="F96" s="148">
        <v>0.20728574693203</v>
      </c>
      <c r="G96" s="148">
        <v>0.17654086649417899</v>
      </c>
      <c r="H96" s="148">
        <v>0.175810486078262</v>
      </c>
      <c r="I96" s="148">
        <v>0.15933619439601901</v>
      </c>
      <c r="J96" s="148">
        <v>4.8813231289386701E-2</v>
      </c>
      <c r="K96" s="148">
        <v>1.3160752132535E-2</v>
      </c>
      <c r="L96" s="148">
        <v>1.20837716385722E-2</v>
      </c>
      <c r="M96" s="148">
        <v>7.3145786300301604E-3</v>
      </c>
      <c r="N96" s="148">
        <v>3.17304581403732E-3</v>
      </c>
      <c r="O96" s="148">
        <v>5.6287283077836002E-3</v>
      </c>
      <c r="P96" s="154">
        <v>46.504417419433601</v>
      </c>
      <c r="Q96" s="154">
        <v>46</v>
      </c>
    </row>
    <row r="97" spans="1:17" x14ac:dyDescent="0.2">
      <c r="A97" s="2" t="s">
        <v>108</v>
      </c>
      <c r="B97" s="151">
        <v>2540</v>
      </c>
      <c r="C97" s="148">
        <v>0</v>
      </c>
      <c r="D97" s="148">
        <v>8.5051171481609292E-3</v>
      </c>
      <c r="E97" s="148">
        <v>0.12851406633853901</v>
      </c>
      <c r="F97" s="148">
        <v>0.18463526666164401</v>
      </c>
      <c r="G97" s="148">
        <v>0.167264714837074</v>
      </c>
      <c r="H97" s="148">
        <v>0.16863389313221</v>
      </c>
      <c r="I97" s="148">
        <v>0.192309409379959</v>
      </c>
      <c r="J97" s="148">
        <v>7.0566661655902904E-2</v>
      </c>
      <c r="K97" s="148">
        <v>3.8597263395786299E-2</v>
      </c>
      <c r="L97" s="148">
        <v>1.5324533917009799E-2</v>
      </c>
      <c r="M97" s="148">
        <v>9.2840883880853705E-3</v>
      </c>
      <c r="N97" s="148">
        <v>3.0991763342171899E-3</v>
      </c>
      <c r="O97" s="148">
        <v>1.32658118382096E-2</v>
      </c>
      <c r="P97" s="154">
        <v>51.370223999023402</v>
      </c>
      <c r="Q97" s="154">
        <v>50</v>
      </c>
    </row>
    <row r="98" spans="1:17" x14ac:dyDescent="0.2">
      <c r="A98" s="2" t="s">
        <v>109</v>
      </c>
      <c r="B98" s="151">
        <v>312</v>
      </c>
      <c r="C98" s="148">
        <v>0</v>
      </c>
      <c r="D98" s="148">
        <v>0</v>
      </c>
      <c r="E98" s="148">
        <v>3.6254554986953701E-2</v>
      </c>
      <c r="F98" s="148">
        <v>0.20592258870601701</v>
      </c>
      <c r="G98" s="148">
        <v>0.142994150519371</v>
      </c>
      <c r="H98" s="148">
        <v>0.17944224178790999</v>
      </c>
      <c r="I98" s="148">
        <v>0.143389597535133</v>
      </c>
      <c r="J98" s="148">
        <v>5.2163921296596499E-2</v>
      </c>
      <c r="K98" s="148">
        <v>8.6067691445350605E-2</v>
      </c>
      <c r="L98" s="148">
        <v>5.2015874534845401E-2</v>
      </c>
      <c r="M98" s="148">
        <v>3.0194647610187499E-2</v>
      </c>
      <c r="N98" s="148">
        <v>3.64298885688186E-3</v>
      </c>
      <c r="O98" s="148">
        <v>6.7911751568317399E-2</v>
      </c>
      <c r="P98" s="154">
        <v>61.716239929199197</v>
      </c>
      <c r="Q98" s="154">
        <v>53.5</v>
      </c>
    </row>
    <row r="99" spans="1:17" x14ac:dyDescent="0.2">
      <c r="A99" s="5" t="s">
        <v>111</v>
      </c>
      <c r="B99" s="150" t="s">
        <v>1</v>
      </c>
      <c r="C99" s="147" t="s">
        <v>1</v>
      </c>
      <c r="D99" s="147" t="s">
        <v>1</v>
      </c>
      <c r="E99" s="147" t="s">
        <v>1</v>
      </c>
      <c r="F99" s="147" t="s">
        <v>1</v>
      </c>
      <c r="G99" s="147" t="s">
        <v>1</v>
      </c>
      <c r="H99" s="147" t="s">
        <v>1</v>
      </c>
      <c r="I99" s="147" t="s">
        <v>1</v>
      </c>
      <c r="J99" s="147" t="s">
        <v>1</v>
      </c>
      <c r="K99" s="147" t="s">
        <v>1</v>
      </c>
      <c r="L99" s="147" t="s">
        <v>1</v>
      </c>
      <c r="M99" s="147" t="s">
        <v>1</v>
      </c>
      <c r="N99" s="147" t="s">
        <v>1</v>
      </c>
      <c r="O99" s="147" t="s">
        <v>1</v>
      </c>
      <c r="P99" s="153" t="s">
        <v>1</v>
      </c>
      <c r="Q99" s="153" t="s">
        <v>1</v>
      </c>
    </row>
    <row r="100" spans="1:17" x14ac:dyDescent="0.2">
      <c r="A100" s="2" t="s">
        <v>112</v>
      </c>
      <c r="B100" s="151">
        <v>376</v>
      </c>
      <c r="C100" s="148">
        <v>7.7651538886129899E-3</v>
      </c>
      <c r="D100" s="148">
        <v>4.5721638947725303E-2</v>
      </c>
      <c r="E100" s="148">
        <v>0.27469664812088002</v>
      </c>
      <c r="F100" s="148">
        <v>0.32913374900817899</v>
      </c>
      <c r="G100" s="148">
        <v>0.19128172099590299</v>
      </c>
      <c r="H100" s="148">
        <v>5.9749376028776197E-2</v>
      </c>
      <c r="I100" s="148">
        <v>7.2866193950176197E-2</v>
      </c>
      <c r="J100" s="148">
        <v>7.4962601065635698E-3</v>
      </c>
      <c r="K100" s="148">
        <v>6.5302760340273398E-3</v>
      </c>
      <c r="L100" s="148">
        <v>4.7589843161404098E-3</v>
      </c>
      <c r="M100" s="148">
        <v>0</v>
      </c>
      <c r="N100" s="148">
        <v>0</v>
      </c>
      <c r="O100" s="148">
        <v>0</v>
      </c>
      <c r="P100" s="154">
        <v>36.251010894775398</v>
      </c>
      <c r="Q100" s="154">
        <v>33</v>
      </c>
    </row>
    <row r="101" spans="1:17" x14ac:dyDescent="0.2">
      <c r="A101" s="2" t="s">
        <v>113</v>
      </c>
      <c r="B101" s="151">
        <v>1027</v>
      </c>
      <c r="C101" s="148">
        <v>0</v>
      </c>
      <c r="D101" s="148">
        <v>4.2115245014429099E-2</v>
      </c>
      <c r="E101" s="148">
        <v>0.19343857467174499</v>
      </c>
      <c r="F101" s="148">
        <v>0.23252759873866999</v>
      </c>
      <c r="G101" s="148">
        <v>0.17854566872119901</v>
      </c>
      <c r="H101" s="148">
        <v>0.16452327370643599</v>
      </c>
      <c r="I101" s="148">
        <v>0.13030351698398601</v>
      </c>
      <c r="J101" s="148">
        <v>3.4160200506448697E-2</v>
      </c>
      <c r="K101" s="148">
        <v>1.3379297219216799E-2</v>
      </c>
      <c r="L101" s="148">
        <v>8.7425000965595193E-3</v>
      </c>
      <c r="M101" s="148">
        <v>5.7732224377104999E-5</v>
      </c>
      <c r="N101" s="148">
        <v>5.0850090337917198E-4</v>
      </c>
      <c r="O101" s="148">
        <v>1.6978889470919999E-3</v>
      </c>
      <c r="P101" s="154">
        <v>43.155612945556598</v>
      </c>
      <c r="Q101" s="154">
        <v>42</v>
      </c>
    </row>
    <row r="102" spans="1:17" x14ac:dyDescent="0.2">
      <c r="A102" s="2" t="s">
        <v>114</v>
      </c>
      <c r="B102" s="151">
        <v>1442</v>
      </c>
      <c r="C102" s="148">
        <v>4.79720998555422E-3</v>
      </c>
      <c r="D102" s="148">
        <v>7.4255444109439794E-2</v>
      </c>
      <c r="E102" s="148">
        <v>0.24354307353496599</v>
      </c>
      <c r="F102" s="148">
        <v>0.190936744213104</v>
      </c>
      <c r="G102" s="148">
        <v>0.15494224429130601</v>
      </c>
      <c r="H102" s="148">
        <v>0.14412397146225001</v>
      </c>
      <c r="I102" s="148">
        <v>0.12885725498199499</v>
      </c>
      <c r="J102" s="148">
        <v>3.9624683558940901E-2</v>
      </c>
      <c r="K102" s="148">
        <v>1.0032078251242599E-2</v>
      </c>
      <c r="L102" s="148">
        <v>3.8973563350737099E-3</v>
      </c>
      <c r="M102" s="148">
        <v>1.25522422604263E-3</v>
      </c>
      <c r="N102" s="148">
        <v>4.0002010064199599E-4</v>
      </c>
      <c r="O102" s="148">
        <v>3.3347003627568501E-3</v>
      </c>
      <c r="P102" s="154">
        <v>41.359878540039098</v>
      </c>
      <c r="Q102" s="154">
        <v>38</v>
      </c>
    </row>
    <row r="103" spans="1:17" x14ac:dyDescent="0.2">
      <c r="A103" s="2" t="s">
        <v>115</v>
      </c>
      <c r="B103" s="151">
        <v>1063</v>
      </c>
      <c r="C103" s="148">
        <v>1.60238530952483E-3</v>
      </c>
      <c r="D103" s="148">
        <v>3.8561534136533702E-2</v>
      </c>
      <c r="E103" s="148">
        <v>0.20608922839164701</v>
      </c>
      <c r="F103" s="148">
        <v>0.25172936916351302</v>
      </c>
      <c r="G103" s="148">
        <v>0.16605347394943201</v>
      </c>
      <c r="H103" s="148">
        <v>0.14162960648536699</v>
      </c>
      <c r="I103" s="148">
        <v>0.106165759265423</v>
      </c>
      <c r="J103" s="148">
        <v>3.8540471345186199E-2</v>
      </c>
      <c r="K103" s="148">
        <v>1.84884071350098E-2</v>
      </c>
      <c r="L103" s="148">
        <v>9.88562870770693E-3</v>
      </c>
      <c r="M103" s="148">
        <v>5.7271895930171004E-3</v>
      </c>
      <c r="N103" s="148">
        <v>4.6796067617833597E-3</v>
      </c>
      <c r="O103" s="148">
        <v>1.08473310247064E-2</v>
      </c>
      <c r="P103" s="154">
        <v>43.733837127685497</v>
      </c>
      <c r="Q103" s="154">
        <v>40</v>
      </c>
    </row>
    <row r="104" spans="1:17" x14ac:dyDescent="0.2">
      <c r="A104" s="2" t="s">
        <v>116</v>
      </c>
      <c r="B104" s="151">
        <v>1177</v>
      </c>
      <c r="C104" s="148">
        <v>2.7608757372945499E-3</v>
      </c>
      <c r="D104" s="148">
        <v>5.7652685791254E-3</v>
      </c>
      <c r="E104" s="148">
        <v>5.6199643760919599E-2</v>
      </c>
      <c r="F104" s="148">
        <v>0.16756044328212699</v>
      </c>
      <c r="G104" s="148">
        <v>0.22732372581958801</v>
      </c>
      <c r="H104" s="148">
        <v>0.18831813335418701</v>
      </c>
      <c r="I104" s="148">
        <v>0.18117071688175199</v>
      </c>
      <c r="J104" s="148">
        <v>6.27439990639687E-2</v>
      </c>
      <c r="K104" s="148">
        <v>3.37673909962177E-2</v>
      </c>
      <c r="L104" s="148">
        <v>2.6951629668474201E-2</v>
      </c>
      <c r="M104" s="148">
        <v>1.56661290675402E-2</v>
      </c>
      <c r="N104" s="148">
        <v>4.3817670084536102E-3</v>
      </c>
      <c r="O104" s="148">
        <v>2.7390277013182598E-2</v>
      </c>
      <c r="P104" s="154">
        <v>54.739501953125</v>
      </c>
      <c r="Q104" s="154">
        <v>50</v>
      </c>
    </row>
    <row r="105" spans="1:17" x14ac:dyDescent="0.2">
      <c r="A105" s="2" t="s">
        <v>117</v>
      </c>
      <c r="B105" s="151">
        <v>1112</v>
      </c>
      <c r="C105" s="148">
        <v>0</v>
      </c>
      <c r="D105" s="148">
        <v>3.5214782692492E-3</v>
      </c>
      <c r="E105" s="148">
        <v>3.82884703576565E-2</v>
      </c>
      <c r="F105" s="148">
        <v>0.19579029083252</v>
      </c>
      <c r="G105" s="148">
        <v>0.21766825020313299</v>
      </c>
      <c r="H105" s="148">
        <v>0.20336289703846</v>
      </c>
      <c r="I105" s="148">
        <v>0.19187600910663599</v>
      </c>
      <c r="J105" s="148">
        <v>6.2013670802116401E-2</v>
      </c>
      <c r="K105" s="148">
        <v>3.8080010563135099E-2</v>
      </c>
      <c r="L105" s="148">
        <v>2.06279810518026E-2</v>
      </c>
      <c r="M105" s="148">
        <v>1.44880842417479E-2</v>
      </c>
      <c r="N105" s="148">
        <v>3.9521516300737901E-3</v>
      </c>
      <c r="O105" s="148">
        <v>1.0330709628760801E-2</v>
      </c>
      <c r="P105" s="154">
        <v>53.875373840332003</v>
      </c>
      <c r="Q105" s="154">
        <v>52</v>
      </c>
    </row>
    <row r="106" spans="1:17" x14ac:dyDescent="0.2">
      <c r="A106" s="2" t="s">
        <v>118</v>
      </c>
      <c r="B106" s="151">
        <v>860</v>
      </c>
      <c r="C106" s="148">
        <v>3.4321392886340601E-3</v>
      </c>
      <c r="D106" s="148">
        <v>2.52057961188257E-3</v>
      </c>
      <c r="E106" s="148">
        <v>5.9015143662691102E-2</v>
      </c>
      <c r="F106" s="148">
        <v>0.17482429742813099</v>
      </c>
      <c r="G106" s="148">
        <v>0.183327451348305</v>
      </c>
      <c r="H106" s="148">
        <v>0.199282482266426</v>
      </c>
      <c r="I106" s="148">
        <v>0.19356276094913499</v>
      </c>
      <c r="J106" s="148">
        <v>9.9008612334728199E-2</v>
      </c>
      <c r="K106" s="148">
        <v>3.6300908774137497E-2</v>
      </c>
      <c r="L106" s="148">
        <v>1.7773620784282702E-2</v>
      </c>
      <c r="M106" s="148">
        <v>2.0159272477030799E-2</v>
      </c>
      <c r="N106" s="148">
        <v>3.3972798846662001E-3</v>
      </c>
      <c r="O106" s="148">
        <v>7.3954472318291699E-3</v>
      </c>
      <c r="P106" s="154">
        <v>54.035572052002003</v>
      </c>
      <c r="Q106" s="154">
        <v>53</v>
      </c>
    </row>
    <row r="107" spans="1:17" x14ac:dyDescent="0.2">
      <c r="A107" s="5" t="s">
        <v>111</v>
      </c>
      <c r="B107" s="150" t="s">
        <v>1</v>
      </c>
      <c r="C107" s="147" t="s">
        <v>1</v>
      </c>
      <c r="D107" s="147" t="s">
        <v>1</v>
      </c>
      <c r="E107" s="147" t="s">
        <v>1</v>
      </c>
      <c r="F107" s="147" t="s">
        <v>1</v>
      </c>
      <c r="G107" s="147" t="s">
        <v>1</v>
      </c>
      <c r="H107" s="147" t="s">
        <v>1</v>
      </c>
      <c r="I107" s="147" t="s">
        <v>1</v>
      </c>
      <c r="J107" s="147" t="s">
        <v>1</v>
      </c>
      <c r="K107" s="147" t="s">
        <v>1</v>
      </c>
      <c r="L107" s="147" t="s">
        <v>1</v>
      </c>
      <c r="M107" s="147" t="s">
        <v>1</v>
      </c>
      <c r="N107" s="147" t="s">
        <v>1</v>
      </c>
      <c r="O107" s="147" t="s">
        <v>1</v>
      </c>
      <c r="P107" s="153" t="s">
        <v>1</v>
      </c>
      <c r="Q107" s="153" t="s">
        <v>1</v>
      </c>
    </row>
    <row r="108" spans="1:17" x14ac:dyDescent="0.2">
      <c r="A108" s="2" t="s">
        <v>119</v>
      </c>
      <c r="B108" s="151">
        <v>1403</v>
      </c>
      <c r="C108" s="148">
        <v>2.4572573602199602E-3</v>
      </c>
      <c r="D108" s="148">
        <v>4.3256476521491997E-2</v>
      </c>
      <c r="E108" s="148">
        <v>0.21915242075920099</v>
      </c>
      <c r="F108" s="148">
        <v>0.26309829950332603</v>
      </c>
      <c r="G108" s="148">
        <v>0.18257594108581501</v>
      </c>
      <c r="H108" s="148">
        <v>0.13136792182922399</v>
      </c>
      <c r="I108" s="148">
        <v>0.11212766170501701</v>
      </c>
      <c r="J108" s="148">
        <v>2.5722483173012699E-2</v>
      </c>
      <c r="K108" s="148">
        <v>1.1211946606636001E-2</v>
      </c>
      <c r="L108" s="148">
        <v>7.4819298461079597E-3</v>
      </c>
      <c r="M108" s="148">
        <v>3.9463055145461099E-5</v>
      </c>
      <c r="N108" s="148">
        <v>3.4758748370222699E-4</v>
      </c>
      <c r="O108" s="148">
        <v>1.16059754509479E-3</v>
      </c>
      <c r="P108" s="154">
        <v>40.970672607421903</v>
      </c>
      <c r="Q108" s="154">
        <v>37.5</v>
      </c>
    </row>
    <row r="109" spans="1:17" x14ac:dyDescent="0.2">
      <c r="A109" s="2" t="s">
        <v>120</v>
      </c>
      <c r="B109" s="151">
        <v>2047</v>
      </c>
      <c r="C109" s="148">
        <v>3.5144751891493802E-3</v>
      </c>
      <c r="D109" s="148">
        <v>6.4860716462135301E-2</v>
      </c>
      <c r="E109" s="148">
        <v>0.240782886743546</v>
      </c>
      <c r="F109" s="148">
        <v>0.20914489030837999</v>
      </c>
      <c r="G109" s="148">
        <v>0.156070441007614</v>
      </c>
      <c r="H109" s="148">
        <v>0.146730706095695</v>
      </c>
      <c r="I109" s="148">
        <v>0.118004128336906</v>
      </c>
      <c r="J109" s="148">
        <v>3.6459680646657902E-2</v>
      </c>
      <c r="K109" s="148">
        <v>1.1136308312416099E-2</v>
      </c>
      <c r="L109" s="148">
        <v>4.70867613330483E-3</v>
      </c>
      <c r="M109" s="148">
        <v>2.1360213868320001E-3</v>
      </c>
      <c r="N109" s="148">
        <v>1.7684105550870299E-3</v>
      </c>
      <c r="O109" s="148">
        <v>4.6826675534248404E-3</v>
      </c>
      <c r="P109" s="154">
        <v>41.537094116210902</v>
      </c>
      <c r="Q109" s="154">
        <v>38</v>
      </c>
    </row>
    <row r="110" spans="1:17" x14ac:dyDescent="0.2">
      <c r="A110" s="2" t="s">
        <v>121</v>
      </c>
      <c r="B110" s="151">
        <v>1635</v>
      </c>
      <c r="C110" s="148">
        <v>3.0779691878706199E-3</v>
      </c>
      <c r="D110" s="148">
        <v>1.3235929422080499E-2</v>
      </c>
      <c r="E110" s="148">
        <v>8.1321336328983307E-2</v>
      </c>
      <c r="F110" s="148">
        <v>0.184579312801361</v>
      </c>
      <c r="G110" s="148">
        <v>0.21551349759101901</v>
      </c>
      <c r="H110" s="148">
        <v>0.17289623618125899</v>
      </c>
      <c r="I110" s="148">
        <v>0.17018596827983901</v>
      </c>
      <c r="J110" s="148">
        <v>6.1026383191347101E-2</v>
      </c>
      <c r="K110" s="148">
        <v>3.1779687851667397E-2</v>
      </c>
      <c r="L110" s="148">
        <v>2.4041784927249E-2</v>
      </c>
      <c r="M110" s="148">
        <v>1.3772347010672099E-2</v>
      </c>
      <c r="N110" s="148">
        <v>4.1438601911067997E-3</v>
      </c>
      <c r="O110" s="148">
        <v>2.4425687268376399E-2</v>
      </c>
      <c r="P110" s="154">
        <v>52.791816711425803</v>
      </c>
      <c r="Q110" s="154">
        <v>50</v>
      </c>
    </row>
    <row r="111" spans="1:17" x14ac:dyDescent="0.2">
      <c r="A111" s="2" t="s">
        <v>122</v>
      </c>
      <c r="B111" s="151">
        <v>1972</v>
      </c>
      <c r="C111" s="148">
        <v>1.55806390102953E-3</v>
      </c>
      <c r="D111" s="148">
        <v>3.0671074055135302E-3</v>
      </c>
      <c r="E111" s="148">
        <v>4.7697611153125798E-2</v>
      </c>
      <c r="F111" s="148">
        <v>0.18627250194549599</v>
      </c>
      <c r="G111" s="148">
        <v>0.20207880437374101</v>
      </c>
      <c r="H111" s="148">
        <v>0.20151053369045299</v>
      </c>
      <c r="I111" s="148">
        <v>0.19264173507690399</v>
      </c>
      <c r="J111" s="148">
        <v>7.8808002173900604E-2</v>
      </c>
      <c r="K111" s="148">
        <v>3.7272363901138299E-2</v>
      </c>
      <c r="L111" s="148">
        <v>1.9332207739353201E-2</v>
      </c>
      <c r="M111" s="148">
        <v>1.70625932514668E-2</v>
      </c>
      <c r="N111" s="148">
        <v>3.7002605386078401E-3</v>
      </c>
      <c r="O111" s="148">
        <v>8.9982096105813997E-3</v>
      </c>
      <c r="P111" s="154">
        <v>53.948097229003899</v>
      </c>
      <c r="Q111" s="154">
        <v>52</v>
      </c>
    </row>
    <row r="112" spans="1:17" x14ac:dyDescent="0.2">
      <c r="A112" s="5" t="s">
        <v>111</v>
      </c>
      <c r="B112" s="150" t="s">
        <v>1</v>
      </c>
      <c r="C112" s="147" t="s">
        <v>1</v>
      </c>
      <c r="D112" s="147" t="s">
        <v>1</v>
      </c>
      <c r="E112" s="147" t="s">
        <v>1</v>
      </c>
      <c r="F112" s="147" t="s">
        <v>1</v>
      </c>
      <c r="G112" s="147" t="s">
        <v>1</v>
      </c>
      <c r="H112" s="147" t="s">
        <v>1</v>
      </c>
      <c r="I112" s="147" t="s">
        <v>1</v>
      </c>
      <c r="J112" s="147" t="s">
        <v>1</v>
      </c>
      <c r="K112" s="147" t="s">
        <v>1</v>
      </c>
      <c r="L112" s="147" t="s">
        <v>1</v>
      </c>
      <c r="M112" s="147" t="s">
        <v>1</v>
      </c>
      <c r="N112" s="147" t="s">
        <v>1</v>
      </c>
      <c r="O112" s="147" t="s">
        <v>1</v>
      </c>
      <c r="P112" s="153" t="s">
        <v>1</v>
      </c>
      <c r="Q112" s="153" t="s">
        <v>1</v>
      </c>
    </row>
    <row r="113" spans="1:17" x14ac:dyDescent="0.2">
      <c r="A113" s="2" t="s">
        <v>119</v>
      </c>
      <c r="B113" s="151">
        <v>1403</v>
      </c>
      <c r="C113" s="148">
        <v>2.4572573602199602E-3</v>
      </c>
      <c r="D113" s="148">
        <v>4.3256476521491997E-2</v>
      </c>
      <c r="E113" s="148">
        <v>0.21915242075920099</v>
      </c>
      <c r="F113" s="148">
        <v>0.26309829950332603</v>
      </c>
      <c r="G113" s="148">
        <v>0.18257594108581501</v>
      </c>
      <c r="H113" s="148">
        <v>0.13136792182922399</v>
      </c>
      <c r="I113" s="148">
        <v>0.11212766170501701</v>
      </c>
      <c r="J113" s="148">
        <v>2.5722483173012699E-2</v>
      </c>
      <c r="K113" s="148">
        <v>1.1211946606636001E-2</v>
      </c>
      <c r="L113" s="148">
        <v>7.4819298461079597E-3</v>
      </c>
      <c r="M113" s="148">
        <v>3.9463055145461099E-5</v>
      </c>
      <c r="N113" s="148">
        <v>3.4758748370222699E-4</v>
      </c>
      <c r="O113" s="148">
        <v>1.16059754509479E-3</v>
      </c>
      <c r="P113" s="154">
        <v>40.970672607421903</v>
      </c>
      <c r="Q113" s="154">
        <v>37.5</v>
      </c>
    </row>
    <row r="114" spans="1:17" x14ac:dyDescent="0.2">
      <c r="A114" s="2" t="s">
        <v>123</v>
      </c>
      <c r="B114" s="151">
        <v>2505</v>
      </c>
      <c r="C114" s="148">
        <v>3.6020411644130902E-3</v>
      </c>
      <c r="D114" s="148">
        <v>6.0902521014213597E-2</v>
      </c>
      <c r="E114" s="148">
        <v>0.229531764984131</v>
      </c>
      <c r="F114" s="148">
        <v>0.21367898583412201</v>
      </c>
      <c r="G114" s="148">
        <v>0.15909890830516801</v>
      </c>
      <c r="H114" s="148">
        <v>0.14319084584712999</v>
      </c>
      <c r="I114" s="148">
        <v>0.12036847323179201</v>
      </c>
      <c r="J114" s="148">
        <v>3.9219085127115201E-2</v>
      </c>
      <c r="K114" s="148">
        <v>1.31955510005355E-2</v>
      </c>
      <c r="L114" s="148">
        <v>6.1375405639410002E-3</v>
      </c>
      <c r="M114" s="148">
        <v>2.9281654860824299E-3</v>
      </c>
      <c r="N114" s="148">
        <v>2.00099335052073E-3</v>
      </c>
      <c r="O114" s="148">
        <v>6.1451401561498599E-3</v>
      </c>
      <c r="P114" s="154">
        <v>42.247962951660199</v>
      </c>
      <c r="Q114" s="154">
        <v>39</v>
      </c>
    </row>
    <row r="115" spans="1:17" x14ac:dyDescent="0.2">
      <c r="A115" s="2" t="s">
        <v>124</v>
      </c>
      <c r="B115" s="151">
        <v>3149</v>
      </c>
      <c r="C115" s="148">
        <v>2.0470744930207699E-3</v>
      </c>
      <c r="D115" s="148">
        <v>4.1640615090727797E-3</v>
      </c>
      <c r="E115" s="148">
        <v>5.1154166460037197E-2</v>
      </c>
      <c r="F115" s="148">
        <v>0.17866501212120101</v>
      </c>
      <c r="G115" s="148">
        <v>0.21234227716922799</v>
      </c>
      <c r="H115" s="148">
        <v>0.19614708423614499</v>
      </c>
      <c r="I115" s="148">
        <v>0.18797811865806599</v>
      </c>
      <c r="J115" s="148">
        <v>7.2277083992958097E-2</v>
      </c>
      <c r="K115" s="148">
        <v>3.5847395658493E-2</v>
      </c>
      <c r="L115" s="148">
        <v>2.2429930046200801E-2</v>
      </c>
      <c r="M115" s="148">
        <v>1.6494853422045701E-2</v>
      </c>
      <c r="N115" s="148">
        <v>3.9773313328623798E-3</v>
      </c>
      <c r="O115" s="148">
        <v>1.64756178855896E-2</v>
      </c>
      <c r="P115" s="154">
        <v>54.269847869872997</v>
      </c>
      <c r="Q115" s="154">
        <v>52</v>
      </c>
    </row>
    <row r="116" spans="1:17" x14ac:dyDescent="0.2">
      <c r="A116" s="5" t="s">
        <v>125</v>
      </c>
      <c r="B116" s="150" t="s">
        <v>1</v>
      </c>
      <c r="C116" s="147" t="s">
        <v>1</v>
      </c>
      <c r="D116" s="147" t="s">
        <v>1</v>
      </c>
      <c r="E116" s="147" t="s">
        <v>1</v>
      </c>
      <c r="F116" s="147" t="s">
        <v>1</v>
      </c>
      <c r="G116" s="147" t="s">
        <v>1</v>
      </c>
      <c r="H116" s="147" t="s">
        <v>1</v>
      </c>
      <c r="I116" s="147" t="s">
        <v>1</v>
      </c>
      <c r="J116" s="147" t="s">
        <v>1</v>
      </c>
      <c r="K116" s="147" t="s">
        <v>1</v>
      </c>
      <c r="L116" s="147" t="s">
        <v>1</v>
      </c>
      <c r="M116" s="147" t="s">
        <v>1</v>
      </c>
      <c r="N116" s="147" t="s">
        <v>1</v>
      </c>
      <c r="O116" s="147" t="s">
        <v>1</v>
      </c>
      <c r="P116" s="153" t="s">
        <v>1</v>
      </c>
      <c r="Q116" s="153" t="s">
        <v>1</v>
      </c>
    </row>
    <row r="117" spans="1:17" x14ac:dyDescent="0.2">
      <c r="A117" s="2" t="s">
        <v>126</v>
      </c>
      <c r="B117" s="151">
        <v>877</v>
      </c>
      <c r="C117" s="148">
        <v>3.2931310124695301E-3</v>
      </c>
      <c r="D117" s="148">
        <v>6.6562622785568196E-2</v>
      </c>
      <c r="E117" s="148">
        <v>0.20271523296832999</v>
      </c>
      <c r="F117" s="148">
        <v>0.251486927270889</v>
      </c>
      <c r="G117" s="148">
        <v>0.232037022709846</v>
      </c>
      <c r="H117" s="148">
        <v>0.122449733316898</v>
      </c>
      <c r="I117" s="148">
        <v>7.4433661997318296E-2</v>
      </c>
      <c r="J117" s="148">
        <v>2.6866637170314799E-2</v>
      </c>
      <c r="K117" s="148">
        <v>3.7220949307084101E-3</v>
      </c>
      <c r="L117" s="148">
        <v>7.4152629822492599E-3</v>
      </c>
      <c r="M117" s="148">
        <v>4.1058398783206896E-3</v>
      </c>
      <c r="N117" s="148">
        <v>3.0731005244888398E-4</v>
      </c>
      <c r="O117" s="148">
        <v>4.6045058406889404E-3</v>
      </c>
      <c r="P117" s="154">
        <v>40.294212341308601</v>
      </c>
      <c r="Q117" s="154">
        <v>38</v>
      </c>
    </row>
    <row r="118" spans="1:17" x14ac:dyDescent="0.2">
      <c r="A118" s="2" t="s">
        <v>127</v>
      </c>
      <c r="B118" s="151">
        <v>256</v>
      </c>
      <c r="C118" s="148">
        <v>1.33959604427218E-2</v>
      </c>
      <c r="D118" s="148">
        <v>2.71352250128984E-2</v>
      </c>
      <c r="E118" s="148">
        <v>0.18866974115371701</v>
      </c>
      <c r="F118" s="148">
        <v>0.26608198881149298</v>
      </c>
      <c r="G118" s="148">
        <v>0.19671374559402499</v>
      </c>
      <c r="H118" s="148">
        <v>0.156563475728035</v>
      </c>
      <c r="I118" s="148">
        <v>0.101209230720997</v>
      </c>
      <c r="J118" s="148">
        <v>2.4752300232648801E-2</v>
      </c>
      <c r="K118" s="148">
        <v>1.7888052389025699E-2</v>
      </c>
      <c r="L118" s="148">
        <v>1.4268968952819701E-3</v>
      </c>
      <c r="M118" s="148">
        <v>6.1633801087737101E-3</v>
      </c>
      <c r="N118" s="148">
        <v>0</v>
      </c>
      <c r="O118" s="148">
        <v>0</v>
      </c>
      <c r="P118" s="154">
        <v>42.076271057128899</v>
      </c>
      <c r="Q118" s="154">
        <v>40</v>
      </c>
    </row>
    <row r="119" spans="1:17" x14ac:dyDescent="0.2">
      <c r="A119" s="2" t="s">
        <v>128</v>
      </c>
      <c r="B119" s="151">
        <v>467</v>
      </c>
      <c r="C119" s="148">
        <v>0</v>
      </c>
      <c r="D119" s="148">
        <v>3.4764409065246603E-2</v>
      </c>
      <c r="E119" s="148">
        <v>0.19142784178257</v>
      </c>
      <c r="F119" s="148">
        <v>0.17284762859344499</v>
      </c>
      <c r="G119" s="148">
        <v>0.20664045214653001</v>
      </c>
      <c r="H119" s="148">
        <v>0.20500099658966101</v>
      </c>
      <c r="I119" s="148">
        <v>0.11106958240270599</v>
      </c>
      <c r="J119" s="148">
        <v>3.7380196154117598E-2</v>
      </c>
      <c r="K119" s="148">
        <v>1.1187275871634501E-2</v>
      </c>
      <c r="L119" s="148">
        <v>1.8239516764879199E-2</v>
      </c>
      <c r="M119" s="148">
        <v>5.2560511976480501E-3</v>
      </c>
      <c r="N119" s="148">
        <v>1.17183779366314E-3</v>
      </c>
      <c r="O119" s="148">
        <v>5.0142132677137904E-3</v>
      </c>
      <c r="P119" s="154">
        <v>44.994014739990199</v>
      </c>
      <c r="Q119" s="154">
        <v>45</v>
      </c>
    </row>
    <row r="120" spans="1:17" x14ac:dyDescent="0.2">
      <c r="A120" s="2" t="s">
        <v>129</v>
      </c>
      <c r="B120" s="151">
        <v>1063</v>
      </c>
      <c r="C120" s="148">
        <v>0</v>
      </c>
      <c r="D120" s="148">
        <v>3.9916742593050003E-2</v>
      </c>
      <c r="E120" s="148">
        <v>0.14997896552085899</v>
      </c>
      <c r="F120" s="148">
        <v>0.23696734011173201</v>
      </c>
      <c r="G120" s="148">
        <v>0.18523247539997101</v>
      </c>
      <c r="H120" s="148">
        <v>0.156628638505936</v>
      </c>
      <c r="I120" s="148">
        <v>0.15404477715492201</v>
      </c>
      <c r="J120" s="148">
        <v>4.5055944472551297E-2</v>
      </c>
      <c r="K120" s="148">
        <v>9.5973210409283603E-3</v>
      </c>
      <c r="L120" s="148">
        <v>1.33902598172426E-2</v>
      </c>
      <c r="M120" s="148">
        <v>4.0966267697513103E-3</v>
      </c>
      <c r="N120" s="148">
        <v>1.7690056702122101E-3</v>
      </c>
      <c r="O120" s="148">
        <v>3.3218921162188101E-3</v>
      </c>
      <c r="P120" s="154">
        <v>45.193138122558601</v>
      </c>
      <c r="Q120" s="154">
        <v>45</v>
      </c>
    </row>
    <row r="121" spans="1:17" x14ac:dyDescent="0.2">
      <c r="A121" s="2" t="s">
        <v>130</v>
      </c>
      <c r="B121" s="151">
        <v>1097</v>
      </c>
      <c r="C121" s="148">
        <v>2.8364348690956801E-3</v>
      </c>
      <c r="D121" s="148">
        <v>2.55989488214254E-2</v>
      </c>
      <c r="E121" s="148">
        <v>0.14424157142639199</v>
      </c>
      <c r="F121" s="148">
        <v>0.19386127591133101</v>
      </c>
      <c r="G121" s="148">
        <v>0.16101594269275701</v>
      </c>
      <c r="H121" s="148">
        <v>0.181745290756226</v>
      </c>
      <c r="I121" s="148">
        <v>0.18611198663711501</v>
      </c>
      <c r="J121" s="148">
        <v>5.5140890181064599E-2</v>
      </c>
      <c r="K121" s="148">
        <v>1.9479915499687198E-2</v>
      </c>
      <c r="L121" s="148">
        <v>5.93304261565208E-3</v>
      </c>
      <c r="M121" s="148">
        <v>1.07515892013907E-2</v>
      </c>
      <c r="N121" s="148">
        <v>5.46023808419704E-3</v>
      </c>
      <c r="O121" s="148">
        <v>7.8228702768683399E-3</v>
      </c>
      <c r="P121" s="154">
        <v>48.3233451843262</v>
      </c>
      <c r="Q121" s="154">
        <v>47.5</v>
      </c>
    </row>
    <row r="122" spans="1:17" x14ac:dyDescent="0.2">
      <c r="A122" s="2" t="s">
        <v>131</v>
      </c>
      <c r="B122" s="151">
        <v>644</v>
      </c>
      <c r="C122" s="148">
        <v>0</v>
      </c>
      <c r="D122" s="148">
        <v>9.8980301991105097E-3</v>
      </c>
      <c r="E122" s="148">
        <v>0.16404552757740001</v>
      </c>
      <c r="F122" s="148">
        <v>0.198431506752968</v>
      </c>
      <c r="G122" s="148">
        <v>0.15122449398040799</v>
      </c>
      <c r="H122" s="148">
        <v>0.17669141292571999</v>
      </c>
      <c r="I122" s="148">
        <v>0.20098407566547399</v>
      </c>
      <c r="J122" s="148">
        <v>3.2043997198343298E-2</v>
      </c>
      <c r="K122" s="148">
        <v>4.3185174465179402E-2</v>
      </c>
      <c r="L122" s="148">
        <v>9.3363299965858494E-3</v>
      </c>
      <c r="M122" s="148">
        <v>1.0925410315394399E-3</v>
      </c>
      <c r="N122" s="148">
        <v>1.81450054515153E-3</v>
      </c>
      <c r="O122" s="148">
        <v>1.1252413503825699E-2</v>
      </c>
      <c r="P122" s="154">
        <v>48.695148468017599</v>
      </c>
      <c r="Q122" s="154">
        <v>48</v>
      </c>
    </row>
    <row r="123" spans="1:17" x14ac:dyDescent="0.2">
      <c r="A123" s="2" t="s">
        <v>132</v>
      </c>
      <c r="B123" s="151">
        <v>372</v>
      </c>
      <c r="C123" s="148">
        <v>0</v>
      </c>
      <c r="D123" s="148">
        <v>1.41476588323712E-2</v>
      </c>
      <c r="E123" s="148">
        <v>0.13743925094604501</v>
      </c>
      <c r="F123" s="148">
        <v>0.21111673116683999</v>
      </c>
      <c r="G123" s="148">
        <v>0.156152874231339</v>
      </c>
      <c r="H123" s="148">
        <v>0.13086973130703</v>
      </c>
      <c r="I123" s="148">
        <v>0.17851652204990401</v>
      </c>
      <c r="J123" s="148">
        <v>0.101707376539707</v>
      </c>
      <c r="K123" s="148">
        <v>4.2163550853729199E-2</v>
      </c>
      <c r="L123" s="148">
        <v>2.2977847605943701E-2</v>
      </c>
      <c r="M123" s="148">
        <v>2.62233102694154E-3</v>
      </c>
      <c r="N123" s="148">
        <v>7.4342486914247296E-4</v>
      </c>
      <c r="O123" s="148">
        <v>1.5427098842337699E-3</v>
      </c>
      <c r="P123" s="154">
        <v>49.8002738952637</v>
      </c>
      <c r="Q123" s="154">
        <v>47</v>
      </c>
    </row>
    <row r="124" spans="1:17" x14ac:dyDescent="0.2">
      <c r="A124" s="3" t="s">
        <v>133</v>
      </c>
      <c r="B124" s="152">
        <v>1825</v>
      </c>
      <c r="C124" s="149">
        <v>0</v>
      </c>
      <c r="D124" s="149">
        <v>5.3278892301022998E-3</v>
      </c>
      <c r="E124" s="149">
        <v>9.8498292267322499E-2</v>
      </c>
      <c r="F124" s="149">
        <v>0.17502987384796101</v>
      </c>
      <c r="G124" s="149">
        <v>0.17320376634597801</v>
      </c>
      <c r="H124" s="149">
        <v>0.177977725863457</v>
      </c>
      <c r="I124" s="149">
        <v>0.18463572859764099</v>
      </c>
      <c r="J124" s="149">
        <v>7.4490442872047397E-2</v>
      </c>
      <c r="K124" s="149">
        <v>4.2936239391565302E-2</v>
      </c>
      <c r="L124" s="149">
        <v>2.1288879215717298E-2</v>
      </c>
      <c r="M124" s="149">
        <v>1.7512427642941499E-2</v>
      </c>
      <c r="N124" s="149">
        <v>4.3461658060550698E-3</v>
      </c>
      <c r="O124" s="149">
        <v>2.4752570316195498E-2</v>
      </c>
      <c r="P124" s="155">
        <v>54.354579925537102</v>
      </c>
      <c r="Q124" s="155">
        <v>51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199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25</v>
      </c>
      <c r="D5" s="4" t="s">
        <v>172</v>
      </c>
    </row>
    <row r="6" spans="1:4" x14ac:dyDescent="0.2">
      <c r="A6" s="5" t="s">
        <v>26</v>
      </c>
      <c r="B6" s="156" t="s">
        <v>1</v>
      </c>
      <c r="C6" s="159" t="s">
        <v>1</v>
      </c>
      <c r="D6" s="159" t="s">
        <v>1</v>
      </c>
    </row>
    <row r="7" spans="1:4" x14ac:dyDescent="0.2">
      <c r="A7" s="2" t="s">
        <v>26</v>
      </c>
      <c r="B7" s="157">
        <v>7101</v>
      </c>
      <c r="C7" s="160">
        <v>1.7998740673065201</v>
      </c>
      <c r="D7" s="160">
        <v>2</v>
      </c>
    </row>
    <row r="8" spans="1:4" x14ac:dyDescent="0.2">
      <c r="A8" s="5" t="s">
        <v>27</v>
      </c>
      <c r="B8" s="156" t="s">
        <v>1</v>
      </c>
      <c r="C8" s="159" t="s">
        <v>1</v>
      </c>
      <c r="D8" s="159" t="s">
        <v>1</v>
      </c>
    </row>
    <row r="9" spans="1:4" x14ac:dyDescent="0.2">
      <c r="A9" s="2" t="s">
        <v>28</v>
      </c>
      <c r="B9" s="157">
        <v>1813</v>
      </c>
      <c r="C9" s="160">
        <v>2.0021266937255899</v>
      </c>
      <c r="D9" s="160">
        <v>2</v>
      </c>
    </row>
    <row r="10" spans="1:4" x14ac:dyDescent="0.2">
      <c r="A10" s="2" t="s">
        <v>29</v>
      </c>
      <c r="B10" s="157">
        <v>297</v>
      </c>
      <c r="C10" s="160">
        <v>1.3366062641143801</v>
      </c>
      <c r="D10" s="160">
        <v>1.5</v>
      </c>
    </row>
    <row r="11" spans="1:4" x14ac:dyDescent="0.2">
      <c r="A11" s="2" t="s">
        <v>30</v>
      </c>
      <c r="B11" s="157">
        <v>1208</v>
      </c>
      <c r="C11" s="160">
        <v>1.0736845731735201</v>
      </c>
      <c r="D11" s="160">
        <v>1</v>
      </c>
    </row>
    <row r="12" spans="1:4" x14ac:dyDescent="0.2">
      <c r="A12" s="2" t="s">
        <v>31</v>
      </c>
      <c r="B12" s="157">
        <v>1309</v>
      </c>
      <c r="C12" s="160">
        <v>1.4218335151672401</v>
      </c>
      <c r="D12" s="160">
        <v>1.5</v>
      </c>
    </row>
    <row r="13" spans="1:4" x14ac:dyDescent="0.2">
      <c r="A13" s="2" t="s">
        <v>32</v>
      </c>
      <c r="B13" s="157">
        <v>719</v>
      </c>
      <c r="C13" s="160">
        <v>2.4397318363189702</v>
      </c>
      <c r="D13" s="160">
        <v>2</v>
      </c>
    </row>
    <row r="14" spans="1:4" x14ac:dyDescent="0.2">
      <c r="A14" s="2" t="s">
        <v>33</v>
      </c>
      <c r="B14" s="157">
        <v>1376</v>
      </c>
      <c r="C14" s="160">
        <v>1.59781050682068</v>
      </c>
      <c r="D14" s="160">
        <v>1.5</v>
      </c>
    </row>
    <row r="15" spans="1:4" x14ac:dyDescent="0.2">
      <c r="A15" s="5" t="s">
        <v>34</v>
      </c>
      <c r="B15" s="156" t="s">
        <v>1</v>
      </c>
      <c r="C15" s="159" t="s">
        <v>1</v>
      </c>
      <c r="D15" s="159" t="s">
        <v>1</v>
      </c>
    </row>
    <row r="16" spans="1:4" x14ac:dyDescent="0.2">
      <c r="A16" s="2" t="s">
        <v>35</v>
      </c>
      <c r="B16" s="157">
        <v>4505</v>
      </c>
      <c r="C16" s="160">
        <v>1.7166827917098999</v>
      </c>
      <c r="D16" s="160">
        <v>1.5</v>
      </c>
    </row>
    <row r="17" spans="1:4" x14ac:dyDescent="0.2">
      <c r="A17" s="2" t="s">
        <v>36</v>
      </c>
      <c r="B17" s="157">
        <v>247</v>
      </c>
      <c r="C17" s="160">
        <v>1.64920437335968</v>
      </c>
      <c r="D17" s="160">
        <v>1.5</v>
      </c>
    </row>
    <row r="18" spans="1:4" x14ac:dyDescent="0.2">
      <c r="A18" s="2" t="s">
        <v>37</v>
      </c>
      <c r="B18" s="157">
        <v>1948</v>
      </c>
      <c r="C18" s="160">
        <v>2.15532779693604</v>
      </c>
      <c r="D18" s="160">
        <v>2</v>
      </c>
    </row>
    <row r="19" spans="1:4" x14ac:dyDescent="0.2">
      <c r="A19" s="2" t="s">
        <v>38</v>
      </c>
      <c r="B19" s="157">
        <v>229</v>
      </c>
      <c r="C19" s="160">
        <v>1.5726300477981601</v>
      </c>
      <c r="D19" s="160">
        <v>1.5</v>
      </c>
    </row>
    <row r="20" spans="1:4" x14ac:dyDescent="0.2">
      <c r="A20" s="5" t="s">
        <v>39</v>
      </c>
      <c r="B20" s="156" t="s">
        <v>1</v>
      </c>
      <c r="C20" s="159" t="s">
        <v>1</v>
      </c>
      <c r="D20" s="159" t="s">
        <v>1</v>
      </c>
    </row>
    <row r="21" spans="1:4" x14ac:dyDescent="0.2">
      <c r="A21" s="2" t="s">
        <v>35</v>
      </c>
      <c r="B21" s="157">
        <v>4505</v>
      </c>
      <c r="C21" s="160">
        <v>1.7166827917098999</v>
      </c>
      <c r="D21" s="160">
        <v>1.5</v>
      </c>
    </row>
    <row r="22" spans="1:4" x14ac:dyDescent="0.2">
      <c r="A22" s="2" t="s">
        <v>40</v>
      </c>
      <c r="B22" s="157">
        <v>84</v>
      </c>
      <c r="C22" s="160">
        <v>1.9098702669143699</v>
      </c>
      <c r="D22" s="160">
        <v>2</v>
      </c>
    </row>
    <row r="23" spans="1:4" x14ac:dyDescent="0.2">
      <c r="A23" s="2" t="s">
        <v>41</v>
      </c>
      <c r="B23" s="157">
        <v>138</v>
      </c>
      <c r="C23" s="160">
        <v>1.54208672046661</v>
      </c>
      <c r="D23" s="160">
        <v>1.5</v>
      </c>
    </row>
    <row r="24" spans="1:4" x14ac:dyDescent="0.2">
      <c r="A24" s="2" t="s">
        <v>42</v>
      </c>
      <c r="B24" s="157">
        <v>25</v>
      </c>
      <c r="C24" s="160" t="s">
        <v>1</v>
      </c>
      <c r="D24" s="160" t="s">
        <v>1</v>
      </c>
    </row>
    <row r="25" spans="1:4" x14ac:dyDescent="0.2">
      <c r="A25" s="2" t="s">
        <v>43</v>
      </c>
      <c r="B25" s="157">
        <v>11</v>
      </c>
      <c r="C25" s="160" t="s">
        <v>1</v>
      </c>
      <c r="D25" s="160" t="s">
        <v>1</v>
      </c>
    </row>
    <row r="26" spans="1:4" x14ac:dyDescent="0.2">
      <c r="A26" s="2" t="s">
        <v>37</v>
      </c>
      <c r="B26" s="157">
        <v>1948</v>
      </c>
      <c r="C26" s="160">
        <v>2.15532779693604</v>
      </c>
      <c r="D26" s="160">
        <v>2</v>
      </c>
    </row>
    <row r="27" spans="1:4" x14ac:dyDescent="0.2">
      <c r="A27" s="2" t="s">
        <v>44</v>
      </c>
      <c r="B27" s="157">
        <v>25</v>
      </c>
      <c r="C27" s="160" t="s">
        <v>1</v>
      </c>
      <c r="D27" s="160" t="s">
        <v>1</v>
      </c>
    </row>
    <row r="28" spans="1:4" x14ac:dyDescent="0.2">
      <c r="A28" s="2" t="s">
        <v>45</v>
      </c>
      <c r="B28" s="157">
        <v>193</v>
      </c>
      <c r="C28" s="160">
        <v>1.5878043174743699</v>
      </c>
      <c r="D28" s="160">
        <v>1.5</v>
      </c>
    </row>
    <row r="29" spans="1:4" x14ac:dyDescent="0.2">
      <c r="A29" s="5" t="s">
        <v>46</v>
      </c>
      <c r="B29" s="156" t="s">
        <v>1</v>
      </c>
      <c r="C29" s="159" t="s">
        <v>1</v>
      </c>
      <c r="D29" s="159" t="s">
        <v>1</v>
      </c>
    </row>
    <row r="30" spans="1:4" x14ac:dyDescent="0.2">
      <c r="A30" s="2" t="s">
        <v>47</v>
      </c>
      <c r="B30" s="157">
        <v>341</v>
      </c>
      <c r="C30" s="160">
        <v>1.7087379693985001</v>
      </c>
      <c r="D30" s="160">
        <v>2</v>
      </c>
    </row>
    <row r="31" spans="1:4" x14ac:dyDescent="0.2">
      <c r="A31" s="2" t="s">
        <v>48</v>
      </c>
      <c r="B31" s="157">
        <v>1609</v>
      </c>
      <c r="C31" s="160">
        <v>1.98550570011139</v>
      </c>
      <c r="D31" s="160">
        <v>2</v>
      </c>
    </row>
    <row r="32" spans="1:4" x14ac:dyDescent="0.2">
      <c r="A32" s="2" t="s">
        <v>49</v>
      </c>
      <c r="B32" s="157">
        <v>1363</v>
      </c>
      <c r="C32" s="160">
        <v>1.93801641464233</v>
      </c>
      <c r="D32" s="160">
        <v>2</v>
      </c>
    </row>
    <row r="33" spans="1:4" x14ac:dyDescent="0.2">
      <c r="A33" s="2" t="s">
        <v>50</v>
      </c>
      <c r="B33" s="157">
        <v>3292</v>
      </c>
      <c r="C33" s="160">
        <v>1.5506291389465301</v>
      </c>
      <c r="D33" s="160">
        <v>1.5</v>
      </c>
    </row>
    <row r="34" spans="1:4" x14ac:dyDescent="0.2">
      <c r="A34" s="5" t="s">
        <v>51</v>
      </c>
      <c r="B34" s="156" t="s">
        <v>1</v>
      </c>
      <c r="C34" s="159" t="s">
        <v>1</v>
      </c>
      <c r="D34" s="159" t="s">
        <v>1</v>
      </c>
    </row>
    <row r="35" spans="1:4" x14ac:dyDescent="0.2">
      <c r="A35" s="2" t="s">
        <v>52</v>
      </c>
      <c r="B35" s="157">
        <v>2028</v>
      </c>
      <c r="C35" s="160">
        <v>2.2337081432342498</v>
      </c>
      <c r="D35" s="160">
        <v>2</v>
      </c>
    </row>
    <row r="36" spans="1:4" x14ac:dyDescent="0.2">
      <c r="A36" s="2" t="s">
        <v>53</v>
      </c>
      <c r="B36" s="157">
        <v>3144</v>
      </c>
      <c r="C36" s="160">
        <v>1.46312463283539</v>
      </c>
      <c r="D36" s="160">
        <v>1.5</v>
      </c>
    </row>
    <row r="37" spans="1:4" x14ac:dyDescent="0.2">
      <c r="A37" s="2" t="s">
        <v>54</v>
      </c>
      <c r="B37" s="157">
        <v>967</v>
      </c>
      <c r="C37" s="160">
        <v>1.1622011661529501</v>
      </c>
      <c r="D37" s="160">
        <v>1</v>
      </c>
    </row>
    <row r="38" spans="1:4" x14ac:dyDescent="0.2">
      <c r="A38" s="2" t="s">
        <v>55</v>
      </c>
      <c r="B38" s="157">
        <v>962</v>
      </c>
      <c r="C38" s="160">
        <v>0.98327302932739302</v>
      </c>
      <c r="D38" s="160">
        <v>1</v>
      </c>
    </row>
    <row r="39" spans="1:4" x14ac:dyDescent="0.2">
      <c r="A39" s="5" t="s">
        <v>56</v>
      </c>
      <c r="B39" s="156" t="s">
        <v>1</v>
      </c>
      <c r="C39" s="159" t="s">
        <v>1</v>
      </c>
      <c r="D39" s="159" t="s">
        <v>1</v>
      </c>
    </row>
    <row r="40" spans="1:4" x14ac:dyDescent="0.2">
      <c r="A40" s="2" t="s">
        <v>57</v>
      </c>
      <c r="B40" s="157">
        <v>6185</v>
      </c>
      <c r="C40" s="160">
        <v>1.8621795177459699</v>
      </c>
      <c r="D40" s="160">
        <v>2</v>
      </c>
    </row>
    <row r="41" spans="1:4" x14ac:dyDescent="0.2">
      <c r="A41" s="2" t="s">
        <v>58</v>
      </c>
      <c r="B41" s="157">
        <v>686</v>
      </c>
      <c r="C41" s="160">
        <v>1.49505627155304</v>
      </c>
      <c r="D41" s="160">
        <v>1.5</v>
      </c>
    </row>
    <row r="42" spans="1:4" x14ac:dyDescent="0.2">
      <c r="A42" s="5" t="s">
        <v>59</v>
      </c>
      <c r="B42" s="156" t="s">
        <v>1</v>
      </c>
      <c r="C42" s="159" t="s">
        <v>1</v>
      </c>
      <c r="D42" s="159" t="s">
        <v>1</v>
      </c>
    </row>
    <row r="43" spans="1:4" x14ac:dyDescent="0.2">
      <c r="A43" s="2" t="s">
        <v>60</v>
      </c>
      <c r="B43" s="157">
        <v>5663</v>
      </c>
      <c r="C43" s="160">
        <v>1.876060962677</v>
      </c>
      <c r="D43" s="160">
        <v>2</v>
      </c>
    </row>
    <row r="44" spans="1:4" x14ac:dyDescent="0.2">
      <c r="A44" s="2" t="s">
        <v>61</v>
      </c>
      <c r="B44" s="157">
        <v>732</v>
      </c>
      <c r="C44" s="160">
        <v>1.75118064880371</v>
      </c>
      <c r="D44" s="160">
        <v>1.5</v>
      </c>
    </row>
    <row r="45" spans="1:4" x14ac:dyDescent="0.2">
      <c r="A45" s="2" t="s">
        <v>62</v>
      </c>
      <c r="B45" s="157">
        <v>575</v>
      </c>
      <c r="C45" s="160">
        <v>1.4549934864044201</v>
      </c>
      <c r="D45" s="160">
        <v>1</v>
      </c>
    </row>
    <row r="46" spans="1:4" x14ac:dyDescent="0.2">
      <c r="A46" s="5" t="s">
        <v>63</v>
      </c>
      <c r="B46" s="156" t="s">
        <v>1</v>
      </c>
      <c r="C46" s="159" t="s">
        <v>1</v>
      </c>
      <c r="D46" s="159" t="s">
        <v>1</v>
      </c>
    </row>
    <row r="47" spans="1:4" x14ac:dyDescent="0.2">
      <c r="A47" s="2" t="s">
        <v>64</v>
      </c>
      <c r="B47" s="157">
        <v>860</v>
      </c>
      <c r="C47" s="160">
        <v>1.6902928352355999</v>
      </c>
      <c r="D47" s="160">
        <v>1.5</v>
      </c>
    </row>
    <row r="48" spans="1:4" x14ac:dyDescent="0.2">
      <c r="A48" s="2" t="s">
        <v>65</v>
      </c>
      <c r="B48" s="157">
        <v>612</v>
      </c>
      <c r="C48" s="160">
        <v>1.84108638763428</v>
      </c>
      <c r="D48" s="160">
        <v>2</v>
      </c>
    </row>
    <row r="49" spans="1:4" x14ac:dyDescent="0.2">
      <c r="A49" s="2" t="s">
        <v>66</v>
      </c>
      <c r="B49" s="157">
        <v>1107</v>
      </c>
      <c r="C49" s="160">
        <v>1.8059611320495601</v>
      </c>
      <c r="D49" s="160">
        <v>2</v>
      </c>
    </row>
    <row r="50" spans="1:4" x14ac:dyDescent="0.2">
      <c r="A50" s="2" t="s">
        <v>67</v>
      </c>
      <c r="B50" s="157">
        <v>698</v>
      </c>
      <c r="C50" s="160">
        <v>1.76778864860535</v>
      </c>
      <c r="D50" s="160">
        <v>1.5</v>
      </c>
    </row>
    <row r="51" spans="1:4" x14ac:dyDescent="0.2">
      <c r="A51" s="2" t="s">
        <v>68</v>
      </c>
      <c r="B51" s="157">
        <v>640</v>
      </c>
      <c r="C51" s="160">
        <v>1.7594959735870399</v>
      </c>
      <c r="D51" s="160">
        <v>1.5</v>
      </c>
    </row>
    <row r="52" spans="1:4" x14ac:dyDescent="0.2">
      <c r="A52" s="2" t="s">
        <v>69</v>
      </c>
      <c r="B52" s="157">
        <v>676</v>
      </c>
      <c r="C52" s="160">
        <v>1.7966550588607799</v>
      </c>
      <c r="D52" s="160">
        <v>2</v>
      </c>
    </row>
    <row r="53" spans="1:4" x14ac:dyDescent="0.2">
      <c r="A53" s="2" t="s">
        <v>70</v>
      </c>
      <c r="B53" s="157">
        <v>696</v>
      </c>
      <c r="C53" s="160">
        <v>1.8641483783721899</v>
      </c>
      <c r="D53" s="160">
        <v>2</v>
      </c>
    </row>
    <row r="54" spans="1:4" x14ac:dyDescent="0.2">
      <c r="A54" s="2" t="s">
        <v>71</v>
      </c>
      <c r="B54" s="157">
        <v>664</v>
      </c>
      <c r="C54" s="160">
        <v>1.8081903457641599</v>
      </c>
      <c r="D54" s="160">
        <v>2</v>
      </c>
    </row>
    <row r="55" spans="1:4" x14ac:dyDescent="0.2">
      <c r="A55" s="2" t="s">
        <v>72</v>
      </c>
      <c r="B55" s="157">
        <v>438</v>
      </c>
      <c r="C55" s="160">
        <v>1.8434534072876001</v>
      </c>
      <c r="D55" s="160">
        <v>2</v>
      </c>
    </row>
    <row r="56" spans="1:4" x14ac:dyDescent="0.2">
      <c r="A56" s="2" t="s">
        <v>73</v>
      </c>
      <c r="B56" s="157">
        <v>710</v>
      </c>
      <c r="C56" s="160">
        <v>1.85527944564819</v>
      </c>
      <c r="D56" s="160">
        <v>2</v>
      </c>
    </row>
    <row r="57" spans="1:4" x14ac:dyDescent="0.2">
      <c r="A57" s="5" t="s">
        <v>74</v>
      </c>
      <c r="B57" s="156" t="s">
        <v>1</v>
      </c>
      <c r="C57" s="159" t="s">
        <v>1</v>
      </c>
      <c r="D57" s="159" t="s">
        <v>1</v>
      </c>
    </row>
    <row r="58" spans="1:4" x14ac:dyDescent="0.2">
      <c r="A58" s="2" t="s">
        <v>75</v>
      </c>
      <c r="B58" s="157">
        <v>860</v>
      </c>
      <c r="C58" s="160">
        <v>1.6902928352355999</v>
      </c>
      <c r="D58" s="160">
        <v>1.5</v>
      </c>
    </row>
    <row r="59" spans="1:4" x14ac:dyDescent="0.2">
      <c r="A59" s="2" t="s">
        <v>76</v>
      </c>
      <c r="B59" s="157">
        <v>2975</v>
      </c>
      <c r="C59" s="160">
        <v>1.75800621509552</v>
      </c>
      <c r="D59" s="160">
        <v>2</v>
      </c>
    </row>
    <row r="60" spans="1:4" x14ac:dyDescent="0.2">
      <c r="A60" s="2" t="s">
        <v>77</v>
      </c>
      <c r="B60" s="157">
        <v>1843</v>
      </c>
      <c r="C60" s="160">
        <v>1.85555171966553</v>
      </c>
      <c r="D60" s="160">
        <v>2</v>
      </c>
    </row>
    <row r="61" spans="1:4" x14ac:dyDescent="0.2">
      <c r="A61" s="2" t="s">
        <v>78</v>
      </c>
      <c r="B61" s="157">
        <v>1423</v>
      </c>
      <c r="C61" s="160">
        <v>2.0223863124847399</v>
      </c>
      <c r="D61" s="160">
        <v>2</v>
      </c>
    </row>
    <row r="62" spans="1:4" x14ac:dyDescent="0.2">
      <c r="A62" s="5" t="s">
        <v>79</v>
      </c>
      <c r="B62" s="156" t="s">
        <v>1</v>
      </c>
      <c r="C62" s="159" t="s">
        <v>1</v>
      </c>
      <c r="D62" s="159" t="s">
        <v>1</v>
      </c>
    </row>
    <row r="63" spans="1:4" x14ac:dyDescent="0.2">
      <c r="A63" s="2" t="s">
        <v>80</v>
      </c>
      <c r="B63" s="157">
        <v>5703</v>
      </c>
      <c r="C63" s="160">
        <v>1.9266936779022199</v>
      </c>
      <c r="D63" s="160">
        <v>2</v>
      </c>
    </row>
    <row r="64" spans="1:4" x14ac:dyDescent="0.2">
      <c r="A64" s="2" t="s">
        <v>81</v>
      </c>
      <c r="B64" s="157">
        <v>245</v>
      </c>
      <c r="C64" s="160">
        <v>0.98001533746719405</v>
      </c>
      <c r="D64" s="160">
        <v>1</v>
      </c>
    </row>
    <row r="65" spans="1:4" x14ac:dyDescent="0.2">
      <c r="A65" s="2" t="s">
        <v>82</v>
      </c>
      <c r="B65" s="157">
        <v>477</v>
      </c>
      <c r="C65" s="160">
        <v>1.1228401660919201</v>
      </c>
      <c r="D65" s="160">
        <v>1</v>
      </c>
    </row>
    <row r="66" spans="1:4" x14ac:dyDescent="0.2">
      <c r="A66" s="2" t="s">
        <v>83</v>
      </c>
      <c r="B66" s="157">
        <v>657</v>
      </c>
      <c r="C66" s="160">
        <v>1.1822705268859901</v>
      </c>
      <c r="D66" s="160">
        <v>1</v>
      </c>
    </row>
    <row r="67" spans="1:4" x14ac:dyDescent="0.2">
      <c r="A67" s="5" t="s">
        <v>84</v>
      </c>
      <c r="B67" s="156" t="s">
        <v>1</v>
      </c>
      <c r="C67" s="159" t="s">
        <v>1</v>
      </c>
      <c r="D67" s="159" t="s">
        <v>1</v>
      </c>
    </row>
    <row r="68" spans="1:4" x14ac:dyDescent="0.2">
      <c r="A68" s="2" t="s">
        <v>85</v>
      </c>
      <c r="B68" s="157">
        <v>6532</v>
      </c>
      <c r="C68" s="160">
        <v>1.84889400005341</v>
      </c>
      <c r="D68" s="160">
        <v>2</v>
      </c>
    </row>
    <row r="69" spans="1:4" x14ac:dyDescent="0.2">
      <c r="A69" s="2" t="s">
        <v>86</v>
      </c>
      <c r="B69" s="157">
        <v>157</v>
      </c>
      <c r="C69" s="160">
        <v>1.2688612937927199</v>
      </c>
      <c r="D69" s="160">
        <v>1</v>
      </c>
    </row>
    <row r="70" spans="1:4" x14ac:dyDescent="0.2">
      <c r="A70" s="2" t="s">
        <v>87</v>
      </c>
      <c r="B70" s="157">
        <v>367</v>
      </c>
      <c r="C70" s="160">
        <v>1.30188632011414</v>
      </c>
      <c r="D70" s="160">
        <v>1</v>
      </c>
    </row>
    <row r="71" spans="1:4" x14ac:dyDescent="0.2">
      <c r="A71" s="2" t="s">
        <v>88</v>
      </c>
      <c r="B71" s="157">
        <v>41</v>
      </c>
      <c r="C71" s="160">
        <v>1.2369400262832599</v>
      </c>
      <c r="D71" s="160">
        <v>1</v>
      </c>
    </row>
    <row r="72" spans="1:4" x14ac:dyDescent="0.2">
      <c r="A72" s="5" t="s">
        <v>89</v>
      </c>
      <c r="B72" s="156" t="s">
        <v>1</v>
      </c>
      <c r="C72" s="159" t="s">
        <v>1</v>
      </c>
      <c r="D72" s="159" t="s">
        <v>1</v>
      </c>
    </row>
    <row r="73" spans="1:4" x14ac:dyDescent="0.2">
      <c r="A73" s="2" t="s">
        <v>89</v>
      </c>
      <c r="B73" s="157">
        <v>4999</v>
      </c>
      <c r="C73" s="160">
        <v>1.7578992843627901</v>
      </c>
      <c r="D73" s="160">
        <v>2</v>
      </c>
    </row>
    <row r="74" spans="1:4" x14ac:dyDescent="0.2">
      <c r="A74" s="2" t="s">
        <v>90</v>
      </c>
      <c r="B74" s="157">
        <v>2082</v>
      </c>
      <c r="C74" s="160">
        <v>2.1135449409484899</v>
      </c>
      <c r="D74" s="160">
        <v>2</v>
      </c>
    </row>
    <row r="75" spans="1:4" x14ac:dyDescent="0.2">
      <c r="A75" s="5" t="s">
        <v>91</v>
      </c>
      <c r="B75" s="156" t="s">
        <v>1</v>
      </c>
      <c r="C75" s="159" t="s">
        <v>1</v>
      </c>
      <c r="D75" s="159" t="s">
        <v>1</v>
      </c>
    </row>
    <row r="76" spans="1:4" x14ac:dyDescent="0.2">
      <c r="A76" s="2" t="s">
        <v>92</v>
      </c>
      <c r="B76" s="157">
        <v>2472</v>
      </c>
      <c r="C76" s="160">
        <v>1.6055109500885001</v>
      </c>
      <c r="D76" s="160">
        <v>1.5</v>
      </c>
    </row>
    <row r="77" spans="1:4" x14ac:dyDescent="0.2">
      <c r="A77" s="2" t="s">
        <v>93</v>
      </c>
      <c r="B77" s="157">
        <v>1228</v>
      </c>
      <c r="C77" s="160">
        <v>1.75345075130463</v>
      </c>
      <c r="D77" s="160">
        <v>1.5</v>
      </c>
    </row>
    <row r="78" spans="1:4" x14ac:dyDescent="0.2">
      <c r="A78" s="2" t="s">
        <v>94</v>
      </c>
      <c r="B78" s="157">
        <v>3356</v>
      </c>
      <c r="C78" s="160">
        <v>2.0371541976928702</v>
      </c>
      <c r="D78" s="160">
        <v>2</v>
      </c>
    </row>
    <row r="79" spans="1:4" x14ac:dyDescent="0.2">
      <c r="A79" s="5" t="s">
        <v>95</v>
      </c>
      <c r="B79" s="156" t="s">
        <v>1</v>
      </c>
      <c r="C79" s="159" t="s">
        <v>1</v>
      </c>
      <c r="D79" s="159" t="s">
        <v>1</v>
      </c>
    </row>
    <row r="80" spans="1:4" x14ac:dyDescent="0.2">
      <c r="A80" s="2" t="s">
        <v>96</v>
      </c>
      <c r="B80" s="157">
        <v>1271</v>
      </c>
      <c r="C80" s="160">
        <v>1.7388789653778101</v>
      </c>
      <c r="D80" s="160">
        <v>2</v>
      </c>
    </row>
    <row r="81" spans="1:4" x14ac:dyDescent="0.2">
      <c r="A81" s="2" t="s">
        <v>97</v>
      </c>
      <c r="B81" s="157">
        <v>1337</v>
      </c>
      <c r="C81" s="160">
        <v>1.8990242481231701</v>
      </c>
      <c r="D81" s="160">
        <v>2</v>
      </c>
    </row>
    <row r="82" spans="1:4" x14ac:dyDescent="0.2">
      <c r="A82" s="2" t="s">
        <v>98</v>
      </c>
      <c r="B82" s="157">
        <v>282</v>
      </c>
      <c r="C82" s="160">
        <v>1.84086453914642</v>
      </c>
      <c r="D82" s="160">
        <v>2</v>
      </c>
    </row>
    <row r="83" spans="1:4" x14ac:dyDescent="0.2">
      <c r="A83" s="2" t="s">
        <v>99</v>
      </c>
      <c r="B83" s="157">
        <v>846</v>
      </c>
      <c r="C83" s="160">
        <v>1.9645522832870499</v>
      </c>
      <c r="D83" s="160">
        <v>2</v>
      </c>
    </row>
    <row r="84" spans="1:4" x14ac:dyDescent="0.2">
      <c r="A84" s="2" t="s">
        <v>100</v>
      </c>
      <c r="B84" s="157">
        <v>402</v>
      </c>
      <c r="C84" s="160">
        <v>1.9594806432723999</v>
      </c>
      <c r="D84" s="160">
        <v>2</v>
      </c>
    </row>
    <row r="85" spans="1:4" x14ac:dyDescent="0.2">
      <c r="A85" s="2" t="s">
        <v>101</v>
      </c>
      <c r="B85" s="157">
        <v>1075</v>
      </c>
      <c r="C85" s="160">
        <v>1.9147527217864999</v>
      </c>
      <c r="D85" s="160">
        <v>2</v>
      </c>
    </row>
    <row r="86" spans="1:4" x14ac:dyDescent="0.2">
      <c r="A86" s="2" t="s">
        <v>102</v>
      </c>
      <c r="B86" s="157">
        <v>327</v>
      </c>
      <c r="C86" s="160">
        <v>1.81649947166443</v>
      </c>
      <c r="D86" s="160">
        <v>1.5</v>
      </c>
    </row>
    <row r="87" spans="1:4" x14ac:dyDescent="0.2">
      <c r="A87" s="2" t="s">
        <v>103</v>
      </c>
      <c r="B87" s="157">
        <v>392</v>
      </c>
      <c r="C87" s="160">
        <v>1.57811331748962</v>
      </c>
      <c r="D87" s="160">
        <v>1.5</v>
      </c>
    </row>
    <row r="88" spans="1:4" x14ac:dyDescent="0.2">
      <c r="A88" s="2" t="s">
        <v>104</v>
      </c>
      <c r="B88" s="157">
        <v>1062</v>
      </c>
      <c r="C88" s="160">
        <v>1.5919038057327299</v>
      </c>
      <c r="D88" s="160">
        <v>1.5</v>
      </c>
    </row>
    <row r="89" spans="1:4" x14ac:dyDescent="0.2">
      <c r="A89" s="5" t="s">
        <v>105</v>
      </c>
      <c r="B89" s="156" t="s">
        <v>1</v>
      </c>
      <c r="C89" s="159" t="s">
        <v>1</v>
      </c>
      <c r="D89" s="159" t="s">
        <v>1</v>
      </c>
    </row>
    <row r="90" spans="1:4" x14ac:dyDescent="0.2">
      <c r="A90" s="2" t="s">
        <v>106</v>
      </c>
      <c r="B90" s="157">
        <v>777</v>
      </c>
      <c r="C90" s="160">
        <v>1.56227719783783</v>
      </c>
      <c r="D90" s="160">
        <v>1.5</v>
      </c>
    </row>
    <row r="91" spans="1:4" x14ac:dyDescent="0.2">
      <c r="A91" s="2" t="s">
        <v>107</v>
      </c>
      <c r="B91" s="157">
        <v>1887</v>
      </c>
      <c r="C91" s="160">
        <v>1.80975794792175</v>
      </c>
      <c r="D91" s="160">
        <v>2</v>
      </c>
    </row>
    <row r="92" spans="1:4" x14ac:dyDescent="0.2">
      <c r="A92" s="2" t="s">
        <v>108</v>
      </c>
      <c r="B92" s="157">
        <v>3340</v>
      </c>
      <c r="C92" s="160">
        <v>1.89099633693695</v>
      </c>
      <c r="D92" s="160">
        <v>2</v>
      </c>
    </row>
    <row r="93" spans="1:4" x14ac:dyDescent="0.2">
      <c r="A93" s="2" t="s">
        <v>109</v>
      </c>
      <c r="B93" s="157">
        <v>598</v>
      </c>
      <c r="C93" s="160">
        <v>1.95193862915039</v>
      </c>
      <c r="D93" s="160">
        <v>2</v>
      </c>
    </row>
    <row r="94" spans="1:4" x14ac:dyDescent="0.2">
      <c r="A94" s="5" t="s">
        <v>110</v>
      </c>
      <c r="B94" s="156" t="s">
        <v>1</v>
      </c>
      <c r="C94" s="159" t="s">
        <v>1</v>
      </c>
      <c r="D94" s="159" t="s">
        <v>1</v>
      </c>
    </row>
    <row r="95" spans="1:4" x14ac:dyDescent="0.2">
      <c r="A95" s="2" t="s">
        <v>106</v>
      </c>
      <c r="B95" s="157">
        <v>1277</v>
      </c>
      <c r="C95" s="160">
        <v>1.6262249946594201</v>
      </c>
      <c r="D95" s="160">
        <v>1.5</v>
      </c>
    </row>
    <row r="96" spans="1:4" x14ac:dyDescent="0.2">
      <c r="A96" s="2" t="s">
        <v>107</v>
      </c>
      <c r="B96" s="157">
        <v>2471</v>
      </c>
      <c r="C96" s="160">
        <v>1.8630280494689899</v>
      </c>
      <c r="D96" s="160">
        <v>2</v>
      </c>
    </row>
    <row r="97" spans="1:4" x14ac:dyDescent="0.2">
      <c r="A97" s="2" t="s">
        <v>108</v>
      </c>
      <c r="B97" s="157">
        <v>2544</v>
      </c>
      <c r="C97" s="160">
        <v>1.8872529268264799</v>
      </c>
      <c r="D97" s="160">
        <v>2</v>
      </c>
    </row>
    <row r="98" spans="1:4" x14ac:dyDescent="0.2">
      <c r="A98" s="2" t="s">
        <v>109</v>
      </c>
      <c r="B98" s="157">
        <v>310</v>
      </c>
      <c r="C98" s="160">
        <v>2.0002057552337602</v>
      </c>
      <c r="D98" s="160">
        <v>2</v>
      </c>
    </row>
    <row r="99" spans="1:4" x14ac:dyDescent="0.2">
      <c r="A99" s="5" t="s">
        <v>111</v>
      </c>
      <c r="B99" s="156" t="s">
        <v>1</v>
      </c>
      <c r="C99" s="159" t="s">
        <v>1</v>
      </c>
      <c r="D99" s="159" t="s">
        <v>1</v>
      </c>
    </row>
    <row r="100" spans="1:4" x14ac:dyDescent="0.2">
      <c r="A100" s="2" t="s">
        <v>112</v>
      </c>
      <c r="B100" s="157">
        <v>380</v>
      </c>
      <c r="C100" s="160">
        <v>1.3762130737304701</v>
      </c>
      <c r="D100" s="160">
        <v>1</v>
      </c>
    </row>
    <row r="101" spans="1:4" x14ac:dyDescent="0.2">
      <c r="A101" s="2" t="s">
        <v>113</v>
      </c>
      <c r="B101" s="157">
        <v>1032</v>
      </c>
      <c r="C101" s="160">
        <v>1.63789463043213</v>
      </c>
      <c r="D101" s="160">
        <v>1.5</v>
      </c>
    </row>
    <row r="102" spans="1:4" x14ac:dyDescent="0.2">
      <c r="A102" s="2" t="s">
        <v>114</v>
      </c>
      <c r="B102" s="157">
        <v>1445</v>
      </c>
      <c r="C102" s="160">
        <v>1.5735503435134901</v>
      </c>
      <c r="D102" s="160">
        <v>1.5</v>
      </c>
    </row>
    <row r="103" spans="1:4" x14ac:dyDescent="0.2">
      <c r="A103" s="2" t="s">
        <v>115</v>
      </c>
      <c r="B103" s="157">
        <v>1062</v>
      </c>
      <c r="C103" s="160">
        <v>1.6902873516082799</v>
      </c>
      <c r="D103" s="160">
        <v>1.5</v>
      </c>
    </row>
    <row r="104" spans="1:4" x14ac:dyDescent="0.2">
      <c r="A104" s="2" t="s">
        <v>116</v>
      </c>
      <c r="B104" s="157">
        <v>1174</v>
      </c>
      <c r="C104" s="160">
        <v>2.0769312381744398</v>
      </c>
      <c r="D104" s="160">
        <v>2</v>
      </c>
    </row>
    <row r="105" spans="1:4" x14ac:dyDescent="0.2">
      <c r="A105" s="2" t="s">
        <v>117</v>
      </c>
      <c r="B105" s="157">
        <v>1118</v>
      </c>
      <c r="C105" s="160">
        <v>2.1276590824127202</v>
      </c>
      <c r="D105" s="160">
        <v>2</v>
      </c>
    </row>
    <row r="106" spans="1:4" x14ac:dyDescent="0.2">
      <c r="A106" s="2" t="s">
        <v>118</v>
      </c>
      <c r="B106" s="157">
        <v>868</v>
      </c>
      <c r="C106" s="160">
        <v>2.21346235275269</v>
      </c>
      <c r="D106" s="160">
        <v>2</v>
      </c>
    </row>
    <row r="107" spans="1:4" x14ac:dyDescent="0.2">
      <c r="A107" s="5" t="s">
        <v>111</v>
      </c>
      <c r="B107" s="156" t="s">
        <v>1</v>
      </c>
      <c r="C107" s="159" t="s">
        <v>1</v>
      </c>
      <c r="D107" s="159" t="s">
        <v>1</v>
      </c>
    </row>
    <row r="108" spans="1:4" x14ac:dyDescent="0.2">
      <c r="A108" s="2" t="s">
        <v>119</v>
      </c>
      <c r="B108" s="157">
        <v>1412</v>
      </c>
      <c r="C108" s="160">
        <v>1.5551223754882799</v>
      </c>
      <c r="D108" s="160">
        <v>1.5</v>
      </c>
    </row>
    <row r="109" spans="1:4" x14ac:dyDescent="0.2">
      <c r="A109" s="2" t="s">
        <v>120</v>
      </c>
      <c r="B109" s="157">
        <v>2050</v>
      </c>
      <c r="C109" s="160">
        <v>1.5862411260604901</v>
      </c>
      <c r="D109" s="160">
        <v>1.5</v>
      </c>
    </row>
    <row r="110" spans="1:4" x14ac:dyDescent="0.2">
      <c r="A110" s="2" t="s">
        <v>121</v>
      </c>
      <c r="B110" s="157">
        <v>1631</v>
      </c>
      <c r="C110" s="160">
        <v>2.0121529102325399</v>
      </c>
      <c r="D110" s="160">
        <v>2</v>
      </c>
    </row>
    <row r="111" spans="1:4" x14ac:dyDescent="0.2">
      <c r="A111" s="2" t="s">
        <v>122</v>
      </c>
      <c r="B111" s="157">
        <v>1986</v>
      </c>
      <c r="C111" s="160">
        <v>2.16680240631104</v>
      </c>
      <c r="D111" s="160">
        <v>2</v>
      </c>
    </row>
    <row r="112" spans="1:4" x14ac:dyDescent="0.2">
      <c r="A112" s="5" t="s">
        <v>111</v>
      </c>
      <c r="B112" s="156" t="s">
        <v>1</v>
      </c>
      <c r="C112" s="159" t="s">
        <v>1</v>
      </c>
      <c r="D112" s="159" t="s">
        <v>1</v>
      </c>
    </row>
    <row r="113" spans="1:4" x14ac:dyDescent="0.2">
      <c r="A113" s="2" t="s">
        <v>119</v>
      </c>
      <c r="B113" s="157">
        <v>1412</v>
      </c>
      <c r="C113" s="160">
        <v>1.5551223754882799</v>
      </c>
      <c r="D113" s="160">
        <v>1.5</v>
      </c>
    </row>
    <row r="114" spans="1:4" x14ac:dyDescent="0.2">
      <c r="A114" s="2" t="s">
        <v>123</v>
      </c>
      <c r="B114" s="157">
        <v>2507</v>
      </c>
      <c r="C114" s="160">
        <v>1.6171226501464799</v>
      </c>
      <c r="D114" s="160">
        <v>1.5</v>
      </c>
    </row>
    <row r="115" spans="1:4" x14ac:dyDescent="0.2">
      <c r="A115" s="2" t="s">
        <v>124</v>
      </c>
      <c r="B115" s="157">
        <v>3160</v>
      </c>
      <c r="C115" s="160">
        <v>2.13018798828125</v>
      </c>
      <c r="D115" s="160">
        <v>2</v>
      </c>
    </row>
    <row r="116" spans="1:4" x14ac:dyDescent="0.2">
      <c r="A116" s="5" t="s">
        <v>125</v>
      </c>
      <c r="B116" s="156" t="s">
        <v>1</v>
      </c>
      <c r="C116" s="159" t="s">
        <v>1</v>
      </c>
      <c r="D116" s="159" t="s">
        <v>1</v>
      </c>
    </row>
    <row r="117" spans="1:4" x14ac:dyDescent="0.2">
      <c r="A117" s="2" t="s">
        <v>126</v>
      </c>
      <c r="B117" s="157">
        <v>879</v>
      </c>
      <c r="C117" s="160">
        <v>1.5883814096450799</v>
      </c>
      <c r="D117" s="160">
        <v>1.5</v>
      </c>
    </row>
    <row r="118" spans="1:4" x14ac:dyDescent="0.2">
      <c r="A118" s="2" t="s">
        <v>127</v>
      </c>
      <c r="B118" s="157">
        <v>257</v>
      </c>
      <c r="C118" s="160">
        <v>1.6882089376449601</v>
      </c>
      <c r="D118" s="160">
        <v>1.5</v>
      </c>
    </row>
    <row r="119" spans="1:4" x14ac:dyDescent="0.2">
      <c r="A119" s="2" t="s">
        <v>128</v>
      </c>
      <c r="B119" s="157">
        <v>467</v>
      </c>
      <c r="C119" s="160">
        <v>1.8143948316574099</v>
      </c>
      <c r="D119" s="160">
        <v>2</v>
      </c>
    </row>
    <row r="120" spans="1:4" x14ac:dyDescent="0.2">
      <c r="A120" s="2" t="s">
        <v>129</v>
      </c>
      <c r="B120" s="157">
        <v>1061</v>
      </c>
      <c r="C120" s="160">
        <v>1.8416496515273999</v>
      </c>
      <c r="D120" s="160">
        <v>2</v>
      </c>
    </row>
    <row r="121" spans="1:4" x14ac:dyDescent="0.2">
      <c r="A121" s="2" t="s">
        <v>130</v>
      </c>
      <c r="B121" s="157">
        <v>1095</v>
      </c>
      <c r="C121" s="160">
        <v>1.90924692153931</v>
      </c>
      <c r="D121" s="160">
        <v>2</v>
      </c>
    </row>
    <row r="122" spans="1:4" x14ac:dyDescent="0.2">
      <c r="A122" s="2" t="s">
        <v>131</v>
      </c>
      <c r="B122" s="157">
        <v>648</v>
      </c>
      <c r="C122" s="160">
        <v>1.84602606296539</v>
      </c>
      <c r="D122" s="160">
        <v>2</v>
      </c>
    </row>
    <row r="123" spans="1:4" x14ac:dyDescent="0.2">
      <c r="A123" s="2" t="s">
        <v>132</v>
      </c>
      <c r="B123" s="157">
        <v>373</v>
      </c>
      <c r="C123" s="160">
        <v>1.90784859657288</v>
      </c>
      <c r="D123" s="160">
        <v>2</v>
      </c>
    </row>
    <row r="124" spans="1:4" x14ac:dyDescent="0.2">
      <c r="A124" s="3" t="s">
        <v>133</v>
      </c>
      <c r="B124" s="158">
        <v>1822</v>
      </c>
      <c r="C124" s="161">
        <v>1.9087828397750899</v>
      </c>
      <c r="D124" s="161">
        <v>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200</v>
      </c>
    </row>
    <row r="4" spans="1:9" x14ac:dyDescent="0.2">
      <c r="A4" t="s">
        <v>23</v>
      </c>
    </row>
    <row r="5" spans="1:9" x14ac:dyDescent="0.2">
      <c r="A5" s="4" t="s">
        <v>24</v>
      </c>
      <c r="B5" s="4" t="s">
        <v>4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201</v>
      </c>
      <c r="H5" s="4" t="s">
        <v>25</v>
      </c>
      <c r="I5" s="4" t="s">
        <v>172</v>
      </c>
    </row>
    <row r="6" spans="1:9" x14ac:dyDescent="0.2">
      <c r="A6" s="5" t="s">
        <v>26</v>
      </c>
      <c r="B6" s="165" t="s">
        <v>1</v>
      </c>
      <c r="C6" s="162" t="s">
        <v>1</v>
      </c>
      <c r="D6" s="162" t="s">
        <v>1</v>
      </c>
      <c r="E6" s="162" t="s">
        <v>1</v>
      </c>
      <c r="F6" s="162" t="s">
        <v>1</v>
      </c>
      <c r="G6" s="162" t="s">
        <v>1</v>
      </c>
      <c r="H6" s="168" t="s">
        <v>1</v>
      </c>
      <c r="I6" s="168" t="s">
        <v>1</v>
      </c>
    </row>
    <row r="7" spans="1:9" x14ac:dyDescent="0.2">
      <c r="A7" s="2" t="s">
        <v>26</v>
      </c>
      <c r="B7" s="166">
        <v>7161</v>
      </c>
      <c r="C7" s="163">
        <v>7.3602519929408999E-2</v>
      </c>
      <c r="D7" s="163">
        <v>0.393937468528748</v>
      </c>
      <c r="E7" s="163">
        <v>0.36049470305442799</v>
      </c>
      <c r="F7" s="163">
        <v>0.12223108857870101</v>
      </c>
      <c r="G7" s="163">
        <v>4.9734212458133698E-2</v>
      </c>
      <c r="H7" s="169">
        <v>2.7005100250244101</v>
      </c>
      <c r="I7" s="169">
        <v>3</v>
      </c>
    </row>
    <row r="8" spans="1:9" x14ac:dyDescent="0.2">
      <c r="A8" s="5" t="s">
        <v>27</v>
      </c>
      <c r="B8" s="165" t="s">
        <v>1</v>
      </c>
      <c r="C8" s="162" t="s">
        <v>1</v>
      </c>
      <c r="D8" s="162" t="s">
        <v>1</v>
      </c>
      <c r="E8" s="162" t="s">
        <v>1</v>
      </c>
      <c r="F8" s="162" t="s">
        <v>1</v>
      </c>
      <c r="G8" s="162" t="s">
        <v>1</v>
      </c>
      <c r="H8" s="168" t="s">
        <v>1</v>
      </c>
      <c r="I8" s="168" t="s">
        <v>1</v>
      </c>
    </row>
    <row r="9" spans="1:9" x14ac:dyDescent="0.2">
      <c r="A9" s="2" t="s">
        <v>28</v>
      </c>
      <c r="B9" s="166">
        <v>1838</v>
      </c>
      <c r="C9" s="163">
        <v>0.13832667469978299</v>
      </c>
      <c r="D9" s="163">
        <v>0.53679794073104903</v>
      </c>
      <c r="E9" s="163">
        <v>0.24523417651653301</v>
      </c>
      <c r="F9" s="163">
        <v>5.4383669048547703E-2</v>
      </c>
      <c r="G9" s="163">
        <v>2.5257501751184502E-2</v>
      </c>
      <c r="H9" s="169">
        <v>2.30395436286926</v>
      </c>
      <c r="I9" s="169">
        <v>2</v>
      </c>
    </row>
    <row r="10" spans="1:9" x14ac:dyDescent="0.2">
      <c r="A10" s="2" t="s">
        <v>29</v>
      </c>
      <c r="B10" s="166">
        <v>298</v>
      </c>
      <c r="C10" s="163">
        <v>1.4052859507501099E-2</v>
      </c>
      <c r="D10" s="163">
        <v>0.17909960448741899</v>
      </c>
      <c r="E10" s="163">
        <v>0.60485029220581099</v>
      </c>
      <c r="F10" s="163">
        <v>0.16309081017971</v>
      </c>
      <c r="G10" s="163">
        <v>3.8906417787075001E-2</v>
      </c>
      <c r="H10" s="169">
        <v>3.04687595367432</v>
      </c>
      <c r="I10" s="169">
        <v>3</v>
      </c>
    </row>
    <row r="11" spans="1:9" x14ac:dyDescent="0.2">
      <c r="A11" s="2" t="s">
        <v>30</v>
      </c>
      <c r="B11" s="166">
        <v>1208</v>
      </c>
      <c r="C11" s="163">
        <v>5.3769820369780098E-3</v>
      </c>
      <c r="D11" s="163">
        <v>6.5784700214862796E-2</v>
      </c>
      <c r="E11" s="163">
        <v>0.42265835404396102</v>
      </c>
      <c r="F11" s="163">
        <v>0.33481425046920799</v>
      </c>
      <c r="G11" s="163">
        <v>0.17136572301387801</v>
      </c>
      <c r="H11" s="169">
        <v>3.6637265682220499</v>
      </c>
      <c r="I11" s="169">
        <v>4</v>
      </c>
    </row>
    <row r="12" spans="1:9" x14ac:dyDescent="0.2">
      <c r="A12" s="2" t="s">
        <v>31</v>
      </c>
      <c r="B12" s="166">
        <v>1309</v>
      </c>
      <c r="C12" s="163">
        <v>2.6093272492289502E-2</v>
      </c>
      <c r="D12" s="163">
        <v>0.34403419494628901</v>
      </c>
      <c r="E12" s="163">
        <v>0.451786488294601</v>
      </c>
      <c r="F12" s="163">
        <v>0.13470996916294101</v>
      </c>
      <c r="G12" s="163">
        <v>4.3376069515943499E-2</v>
      </c>
      <c r="H12" s="169">
        <v>2.8396151065826398</v>
      </c>
      <c r="I12" s="169">
        <v>3</v>
      </c>
    </row>
    <row r="13" spans="1:9" x14ac:dyDescent="0.2">
      <c r="A13" s="2" t="s">
        <v>32</v>
      </c>
      <c r="B13" s="166">
        <v>720</v>
      </c>
      <c r="C13" s="163">
        <v>5.5866859853267697E-2</v>
      </c>
      <c r="D13" s="163">
        <v>0.52555757761001598</v>
      </c>
      <c r="E13" s="163">
        <v>0.35201984643936202</v>
      </c>
      <c r="F13" s="163">
        <v>5.5412702262401602E-2</v>
      </c>
      <c r="G13" s="163">
        <v>1.1143024079501599E-2</v>
      </c>
      <c r="H13" s="169">
        <v>2.4430749416351301</v>
      </c>
      <c r="I13" s="169">
        <v>2</v>
      </c>
    </row>
    <row r="14" spans="1:9" x14ac:dyDescent="0.2">
      <c r="A14" s="2" t="s">
        <v>33</v>
      </c>
      <c r="B14" s="166">
        <v>1376</v>
      </c>
      <c r="C14" s="163">
        <v>1.3949543936178099E-3</v>
      </c>
      <c r="D14" s="163">
        <v>0.15433384478092199</v>
      </c>
      <c r="E14" s="163">
        <v>0.58474594354629505</v>
      </c>
      <c r="F14" s="163">
        <v>0.194951117038727</v>
      </c>
      <c r="G14" s="163">
        <v>6.4574144780635806E-2</v>
      </c>
      <c r="H14" s="169">
        <v>3.1928451061248802</v>
      </c>
      <c r="I14" s="169">
        <v>3</v>
      </c>
    </row>
    <row r="15" spans="1:9" x14ac:dyDescent="0.2">
      <c r="A15" s="5" t="s">
        <v>34</v>
      </c>
      <c r="B15" s="165" t="s">
        <v>1</v>
      </c>
      <c r="C15" s="162" t="s">
        <v>1</v>
      </c>
      <c r="D15" s="162" t="s">
        <v>1</v>
      </c>
      <c r="E15" s="162" t="s">
        <v>1</v>
      </c>
      <c r="F15" s="162" t="s">
        <v>1</v>
      </c>
      <c r="G15" s="162" t="s">
        <v>1</v>
      </c>
      <c r="H15" s="168" t="s">
        <v>1</v>
      </c>
      <c r="I15" s="168" t="s">
        <v>1</v>
      </c>
    </row>
    <row r="16" spans="1:9" x14ac:dyDescent="0.2">
      <c r="A16" s="2" t="s">
        <v>35</v>
      </c>
      <c r="B16" s="166">
        <v>4524</v>
      </c>
      <c r="C16" s="163">
        <v>6.1583876609802198E-2</v>
      </c>
      <c r="D16" s="163">
        <v>0.386219441890717</v>
      </c>
      <c r="E16" s="163">
        <v>0.34331378340721103</v>
      </c>
      <c r="F16" s="163">
        <v>0.14571191370487199</v>
      </c>
      <c r="G16" s="163">
        <v>6.3170991837978405E-2</v>
      </c>
      <c r="H16" s="169">
        <v>2.7884457111358598</v>
      </c>
      <c r="I16" s="169">
        <v>3</v>
      </c>
    </row>
    <row r="17" spans="1:9" x14ac:dyDescent="0.2">
      <c r="A17" s="2" t="s">
        <v>36</v>
      </c>
      <c r="B17" s="166">
        <v>249</v>
      </c>
      <c r="C17" s="163">
        <v>0.19747693836689001</v>
      </c>
      <c r="D17" s="163">
        <v>0.45704251527786299</v>
      </c>
      <c r="E17" s="163">
        <v>0.28532618284225503</v>
      </c>
      <c r="F17" s="163">
        <v>4.2181681841611897E-2</v>
      </c>
      <c r="G17" s="163">
        <v>1.7972670495510101E-2</v>
      </c>
      <c r="H17" s="169">
        <v>2.2313754558563201</v>
      </c>
      <c r="I17" s="169">
        <v>2</v>
      </c>
    </row>
    <row r="18" spans="1:9" x14ac:dyDescent="0.2">
      <c r="A18" s="2" t="s">
        <v>37</v>
      </c>
      <c r="B18" s="166">
        <v>1968</v>
      </c>
      <c r="C18" s="163">
        <v>4.2336210608482402E-2</v>
      </c>
      <c r="D18" s="163">
        <v>0.399039596319199</v>
      </c>
      <c r="E18" s="163">
        <v>0.43771937489509599</v>
      </c>
      <c r="F18" s="163">
        <v>9.5018200576305403E-2</v>
      </c>
      <c r="G18" s="163">
        <v>2.5886634364724201E-2</v>
      </c>
      <c r="H18" s="169">
        <v>2.6749975681304901</v>
      </c>
      <c r="I18" s="169">
        <v>3</v>
      </c>
    </row>
    <row r="19" spans="1:9" x14ac:dyDescent="0.2">
      <c r="A19" s="2" t="s">
        <v>38</v>
      </c>
      <c r="B19" s="166">
        <v>231</v>
      </c>
      <c r="C19" s="163">
        <v>0.176047667860985</v>
      </c>
      <c r="D19" s="163">
        <v>0.41790133714675898</v>
      </c>
      <c r="E19" s="163">
        <v>0.32667040824890098</v>
      </c>
      <c r="F19" s="163">
        <v>4.7577094286680201E-2</v>
      </c>
      <c r="G19" s="163">
        <v>3.1803496181964902E-2</v>
      </c>
      <c r="H19" s="169">
        <v>2.3509252071380602</v>
      </c>
      <c r="I19" s="169">
        <v>2</v>
      </c>
    </row>
    <row r="20" spans="1:9" x14ac:dyDescent="0.2">
      <c r="A20" s="5" t="s">
        <v>39</v>
      </c>
      <c r="B20" s="165" t="s">
        <v>1</v>
      </c>
      <c r="C20" s="162" t="s">
        <v>1</v>
      </c>
      <c r="D20" s="162" t="s">
        <v>1</v>
      </c>
      <c r="E20" s="162" t="s">
        <v>1</v>
      </c>
      <c r="F20" s="162" t="s">
        <v>1</v>
      </c>
      <c r="G20" s="162" t="s">
        <v>1</v>
      </c>
      <c r="H20" s="168" t="s">
        <v>1</v>
      </c>
      <c r="I20" s="168" t="s">
        <v>1</v>
      </c>
    </row>
    <row r="21" spans="1:9" x14ac:dyDescent="0.2">
      <c r="A21" s="2" t="s">
        <v>35</v>
      </c>
      <c r="B21" s="166">
        <v>4524</v>
      </c>
      <c r="C21" s="163">
        <v>6.1583876609802198E-2</v>
      </c>
      <c r="D21" s="163">
        <v>0.386219441890717</v>
      </c>
      <c r="E21" s="163">
        <v>0.34331378340721103</v>
      </c>
      <c r="F21" s="163">
        <v>0.14571191370487199</v>
      </c>
      <c r="G21" s="163">
        <v>6.3170991837978405E-2</v>
      </c>
      <c r="H21" s="169">
        <v>2.7884457111358598</v>
      </c>
      <c r="I21" s="169">
        <v>3</v>
      </c>
    </row>
    <row r="22" spans="1:9" x14ac:dyDescent="0.2">
      <c r="A22" s="2" t="s">
        <v>40</v>
      </c>
      <c r="B22" s="166">
        <v>86</v>
      </c>
      <c r="C22" s="163">
        <v>0.108865134418011</v>
      </c>
      <c r="D22" s="163">
        <v>0.44224670529365501</v>
      </c>
      <c r="E22" s="163">
        <v>0.36277881264686601</v>
      </c>
      <c r="F22" s="163">
        <v>6.0163453221321099E-2</v>
      </c>
      <c r="G22" s="163">
        <v>2.5945905596017799E-2</v>
      </c>
      <c r="H22" s="169">
        <v>2.4527034759521502</v>
      </c>
      <c r="I22" s="169">
        <v>2</v>
      </c>
    </row>
    <row r="23" spans="1:9" x14ac:dyDescent="0.2">
      <c r="A23" s="2" t="s">
        <v>41</v>
      </c>
      <c r="B23" s="166">
        <v>138</v>
      </c>
      <c r="C23" s="163">
        <v>0.21985259652137801</v>
      </c>
      <c r="D23" s="163">
        <v>0.46323004364967302</v>
      </c>
      <c r="E23" s="163">
        <v>0.26186326146125799</v>
      </c>
      <c r="F23" s="163">
        <v>3.8736522197723403E-2</v>
      </c>
      <c r="G23" s="163">
        <v>1.63175910711288E-2</v>
      </c>
      <c r="H23" s="169">
        <v>2.1773707866668701</v>
      </c>
      <c r="I23" s="169">
        <v>2</v>
      </c>
    </row>
    <row r="24" spans="1:9" x14ac:dyDescent="0.2">
      <c r="A24" s="2" t="s">
        <v>42</v>
      </c>
      <c r="B24" s="166">
        <v>25</v>
      </c>
      <c r="C24" s="163" t="s">
        <v>1</v>
      </c>
      <c r="D24" s="163" t="s">
        <v>1</v>
      </c>
      <c r="E24" s="163" t="s">
        <v>1</v>
      </c>
      <c r="F24" s="163" t="s">
        <v>1</v>
      </c>
      <c r="G24" s="163" t="s">
        <v>1</v>
      </c>
      <c r="H24" s="169" t="s">
        <v>1</v>
      </c>
      <c r="I24" s="169" t="s">
        <v>1</v>
      </c>
    </row>
    <row r="25" spans="1:9" x14ac:dyDescent="0.2">
      <c r="A25" s="2" t="s">
        <v>43</v>
      </c>
      <c r="B25" s="166">
        <v>12</v>
      </c>
      <c r="C25" s="163" t="s">
        <v>1</v>
      </c>
      <c r="D25" s="163" t="s">
        <v>1</v>
      </c>
      <c r="E25" s="163" t="s">
        <v>1</v>
      </c>
      <c r="F25" s="163" t="s">
        <v>1</v>
      </c>
      <c r="G25" s="163" t="s">
        <v>1</v>
      </c>
      <c r="H25" s="169" t="s">
        <v>1</v>
      </c>
      <c r="I25" s="169" t="s">
        <v>1</v>
      </c>
    </row>
    <row r="26" spans="1:9" x14ac:dyDescent="0.2">
      <c r="A26" s="2" t="s">
        <v>37</v>
      </c>
      <c r="B26" s="166">
        <v>1968</v>
      </c>
      <c r="C26" s="163">
        <v>4.2336210608482402E-2</v>
      </c>
      <c r="D26" s="163">
        <v>0.399039596319199</v>
      </c>
      <c r="E26" s="163">
        <v>0.43771937489509599</v>
      </c>
      <c r="F26" s="163">
        <v>9.5018200576305403E-2</v>
      </c>
      <c r="G26" s="163">
        <v>2.5886634364724201E-2</v>
      </c>
      <c r="H26" s="169">
        <v>2.6749975681304901</v>
      </c>
      <c r="I26" s="169">
        <v>3</v>
      </c>
    </row>
    <row r="27" spans="1:9" x14ac:dyDescent="0.2">
      <c r="A27" s="2" t="s">
        <v>44</v>
      </c>
      <c r="B27" s="166">
        <v>25</v>
      </c>
      <c r="C27" s="163" t="s">
        <v>1</v>
      </c>
      <c r="D27" s="163" t="s">
        <v>1</v>
      </c>
      <c r="E27" s="163" t="s">
        <v>1</v>
      </c>
      <c r="F27" s="163" t="s">
        <v>1</v>
      </c>
      <c r="G27" s="163" t="s">
        <v>1</v>
      </c>
      <c r="H27" s="169" t="s">
        <v>1</v>
      </c>
      <c r="I27" s="169" t="s">
        <v>1</v>
      </c>
    </row>
    <row r="28" spans="1:9" x14ac:dyDescent="0.2">
      <c r="A28" s="2" t="s">
        <v>45</v>
      </c>
      <c r="B28" s="166">
        <v>194</v>
      </c>
      <c r="C28" s="163">
        <v>0.19685529172420499</v>
      </c>
      <c r="D28" s="163">
        <v>0.41482633352279702</v>
      </c>
      <c r="E28" s="163">
        <v>0.31422126293182401</v>
      </c>
      <c r="F28" s="163">
        <v>4.1596390306949602E-2</v>
      </c>
      <c r="G28" s="163">
        <v>3.25007364153862E-2</v>
      </c>
      <c r="H28" s="169">
        <v>2.3067581653595002</v>
      </c>
      <c r="I28" s="169">
        <v>2</v>
      </c>
    </row>
    <row r="29" spans="1:9" x14ac:dyDescent="0.2">
      <c r="A29" s="5" t="s">
        <v>46</v>
      </c>
      <c r="B29" s="165" t="s">
        <v>1</v>
      </c>
      <c r="C29" s="162" t="s">
        <v>1</v>
      </c>
      <c r="D29" s="162" t="s">
        <v>1</v>
      </c>
      <c r="E29" s="162" t="s">
        <v>1</v>
      </c>
      <c r="F29" s="162" t="s">
        <v>1</v>
      </c>
      <c r="G29" s="162" t="s">
        <v>1</v>
      </c>
      <c r="H29" s="168" t="s">
        <v>1</v>
      </c>
      <c r="I29" s="168" t="s">
        <v>1</v>
      </c>
    </row>
    <row r="30" spans="1:9" x14ac:dyDescent="0.2">
      <c r="A30" s="2" t="s">
        <v>47</v>
      </c>
      <c r="B30" s="166">
        <v>345</v>
      </c>
      <c r="C30" s="163">
        <v>0.31196162104606601</v>
      </c>
      <c r="D30" s="163">
        <v>0.478804111480713</v>
      </c>
      <c r="E30" s="163">
        <v>0.17996682226657901</v>
      </c>
      <c r="F30" s="163">
        <v>2.17162221670151E-2</v>
      </c>
      <c r="G30" s="163">
        <v>7.5512379407882699E-3</v>
      </c>
      <c r="H30" s="169">
        <v>1.94384300708771</v>
      </c>
      <c r="I30" s="169">
        <v>2</v>
      </c>
    </row>
    <row r="31" spans="1:9" x14ac:dyDescent="0.2">
      <c r="A31" s="2" t="s">
        <v>48</v>
      </c>
      <c r="B31" s="166">
        <v>1627</v>
      </c>
      <c r="C31" s="163">
        <v>9.2223592102527605E-2</v>
      </c>
      <c r="D31" s="163">
        <v>0.51406621932983398</v>
      </c>
      <c r="E31" s="163">
        <v>0.33053004741668701</v>
      </c>
      <c r="F31" s="163">
        <v>5.0313770771026597E-2</v>
      </c>
      <c r="G31" s="163">
        <v>1.28663694486022E-2</v>
      </c>
      <c r="H31" s="169">
        <v>2.3818914890289302</v>
      </c>
      <c r="I31" s="169">
        <v>2</v>
      </c>
    </row>
    <row r="32" spans="1:9" x14ac:dyDescent="0.2">
      <c r="A32" s="2" t="s">
        <v>49</v>
      </c>
      <c r="B32" s="166">
        <v>1370</v>
      </c>
      <c r="C32" s="163">
        <v>3.1303059309721E-2</v>
      </c>
      <c r="D32" s="163">
        <v>0.40946379303932201</v>
      </c>
      <c r="E32" s="163">
        <v>0.431510180234909</v>
      </c>
      <c r="F32" s="163">
        <v>0.101437605917454</v>
      </c>
      <c r="G32" s="163">
        <v>2.62853596359491E-2</v>
      </c>
      <c r="H32" s="169">
        <v>2.6899852752685498</v>
      </c>
      <c r="I32" s="169">
        <v>3</v>
      </c>
    </row>
    <row r="33" spans="1:9" x14ac:dyDescent="0.2">
      <c r="A33" s="2" t="s">
        <v>50</v>
      </c>
      <c r="B33" s="166">
        <v>3296</v>
      </c>
      <c r="C33" s="163">
        <v>1.3847013004124199E-2</v>
      </c>
      <c r="D33" s="163">
        <v>0.23053900897502899</v>
      </c>
      <c r="E33" s="163">
        <v>0.39056980609893799</v>
      </c>
      <c r="F33" s="163">
        <v>0.242145910859108</v>
      </c>
      <c r="G33" s="163">
        <v>0.12289825081825299</v>
      </c>
      <c r="H33" s="169">
        <v>3.27939653396606</v>
      </c>
      <c r="I33" s="169">
        <v>3</v>
      </c>
    </row>
    <row r="34" spans="1:9" x14ac:dyDescent="0.2">
      <c r="A34" s="5" t="s">
        <v>51</v>
      </c>
      <c r="B34" s="165" t="s">
        <v>1</v>
      </c>
      <c r="C34" s="162" t="s">
        <v>1</v>
      </c>
      <c r="D34" s="162" t="s">
        <v>1</v>
      </c>
      <c r="E34" s="162" t="s">
        <v>1</v>
      </c>
      <c r="F34" s="162" t="s">
        <v>1</v>
      </c>
      <c r="G34" s="162" t="s">
        <v>1</v>
      </c>
      <c r="H34" s="168" t="s">
        <v>1</v>
      </c>
      <c r="I34" s="168" t="s">
        <v>1</v>
      </c>
    </row>
    <row r="35" spans="1:9" x14ac:dyDescent="0.2">
      <c r="A35" s="2" t="s">
        <v>52</v>
      </c>
      <c r="B35" s="166">
        <v>2030</v>
      </c>
      <c r="C35" s="163">
        <v>0.127105638384819</v>
      </c>
      <c r="D35" s="163">
        <v>0.57036960124969505</v>
      </c>
      <c r="E35" s="163">
        <v>0.25338956713676503</v>
      </c>
      <c r="F35" s="163">
        <v>3.8899768143892302E-2</v>
      </c>
      <c r="G35" s="163">
        <v>1.02354157716036E-2</v>
      </c>
      <c r="H35" s="169">
        <v>2.2365558147430402</v>
      </c>
      <c r="I35" s="169">
        <v>2</v>
      </c>
    </row>
    <row r="36" spans="1:9" x14ac:dyDescent="0.2">
      <c r="A36" s="2" t="s">
        <v>53</v>
      </c>
      <c r="B36" s="166">
        <v>3144</v>
      </c>
      <c r="C36" s="163">
        <v>1.79614368826151E-2</v>
      </c>
      <c r="D36" s="163">
        <v>0.27814221382141102</v>
      </c>
      <c r="E36" s="163">
        <v>0.52297645807266202</v>
      </c>
      <c r="F36" s="163">
        <v>0.136288121342659</v>
      </c>
      <c r="G36" s="163">
        <v>4.4631794095039402E-2</v>
      </c>
      <c r="H36" s="169">
        <v>2.9262492656707799</v>
      </c>
      <c r="I36" s="169">
        <v>3</v>
      </c>
    </row>
    <row r="37" spans="1:9" x14ac:dyDescent="0.2">
      <c r="A37" s="2" t="s">
        <v>54</v>
      </c>
      <c r="B37" s="166">
        <v>967</v>
      </c>
      <c r="C37" s="163">
        <v>1.20828449726105E-2</v>
      </c>
      <c r="D37" s="163">
        <v>8.4895461797714206E-2</v>
      </c>
      <c r="E37" s="163">
        <v>0.52103000879287698</v>
      </c>
      <c r="F37" s="163">
        <v>0.27751916646957397</v>
      </c>
      <c r="G37" s="163">
        <v>0.10447254776954699</v>
      </c>
      <c r="H37" s="169">
        <v>3.4227740764617902</v>
      </c>
      <c r="I37" s="169">
        <v>3</v>
      </c>
    </row>
    <row r="38" spans="1:9" x14ac:dyDescent="0.2">
      <c r="A38" s="2" t="s">
        <v>55</v>
      </c>
      <c r="B38" s="166">
        <v>962</v>
      </c>
      <c r="C38" s="163">
        <v>3.6677650641650001E-3</v>
      </c>
      <c r="D38" s="163">
        <v>4.07851152122021E-2</v>
      </c>
      <c r="E38" s="163">
        <v>0.27072602510452298</v>
      </c>
      <c r="F38" s="163">
        <v>0.42344596982002303</v>
      </c>
      <c r="G38" s="163">
        <v>0.26137515902519198</v>
      </c>
      <c r="H38" s="169">
        <v>4.02604007720947</v>
      </c>
      <c r="I38" s="169">
        <v>4</v>
      </c>
    </row>
    <row r="39" spans="1:9" x14ac:dyDescent="0.2">
      <c r="A39" s="5" t="s">
        <v>56</v>
      </c>
      <c r="B39" s="165" t="s">
        <v>1</v>
      </c>
      <c r="C39" s="162" t="s">
        <v>1</v>
      </c>
      <c r="D39" s="162" t="s">
        <v>1</v>
      </c>
      <c r="E39" s="162" t="s">
        <v>1</v>
      </c>
      <c r="F39" s="162" t="s">
        <v>1</v>
      </c>
      <c r="G39" s="162" t="s">
        <v>1</v>
      </c>
      <c r="H39" s="168" t="s">
        <v>1</v>
      </c>
      <c r="I39" s="168" t="s">
        <v>1</v>
      </c>
    </row>
    <row r="40" spans="1:9" x14ac:dyDescent="0.2">
      <c r="A40" s="2" t="s">
        <v>57</v>
      </c>
      <c r="B40" s="166">
        <v>6211</v>
      </c>
      <c r="C40" s="163">
        <v>6.5819159150123596E-2</v>
      </c>
      <c r="D40" s="163">
        <v>0.40156990289688099</v>
      </c>
      <c r="E40" s="163">
        <v>0.361562550067902</v>
      </c>
      <c r="F40" s="163">
        <v>0.124530866742134</v>
      </c>
      <c r="G40" s="163">
        <v>4.6517513692378998E-2</v>
      </c>
      <c r="H40" s="169">
        <v>2.7039763927459699</v>
      </c>
      <c r="I40" s="169">
        <v>3</v>
      </c>
    </row>
    <row r="41" spans="1:9" x14ac:dyDescent="0.2">
      <c r="A41" s="2" t="s">
        <v>58</v>
      </c>
      <c r="B41" s="166">
        <v>693</v>
      </c>
      <c r="C41" s="163">
        <v>0.106441490352154</v>
      </c>
      <c r="D41" s="163">
        <v>0.36242374777793901</v>
      </c>
      <c r="E41" s="163">
        <v>0.34902834892272899</v>
      </c>
      <c r="F41" s="163">
        <v>0.114125691354275</v>
      </c>
      <c r="G41" s="163">
        <v>6.7980721592903096E-2</v>
      </c>
      <c r="H41" s="169">
        <v>2.6979336738586399</v>
      </c>
      <c r="I41" s="169">
        <v>3</v>
      </c>
    </row>
    <row r="42" spans="1:9" x14ac:dyDescent="0.2">
      <c r="A42" s="5" t="s">
        <v>59</v>
      </c>
      <c r="B42" s="165" t="s">
        <v>1</v>
      </c>
      <c r="C42" s="162" t="s">
        <v>1</v>
      </c>
      <c r="D42" s="162" t="s">
        <v>1</v>
      </c>
      <c r="E42" s="162" t="s">
        <v>1</v>
      </c>
      <c r="F42" s="162" t="s">
        <v>1</v>
      </c>
      <c r="G42" s="162" t="s">
        <v>1</v>
      </c>
      <c r="H42" s="168" t="s">
        <v>1</v>
      </c>
      <c r="I42" s="168" t="s">
        <v>1</v>
      </c>
    </row>
    <row r="43" spans="1:9" x14ac:dyDescent="0.2">
      <c r="A43" s="2" t="s">
        <v>60</v>
      </c>
      <c r="B43" s="166">
        <v>5686</v>
      </c>
      <c r="C43" s="163">
        <v>6.5577194094657898E-2</v>
      </c>
      <c r="D43" s="163">
        <v>0.40044853091239901</v>
      </c>
      <c r="E43" s="163">
        <v>0.36473724246025102</v>
      </c>
      <c r="F43" s="163">
        <v>0.124998360872269</v>
      </c>
      <c r="G43" s="163">
        <v>4.4238679111003897E-2</v>
      </c>
      <c r="H43" s="169">
        <v>2.6977508068084699</v>
      </c>
      <c r="I43" s="169">
        <v>3</v>
      </c>
    </row>
    <row r="44" spans="1:9" x14ac:dyDescent="0.2">
      <c r="A44" s="2" t="s">
        <v>61</v>
      </c>
      <c r="B44" s="166">
        <v>736</v>
      </c>
      <c r="C44" s="163">
        <v>6.3983313739299802E-2</v>
      </c>
      <c r="D44" s="163">
        <v>0.415019631385803</v>
      </c>
      <c r="E44" s="163">
        <v>0.32928627729415899</v>
      </c>
      <c r="F44" s="163">
        <v>0.110463559627533</v>
      </c>
      <c r="G44" s="163">
        <v>8.1247217953205095E-2</v>
      </c>
      <c r="H44" s="169">
        <v>2.7765974998474099</v>
      </c>
      <c r="I44" s="169">
        <v>3</v>
      </c>
    </row>
    <row r="45" spans="1:9" x14ac:dyDescent="0.2">
      <c r="A45" s="2" t="s">
        <v>62</v>
      </c>
      <c r="B45" s="166">
        <v>581</v>
      </c>
      <c r="C45" s="163">
        <v>0.11755874752998401</v>
      </c>
      <c r="D45" s="163">
        <v>0.353078663349152</v>
      </c>
      <c r="E45" s="163">
        <v>0.353418499231339</v>
      </c>
      <c r="F45" s="163">
        <v>0.117959402501583</v>
      </c>
      <c r="G45" s="163">
        <v>5.7984698563814198E-2</v>
      </c>
      <c r="H45" s="169">
        <v>2.6694533824920699</v>
      </c>
      <c r="I45" s="169">
        <v>3</v>
      </c>
    </row>
    <row r="46" spans="1:9" x14ac:dyDescent="0.2">
      <c r="A46" s="5" t="s">
        <v>63</v>
      </c>
      <c r="B46" s="165" t="s">
        <v>1</v>
      </c>
      <c r="C46" s="162" t="s">
        <v>1</v>
      </c>
      <c r="D46" s="162" t="s">
        <v>1</v>
      </c>
      <c r="E46" s="162" t="s">
        <v>1</v>
      </c>
      <c r="F46" s="162" t="s">
        <v>1</v>
      </c>
      <c r="G46" s="162" t="s">
        <v>1</v>
      </c>
      <c r="H46" s="168" t="s">
        <v>1</v>
      </c>
      <c r="I46" s="168" t="s">
        <v>1</v>
      </c>
    </row>
    <row r="47" spans="1:9" x14ac:dyDescent="0.2">
      <c r="A47" s="2" t="s">
        <v>64</v>
      </c>
      <c r="B47" s="166">
        <v>866</v>
      </c>
      <c r="C47" s="163">
        <v>0.102468401193619</v>
      </c>
      <c r="D47" s="163">
        <v>0.39001974463462802</v>
      </c>
      <c r="E47" s="163">
        <v>0.33020672202110302</v>
      </c>
      <c r="F47" s="163">
        <v>0.129488974809647</v>
      </c>
      <c r="G47" s="163">
        <v>4.7816146165132502E-2</v>
      </c>
      <c r="H47" s="169">
        <v>2.6447002887725799</v>
      </c>
      <c r="I47" s="169">
        <v>3</v>
      </c>
    </row>
    <row r="48" spans="1:9" x14ac:dyDescent="0.2">
      <c r="A48" s="2" t="s">
        <v>65</v>
      </c>
      <c r="B48" s="166">
        <v>616</v>
      </c>
      <c r="C48" s="163">
        <v>6.0736991465091698E-2</v>
      </c>
      <c r="D48" s="163">
        <v>0.37847676873207098</v>
      </c>
      <c r="E48" s="163">
        <v>0.39955297112464899</v>
      </c>
      <c r="F48" s="163">
        <v>0.119739234447479</v>
      </c>
      <c r="G48" s="163">
        <v>4.1494023054838201E-2</v>
      </c>
      <c r="H48" s="169">
        <v>2.7164688110351598</v>
      </c>
      <c r="I48" s="169">
        <v>3</v>
      </c>
    </row>
    <row r="49" spans="1:9" x14ac:dyDescent="0.2">
      <c r="A49" s="2" t="s">
        <v>66</v>
      </c>
      <c r="B49" s="166">
        <v>1118</v>
      </c>
      <c r="C49" s="163">
        <v>5.29428608715534E-2</v>
      </c>
      <c r="D49" s="163">
        <v>0.45982444286346402</v>
      </c>
      <c r="E49" s="163">
        <v>0.331121146678925</v>
      </c>
      <c r="F49" s="163">
        <v>0.112567648291588</v>
      </c>
      <c r="G49" s="163">
        <v>4.3543882668018299E-2</v>
      </c>
      <c r="H49" s="169">
        <v>2.6502704620361301</v>
      </c>
      <c r="I49" s="169">
        <v>2</v>
      </c>
    </row>
    <row r="50" spans="1:9" x14ac:dyDescent="0.2">
      <c r="A50" s="2" t="s">
        <v>67</v>
      </c>
      <c r="B50" s="166">
        <v>698</v>
      </c>
      <c r="C50" s="163">
        <v>5.372254550457E-2</v>
      </c>
      <c r="D50" s="163">
        <v>0.39489138126373302</v>
      </c>
      <c r="E50" s="163">
        <v>0.36376979947090099</v>
      </c>
      <c r="F50" s="163">
        <v>0.14227603375911699</v>
      </c>
      <c r="G50" s="163">
        <v>4.5340254902839702E-2</v>
      </c>
      <c r="H50" s="169">
        <v>2.7555944919586199</v>
      </c>
      <c r="I50" s="169">
        <v>3</v>
      </c>
    </row>
    <row r="51" spans="1:9" x14ac:dyDescent="0.2">
      <c r="A51" s="2" t="s">
        <v>68</v>
      </c>
      <c r="B51" s="166">
        <v>646</v>
      </c>
      <c r="C51" s="163">
        <v>8.4575258195400196E-2</v>
      </c>
      <c r="D51" s="163">
        <v>0.36392289400100702</v>
      </c>
      <c r="E51" s="163">
        <v>0.37699860334396401</v>
      </c>
      <c r="F51" s="163">
        <v>0.12708096206188199</v>
      </c>
      <c r="G51" s="163">
        <v>4.7422271221876103E-2</v>
      </c>
      <c r="H51" s="169">
        <v>2.69954490661621</v>
      </c>
      <c r="I51" s="169">
        <v>3</v>
      </c>
    </row>
    <row r="52" spans="1:9" x14ac:dyDescent="0.2">
      <c r="A52" s="2" t="s">
        <v>69</v>
      </c>
      <c r="B52" s="166">
        <v>678</v>
      </c>
      <c r="C52" s="163">
        <v>3.9239306002855301E-2</v>
      </c>
      <c r="D52" s="163">
        <v>0.41468366980552701</v>
      </c>
      <c r="E52" s="163">
        <v>0.36606368422508201</v>
      </c>
      <c r="F52" s="163">
        <v>0.10313481092453</v>
      </c>
      <c r="G52" s="163">
        <v>7.6878540217876407E-2</v>
      </c>
      <c r="H52" s="169">
        <v>2.79810738563538</v>
      </c>
      <c r="I52" s="169">
        <v>3</v>
      </c>
    </row>
    <row r="53" spans="1:9" x14ac:dyDescent="0.2">
      <c r="A53" s="2" t="s">
        <v>70</v>
      </c>
      <c r="B53" s="166">
        <v>704</v>
      </c>
      <c r="C53" s="163">
        <v>0.130448654294014</v>
      </c>
      <c r="D53" s="163">
        <v>0.27956691384315502</v>
      </c>
      <c r="E53" s="163">
        <v>0.43440073728561401</v>
      </c>
      <c r="F53" s="163">
        <v>0.122684866189957</v>
      </c>
      <c r="G53" s="163">
        <v>3.2898828387260402E-2</v>
      </c>
      <c r="H53" s="169">
        <v>2.6750764846801798</v>
      </c>
      <c r="I53" s="169">
        <v>3</v>
      </c>
    </row>
    <row r="54" spans="1:9" x14ac:dyDescent="0.2">
      <c r="A54" s="2" t="s">
        <v>71</v>
      </c>
      <c r="B54" s="166">
        <v>677</v>
      </c>
      <c r="C54" s="163">
        <v>7.4923709034919697E-2</v>
      </c>
      <c r="D54" s="163">
        <v>0.44567281007766701</v>
      </c>
      <c r="E54" s="163">
        <v>0.30120056867599498</v>
      </c>
      <c r="F54" s="163">
        <v>0.13043382763862599</v>
      </c>
      <c r="G54" s="163">
        <v>4.7769077122211498E-2</v>
      </c>
      <c r="H54" s="169">
        <v>2.6465368270874001</v>
      </c>
      <c r="I54" s="169">
        <v>2</v>
      </c>
    </row>
    <row r="55" spans="1:9" x14ac:dyDescent="0.2">
      <c r="A55" s="2" t="s">
        <v>72</v>
      </c>
      <c r="B55" s="166">
        <v>443</v>
      </c>
      <c r="C55" s="163">
        <v>6.1134468764066703E-2</v>
      </c>
      <c r="D55" s="163">
        <v>0.424094587564468</v>
      </c>
      <c r="E55" s="163">
        <v>0.32443711161613498</v>
      </c>
      <c r="F55" s="163">
        <v>0.12008826434612301</v>
      </c>
      <c r="G55" s="163">
        <v>7.0245586335658999E-2</v>
      </c>
      <c r="H55" s="169">
        <v>2.73700046539307</v>
      </c>
      <c r="I55" s="169">
        <v>3</v>
      </c>
    </row>
    <row r="56" spans="1:9" x14ac:dyDescent="0.2">
      <c r="A56" s="2" t="s">
        <v>73</v>
      </c>
      <c r="B56" s="166">
        <v>715</v>
      </c>
      <c r="C56" s="163">
        <v>6.5703473985195202E-2</v>
      </c>
      <c r="D56" s="163">
        <v>0.37488105893135099</v>
      </c>
      <c r="E56" s="163">
        <v>0.38522344827652</v>
      </c>
      <c r="F56" s="163">
        <v>0.116896785795689</v>
      </c>
      <c r="G56" s="163">
        <v>5.72952330112457E-2</v>
      </c>
      <c r="H56" s="169">
        <v>2.7495458126068102</v>
      </c>
      <c r="I56" s="169">
        <v>3</v>
      </c>
    </row>
    <row r="57" spans="1:9" x14ac:dyDescent="0.2">
      <c r="A57" s="5" t="s">
        <v>74</v>
      </c>
      <c r="B57" s="165" t="s">
        <v>1</v>
      </c>
      <c r="C57" s="162" t="s">
        <v>1</v>
      </c>
      <c r="D57" s="162" t="s">
        <v>1</v>
      </c>
      <c r="E57" s="162" t="s">
        <v>1</v>
      </c>
      <c r="F57" s="162" t="s">
        <v>1</v>
      </c>
      <c r="G57" s="162" t="s">
        <v>1</v>
      </c>
      <c r="H57" s="168" t="s">
        <v>1</v>
      </c>
      <c r="I57" s="168" t="s">
        <v>1</v>
      </c>
    </row>
    <row r="58" spans="1:9" x14ac:dyDescent="0.2">
      <c r="A58" s="2" t="s">
        <v>75</v>
      </c>
      <c r="B58" s="166">
        <v>866</v>
      </c>
      <c r="C58" s="163">
        <v>0.102468401193619</v>
      </c>
      <c r="D58" s="163">
        <v>0.39001974463462802</v>
      </c>
      <c r="E58" s="163">
        <v>0.33020672202110302</v>
      </c>
      <c r="F58" s="163">
        <v>0.129488974809647</v>
      </c>
      <c r="G58" s="163">
        <v>4.7816146165132502E-2</v>
      </c>
      <c r="H58" s="169">
        <v>2.6447002887725799</v>
      </c>
      <c r="I58" s="169">
        <v>3</v>
      </c>
    </row>
    <row r="59" spans="1:9" x14ac:dyDescent="0.2">
      <c r="A59" s="2" t="s">
        <v>76</v>
      </c>
      <c r="B59" s="166">
        <v>3001</v>
      </c>
      <c r="C59" s="163">
        <v>6.3577100634574904E-2</v>
      </c>
      <c r="D59" s="163">
        <v>0.41764676570892301</v>
      </c>
      <c r="E59" s="163">
        <v>0.372919380664825</v>
      </c>
      <c r="F59" s="163">
        <v>0.110508017241955</v>
      </c>
      <c r="G59" s="163">
        <v>3.5348754376172999E-2</v>
      </c>
      <c r="H59" s="169">
        <v>2.6510481834411599</v>
      </c>
      <c r="I59" s="169">
        <v>3</v>
      </c>
    </row>
    <row r="60" spans="1:9" x14ac:dyDescent="0.2">
      <c r="A60" s="2" t="s">
        <v>77</v>
      </c>
      <c r="B60" s="166">
        <v>1862</v>
      </c>
      <c r="C60" s="163">
        <v>9.0810678899288205E-2</v>
      </c>
      <c r="D60" s="163">
        <v>0.36627945303916898</v>
      </c>
      <c r="E60" s="163">
        <v>0.38334950804710399</v>
      </c>
      <c r="F60" s="163">
        <v>0.111657008528709</v>
      </c>
      <c r="G60" s="163">
        <v>4.7903358936309801E-2</v>
      </c>
      <c r="H60" s="169">
        <v>2.6724705696106001</v>
      </c>
      <c r="I60" s="169">
        <v>3</v>
      </c>
    </row>
    <row r="61" spans="1:9" x14ac:dyDescent="0.2">
      <c r="A61" s="2" t="s">
        <v>78</v>
      </c>
      <c r="B61" s="166">
        <v>1432</v>
      </c>
      <c r="C61" s="163">
        <v>4.5174967497587197E-2</v>
      </c>
      <c r="D61" s="163">
        <v>0.34304356575012201</v>
      </c>
      <c r="E61" s="163">
        <v>0.27047616243362399</v>
      </c>
      <c r="F61" s="163">
        <v>0.20536077022552501</v>
      </c>
      <c r="G61" s="163">
        <v>0.13594454526901201</v>
      </c>
      <c r="H61" s="169">
        <v>3.1187560558319101</v>
      </c>
      <c r="I61" s="169">
        <v>3</v>
      </c>
    </row>
    <row r="62" spans="1:9" x14ac:dyDescent="0.2">
      <c r="A62" s="5" t="s">
        <v>79</v>
      </c>
      <c r="B62" s="165" t="s">
        <v>1</v>
      </c>
      <c r="C62" s="162" t="s">
        <v>1</v>
      </c>
      <c r="D62" s="162" t="s">
        <v>1</v>
      </c>
      <c r="E62" s="162" t="s">
        <v>1</v>
      </c>
      <c r="F62" s="162" t="s">
        <v>1</v>
      </c>
      <c r="G62" s="162" t="s">
        <v>1</v>
      </c>
      <c r="H62" s="168" t="s">
        <v>1</v>
      </c>
      <c r="I62" s="168" t="s">
        <v>1</v>
      </c>
    </row>
    <row r="63" spans="1:9" x14ac:dyDescent="0.2">
      <c r="A63" s="2" t="s">
        <v>80</v>
      </c>
      <c r="B63" s="166">
        <v>5707</v>
      </c>
      <c r="C63" s="163">
        <v>8.7087564170360607E-2</v>
      </c>
      <c r="D63" s="163">
        <v>0.44728523492813099</v>
      </c>
      <c r="E63" s="163">
        <v>0.34053796529769897</v>
      </c>
      <c r="F63" s="163">
        <v>8.9898169040679904E-2</v>
      </c>
      <c r="G63" s="163">
        <v>3.51910591125488E-2</v>
      </c>
      <c r="H63" s="169">
        <v>2.5541138648986799</v>
      </c>
      <c r="I63" s="169">
        <v>2</v>
      </c>
    </row>
    <row r="64" spans="1:9" x14ac:dyDescent="0.2">
      <c r="A64" s="2" t="s">
        <v>81</v>
      </c>
      <c r="B64" s="166">
        <v>245</v>
      </c>
      <c r="C64" s="163">
        <v>0</v>
      </c>
      <c r="D64" s="163">
        <v>6.0781508684158297E-2</v>
      </c>
      <c r="E64" s="163">
        <v>0.37344756722450301</v>
      </c>
      <c r="F64" s="163">
        <v>0.39317721128463701</v>
      </c>
      <c r="G64" s="163">
        <v>0.17259372770786299</v>
      </c>
      <c r="H64" s="169">
        <v>3.7598183155059801</v>
      </c>
      <c r="I64" s="169">
        <v>4</v>
      </c>
    </row>
    <row r="65" spans="1:9" x14ac:dyDescent="0.2">
      <c r="A65" s="2" t="s">
        <v>82</v>
      </c>
      <c r="B65" s="166">
        <v>478</v>
      </c>
      <c r="C65" s="163">
        <v>1.2480635195970501E-2</v>
      </c>
      <c r="D65" s="163">
        <v>0.158879473805428</v>
      </c>
      <c r="E65" s="163">
        <v>0.53145325183868397</v>
      </c>
      <c r="F65" s="163">
        <v>0.214253544807434</v>
      </c>
      <c r="G65" s="163">
        <v>8.2933083176612896E-2</v>
      </c>
      <c r="H65" s="169">
        <v>3.21032619476318</v>
      </c>
      <c r="I65" s="169">
        <v>3</v>
      </c>
    </row>
    <row r="66" spans="1:9" x14ac:dyDescent="0.2">
      <c r="A66" s="2" t="s">
        <v>83</v>
      </c>
      <c r="B66" s="166">
        <v>657</v>
      </c>
      <c r="C66" s="163">
        <v>0</v>
      </c>
      <c r="D66" s="163">
        <v>8.4502026438713101E-2</v>
      </c>
      <c r="E66" s="163">
        <v>0.45685964822769198</v>
      </c>
      <c r="F66" s="163">
        <v>0.31019806861877403</v>
      </c>
      <c r="G66" s="163">
        <v>0.148440256714821</v>
      </c>
      <c r="H66" s="169">
        <v>3.5786802768707302</v>
      </c>
      <c r="I66" s="169">
        <v>3</v>
      </c>
    </row>
    <row r="67" spans="1:9" x14ac:dyDescent="0.2">
      <c r="A67" s="5" t="s">
        <v>84</v>
      </c>
      <c r="B67" s="165" t="s">
        <v>1</v>
      </c>
      <c r="C67" s="162" t="s">
        <v>1</v>
      </c>
      <c r="D67" s="162" t="s">
        <v>1</v>
      </c>
      <c r="E67" s="162" t="s">
        <v>1</v>
      </c>
      <c r="F67" s="162" t="s">
        <v>1</v>
      </c>
      <c r="G67" s="162" t="s">
        <v>1</v>
      </c>
      <c r="H67" s="168" t="s">
        <v>1</v>
      </c>
      <c r="I67" s="168" t="s">
        <v>1</v>
      </c>
    </row>
    <row r="68" spans="1:9" x14ac:dyDescent="0.2">
      <c r="A68" s="2" t="s">
        <v>85</v>
      </c>
      <c r="B68" s="166">
        <v>6566</v>
      </c>
      <c r="C68" s="163">
        <v>7.3772281408309895E-2</v>
      </c>
      <c r="D68" s="163">
        <v>0.40454465150833102</v>
      </c>
      <c r="E68" s="163">
        <v>0.35572028160095198</v>
      </c>
      <c r="F68" s="163">
        <v>0.120244562625885</v>
      </c>
      <c r="G68" s="163">
        <v>4.5718230307102203E-2</v>
      </c>
      <c r="H68" s="169">
        <v>2.6749584674835201</v>
      </c>
      <c r="I68" s="169">
        <v>3</v>
      </c>
    </row>
    <row r="69" spans="1:9" x14ac:dyDescent="0.2">
      <c r="A69" s="2" t="s">
        <v>86</v>
      </c>
      <c r="B69" s="166">
        <v>157</v>
      </c>
      <c r="C69" s="163">
        <v>2.11618561297655E-2</v>
      </c>
      <c r="D69" s="163">
        <v>0.15940414369106301</v>
      </c>
      <c r="E69" s="163">
        <v>0.42097002267837502</v>
      </c>
      <c r="F69" s="163">
        <v>0.20506615936756101</v>
      </c>
      <c r="G69" s="163">
        <v>0.19339781999587999</v>
      </c>
      <c r="H69" s="169">
        <v>3.5299606323242201</v>
      </c>
      <c r="I69" s="169">
        <v>3</v>
      </c>
    </row>
    <row r="70" spans="1:9" x14ac:dyDescent="0.2">
      <c r="A70" s="2" t="s">
        <v>87</v>
      </c>
      <c r="B70" s="166">
        <v>374</v>
      </c>
      <c r="C70" s="163">
        <v>5.7403102517127998E-2</v>
      </c>
      <c r="D70" s="163">
        <v>0.29878583550453203</v>
      </c>
      <c r="E70" s="163">
        <v>0.43263331055641202</v>
      </c>
      <c r="F70" s="163">
        <v>0.136627286672592</v>
      </c>
      <c r="G70" s="163">
        <v>7.4550472199916798E-2</v>
      </c>
      <c r="H70" s="169">
        <v>2.9286835193634002</v>
      </c>
      <c r="I70" s="169">
        <v>3</v>
      </c>
    </row>
    <row r="71" spans="1:9" x14ac:dyDescent="0.2">
      <c r="A71" s="2" t="s">
        <v>88</v>
      </c>
      <c r="B71" s="166">
        <v>42</v>
      </c>
      <c r="C71" s="163">
        <v>0.233013406395912</v>
      </c>
      <c r="D71" s="163">
        <v>0.41329848766326899</v>
      </c>
      <c r="E71" s="163">
        <v>0.29282382130622903</v>
      </c>
      <c r="F71" s="163">
        <v>6.08643032610416E-2</v>
      </c>
      <c r="G71" s="163">
        <v>0</v>
      </c>
      <c r="H71" s="169">
        <v>2.1815390586853001</v>
      </c>
      <c r="I71" s="169">
        <v>2</v>
      </c>
    </row>
    <row r="72" spans="1:9" x14ac:dyDescent="0.2">
      <c r="A72" s="5" t="s">
        <v>89</v>
      </c>
      <c r="B72" s="165" t="s">
        <v>1</v>
      </c>
      <c r="C72" s="162" t="s">
        <v>1</v>
      </c>
      <c r="D72" s="162" t="s">
        <v>1</v>
      </c>
      <c r="E72" s="162" t="s">
        <v>1</v>
      </c>
      <c r="F72" s="162" t="s">
        <v>1</v>
      </c>
      <c r="G72" s="162" t="s">
        <v>1</v>
      </c>
      <c r="H72" s="168" t="s">
        <v>1</v>
      </c>
      <c r="I72" s="168" t="s">
        <v>1</v>
      </c>
    </row>
    <row r="73" spans="1:9" x14ac:dyDescent="0.2">
      <c r="A73" s="2" t="s">
        <v>89</v>
      </c>
      <c r="B73" s="166">
        <v>5049</v>
      </c>
      <c r="C73" s="163">
        <v>8.2384772598743397E-2</v>
      </c>
      <c r="D73" s="163">
        <v>0.42807108163833602</v>
      </c>
      <c r="E73" s="163">
        <v>0.37459430098533603</v>
      </c>
      <c r="F73" s="163">
        <v>9.4592183828353896E-2</v>
      </c>
      <c r="G73" s="163">
        <v>2.03576665371656E-2</v>
      </c>
      <c r="H73" s="169">
        <v>2.5501780509948699</v>
      </c>
      <c r="I73" s="169">
        <v>2</v>
      </c>
    </row>
    <row r="74" spans="1:9" x14ac:dyDescent="0.2">
      <c r="A74" s="2" t="s">
        <v>90</v>
      </c>
      <c r="B74" s="166">
        <v>2091</v>
      </c>
      <c r="C74" s="163">
        <v>6.4794793725013698E-3</v>
      </c>
      <c r="D74" s="163">
        <v>0.13528700172901201</v>
      </c>
      <c r="E74" s="163">
        <v>0.25112235546112099</v>
      </c>
      <c r="F74" s="163">
        <v>0.33274090290069602</v>
      </c>
      <c r="G74" s="163">
        <v>0.27437025308608998</v>
      </c>
      <c r="H74" s="169">
        <v>3.84672951698303</v>
      </c>
      <c r="I74" s="169">
        <v>4</v>
      </c>
    </row>
    <row r="75" spans="1:9" x14ac:dyDescent="0.2">
      <c r="A75" s="5" t="s">
        <v>91</v>
      </c>
      <c r="B75" s="165" t="s">
        <v>1</v>
      </c>
      <c r="C75" s="162" t="s">
        <v>1</v>
      </c>
      <c r="D75" s="162" t="s">
        <v>1</v>
      </c>
      <c r="E75" s="162" t="s">
        <v>1</v>
      </c>
      <c r="F75" s="162" t="s">
        <v>1</v>
      </c>
      <c r="G75" s="162" t="s">
        <v>1</v>
      </c>
      <c r="H75" s="168" t="s">
        <v>1</v>
      </c>
      <c r="I75" s="168" t="s">
        <v>1</v>
      </c>
    </row>
    <row r="76" spans="1:9" x14ac:dyDescent="0.2">
      <c r="A76" s="2" t="s">
        <v>92</v>
      </c>
      <c r="B76" s="166">
        <v>2488</v>
      </c>
      <c r="C76" s="163">
        <v>0.107000149786472</v>
      </c>
      <c r="D76" s="163">
        <v>0.43746709823608398</v>
      </c>
      <c r="E76" s="163">
        <v>0.32026889920234702</v>
      </c>
      <c r="F76" s="163">
        <v>9.6815608441829695E-2</v>
      </c>
      <c r="G76" s="163">
        <v>3.8448262959718697E-2</v>
      </c>
      <c r="H76" s="169">
        <v>2.5362141132354701</v>
      </c>
      <c r="I76" s="169">
        <v>2</v>
      </c>
    </row>
    <row r="77" spans="1:9" x14ac:dyDescent="0.2">
      <c r="A77" s="2" t="s">
        <v>93</v>
      </c>
      <c r="B77" s="166">
        <v>1240</v>
      </c>
      <c r="C77" s="163">
        <v>5.5027768015861497E-2</v>
      </c>
      <c r="D77" s="163">
        <v>0.39893373847007801</v>
      </c>
      <c r="E77" s="163">
        <v>0.37481904029846203</v>
      </c>
      <c r="F77" s="163">
        <v>0.12339659780263899</v>
      </c>
      <c r="G77" s="163">
        <v>4.7822833061218303E-2</v>
      </c>
      <c r="H77" s="169">
        <v>2.7235031127929701</v>
      </c>
      <c r="I77" s="169">
        <v>3</v>
      </c>
    </row>
    <row r="78" spans="1:9" x14ac:dyDescent="0.2">
      <c r="A78" s="2" t="s">
        <v>94</v>
      </c>
      <c r="B78" s="166">
        <v>3386</v>
      </c>
      <c r="C78" s="163">
        <v>4.5495234429836301E-2</v>
      </c>
      <c r="D78" s="163">
        <v>0.34407982230186501</v>
      </c>
      <c r="E78" s="163">
        <v>0.397800832986832</v>
      </c>
      <c r="F78" s="163">
        <v>0.14912226796150199</v>
      </c>
      <c r="G78" s="163">
        <v>6.3501849770546001E-2</v>
      </c>
      <c r="H78" s="169">
        <v>2.8707733154296902</v>
      </c>
      <c r="I78" s="169">
        <v>3</v>
      </c>
    </row>
    <row r="79" spans="1:9" x14ac:dyDescent="0.2">
      <c r="A79" s="5" t="s">
        <v>95</v>
      </c>
      <c r="B79" s="165" t="s">
        <v>1</v>
      </c>
      <c r="C79" s="162" t="s">
        <v>1</v>
      </c>
      <c r="D79" s="162" t="s">
        <v>1</v>
      </c>
      <c r="E79" s="162" t="s">
        <v>1</v>
      </c>
      <c r="F79" s="162" t="s">
        <v>1</v>
      </c>
      <c r="G79" s="162" t="s">
        <v>1</v>
      </c>
      <c r="H79" s="168" t="s">
        <v>1</v>
      </c>
      <c r="I79" s="168" t="s">
        <v>1</v>
      </c>
    </row>
    <row r="80" spans="1:9" x14ac:dyDescent="0.2">
      <c r="A80" s="2" t="s">
        <v>96</v>
      </c>
      <c r="B80" s="166">
        <v>1275</v>
      </c>
      <c r="C80" s="163">
        <v>3.9809465408325202E-2</v>
      </c>
      <c r="D80" s="163">
        <v>0.42003497481346103</v>
      </c>
      <c r="E80" s="163">
        <v>0.335267603397369</v>
      </c>
      <c r="F80" s="163">
        <v>0.137483060359955</v>
      </c>
      <c r="G80" s="163">
        <v>6.7404896020889296E-2</v>
      </c>
      <c r="H80" s="169">
        <v>2.8038787841796902</v>
      </c>
      <c r="I80" s="169">
        <v>3</v>
      </c>
    </row>
    <row r="81" spans="1:9" x14ac:dyDescent="0.2">
      <c r="A81" s="2" t="s">
        <v>97</v>
      </c>
      <c r="B81" s="166">
        <v>1345</v>
      </c>
      <c r="C81" s="163">
        <v>3.6321315914392499E-2</v>
      </c>
      <c r="D81" s="163">
        <v>0.40254968404769897</v>
      </c>
      <c r="E81" s="163">
        <v>0.36435857415199302</v>
      </c>
      <c r="F81" s="163">
        <v>0.12751312553882599</v>
      </c>
      <c r="G81" s="163">
        <v>6.9257318973541301E-2</v>
      </c>
      <c r="H81" s="169">
        <v>2.8130247592925999</v>
      </c>
      <c r="I81" s="169">
        <v>3</v>
      </c>
    </row>
    <row r="82" spans="1:9" x14ac:dyDescent="0.2">
      <c r="A82" s="2" t="s">
        <v>98</v>
      </c>
      <c r="B82" s="166">
        <v>285</v>
      </c>
      <c r="C82" s="163">
        <v>6.2796838581562001E-2</v>
      </c>
      <c r="D82" s="163">
        <v>0.41957294940948497</v>
      </c>
      <c r="E82" s="163">
        <v>0.37540185451507602</v>
      </c>
      <c r="F82" s="163">
        <v>0.118059396743774</v>
      </c>
      <c r="G82" s="163">
        <v>2.4168951436877299E-2</v>
      </c>
      <c r="H82" s="169">
        <v>2.6302433013915998</v>
      </c>
      <c r="I82" s="169">
        <v>3</v>
      </c>
    </row>
    <row r="83" spans="1:9" x14ac:dyDescent="0.2">
      <c r="A83" s="2" t="s">
        <v>99</v>
      </c>
      <c r="B83" s="166">
        <v>852</v>
      </c>
      <c r="C83" s="163">
        <v>0.102764159440994</v>
      </c>
      <c r="D83" s="163">
        <v>0.32208344340324402</v>
      </c>
      <c r="E83" s="163">
        <v>0.48305180668830899</v>
      </c>
      <c r="F83" s="163">
        <v>8.6527645587921101E-2</v>
      </c>
      <c r="G83" s="163">
        <v>5.5729392915964101E-3</v>
      </c>
      <c r="H83" s="169">
        <v>2.5711860656738299</v>
      </c>
      <c r="I83" s="169">
        <v>3</v>
      </c>
    </row>
    <row r="84" spans="1:9" x14ac:dyDescent="0.2">
      <c r="A84" s="2" t="s">
        <v>100</v>
      </c>
      <c r="B84" s="166">
        <v>406</v>
      </c>
      <c r="C84" s="163">
        <v>5.9980720281601001E-2</v>
      </c>
      <c r="D84" s="163">
        <v>0.33692431449890098</v>
      </c>
      <c r="E84" s="163">
        <v>0.457483410835266</v>
      </c>
      <c r="F84" s="163">
        <v>0.10797795653343201</v>
      </c>
      <c r="G84" s="163">
        <v>3.7633601576089901E-2</v>
      </c>
      <c r="H84" s="169">
        <v>2.7375671863555899</v>
      </c>
      <c r="I84" s="169">
        <v>3</v>
      </c>
    </row>
    <row r="85" spans="1:9" x14ac:dyDescent="0.2">
      <c r="A85" s="2" t="s">
        <v>101</v>
      </c>
      <c r="B85" s="166">
        <v>1083</v>
      </c>
      <c r="C85" s="163">
        <v>7.40920454263687E-2</v>
      </c>
      <c r="D85" s="163">
        <v>0.37939414381980902</v>
      </c>
      <c r="E85" s="163">
        <v>0.30858430266380299</v>
      </c>
      <c r="F85" s="163">
        <v>0.16069783270359</v>
      </c>
      <c r="G85" s="163">
        <v>7.7231645584106404E-2</v>
      </c>
      <c r="H85" s="169">
        <v>2.8151648044586199</v>
      </c>
      <c r="I85" s="169">
        <v>3</v>
      </c>
    </row>
    <row r="86" spans="1:9" x14ac:dyDescent="0.2">
      <c r="A86" s="2" t="s">
        <v>102</v>
      </c>
      <c r="B86" s="166">
        <v>328</v>
      </c>
      <c r="C86" s="163">
        <v>8.6368560791015597E-2</v>
      </c>
      <c r="D86" s="163">
        <v>0.180742546916008</v>
      </c>
      <c r="E86" s="163">
        <v>0.26454806327819802</v>
      </c>
      <c r="F86" s="163">
        <v>0.27330255508422902</v>
      </c>
      <c r="G86" s="163">
        <v>0.19503827393055001</v>
      </c>
      <c r="H86" s="169">
        <v>3.40333032608032</v>
      </c>
      <c r="I86" s="169">
        <v>3</v>
      </c>
    </row>
    <row r="87" spans="1:9" x14ac:dyDescent="0.2">
      <c r="A87" s="2" t="s">
        <v>103</v>
      </c>
      <c r="B87" s="166">
        <v>393</v>
      </c>
      <c r="C87" s="163">
        <v>6.8959169089794201E-2</v>
      </c>
      <c r="D87" s="163">
        <v>0.26311618089675898</v>
      </c>
      <c r="E87" s="163">
        <v>0.28365233540535001</v>
      </c>
      <c r="F87" s="163">
        <v>0.23906539380550401</v>
      </c>
      <c r="G87" s="163">
        <v>0.14520692825317399</v>
      </c>
      <c r="H87" s="169">
        <v>3.1779026985168501</v>
      </c>
      <c r="I87" s="169">
        <v>3</v>
      </c>
    </row>
    <row r="88" spans="1:9" x14ac:dyDescent="0.2">
      <c r="A88" s="2" t="s">
        <v>104</v>
      </c>
      <c r="B88" s="166">
        <v>1081</v>
      </c>
      <c r="C88" s="163">
        <v>0.117114998400211</v>
      </c>
      <c r="D88" s="163">
        <v>0.47441869974136402</v>
      </c>
      <c r="E88" s="163">
        <v>0.31019902229309099</v>
      </c>
      <c r="F88" s="163">
        <v>8.0134153366088895E-2</v>
      </c>
      <c r="G88" s="163">
        <v>1.81331168860197E-2</v>
      </c>
      <c r="H88" s="169">
        <v>2.4166805744171098</v>
      </c>
      <c r="I88" s="169">
        <v>2</v>
      </c>
    </row>
    <row r="89" spans="1:9" x14ac:dyDescent="0.2">
      <c r="A89" s="5" t="s">
        <v>105</v>
      </c>
      <c r="B89" s="165" t="s">
        <v>1</v>
      </c>
      <c r="C89" s="162" t="s">
        <v>1</v>
      </c>
      <c r="D89" s="162" t="s">
        <v>1</v>
      </c>
      <c r="E89" s="162" t="s">
        <v>1</v>
      </c>
      <c r="F89" s="162" t="s">
        <v>1</v>
      </c>
      <c r="G89" s="162" t="s">
        <v>1</v>
      </c>
      <c r="H89" s="168" t="s">
        <v>1</v>
      </c>
      <c r="I89" s="168" t="s">
        <v>1</v>
      </c>
    </row>
    <row r="90" spans="1:9" x14ac:dyDescent="0.2">
      <c r="A90" s="2" t="s">
        <v>106</v>
      </c>
      <c r="B90" s="166">
        <v>777</v>
      </c>
      <c r="C90" s="163">
        <v>0.20570386946201299</v>
      </c>
      <c r="D90" s="163">
        <v>0.45708176493644698</v>
      </c>
      <c r="E90" s="163">
        <v>0.26277813315391502</v>
      </c>
      <c r="F90" s="163">
        <v>5.9543352574110003E-2</v>
      </c>
      <c r="G90" s="163">
        <v>1.48928938433528E-2</v>
      </c>
      <c r="H90" s="169">
        <v>2.23452568054199</v>
      </c>
      <c r="I90" s="169">
        <v>2</v>
      </c>
    </row>
    <row r="91" spans="1:9" x14ac:dyDescent="0.2">
      <c r="A91" s="2" t="s">
        <v>107</v>
      </c>
      <c r="B91" s="166">
        <v>1888</v>
      </c>
      <c r="C91" s="163">
        <v>6.8531677126884502E-2</v>
      </c>
      <c r="D91" s="163">
        <v>0.40534776449203502</v>
      </c>
      <c r="E91" s="163">
        <v>0.398040860891342</v>
      </c>
      <c r="F91" s="163">
        <v>9.7660429775714902E-2</v>
      </c>
      <c r="G91" s="163">
        <v>3.0419290065765402E-2</v>
      </c>
      <c r="H91" s="169">
        <v>2.63120412826538</v>
      </c>
      <c r="I91" s="169">
        <v>3</v>
      </c>
    </row>
    <row r="92" spans="1:9" x14ac:dyDescent="0.2">
      <c r="A92" s="2" t="s">
        <v>108</v>
      </c>
      <c r="B92" s="166">
        <v>3341</v>
      </c>
      <c r="C92" s="163">
        <v>3.5128131508827203E-2</v>
      </c>
      <c r="D92" s="163">
        <v>0.38051036000251798</v>
      </c>
      <c r="E92" s="163">
        <v>0.37599959969520602</v>
      </c>
      <c r="F92" s="163">
        <v>0.14723850786685899</v>
      </c>
      <c r="G92" s="163">
        <v>6.1123412102460903E-2</v>
      </c>
      <c r="H92" s="169">
        <v>2.8364717960357702</v>
      </c>
      <c r="I92" s="169">
        <v>3</v>
      </c>
    </row>
    <row r="93" spans="1:9" x14ac:dyDescent="0.2">
      <c r="A93" s="2" t="s">
        <v>109</v>
      </c>
      <c r="B93" s="166">
        <v>598</v>
      </c>
      <c r="C93" s="163">
        <v>2.1287258714437499E-2</v>
      </c>
      <c r="D93" s="163">
        <v>0.30435988306999201</v>
      </c>
      <c r="E93" s="163">
        <v>0.27078509330749501</v>
      </c>
      <c r="F93" s="163">
        <v>0.218051463365555</v>
      </c>
      <c r="G93" s="163">
        <v>0.18551629781723</v>
      </c>
      <c r="H93" s="169">
        <v>3.3272283077239999</v>
      </c>
      <c r="I93" s="169">
        <v>3</v>
      </c>
    </row>
    <row r="94" spans="1:9" x14ac:dyDescent="0.2">
      <c r="A94" s="5" t="s">
        <v>110</v>
      </c>
      <c r="B94" s="165" t="s">
        <v>1</v>
      </c>
      <c r="C94" s="162" t="s">
        <v>1</v>
      </c>
      <c r="D94" s="162" t="s">
        <v>1</v>
      </c>
      <c r="E94" s="162" t="s">
        <v>1</v>
      </c>
      <c r="F94" s="162" t="s">
        <v>1</v>
      </c>
      <c r="G94" s="162" t="s">
        <v>1</v>
      </c>
      <c r="H94" s="168" t="s">
        <v>1</v>
      </c>
      <c r="I94" s="168" t="s">
        <v>1</v>
      </c>
    </row>
    <row r="95" spans="1:9" x14ac:dyDescent="0.2">
      <c r="A95" s="2" t="s">
        <v>106</v>
      </c>
      <c r="B95" s="166">
        <v>1277</v>
      </c>
      <c r="C95" s="163">
        <v>0.16340953111648601</v>
      </c>
      <c r="D95" s="163">
        <v>0.44640445709228499</v>
      </c>
      <c r="E95" s="163">
        <v>0.30588147044181802</v>
      </c>
      <c r="F95" s="163">
        <v>6.6675610840320601E-2</v>
      </c>
      <c r="G95" s="163">
        <v>1.7628943547606499E-2</v>
      </c>
      <c r="H95" s="169">
        <v>2.3393526077270499</v>
      </c>
      <c r="I95" s="169">
        <v>2</v>
      </c>
    </row>
    <row r="96" spans="1:9" x14ac:dyDescent="0.2">
      <c r="A96" s="2" t="s">
        <v>107</v>
      </c>
      <c r="B96" s="166">
        <v>2472</v>
      </c>
      <c r="C96" s="163">
        <v>5.7052638381719603E-2</v>
      </c>
      <c r="D96" s="163">
        <v>0.40745475888252303</v>
      </c>
      <c r="E96" s="163">
        <v>0.38465273380279502</v>
      </c>
      <c r="F96" s="163">
        <v>0.112106204032898</v>
      </c>
      <c r="G96" s="163">
        <v>3.8733687251806301E-2</v>
      </c>
      <c r="H96" s="169">
        <v>2.6830284595489502</v>
      </c>
      <c r="I96" s="169">
        <v>3</v>
      </c>
    </row>
    <row r="97" spans="1:9" x14ac:dyDescent="0.2">
      <c r="A97" s="2" t="s">
        <v>108</v>
      </c>
      <c r="B97" s="166">
        <v>2545</v>
      </c>
      <c r="C97" s="163">
        <v>2.5556139647960701E-2</v>
      </c>
      <c r="D97" s="163">
        <v>0.35865664482116699</v>
      </c>
      <c r="E97" s="163">
        <v>0.372804075479507</v>
      </c>
      <c r="F97" s="163">
        <v>0.164085432887077</v>
      </c>
      <c r="G97" s="163">
        <v>7.8897714614868206E-2</v>
      </c>
      <c r="H97" s="169">
        <v>2.9379453659057599</v>
      </c>
      <c r="I97" s="169">
        <v>3</v>
      </c>
    </row>
    <row r="98" spans="1:9" x14ac:dyDescent="0.2">
      <c r="A98" s="2" t="s">
        <v>109</v>
      </c>
      <c r="B98" s="166">
        <v>310</v>
      </c>
      <c r="C98" s="163">
        <v>2.71235443651676E-2</v>
      </c>
      <c r="D98" s="163">
        <v>0.22074237465858501</v>
      </c>
      <c r="E98" s="163">
        <v>0.28911894559860202</v>
      </c>
      <c r="F98" s="163">
        <v>0.251954555511475</v>
      </c>
      <c r="G98" s="163">
        <v>0.21106058359146099</v>
      </c>
      <c r="H98" s="169">
        <v>3.51903128623962</v>
      </c>
      <c r="I98" s="169">
        <v>3</v>
      </c>
    </row>
    <row r="99" spans="1:9" x14ac:dyDescent="0.2">
      <c r="A99" s="5" t="s">
        <v>111</v>
      </c>
      <c r="B99" s="165" t="s">
        <v>1</v>
      </c>
      <c r="C99" s="162" t="s">
        <v>1</v>
      </c>
      <c r="D99" s="162" t="s">
        <v>1</v>
      </c>
      <c r="E99" s="162" t="s">
        <v>1</v>
      </c>
      <c r="F99" s="162" t="s">
        <v>1</v>
      </c>
      <c r="G99" s="162" t="s">
        <v>1</v>
      </c>
      <c r="H99" s="168" t="s">
        <v>1</v>
      </c>
      <c r="I99" s="168" t="s">
        <v>1</v>
      </c>
    </row>
    <row r="100" spans="1:9" x14ac:dyDescent="0.2">
      <c r="A100" s="2" t="s">
        <v>112</v>
      </c>
      <c r="B100" s="166">
        <v>381</v>
      </c>
      <c r="C100" s="163">
        <v>0.21354001760482799</v>
      </c>
      <c r="D100" s="163">
        <v>0.39071148633956898</v>
      </c>
      <c r="E100" s="163">
        <v>0.29386118054389998</v>
      </c>
      <c r="F100" s="163">
        <v>6.2269199639558799E-2</v>
      </c>
      <c r="G100" s="163">
        <v>3.9618127048015601E-2</v>
      </c>
      <c r="H100" s="169">
        <v>2.3506810665130602</v>
      </c>
      <c r="I100" s="169">
        <v>2</v>
      </c>
    </row>
    <row r="101" spans="1:9" x14ac:dyDescent="0.2">
      <c r="A101" s="2" t="s">
        <v>113</v>
      </c>
      <c r="B101" s="166">
        <v>1036</v>
      </c>
      <c r="C101" s="163">
        <v>9.4362109899520902E-2</v>
      </c>
      <c r="D101" s="163">
        <v>0.48493170738220198</v>
      </c>
      <c r="E101" s="163">
        <v>0.32240086793899497</v>
      </c>
      <c r="F101" s="163">
        <v>6.6878579556942E-2</v>
      </c>
      <c r="G101" s="163">
        <v>3.1426753848791102E-2</v>
      </c>
      <c r="H101" s="169">
        <v>2.4732003211975102</v>
      </c>
      <c r="I101" s="169">
        <v>2</v>
      </c>
    </row>
    <row r="102" spans="1:9" x14ac:dyDescent="0.2">
      <c r="A102" s="2" t="s">
        <v>114</v>
      </c>
      <c r="B102" s="166">
        <v>1448</v>
      </c>
      <c r="C102" s="163">
        <v>4.3938983231782899E-2</v>
      </c>
      <c r="D102" s="163">
        <v>0.38332259654998802</v>
      </c>
      <c r="E102" s="163">
        <v>0.33526366949081399</v>
      </c>
      <c r="F102" s="163">
        <v>0.17340765893459301</v>
      </c>
      <c r="G102" s="163">
        <v>6.4067095518112196E-2</v>
      </c>
      <c r="H102" s="169">
        <v>2.8495521545410201</v>
      </c>
      <c r="I102" s="169">
        <v>3</v>
      </c>
    </row>
    <row r="103" spans="1:9" x14ac:dyDescent="0.2">
      <c r="A103" s="2" t="s">
        <v>115</v>
      </c>
      <c r="B103" s="166">
        <v>1063</v>
      </c>
      <c r="C103" s="163">
        <v>6.40122815966606E-2</v>
      </c>
      <c r="D103" s="163">
        <v>0.28137031197547901</v>
      </c>
      <c r="E103" s="163">
        <v>0.37816235423088101</v>
      </c>
      <c r="F103" s="163">
        <v>0.19040004909038499</v>
      </c>
      <c r="G103" s="163">
        <v>8.6054988205432906E-2</v>
      </c>
      <c r="H103" s="169">
        <v>2.9930889606475799</v>
      </c>
      <c r="I103" s="169">
        <v>3</v>
      </c>
    </row>
    <row r="104" spans="1:9" x14ac:dyDescent="0.2">
      <c r="A104" s="2" t="s">
        <v>116</v>
      </c>
      <c r="B104" s="166">
        <v>1181</v>
      </c>
      <c r="C104" s="163">
        <v>7.2232045233249706E-2</v>
      </c>
      <c r="D104" s="163">
        <v>0.37176194787025502</v>
      </c>
      <c r="E104" s="163">
        <v>0.351760745048523</v>
      </c>
      <c r="F104" s="163">
        <v>0.14256657660007499</v>
      </c>
      <c r="G104" s="163">
        <v>6.1678685247898102E-2</v>
      </c>
      <c r="H104" s="169">
        <v>2.7646687030792201</v>
      </c>
      <c r="I104" s="169">
        <v>3</v>
      </c>
    </row>
    <row r="105" spans="1:9" x14ac:dyDescent="0.2">
      <c r="A105" s="2" t="s">
        <v>117</v>
      </c>
      <c r="B105" s="166">
        <v>1124</v>
      </c>
      <c r="C105" s="163">
        <v>4.0898729115724598E-2</v>
      </c>
      <c r="D105" s="163">
        <v>0.41442579030990601</v>
      </c>
      <c r="E105" s="163">
        <v>0.420448869466782</v>
      </c>
      <c r="F105" s="163">
        <v>9.6033155918121296E-2</v>
      </c>
      <c r="G105" s="163">
        <v>2.8193445876240699E-2</v>
      </c>
      <c r="H105" s="169">
        <v>2.67139768600464</v>
      </c>
      <c r="I105" s="169">
        <v>3</v>
      </c>
    </row>
    <row r="106" spans="1:9" x14ac:dyDescent="0.2">
      <c r="A106" s="2" t="s">
        <v>118</v>
      </c>
      <c r="B106" s="166">
        <v>877</v>
      </c>
      <c r="C106" s="163">
        <v>3.3596370369195903E-2</v>
      </c>
      <c r="D106" s="163">
        <v>0.39229771494865401</v>
      </c>
      <c r="E106" s="163">
        <v>0.45599266886711098</v>
      </c>
      <c r="F106" s="163">
        <v>8.8825203478336306E-2</v>
      </c>
      <c r="G106" s="163">
        <v>2.9288055375218398E-2</v>
      </c>
      <c r="H106" s="169">
        <v>2.6991333961486799</v>
      </c>
      <c r="I106" s="169">
        <v>3</v>
      </c>
    </row>
    <row r="107" spans="1:9" x14ac:dyDescent="0.2">
      <c r="A107" s="5" t="s">
        <v>111</v>
      </c>
      <c r="B107" s="165" t="s">
        <v>1</v>
      </c>
      <c r="C107" s="162" t="s">
        <v>1</v>
      </c>
      <c r="D107" s="162" t="s">
        <v>1</v>
      </c>
      <c r="E107" s="162" t="s">
        <v>1</v>
      </c>
      <c r="F107" s="162" t="s">
        <v>1</v>
      </c>
      <c r="G107" s="162" t="s">
        <v>1</v>
      </c>
      <c r="H107" s="168" t="s">
        <v>1</v>
      </c>
      <c r="I107" s="168" t="s">
        <v>1</v>
      </c>
    </row>
    <row r="108" spans="1:9" x14ac:dyDescent="0.2">
      <c r="A108" s="2" t="s">
        <v>119</v>
      </c>
      <c r="B108" s="166">
        <v>1417</v>
      </c>
      <c r="C108" s="163">
        <v>0.132055908441544</v>
      </c>
      <c r="D108" s="163">
        <v>0.45513156056404103</v>
      </c>
      <c r="E108" s="163">
        <v>0.31337428092956499</v>
      </c>
      <c r="F108" s="163">
        <v>6.5420717000961304E-2</v>
      </c>
      <c r="G108" s="163">
        <v>3.40175367891788E-2</v>
      </c>
      <c r="H108" s="169">
        <v>2.4344496726989702</v>
      </c>
      <c r="I108" s="169">
        <v>2</v>
      </c>
    </row>
    <row r="109" spans="1:9" x14ac:dyDescent="0.2">
      <c r="A109" s="2" t="s">
        <v>120</v>
      </c>
      <c r="B109" s="166">
        <v>2053</v>
      </c>
      <c r="C109" s="163">
        <v>4.8144292086362797E-2</v>
      </c>
      <c r="D109" s="163">
        <v>0.35784685611724898</v>
      </c>
      <c r="E109" s="163">
        <v>0.34181800484657299</v>
      </c>
      <c r="F109" s="163">
        <v>0.17904509603977201</v>
      </c>
      <c r="G109" s="163">
        <v>7.3145769536495195E-2</v>
      </c>
      <c r="H109" s="169">
        <v>2.8996744155883798</v>
      </c>
      <c r="I109" s="169">
        <v>3</v>
      </c>
    </row>
    <row r="110" spans="1:9" x14ac:dyDescent="0.2">
      <c r="A110" s="2" t="s">
        <v>121</v>
      </c>
      <c r="B110" s="166">
        <v>1639</v>
      </c>
      <c r="C110" s="163">
        <v>7.1896798908710494E-2</v>
      </c>
      <c r="D110" s="163">
        <v>0.34835314750671398</v>
      </c>
      <c r="E110" s="163">
        <v>0.36463466286659202</v>
      </c>
      <c r="F110" s="163">
        <v>0.15218527615070301</v>
      </c>
      <c r="G110" s="163">
        <v>6.2930107116699205E-2</v>
      </c>
      <c r="H110" s="169">
        <v>2.80156469345093</v>
      </c>
      <c r="I110" s="169">
        <v>3</v>
      </c>
    </row>
    <row r="111" spans="1:9" x14ac:dyDescent="0.2">
      <c r="A111" s="2" t="s">
        <v>122</v>
      </c>
      <c r="B111" s="166">
        <v>2001</v>
      </c>
      <c r="C111" s="163">
        <v>3.7559017539024402E-2</v>
      </c>
      <c r="D111" s="163">
        <v>0.40430560708045998</v>
      </c>
      <c r="E111" s="163">
        <v>0.43670469522476202</v>
      </c>
      <c r="F111" s="163">
        <v>9.2736624181270599E-2</v>
      </c>
      <c r="G111" s="163">
        <v>2.86940615624189E-2</v>
      </c>
      <c r="H111" s="169">
        <v>2.68408250808716</v>
      </c>
      <c r="I111" s="169">
        <v>3</v>
      </c>
    </row>
    <row r="112" spans="1:9" x14ac:dyDescent="0.2">
      <c r="A112" s="5" t="s">
        <v>111</v>
      </c>
      <c r="B112" s="165" t="s">
        <v>1</v>
      </c>
      <c r="C112" s="162" t="s">
        <v>1</v>
      </c>
      <c r="D112" s="162" t="s">
        <v>1</v>
      </c>
      <c r="E112" s="162" t="s">
        <v>1</v>
      </c>
      <c r="F112" s="162" t="s">
        <v>1</v>
      </c>
      <c r="G112" s="162" t="s">
        <v>1</v>
      </c>
      <c r="H112" s="168" t="s">
        <v>1</v>
      </c>
      <c r="I112" s="168" t="s">
        <v>1</v>
      </c>
    </row>
    <row r="113" spans="1:9" x14ac:dyDescent="0.2">
      <c r="A113" s="2" t="s">
        <v>119</v>
      </c>
      <c r="B113" s="166">
        <v>1417</v>
      </c>
      <c r="C113" s="163">
        <v>0.132055908441544</v>
      </c>
      <c r="D113" s="163">
        <v>0.45513156056404103</v>
      </c>
      <c r="E113" s="163">
        <v>0.31337428092956499</v>
      </c>
      <c r="F113" s="163">
        <v>6.5420717000961304E-2</v>
      </c>
      <c r="G113" s="163">
        <v>3.40175367891788E-2</v>
      </c>
      <c r="H113" s="169">
        <v>2.4344496726989702</v>
      </c>
      <c r="I113" s="169">
        <v>2</v>
      </c>
    </row>
    <row r="114" spans="1:9" x14ac:dyDescent="0.2">
      <c r="A114" s="2" t="s">
        <v>123</v>
      </c>
      <c r="B114" s="166">
        <v>2511</v>
      </c>
      <c r="C114" s="163">
        <v>5.1421944051981E-2</v>
      </c>
      <c r="D114" s="163">
        <v>0.34531664848327598</v>
      </c>
      <c r="E114" s="163">
        <v>0.35125550627708402</v>
      </c>
      <c r="F114" s="163">
        <v>0.17974211275577501</v>
      </c>
      <c r="G114" s="163">
        <v>7.2263784706592601E-2</v>
      </c>
      <c r="H114" s="169">
        <v>2.9030601978302002</v>
      </c>
      <c r="I114" s="169">
        <v>3</v>
      </c>
    </row>
    <row r="115" spans="1:9" x14ac:dyDescent="0.2">
      <c r="A115" s="2" t="s">
        <v>124</v>
      </c>
      <c r="B115" s="166">
        <v>3182</v>
      </c>
      <c r="C115" s="163">
        <v>5.1683727651834502E-2</v>
      </c>
      <c r="D115" s="163">
        <v>0.39104834198951699</v>
      </c>
      <c r="E115" s="163">
        <v>0.40210118889808699</v>
      </c>
      <c r="F115" s="163">
        <v>0.113035790622234</v>
      </c>
      <c r="G115" s="163">
        <v>4.2130965739488602E-2</v>
      </c>
      <c r="H115" s="169">
        <v>2.7169108390808101</v>
      </c>
      <c r="I115" s="169">
        <v>3</v>
      </c>
    </row>
    <row r="116" spans="1:9" x14ac:dyDescent="0.2">
      <c r="A116" s="5" t="s">
        <v>125</v>
      </c>
      <c r="B116" s="165" t="s">
        <v>1</v>
      </c>
      <c r="C116" s="162" t="s">
        <v>1</v>
      </c>
      <c r="D116" s="162" t="s">
        <v>1</v>
      </c>
      <c r="E116" s="162" t="s">
        <v>1</v>
      </c>
      <c r="F116" s="162" t="s">
        <v>1</v>
      </c>
      <c r="G116" s="162" t="s">
        <v>1</v>
      </c>
      <c r="H116" s="168" t="s">
        <v>1</v>
      </c>
      <c r="I116" s="168" t="s">
        <v>1</v>
      </c>
    </row>
    <row r="117" spans="1:9" x14ac:dyDescent="0.2">
      <c r="A117" s="2" t="s">
        <v>126</v>
      </c>
      <c r="B117" s="166">
        <v>879</v>
      </c>
      <c r="C117" s="163">
        <v>0.19316078722477001</v>
      </c>
      <c r="D117" s="163">
        <v>0.45363441109657299</v>
      </c>
      <c r="E117" s="163">
        <v>0.27662408351898199</v>
      </c>
      <c r="F117" s="163">
        <v>5.8529816567897797E-2</v>
      </c>
      <c r="G117" s="163">
        <v>1.80508978664875E-2</v>
      </c>
      <c r="H117" s="169">
        <v>2.2678496837615998</v>
      </c>
      <c r="I117" s="169">
        <v>2</v>
      </c>
    </row>
    <row r="118" spans="1:9" x14ac:dyDescent="0.2">
      <c r="A118" s="2" t="s">
        <v>127</v>
      </c>
      <c r="B118" s="166">
        <v>257</v>
      </c>
      <c r="C118" s="163">
        <v>9.4814419746398898E-2</v>
      </c>
      <c r="D118" s="163">
        <v>0.42370301485061601</v>
      </c>
      <c r="E118" s="163">
        <v>0.394095808267593</v>
      </c>
      <c r="F118" s="163">
        <v>6.66519850492477E-2</v>
      </c>
      <c r="G118" s="163">
        <v>2.0734751597046901E-2</v>
      </c>
      <c r="H118" s="169">
        <v>2.4993100166320801</v>
      </c>
      <c r="I118" s="169">
        <v>2</v>
      </c>
    </row>
    <row r="119" spans="1:9" x14ac:dyDescent="0.2">
      <c r="A119" s="2" t="s">
        <v>128</v>
      </c>
      <c r="B119" s="166">
        <v>468</v>
      </c>
      <c r="C119" s="163">
        <v>5.1621176302433E-2</v>
      </c>
      <c r="D119" s="163">
        <v>0.47034019231796298</v>
      </c>
      <c r="E119" s="163">
        <v>0.34983849525451699</v>
      </c>
      <c r="F119" s="163">
        <v>0.105463199317455</v>
      </c>
      <c r="G119" s="163">
        <v>2.2736929357051801E-2</v>
      </c>
      <c r="H119" s="169">
        <v>2.5946884155273402</v>
      </c>
      <c r="I119" s="169">
        <v>2</v>
      </c>
    </row>
    <row r="120" spans="1:9" x14ac:dyDescent="0.2">
      <c r="A120" s="2" t="s">
        <v>129</v>
      </c>
      <c r="B120" s="166">
        <v>1061</v>
      </c>
      <c r="C120" s="163">
        <v>6.8073317408561707E-2</v>
      </c>
      <c r="D120" s="163">
        <v>0.365961164236069</v>
      </c>
      <c r="E120" s="163">
        <v>0.42211467027664201</v>
      </c>
      <c r="F120" s="163">
        <v>0.108653269708157</v>
      </c>
      <c r="G120" s="163">
        <v>3.5197589546441997E-2</v>
      </c>
      <c r="H120" s="169">
        <v>2.69491791725159</v>
      </c>
      <c r="I120" s="169">
        <v>3</v>
      </c>
    </row>
    <row r="121" spans="1:9" x14ac:dyDescent="0.2">
      <c r="A121" s="2" t="s">
        <v>130</v>
      </c>
      <c r="B121" s="166">
        <v>1095</v>
      </c>
      <c r="C121" s="163">
        <v>4.9339171499013901E-2</v>
      </c>
      <c r="D121" s="163">
        <v>0.41862189769744901</v>
      </c>
      <c r="E121" s="163">
        <v>0.35860601067543002</v>
      </c>
      <c r="F121" s="163">
        <v>0.12711724638938901</v>
      </c>
      <c r="G121" s="163">
        <v>4.6315655112266499E-2</v>
      </c>
      <c r="H121" s="169">
        <v>2.7111668586731001</v>
      </c>
      <c r="I121" s="169">
        <v>3</v>
      </c>
    </row>
    <row r="122" spans="1:9" x14ac:dyDescent="0.2">
      <c r="A122" s="2" t="s">
        <v>131</v>
      </c>
      <c r="B122" s="166">
        <v>648</v>
      </c>
      <c r="C122" s="163">
        <v>4.0691871196031598E-2</v>
      </c>
      <c r="D122" s="163">
        <v>0.39714148640632602</v>
      </c>
      <c r="E122" s="163">
        <v>0.36201784014701799</v>
      </c>
      <c r="F122" s="163">
        <v>0.147093325853348</v>
      </c>
      <c r="G122" s="163">
        <v>5.3055472671985598E-2</v>
      </c>
      <c r="H122" s="169">
        <v>2.7920403480529798</v>
      </c>
      <c r="I122" s="169">
        <v>3</v>
      </c>
    </row>
    <row r="123" spans="1:9" x14ac:dyDescent="0.2">
      <c r="A123" s="2" t="s">
        <v>132</v>
      </c>
      <c r="B123" s="166">
        <v>373</v>
      </c>
      <c r="C123" s="163">
        <v>1.7280390486121198E-2</v>
      </c>
      <c r="D123" s="163">
        <v>0.30871480703353898</v>
      </c>
      <c r="E123" s="163">
        <v>0.47236597537994401</v>
      </c>
      <c r="F123" s="163">
        <v>0.13684810698032401</v>
      </c>
      <c r="G123" s="163">
        <v>6.4790710806846605E-2</v>
      </c>
      <c r="H123" s="169">
        <v>2.9458599090576199</v>
      </c>
      <c r="I123" s="169">
        <v>3</v>
      </c>
    </row>
    <row r="124" spans="1:9" x14ac:dyDescent="0.2">
      <c r="A124" s="3" t="s">
        <v>133</v>
      </c>
      <c r="B124" s="167">
        <v>1823</v>
      </c>
      <c r="C124" s="164">
        <v>2.17618439346552E-2</v>
      </c>
      <c r="D124" s="164">
        <v>0.33854383230209401</v>
      </c>
      <c r="E124" s="164">
        <v>0.340325146913528</v>
      </c>
      <c r="F124" s="164">
        <v>0.18712306022644001</v>
      </c>
      <c r="G124" s="164">
        <v>0.112246125936508</v>
      </c>
      <c r="H124" s="170">
        <v>3.0733692646026598</v>
      </c>
      <c r="I124" s="170">
        <v>3</v>
      </c>
    </row>
    <row r="126" spans="1:9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202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174" t="s">
        <v>1</v>
      </c>
      <c r="C6" s="171" t="s">
        <v>1</v>
      </c>
      <c r="D6" s="171" t="s">
        <v>1</v>
      </c>
    </row>
    <row r="7" spans="1:4" x14ac:dyDescent="0.2">
      <c r="A7" s="2" t="s">
        <v>26</v>
      </c>
      <c r="B7" s="175">
        <v>6969</v>
      </c>
      <c r="C7" s="172">
        <v>7.8944168984889998E-2</v>
      </c>
      <c r="D7" s="172">
        <v>0.92105585336685203</v>
      </c>
    </row>
    <row r="8" spans="1:4" x14ac:dyDescent="0.2">
      <c r="A8" s="5" t="s">
        <v>27</v>
      </c>
      <c r="B8" s="174" t="s">
        <v>1</v>
      </c>
      <c r="C8" s="171" t="s">
        <v>1</v>
      </c>
      <c r="D8" s="171" t="s">
        <v>1</v>
      </c>
    </row>
    <row r="9" spans="1:4" x14ac:dyDescent="0.2">
      <c r="A9" s="2" t="s">
        <v>28</v>
      </c>
      <c r="B9" s="175">
        <v>1816</v>
      </c>
      <c r="C9" s="172">
        <v>0.106400638818741</v>
      </c>
      <c r="D9" s="172">
        <v>0.89359933137893699</v>
      </c>
    </row>
    <row r="10" spans="1:4" x14ac:dyDescent="0.2">
      <c r="A10" s="2" t="s">
        <v>29</v>
      </c>
      <c r="B10" s="175">
        <v>294</v>
      </c>
      <c r="C10" s="172">
        <v>3.16390618681908E-2</v>
      </c>
      <c r="D10" s="172">
        <v>0.96836096048355103</v>
      </c>
    </row>
    <row r="11" spans="1:4" x14ac:dyDescent="0.2">
      <c r="A11" s="2" t="s">
        <v>30</v>
      </c>
      <c r="B11" s="175">
        <v>1190</v>
      </c>
      <c r="C11" s="172">
        <v>2.7569210156798401E-2</v>
      </c>
      <c r="D11" s="172">
        <v>0.97243076562881503</v>
      </c>
    </row>
    <row r="12" spans="1:4" x14ac:dyDescent="0.2">
      <c r="A12" s="2" t="s">
        <v>31</v>
      </c>
      <c r="B12" s="175">
        <v>1275</v>
      </c>
      <c r="C12" s="172">
        <v>0.137246504426003</v>
      </c>
      <c r="D12" s="172">
        <v>0.86275351047515902</v>
      </c>
    </row>
    <row r="13" spans="1:4" x14ac:dyDescent="0.2">
      <c r="A13" s="2" t="s">
        <v>32</v>
      </c>
      <c r="B13" s="175">
        <v>687</v>
      </c>
      <c r="C13" s="172">
        <v>1.8502194434404401E-2</v>
      </c>
      <c r="D13" s="172">
        <v>0.98149782419204701</v>
      </c>
    </row>
    <row r="14" spans="1:4" x14ac:dyDescent="0.2">
      <c r="A14" s="2" t="s">
        <v>33</v>
      </c>
      <c r="B14" s="175">
        <v>1289</v>
      </c>
      <c r="C14" s="172">
        <v>3.3604733645915999E-2</v>
      </c>
      <c r="D14" s="172">
        <v>0.96639525890350297</v>
      </c>
    </row>
    <row r="15" spans="1:4" x14ac:dyDescent="0.2">
      <c r="A15" s="5" t="s">
        <v>34</v>
      </c>
      <c r="B15" s="174" t="s">
        <v>1</v>
      </c>
      <c r="C15" s="171" t="s">
        <v>1</v>
      </c>
      <c r="D15" s="171" t="s">
        <v>1</v>
      </c>
    </row>
    <row r="16" spans="1:4" x14ac:dyDescent="0.2">
      <c r="A16" s="2" t="s">
        <v>35</v>
      </c>
      <c r="B16" s="175">
        <v>4443</v>
      </c>
      <c r="C16" s="172">
        <v>7.8786917030811296E-2</v>
      </c>
      <c r="D16" s="172">
        <v>0.92121309041976895</v>
      </c>
    </row>
    <row r="17" spans="1:4" x14ac:dyDescent="0.2">
      <c r="A17" s="2" t="s">
        <v>36</v>
      </c>
      <c r="B17" s="175">
        <v>240</v>
      </c>
      <c r="C17" s="172">
        <v>7.4912473559379605E-2</v>
      </c>
      <c r="D17" s="172">
        <v>0.92508751153945901</v>
      </c>
    </row>
    <row r="18" spans="1:4" x14ac:dyDescent="0.2">
      <c r="A18" s="2" t="s">
        <v>37</v>
      </c>
      <c r="B18" s="175">
        <v>1856</v>
      </c>
      <c r="C18" s="172">
        <v>2.4580003693699799E-2</v>
      </c>
      <c r="D18" s="172">
        <v>0.97541999816894498</v>
      </c>
    </row>
    <row r="19" spans="1:4" x14ac:dyDescent="0.2">
      <c r="A19" s="2" t="s">
        <v>38</v>
      </c>
      <c r="B19" s="175">
        <v>233</v>
      </c>
      <c r="C19" s="172">
        <v>0.296676695346832</v>
      </c>
      <c r="D19" s="172">
        <v>0.70332330465316795</v>
      </c>
    </row>
    <row r="20" spans="1:4" x14ac:dyDescent="0.2">
      <c r="A20" s="5" t="s">
        <v>39</v>
      </c>
      <c r="B20" s="174" t="s">
        <v>1</v>
      </c>
      <c r="C20" s="171" t="s">
        <v>1</v>
      </c>
      <c r="D20" s="171" t="s">
        <v>1</v>
      </c>
    </row>
    <row r="21" spans="1:4" x14ac:dyDescent="0.2">
      <c r="A21" s="2" t="s">
        <v>35</v>
      </c>
      <c r="B21" s="175">
        <v>4443</v>
      </c>
      <c r="C21" s="172">
        <v>7.8786917030811296E-2</v>
      </c>
      <c r="D21" s="172">
        <v>0.92121309041976895</v>
      </c>
    </row>
    <row r="22" spans="1:4" x14ac:dyDescent="0.2">
      <c r="A22" s="2" t="s">
        <v>40</v>
      </c>
      <c r="B22" s="175">
        <v>83</v>
      </c>
      <c r="C22" s="172">
        <v>6.4231976866722107E-2</v>
      </c>
      <c r="D22" s="172">
        <v>0.93576800823211703</v>
      </c>
    </row>
    <row r="23" spans="1:4" x14ac:dyDescent="0.2">
      <c r="A23" s="2" t="s">
        <v>41</v>
      </c>
      <c r="B23" s="175">
        <v>131</v>
      </c>
      <c r="C23" s="172">
        <v>8.3764486014843001E-2</v>
      </c>
      <c r="D23" s="172">
        <v>0.91623550653457597</v>
      </c>
    </row>
    <row r="24" spans="1:4" x14ac:dyDescent="0.2">
      <c r="A24" s="2" t="s">
        <v>42</v>
      </c>
      <c r="B24" s="175">
        <v>26</v>
      </c>
      <c r="C24" s="172" t="s">
        <v>1</v>
      </c>
      <c r="D24" s="172" t="s">
        <v>1</v>
      </c>
    </row>
    <row r="25" spans="1:4" x14ac:dyDescent="0.2">
      <c r="A25" s="2" t="s">
        <v>43</v>
      </c>
      <c r="B25" s="175">
        <v>12</v>
      </c>
      <c r="C25" s="172" t="s">
        <v>1</v>
      </c>
      <c r="D25" s="172" t="s">
        <v>1</v>
      </c>
    </row>
    <row r="26" spans="1:4" x14ac:dyDescent="0.2">
      <c r="A26" s="2" t="s">
        <v>37</v>
      </c>
      <c r="B26" s="175">
        <v>1856</v>
      </c>
      <c r="C26" s="172">
        <v>2.4580003693699799E-2</v>
      </c>
      <c r="D26" s="172">
        <v>0.97541999816894498</v>
      </c>
    </row>
    <row r="27" spans="1:4" x14ac:dyDescent="0.2">
      <c r="A27" s="2" t="s">
        <v>44</v>
      </c>
      <c r="B27" s="175">
        <v>26</v>
      </c>
      <c r="C27" s="172" t="s">
        <v>1</v>
      </c>
      <c r="D27" s="172" t="s">
        <v>1</v>
      </c>
    </row>
    <row r="28" spans="1:4" x14ac:dyDescent="0.2">
      <c r="A28" s="2" t="s">
        <v>45</v>
      </c>
      <c r="B28" s="175">
        <v>195</v>
      </c>
      <c r="C28" s="172">
        <v>0.329287558794022</v>
      </c>
      <c r="D28" s="172">
        <v>0.670712471008301</v>
      </c>
    </row>
    <row r="29" spans="1:4" x14ac:dyDescent="0.2">
      <c r="A29" s="5" t="s">
        <v>46</v>
      </c>
      <c r="B29" s="174" t="s">
        <v>1</v>
      </c>
      <c r="C29" s="171" t="s">
        <v>1</v>
      </c>
      <c r="D29" s="171" t="s">
        <v>1</v>
      </c>
    </row>
    <row r="30" spans="1:4" x14ac:dyDescent="0.2">
      <c r="A30" s="2" t="s">
        <v>47</v>
      </c>
      <c r="B30" s="175">
        <v>346</v>
      </c>
      <c r="C30" s="172">
        <v>0.14142082631587999</v>
      </c>
      <c r="D30" s="172">
        <v>0.85857915878295898</v>
      </c>
    </row>
    <row r="31" spans="1:4" x14ac:dyDescent="0.2">
      <c r="A31" s="2" t="s">
        <v>48</v>
      </c>
      <c r="B31" s="175">
        <v>1564</v>
      </c>
      <c r="C31" s="172">
        <v>6.2704086303710896E-2</v>
      </c>
      <c r="D31" s="172">
        <v>0.93729591369628895</v>
      </c>
    </row>
    <row r="32" spans="1:4" x14ac:dyDescent="0.2">
      <c r="A32" s="2" t="s">
        <v>49</v>
      </c>
      <c r="B32" s="175">
        <v>1306</v>
      </c>
      <c r="C32" s="172">
        <v>5.9882063418626799E-2</v>
      </c>
      <c r="D32" s="172">
        <v>0.94011795520782504</v>
      </c>
    </row>
    <row r="33" spans="1:4" x14ac:dyDescent="0.2">
      <c r="A33" s="2" t="s">
        <v>50</v>
      </c>
      <c r="B33" s="175">
        <v>3193</v>
      </c>
      <c r="C33" s="172">
        <v>6.4536437392234802E-2</v>
      </c>
      <c r="D33" s="172">
        <v>0.935463547706604</v>
      </c>
    </row>
    <row r="34" spans="1:4" x14ac:dyDescent="0.2">
      <c r="A34" s="5" t="s">
        <v>51</v>
      </c>
      <c r="B34" s="174" t="s">
        <v>1</v>
      </c>
      <c r="C34" s="171" t="s">
        <v>1</v>
      </c>
      <c r="D34" s="171" t="s">
        <v>1</v>
      </c>
    </row>
    <row r="35" spans="1:4" x14ac:dyDescent="0.2">
      <c r="A35" s="2" t="s">
        <v>52</v>
      </c>
      <c r="B35" s="175">
        <v>1957</v>
      </c>
      <c r="C35" s="172">
        <v>1.6053104773163799E-2</v>
      </c>
      <c r="D35" s="172">
        <v>0.98394691944122303</v>
      </c>
    </row>
    <row r="36" spans="1:4" x14ac:dyDescent="0.2">
      <c r="A36" s="2" t="s">
        <v>53</v>
      </c>
      <c r="B36" s="175">
        <v>3025</v>
      </c>
      <c r="C36" s="172">
        <v>0.15024586021900199</v>
      </c>
      <c r="D36" s="172">
        <v>0.84975415468215898</v>
      </c>
    </row>
    <row r="37" spans="1:4" x14ac:dyDescent="0.2">
      <c r="A37" s="2" t="s">
        <v>54</v>
      </c>
      <c r="B37" s="175">
        <v>969</v>
      </c>
      <c r="C37" s="172">
        <v>0.149733826518059</v>
      </c>
      <c r="D37" s="172">
        <v>0.85026615858078003</v>
      </c>
    </row>
    <row r="38" spans="1:4" x14ac:dyDescent="0.2">
      <c r="A38" s="2" t="s">
        <v>55</v>
      </c>
      <c r="B38" s="175">
        <v>953</v>
      </c>
      <c r="C38" s="172">
        <v>0.11968981474638</v>
      </c>
      <c r="D38" s="172">
        <v>0.88031017780303999</v>
      </c>
    </row>
    <row r="39" spans="1:4" x14ac:dyDescent="0.2">
      <c r="A39" s="5" t="s">
        <v>56</v>
      </c>
      <c r="B39" s="174" t="s">
        <v>1</v>
      </c>
      <c r="C39" s="171" t="s">
        <v>1</v>
      </c>
      <c r="D39" s="171" t="s">
        <v>1</v>
      </c>
    </row>
    <row r="40" spans="1:4" x14ac:dyDescent="0.2">
      <c r="A40" s="2" t="s">
        <v>57</v>
      </c>
      <c r="B40" s="175">
        <v>6029</v>
      </c>
      <c r="C40" s="172">
        <v>7.2346426546573597E-2</v>
      </c>
      <c r="D40" s="172">
        <v>0.92765355110168501</v>
      </c>
    </row>
    <row r="41" spans="1:4" x14ac:dyDescent="0.2">
      <c r="A41" s="2" t="s">
        <v>58</v>
      </c>
      <c r="B41" s="175">
        <v>687</v>
      </c>
      <c r="C41" s="172">
        <v>0.111261270940304</v>
      </c>
      <c r="D41" s="172">
        <v>0.88873875141143799</v>
      </c>
    </row>
    <row r="42" spans="1:4" x14ac:dyDescent="0.2">
      <c r="A42" s="5" t="s">
        <v>59</v>
      </c>
      <c r="B42" s="174" t="s">
        <v>1</v>
      </c>
      <c r="C42" s="171" t="s">
        <v>1</v>
      </c>
      <c r="D42" s="171" t="s">
        <v>1</v>
      </c>
    </row>
    <row r="43" spans="1:4" x14ac:dyDescent="0.2">
      <c r="A43" s="2" t="s">
        <v>60</v>
      </c>
      <c r="B43" s="175">
        <v>5510</v>
      </c>
      <c r="C43" s="172">
        <v>6.0334447771310799E-2</v>
      </c>
      <c r="D43" s="172">
        <v>0.93966555595397905</v>
      </c>
    </row>
    <row r="44" spans="1:4" x14ac:dyDescent="0.2">
      <c r="A44" s="2" t="s">
        <v>61</v>
      </c>
      <c r="B44" s="175">
        <v>732</v>
      </c>
      <c r="C44" s="172">
        <v>0.169846177101135</v>
      </c>
      <c r="D44" s="172">
        <v>0.83015382289886497</v>
      </c>
    </row>
    <row r="45" spans="1:4" x14ac:dyDescent="0.2">
      <c r="A45" s="2" t="s">
        <v>62</v>
      </c>
      <c r="B45" s="175">
        <v>578</v>
      </c>
      <c r="C45" s="172">
        <v>0.108239568769932</v>
      </c>
      <c r="D45" s="172">
        <v>0.89176040887832597</v>
      </c>
    </row>
    <row r="46" spans="1:4" x14ac:dyDescent="0.2">
      <c r="A46" s="5" t="s">
        <v>63</v>
      </c>
      <c r="B46" s="174" t="s">
        <v>1</v>
      </c>
      <c r="C46" s="171" t="s">
        <v>1</v>
      </c>
      <c r="D46" s="171" t="s">
        <v>1</v>
      </c>
    </row>
    <row r="47" spans="1:4" x14ac:dyDescent="0.2">
      <c r="A47" s="2" t="s">
        <v>64</v>
      </c>
      <c r="B47" s="175">
        <v>851</v>
      </c>
      <c r="C47" s="172">
        <v>9.3126699328422505E-2</v>
      </c>
      <c r="D47" s="172">
        <v>0.90687328577041604</v>
      </c>
    </row>
    <row r="48" spans="1:4" x14ac:dyDescent="0.2">
      <c r="A48" s="2" t="s">
        <v>65</v>
      </c>
      <c r="B48" s="175">
        <v>598</v>
      </c>
      <c r="C48" s="172">
        <v>6.5931588411331205E-2</v>
      </c>
      <c r="D48" s="172">
        <v>0.93406844139099099</v>
      </c>
    </row>
    <row r="49" spans="1:4" x14ac:dyDescent="0.2">
      <c r="A49" s="2" t="s">
        <v>66</v>
      </c>
      <c r="B49" s="175">
        <v>1069</v>
      </c>
      <c r="C49" s="172">
        <v>0.11401246488094301</v>
      </c>
      <c r="D49" s="172">
        <v>0.88598752021789595</v>
      </c>
    </row>
    <row r="50" spans="1:4" x14ac:dyDescent="0.2">
      <c r="A50" s="2" t="s">
        <v>67</v>
      </c>
      <c r="B50" s="175">
        <v>680</v>
      </c>
      <c r="C50" s="172">
        <v>9.2340886592865004E-2</v>
      </c>
      <c r="D50" s="172">
        <v>0.90765911340713501</v>
      </c>
    </row>
    <row r="51" spans="1:4" x14ac:dyDescent="0.2">
      <c r="A51" s="2" t="s">
        <v>68</v>
      </c>
      <c r="B51" s="175">
        <v>635</v>
      </c>
      <c r="C51" s="172">
        <v>9.2945829033851596E-2</v>
      </c>
      <c r="D51" s="172">
        <v>0.90705418586731001</v>
      </c>
    </row>
    <row r="52" spans="1:4" x14ac:dyDescent="0.2">
      <c r="A52" s="2" t="s">
        <v>69</v>
      </c>
      <c r="B52" s="175">
        <v>659</v>
      </c>
      <c r="C52" s="172">
        <v>8.1094212830066695E-2</v>
      </c>
      <c r="D52" s="172">
        <v>0.91890579462051403</v>
      </c>
    </row>
    <row r="53" spans="1:4" x14ac:dyDescent="0.2">
      <c r="A53" s="2" t="s">
        <v>70</v>
      </c>
      <c r="B53" s="175">
        <v>676</v>
      </c>
      <c r="C53" s="172">
        <v>3.7980467081069898E-2</v>
      </c>
      <c r="D53" s="172">
        <v>0.962019503116608</v>
      </c>
    </row>
    <row r="54" spans="1:4" x14ac:dyDescent="0.2">
      <c r="A54" s="2" t="s">
        <v>71</v>
      </c>
      <c r="B54" s="175">
        <v>667</v>
      </c>
      <c r="C54" s="172">
        <v>9.0743154287338298E-2</v>
      </c>
      <c r="D54" s="172">
        <v>0.90925687551498402</v>
      </c>
    </row>
    <row r="55" spans="1:4" x14ac:dyDescent="0.2">
      <c r="A55" s="2" t="s">
        <v>72</v>
      </c>
      <c r="B55" s="175">
        <v>436</v>
      </c>
      <c r="C55" s="172">
        <v>5.8335695415735203E-2</v>
      </c>
      <c r="D55" s="172">
        <v>0.941664278507233</v>
      </c>
    </row>
    <row r="56" spans="1:4" x14ac:dyDescent="0.2">
      <c r="A56" s="2" t="s">
        <v>73</v>
      </c>
      <c r="B56" s="175">
        <v>698</v>
      </c>
      <c r="C56" s="172">
        <v>4.0477097034454297E-2</v>
      </c>
      <c r="D56" s="172">
        <v>0.95952290296554599</v>
      </c>
    </row>
    <row r="57" spans="1:4" x14ac:dyDescent="0.2">
      <c r="A57" s="5" t="s">
        <v>74</v>
      </c>
      <c r="B57" s="174" t="s">
        <v>1</v>
      </c>
      <c r="C57" s="171" t="s">
        <v>1</v>
      </c>
      <c r="D57" s="171" t="s">
        <v>1</v>
      </c>
    </row>
    <row r="58" spans="1:4" x14ac:dyDescent="0.2">
      <c r="A58" s="2" t="s">
        <v>75</v>
      </c>
      <c r="B58" s="175">
        <v>851</v>
      </c>
      <c r="C58" s="172">
        <v>9.3126699328422505E-2</v>
      </c>
      <c r="D58" s="172">
        <v>0.90687328577041604</v>
      </c>
    </row>
    <row r="59" spans="1:4" x14ac:dyDescent="0.2">
      <c r="A59" s="2" t="s">
        <v>76</v>
      </c>
      <c r="B59" s="175">
        <v>2935</v>
      </c>
      <c r="C59" s="172">
        <v>9.1377489268779796E-2</v>
      </c>
      <c r="D59" s="172">
        <v>0.90862250328063998</v>
      </c>
    </row>
    <row r="60" spans="1:4" x14ac:dyDescent="0.2">
      <c r="A60" s="2" t="s">
        <v>77</v>
      </c>
      <c r="B60" s="175">
        <v>1784</v>
      </c>
      <c r="C60" s="172">
        <v>6.4422808587551103E-2</v>
      </c>
      <c r="D60" s="172">
        <v>0.93557721376419101</v>
      </c>
    </row>
    <row r="61" spans="1:4" x14ac:dyDescent="0.2">
      <c r="A61" s="2" t="s">
        <v>78</v>
      </c>
      <c r="B61" s="175">
        <v>1399</v>
      </c>
      <c r="C61" s="172">
        <v>3.0206490308046299E-2</v>
      </c>
      <c r="D61" s="172">
        <v>0.96979349851608299</v>
      </c>
    </row>
    <row r="62" spans="1:4" x14ac:dyDescent="0.2">
      <c r="A62" s="5" t="s">
        <v>79</v>
      </c>
      <c r="B62" s="174" t="s">
        <v>1</v>
      </c>
      <c r="C62" s="171" t="s">
        <v>1</v>
      </c>
      <c r="D62" s="171" t="s">
        <v>1</v>
      </c>
    </row>
    <row r="63" spans="1:4" x14ac:dyDescent="0.2">
      <c r="A63" s="2" t="s">
        <v>80</v>
      </c>
      <c r="B63" s="175">
        <v>5512</v>
      </c>
      <c r="C63" s="172">
        <v>8.5102953016758007E-2</v>
      </c>
      <c r="D63" s="172">
        <v>0.91489702463150002</v>
      </c>
    </row>
    <row r="64" spans="1:4" x14ac:dyDescent="0.2">
      <c r="A64" s="2" t="s">
        <v>81</v>
      </c>
      <c r="B64" s="175">
        <v>243</v>
      </c>
      <c r="C64" s="172">
        <v>2.03068926930428E-2</v>
      </c>
      <c r="D64" s="172">
        <v>0.97969311475753795</v>
      </c>
    </row>
    <row r="65" spans="1:4" x14ac:dyDescent="0.2">
      <c r="A65" s="2" t="s">
        <v>82</v>
      </c>
      <c r="B65" s="175">
        <v>473</v>
      </c>
      <c r="C65" s="172">
        <v>5.4416485130786903E-2</v>
      </c>
      <c r="D65" s="172">
        <v>0.94558352231979403</v>
      </c>
    </row>
    <row r="66" spans="1:4" x14ac:dyDescent="0.2">
      <c r="A66" s="2" t="s">
        <v>83</v>
      </c>
      <c r="B66" s="175">
        <v>651</v>
      </c>
      <c r="C66" s="172">
        <v>2.6292432099580799E-2</v>
      </c>
      <c r="D66" s="172">
        <v>0.97370755672454801</v>
      </c>
    </row>
    <row r="67" spans="1:4" x14ac:dyDescent="0.2">
      <c r="A67" s="5" t="s">
        <v>84</v>
      </c>
      <c r="B67" s="174" t="s">
        <v>1</v>
      </c>
      <c r="C67" s="171" t="s">
        <v>1</v>
      </c>
      <c r="D67" s="171" t="s">
        <v>1</v>
      </c>
    </row>
    <row r="68" spans="1:4" x14ac:dyDescent="0.2">
      <c r="A68" s="2" t="s">
        <v>85</v>
      </c>
      <c r="B68" s="175">
        <v>6343</v>
      </c>
      <c r="C68" s="172">
        <v>2.2343629971146601E-2</v>
      </c>
      <c r="D68" s="172">
        <v>0.97765636444091797</v>
      </c>
    </row>
    <row r="69" spans="1:4" x14ac:dyDescent="0.2">
      <c r="A69" s="2" t="s">
        <v>86</v>
      </c>
      <c r="B69" s="175">
        <v>167</v>
      </c>
      <c r="C69" s="172">
        <v>7.4642427265644101E-2</v>
      </c>
      <c r="D69" s="172">
        <v>0.92535758018493697</v>
      </c>
    </row>
    <row r="70" spans="1:4" x14ac:dyDescent="0.2">
      <c r="A70" s="2" t="s">
        <v>87</v>
      </c>
      <c r="B70" s="175">
        <v>390</v>
      </c>
      <c r="C70" s="172">
        <v>0.93486070632934604</v>
      </c>
      <c r="D70" s="172">
        <v>6.5139323472976698E-2</v>
      </c>
    </row>
    <row r="71" spans="1:4" x14ac:dyDescent="0.2">
      <c r="A71" s="2" t="s">
        <v>88</v>
      </c>
      <c r="B71" s="175">
        <v>45</v>
      </c>
      <c r="C71" s="172">
        <v>7.0839427411556202E-2</v>
      </c>
      <c r="D71" s="172">
        <v>0.92916059494018599</v>
      </c>
    </row>
    <row r="72" spans="1:4" x14ac:dyDescent="0.2">
      <c r="A72" s="5" t="s">
        <v>89</v>
      </c>
      <c r="B72" s="174" t="s">
        <v>1</v>
      </c>
      <c r="C72" s="171" t="s">
        <v>1</v>
      </c>
      <c r="D72" s="171" t="s">
        <v>1</v>
      </c>
    </row>
    <row r="73" spans="1:4" x14ac:dyDescent="0.2">
      <c r="A73" s="2" t="s">
        <v>89</v>
      </c>
      <c r="B73" s="175">
        <v>4909</v>
      </c>
      <c r="C73" s="172">
        <v>8.5117392241954803E-2</v>
      </c>
      <c r="D73" s="172">
        <v>0.91488260030746504</v>
      </c>
    </row>
    <row r="74" spans="1:4" x14ac:dyDescent="0.2">
      <c r="A74" s="2" t="s">
        <v>90</v>
      </c>
      <c r="B74" s="175">
        <v>2033</v>
      </c>
      <c r="C74" s="172">
        <v>3.2239239662885701E-2</v>
      </c>
      <c r="D74" s="172">
        <v>0.96776074171066295</v>
      </c>
    </row>
    <row r="75" spans="1:4" x14ac:dyDescent="0.2">
      <c r="A75" s="5" t="s">
        <v>91</v>
      </c>
      <c r="B75" s="174" t="s">
        <v>1</v>
      </c>
      <c r="C75" s="171" t="s">
        <v>1</v>
      </c>
      <c r="D75" s="171" t="s">
        <v>1</v>
      </c>
    </row>
    <row r="76" spans="1:4" x14ac:dyDescent="0.2">
      <c r="A76" s="2" t="s">
        <v>92</v>
      </c>
      <c r="B76" s="175">
        <v>2461</v>
      </c>
      <c r="C76" s="172">
        <v>0.132026731967926</v>
      </c>
      <c r="D76" s="172">
        <v>0.86797326803207397</v>
      </c>
    </row>
    <row r="77" spans="1:4" x14ac:dyDescent="0.2">
      <c r="A77" s="2" t="s">
        <v>93</v>
      </c>
      <c r="B77" s="175">
        <v>1209</v>
      </c>
      <c r="C77" s="172">
        <v>5.8881271630525603E-2</v>
      </c>
      <c r="D77" s="172">
        <v>0.94111871719360396</v>
      </c>
    </row>
    <row r="78" spans="1:4" x14ac:dyDescent="0.2">
      <c r="A78" s="2" t="s">
        <v>94</v>
      </c>
      <c r="B78" s="175">
        <v>3233</v>
      </c>
      <c r="C78" s="172">
        <v>2.39224247634411E-2</v>
      </c>
      <c r="D78" s="172">
        <v>0.97607755661010698</v>
      </c>
    </row>
    <row r="79" spans="1:4" x14ac:dyDescent="0.2">
      <c r="A79" s="5" t="s">
        <v>95</v>
      </c>
      <c r="B79" s="174" t="s">
        <v>1</v>
      </c>
      <c r="C79" s="171" t="s">
        <v>1</v>
      </c>
      <c r="D79" s="171" t="s">
        <v>1</v>
      </c>
    </row>
    <row r="80" spans="1:4" x14ac:dyDescent="0.2">
      <c r="A80" s="2" t="s">
        <v>96</v>
      </c>
      <c r="B80" s="175">
        <v>1253</v>
      </c>
      <c r="C80" s="172">
        <v>9.3716762959957095E-2</v>
      </c>
      <c r="D80" s="172">
        <v>0.906283259391785</v>
      </c>
    </row>
    <row r="81" spans="1:4" x14ac:dyDescent="0.2">
      <c r="A81" s="2" t="s">
        <v>97</v>
      </c>
      <c r="B81" s="175">
        <v>1301</v>
      </c>
      <c r="C81" s="172">
        <v>7.1127057075500502E-2</v>
      </c>
      <c r="D81" s="172">
        <v>0.92887294292449996</v>
      </c>
    </row>
    <row r="82" spans="1:4" x14ac:dyDescent="0.2">
      <c r="A82" s="2" t="s">
        <v>98</v>
      </c>
      <c r="B82" s="175">
        <v>272</v>
      </c>
      <c r="C82" s="172">
        <v>8.6244359612464905E-2</v>
      </c>
      <c r="D82" s="172">
        <v>0.91375565528869596</v>
      </c>
    </row>
    <row r="83" spans="1:4" x14ac:dyDescent="0.2">
      <c r="A83" s="2" t="s">
        <v>99</v>
      </c>
      <c r="B83" s="175">
        <v>804</v>
      </c>
      <c r="C83" s="172">
        <v>5.8774180710315697E-2</v>
      </c>
      <c r="D83" s="172">
        <v>0.941225826740265</v>
      </c>
    </row>
    <row r="84" spans="1:4" x14ac:dyDescent="0.2">
      <c r="A84" s="2" t="s">
        <v>100</v>
      </c>
      <c r="B84" s="175">
        <v>398</v>
      </c>
      <c r="C84" s="172">
        <v>2.9653578996658301E-2</v>
      </c>
      <c r="D84" s="172">
        <v>0.97034639120101895</v>
      </c>
    </row>
    <row r="85" spans="1:4" x14ac:dyDescent="0.2">
      <c r="A85" s="2" t="s">
        <v>101</v>
      </c>
      <c r="B85" s="175">
        <v>1029</v>
      </c>
      <c r="C85" s="172">
        <v>3.0287478119134899E-2</v>
      </c>
      <c r="D85" s="172">
        <v>0.96971249580383301</v>
      </c>
    </row>
    <row r="86" spans="1:4" x14ac:dyDescent="0.2">
      <c r="A86" s="2" t="s">
        <v>102</v>
      </c>
      <c r="B86" s="175">
        <v>324</v>
      </c>
      <c r="C86" s="172">
        <v>2.9309960082173299E-2</v>
      </c>
      <c r="D86" s="172">
        <v>0.97069001197814897</v>
      </c>
    </row>
    <row r="87" spans="1:4" x14ac:dyDescent="0.2">
      <c r="A87" s="2" t="s">
        <v>103</v>
      </c>
      <c r="B87" s="175">
        <v>381</v>
      </c>
      <c r="C87" s="172">
        <v>4.58066761493683E-2</v>
      </c>
      <c r="D87" s="172">
        <v>0.95419329404830899</v>
      </c>
    </row>
    <row r="88" spans="1:4" x14ac:dyDescent="0.2">
      <c r="A88" s="2" t="s">
        <v>104</v>
      </c>
      <c r="B88" s="175">
        <v>1078</v>
      </c>
      <c r="C88" s="172">
        <v>0.12939079105854001</v>
      </c>
      <c r="D88" s="172">
        <v>0.87060922384262096</v>
      </c>
    </row>
    <row r="89" spans="1:4" x14ac:dyDescent="0.2">
      <c r="A89" s="5" t="s">
        <v>105</v>
      </c>
      <c r="B89" s="174" t="s">
        <v>1</v>
      </c>
      <c r="C89" s="171" t="s">
        <v>1</v>
      </c>
      <c r="D89" s="171" t="s">
        <v>1</v>
      </c>
    </row>
    <row r="90" spans="1:4" x14ac:dyDescent="0.2">
      <c r="A90" s="2" t="s">
        <v>106</v>
      </c>
      <c r="B90" s="175">
        <v>771</v>
      </c>
      <c r="C90" s="172">
        <v>0.153819665312767</v>
      </c>
      <c r="D90" s="172">
        <v>0.846180319786072</v>
      </c>
    </row>
    <row r="91" spans="1:4" x14ac:dyDescent="0.2">
      <c r="A91" s="2" t="s">
        <v>107</v>
      </c>
      <c r="B91" s="175">
        <v>1816</v>
      </c>
      <c r="C91" s="172">
        <v>6.8327188491821303E-2</v>
      </c>
      <c r="D91" s="172">
        <v>0.93167281150817904</v>
      </c>
    </row>
    <row r="92" spans="1:4" x14ac:dyDescent="0.2">
      <c r="A92" s="2" t="s">
        <v>108</v>
      </c>
      <c r="B92" s="175">
        <v>3205</v>
      </c>
      <c r="C92" s="172">
        <v>4.01945412158966E-2</v>
      </c>
      <c r="D92" s="172">
        <v>0.959805488586426</v>
      </c>
    </row>
    <row r="93" spans="1:4" x14ac:dyDescent="0.2">
      <c r="A93" s="2" t="s">
        <v>109</v>
      </c>
      <c r="B93" s="175">
        <v>583</v>
      </c>
      <c r="C93" s="172">
        <v>3.9809018373489401E-2</v>
      </c>
      <c r="D93" s="172">
        <v>0.96019101142883301</v>
      </c>
    </row>
    <row r="94" spans="1:4" x14ac:dyDescent="0.2">
      <c r="A94" s="5" t="s">
        <v>110</v>
      </c>
      <c r="B94" s="174" t="s">
        <v>1</v>
      </c>
      <c r="C94" s="171" t="s">
        <v>1</v>
      </c>
      <c r="D94" s="171" t="s">
        <v>1</v>
      </c>
    </row>
    <row r="95" spans="1:4" x14ac:dyDescent="0.2">
      <c r="A95" s="2" t="s">
        <v>106</v>
      </c>
      <c r="B95" s="175">
        <v>1251</v>
      </c>
      <c r="C95" s="172">
        <v>0.12875133752822901</v>
      </c>
      <c r="D95" s="172">
        <v>0.87124866247177102</v>
      </c>
    </row>
    <row r="96" spans="1:4" x14ac:dyDescent="0.2">
      <c r="A96" s="2" t="s">
        <v>107</v>
      </c>
      <c r="B96" s="175">
        <v>2366</v>
      </c>
      <c r="C96" s="172">
        <v>5.5727563798427603E-2</v>
      </c>
      <c r="D96" s="172">
        <v>0.94427245855331399</v>
      </c>
    </row>
    <row r="97" spans="1:4" x14ac:dyDescent="0.2">
      <c r="A97" s="2" t="s">
        <v>108</v>
      </c>
      <c r="B97" s="175">
        <v>2455</v>
      </c>
      <c r="C97" s="172">
        <v>3.8363508880138397E-2</v>
      </c>
      <c r="D97" s="172">
        <v>0.96163648366928101</v>
      </c>
    </row>
    <row r="98" spans="1:4" x14ac:dyDescent="0.2">
      <c r="A98" s="2" t="s">
        <v>109</v>
      </c>
      <c r="B98" s="175">
        <v>303</v>
      </c>
      <c r="C98" s="172">
        <v>3.2086499035358401E-2</v>
      </c>
      <c r="D98" s="172">
        <v>0.96791350841522195</v>
      </c>
    </row>
    <row r="99" spans="1:4" x14ac:dyDescent="0.2">
      <c r="A99" s="5" t="s">
        <v>111</v>
      </c>
      <c r="B99" s="174" t="s">
        <v>1</v>
      </c>
      <c r="C99" s="171" t="s">
        <v>1</v>
      </c>
      <c r="D99" s="171" t="s">
        <v>1</v>
      </c>
    </row>
    <row r="100" spans="1:4" x14ac:dyDescent="0.2">
      <c r="A100" s="2" t="s">
        <v>112</v>
      </c>
      <c r="B100" s="175">
        <v>398</v>
      </c>
      <c r="C100" s="172">
        <v>0.25869348645210299</v>
      </c>
      <c r="D100" s="172">
        <v>0.74130654335021995</v>
      </c>
    </row>
    <row r="101" spans="1:4" x14ac:dyDescent="0.2">
      <c r="A101" s="2" t="s">
        <v>113</v>
      </c>
      <c r="B101" s="175">
        <v>1043</v>
      </c>
      <c r="C101" s="172">
        <v>0.130887120962143</v>
      </c>
      <c r="D101" s="172">
        <v>0.869112908840179</v>
      </c>
    </row>
    <row r="102" spans="1:4" x14ac:dyDescent="0.2">
      <c r="A102" s="2" t="s">
        <v>114</v>
      </c>
      <c r="B102" s="175">
        <v>1423</v>
      </c>
      <c r="C102" s="172">
        <v>5.1004447042941999E-2</v>
      </c>
      <c r="D102" s="172">
        <v>0.94899553060531605</v>
      </c>
    </row>
    <row r="103" spans="1:4" x14ac:dyDescent="0.2">
      <c r="A103" s="2" t="s">
        <v>115</v>
      </c>
      <c r="B103" s="175">
        <v>1038</v>
      </c>
      <c r="C103" s="172">
        <v>5.09539917111397E-2</v>
      </c>
      <c r="D103" s="172">
        <v>0.94904601573944103</v>
      </c>
    </row>
    <row r="104" spans="1:4" x14ac:dyDescent="0.2">
      <c r="A104" s="2" t="s">
        <v>116</v>
      </c>
      <c r="B104" s="175">
        <v>1123</v>
      </c>
      <c r="C104" s="172">
        <v>3.6726333200931501E-2</v>
      </c>
      <c r="D104" s="172">
        <v>0.96327364444732699</v>
      </c>
    </row>
    <row r="105" spans="1:4" x14ac:dyDescent="0.2">
      <c r="A105" s="2" t="s">
        <v>117</v>
      </c>
      <c r="B105" s="175">
        <v>1052</v>
      </c>
      <c r="C105" s="172">
        <v>2.8250375762581801E-2</v>
      </c>
      <c r="D105" s="172">
        <v>0.97174960374832198</v>
      </c>
    </row>
    <row r="106" spans="1:4" x14ac:dyDescent="0.2">
      <c r="A106" s="2" t="s">
        <v>118</v>
      </c>
      <c r="B106" s="175">
        <v>830</v>
      </c>
      <c r="C106" s="172">
        <v>2.5418596342206001E-2</v>
      </c>
      <c r="D106" s="172">
        <v>0.97458142042160001</v>
      </c>
    </row>
    <row r="107" spans="1:4" x14ac:dyDescent="0.2">
      <c r="A107" s="5" t="s">
        <v>111</v>
      </c>
      <c r="B107" s="174" t="s">
        <v>1</v>
      </c>
      <c r="C107" s="171" t="s">
        <v>1</v>
      </c>
      <c r="D107" s="171" t="s">
        <v>1</v>
      </c>
    </row>
    <row r="108" spans="1:4" x14ac:dyDescent="0.2">
      <c r="A108" s="2" t="s">
        <v>119</v>
      </c>
      <c r="B108" s="175">
        <v>1441</v>
      </c>
      <c r="C108" s="172">
        <v>0.17211110889911699</v>
      </c>
      <c r="D108" s="172">
        <v>0.82788890600204501</v>
      </c>
    </row>
    <row r="109" spans="1:4" x14ac:dyDescent="0.2">
      <c r="A109" s="2" t="s">
        <v>120</v>
      </c>
      <c r="B109" s="175">
        <v>2017</v>
      </c>
      <c r="C109" s="172">
        <v>4.8269387334585197E-2</v>
      </c>
      <c r="D109" s="172">
        <v>0.95173060894012496</v>
      </c>
    </row>
    <row r="110" spans="1:4" x14ac:dyDescent="0.2">
      <c r="A110" s="2" t="s">
        <v>121</v>
      </c>
      <c r="B110" s="175">
        <v>1567</v>
      </c>
      <c r="C110" s="172">
        <v>4.39922995865345E-2</v>
      </c>
      <c r="D110" s="172">
        <v>0.95600771903991699</v>
      </c>
    </row>
    <row r="111" spans="1:4" x14ac:dyDescent="0.2">
      <c r="A111" s="2" t="s">
        <v>122</v>
      </c>
      <c r="B111" s="175">
        <v>1882</v>
      </c>
      <c r="C111" s="172">
        <v>2.6945460587739899E-2</v>
      </c>
      <c r="D111" s="172">
        <v>0.97305452823638905</v>
      </c>
    </row>
    <row r="112" spans="1:4" x14ac:dyDescent="0.2">
      <c r="A112" s="5" t="s">
        <v>111</v>
      </c>
      <c r="B112" s="174" t="s">
        <v>1</v>
      </c>
      <c r="C112" s="171" t="s">
        <v>1</v>
      </c>
      <c r="D112" s="171" t="s">
        <v>1</v>
      </c>
    </row>
    <row r="113" spans="1:4" x14ac:dyDescent="0.2">
      <c r="A113" s="2" t="s">
        <v>119</v>
      </c>
      <c r="B113" s="175">
        <v>1441</v>
      </c>
      <c r="C113" s="172">
        <v>0.17211110889911699</v>
      </c>
      <c r="D113" s="172">
        <v>0.82788890600204501</v>
      </c>
    </row>
    <row r="114" spans="1:4" x14ac:dyDescent="0.2">
      <c r="A114" s="2" t="s">
        <v>123</v>
      </c>
      <c r="B114" s="175">
        <v>2461</v>
      </c>
      <c r="C114" s="172">
        <v>5.0985667854547501E-2</v>
      </c>
      <c r="D114" s="172">
        <v>0.94901430606841997</v>
      </c>
    </row>
    <row r="115" spans="1:4" x14ac:dyDescent="0.2">
      <c r="A115" s="2" t="s">
        <v>124</v>
      </c>
      <c r="B115" s="175">
        <v>3005</v>
      </c>
      <c r="C115" s="172">
        <v>3.0926212668418902E-2</v>
      </c>
      <c r="D115" s="172">
        <v>0.96907377243042003</v>
      </c>
    </row>
    <row r="116" spans="1:4" x14ac:dyDescent="0.2">
      <c r="A116" s="5" t="s">
        <v>125</v>
      </c>
      <c r="B116" s="174" t="s">
        <v>1</v>
      </c>
      <c r="C116" s="171" t="s">
        <v>1</v>
      </c>
      <c r="D116" s="171" t="s">
        <v>1</v>
      </c>
    </row>
    <row r="117" spans="1:4" x14ac:dyDescent="0.2">
      <c r="A117" s="2" t="s">
        <v>126</v>
      </c>
      <c r="B117" s="175">
        <v>869</v>
      </c>
      <c r="C117" s="172">
        <v>0.149594455957413</v>
      </c>
      <c r="D117" s="172">
        <v>0.85040557384491</v>
      </c>
    </row>
    <row r="118" spans="1:4" x14ac:dyDescent="0.2">
      <c r="A118" s="2" t="s">
        <v>127</v>
      </c>
      <c r="B118" s="175">
        <v>249</v>
      </c>
      <c r="C118" s="172">
        <v>7.7742137014865903E-2</v>
      </c>
      <c r="D118" s="172">
        <v>0.922257840633392</v>
      </c>
    </row>
    <row r="119" spans="1:4" x14ac:dyDescent="0.2">
      <c r="A119" s="2" t="s">
        <v>128</v>
      </c>
      <c r="B119" s="175">
        <v>449</v>
      </c>
      <c r="C119" s="172">
        <v>6.2741830945014995E-2</v>
      </c>
      <c r="D119" s="172">
        <v>0.93725818395614602</v>
      </c>
    </row>
    <row r="120" spans="1:4" x14ac:dyDescent="0.2">
      <c r="A120" s="2" t="s">
        <v>129</v>
      </c>
      <c r="B120" s="175">
        <v>1020</v>
      </c>
      <c r="C120" s="172">
        <v>6.3648261129856096E-2</v>
      </c>
      <c r="D120" s="172">
        <v>0.93635171651840199</v>
      </c>
    </row>
    <row r="121" spans="1:4" x14ac:dyDescent="0.2">
      <c r="A121" s="2" t="s">
        <v>130</v>
      </c>
      <c r="B121" s="175">
        <v>1041</v>
      </c>
      <c r="C121" s="172">
        <v>4.4638521969318397E-2</v>
      </c>
      <c r="D121" s="172">
        <v>0.95536148548126198</v>
      </c>
    </row>
    <row r="122" spans="1:4" x14ac:dyDescent="0.2">
      <c r="A122" s="2" t="s">
        <v>131</v>
      </c>
      <c r="B122" s="175">
        <v>624</v>
      </c>
      <c r="C122" s="172">
        <v>3.3766333013772999E-2</v>
      </c>
      <c r="D122" s="172">
        <v>0.966233670711517</v>
      </c>
    </row>
    <row r="123" spans="1:4" x14ac:dyDescent="0.2">
      <c r="A123" s="2" t="s">
        <v>132</v>
      </c>
      <c r="B123" s="175">
        <v>361</v>
      </c>
      <c r="C123" s="172">
        <v>3.4478068351745599E-2</v>
      </c>
      <c r="D123" s="172">
        <v>0.96552193164825395</v>
      </c>
    </row>
    <row r="124" spans="1:4" x14ac:dyDescent="0.2">
      <c r="A124" s="3" t="s">
        <v>133</v>
      </c>
      <c r="B124" s="176">
        <v>1762</v>
      </c>
      <c r="C124" s="173">
        <v>4.0710177272558198E-2</v>
      </c>
      <c r="D124" s="173">
        <v>0.95928984880447399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95</v>
      </c>
    </row>
    <row r="4" spans="1:11" x14ac:dyDescent="0.2">
      <c r="A4" t="s">
        <v>23</v>
      </c>
    </row>
    <row r="5" spans="1:11" ht="25.5" x14ac:dyDescent="0.2">
      <c r="A5" s="4" t="s">
        <v>24</v>
      </c>
      <c r="B5" s="4" t="s">
        <v>4</v>
      </c>
      <c r="C5" s="4" t="s">
        <v>96</v>
      </c>
      <c r="D5" s="4" t="s">
        <v>97</v>
      </c>
      <c r="E5" s="4" t="s">
        <v>98</v>
      </c>
      <c r="F5" s="4" t="s">
        <v>99</v>
      </c>
      <c r="G5" s="4" t="s">
        <v>100</v>
      </c>
      <c r="H5" s="4" t="s">
        <v>101</v>
      </c>
      <c r="I5" s="4" t="s">
        <v>102</v>
      </c>
      <c r="J5" s="4" t="s">
        <v>103</v>
      </c>
      <c r="K5" s="4" t="s">
        <v>104</v>
      </c>
    </row>
    <row r="6" spans="1:11" x14ac:dyDescent="0.2">
      <c r="A6" s="5" t="s">
        <v>26</v>
      </c>
      <c r="B6" s="180" t="s">
        <v>1</v>
      </c>
      <c r="C6" s="177" t="s">
        <v>1</v>
      </c>
      <c r="D6" s="177" t="s">
        <v>1</v>
      </c>
      <c r="E6" s="177" t="s">
        <v>1</v>
      </c>
      <c r="F6" s="177" t="s">
        <v>1</v>
      </c>
      <c r="G6" s="177" t="s">
        <v>1</v>
      </c>
      <c r="H6" s="177" t="s">
        <v>1</v>
      </c>
      <c r="I6" s="177" t="s">
        <v>1</v>
      </c>
      <c r="J6" s="177" t="s">
        <v>1</v>
      </c>
      <c r="K6" s="177" t="s">
        <v>1</v>
      </c>
    </row>
    <row r="7" spans="1:11" x14ac:dyDescent="0.2">
      <c r="A7" s="2" t="s">
        <v>26</v>
      </c>
      <c r="B7" s="181">
        <v>7212</v>
      </c>
      <c r="C7" s="178">
        <v>0.18873998522758501</v>
      </c>
      <c r="D7" s="178">
        <v>0.169591769576073</v>
      </c>
      <c r="E7" s="178">
        <v>4.4127870351076098E-2</v>
      </c>
      <c r="F7" s="178">
        <v>0.160394191741943</v>
      </c>
      <c r="G7" s="178">
        <v>5.5781137198209797E-2</v>
      </c>
      <c r="H7" s="178">
        <v>9.8950624465942397E-2</v>
      </c>
      <c r="I7" s="178">
        <v>2.3265339434146898E-2</v>
      </c>
      <c r="J7" s="178">
        <v>4.0161900222301497E-2</v>
      </c>
      <c r="K7" s="178">
        <v>0.218987196683884</v>
      </c>
    </row>
    <row r="8" spans="1:11" x14ac:dyDescent="0.2">
      <c r="A8" s="5" t="s">
        <v>27</v>
      </c>
      <c r="B8" s="180" t="s">
        <v>1</v>
      </c>
      <c r="C8" s="177" t="s">
        <v>1</v>
      </c>
      <c r="D8" s="177" t="s">
        <v>1</v>
      </c>
      <c r="E8" s="177" t="s">
        <v>1</v>
      </c>
      <c r="F8" s="177" t="s">
        <v>1</v>
      </c>
      <c r="G8" s="177" t="s">
        <v>1</v>
      </c>
      <c r="H8" s="177" t="s">
        <v>1</v>
      </c>
      <c r="I8" s="177" t="s">
        <v>1</v>
      </c>
      <c r="J8" s="177" t="s">
        <v>1</v>
      </c>
      <c r="K8" s="177" t="s">
        <v>1</v>
      </c>
    </row>
    <row r="9" spans="1:11" x14ac:dyDescent="0.2">
      <c r="A9" s="2" t="s">
        <v>28</v>
      </c>
      <c r="B9" s="181">
        <v>1855</v>
      </c>
      <c r="C9" s="178">
        <v>0.187746912240982</v>
      </c>
      <c r="D9" s="178">
        <v>0.16325746476650199</v>
      </c>
      <c r="E9" s="178">
        <v>4.6150144189596197E-2</v>
      </c>
      <c r="F9" s="178">
        <v>0.136941984295845</v>
      </c>
      <c r="G9" s="178">
        <v>5.2371922880411099E-2</v>
      </c>
      <c r="H9" s="178">
        <v>8.1674493849277496E-2</v>
      </c>
      <c r="I9" s="178">
        <v>1.8805386498570401E-2</v>
      </c>
      <c r="J9" s="178">
        <v>2.8425171971321099E-2</v>
      </c>
      <c r="K9" s="178">
        <v>0.28462651371955899</v>
      </c>
    </row>
    <row r="10" spans="1:11" x14ac:dyDescent="0.2">
      <c r="A10" s="2" t="s">
        <v>29</v>
      </c>
      <c r="B10" s="181">
        <v>296</v>
      </c>
      <c r="C10" s="178">
        <v>0.22024591267108901</v>
      </c>
      <c r="D10" s="178">
        <v>0.16636496782302901</v>
      </c>
      <c r="E10" s="178">
        <v>5.7631637901067699E-2</v>
      </c>
      <c r="F10" s="178">
        <v>9.8196946084499401E-2</v>
      </c>
      <c r="G10" s="178">
        <v>6.9800831377506298E-2</v>
      </c>
      <c r="H10" s="178">
        <v>5.2395127713680302E-2</v>
      </c>
      <c r="I10" s="178">
        <v>1.3571137562394101E-2</v>
      </c>
      <c r="J10" s="178">
        <v>6.6569283604621901E-2</v>
      </c>
      <c r="K10" s="178">
        <v>0.255224138498306</v>
      </c>
    </row>
    <row r="11" spans="1:11" x14ac:dyDescent="0.2">
      <c r="A11" s="2" t="s">
        <v>30</v>
      </c>
      <c r="B11" s="181">
        <v>1208</v>
      </c>
      <c r="C11" s="178">
        <v>0.25140774250030501</v>
      </c>
      <c r="D11" s="178">
        <v>0.170850664377213</v>
      </c>
      <c r="E11" s="178">
        <v>3.6019630730152102E-2</v>
      </c>
      <c r="F11" s="178">
        <v>8.6716018617153195E-2</v>
      </c>
      <c r="G11" s="178">
        <v>4.0227442979812601E-2</v>
      </c>
      <c r="H11" s="178">
        <v>7.2293780744075803E-2</v>
      </c>
      <c r="I11" s="178">
        <v>3.3097803592681899E-2</v>
      </c>
      <c r="J11" s="178">
        <v>0.101809874176979</v>
      </c>
      <c r="K11" s="178">
        <v>0.207577049732208</v>
      </c>
    </row>
    <row r="12" spans="1:11" x14ac:dyDescent="0.2">
      <c r="A12" s="2" t="s">
        <v>31</v>
      </c>
      <c r="B12" s="181">
        <v>1314</v>
      </c>
      <c r="C12" s="178">
        <v>0.223906889557838</v>
      </c>
      <c r="D12" s="178">
        <v>0.15106169879436501</v>
      </c>
      <c r="E12" s="178">
        <v>3.9738658815622302E-2</v>
      </c>
      <c r="F12" s="178">
        <v>9.0333655476570102E-2</v>
      </c>
      <c r="G12" s="178">
        <v>5.5887680500745801E-2</v>
      </c>
      <c r="H12" s="178">
        <v>0.10285690426826501</v>
      </c>
      <c r="I12" s="178">
        <v>2.7031611651182199E-2</v>
      </c>
      <c r="J12" s="178">
        <v>5.4001666605472599E-2</v>
      </c>
      <c r="K12" s="178">
        <v>0.25518125295638999</v>
      </c>
    </row>
    <row r="13" spans="1:11" x14ac:dyDescent="0.2">
      <c r="A13" s="2" t="s">
        <v>32</v>
      </c>
      <c r="B13" s="181">
        <v>726</v>
      </c>
      <c r="C13" s="178">
        <v>0.13556078076362599</v>
      </c>
      <c r="D13" s="178">
        <v>0.186121851205826</v>
      </c>
      <c r="E13" s="178">
        <v>4.6137392520904499E-2</v>
      </c>
      <c r="F13" s="178">
        <v>0.30950191617012002</v>
      </c>
      <c r="G13" s="178">
        <v>7.3026470839977306E-2</v>
      </c>
      <c r="H13" s="178">
        <v>0.12359771877527199</v>
      </c>
      <c r="I13" s="178">
        <v>1.6113752499222801E-2</v>
      </c>
      <c r="J13" s="178">
        <v>1.3832716271281201E-2</v>
      </c>
      <c r="K13" s="178">
        <v>9.6107393503189101E-2</v>
      </c>
    </row>
    <row r="14" spans="1:11" x14ac:dyDescent="0.2">
      <c r="A14" s="2" t="s">
        <v>33</v>
      </c>
      <c r="B14" s="181">
        <v>1380</v>
      </c>
      <c r="C14" s="178">
        <v>0.13626118004322099</v>
      </c>
      <c r="D14" s="178">
        <v>0.18583139777183499</v>
      </c>
      <c r="E14" s="178">
        <v>4.0667500346898998E-2</v>
      </c>
      <c r="F14" s="178">
        <v>0.26299509406089799</v>
      </c>
      <c r="G14" s="178">
        <v>5.8144729584455497E-2</v>
      </c>
      <c r="H14" s="178">
        <v>0.201693430542946</v>
      </c>
      <c r="I14" s="178">
        <v>3.1322907656431198E-2</v>
      </c>
      <c r="J14" s="178">
        <v>2.8064562007784798E-2</v>
      </c>
      <c r="K14" s="178">
        <v>5.5019207298755597E-2</v>
      </c>
    </row>
    <row r="15" spans="1:11" x14ac:dyDescent="0.2">
      <c r="A15" s="5" t="s">
        <v>34</v>
      </c>
      <c r="B15" s="180" t="s">
        <v>1</v>
      </c>
      <c r="C15" s="177" t="s">
        <v>1</v>
      </c>
      <c r="D15" s="177" t="s">
        <v>1</v>
      </c>
      <c r="E15" s="177" t="s">
        <v>1</v>
      </c>
      <c r="F15" s="177" t="s">
        <v>1</v>
      </c>
      <c r="G15" s="177" t="s">
        <v>1</v>
      </c>
      <c r="H15" s="177" t="s">
        <v>1</v>
      </c>
      <c r="I15" s="177" t="s">
        <v>1</v>
      </c>
      <c r="J15" s="177" t="s">
        <v>1</v>
      </c>
      <c r="K15" s="177" t="s">
        <v>1</v>
      </c>
    </row>
    <row r="16" spans="1:11" x14ac:dyDescent="0.2">
      <c r="A16" s="2" t="s">
        <v>35</v>
      </c>
      <c r="B16" s="181">
        <v>4558</v>
      </c>
      <c r="C16" s="178">
        <v>0.21650111675262501</v>
      </c>
      <c r="D16" s="178">
        <v>0.170229226350784</v>
      </c>
      <c r="E16" s="178">
        <v>4.4652439653873402E-2</v>
      </c>
      <c r="F16" s="178">
        <v>0.102042406797409</v>
      </c>
      <c r="G16" s="178">
        <v>5.3413912653923E-2</v>
      </c>
      <c r="H16" s="178">
        <v>9.1590300202369704E-2</v>
      </c>
      <c r="I16" s="178">
        <v>2.5399014353752102E-2</v>
      </c>
      <c r="J16" s="178">
        <v>5.1401734352111803E-2</v>
      </c>
      <c r="K16" s="178">
        <v>0.24476984143257099</v>
      </c>
    </row>
    <row r="17" spans="1:11" x14ac:dyDescent="0.2">
      <c r="A17" s="2" t="s">
        <v>36</v>
      </c>
      <c r="B17" s="181">
        <v>246</v>
      </c>
      <c r="C17" s="178">
        <v>0.158861309289932</v>
      </c>
      <c r="D17" s="178">
        <v>0.170381635427475</v>
      </c>
      <c r="E17" s="178">
        <v>5.6586135178804398E-2</v>
      </c>
      <c r="F17" s="178">
        <v>0.22686739265918701</v>
      </c>
      <c r="G17" s="178">
        <v>4.6238169074058498E-2</v>
      </c>
      <c r="H17" s="178">
        <v>3.5870645195245701E-2</v>
      </c>
      <c r="I17" s="178">
        <v>1.0371334850788101E-2</v>
      </c>
      <c r="J17" s="178">
        <v>8.7172482162714005E-3</v>
      </c>
      <c r="K17" s="178">
        <v>0.28610613942146301</v>
      </c>
    </row>
    <row r="18" spans="1:11" x14ac:dyDescent="0.2">
      <c r="A18" s="2" t="s">
        <v>37</v>
      </c>
      <c r="B18" s="181">
        <v>1976</v>
      </c>
      <c r="C18" s="178">
        <v>0.124382153153419</v>
      </c>
      <c r="D18" s="178">
        <v>0.19341945648193401</v>
      </c>
      <c r="E18" s="178">
        <v>4.4705122709274299E-2</v>
      </c>
      <c r="F18" s="178">
        <v>0.29817521572112998</v>
      </c>
      <c r="G18" s="178">
        <v>6.7524172365665394E-2</v>
      </c>
      <c r="H18" s="178">
        <v>0.14897060394287101</v>
      </c>
      <c r="I18" s="178">
        <v>2.1880878135561901E-2</v>
      </c>
      <c r="J18" s="178">
        <v>2.0002502948045699E-2</v>
      </c>
      <c r="K18" s="178">
        <v>8.0939911305904402E-2</v>
      </c>
    </row>
    <row r="19" spans="1:11" x14ac:dyDescent="0.2">
      <c r="A19" s="2" t="s">
        <v>38</v>
      </c>
      <c r="B19" s="181">
        <v>233</v>
      </c>
      <c r="C19" s="178">
        <v>0.18795645236969</v>
      </c>
      <c r="D19" s="178">
        <v>8.6573421955108601E-2</v>
      </c>
      <c r="E19" s="178">
        <v>3.08464784175158E-2</v>
      </c>
      <c r="F19" s="178">
        <v>9.5967307686805697E-2</v>
      </c>
      <c r="G19" s="178">
        <v>6.1813943088054699E-2</v>
      </c>
      <c r="H19" s="178">
        <v>6.2838211655616802E-2</v>
      </c>
      <c r="I19" s="178">
        <v>2.2247854620218301E-2</v>
      </c>
      <c r="J19" s="178">
        <v>3.4970004111528397E-2</v>
      </c>
      <c r="K19" s="178">
        <v>0.41678631305694602</v>
      </c>
    </row>
    <row r="20" spans="1:11" x14ac:dyDescent="0.2">
      <c r="A20" s="5" t="s">
        <v>39</v>
      </c>
      <c r="B20" s="180" t="s">
        <v>1</v>
      </c>
      <c r="C20" s="177" t="s">
        <v>1</v>
      </c>
      <c r="D20" s="177" t="s">
        <v>1</v>
      </c>
      <c r="E20" s="177" t="s">
        <v>1</v>
      </c>
      <c r="F20" s="177" t="s">
        <v>1</v>
      </c>
      <c r="G20" s="177" t="s">
        <v>1</v>
      </c>
      <c r="H20" s="177" t="s">
        <v>1</v>
      </c>
      <c r="I20" s="177" t="s">
        <v>1</v>
      </c>
      <c r="J20" s="177" t="s">
        <v>1</v>
      </c>
      <c r="K20" s="177" t="s">
        <v>1</v>
      </c>
    </row>
    <row r="21" spans="1:11" x14ac:dyDescent="0.2">
      <c r="A21" s="2" t="s">
        <v>35</v>
      </c>
      <c r="B21" s="181">
        <v>4558</v>
      </c>
      <c r="C21" s="178">
        <v>0.21650111675262501</v>
      </c>
      <c r="D21" s="178">
        <v>0.170229226350784</v>
      </c>
      <c r="E21" s="178">
        <v>4.4652439653873402E-2</v>
      </c>
      <c r="F21" s="178">
        <v>0.102042406797409</v>
      </c>
      <c r="G21" s="178">
        <v>5.3413912653923E-2</v>
      </c>
      <c r="H21" s="178">
        <v>9.1590300202369704E-2</v>
      </c>
      <c r="I21" s="178">
        <v>2.5399014353752102E-2</v>
      </c>
      <c r="J21" s="178">
        <v>5.1401734352111803E-2</v>
      </c>
      <c r="K21" s="178">
        <v>0.24476984143257099</v>
      </c>
    </row>
    <row r="22" spans="1:11" x14ac:dyDescent="0.2">
      <c r="A22" s="2" t="s">
        <v>40</v>
      </c>
      <c r="B22" s="181">
        <v>87</v>
      </c>
      <c r="C22" s="178">
        <v>0.19213575124740601</v>
      </c>
      <c r="D22" s="178">
        <v>0.17783753573894501</v>
      </c>
      <c r="E22" s="178">
        <v>2.8786227107048E-2</v>
      </c>
      <c r="F22" s="178">
        <v>0.183106049895287</v>
      </c>
      <c r="G22" s="178">
        <v>8.8303551077842699E-2</v>
      </c>
      <c r="H22" s="178">
        <v>2.4242188781499901E-2</v>
      </c>
      <c r="I22" s="178">
        <v>2.1605622023343998E-2</v>
      </c>
      <c r="J22" s="178">
        <v>0</v>
      </c>
      <c r="K22" s="178">
        <v>0.28398308157920799</v>
      </c>
    </row>
    <row r="23" spans="1:11" x14ac:dyDescent="0.2">
      <c r="A23" s="2" t="s">
        <v>41</v>
      </c>
      <c r="B23" s="181">
        <v>132</v>
      </c>
      <c r="C23" s="178">
        <v>0.133708000183105</v>
      </c>
      <c r="D23" s="178">
        <v>0.18021696805953999</v>
      </c>
      <c r="E23" s="178">
        <v>6.8367004394531194E-2</v>
      </c>
      <c r="F23" s="178">
        <v>0.24627977609634399</v>
      </c>
      <c r="G23" s="178">
        <v>2.92430352419615E-2</v>
      </c>
      <c r="H23" s="178">
        <v>3.7752043455839199E-2</v>
      </c>
      <c r="I23" s="178">
        <v>1.7881488020066199E-4</v>
      </c>
      <c r="J23" s="178">
        <v>1.6021644696593298E-2</v>
      </c>
      <c r="K23" s="178">
        <v>0.28823271393775901</v>
      </c>
    </row>
    <row r="24" spans="1:11" x14ac:dyDescent="0.2">
      <c r="A24" s="2" t="s">
        <v>42</v>
      </c>
      <c r="B24" s="181">
        <v>27</v>
      </c>
      <c r="C24" s="178" t="s">
        <v>1</v>
      </c>
      <c r="D24" s="178" t="s">
        <v>1</v>
      </c>
      <c r="E24" s="178" t="s">
        <v>1</v>
      </c>
      <c r="F24" s="178" t="s">
        <v>1</v>
      </c>
      <c r="G24" s="178" t="s">
        <v>1</v>
      </c>
      <c r="H24" s="178" t="s">
        <v>1</v>
      </c>
      <c r="I24" s="178" t="s">
        <v>1</v>
      </c>
      <c r="J24" s="178" t="s">
        <v>1</v>
      </c>
      <c r="K24" s="178" t="s">
        <v>1</v>
      </c>
    </row>
    <row r="25" spans="1:11" x14ac:dyDescent="0.2">
      <c r="A25" s="2" t="s">
        <v>43</v>
      </c>
      <c r="B25" s="181">
        <v>11</v>
      </c>
      <c r="C25" s="178" t="s">
        <v>1</v>
      </c>
      <c r="D25" s="178" t="s">
        <v>1</v>
      </c>
      <c r="E25" s="178" t="s">
        <v>1</v>
      </c>
      <c r="F25" s="178" t="s">
        <v>1</v>
      </c>
      <c r="G25" s="178" t="s">
        <v>1</v>
      </c>
      <c r="H25" s="178" t="s">
        <v>1</v>
      </c>
      <c r="I25" s="178" t="s">
        <v>1</v>
      </c>
      <c r="J25" s="178" t="s">
        <v>1</v>
      </c>
      <c r="K25" s="178" t="s">
        <v>1</v>
      </c>
    </row>
    <row r="26" spans="1:11" x14ac:dyDescent="0.2">
      <c r="A26" s="2" t="s">
        <v>37</v>
      </c>
      <c r="B26" s="181">
        <v>1976</v>
      </c>
      <c r="C26" s="178">
        <v>0.124382153153419</v>
      </c>
      <c r="D26" s="178">
        <v>0.19341945648193401</v>
      </c>
      <c r="E26" s="178">
        <v>4.4705122709274299E-2</v>
      </c>
      <c r="F26" s="178">
        <v>0.29817521572112998</v>
      </c>
      <c r="G26" s="178">
        <v>6.7524172365665394E-2</v>
      </c>
      <c r="H26" s="178">
        <v>0.14897060394287101</v>
      </c>
      <c r="I26" s="178">
        <v>2.1880878135561901E-2</v>
      </c>
      <c r="J26" s="178">
        <v>2.0002502948045699E-2</v>
      </c>
      <c r="K26" s="178">
        <v>8.0939911305904402E-2</v>
      </c>
    </row>
    <row r="27" spans="1:11" x14ac:dyDescent="0.2">
      <c r="A27" s="2" t="s">
        <v>44</v>
      </c>
      <c r="B27" s="181">
        <v>26</v>
      </c>
      <c r="C27" s="178" t="s">
        <v>1</v>
      </c>
      <c r="D27" s="178" t="s">
        <v>1</v>
      </c>
      <c r="E27" s="178" t="s">
        <v>1</v>
      </c>
      <c r="F27" s="178" t="s">
        <v>1</v>
      </c>
      <c r="G27" s="178" t="s">
        <v>1</v>
      </c>
      <c r="H27" s="178" t="s">
        <v>1</v>
      </c>
      <c r="I27" s="178" t="s">
        <v>1</v>
      </c>
      <c r="J27" s="178" t="s">
        <v>1</v>
      </c>
      <c r="K27" s="178" t="s">
        <v>1</v>
      </c>
    </row>
    <row r="28" spans="1:11" x14ac:dyDescent="0.2">
      <c r="A28" s="2" t="s">
        <v>45</v>
      </c>
      <c r="B28" s="181">
        <v>196</v>
      </c>
      <c r="C28" s="178">
        <v>0.210249468684196</v>
      </c>
      <c r="D28" s="178">
        <v>8.2540579140186296E-2</v>
      </c>
      <c r="E28" s="178">
        <v>3.23188081383705E-2</v>
      </c>
      <c r="F28" s="178">
        <v>9.0128108859062195E-2</v>
      </c>
      <c r="G28" s="178">
        <v>3.7971664220094702E-2</v>
      </c>
      <c r="H28" s="178">
        <v>6.5325751900672899E-2</v>
      </c>
      <c r="I28" s="178">
        <v>2.6535592973232301E-2</v>
      </c>
      <c r="J28" s="178">
        <v>2.71334163844585E-2</v>
      </c>
      <c r="K28" s="178">
        <v>0.42779660224914601</v>
      </c>
    </row>
    <row r="29" spans="1:11" x14ac:dyDescent="0.2">
      <c r="A29" s="5" t="s">
        <v>46</v>
      </c>
      <c r="B29" s="180" t="s">
        <v>1</v>
      </c>
      <c r="C29" s="177" t="s">
        <v>1</v>
      </c>
      <c r="D29" s="177" t="s">
        <v>1</v>
      </c>
      <c r="E29" s="177" t="s">
        <v>1</v>
      </c>
      <c r="F29" s="177" t="s">
        <v>1</v>
      </c>
      <c r="G29" s="177" t="s">
        <v>1</v>
      </c>
      <c r="H29" s="177" t="s">
        <v>1</v>
      </c>
      <c r="I29" s="177" t="s">
        <v>1</v>
      </c>
      <c r="J29" s="177" t="s">
        <v>1</v>
      </c>
      <c r="K29" s="177" t="s">
        <v>1</v>
      </c>
    </row>
    <row r="30" spans="1:11" x14ac:dyDescent="0.2">
      <c r="A30" s="2" t="s">
        <v>47</v>
      </c>
      <c r="B30" s="181">
        <v>357</v>
      </c>
      <c r="C30" s="178">
        <v>0.12095625698566401</v>
      </c>
      <c r="D30" s="178">
        <v>0.134419649839401</v>
      </c>
      <c r="E30" s="178">
        <v>4.2138066142797498E-2</v>
      </c>
      <c r="F30" s="178">
        <v>0.220534667372704</v>
      </c>
      <c r="G30" s="178">
        <v>3.7083756178617498E-2</v>
      </c>
      <c r="H30" s="178">
        <v>6.2775723636150402E-2</v>
      </c>
      <c r="I30" s="178">
        <v>1.5769785270094899E-2</v>
      </c>
      <c r="J30" s="178">
        <v>2.3724561557173701E-2</v>
      </c>
      <c r="K30" s="178">
        <v>0.34259754419326799</v>
      </c>
    </row>
    <row r="31" spans="1:11" x14ac:dyDescent="0.2">
      <c r="A31" s="2" t="s">
        <v>48</v>
      </c>
      <c r="B31" s="181">
        <v>1618</v>
      </c>
      <c r="C31" s="178">
        <v>0.13589462637901301</v>
      </c>
      <c r="D31" s="178">
        <v>0.19714824855327601</v>
      </c>
      <c r="E31" s="178">
        <v>5.3543604910373702E-2</v>
      </c>
      <c r="F31" s="178">
        <v>0.213755413889885</v>
      </c>
      <c r="G31" s="178">
        <v>7.55936354398727E-2</v>
      </c>
      <c r="H31" s="178">
        <v>7.98635333776474E-2</v>
      </c>
      <c r="I31" s="178">
        <v>1.0208438150584699E-2</v>
      </c>
      <c r="J31" s="178">
        <v>1.52448024600744E-2</v>
      </c>
      <c r="K31" s="178">
        <v>0.21874767541885401</v>
      </c>
    </row>
    <row r="32" spans="1:11" x14ac:dyDescent="0.2">
      <c r="A32" s="2" t="s">
        <v>49</v>
      </c>
      <c r="B32" s="181">
        <v>1362</v>
      </c>
      <c r="C32" s="178">
        <v>0.208015486598015</v>
      </c>
      <c r="D32" s="178">
        <v>0.151926919817924</v>
      </c>
      <c r="E32" s="178">
        <v>5.1133584231138202E-2</v>
      </c>
      <c r="F32" s="178">
        <v>0.16375434398651101</v>
      </c>
      <c r="G32" s="178">
        <v>5.5738884955644601E-2</v>
      </c>
      <c r="H32" s="178">
        <v>0.120771855115891</v>
      </c>
      <c r="I32" s="178">
        <v>1.3827521353960001E-2</v>
      </c>
      <c r="J32" s="178">
        <v>3.1581278890371302E-2</v>
      </c>
      <c r="K32" s="178">
        <v>0.20325012505054499</v>
      </c>
    </row>
    <row r="33" spans="1:11" x14ac:dyDescent="0.2">
      <c r="A33" s="2" t="s">
        <v>50</v>
      </c>
      <c r="B33" s="181">
        <v>3306</v>
      </c>
      <c r="C33" s="178">
        <v>0.26349353790283198</v>
      </c>
      <c r="D33" s="178">
        <v>0.16863541305065199</v>
      </c>
      <c r="E33" s="178">
        <v>3.3651508390903501E-2</v>
      </c>
      <c r="F33" s="178">
        <v>7.4020229279995006E-2</v>
      </c>
      <c r="G33" s="178">
        <v>3.9032120257616001E-2</v>
      </c>
      <c r="H33" s="178">
        <v>0.118682160973549</v>
      </c>
      <c r="I33" s="178">
        <v>4.2943604290485403E-2</v>
      </c>
      <c r="J33" s="178">
        <v>8.0697543919086498E-2</v>
      </c>
      <c r="K33" s="178">
        <v>0.17884387075901001</v>
      </c>
    </row>
    <row r="34" spans="1:11" x14ac:dyDescent="0.2">
      <c r="A34" s="5" t="s">
        <v>51</v>
      </c>
      <c r="B34" s="180" t="s">
        <v>1</v>
      </c>
      <c r="C34" s="177" t="s">
        <v>1</v>
      </c>
      <c r="D34" s="177" t="s">
        <v>1</v>
      </c>
      <c r="E34" s="177" t="s">
        <v>1</v>
      </c>
      <c r="F34" s="177" t="s">
        <v>1</v>
      </c>
      <c r="G34" s="177" t="s">
        <v>1</v>
      </c>
      <c r="H34" s="177" t="s">
        <v>1</v>
      </c>
      <c r="I34" s="177" t="s">
        <v>1</v>
      </c>
      <c r="J34" s="177" t="s">
        <v>1</v>
      </c>
      <c r="K34" s="177" t="s">
        <v>1</v>
      </c>
    </row>
    <row r="35" spans="1:11" x14ac:dyDescent="0.2">
      <c r="A35" s="2" t="s">
        <v>52</v>
      </c>
      <c r="B35" s="181">
        <v>2038</v>
      </c>
      <c r="C35" s="178">
        <v>0.169747725129128</v>
      </c>
      <c r="D35" s="178">
        <v>0.172537386417389</v>
      </c>
      <c r="E35" s="178">
        <v>4.5751519501209301E-2</v>
      </c>
      <c r="F35" s="178">
        <v>0.195367351174355</v>
      </c>
      <c r="G35" s="178">
        <v>6.1127088963985401E-2</v>
      </c>
      <c r="H35" s="178">
        <v>9.7126454114913899E-2</v>
      </c>
      <c r="I35" s="178">
        <v>1.6700347885489499E-2</v>
      </c>
      <c r="J35" s="178">
        <v>2.5217564776539799E-2</v>
      </c>
      <c r="K35" s="178">
        <v>0.21642455458641099</v>
      </c>
    </row>
    <row r="36" spans="1:11" x14ac:dyDescent="0.2">
      <c r="A36" s="2" t="s">
        <v>53</v>
      </c>
      <c r="B36" s="181">
        <v>3172</v>
      </c>
      <c r="C36" s="178">
        <v>0.193930208683014</v>
      </c>
      <c r="D36" s="178">
        <v>0.165305480360985</v>
      </c>
      <c r="E36" s="178">
        <v>4.6262148767709697E-2</v>
      </c>
      <c r="F36" s="178">
        <v>0.14733591675758401</v>
      </c>
      <c r="G36" s="178">
        <v>5.5693749338388401E-2</v>
      </c>
      <c r="H36" s="178">
        <v>0.116758063435555</v>
      </c>
      <c r="I36" s="178">
        <v>2.22484581172466E-2</v>
      </c>
      <c r="J36" s="178">
        <v>3.8823727518320097E-2</v>
      </c>
      <c r="K36" s="178">
        <v>0.21364225447177901</v>
      </c>
    </row>
    <row r="37" spans="1:11" x14ac:dyDescent="0.2">
      <c r="A37" s="2" t="s">
        <v>54</v>
      </c>
      <c r="B37" s="181">
        <v>974</v>
      </c>
      <c r="C37" s="178">
        <v>0.22725778818130499</v>
      </c>
      <c r="D37" s="178">
        <v>0.168208733201027</v>
      </c>
      <c r="E37" s="178">
        <v>4.2651634663343402E-2</v>
      </c>
      <c r="F37" s="178">
        <v>9.8496980965137496E-2</v>
      </c>
      <c r="G37" s="178">
        <v>4.4210039079189301E-2</v>
      </c>
      <c r="H37" s="178">
        <v>8.3184272050857502E-2</v>
      </c>
      <c r="I37" s="178">
        <v>3.0351934954523999E-2</v>
      </c>
      <c r="J37" s="178">
        <v>7.6778247952461201E-2</v>
      </c>
      <c r="K37" s="178">
        <v>0.22886036336422</v>
      </c>
    </row>
    <row r="38" spans="1:11" x14ac:dyDescent="0.2">
      <c r="A38" s="2" t="s">
        <v>55</v>
      </c>
      <c r="B38" s="181">
        <v>968</v>
      </c>
      <c r="C38" s="178">
        <v>0.25250169634818997</v>
      </c>
      <c r="D38" s="178">
        <v>0.17308284342288999</v>
      </c>
      <c r="E38" s="178">
        <v>2.7258144691586501E-2</v>
      </c>
      <c r="F38" s="178">
        <v>6.2693953514099093E-2</v>
      </c>
      <c r="G38" s="178">
        <v>3.3193029463291203E-2</v>
      </c>
      <c r="H38" s="178">
        <v>6.6848739981651306E-2</v>
      </c>
      <c r="I38" s="178">
        <v>6.0186728835105903E-2</v>
      </c>
      <c r="J38" s="178">
        <v>9.7720906138420105E-2</v>
      </c>
      <c r="K38" s="178">
        <v>0.22651395201683</v>
      </c>
    </row>
    <row r="39" spans="1:11" x14ac:dyDescent="0.2">
      <c r="A39" s="5" t="s">
        <v>56</v>
      </c>
      <c r="B39" s="180" t="s">
        <v>1</v>
      </c>
      <c r="C39" s="177" t="s">
        <v>1</v>
      </c>
      <c r="D39" s="177" t="s">
        <v>1</v>
      </c>
      <c r="E39" s="177" t="s">
        <v>1</v>
      </c>
      <c r="F39" s="177" t="s">
        <v>1</v>
      </c>
      <c r="G39" s="177" t="s">
        <v>1</v>
      </c>
      <c r="H39" s="177" t="s">
        <v>1</v>
      </c>
      <c r="I39" s="177" t="s">
        <v>1</v>
      </c>
      <c r="J39" s="177" t="s">
        <v>1</v>
      </c>
      <c r="K39" s="177" t="s">
        <v>1</v>
      </c>
    </row>
    <row r="40" spans="1:11" x14ac:dyDescent="0.2">
      <c r="A40" s="2" t="s">
        <v>57</v>
      </c>
      <c r="B40" s="181">
        <v>6261</v>
      </c>
      <c r="C40" s="178">
        <v>0.187433362007141</v>
      </c>
      <c r="D40" s="178">
        <v>0.18162766098976099</v>
      </c>
      <c r="E40" s="178">
        <v>4.3316431343555499E-2</v>
      </c>
      <c r="F40" s="178">
        <v>0.166824996471405</v>
      </c>
      <c r="G40" s="178">
        <v>6.03121966123581E-2</v>
      </c>
      <c r="H40" s="178">
        <v>0.103963404893875</v>
      </c>
      <c r="I40" s="178">
        <v>2.5353532284498201E-2</v>
      </c>
      <c r="J40" s="178">
        <v>3.4791938960552202E-2</v>
      </c>
      <c r="K40" s="178">
        <v>0.196376472711563</v>
      </c>
    </row>
    <row r="41" spans="1:11" x14ac:dyDescent="0.2">
      <c r="A41" s="2" t="s">
        <v>58</v>
      </c>
      <c r="B41" s="181">
        <v>694</v>
      </c>
      <c r="C41" s="178">
        <v>0.200168892741203</v>
      </c>
      <c r="D41" s="178">
        <v>0.11494706571102099</v>
      </c>
      <c r="E41" s="178">
        <v>4.9325630068778999E-2</v>
      </c>
      <c r="F41" s="178">
        <v>0.124272309243679</v>
      </c>
      <c r="G41" s="178">
        <v>3.45740281045437E-2</v>
      </c>
      <c r="H41" s="178">
        <v>7.06669837236404E-2</v>
      </c>
      <c r="I41" s="178">
        <v>1.2621128931641599E-2</v>
      </c>
      <c r="J41" s="178">
        <v>6.8660750985145597E-2</v>
      </c>
      <c r="K41" s="178">
        <v>0.32476320862770103</v>
      </c>
    </row>
    <row r="42" spans="1:11" x14ac:dyDescent="0.2">
      <c r="A42" s="5" t="s">
        <v>59</v>
      </c>
      <c r="B42" s="180" t="s">
        <v>1</v>
      </c>
      <c r="C42" s="177" t="s">
        <v>1</v>
      </c>
      <c r="D42" s="177" t="s">
        <v>1</v>
      </c>
      <c r="E42" s="177" t="s">
        <v>1</v>
      </c>
      <c r="F42" s="177" t="s">
        <v>1</v>
      </c>
      <c r="G42" s="177" t="s">
        <v>1</v>
      </c>
      <c r="H42" s="177" t="s">
        <v>1</v>
      </c>
      <c r="I42" s="177" t="s">
        <v>1</v>
      </c>
      <c r="J42" s="177" t="s">
        <v>1</v>
      </c>
      <c r="K42" s="177" t="s">
        <v>1</v>
      </c>
    </row>
    <row r="43" spans="1:11" x14ac:dyDescent="0.2">
      <c r="A43" s="2" t="s">
        <v>60</v>
      </c>
      <c r="B43" s="181">
        <v>5740</v>
      </c>
      <c r="C43" s="178">
        <v>0.16790810227394101</v>
      </c>
      <c r="D43" s="178">
        <v>0.18878075480461101</v>
      </c>
      <c r="E43" s="178">
        <v>4.5985534787177998E-2</v>
      </c>
      <c r="F43" s="178">
        <v>0.18113972246646901</v>
      </c>
      <c r="G43" s="178">
        <v>6.3498191535472898E-2</v>
      </c>
      <c r="H43" s="178">
        <v>0.10805010050535201</v>
      </c>
      <c r="I43" s="178">
        <v>2.5853933766484299E-2</v>
      </c>
      <c r="J43" s="178">
        <v>3.3590175211429603E-2</v>
      </c>
      <c r="K43" s="178">
        <v>0.18519347906112699</v>
      </c>
    </row>
    <row r="44" spans="1:11" x14ac:dyDescent="0.2">
      <c r="A44" s="2" t="s">
        <v>61</v>
      </c>
      <c r="B44" s="181">
        <v>736</v>
      </c>
      <c r="C44" s="178">
        <v>0.32787343859672502</v>
      </c>
      <c r="D44" s="178">
        <v>0.118033237755299</v>
      </c>
      <c r="E44" s="178">
        <v>2.7334528043866199E-2</v>
      </c>
      <c r="F44" s="178">
        <v>5.6896924972534201E-2</v>
      </c>
      <c r="G44" s="178">
        <v>3.8532949984073597E-2</v>
      </c>
      <c r="H44" s="178">
        <v>7.8160747885703999E-2</v>
      </c>
      <c r="I44" s="178">
        <v>2.14932449162006E-2</v>
      </c>
      <c r="J44" s="178">
        <v>4.3174933642148999E-2</v>
      </c>
      <c r="K44" s="178">
        <v>0.28849998116493197</v>
      </c>
    </row>
    <row r="45" spans="1:11" x14ac:dyDescent="0.2">
      <c r="A45" s="2" t="s">
        <v>62</v>
      </c>
      <c r="B45" s="181">
        <v>583</v>
      </c>
      <c r="C45" s="178">
        <v>0.20271965861320501</v>
      </c>
      <c r="D45" s="178">
        <v>0.115434557199478</v>
      </c>
      <c r="E45" s="178">
        <v>4.7372531145811102E-2</v>
      </c>
      <c r="F45" s="178">
        <v>0.121692895889282</v>
      </c>
      <c r="G45" s="178">
        <v>2.83651817589998E-2</v>
      </c>
      <c r="H45" s="178">
        <v>6.3068822026252705E-2</v>
      </c>
      <c r="I45" s="178">
        <v>1.1831178329885001E-2</v>
      </c>
      <c r="J45" s="178">
        <v>7.2864502668380696E-2</v>
      </c>
      <c r="K45" s="178">
        <v>0.33665066957473799</v>
      </c>
    </row>
    <row r="46" spans="1:11" x14ac:dyDescent="0.2">
      <c r="A46" s="5" t="s">
        <v>63</v>
      </c>
      <c r="B46" s="180" t="s">
        <v>1</v>
      </c>
      <c r="C46" s="177" t="s">
        <v>1</v>
      </c>
      <c r="D46" s="177" t="s">
        <v>1</v>
      </c>
      <c r="E46" s="177" t="s">
        <v>1</v>
      </c>
      <c r="F46" s="177" t="s">
        <v>1</v>
      </c>
      <c r="G46" s="177" t="s">
        <v>1</v>
      </c>
      <c r="H46" s="177" t="s">
        <v>1</v>
      </c>
      <c r="I46" s="177" t="s">
        <v>1</v>
      </c>
      <c r="J46" s="177" t="s">
        <v>1</v>
      </c>
      <c r="K46" s="177" t="s">
        <v>1</v>
      </c>
    </row>
    <row r="47" spans="1:11" x14ac:dyDescent="0.2">
      <c r="A47" s="2" t="s">
        <v>64</v>
      </c>
      <c r="B47" s="181">
        <v>875</v>
      </c>
      <c r="C47" s="178">
        <v>0.28541463613510099</v>
      </c>
      <c r="D47" s="178">
        <v>8.9822046458721203E-2</v>
      </c>
      <c r="E47" s="178">
        <v>4.0297191590070697E-2</v>
      </c>
      <c r="F47" s="178">
        <v>9.5911361277103396E-2</v>
      </c>
      <c r="G47" s="178">
        <v>5.0312731415033299E-2</v>
      </c>
      <c r="H47" s="178">
        <v>8.6561873555183397E-2</v>
      </c>
      <c r="I47" s="178">
        <v>3.4214898943901097E-2</v>
      </c>
      <c r="J47" s="178">
        <v>8.6427077651023906E-2</v>
      </c>
      <c r="K47" s="178">
        <v>0.231038182973862</v>
      </c>
    </row>
    <row r="48" spans="1:11" x14ac:dyDescent="0.2">
      <c r="A48" s="2" t="s">
        <v>65</v>
      </c>
      <c r="B48" s="181">
        <v>623</v>
      </c>
      <c r="C48" s="178">
        <v>8.5979185998439803E-2</v>
      </c>
      <c r="D48" s="178">
        <v>0.19444023072719599</v>
      </c>
      <c r="E48" s="178">
        <v>4.4676892459392499E-2</v>
      </c>
      <c r="F48" s="178">
        <v>0.29671943187713601</v>
      </c>
      <c r="G48" s="178">
        <v>4.8715647310018498E-2</v>
      </c>
      <c r="H48" s="178">
        <v>5.9194285422563601E-2</v>
      </c>
      <c r="I48" s="178">
        <v>1.42410164698958E-2</v>
      </c>
      <c r="J48" s="178">
        <v>2.2072341293096501E-2</v>
      </c>
      <c r="K48" s="178">
        <v>0.233960971236229</v>
      </c>
    </row>
    <row r="49" spans="1:11" x14ac:dyDescent="0.2">
      <c r="A49" s="2" t="s">
        <v>66</v>
      </c>
      <c r="B49" s="181">
        <v>1111</v>
      </c>
      <c r="C49" s="178">
        <v>0.16757291555404699</v>
      </c>
      <c r="D49" s="178">
        <v>0.11125301569700199</v>
      </c>
      <c r="E49" s="178">
        <v>5.1287878304719897E-2</v>
      </c>
      <c r="F49" s="178">
        <v>0.17826595902442899</v>
      </c>
      <c r="G49" s="178">
        <v>6.6125437617301899E-2</v>
      </c>
      <c r="H49" s="178">
        <v>0.105729773640633</v>
      </c>
      <c r="I49" s="178">
        <v>2.15044897049665E-2</v>
      </c>
      <c r="J49" s="178">
        <v>3.3631775528192499E-2</v>
      </c>
      <c r="K49" s="178">
        <v>0.26462873816490201</v>
      </c>
    </row>
    <row r="50" spans="1:11" x14ac:dyDescent="0.2">
      <c r="A50" s="2" t="s">
        <v>67</v>
      </c>
      <c r="B50" s="181">
        <v>702</v>
      </c>
      <c r="C50" s="178">
        <v>0.198939234018326</v>
      </c>
      <c r="D50" s="178">
        <v>0.256357252597809</v>
      </c>
      <c r="E50" s="178">
        <v>4.3468587100505801E-2</v>
      </c>
      <c r="F50" s="178">
        <v>4.0375232696533203E-2</v>
      </c>
      <c r="G50" s="178">
        <v>5.8117136359214797E-2</v>
      </c>
      <c r="H50" s="178">
        <v>0.13392616808414501</v>
      </c>
      <c r="I50" s="178">
        <v>1.98926851153374E-2</v>
      </c>
      <c r="J50" s="178">
        <v>4.2740613222122199E-2</v>
      </c>
      <c r="K50" s="178">
        <v>0.206183090806007</v>
      </c>
    </row>
    <row r="51" spans="1:11" x14ac:dyDescent="0.2">
      <c r="A51" s="2" t="s">
        <v>68</v>
      </c>
      <c r="B51" s="181">
        <v>651</v>
      </c>
      <c r="C51" s="178">
        <v>0.22683392465114599</v>
      </c>
      <c r="D51" s="178">
        <v>0.261671513319016</v>
      </c>
      <c r="E51" s="178">
        <v>5.1741838455200202E-2</v>
      </c>
      <c r="F51" s="178">
        <v>0.10953153669834099</v>
      </c>
      <c r="G51" s="178">
        <v>5.2239179611206103E-2</v>
      </c>
      <c r="H51" s="178">
        <v>7.1251563727855696E-2</v>
      </c>
      <c r="I51" s="178">
        <v>2.67829261720181E-2</v>
      </c>
      <c r="J51" s="178">
        <v>4.2033225297927898E-2</v>
      </c>
      <c r="K51" s="178">
        <v>0.15791429579258001</v>
      </c>
    </row>
    <row r="52" spans="1:11" x14ac:dyDescent="0.2">
      <c r="A52" s="2" t="s">
        <v>69</v>
      </c>
      <c r="B52" s="181">
        <v>688</v>
      </c>
      <c r="C52" s="178">
        <v>0.29273799061775202</v>
      </c>
      <c r="D52" s="178">
        <v>0.19701197743415799</v>
      </c>
      <c r="E52" s="178">
        <v>3.6689810454845401E-2</v>
      </c>
      <c r="F52" s="178">
        <v>4.56363223493099E-2</v>
      </c>
      <c r="G52" s="178">
        <v>8.4664821624755901E-2</v>
      </c>
      <c r="H52" s="178">
        <v>8.6394190788269001E-2</v>
      </c>
      <c r="I52" s="178">
        <v>2.56926529109478E-2</v>
      </c>
      <c r="J52" s="178">
        <v>1.7535082995891599E-2</v>
      </c>
      <c r="K52" s="178">
        <v>0.21363714337348899</v>
      </c>
    </row>
    <row r="53" spans="1:11" x14ac:dyDescent="0.2">
      <c r="A53" s="2" t="s">
        <v>70</v>
      </c>
      <c r="B53" s="181">
        <v>714</v>
      </c>
      <c r="C53" s="178">
        <v>8.15922953188419E-3</v>
      </c>
      <c r="D53" s="178">
        <v>2.0158383995294599E-2</v>
      </c>
      <c r="E53" s="178">
        <v>3.4602759405970599E-3</v>
      </c>
      <c r="F53" s="178">
        <v>0.66065531969070401</v>
      </c>
      <c r="G53" s="178">
        <v>1.8784523010253899E-2</v>
      </c>
      <c r="H53" s="178">
        <v>9.23497229814529E-2</v>
      </c>
      <c r="I53" s="178">
        <v>2.31566149741411E-2</v>
      </c>
      <c r="J53" s="178">
        <v>3.1435586512088803E-2</v>
      </c>
      <c r="K53" s="178">
        <v>0.14184035360813099</v>
      </c>
    </row>
    <row r="54" spans="1:11" x14ac:dyDescent="0.2">
      <c r="A54" s="2" t="s">
        <v>71</v>
      </c>
      <c r="B54" s="181">
        <v>674</v>
      </c>
      <c r="C54" s="178">
        <v>0.21644413471221899</v>
      </c>
      <c r="D54" s="178">
        <v>0.23659183084964799</v>
      </c>
      <c r="E54" s="178">
        <v>7.8088201582431793E-2</v>
      </c>
      <c r="F54" s="178">
        <v>1.75174865871668E-2</v>
      </c>
      <c r="G54" s="178">
        <v>4.9514934420585598E-2</v>
      </c>
      <c r="H54" s="178">
        <v>9.73405912518501E-2</v>
      </c>
      <c r="I54" s="178">
        <v>1.8761664628982499E-2</v>
      </c>
      <c r="J54" s="178">
        <v>2.8597306460142101E-2</v>
      </c>
      <c r="K54" s="178">
        <v>0.25714385509491</v>
      </c>
    </row>
    <row r="55" spans="1:11" x14ac:dyDescent="0.2">
      <c r="A55" s="2" t="s">
        <v>72</v>
      </c>
      <c r="B55" s="181">
        <v>449</v>
      </c>
      <c r="C55" s="178">
        <v>0.15460239350795699</v>
      </c>
      <c r="D55" s="178">
        <v>0.17279514670372001</v>
      </c>
      <c r="E55" s="178">
        <v>4.0105320513248402E-2</v>
      </c>
      <c r="F55" s="178">
        <v>9.2286281287670094E-2</v>
      </c>
      <c r="G55" s="178">
        <v>8.0042056739330306E-2</v>
      </c>
      <c r="H55" s="178">
        <v>0.17387445271015201</v>
      </c>
      <c r="I55" s="178">
        <v>1.4405313879251499E-2</v>
      </c>
      <c r="J55" s="178">
        <v>5.2809886634349802E-2</v>
      </c>
      <c r="K55" s="178">
        <v>0.21907915174961101</v>
      </c>
    </row>
    <row r="56" spans="1:11" x14ac:dyDescent="0.2">
      <c r="A56" s="2" t="s">
        <v>73</v>
      </c>
      <c r="B56" s="181">
        <v>725</v>
      </c>
      <c r="C56" s="178">
        <v>0.222672149538994</v>
      </c>
      <c r="D56" s="178">
        <v>0.21624645590782199</v>
      </c>
      <c r="E56" s="178">
        <v>4.6681560575962101E-2</v>
      </c>
      <c r="F56" s="178">
        <v>4.2804867029190098E-2</v>
      </c>
      <c r="G56" s="178">
        <v>5.9639368206262602E-2</v>
      </c>
      <c r="H56" s="178">
        <v>0.111501596868038</v>
      </c>
      <c r="I56" s="178">
        <v>2.6727322489023202E-2</v>
      </c>
      <c r="J56" s="178">
        <v>3.6870583891868598E-2</v>
      </c>
      <c r="K56" s="178">
        <v>0.23685610294341999</v>
      </c>
    </row>
    <row r="57" spans="1:11" x14ac:dyDescent="0.2">
      <c r="A57" s="5" t="s">
        <v>74</v>
      </c>
      <c r="B57" s="180" t="s">
        <v>1</v>
      </c>
      <c r="C57" s="177" t="s">
        <v>1</v>
      </c>
      <c r="D57" s="177" t="s">
        <v>1</v>
      </c>
      <c r="E57" s="177" t="s">
        <v>1</v>
      </c>
      <c r="F57" s="177" t="s">
        <v>1</v>
      </c>
      <c r="G57" s="177" t="s">
        <v>1</v>
      </c>
      <c r="H57" s="177" t="s">
        <v>1</v>
      </c>
      <c r="I57" s="177" t="s">
        <v>1</v>
      </c>
      <c r="J57" s="177" t="s">
        <v>1</v>
      </c>
      <c r="K57" s="177" t="s">
        <v>1</v>
      </c>
    </row>
    <row r="58" spans="1:11" x14ac:dyDescent="0.2">
      <c r="A58" s="2" t="s">
        <v>75</v>
      </c>
      <c r="B58" s="181">
        <v>875</v>
      </c>
      <c r="C58" s="178">
        <v>0.28541463613510099</v>
      </c>
      <c r="D58" s="178">
        <v>8.9822046458721203E-2</v>
      </c>
      <c r="E58" s="178">
        <v>4.0297191590070697E-2</v>
      </c>
      <c r="F58" s="178">
        <v>9.5911361277103396E-2</v>
      </c>
      <c r="G58" s="178">
        <v>5.0312731415033299E-2</v>
      </c>
      <c r="H58" s="178">
        <v>8.6561873555183397E-2</v>
      </c>
      <c r="I58" s="178">
        <v>3.4214898943901097E-2</v>
      </c>
      <c r="J58" s="178">
        <v>8.6427077651023906E-2</v>
      </c>
      <c r="K58" s="178">
        <v>0.231038182973862</v>
      </c>
    </row>
    <row r="59" spans="1:11" x14ac:dyDescent="0.2">
      <c r="A59" s="2" t="s">
        <v>76</v>
      </c>
      <c r="B59" s="181">
        <v>3000</v>
      </c>
      <c r="C59" s="178">
        <v>0.247626572847366</v>
      </c>
      <c r="D59" s="178">
        <v>0.21292807161808</v>
      </c>
      <c r="E59" s="178">
        <v>4.1137125343084301E-2</v>
      </c>
      <c r="F59" s="178">
        <v>7.9650759696960394E-2</v>
      </c>
      <c r="G59" s="178">
        <v>5.2770350128412198E-2</v>
      </c>
      <c r="H59" s="178">
        <v>7.2513908147811904E-2</v>
      </c>
      <c r="I59" s="178">
        <v>1.50976376608014E-2</v>
      </c>
      <c r="J59" s="178">
        <v>3.1091416254639601E-2</v>
      </c>
      <c r="K59" s="178">
        <v>0.24718414247036</v>
      </c>
    </row>
    <row r="60" spans="1:11" x14ac:dyDescent="0.2">
      <c r="A60" s="2" t="s">
        <v>77</v>
      </c>
      <c r="B60" s="181">
        <v>1882</v>
      </c>
      <c r="C60" s="178">
        <v>6.3799612224102006E-2</v>
      </c>
      <c r="D60" s="178">
        <v>0.124584659934044</v>
      </c>
      <c r="E60" s="178">
        <v>4.6192578971385997E-2</v>
      </c>
      <c r="F60" s="178">
        <v>0.41304236650466902</v>
      </c>
      <c r="G60" s="178">
        <v>5.2334535866975798E-2</v>
      </c>
      <c r="H60" s="178">
        <v>7.6867125928401905E-2</v>
      </c>
      <c r="I60" s="178">
        <v>2.3431578651070602E-2</v>
      </c>
      <c r="J60" s="178">
        <v>2.7377003803849199E-2</v>
      </c>
      <c r="K60" s="178">
        <v>0.17237053811550099</v>
      </c>
    </row>
    <row r="61" spans="1:11" x14ac:dyDescent="0.2">
      <c r="A61" s="2" t="s">
        <v>78</v>
      </c>
      <c r="B61" s="181">
        <v>1455</v>
      </c>
      <c r="C61" s="178">
        <v>7.7994950115680695E-2</v>
      </c>
      <c r="D61" s="178">
        <v>0.15839077532291401</v>
      </c>
      <c r="E61" s="178">
        <v>5.95670975744724E-2</v>
      </c>
      <c r="F61" s="178">
        <v>1.2451573275029699E-2</v>
      </c>
      <c r="G61" s="178">
        <v>8.7835639715194702E-2</v>
      </c>
      <c r="H61" s="178">
        <v>0.31344139575958302</v>
      </c>
      <c r="I61" s="178">
        <v>5.2351299673318898E-2</v>
      </c>
      <c r="J61" s="178">
        <v>6.2751770019531194E-2</v>
      </c>
      <c r="K61" s="178">
        <v>0.17521548271179199</v>
      </c>
    </row>
    <row r="62" spans="1:11" x14ac:dyDescent="0.2">
      <c r="A62" s="5" t="s">
        <v>79</v>
      </c>
      <c r="B62" s="180" t="s">
        <v>1</v>
      </c>
      <c r="C62" s="177" t="s">
        <v>1</v>
      </c>
      <c r="D62" s="177" t="s">
        <v>1</v>
      </c>
      <c r="E62" s="177" t="s">
        <v>1</v>
      </c>
      <c r="F62" s="177" t="s">
        <v>1</v>
      </c>
      <c r="G62" s="177" t="s">
        <v>1</v>
      </c>
      <c r="H62" s="177" t="s">
        <v>1</v>
      </c>
      <c r="I62" s="177" t="s">
        <v>1</v>
      </c>
      <c r="J62" s="177" t="s">
        <v>1</v>
      </c>
      <c r="K62" s="177" t="s">
        <v>1</v>
      </c>
    </row>
    <row r="63" spans="1:11" x14ac:dyDescent="0.2">
      <c r="A63" s="2" t="s">
        <v>80</v>
      </c>
      <c r="B63" s="181">
        <v>5743</v>
      </c>
      <c r="C63" s="178">
        <v>0.181231290102005</v>
      </c>
      <c r="D63" s="178">
        <v>0.16989861428737599</v>
      </c>
      <c r="E63" s="178">
        <v>4.4734474271535901E-2</v>
      </c>
      <c r="F63" s="178">
        <v>0.17425437271595001</v>
      </c>
      <c r="G63" s="178">
        <v>5.7255070656538003E-2</v>
      </c>
      <c r="H63" s="178">
        <v>0.104350782930851</v>
      </c>
      <c r="I63" s="178">
        <v>2.22513638436794E-2</v>
      </c>
      <c r="J63" s="178">
        <v>3.0225079506635701E-2</v>
      </c>
      <c r="K63" s="178">
        <v>0.21579894423484799</v>
      </c>
    </row>
    <row r="64" spans="1:11" x14ac:dyDescent="0.2">
      <c r="A64" s="2" t="s">
        <v>81</v>
      </c>
      <c r="B64" s="181">
        <v>245</v>
      </c>
      <c r="C64" s="178">
        <v>0.26504695415496798</v>
      </c>
      <c r="D64" s="178">
        <v>0.100268565118313</v>
      </c>
      <c r="E64" s="178">
        <v>2.2223826497793201E-2</v>
      </c>
      <c r="F64" s="178">
        <v>9.3298450112342807E-2</v>
      </c>
      <c r="G64" s="178">
        <v>5.1812727004289599E-2</v>
      </c>
      <c r="H64" s="178">
        <v>4.9452114850282697E-2</v>
      </c>
      <c r="I64" s="178">
        <v>3.0767902731895402E-2</v>
      </c>
      <c r="J64" s="178">
        <v>0.12460657954216001</v>
      </c>
      <c r="K64" s="178">
        <v>0.26252287626266502</v>
      </c>
    </row>
    <row r="65" spans="1:11" x14ac:dyDescent="0.2">
      <c r="A65" s="2" t="s">
        <v>82</v>
      </c>
      <c r="B65" s="181">
        <v>476</v>
      </c>
      <c r="C65" s="178">
        <v>0.26400837302207902</v>
      </c>
      <c r="D65" s="178">
        <v>0.12430851906538</v>
      </c>
      <c r="E65" s="178">
        <v>4.1545927524566699E-2</v>
      </c>
      <c r="F65" s="178">
        <v>0.100055739283562</v>
      </c>
      <c r="G65" s="178">
        <v>2.44784262031317E-2</v>
      </c>
      <c r="H65" s="178">
        <v>6.5235584974288899E-2</v>
      </c>
      <c r="I65" s="178">
        <v>1.16573553532362E-2</v>
      </c>
      <c r="J65" s="178">
        <v>0.102762028574944</v>
      </c>
      <c r="K65" s="178">
        <v>0.26594805717468301</v>
      </c>
    </row>
    <row r="66" spans="1:11" x14ac:dyDescent="0.2">
      <c r="A66" s="2" t="s">
        <v>83</v>
      </c>
      <c r="B66" s="181">
        <v>658</v>
      </c>
      <c r="C66" s="178">
        <v>0.19602654874324801</v>
      </c>
      <c r="D66" s="178">
        <v>0.23031029105186501</v>
      </c>
      <c r="E66" s="178">
        <v>4.7422077506780597E-2</v>
      </c>
      <c r="F66" s="178">
        <v>8.50096195936203E-2</v>
      </c>
      <c r="G66" s="178">
        <v>6.6612839698791504E-2</v>
      </c>
      <c r="H66" s="178">
        <v>7.3409795761108398E-2</v>
      </c>
      <c r="I66" s="178">
        <v>3.6920525133609799E-2</v>
      </c>
      <c r="J66" s="178">
        <v>8.1700786948203999E-2</v>
      </c>
      <c r="K66" s="178">
        <v>0.18258751928806299</v>
      </c>
    </row>
    <row r="67" spans="1:11" x14ac:dyDescent="0.2">
      <c r="A67" s="5" t="s">
        <v>84</v>
      </c>
      <c r="B67" s="180" t="s">
        <v>1</v>
      </c>
      <c r="C67" s="177" t="s">
        <v>1</v>
      </c>
      <c r="D67" s="177" t="s">
        <v>1</v>
      </c>
      <c r="E67" s="177" t="s">
        <v>1</v>
      </c>
      <c r="F67" s="177" t="s">
        <v>1</v>
      </c>
      <c r="G67" s="177" t="s">
        <v>1</v>
      </c>
      <c r="H67" s="177" t="s">
        <v>1</v>
      </c>
      <c r="I67" s="177" t="s">
        <v>1</v>
      </c>
      <c r="J67" s="177" t="s">
        <v>1</v>
      </c>
      <c r="K67" s="177" t="s">
        <v>1</v>
      </c>
    </row>
    <row r="68" spans="1:11" x14ac:dyDescent="0.2">
      <c r="A68" s="2" t="s">
        <v>85</v>
      </c>
      <c r="B68" s="181">
        <v>6598</v>
      </c>
      <c r="C68" s="178">
        <v>0.191046342253685</v>
      </c>
      <c r="D68" s="178">
        <v>0.173503592610359</v>
      </c>
      <c r="E68" s="178">
        <v>4.23163734376431E-2</v>
      </c>
      <c r="F68" s="178">
        <v>0.168358564376831</v>
      </c>
      <c r="G68" s="178">
        <v>5.8923557400703402E-2</v>
      </c>
      <c r="H68" s="178">
        <v>0.101317591965199</v>
      </c>
      <c r="I68" s="178">
        <v>2.2549938410520599E-2</v>
      </c>
      <c r="J68" s="178">
        <v>4.1538871824741398E-2</v>
      </c>
      <c r="K68" s="178">
        <v>0.20044516026973699</v>
      </c>
    </row>
    <row r="69" spans="1:11" x14ac:dyDescent="0.2">
      <c r="A69" s="2" t="s">
        <v>86</v>
      </c>
      <c r="B69" s="181">
        <v>167</v>
      </c>
      <c r="C69" s="178">
        <v>0.115533359348774</v>
      </c>
      <c r="D69" s="178">
        <v>0.17763140797615101</v>
      </c>
      <c r="E69" s="178">
        <v>2.7746515348553699E-2</v>
      </c>
      <c r="F69" s="178">
        <v>5.6570909917354598E-2</v>
      </c>
      <c r="G69" s="178">
        <v>3.5168819129466997E-2</v>
      </c>
      <c r="H69" s="178">
        <v>0.184037029743195</v>
      </c>
      <c r="I69" s="178">
        <v>9.0327642858028398E-2</v>
      </c>
      <c r="J69" s="178">
        <v>2.1443992853164701E-2</v>
      </c>
      <c r="K69" s="178">
        <v>0.29154032468795799</v>
      </c>
    </row>
    <row r="70" spans="1:11" x14ac:dyDescent="0.2">
      <c r="A70" s="2" t="s">
        <v>87</v>
      </c>
      <c r="B70" s="181">
        <v>382</v>
      </c>
      <c r="C70" s="178">
        <v>0.21639145910739899</v>
      </c>
      <c r="D70" s="178">
        <v>0.14567860960960399</v>
      </c>
      <c r="E70" s="178">
        <v>7.2386473417282104E-2</v>
      </c>
      <c r="F70" s="178">
        <v>9.1404050588607802E-2</v>
      </c>
      <c r="G70" s="178">
        <v>1.3458929955959299E-2</v>
      </c>
      <c r="H70" s="178">
        <v>2.60090194642544E-2</v>
      </c>
      <c r="I70" s="178">
        <v>3.3576632267795498E-4</v>
      </c>
      <c r="J70" s="178">
        <v>2.5544868782162701E-2</v>
      </c>
      <c r="K70" s="178">
        <v>0.40879082679748502</v>
      </c>
    </row>
    <row r="71" spans="1:11" x14ac:dyDescent="0.2">
      <c r="A71" s="2" t="s">
        <v>88</v>
      </c>
      <c r="B71" s="181">
        <v>43</v>
      </c>
      <c r="C71" s="178">
        <v>3.2641854137182201E-2</v>
      </c>
      <c r="D71" s="178">
        <v>0</v>
      </c>
      <c r="E71" s="178">
        <v>7.40377902984619E-2</v>
      </c>
      <c r="F71" s="178">
        <v>6.4329303801059695E-2</v>
      </c>
      <c r="G71" s="178">
        <v>5.9219419956207303E-2</v>
      </c>
      <c r="H71" s="178">
        <v>0.118329234421253</v>
      </c>
      <c r="I71" s="178">
        <v>3.7103585898876197E-2</v>
      </c>
      <c r="J71" s="178">
        <v>3.8414660841226599E-2</v>
      </c>
      <c r="K71" s="178">
        <v>0.57592415809631303</v>
      </c>
    </row>
    <row r="72" spans="1:11" x14ac:dyDescent="0.2">
      <c r="A72" s="5" t="s">
        <v>89</v>
      </c>
      <c r="B72" s="180" t="s">
        <v>1</v>
      </c>
      <c r="C72" s="177" t="s">
        <v>1</v>
      </c>
      <c r="D72" s="177" t="s">
        <v>1</v>
      </c>
      <c r="E72" s="177" t="s">
        <v>1</v>
      </c>
      <c r="F72" s="177" t="s">
        <v>1</v>
      </c>
      <c r="G72" s="177" t="s">
        <v>1</v>
      </c>
      <c r="H72" s="177" t="s">
        <v>1</v>
      </c>
      <c r="I72" s="177" t="s">
        <v>1</v>
      </c>
      <c r="J72" s="177" t="s">
        <v>1</v>
      </c>
      <c r="K72" s="177" t="s">
        <v>1</v>
      </c>
    </row>
    <row r="73" spans="1:11" x14ac:dyDescent="0.2">
      <c r="A73" s="2" t="s">
        <v>89</v>
      </c>
      <c r="B73" s="181">
        <v>5041</v>
      </c>
      <c r="C73" s="178">
        <v>0.186328515410423</v>
      </c>
      <c r="D73" s="178">
        <v>0.15791782736778301</v>
      </c>
      <c r="E73" s="178">
        <v>4.7493174672126798E-2</v>
      </c>
      <c r="F73" s="178">
        <v>0.178263604640961</v>
      </c>
      <c r="G73" s="178">
        <v>5.6991390883922598E-2</v>
      </c>
      <c r="H73" s="178">
        <v>8.0794975161552401E-2</v>
      </c>
      <c r="I73" s="178">
        <v>1.2849876657128299E-2</v>
      </c>
      <c r="J73" s="178">
        <v>3.4000094980001401E-2</v>
      </c>
      <c r="K73" s="178">
        <v>0.245360538363457</v>
      </c>
    </row>
    <row r="74" spans="1:11" x14ac:dyDescent="0.2">
      <c r="A74" s="2" t="s">
        <v>90</v>
      </c>
      <c r="B74" s="181">
        <v>2142</v>
      </c>
      <c r="C74" s="178">
        <v>0.20835998654365501</v>
      </c>
      <c r="D74" s="178">
        <v>0.25449797511100802</v>
      </c>
      <c r="E74" s="178">
        <v>1.9437260925769799E-2</v>
      </c>
      <c r="F74" s="178">
        <v>2.7190694585442501E-2</v>
      </c>
      <c r="G74" s="178">
        <v>4.7895830124616602E-2</v>
      </c>
      <c r="H74" s="178">
        <v>0.23254154622554801</v>
      </c>
      <c r="I74" s="178">
        <v>9.7729668021202101E-2</v>
      </c>
      <c r="J74" s="178">
        <v>8.3730213344097096E-2</v>
      </c>
      <c r="K74" s="178">
        <v>2.86168530583382E-2</v>
      </c>
    </row>
    <row r="75" spans="1:11" x14ac:dyDescent="0.2">
      <c r="A75" s="5" t="s">
        <v>91</v>
      </c>
      <c r="B75" s="180" t="s">
        <v>1</v>
      </c>
      <c r="C75" s="177" t="s">
        <v>1</v>
      </c>
      <c r="D75" s="177" t="s">
        <v>1</v>
      </c>
      <c r="E75" s="177" t="s">
        <v>1</v>
      </c>
      <c r="F75" s="177" t="s">
        <v>1</v>
      </c>
      <c r="G75" s="177" t="s">
        <v>1</v>
      </c>
      <c r="H75" s="177" t="s">
        <v>1</v>
      </c>
      <c r="I75" s="177" t="s">
        <v>1</v>
      </c>
      <c r="J75" s="177" t="s">
        <v>1</v>
      </c>
      <c r="K75" s="177" t="s">
        <v>1</v>
      </c>
    </row>
    <row r="76" spans="1:11" x14ac:dyDescent="0.2">
      <c r="A76" s="2" t="s">
        <v>92</v>
      </c>
      <c r="B76" s="181">
        <v>2487</v>
      </c>
      <c r="C76" s="178">
        <v>0.184399709105492</v>
      </c>
      <c r="D76" s="178">
        <v>0.130914062261581</v>
      </c>
      <c r="E76" s="178">
        <v>4.3794713914394399E-2</v>
      </c>
      <c r="F76" s="178">
        <v>0.105001948773861</v>
      </c>
      <c r="G76" s="178">
        <v>5.34844100475311E-2</v>
      </c>
      <c r="H76" s="178">
        <v>6.6139392554759993E-2</v>
      </c>
      <c r="I76" s="178">
        <v>1.5161387622356399E-2</v>
      </c>
      <c r="J76" s="178">
        <v>7.2746112942695604E-2</v>
      </c>
      <c r="K76" s="178">
        <v>0.32835826277732799</v>
      </c>
    </row>
    <row r="77" spans="1:11" x14ac:dyDescent="0.2">
      <c r="A77" s="2" t="s">
        <v>93</v>
      </c>
      <c r="B77" s="181">
        <v>1231</v>
      </c>
      <c r="C77" s="178">
        <v>0.208906769752502</v>
      </c>
      <c r="D77" s="178">
        <v>0.15956413745880099</v>
      </c>
      <c r="E77" s="178">
        <v>4.64564226567745E-2</v>
      </c>
      <c r="F77" s="178">
        <v>0.162895873188972</v>
      </c>
      <c r="G77" s="178">
        <v>5.52825257182121E-2</v>
      </c>
      <c r="H77" s="178">
        <v>8.4760420024395003E-2</v>
      </c>
      <c r="I77" s="178">
        <v>1.15530109032989E-2</v>
      </c>
      <c r="J77" s="178">
        <v>4.9029354006052003E-2</v>
      </c>
      <c r="K77" s="178">
        <v>0.221551477909088</v>
      </c>
    </row>
    <row r="78" spans="1:11" x14ac:dyDescent="0.2">
      <c r="A78" s="2" t="s">
        <v>94</v>
      </c>
      <c r="B78" s="181">
        <v>3426</v>
      </c>
      <c r="C78" s="178">
        <v>0.18637692928314201</v>
      </c>
      <c r="D78" s="178">
        <v>0.21456676721572901</v>
      </c>
      <c r="E78" s="178">
        <v>4.40116934478283E-2</v>
      </c>
      <c r="F78" s="178">
        <v>0.22039107978344</v>
      </c>
      <c r="G78" s="178">
        <v>5.6747954338789E-2</v>
      </c>
      <c r="H78" s="178">
        <v>0.141997650265694</v>
      </c>
      <c r="I78" s="178">
        <v>3.5273618996143299E-2</v>
      </c>
      <c r="J78" s="178">
        <v>9.0066529810428598E-4</v>
      </c>
      <c r="K78" s="178">
        <v>9.9733643233776106E-2</v>
      </c>
    </row>
    <row r="79" spans="1:11" x14ac:dyDescent="0.2">
      <c r="A79" s="5" t="s">
        <v>95</v>
      </c>
      <c r="B79" s="180" t="s">
        <v>1</v>
      </c>
      <c r="C79" s="177" t="s">
        <v>1</v>
      </c>
      <c r="D79" s="177" t="s">
        <v>1</v>
      </c>
      <c r="E79" s="177" t="s">
        <v>1</v>
      </c>
      <c r="F79" s="177" t="s">
        <v>1</v>
      </c>
      <c r="G79" s="177" t="s">
        <v>1</v>
      </c>
      <c r="H79" s="177" t="s">
        <v>1</v>
      </c>
      <c r="I79" s="177" t="s">
        <v>1</v>
      </c>
      <c r="J79" s="177" t="s">
        <v>1</v>
      </c>
      <c r="K79" s="177" t="s">
        <v>1</v>
      </c>
    </row>
    <row r="80" spans="1:11" x14ac:dyDescent="0.2">
      <c r="A80" s="2" t="s">
        <v>96</v>
      </c>
      <c r="B80" s="181">
        <v>1295</v>
      </c>
      <c r="C80" s="178">
        <v>1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78">
        <v>0</v>
      </c>
      <c r="K80" s="178">
        <v>0</v>
      </c>
    </row>
    <row r="81" spans="1:11" x14ac:dyDescent="0.2">
      <c r="A81" s="2" t="s">
        <v>97</v>
      </c>
      <c r="B81" s="181">
        <v>1381</v>
      </c>
      <c r="C81" s="178">
        <v>0</v>
      </c>
      <c r="D81" s="178">
        <v>1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178">
        <v>0</v>
      </c>
      <c r="K81" s="178">
        <v>0</v>
      </c>
    </row>
    <row r="82" spans="1:11" x14ac:dyDescent="0.2">
      <c r="A82" s="2" t="s">
        <v>98</v>
      </c>
      <c r="B82" s="181">
        <v>289</v>
      </c>
      <c r="C82" s="178">
        <v>0</v>
      </c>
      <c r="D82" s="178">
        <v>0</v>
      </c>
      <c r="E82" s="178">
        <v>1</v>
      </c>
      <c r="F82" s="178">
        <v>0</v>
      </c>
      <c r="G82" s="178">
        <v>0</v>
      </c>
      <c r="H82" s="178">
        <v>0</v>
      </c>
      <c r="I82" s="178">
        <v>0</v>
      </c>
      <c r="J82" s="178">
        <v>0</v>
      </c>
      <c r="K82" s="178">
        <v>0</v>
      </c>
    </row>
    <row r="83" spans="1:11" x14ac:dyDescent="0.2">
      <c r="A83" s="2" t="s">
        <v>99</v>
      </c>
      <c r="B83" s="181">
        <v>868</v>
      </c>
      <c r="C83" s="178">
        <v>0</v>
      </c>
      <c r="D83" s="178">
        <v>0</v>
      </c>
      <c r="E83" s="178">
        <v>0</v>
      </c>
      <c r="F83" s="178">
        <v>1</v>
      </c>
      <c r="G83" s="178">
        <v>0</v>
      </c>
      <c r="H83" s="178">
        <v>0</v>
      </c>
      <c r="I83" s="178">
        <v>0</v>
      </c>
      <c r="J83" s="178">
        <v>0</v>
      </c>
      <c r="K83" s="178">
        <v>0</v>
      </c>
    </row>
    <row r="84" spans="1:11" x14ac:dyDescent="0.2">
      <c r="A84" s="2" t="s">
        <v>100</v>
      </c>
      <c r="B84" s="181">
        <v>419</v>
      </c>
      <c r="C84" s="178">
        <v>0</v>
      </c>
      <c r="D84" s="178">
        <v>0</v>
      </c>
      <c r="E84" s="178">
        <v>0</v>
      </c>
      <c r="F84" s="178">
        <v>0</v>
      </c>
      <c r="G84" s="178">
        <v>1</v>
      </c>
      <c r="H84" s="178">
        <v>0</v>
      </c>
      <c r="I84" s="178">
        <v>0</v>
      </c>
      <c r="J84" s="178">
        <v>0</v>
      </c>
      <c r="K84" s="178">
        <v>0</v>
      </c>
    </row>
    <row r="85" spans="1:11" x14ac:dyDescent="0.2">
      <c r="A85" s="2" t="s">
        <v>101</v>
      </c>
      <c r="B85" s="181">
        <v>1115</v>
      </c>
      <c r="C85" s="178">
        <v>0</v>
      </c>
      <c r="D85" s="178">
        <v>0</v>
      </c>
      <c r="E85" s="178">
        <v>0</v>
      </c>
      <c r="F85" s="178">
        <v>0</v>
      </c>
      <c r="G85" s="178">
        <v>0</v>
      </c>
      <c r="H85" s="178">
        <v>1</v>
      </c>
      <c r="I85" s="178">
        <v>0</v>
      </c>
      <c r="J85" s="178">
        <v>0</v>
      </c>
      <c r="K85" s="178">
        <v>0</v>
      </c>
    </row>
    <row r="86" spans="1:11" x14ac:dyDescent="0.2">
      <c r="A86" s="2" t="s">
        <v>102</v>
      </c>
      <c r="B86" s="181">
        <v>340</v>
      </c>
      <c r="C86" s="178">
        <v>0</v>
      </c>
      <c r="D86" s="178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1</v>
      </c>
      <c r="J86" s="178">
        <v>0</v>
      </c>
      <c r="K86" s="178">
        <v>0</v>
      </c>
    </row>
    <row r="87" spans="1:11" x14ac:dyDescent="0.2">
      <c r="A87" s="2" t="s">
        <v>103</v>
      </c>
      <c r="B87" s="181">
        <v>400</v>
      </c>
      <c r="C87" s="178">
        <v>0</v>
      </c>
      <c r="D87" s="178">
        <v>0</v>
      </c>
      <c r="E87" s="178">
        <v>0</v>
      </c>
      <c r="F87" s="178">
        <v>0</v>
      </c>
      <c r="G87" s="178">
        <v>0</v>
      </c>
      <c r="H87" s="178">
        <v>0</v>
      </c>
      <c r="I87" s="178">
        <v>0</v>
      </c>
      <c r="J87" s="178">
        <v>1</v>
      </c>
      <c r="K87" s="178">
        <v>0</v>
      </c>
    </row>
    <row r="88" spans="1:11" x14ac:dyDescent="0.2">
      <c r="A88" s="2" t="s">
        <v>104</v>
      </c>
      <c r="B88" s="181">
        <v>1105</v>
      </c>
      <c r="C88" s="178">
        <v>0</v>
      </c>
      <c r="D88" s="178">
        <v>0</v>
      </c>
      <c r="E88" s="178">
        <v>0</v>
      </c>
      <c r="F88" s="178">
        <v>0</v>
      </c>
      <c r="G88" s="178">
        <v>0</v>
      </c>
      <c r="H88" s="178">
        <v>0</v>
      </c>
      <c r="I88" s="178">
        <v>0</v>
      </c>
      <c r="J88" s="178">
        <v>0</v>
      </c>
      <c r="K88" s="178">
        <v>1</v>
      </c>
    </row>
    <row r="89" spans="1:11" x14ac:dyDescent="0.2">
      <c r="A89" s="5" t="s">
        <v>105</v>
      </c>
      <c r="B89" s="180" t="s">
        <v>1</v>
      </c>
      <c r="C89" s="177" t="s">
        <v>1</v>
      </c>
      <c r="D89" s="177" t="s">
        <v>1</v>
      </c>
      <c r="E89" s="177" t="s">
        <v>1</v>
      </c>
      <c r="F89" s="177" t="s">
        <v>1</v>
      </c>
      <c r="G89" s="177" t="s">
        <v>1</v>
      </c>
      <c r="H89" s="177" t="s">
        <v>1</v>
      </c>
      <c r="I89" s="177" t="s">
        <v>1</v>
      </c>
      <c r="J89" s="177" t="s">
        <v>1</v>
      </c>
      <c r="K89" s="177" t="s">
        <v>1</v>
      </c>
    </row>
    <row r="90" spans="1:11" x14ac:dyDescent="0.2">
      <c r="A90" s="2" t="s">
        <v>106</v>
      </c>
      <c r="B90" s="181">
        <v>785</v>
      </c>
      <c r="C90" s="178">
        <v>0.13692307472229001</v>
      </c>
      <c r="D90" s="178">
        <v>0.13679575920105</v>
      </c>
      <c r="E90" s="178">
        <v>5.7669844478368801E-2</v>
      </c>
      <c r="F90" s="178">
        <v>0.216382145881653</v>
      </c>
      <c r="G90" s="178">
        <v>4.72863279283047E-2</v>
      </c>
      <c r="H90" s="178">
        <v>5.0916202366352102E-2</v>
      </c>
      <c r="I90" s="178">
        <v>1.1448336765170101E-2</v>
      </c>
      <c r="J90" s="178">
        <v>1.7646925523877099E-2</v>
      </c>
      <c r="K90" s="178">
        <v>0.32493141293525701</v>
      </c>
    </row>
    <row r="91" spans="1:11" x14ac:dyDescent="0.2">
      <c r="A91" s="2" t="s">
        <v>107</v>
      </c>
      <c r="B91" s="181">
        <v>1872</v>
      </c>
      <c r="C91" s="178">
        <v>0.15170925855636599</v>
      </c>
      <c r="D91" s="178">
        <v>0.197294861078262</v>
      </c>
      <c r="E91" s="178">
        <v>4.6807009726762799E-2</v>
      </c>
      <c r="F91" s="178">
        <v>0.20798994600772899</v>
      </c>
      <c r="G91" s="178">
        <v>8.1730544567108196E-2</v>
      </c>
      <c r="H91" s="178">
        <v>8.5537560284137698E-2</v>
      </c>
      <c r="I91" s="178">
        <v>1.01709282025695E-2</v>
      </c>
      <c r="J91" s="178">
        <v>2.0459838211536401E-2</v>
      </c>
      <c r="K91" s="178">
        <v>0.19830006361007699</v>
      </c>
    </row>
    <row r="92" spans="1:11" x14ac:dyDescent="0.2">
      <c r="A92" s="2" t="s">
        <v>108</v>
      </c>
      <c r="B92" s="181">
        <v>3347</v>
      </c>
      <c r="C92" s="178">
        <v>0.220854908227921</v>
      </c>
      <c r="D92" s="178">
        <v>0.17542876303196001</v>
      </c>
      <c r="E92" s="178">
        <v>4.1838943958282498E-2</v>
      </c>
      <c r="F92" s="178">
        <v>0.116536304354668</v>
      </c>
      <c r="G92" s="178">
        <v>4.27184291183949E-2</v>
      </c>
      <c r="H92" s="178">
        <v>0.12883466482162501</v>
      </c>
      <c r="I92" s="178">
        <v>2.7047324925661101E-2</v>
      </c>
      <c r="J92" s="178">
        <v>5.2118927240371697E-2</v>
      </c>
      <c r="K92" s="178">
        <v>0.194621741771698</v>
      </c>
    </row>
    <row r="93" spans="1:11" x14ac:dyDescent="0.2">
      <c r="A93" s="2" t="s">
        <v>109</v>
      </c>
      <c r="B93" s="181">
        <v>603</v>
      </c>
      <c r="C93" s="178">
        <v>0.34064111113548301</v>
      </c>
      <c r="D93" s="178">
        <v>0.113265573978424</v>
      </c>
      <c r="E93" s="178">
        <v>2.91490480303764E-2</v>
      </c>
      <c r="F93" s="178">
        <v>4.3455991894006701E-2</v>
      </c>
      <c r="G93" s="178">
        <v>3.47271673381329E-2</v>
      </c>
      <c r="H93" s="178">
        <v>0.102014988660812</v>
      </c>
      <c r="I93" s="178">
        <v>7.7364601194858607E-2</v>
      </c>
      <c r="J93" s="178">
        <v>0.134890526533127</v>
      </c>
      <c r="K93" s="178">
        <v>0.124490991234779</v>
      </c>
    </row>
    <row r="94" spans="1:11" x14ac:dyDescent="0.2">
      <c r="A94" s="5" t="s">
        <v>110</v>
      </c>
      <c r="B94" s="180" t="s">
        <v>1</v>
      </c>
      <c r="C94" s="177" t="s">
        <v>1</v>
      </c>
      <c r="D94" s="177" t="s">
        <v>1</v>
      </c>
      <c r="E94" s="177" t="s">
        <v>1</v>
      </c>
      <c r="F94" s="177" t="s">
        <v>1</v>
      </c>
      <c r="G94" s="177" t="s">
        <v>1</v>
      </c>
      <c r="H94" s="177" t="s">
        <v>1</v>
      </c>
      <c r="I94" s="177" t="s">
        <v>1</v>
      </c>
      <c r="J94" s="177" t="s">
        <v>1</v>
      </c>
      <c r="K94" s="177" t="s">
        <v>1</v>
      </c>
    </row>
    <row r="95" spans="1:11" x14ac:dyDescent="0.2">
      <c r="A95" s="2" t="s">
        <v>106</v>
      </c>
      <c r="B95" s="181">
        <v>1275</v>
      </c>
      <c r="C95" s="178">
        <v>0.13473077118396801</v>
      </c>
      <c r="D95" s="178">
        <v>0.15697523951530501</v>
      </c>
      <c r="E95" s="178">
        <v>5.4390832781791701E-2</v>
      </c>
      <c r="F95" s="178">
        <v>0.211626932024956</v>
      </c>
      <c r="G95" s="178">
        <v>6.16076402366161E-2</v>
      </c>
      <c r="H95" s="178">
        <v>5.50347194075584E-2</v>
      </c>
      <c r="I95" s="178">
        <v>1.27583350986242E-2</v>
      </c>
      <c r="J95" s="178">
        <v>1.6261843964457501E-2</v>
      </c>
      <c r="K95" s="178">
        <v>0.29661369323730502</v>
      </c>
    </row>
    <row r="96" spans="1:11" x14ac:dyDescent="0.2">
      <c r="A96" s="2" t="s">
        <v>107</v>
      </c>
      <c r="B96" s="181">
        <v>2472</v>
      </c>
      <c r="C96" s="178">
        <v>0.17223931849002799</v>
      </c>
      <c r="D96" s="178">
        <v>0.198678344488144</v>
      </c>
      <c r="E96" s="178">
        <v>4.35290336608887E-2</v>
      </c>
      <c r="F96" s="178">
        <v>0.19106394052505499</v>
      </c>
      <c r="G96" s="178">
        <v>6.5697059035301195E-2</v>
      </c>
      <c r="H96" s="178">
        <v>0.102643363177776</v>
      </c>
      <c r="I96" s="178">
        <v>1.21578890830278E-2</v>
      </c>
      <c r="J96" s="178">
        <v>2.46655475348234E-2</v>
      </c>
      <c r="K96" s="178">
        <v>0.189325496554375</v>
      </c>
    </row>
    <row r="97" spans="1:11" x14ac:dyDescent="0.2">
      <c r="A97" s="2" t="s">
        <v>108</v>
      </c>
      <c r="B97" s="181">
        <v>2547</v>
      </c>
      <c r="C97" s="178">
        <v>0.24674618244171101</v>
      </c>
      <c r="D97" s="178">
        <v>0.15606722235679599</v>
      </c>
      <c r="E97" s="178">
        <v>4.2956952005624799E-2</v>
      </c>
      <c r="F97" s="178">
        <v>8.5587523877620697E-2</v>
      </c>
      <c r="G97" s="178">
        <v>3.97354811429977E-2</v>
      </c>
      <c r="H97" s="178">
        <v>0.137107074260712</v>
      </c>
      <c r="I97" s="178">
        <v>3.4019339829683297E-2</v>
      </c>
      <c r="J97" s="178">
        <v>7.2017394006252303E-2</v>
      </c>
      <c r="K97" s="178">
        <v>0.18576282262802099</v>
      </c>
    </row>
    <row r="98" spans="1:11" x14ac:dyDescent="0.2">
      <c r="A98" s="2" t="s">
        <v>109</v>
      </c>
      <c r="B98" s="181">
        <v>313</v>
      </c>
      <c r="C98" s="178">
        <v>0.36896356940269498</v>
      </c>
      <c r="D98" s="178">
        <v>0.119687832891941</v>
      </c>
      <c r="E98" s="178">
        <v>1.59748960286379E-2</v>
      </c>
      <c r="F98" s="178">
        <v>3.2579809427261401E-2</v>
      </c>
      <c r="G98" s="178">
        <v>3.3600445836782497E-2</v>
      </c>
      <c r="H98" s="178">
        <v>7.0412158966064495E-2</v>
      </c>
      <c r="I98" s="178">
        <v>0.10670665651559801</v>
      </c>
      <c r="J98" s="178">
        <v>0.15231700241565699</v>
      </c>
      <c r="K98" s="178">
        <v>9.9757634103298201E-2</v>
      </c>
    </row>
    <row r="99" spans="1:11" x14ac:dyDescent="0.2">
      <c r="A99" s="5" t="s">
        <v>111</v>
      </c>
      <c r="B99" s="180" t="s">
        <v>1</v>
      </c>
      <c r="C99" s="177" t="s">
        <v>1</v>
      </c>
      <c r="D99" s="177" t="s">
        <v>1</v>
      </c>
      <c r="E99" s="177" t="s">
        <v>1</v>
      </c>
      <c r="F99" s="177" t="s">
        <v>1</v>
      </c>
      <c r="G99" s="177" t="s">
        <v>1</v>
      </c>
      <c r="H99" s="177" t="s">
        <v>1</v>
      </c>
      <c r="I99" s="177" t="s">
        <v>1</v>
      </c>
      <c r="J99" s="177" t="s">
        <v>1</v>
      </c>
      <c r="K99" s="177" t="s">
        <v>1</v>
      </c>
    </row>
    <row r="100" spans="1:11" x14ac:dyDescent="0.2">
      <c r="A100" s="2" t="s">
        <v>112</v>
      </c>
      <c r="B100" s="181">
        <v>395</v>
      </c>
      <c r="C100" s="178">
        <v>0.115959815680981</v>
      </c>
      <c r="D100" s="178">
        <v>0.115107201039791</v>
      </c>
      <c r="E100" s="178">
        <v>3.6623224616050699E-2</v>
      </c>
      <c r="F100" s="178">
        <v>0.106845863163471</v>
      </c>
      <c r="G100" s="178">
        <v>5.1907468587160097E-2</v>
      </c>
      <c r="H100" s="178">
        <v>5.7909049093723297E-2</v>
      </c>
      <c r="I100" s="178">
        <v>3.4007579088211101E-2</v>
      </c>
      <c r="J100" s="178">
        <v>3.93488183617592E-2</v>
      </c>
      <c r="K100" s="178">
        <v>0.44229099154472401</v>
      </c>
    </row>
    <row r="101" spans="1:11" x14ac:dyDescent="0.2">
      <c r="A101" s="2" t="s">
        <v>113</v>
      </c>
      <c r="B101" s="181">
        <v>1035</v>
      </c>
      <c r="C101" s="178">
        <v>0.20298103988170599</v>
      </c>
      <c r="D101" s="178">
        <v>0.1160788834095</v>
      </c>
      <c r="E101" s="178">
        <v>3.30143235623837E-2</v>
      </c>
      <c r="F101" s="178">
        <v>7.46785923838615E-2</v>
      </c>
      <c r="G101" s="178">
        <v>5.75833804905415E-2</v>
      </c>
      <c r="H101" s="178">
        <v>6.5555930137634305E-2</v>
      </c>
      <c r="I101" s="178">
        <v>1.1234380304813401E-2</v>
      </c>
      <c r="J101" s="178">
        <v>5.9337370097637197E-2</v>
      </c>
      <c r="K101" s="178">
        <v>0.379536092281342</v>
      </c>
    </row>
    <row r="102" spans="1:11" x14ac:dyDescent="0.2">
      <c r="A102" s="2" t="s">
        <v>114</v>
      </c>
      <c r="B102" s="181">
        <v>1447</v>
      </c>
      <c r="C102" s="178">
        <v>0.225182235240936</v>
      </c>
      <c r="D102" s="178">
        <v>0.17012688517570501</v>
      </c>
      <c r="E102" s="178">
        <v>4.7657653689384502E-2</v>
      </c>
      <c r="F102" s="178">
        <v>0.108959123492241</v>
      </c>
      <c r="G102" s="178">
        <v>4.8111088573932599E-2</v>
      </c>
      <c r="H102" s="178">
        <v>7.2083741426467896E-2</v>
      </c>
      <c r="I102" s="178">
        <v>1.36952912434936E-2</v>
      </c>
      <c r="J102" s="178">
        <v>6.2630377709865598E-2</v>
      </c>
      <c r="K102" s="178">
        <v>0.251553595066071</v>
      </c>
    </row>
    <row r="103" spans="1:11" x14ac:dyDescent="0.2">
      <c r="A103" s="2" t="s">
        <v>115</v>
      </c>
      <c r="B103" s="181">
        <v>1070</v>
      </c>
      <c r="C103" s="178">
        <v>0.24907092750072499</v>
      </c>
      <c r="D103" s="178">
        <v>0.20125819742679599</v>
      </c>
      <c r="E103" s="178">
        <v>5.5005773901939399E-2</v>
      </c>
      <c r="F103" s="178">
        <v>0.11681489646434801</v>
      </c>
      <c r="G103" s="178">
        <v>4.1352722793817499E-2</v>
      </c>
      <c r="H103" s="178">
        <v>8.0824255943298298E-2</v>
      </c>
      <c r="I103" s="178">
        <v>4.1588306427002002E-2</v>
      </c>
      <c r="J103" s="178">
        <v>4.38915938138962E-2</v>
      </c>
      <c r="K103" s="178">
        <v>0.17019332945346799</v>
      </c>
    </row>
    <row r="104" spans="1:11" x14ac:dyDescent="0.2">
      <c r="A104" s="2" t="s">
        <v>116</v>
      </c>
      <c r="B104" s="181">
        <v>1195</v>
      </c>
      <c r="C104" s="178">
        <v>0.20162643492221799</v>
      </c>
      <c r="D104" s="178">
        <v>0.207475081086159</v>
      </c>
      <c r="E104" s="178">
        <v>4.8299439251422903E-2</v>
      </c>
      <c r="F104" s="178">
        <v>0.18967281281948101</v>
      </c>
      <c r="G104" s="178">
        <v>6.1258617788553203E-2</v>
      </c>
      <c r="H104" s="178">
        <v>0.14588811993598899</v>
      </c>
      <c r="I104" s="178">
        <v>3.52851189672947E-2</v>
      </c>
      <c r="J104" s="178">
        <v>2.07045488059521E-2</v>
      </c>
      <c r="K104" s="178">
        <v>8.9789837598800701E-2</v>
      </c>
    </row>
    <row r="105" spans="1:11" x14ac:dyDescent="0.2">
      <c r="A105" s="2" t="s">
        <v>117</v>
      </c>
      <c r="B105" s="181">
        <v>1130</v>
      </c>
      <c r="C105" s="178">
        <v>0.15782625973224601</v>
      </c>
      <c r="D105" s="178">
        <v>0.17512322962284099</v>
      </c>
      <c r="E105" s="178">
        <v>5.3449250757694203E-2</v>
      </c>
      <c r="F105" s="178">
        <v>0.28803828358650202</v>
      </c>
      <c r="G105" s="178">
        <v>5.1551047712564503E-2</v>
      </c>
      <c r="H105" s="178">
        <v>0.124928936362267</v>
      </c>
      <c r="I105" s="178">
        <v>2.26641111075878E-2</v>
      </c>
      <c r="J105" s="178">
        <v>2.01755948364735E-2</v>
      </c>
      <c r="K105" s="178">
        <v>0.10624329000711399</v>
      </c>
    </row>
    <row r="106" spans="1:11" x14ac:dyDescent="0.2">
      <c r="A106" s="2" t="s">
        <v>118</v>
      </c>
      <c r="B106" s="181">
        <v>880</v>
      </c>
      <c r="C106" s="178">
        <v>0.101581566035748</v>
      </c>
      <c r="D106" s="178">
        <v>0.209890902042389</v>
      </c>
      <c r="E106" s="178">
        <v>3.4710332751274102E-2</v>
      </c>
      <c r="F106" s="178">
        <v>0.31920459866523698</v>
      </c>
      <c r="G106" s="178">
        <v>8.7295964360237094E-2</v>
      </c>
      <c r="H106" s="178">
        <v>0.16348764300346399</v>
      </c>
      <c r="I106" s="178">
        <v>1.26976771280169E-2</v>
      </c>
      <c r="J106" s="178">
        <v>1.35898487642407E-2</v>
      </c>
      <c r="K106" s="178">
        <v>5.7541463524103199E-2</v>
      </c>
    </row>
    <row r="107" spans="1:11" x14ac:dyDescent="0.2">
      <c r="A107" s="5" t="s">
        <v>111</v>
      </c>
      <c r="B107" s="180" t="s">
        <v>1</v>
      </c>
      <c r="C107" s="177" t="s">
        <v>1</v>
      </c>
      <c r="D107" s="177" t="s">
        <v>1</v>
      </c>
      <c r="E107" s="177" t="s">
        <v>1</v>
      </c>
      <c r="F107" s="177" t="s">
        <v>1</v>
      </c>
      <c r="G107" s="177" t="s">
        <v>1</v>
      </c>
      <c r="H107" s="177" t="s">
        <v>1</v>
      </c>
      <c r="I107" s="177" t="s">
        <v>1</v>
      </c>
      <c r="J107" s="177" t="s">
        <v>1</v>
      </c>
      <c r="K107" s="177" t="s">
        <v>1</v>
      </c>
    </row>
    <row r="108" spans="1:11" x14ac:dyDescent="0.2">
      <c r="A108" s="2" t="s">
        <v>119</v>
      </c>
      <c r="B108" s="181">
        <v>1430</v>
      </c>
      <c r="C108" s="178">
        <v>0.17484050989151001</v>
      </c>
      <c r="D108" s="178">
        <v>0.115764662623405</v>
      </c>
      <c r="E108" s="178">
        <v>3.4181352704763399E-2</v>
      </c>
      <c r="F108" s="178">
        <v>8.5080698132514995E-2</v>
      </c>
      <c r="G108" s="178">
        <v>5.5747929960489301E-2</v>
      </c>
      <c r="H108" s="178">
        <v>6.3083119690418202E-2</v>
      </c>
      <c r="I108" s="178">
        <v>1.8598673865199099E-2</v>
      </c>
      <c r="J108" s="178">
        <v>5.2873563021421398E-2</v>
      </c>
      <c r="K108" s="178">
        <v>0.39982947707176197</v>
      </c>
    </row>
    <row r="109" spans="1:11" x14ac:dyDescent="0.2">
      <c r="A109" s="2" t="s">
        <v>120</v>
      </c>
      <c r="B109" s="181">
        <v>2055</v>
      </c>
      <c r="C109" s="178">
        <v>0.236681893467903</v>
      </c>
      <c r="D109" s="178">
        <v>0.18353872001171101</v>
      </c>
      <c r="E109" s="178">
        <v>5.0949119031429298E-2</v>
      </c>
      <c r="F109" s="178">
        <v>0.111754916608334</v>
      </c>
      <c r="G109" s="178">
        <v>4.5802336186170599E-2</v>
      </c>
      <c r="H109" s="178">
        <v>6.3965827226638794E-2</v>
      </c>
      <c r="I109" s="178">
        <v>2.0215040072798701E-2</v>
      </c>
      <c r="J109" s="178">
        <v>5.9086102992296198E-2</v>
      </c>
      <c r="K109" s="178">
        <v>0.22800604999065399</v>
      </c>
    </row>
    <row r="110" spans="1:11" x14ac:dyDescent="0.2">
      <c r="A110" s="2" t="s">
        <v>121</v>
      </c>
      <c r="B110" s="181">
        <v>1657</v>
      </c>
      <c r="C110" s="178">
        <v>0.20577414333820301</v>
      </c>
      <c r="D110" s="178">
        <v>0.19912415742874101</v>
      </c>
      <c r="E110" s="178">
        <v>4.8067301511764499E-2</v>
      </c>
      <c r="F110" s="178">
        <v>0.17170344293117501</v>
      </c>
      <c r="G110" s="178">
        <v>5.7277966290712398E-2</v>
      </c>
      <c r="H110" s="178">
        <v>0.14498712122440299</v>
      </c>
      <c r="I110" s="178">
        <v>3.8094177842140198E-2</v>
      </c>
      <c r="J110" s="178">
        <v>2.4085696786642099E-2</v>
      </c>
      <c r="K110" s="178">
        <v>0.110885977745056</v>
      </c>
    </row>
    <row r="111" spans="1:11" x14ac:dyDescent="0.2">
      <c r="A111" s="2" t="s">
        <v>122</v>
      </c>
      <c r="B111" s="181">
        <v>2010</v>
      </c>
      <c r="C111" s="178">
        <v>0.13211190700531</v>
      </c>
      <c r="D111" s="178">
        <v>0.191018581390381</v>
      </c>
      <c r="E111" s="178">
        <v>4.4882055371999699E-2</v>
      </c>
      <c r="F111" s="178">
        <v>0.30228713154792802</v>
      </c>
      <c r="G111" s="178">
        <v>6.7893169820308699E-2</v>
      </c>
      <c r="H111" s="178">
        <v>0.14255748689174699</v>
      </c>
      <c r="I111" s="178">
        <v>1.8107583746314E-2</v>
      </c>
      <c r="J111" s="178">
        <v>1.7164675518870399E-2</v>
      </c>
      <c r="K111" s="178">
        <v>8.3977431058883695E-2</v>
      </c>
    </row>
    <row r="112" spans="1:11" x14ac:dyDescent="0.2">
      <c r="A112" s="5" t="s">
        <v>111</v>
      </c>
      <c r="B112" s="180" t="s">
        <v>1</v>
      </c>
      <c r="C112" s="177" t="s">
        <v>1</v>
      </c>
      <c r="D112" s="177" t="s">
        <v>1</v>
      </c>
      <c r="E112" s="177" t="s">
        <v>1</v>
      </c>
      <c r="F112" s="177" t="s">
        <v>1</v>
      </c>
      <c r="G112" s="177" t="s">
        <v>1</v>
      </c>
      <c r="H112" s="177" t="s">
        <v>1</v>
      </c>
      <c r="I112" s="177" t="s">
        <v>1</v>
      </c>
      <c r="J112" s="177" t="s">
        <v>1</v>
      </c>
      <c r="K112" s="177" t="s">
        <v>1</v>
      </c>
    </row>
    <row r="113" spans="1:11" x14ac:dyDescent="0.2">
      <c r="A113" s="2" t="s">
        <v>119</v>
      </c>
      <c r="B113" s="181">
        <v>1430</v>
      </c>
      <c r="C113" s="178">
        <v>0.17484050989151001</v>
      </c>
      <c r="D113" s="178">
        <v>0.115764662623405</v>
      </c>
      <c r="E113" s="178">
        <v>3.4181352704763399E-2</v>
      </c>
      <c r="F113" s="178">
        <v>8.5080698132514995E-2</v>
      </c>
      <c r="G113" s="178">
        <v>5.5747929960489301E-2</v>
      </c>
      <c r="H113" s="178">
        <v>6.3083119690418202E-2</v>
      </c>
      <c r="I113" s="178">
        <v>1.8598673865199099E-2</v>
      </c>
      <c r="J113" s="178">
        <v>5.2873563021421398E-2</v>
      </c>
      <c r="K113" s="178">
        <v>0.39982947707176197</v>
      </c>
    </row>
    <row r="114" spans="1:11" x14ac:dyDescent="0.2">
      <c r="A114" s="2" t="s">
        <v>123</v>
      </c>
      <c r="B114" s="181">
        <v>2517</v>
      </c>
      <c r="C114" s="178">
        <v>0.23415346443653101</v>
      </c>
      <c r="D114" s="178">
        <v>0.18181802332401301</v>
      </c>
      <c r="E114" s="178">
        <v>5.0417188555002199E-2</v>
      </c>
      <c r="F114" s="178">
        <v>0.111909300088882</v>
      </c>
      <c r="G114" s="178">
        <v>4.55730333924294E-2</v>
      </c>
      <c r="H114" s="178">
        <v>7.5366176664829296E-2</v>
      </c>
      <c r="I114" s="178">
        <v>2.4170316755771599E-2</v>
      </c>
      <c r="J114" s="178">
        <v>5.5593159049749402E-2</v>
      </c>
      <c r="K114" s="178">
        <v>0.220999330282211</v>
      </c>
    </row>
    <row r="115" spans="1:11" x14ac:dyDescent="0.2">
      <c r="A115" s="2" t="s">
        <v>124</v>
      </c>
      <c r="B115" s="181">
        <v>3205</v>
      </c>
      <c r="C115" s="178">
        <v>0.16036471724510201</v>
      </c>
      <c r="D115" s="178">
        <v>0.19770699739456199</v>
      </c>
      <c r="E115" s="178">
        <v>4.6270985156297698E-2</v>
      </c>
      <c r="F115" s="178">
        <v>0.25651723146438599</v>
      </c>
      <c r="G115" s="178">
        <v>6.5196685492992401E-2</v>
      </c>
      <c r="H115" s="178">
        <v>0.143911153078079</v>
      </c>
      <c r="I115" s="178">
        <v>2.5089057162404099E-2</v>
      </c>
      <c r="J115" s="178">
        <v>1.86033882200718E-2</v>
      </c>
      <c r="K115" s="178">
        <v>8.6339771747589097E-2</v>
      </c>
    </row>
    <row r="116" spans="1:11" x14ac:dyDescent="0.2">
      <c r="A116" s="5" t="s">
        <v>125</v>
      </c>
      <c r="B116" s="180" t="s">
        <v>1</v>
      </c>
      <c r="C116" s="177" t="s">
        <v>1</v>
      </c>
      <c r="D116" s="177" t="s">
        <v>1</v>
      </c>
      <c r="E116" s="177" t="s">
        <v>1</v>
      </c>
      <c r="F116" s="177" t="s">
        <v>1</v>
      </c>
      <c r="G116" s="177" t="s">
        <v>1</v>
      </c>
      <c r="H116" s="177" t="s">
        <v>1</v>
      </c>
      <c r="I116" s="177" t="s">
        <v>1</v>
      </c>
      <c r="J116" s="177" t="s">
        <v>1</v>
      </c>
      <c r="K116" s="177" t="s">
        <v>1</v>
      </c>
    </row>
    <row r="117" spans="1:11" x14ac:dyDescent="0.2">
      <c r="A117" s="2" t="s">
        <v>126</v>
      </c>
      <c r="B117" s="181">
        <v>883</v>
      </c>
      <c r="C117" s="178">
        <v>0.134522214531898</v>
      </c>
      <c r="D117" s="178">
        <v>0.14199243485927601</v>
      </c>
      <c r="E117" s="178">
        <v>5.9126358479261398E-2</v>
      </c>
      <c r="F117" s="178">
        <v>0.21789798140525801</v>
      </c>
      <c r="G117" s="178">
        <v>4.8172041773796102E-2</v>
      </c>
      <c r="H117" s="178">
        <v>5.0186101347208002E-2</v>
      </c>
      <c r="I117" s="178">
        <v>1.15046268329024E-2</v>
      </c>
      <c r="J117" s="178">
        <v>1.79104432463646E-2</v>
      </c>
      <c r="K117" s="178">
        <v>0.31868779659271201</v>
      </c>
    </row>
    <row r="118" spans="1:11" x14ac:dyDescent="0.2">
      <c r="A118" s="2" t="s">
        <v>127</v>
      </c>
      <c r="B118" s="181">
        <v>255</v>
      </c>
      <c r="C118" s="178">
        <v>0.119352258741856</v>
      </c>
      <c r="D118" s="178">
        <v>0.18501056730747201</v>
      </c>
      <c r="E118" s="178">
        <v>3.4759093075990698E-2</v>
      </c>
      <c r="F118" s="178">
        <v>0.21129523217678101</v>
      </c>
      <c r="G118" s="178">
        <v>9.9660068750381497E-2</v>
      </c>
      <c r="H118" s="178">
        <v>6.7402824759483296E-2</v>
      </c>
      <c r="I118" s="178">
        <v>2.1400813013315201E-2</v>
      </c>
      <c r="J118" s="178">
        <v>1.2818462215364E-2</v>
      </c>
      <c r="K118" s="178">
        <v>0.248300671577454</v>
      </c>
    </row>
    <row r="119" spans="1:11" x14ac:dyDescent="0.2">
      <c r="A119" s="2" t="s">
        <v>128</v>
      </c>
      <c r="B119" s="181">
        <v>458</v>
      </c>
      <c r="C119" s="178">
        <v>0.15719415247440299</v>
      </c>
      <c r="D119" s="178">
        <v>0.19942933320999101</v>
      </c>
      <c r="E119" s="178">
        <v>6.2960617244243594E-2</v>
      </c>
      <c r="F119" s="178">
        <v>0.18705087900161699</v>
      </c>
      <c r="G119" s="178">
        <v>9.75651815533638E-2</v>
      </c>
      <c r="H119" s="178">
        <v>7.6209217309951796E-2</v>
      </c>
      <c r="I119" s="178">
        <v>9.8384749144315702E-3</v>
      </c>
      <c r="J119" s="178">
        <v>1.28897819668055E-2</v>
      </c>
      <c r="K119" s="178">
        <v>0.19686236977577201</v>
      </c>
    </row>
    <row r="120" spans="1:11" x14ac:dyDescent="0.2">
      <c r="A120" s="2" t="s">
        <v>129</v>
      </c>
      <c r="B120" s="181">
        <v>1061</v>
      </c>
      <c r="C120" s="178">
        <v>0.16327509284019501</v>
      </c>
      <c r="D120" s="178">
        <v>0.20065039396286</v>
      </c>
      <c r="E120" s="178">
        <v>3.9741281419992398E-2</v>
      </c>
      <c r="F120" s="178">
        <v>0.21439050137996701</v>
      </c>
      <c r="G120" s="178">
        <v>7.14854225516319E-2</v>
      </c>
      <c r="H120" s="178">
        <v>0.100218310952187</v>
      </c>
      <c r="I120" s="178">
        <v>6.7345448769629002E-3</v>
      </c>
      <c r="J120" s="178">
        <v>2.6423497125506401E-2</v>
      </c>
      <c r="K120" s="178">
        <v>0.17708095908165</v>
      </c>
    </row>
    <row r="121" spans="1:11" x14ac:dyDescent="0.2">
      <c r="A121" s="2" t="s">
        <v>130</v>
      </c>
      <c r="B121" s="181">
        <v>1101</v>
      </c>
      <c r="C121" s="178">
        <v>0.186906173825264</v>
      </c>
      <c r="D121" s="178">
        <v>0.20095591247081801</v>
      </c>
      <c r="E121" s="178">
        <v>3.9237018674611997E-2</v>
      </c>
      <c r="F121" s="178">
        <v>0.165150657296181</v>
      </c>
      <c r="G121" s="178">
        <v>4.6601273119449602E-2</v>
      </c>
      <c r="H121" s="178">
        <v>0.11577827483415599</v>
      </c>
      <c r="I121" s="178">
        <v>1.7766261473298101E-2</v>
      </c>
      <c r="J121" s="178">
        <v>2.7101311832666401E-2</v>
      </c>
      <c r="K121" s="178">
        <v>0.20050312578678101</v>
      </c>
    </row>
    <row r="122" spans="1:11" x14ac:dyDescent="0.2">
      <c r="A122" s="2" t="s">
        <v>131</v>
      </c>
      <c r="B122" s="181">
        <v>649</v>
      </c>
      <c r="C122" s="178">
        <v>0.19366686046123499</v>
      </c>
      <c r="D122" s="178">
        <v>0.14977739751339</v>
      </c>
      <c r="E122" s="178">
        <v>6.1739478260278702E-2</v>
      </c>
      <c r="F122" s="178">
        <v>0.128998428583145</v>
      </c>
      <c r="G122" s="178">
        <v>4.3411217629909502E-2</v>
      </c>
      <c r="H122" s="178">
        <v>0.131709784269333</v>
      </c>
      <c r="I122" s="178">
        <v>3.4555196762085003E-2</v>
      </c>
      <c r="J122" s="178">
        <v>3.7458281964063603E-2</v>
      </c>
      <c r="K122" s="178">
        <v>0.218683362007141</v>
      </c>
    </row>
    <row r="123" spans="1:11" x14ac:dyDescent="0.2">
      <c r="A123" s="2" t="s">
        <v>132</v>
      </c>
      <c r="B123" s="181">
        <v>370</v>
      </c>
      <c r="C123" s="178">
        <v>0.20852059125900299</v>
      </c>
      <c r="D123" s="178">
        <v>0.21500925719738001</v>
      </c>
      <c r="E123" s="178">
        <v>3.42319533228874E-2</v>
      </c>
      <c r="F123" s="178">
        <v>0.104675583541393</v>
      </c>
      <c r="G123" s="178">
        <v>3.87009419500828E-2</v>
      </c>
      <c r="H123" s="178">
        <v>0.13502463698387099</v>
      </c>
      <c r="I123" s="178">
        <v>1.79918613284826E-2</v>
      </c>
      <c r="J123" s="178">
        <v>6.7171826958656297E-2</v>
      </c>
      <c r="K123" s="178">
        <v>0.17867334187030801</v>
      </c>
    </row>
    <row r="124" spans="1:11" x14ac:dyDescent="0.2">
      <c r="A124" s="3" t="s">
        <v>133</v>
      </c>
      <c r="B124" s="182">
        <v>1830</v>
      </c>
      <c r="C124" s="179">
        <v>0.29862082004547102</v>
      </c>
      <c r="D124" s="179">
        <v>0.13711109757423401</v>
      </c>
      <c r="E124" s="179">
        <v>3.36820855736732E-2</v>
      </c>
      <c r="F124" s="179">
        <v>5.30812256038189E-2</v>
      </c>
      <c r="G124" s="179">
        <v>3.7903480231761898E-2</v>
      </c>
      <c r="H124" s="179">
        <v>0.12865002453327201</v>
      </c>
      <c r="I124" s="179">
        <v>4.8676520586013801E-2</v>
      </c>
      <c r="J124" s="179">
        <v>9.9479369819164304E-2</v>
      </c>
      <c r="K124" s="179">
        <v>0.16279536485672</v>
      </c>
    </row>
    <row r="126" spans="1:1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205</v>
      </c>
    </row>
    <row r="4" spans="1:17" x14ac:dyDescent="0.2">
      <c r="A4" t="s">
        <v>23</v>
      </c>
    </row>
    <row r="5" spans="1:17" ht="25.5" x14ac:dyDescent="0.2">
      <c r="A5" s="4" t="s">
        <v>24</v>
      </c>
      <c r="B5" s="4" t="s">
        <v>4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218</v>
      </c>
      <c r="P5" s="4" t="s">
        <v>25</v>
      </c>
      <c r="Q5" s="4" t="s">
        <v>172</v>
      </c>
    </row>
    <row r="6" spans="1:17" x14ac:dyDescent="0.2">
      <c r="A6" s="5" t="s">
        <v>26</v>
      </c>
      <c r="B6" s="186" t="s">
        <v>1</v>
      </c>
      <c r="C6" s="183" t="s">
        <v>1</v>
      </c>
      <c r="D6" s="183" t="s">
        <v>1</v>
      </c>
      <c r="E6" s="183" t="s">
        <v>1</v>
      </c>
      <c r="F6" s="183" t="s">
        <v>1</v>
      </c>
      <c r="G6" s="183" t="s">
        <v>1</v>
      </c>
      <c r="H6" s="183" t="s">
        <v>1</v>
      </c>
      <c r="I6" s="183" t="s">
        <v>1</v>
      </c>
      <c r="J6" s="183" t="s">
        <v>1</v>
      </c>
      <c r="K6" s="183" t="s">
        <v>1</v>
      </c>
      <c r="L6" s="183" t="s">
        <v>1</v>
      </c>
      <c r="M6" s="183" t="s">
        <v>1</v>
      </c>
      <c r="N6" s="183" t="s">
        <v>1</v>
      </c>
      <c r="O6" s="183" t="s">
        <v>1</v>
      </c>
      <c r="P6" s="189" t="s">
        <v>1</v>
      </c>
      <c r="Q6" s="189" t="s">
        <v>1</v>
      </c>
    </row>
    <row r="7" spans="1:17" x14ac:dyDescent="0.2">
      <c r="A7" s="2" t="s">
        <v>26</v>
      </c>
      <c r="B7" s="187">
        <v>4199</v>
      </c>
      <c r="C7" s="184">
        <v>9.4155641272664105E-3</v>
      </c>
      <c r="D7" s="184">
        <v>0.11400654166936899</v>
      </c>
      <c r="E7" s="184">
        <v>0.24764898419380199</v>
      </c>
      <c r="F7" s="184">
        <v>0.227222695946693</v>
      </c>
      <c r="G7" s="184">
        <v>0.14801751077175099</v>
      </c>
      <c r="H7" s="184">
        <v>8.8233582675457001E-2</v>
      </c>
      <c r="I7" s="184">
        <v>4.5662574470043203E-2</v>
      </c>
      <c r="J7" s="184">
        <v>3.9156120270490598E-2</v>
      </c>
      <c r="K7" s="184">
        <v>2.40831449627876E-2</v>
      </c>
      <c r="L7" s="184">
        <v>2.2103790193796199E-2</v>
      </c>
      <c r="M7" s="184">
        <v>2.2294942289590801E-2</v>
      </c>
      <c r="N7" s="184">
        <v>9.54038463532925E-3</v>
      </c>
      <c r="O7" s="184">
        <v>2.6141656562686001E-3</v>
      </c>
      <c r="P7" s="190">
        <v>516.74267578125</v>
      </c>
      <c r="Q7" s="190">
        <v>450</v>
      </c>
    </row>
    <row r="8" spans="1:17" x14ac:dyDescent="0.2">
      <c r="A8" s="5" t="s">
        <v>27</v>
      </c>
      <c r="B8" s="186" t="s">
        <v>1</v>
      </c>
      <c r="C8" s="183" t="s">
        <v>1</v>
      </c>
      <c r="D8" s="183" t="s">
        <v>1</v>
      </c>
      <c r="E8" s="183" t="s">
        <v>1</v>
      </c>
      <c r="F8" s="183" t="s">
        <v>1</v>
      </c>
      <c r="G8" s="183" t="s">
        <v>1</v>
      </c>
      <c r="H8" s="183" t="s">
        <v>1</v>
      </c>
      <c r="I8" s="183" t="s">
        <v>1</v>
      </c>
      <c r="J8" s="183" t="s">
        <v>1</v>
      </c>
      <c r="K8" s="183" t="s">
        <v>1</v>
      </c>
      <c r="L8" s="183" t="s">
        <v>1</v>
      </c>
      <c r="M8" s="183" t="s">
        <v>1</v>
      </c>
      <c r="N8" s="183" t="s">
        <v>1</v>
      </c>
      <c r="O8" s="183" t="s">
        <v>1</v>
      </c>
      <c r="P8" s="189" t="s">
        <v>1</v>
      </c>
      <c r="Q8" s="189" t="s">
        <v>1</v>
      </c>
    </row>
    <row r="9" spans="1:17" x14ac:dyDescent="0.2">
      <c r="A9" s="2" t="s">
        <v>28</v>
      </c>
      <c r="B9" s="187">
        <v>1357</v>
      </c>
      <c r="C9" s="184">
        <v>1.53159778565168E-2</v>
      </c>
      <c r="D9" s="184">
        <v>0.15745715796947499</v>
      </c>
      <c r="E9" s="184">
        <v>0.270494043827057</v>
      </c>
      <c r="F9" s="184">
        <v>0.25460714101791398</v>
      </c>
      <c r="G9" s="184">
        <v>0.14955952763557401</v>
      </c>
      <c r="H9" s="184">
        <v>6.2184169888496399E-2</v>
      </c>
      <c r="I9" s="184">
        <v>2.7273135259747502E-2</v>
      </c>
      <c r="J9" s="184">
        <v>2.3557569831609702E-2</v>
      </c>
      <c r="K9" s="184">
        <v>1.4455016702413601E-2</v>
      </c>
      <c r="L9" s="184">
        <v>1.1145900003612E-2</v>
      </c>
      <c r="M9" s="184">
        <v>8.3263162523508107E-3</v>
      </c>
      <c r="N9" s="184">
        <v>4.0591838769614697E-3</v>
      </c>
      <c r="O9" s="184">
        <v>1.5648563858121601E-3</v>
      </c>
      <c r="P9" s="190">
        <v>455.70782470703102</v>
      </c>
      <c r="Q9" s="190">
        <v>410</v>
      </c>
    </row>
    <row r="10" spans="1:17" x14ac:dyDescent="0.2">
      <c r="A10" s="2" t="s">
        <v>29</v>
      </c>
      <c r="B10" s="187">
        <v>227</v>
      </c>
      <c r="C10" s="184">
        <v>0</v>
      </c>
      <c r="D10" s="184">
        <v>2.0958788692951199E-2</v>
      </c>
      <c r="E10" s="184">
        <v>0.19320747256279</v>
      </c>
      <c r="F10" s="184">
        <v>0.29579266905784601</v>
      </c>
      <c r="G10" s="184">
        <v>0.13857157528400399</v>
      </c>
      <c r="H10" s="184">
        <v>0.12611134350299799</v>
      </c>
      <c r="I10" s="184">
        <v>7.1886762976646396E-2</v>
      </c>
      <c r="J10" s="184">
        <v>4.18321080505848E-2</v>
      </c>
      <c r="K10" s="184">
        <v>2.6024162769317599E-2</v>
      </c>
      <c r="L10" s="184">
        <v>2.4612408131361001E-2</v>
      </c>
      <c r="M10" s="184">
        <v>1.9056933000683798E-2</v>
      </c>
      <c r="N10" s="184">
        <v>2.9762730002403301E-2</v>
      </c>
      <c r="O10" s="184">
        <v>1.21830543503165E-2</v>
      </c>
      <c r="P10" s="190">
        <v>598.1025390625</v>
      </c>
      <c r="Q10" s="190">
        <v>498</v>
      </c>
    </row>
    <row r="11" spans="1:17" x14ac:dyDescent="0.2">
      <c r="A11" s="2" t="s">
        <v>30</v>
      </c>
      <c r="B11" s="187">
        <v>665</v>
      </c>
      <c r="C11" s="184">
        <v>0</v>
      </c>
      <c r="D11" s="184">
        <v>1.2651763856410999E-2</v>
      </c>
      <c r="E11" s="184">
        <v>0.10899055749177899</v>
      </c>
      <c r="F11" s="184">
        <v>0.15765640139579801</v>
      </c>
      <c r="G11" s="184">
        <v>0.141710579395294</v>
      </c>
      <c r="H11" s="184">
        <v>0.12759706377983099</v>
      </c>
      <c r="I11" s="184">
        <v>7.27279558777809E-2</v>
      </c>
      <c r="J11" s="184">
        <v>0.107999697327614</v>
      </c>
      <c r="K11" s="184">
        <v>7.5596071779727894E-2</v>
      </c>
      <c r="L11" s="184">
        <v>7.7564463019371005E-2</v>
      </c>
      <c r="M11" s="184">
        <v>8.7138056755065904E-2</v>
      </c>
      <c r="N11" s="184">
        <v>2.70445123314857E-2</v>
      </c>
      <c r="O11" s="184">
        <v>3.32288001663983E-3</v>
      </c>
      <c r="P11" s="190">
        <v>729.46032714843795</v>
      </c>
      <c r="Q11" s="190">
        <v>640</v>
      </c>
    </row>
    <row r="12" spans="1:17" x14ac:dyDescent="0.2">
      <c r="A12" s="2" t="s">
        <v>31</v>
      </c>
      <c r="B12" s="187">
        <v>849</v>
      </c>
      <c r="C12" s="184">
        <v>0</v>
      </c>
      <c r="D12" s="184">
        <v>3.7087377160787603E-2</v>
      </c>
      <c r="E12" s="184">
        <v>0.14976778626442</v>
      </c>
      <c r="F12" s="184">
        <v>0.189686253666878</v>
      </c>
      <c r="G12" s="184">
        <v>0.202243447303772</v>
      </c>
      <c r="H12" s="184">
        <v>0.14911636710166901</v>
      </c>
      <c r="I12" s="184">
        <v>8.5604459047317505E-2</v>
      </c>
      <c r="J12" s="184">
        <v>6.3282534480094896E-2</v>
      </c>
      <c r="K12" s="184">
        <v>3.2855644822120701E-2</v>
      </c>
      <c r="L12" s="184">
        <v>3.75014506280422E-2</v>
      </c>
      <c r="M12" s="184">
        <v>3.9074134081602097E-2</v>
      </c>
      <c r="N12" s="184">
        <v>1.1654286645352801E-2</v>
      </c>
      <c r="O12" s="184">
        <v>2.1262550726532901E-3</v>
      </c>
      <c r="P12" s="190">
        <v>616.84582519531205</v>
      </c>
      <c r="Q12" s="190">
        <v>550</v>
      </c>
    </row>
    <row r="13" spans="1:17" x14ac:dyDescent="0.2">
      <c r="A13" s="2" t="s">
        <v>32</v>
      </c>
      <c r="B13" s="187">
        <v>393</v>
      </c>
      <c r="C13" s="184">
        <v>1.39811132103205E-2</v>
      </c>
      <c r="D13" s="184">
        <v>0.199175626039505</v>
      </c>
      <c r="E13" s="184">
        <v>0.40372639894485501</v>
      </c>
      <c r="F13" s="184">
        <v>0.208349645137787</v>
      </c>
      <c r="G13" s="184">
        <v>9.0017713606357602E-2</v>
      </c>
      <c r="H13" s="184">
        <v>5.1661912351846702E-2</v>
      </c>
      <c r="I13" s="184">
        <v>2.0633190870284999E-2</v>
      </c>
      <c r="J13" s="184">
        <v>5.8031561784446196E-3</v>
      </c>
      <c r="K13" s="184">
        <v>5.6690350174903904E-3</v>
      </c>
      <c r="L13" s="184">
        <v>0</v>
      </c>
      <c r="M13" s="184">
        <v>9.8219444043934302E-4</v>
      </c>
      <c r="N13" s="184">
        <v>0</v>
      </c>
      <c r="O13" s="184">
        <v>0</v>
      </c>
      <c r="P13" s="190">
        <v>392.35345458984398</v>
      </c>
      <c r="Q13" s="190">
        <v>364</v>
      </c>
    </row>
    <row r="14" spans="1:17" x14ac:dyDescent="0.2">
      <c r="A14" s="2" t="s">
        <v>33</v>
      </c>
      <c r="B14" s="187">
        <v>577</v>
      </c>
      <c r="C14" s="184">
        <v>3.96157708019018E-3</v>
      </c>
      <c r="D14" s="184">
        <v>6.8161845207214397E-2</v>
      </c>
      <c r="E14" s="184">
        <v>0.29281020164489702</v>
      </c>
      <c r="F14" s="184">
        <v>0.21668964624404899</v>
      </c>
      <c r="G14" s="184">
        <v>0.15808828175067899</v>
      </c>
      <c r="H14" s="184">
        <v>0.121001183986664</v>
      </c>
      <c r="I14" s="184">
        <v>3.6167580634355503E-2</v>
      </c>
      <c r="J14" s="184">
        <v>4.4504936784505802E-2</v>
      </c>
      <c r="K14" s="184">
        <v>2.0032245665788699E-2</v>
      </c>
      <c r="L14" s="184">
        <v>1.38186570256948E-2</v>
      </c>
      <c r="M14" s="184">
        <v>1.6854252666235001E-2</v>
      </c>
      <c r="N14" s="184">
        <v>4.11483366042376E-3</v>
      </c>
      <c r="O14" s="184">
        <v>3.7947429809719298E-3</v>
      </c>
      <c r="P14" s="190">
        <v>514.02886962890602</v>
      </c>
      <c r="Q14" s="190">
        <v>455</v>
      </c>
    </row>
    <row r="15" spans="1:17" x14ac:dyDescent="0.2">
      <c r="A15" s="5" t="s">
        <v>34</v>
      </c>
      <c r="B15" s="186" t="s">
        <v>1</v>
      </c>
      <c r="C15" s="183" t="s">
        <v>1</v>
      </c>
      <c r="D15" s="183" t="s">
        <v>1</v>
      </c>
      <c r="E15" s="183" t="s">
        <v>1</v>
      </c>
      <c r="F15" s="183" t="s">
        <v>1</v>
      </c>
      <c r="G15" s="183" t="s">
        <v>1</v>
      </c>
      <c r="H15" s="183" t="s">
        <v>1</v>
      </c>
      <c r="I15" s="183" t="s">
        <v>1</v>
      </c>
      <c r="J15" s="183" t="s">
        <v>1</v>
      </c>
      <c r="K15" s="183" t="s">
        <v>1</v>
      </c>
      <c r="L15" s="183" t="s">
        <v>1</v>
      </c>
      <c r="M15" s="183" t="s">
        <v>1</v>
      </c>
      <c r="N15" s="183" t="s">
        <v>1</v>
      </c>
      <c r="O15" s="183" t="s">
        <v>1</v>
      </c>
      <c r="P15" s="189" t="s">
        <v>1</v>
      </c>
      <c r="Q15" s="189" t="s">
        <v>1</v>
      </c>
    </row>
    <row r="16" spans="1:17" x14ac:dyDescent="0.2">
      <c r="A16" s="2" t="s">
        <v>35</v>
      </c>
      <c r="B16" s="187">
        <v>2840</v>
      </c>
      <c r="C16" s="184">
        <v>4.7134738415479703E-3</v>
      </c>
      <c r="D16" s="184">
        <v>7.9458788037300096E-2</v>
      </c>
      <c r="E16" s="184">
        <v>0.20268431305885301</v>
      </c>
      <c r="F16" s="184">
        <v>0.243408933281898</v>
      </c>
      <c r="G16" s="184">
        <v>0.16055212914943701</v>
      </c>
      <c r="H16" s="184">
        <v>9.9712431430816706E-2</v>
      </c>
      <c r="I16" s="184">
        <v>5.4821927100419998E-2</v>
      </c>
      <c r="J16" s="184">
        <v>4.6996023505926098E-2</v>
      </c>
      <c r="K16" s="184">
        <v>3.06695681065321E-2</v>
      </c>
      <c r="L16" s="184">
        <v>2.96711623668671E-2</v>
      </c>
      <c r="M16" s="184">
        <v>3.0490515753626799E-2</v>
      </c>
      <c r="N16" s="184">
        <v>1.34338308125734E-2</v>
      </c>
      <c r="O16" s="184">
        <v>3.3868928439915202E-3</v>
      </c>
      <c r="P16" s="190">
        <v>559.62921142578102</v>
      </c>
      <c r="Q16" s="190">
        <v>480</v>
      </c>
    </row>
    <row r="17" spans="1:17" x14ac:dyDescent="0.2">
      <c r="A17" s="2" t="s">
        <v>36</v>
      </c>
      <c r="B17" s="187">
        <v>190</v>
      </c>
      <c r="C17" s="184">
        <v>4.6573504805564901E-2</v>
      </c>
      <c r="D17" s="184">
        <v>0.32795912027358998</v>
      </c>
      <c r="E17" s="184">
        <v>0.29694750905036899</v>
      </c>
      <c r="F17" s="184">
        <v>0.16554094851017001</v>
      </c>
      <c r="G17" s="184">
        <v>8.3477623760700198E-2</v>
      </c>
      <c r="H17" s="184">
        <v>3.9913915097713498E-2</v>
      </c>
      <c r="I17" s="184">
        <v>1.31455482915044E-2</v>
      </c>
      <c r="J17" s="184">
        <v>1.8859874457120899E-2</v>
      </c>
      <c r="K17" s="184">
        <v>0</v>
      </c>
      <c r="L17" s="184">
        <v>6.6748233512043996E-3</v>
      </c>
      <c r="M17" s="184">
        <v>9.0713152894750205E-4</v>
      </c>
      <c r="N17" s="184">
        <v>0</v>
      </c>
      <c r="O17" s="184">
        <v>0</v>
      </c>
      <c r="P17" s="190">
        <v>371.88854980468801</v>
      </c>
      <c r="Q17" s="190">
        <v>342</v>
      </c>
    </row>
    <row r="18" spans="1:17" x14ac:dyDescent="0.2">
      <c r="A18" s="2" t="s">
        <v>37</v>
      </c>
      <c r="B18" s="187">
        <v>915</v>
      </c>
      <c r="C18" s="184">
        <v>6.0915825888514501E-3</v>
      </c>
      <c r="D18" s="184">
        <v>0.146942913532257</v>
      </c>
      <c r="E18" s="184">
        <v>0.38607844710349998</v>
      </c>
      <c r="F18" s="184">
        <v>0.21221631765365601</v>
      </c>
      <c r="G18" s="184">
        <v>0.10661607980728099</v>
      </c>
      <c r="H18" s="184">
        <v>7.4811168015003204E-2</v>
      </c>
      <c r="I18" s="184">
        <v>2.7733359485864601E-2</v>
      </c>
      <c r="J18" s="184">
        <v>1.4947071671485899E-2</v>
      </c>
      <c r="K18" s="184">
        <v>1.15873999893665E-2</v>
      </c>
      <c r="L18" s="184">
        <v>4.4884397648274899E-3</v>
      </c>
      <c r="M18" s="184">
        <v>5.2919210866093601E-3</v>
      </c>
      <c r="N18" s="184">
        <v>1.2285345001146199E-3</v>
      </c>
      <c r="O18" s="184">
        <v>1.96676794439554E-3</v>
      </c>
      <c r="P18" s="190">
        <v>433.62527465820301</v>
      </c>
      <c r="Q18" s="190">
        <v>386</v>
      </c>
    </row>
    <row r="19" spans="1:17" x14ac:dyDescent="0.2">
      <c r="A19" s="2" t="s">
        <v>38</v>
      </c>
      <c r="B19" s="187">
        <v>162</v>
      </c>
      <c r="C19" s="184">
        <v>1.5249073505401599E-2</v>
      </c>
      <c r="D19" s="184">
        <v>9.7785167396068601E-2</v>
      </c>
      <c r="E19" s="184">
        <v>0.26345562934875499</v>
      </c>
      <c r="F19" s="184">
        <v>0.18888594210147899</v>
      </c>
      <c r="G19" s="184">
        <v>0.21681931614875799</v>
      </c>
      <c r="H19" s="184">
        <v>5.5025748908519703E-2</v>
      </c>
      <c r="I19" s="184">
        <v>4.9795005470514297E-2</v>
      </c>
      <c r="J19" s="184">
        <v>5.6327227503061301E-2</v>
      </c>
      <c r="K19" s="184">
        <v>1.46967452019453E-2</v>
      </c>
      <c r="L19" s="184">
        <v>2.05934271216393E-2</v>
      </c>
      <c r="M19" s="184">
        <v>1.30038782954216E-2</v>
      </c>
      <c r="N19" s="184">
        <v>8.3628287538886105E-3</v>
      </c>
      <c r="O19" s="184">
        <v>0</v>
      </c>
      <c r="P19" s="190">
        <v>501.41604614257801</v>
      </c>
      <c r="Q19" s="190">
        <v>450</v>
      </c>
    </row>
    <row r="20" spans="1:17" x14ac:dyDescent="0.2">
      <c r="A20" s="5" t="s">
        <v>39</v>
      </c>
      <c r="B20" s="186" t="s">
        <v>1</v>
      </c>
      <c r="C20" s="183" t="s">
        <v>1</v>
      </c>
      <c r="D20" s="183" t="s">
        <v>1</v>
      </c>
      <c r="E20" s="183" t="s">
        <v>1</v>
      </c>
      <c r="F20" s="183" t="s">
        <v>1</v>
      </c>
      <c r="G20" s="183" t="s">
        <v>1</v>
      </c>
      <c r="H20" s="183" t="s">
        <v>1</v>
      </c>
      <c r="I20" s="183" t="s">
        <v>1</v>
      </c>
      <c r="J20" s="183" t="s">
        <v>1</v>
      </c>
      <c r="K20" s="183" t="s">
        <v>1</v>
      </c>
      <c r="L20" s="183" t="s">
        <v>1</v>
      </c>
      <c r="M20" s="183" t="s">
        <v>1</v>
      </c>
      <c r="N20" s="183" t="s">
        <v>1</v>
      </c>
      <c r="O20" s="183" t="s">
        <v>1</v>
      </c>
      <c r="P20" s="189" t="s">
        <v>1</v>
      </c>
      <c r="Q20" s="189" t="s">
        <v>1</v>
      </c>
    </row>
    <row r="21" spans="1:17" x14ac:dyDescent="0.2">
      <c r="A21" s="2" t="s">
        <v>35</v>
      </c>
      <c r="B21" s="187">
        <v>2840</v>
      </c>
      <c r="C21" s="184">
        <v>4.7134738415479703E-3</v>
      </c>
      <c r="D21" s="184">
        <v>7.9458788037300096E-2</v>
      </c>
      <c r="E21" s="184">
        <v>0.20268431305885301</v>
      </c>
      <c r="F21" s="184">
        <v>0.243408933281898</v>
      </c>
      <c r="G21" s="184">
        <v>0.16055212914943701</v>
      </c>
      <c r="H21" s="184">
        <v>9.9712431430816706E-2</v>
      </c>
      <c r="I21" s="184">
        <v>5.4821927100419998E-2</v>
      </c>
      <c r="J21" s="184">
        <v>4.6996023505926098E-2</v>
      </c>
      <c r="K21" s="184">
        <v>3.06695681065321E-2</v>
      </c>
      <c r="L21" s="184">
        <v>2.96711623668671E-2</v>
      </c>
      <c r="M21" s="184">
        <v>3.0490515753626799E-2</v>
      </c>
      <c r="N21" s="184">
        <v>1.34338308125734E-2</v>
      </c>
      <c r="O21" s="184">
        <v>3.3868928439915202E-3</v>
      </c>
      <c r="P21" s="190">
        <v>559.62921142578102</v>
      </c>
      <c r="Q21" s="190">
        <v>480</v>
      </c>
    </row>
    <row r="22" spans="1:17" x14ac:dyDescent="0.2">
      <c r="A22" s="2" t="s">
        <v>40</v>
      </c>
      <c r="B22" s="187">
        <v>64</v>
      </c>
      <c r="C22" s="184">
        <v>4.44827936589718E-2</v>
      </c>
      <c r="D22" s="184">
        <v>0.20413103699684099</v>
      </c>
      <c r="E22" s="184">
        <v>0.230356469750404</v>
      </c>
      <c r="F22" s="184">
        <v>0.254624903202057</v>
      </c>
      <c r="G22" s="184">
        <v>0.15295396745204901</v>
      </c>
      <c r="H22" s="184">
        <v>9.04392600059509E-2</v>
      </c>
      <c r="I22" s="184">
        <v>1.4825277030467999E-2</v>
      </c>
      <c r="J22" s="184">
        <v>0</v>
      </c>
      <c r="K22" s="184">
        <v>0</v>
      </c>
      <c r="L22" s="184">
        <v>8.1862974911928194E-3</v>
      </c>
      <c r="M22" s="184">
        <v>0</v>
      </c>
      <c r="N22" s="184">
        <v>0</v>
      </c>
      <c r="O22" s="184">
        <v>0</v>
      </c>
      <c r="P22" s="190">
        <v>418.25299072265602</v>
      </c>
      <c r="Q22" s="190">
        <v>415</v>
      </c>
    </row>
    <row r="23" spans="1:17" x14ac:dyDescent="0.2">
      <c r="A23" s="2" t="s">
        <v>41</v>
      </c>
      <c r="B23" s="187">
        <v>107</v>
      </c>
      <c r="C23" s="184">
        <v>5.1941052079200703E-2</v>
      </c>
      <c r="D23" s="184">
        <v>0.34649863839149497</v>
      </c>
      <c r="E23" s="184">
        <v>0.34807413816451999</v>
      </c>
      <c r="F23" s="184">
        <v>0.13144230842590299</v>
      </c>
      <c r="G23" s="184">
        <v>5.7230610400438302E-2</v>
      </c>
      <c r="H23" s="184">
        <v>1.7289044335484501E-2</v>
      </c>
      <c r="I23" s="184">
        <v>1.4403861016035101E-2</v>
      </c>
      <c r="J23" s="184">
        <v>2.4600427597761199E-2</v>
      </c>
      <c r="K23" s="184">
        <v>0</v>
      </c>
      <c r="L23" s="184">
        <v>6.9303438067436201E-3</v>
      </c>
      <c r="M23" s="184">
        <v>1.5895563410595101E-3</v>
      </c>
      <c r="N23" s="184">
        <v>0</v>
      </c>
      <c r="O23" s="184">
        <v>0</v>
      </c>
      <c r="P23" s="190">
        <v>356.56005859375</v>
      </c>
      <c r="Q23" s="190">
        <v>327</v>
      </c>
    </row>
    <row r="24" spans="1:17" x14ac:dyDescent="0.2">
      <c r="A24" s="2" t="s">
        <v>42</v>
      </c>
      <c r="B24" s="187">
        <v>19</v>
      </c>
      <c r="C24" s="184" t="s">
        <v>1</v>
      </c>
      <c r="D24" s="184" t="s">
        <v>1</v>
      </c>
      <c r="E24" s="184" t="s">
        <v>1</v>
      </c>
      <c r="F24" s="184" t="s">
        <v>1</v>
      </c>
      <c r="G24" s="184" t="s">
        <v>1</v>
      </c>
      <c r="H24" s="184" t="s">
        <v>1</v>
      </c>
      <c r="I24" s="184" t="s">
        <v>1</v>
      </c>
      <c r="J24" s="184" t="s">
        <v>1</v>
      </c>
      <c r="K24" s="184" t="s">
        <v>1</v>
      </c>
      <c r="L24" s="184" t="s">
        <v>1</v>
      </c>
      <c r="M24" s="184" t="s">
        <v>1</v>
      </c>
      <c r="N24" s="184" t="s">
        <v>1</v>
      </c>
      <c r="O24" s="184" t="s">
        <v>1</v>
      </c>
      <c r="P24" s="190" t="s">
        <v>1</v>
      </c>
      <c r="Q24" s="190" t="s">
        <v>1</v>
      </c>
    </row>
    <row r="25" spans="1:17" x14ac:dyDescent="0.2">
      <c r="A25" s="2" t="s">
        <v>43</v>
      </c>
      <c r="B25" s="187">
        <v>6</v>
      </c>
      <c r="C25" s="184" t="s">
        <v>1</v>
      </c>
      <c r="D25" s="184" t="s">
        <v>1</v>
      </c>
      <c r="E25" s="184" t="s">
        <v>1</v>
      </c>
      <c r="F25" s="184" t="s">
        <v>1</v>
      </c>
      <c r="G25" s="184" t="s">
        <v>1</v>
      </c>
      <c r="H25" s="184" t="s">
        <v>1</v>
      </c>
      <c r="I25" s="184" t="s">
        <v>1</v>
      </c>
      <c r="J25" s="184" t="s">
        <v>1</v>
      </c>
      <c r="K25" s="184" t="s">
        <v>1</v>
      </c>
      <c r="L25" s="184" t="s">
        <v>1</v>
      </c>
      <c r="M25" s="184" t="s">
        <v>1</v>
      </c>
      <c r="N25" s="184" t="s">
        <v>1</v>
      </c>
      <c r="O25" s="184" t="s">
        <v>1</v>
      </c>
      <c r="P25" s="190" t="s">
        <v>1</v>
      </c>
      <c r="Q25" s="190" t="s">
        <v>1</v>
      </c>
    </row>
    <row r="26" spans="1:17" x14ac:dyDescent="0.2">
      <c r="A26" s="2" t="s">
        <v>37</v>
      </c>
      <c r="B26" s="187">
        <v>915</v>
      </c>
      <c r="C26" s="184">
        <v>6.0915825888514501E-3</v>
      </c>
      <c r="D26" s="184">
        <v>0.146942913532257</v>
      </c>
      <c r="E26" s="184">
        <v>0.38607844710349998</v>
      </c>
      <c r="F26" s="184">
        <v>0.21221631765365601</v>
      </c>
      <c r="G26" s="184">
        <v>0.10661607980728099</v>
      </c>
      <c r="H26" s="184">
        <v>7.4811168015003204E-2</v>
      </c>
      <c r="I26" s="184">
        <v>2.7733359485864601E-2</v>
      </c>
      <c r="J26" s="184">
        <v>1.4947071671485899E-2</v>
      </c>
      <c r="K26" s="184">
        <v>1.15873999893665E-2</v>
      </c>
      <c r="L26" s="184">
        <v>4.4884397648274899E-3</v>
      </c>
      <c r="M26" s="184">
        <v>5.2919210866093601E-3</v>
      </c>
      <c r="N26" s="184">
        <v>1.2285345001146199E-3</v>
      </c>
      <c r="O26" s="184">
        <v>1.96676794439554E-3</v>
      </c>
      <c r="P26" s="190">
        <v>433.62527465820301</v>
      </c>
      <c r="Q26" s="190">
        <v>386</v>
      </c>
    </row>
    <row r="27" spans="1:17" x14ac:dyDescent="0.2">
      <c r="A27" s="2" t="s">
        <v>44</v>
      </c>
      <c r="B27" s="187">
        <v>14</v>
      </c>
      <c r="C27" s="184" t="s">
        <v>1</v>
      </c>
      <c r="D27" s="184" t="s">
        <v>1</v>
      </c>
      <c r="E27" s="184" t="s">
        <v>1</v>
      </c>
      <c r="F27" s="184" t="s">
        <v>1</v>
      </c>
      <c r="G27" s="184" t="s">
        <v>1</v>
      </c>
      <c r="H27" s="184" t="s">
        <v>1</v>
      </c>
      <c r="I27" s="184" t="s">
        <v>1</v>
      </c>
      <c r="J27" s="184" t="s">
        <v>1</v>
      </c>
      <c r="K27" s="184" t="s">
        <v>1</v>
      </c>
      <c r="L27" s="184" t="s">
        <v>1</v>
      </c>
      <c r="M27" s="184" t="s">
        <v>1</v>
      </c>
      <c r="N27" s="184" t="s">
        <v>1</v>
      </c>
      <c r="O27" s="184" t="s">
        <v>1</v>
      </c>
      <c r="P27" s="190" t="s">
        <v>1</v>
      </c>
      <c r="Q27" s="190" t="s">
        <v>1</v>
      </c>
    </row>
    <row r="28" spans="1:17" x14ac:dyDescent="0.2">
      <c r="A28" s="2" t="s">
        <v>45</v>
      </c>
      <c r="B28" s="187">
        <v>142</v>
      </c>
      <c r="C28" s="184">
        <v>9.2268679291009903E-3</v>
      </c>
      <c r="D28" s="184">
        <v>0.109298773109913</v>
      </c>
      <c r="E28" s="184">
        <v>0.27907657623290999</v>
      </c>
      <c r="F28" s="184">
        <v>0.188896864652634</v>
      </c>
      <c r="G28" s="184">
        <v>0.18544466793537101</v>
      </c>
      <c r="H28" s="184">
        <v>6.1504691839218098E-2</v>
      </c>
      <c r="I28" s="184">
        <v>4.6900078654289197E-2</v>
      </c>
      <c r="J28" s="184">
        <v>6.2959410250186906E-2</v>
      </c>
      <c r="K28" s="184">
        <v>9.7913946956396103E-3</v>
      </c>
      <c r="L28" s="184">
        <v>2.30181757360697E-2</v>
      </c>
      <c r="M28" s="184">
        <v>1.45350052043796E-2</v>
      </c>
      <c r="N28" s="184">
        <v>9.3475002795457805E-3</v>
      </c>
      <c r="O28" s="184">
        <v>0</v>
      </c>
      <c r="P28" s="190">
        <v>500.62890625</v>
      </c>
      <c r="Q28" s="190">
        <v>434</v>
      </c>
    </row>
    <row r="29" spans="1:17" x14ac:dyDescent="0.2">
      <c r="A29" s="5" t="s">
        <v>46</v>
      </c>
      <c r="B29" s="186" t="s">
        <v>1</v>
      </c>
      <c r="C29" s="183" t="s">
        <v>1</v>
      </c>
      <c r="D29" s="183" t="s">
        <v>1</v>
      </c>
      <c r="E29" s="183" t="s">
        <v>1</v>
      </c>
      <c r="F29" s="183" t="s">
        <v>1</v>
      </c>
      <c r="G29" s="183" t="s">
        <v>1</v>
      </c>
      <c r="H29" s="183" t="s">
        <v>1</v>
      </c>
      <c r="I29" s="183" t="s">
        <v>1</v>
      </c>
      <c r="J29" s="183" t="s">
        <v>1</v>
      </c>
      <c r="K29" s="183" t="s">
        <v>1</v>
      </c>
      <c r="L29" s="183" t="s">
        <v>1</v>
      </c>
      <c r="M29" s="183" t="s">
        <v>1</v>
      </c>
      <c r="N29" s="183" t="s">
        <v>1</v>
      </c>
      <c r="O29" s="183" t="s">
        <v>1</v>
      </c>
      <c r="P29" s="189" t="s">
        <v>1</v>
      </c>
      <c r="Q29" s="189" t="s">
        <v>1</v>
      </c>
    </row>
    <row r="30" spans="1:17" x14ac:dyDescent="0.2">
      <c r="A30" s="2" t="s">
        <v>47</v>
      </c>
      <c r="B30" s="187">
        <v>248</v>
      </c>
      <c r="C30" s="184">
        <v>4.0943142026662799E-2</v>
      </c>
      <c r="D30" s="184">
        <v>0.34105673432350198</v>
      </c>
      <c r="E30" s="184">
        <v>0.30619019269943198</v>
      </c>
      <c r="F30" s="184">
        <v>0.162219643592834</v>
      </c>
      <c r="G30" s="184">
        <v>8.3733491599559798E-2</v>
      </c>
      <c r="H30" s="184">
        <v>3.0025823041796702E-2</v>
      </c>
      <c r="I30" s="184">
        <v>1.49924801662564E-2</v>
      </c>
      <c r="J30" s="184">
        <v>1.0280803777277501E-2</v>
      </c>
      <c r="K30" s="184">
        <v>5.1393485628068404E-3</v>
      </c>
      <c r="L30" s="184">
        <v>3.6127702333033098E-3</v>
      </c>
      <c r="M30" s="184">
        <v>1.2037142878398299E-3</v>
      </c>
      <c r="N30" s="184">
        <v>6.0185714391991496E-4</v>
      </c>
      <c r="O30" s="184">
        <v>0</v>
      </c>
      <c r="P30" s="190">
        <v>362.47714233398398</v>
      </c>
      <c r="Q30" s="190">
        <v>331</v>
      </c>
    </row>
    <row r="31" spans="1:17" x14ac:dyDescent="0.2">
      <c r="A31" s="2" t="s">
        <v>48</v>
      </c>
      <c r="B31" s="187">
        <v>1104</v>
      </c>
      <c r="C31" s="184">
        <v>1.2160113081336001E-2</v>
      </c>
      <c r="D31" s="184">
        <v>0.15862302482128099</v>
      </c>
      <c r="E31" s="184">
        <v>0.355231583118439</v>
      </c>
      <c r="F31" s="184">
        <v>0.25510439276695301</v>
      </c>
      <c r="G31" s="184">
        <v>0.132477611303329</v>
      </c>
      <c r="H31" s="184">
        <v>4.8918507993221297E-2</v>
      </c>
      <c r="I31" s="184">
        <v>2.05813497304916E-2</v>
      </c>
      <c r="J31" s="184">
        <v>9.9999830126762407E-3</v>
      </c>
      <c r="K31" s="184">
        <v>1.36757513973862E-3</v>
      </c>
      <c r="L31" s="184">
        <v>3.1305677257478198E-3</v>
      </c>
      <c r="M31" s="184">
        <v>1.2403549626469599E-3</v>
      </c>
      <c r="N31" s="184">
        <v>9.9891808349639199E-4</v>
      </c>
      <c r="O31" s="184">
        <v>1.66032143170014E-4</v>
      </c>
      <c r="P31" s="190">
        <v>413.18225097656199</v>
      </c>
      <c r="Q31" s="190">
        <v>387</v>
      </c>
    </row>
    <row r="32" spans="1:17" x14ac:dyDescent="0.2">
      <c r="A32" s="2" t="s">
        <v>49</v>
      </c>
      <c r="B32" s="187">
        <v>881</v>
      </c>
      <c r="C32" s="184">
        <v>1.9175412307959001E-4</v>
      </c>
      <c r="D32" s="184">
        <v>5.7587992399931003E-2</v>
      </c>
      <c r="E32" s="184">
        <v>0.23378932476043701</v>
      </c>
      <c r="F32" s="184">
        <v>0.29573258757591198</v>
      </c>
      <c r="G32" s="184">
        <v>0.18851314485073101</v>
      </c>
      <c r="H32" s="184">
        <v>0.108494155108929</v>
      </c>
      <c r="I32" s="184">
        <v>3.3918216824531597E-2</v>
      </c>
      <c r="J32" s="184">
        <v>3.6454509943723699E-2</v>
      </c>
      <c r="K32" s="184">
        <v>1.2984955683350599E-2</v>
      </c>
      <c r="L32" s="184">
        <v>1.25256199389696E-2</v>
      </c>
      <c r="M32" s="184">
        <v>1.5523231588303999E-2</v>
      </c>
      <c r="N32" s="184">
        <v>3.9774989709258097E-3</v>
      </c>
      <c r="O32" s="184">
        <v>3.0699148192070397E-4</v>
      </c>
      <c r="P32" s="190">
        <v>508.10070800781199</v>
      </c>
      <c r="Q32" s="190">
        <v>470</v>
      </c>
    </row>
    <row r="33" spans="1:17" x14ac:dyDescent="0.2">
      <c r="A33" s="2" t="s">
        <v>50</v>
      </c>
      <c r="B33" s="187">
        <v>1763</v>
      </c>
      <c r="C33" s="184">
        <v>1.5839460538700199E-3</v>
      </c>
      <c r="D33" s="184">
        <v>2.32011526823044E-2</v>
      </c>
      <c r="E33" s="184">
        <v>0.114209920167923</v>
      </c>
      <c r="F33" s="184">
        <v>0.16257496178150199</v>
      </c>
      <c r="G33" s="184">
        <v>0.15870153903961201</v>
      </c>
      <c r="H33" s="184">
        <v>0.13996696472167999</v>
      </c>
      <c r="I33" s="184">
        <v>9.2901609838008894E-2</v>
      </c>
      <c r="J33" s="184">
        <v>8.6575970053672804E-2</v>
      </c>
      <c r="K33" s="184">
        <v>6.5755337476730305E-2</v>
      </c>
      <c r="L33" s="184">
        <v>5.6442033499479301E-2</v>
      </c>
      <c r="M33" s="184">
        <v>6.1704613268375397E-2</v>
      </c>
      <c r="N33" s="184">
        <v>2.77358591556549E-2</v>
      </c>
      <c r="O33" s="184">
        <v>8.6461072787642496E-3</v>
      </c>
      <c r="P33" s="190">
        <v>702.315673828125</v>
      </c>
      <c r="Q33" s="190">
        <v>605</v>
      </c>
    </row>
    <row r="34" spans="1:17" x14ac:dyDescent="0.2">
      <c r="A34" s="5" t="s">
        <v>51</v>
      </c>
      <c r="B34" s="186" t="s">
        <v>1</v>
      </c>
      <c r="C34" s="183" t="s">
        <v>1</v>
      </c>
      <c r="D34" s="183" t="s">
        <v>1</v>
      </c>
      <c r="E34" s="183" t="s">
        <v>1</v>
      </c>
      <c r="F34" s="183" t="s">
        <v>1</v>
      </c>
      <c r="G34" s="183" t="s">
        <v>1</v>
      </c>
      <c r="H34" s="183" t="s">
        <v>1</v>
      </c>
      <c r="I34" s="183" t="s">
        <v>1</v>
      </c>
      <c r="J34" s="183" t="s">
        <v>1</v>
      </c>
      <c r="K34" s="183" t="s">
        <v>1</v>
      </c>
      <c r="L34" s="183" t="s">
        <v>1</v>
      </c>
      <c r="M34" s="183" t="s">
        <v>1</v>
      </c>
      <c r="N34" s="183" t="s">
        <v>1</v>
      </c>
      <c r="O34" s="183" t="s">
        <v>1</v>
      </c>
      <c r="P34" s="189" t="s">
        <v>1</v>
      </c>
      <c r="Q34" s="189" t="s">
        <v>1</v>
      </c>
    </row>
    <row r="35" spans="1:17" x14ac:dyDescent="0.2">
      <c r="A35" s="2" t="s">
        <v>52</v>
      </c>
      <c r="B35" s="187">
        <v>1413</v>
      </c>
      <c r="C35" s="184">
        <v>1.6033649444580099E-2</v>
      </c>
      <c r="D35" s="184">
        <v>0.18218804895877799</v>
      </c>
      <c r="E35" s="184">
        <v>0.318459123373032</v>
      </c>
      <c r="F35" s="184">
        <v>0.24882417917251601</v>
      </c>
      <c r="G35" s="184">
        <v>0.131580725312233</v>
      </c>
      <c r="H35" s="184">
        <v>5.06648756563663E-2</v>
      </c>
      <c r="I35" s="184">
        <v>1.87241546809673E-2</v>
      </c>
      <c r="J35" s="184">
        <v>1.35420467704535E-2</v>
      </c>
      <c r="K35" s="184">
        <v>9.1626336798071896E-3</v>
      </c>
      <c r="L35" s="184">
        <v>4.7808298841118804E-3</v>
      </c>
      <c r="M35" s="184">
        <v>4.3091359548270702E-3</v>
      </c>
      <c r="N35" s="184">
        <v>1.6383945476263801E-3</v>
      </c>
      <c r="O35" s="184">
        <v>9.2214861069805907E-5</v>
      </c>
      <c r="P35" s="190">
        <v>419.95950317382801</v>
      </c>
      <c r="Q35" s="190">
        <v>390</v>
      </c>
    </row>
    <row r="36" spans="1:17" x14ac:dyDescent="0.2">
      <c r="A36" s="2" t="s">
        <v>53</v>
      </c>
      <c r="B36" s="187">
        <v>1754</v>
      </c>
      <c r="C36" s="184">
        <v>2.1806352306157398E-3</v>
      </c>
      <c r="D36" s="184">
        <v>4.3206281960010501E-2</v>
      </c>
      <c r="E36" s="184">
        <v>0.19860872626304599</v>
      </c>
      <c r="F36" s="184">
        <v>0.22851611673831901</v>
      </c>
      <c r="G36" s="184">
        <v>0.18101960420608501</v>
      </c>
      <c r="H36" s="184">
        <v>0.13575236499309501</v>
      </c>
      <c r="I36" s="184">
        <v>7.2376303374767303E-2</v>
      </c>
      <c r="J36" s="184">
        <v>5.2032798528671299E-2</v>
      </c>
      <c r="K36" s="184">
        <v>2.4988474324345599E-2</v>
      </c>
      <c r="L36" s="184">
        <v>2.5319285690784499E-2</v>
      </c>
      <c r="M36" s="184">
        <v>2.6071976870298399E-2</v>
      </c>
      <c r="N36" s="184">
        <v>7.0953597314655798E-3</v>
      </c>
      <c r="O36" s="184">
        <v>2.8320776764303398E-3</v>
      </c>
      <c r="P36" s="190">
        <v>568.12170410156205</v>
      </c>
      <c r="Q36" s="190">
        <v>500</v>
      </c>
    </row>
    <row r="37" spans="1:17" x14ac:dyDescent="0.2">
      <c r="A37" s="2" t="s">
        <v>54</v>
      </c>
      <c r="B37" s="187">
        <v>552</v>
      </c>
      <c r="C37" s="184">
        <v>0</v>
      </c>
      <c r="D37" s="184">
        <v>2.3221345618367199E-2</v>
      </c>
      <c r="E37" s="184">
        <v>0.113236479461193</v>
      </c>
      <c r="F37" s="184">
        <v>0.18095828592777299</v>
      </c>
      <c r="G37" s="184">
        <v>0.17703640460968001</v>
      </c>
      <c r="H37" s="184">
        <v>0.14234325289726299</v>
      </c>
      <c r="I37" s="184">
        <v>9.1553166508674594E-2</v>
      </c>
      <c r="J37" s="184">
        <v>9.6825689077377305E-2</v>
      </c>
      <c r="K37" s="184">
        <v>5.68829700350761E-2</v>
      </c>
      <c r="L37" s="184">
        <v>4.2847841978073099E-2</v>
      </c>
      <c r="M37" s="184">
        <v>4.8461806029081303E-2</v>
      </c>
      <c r="N37" s="184">
        <v>2.47683767229319E-2</v>
      </c>
      <c r="O37" s="184">
        <v>1.8643728690221899E-3</v>
      </c>
      <c r="P37" s="190">
        <v>668.22119140625</v>
      </c>
      <c r="Q37" s="190">
        <v>600</v>
      </c>
    </row>
    <row r="38" spans="1:17" x14ac:dyDescent="0.2">
      <c r="A38" s="2" t="s">
        <v>55</v>
      </c>
      <c r="B38" s="187">
        <v>454</v>
      </c>
      <c r="C38" s="184">
        <v>0</v>
      </c>
      <c r="D38" s="184">
        <v>0</v>
      </c>
      <c r="E38" s="184">
        <v>9.4178661704063402E-2</v>
      </c>
      <c r="F38" s="184">
        <v>0.113538928329945</v>
      </c>
      <c r="G38" s="184">
        <v>9.9183171987533597E-2</v>
      </c>
      <c r="H38" s="184">
        <v>0.108581624925137</v>
      </c>
      <c r="I38" s="184">
        <v>7.81974196434021E-2</v>
      </c>
      <c r="J38" s="184">
        <v>0.10472474247217201</v>
      </c>
      <c r="K38" s="184">
        <v>8.9812651276588398E-2</v>
      </c>
      <c r="L38" s="184">
        <v>0.117280714213848</v>
      </c>
      <c r="M38" s="184">
        <v>0.110749915242195</v>
      </c>
      <c r="N38" s="184">
        <v>6.0476645827293403E-2</v>
      </c>
      <c r="O38" s="184">
        <v>2.3275528103113199E-2</v>
      </c>
      <c r="P38" s="190">
        <v>849.00018310546898</v>
      </c>
      <c r="Q38" s="190">
        <v>800</v>
      </c>
    </row>
    <row r="39" spans="1:17" x14ac:dyDescent="0.2">
      <c r="A39" s="5" t="s">
        <v>56</v>
      </c>
      <c r="B39" s="186" t="s">
        <v>1</v>
      </c>
      <c r="C39" s="183" t="s">
        <v>1</v>
      </c>
      <c r="D39" s="183" t="s">
        <v>1</v>
      </c>
      <c r="E39" s="183" t="s">
        <v>1</v>
      </c>
      <c r="F39" s="183" t="s">
        <v>1</v>
      </c>
      <c r="G39" s="183" t="s">
        <v>1</v>
      </c>
      <c r="H39" s="183" t="s">
        <v>1</v>
      </c>
      <c r="I39" s="183" t="s">
        <v>1</v>
      </c>
      <c r="J39" s="183" t="s">
        <v>1</v>
      </c>
      <c r="K39" s="183" t="s">
        <v>1</v>
      </c>
      <c r="L39" s="183" t="s">
        <v>1</v>
      </c>
      <c r="M39" s="183" t="s">
        <v>1</v>
      </c>
      <c r="N39" s="183" t="s">
        <v>1</v>
      </c>
      <c r="O39" s="183" t="s">
        <v>1</v>
      </c>
      <c r="P39" s="189" t="s">
        <v>1</v>
      </c>
      <c r="Q39" s="189" t="s">
        <v>1</v>
      </c>
    </row>
    <row r="40" spans="1:17" x14ac:dyDescent="0.2">
      <c r="A40" s="2" t="s">
        <v>57</v>
      </c>
      <c r="B40" s="187">
        <v>3629</v>
      </c>
      <c r="C40" s="184">
        <v>9.1015323996543902E-3</v>
      </c>
      <c r="D40" s="184">
        <v>0.109828941524029</v>
      </c>
      <c r="E40" s="184">
        <v>0.25089907646179199</v>
      </c>
      <c r="F40" s="184">
        <v>0.23093578219413799</v>
      </c>
      <c r="G40" s="184">
        <v>0.15578593313694</v>
      </c>
      <c r="H40" s="184">
        <v>8.6257696151733398E-2</v>
      </c>
      <c r="I40" s="184">
        <v>4.5176107436418499E-2</v>
      </c>
      <c r="J40" s="184">
        <v>3.6061707884073299E-2</v>
      </c>
      <c r="K40" s="184">
        <v>2.2915478795766799E-2</v>
      </c>
      <c r="L40" s="184">
        <v>2.24211402237415E-2</v>
      </c>
      <c r="M40" s="184">
        <v>2.0132245495915399E-2</v>
      </c>
      <c r="N40" s="184">
        <v>8.3580119535326992E-3</v>
      </c>
      <c r="O40" s="184">
        <v>2.1263426169753101E-3</v>
      </c>
      <c r="P40" s="190">
        <v>511.85778808593801</v>
      </c>
      <c r="Q40" s="190">
        <v>450</v>
      </c>
    </row>
    <row r="41" spans="1:17" x14ac:dyDescent="0.2">
      <c r="A41" s="2" t="s">
        <v>58</v>
      </c>
      <c r="B41" s="187">
        <v>472</v>
      </c>
      <c r="C41" s="184">
        <v>8.2245664671063406E-3</v>
      </c>
      <c r="D41" s="184">
        <v>0.129357844591141</v>
      </c>
      <c r="E41" s="184">
        <v>0.23691794276237499</v>
      </c>
      <c r="F41" s="184">
        <v>0.20885513722896601</v>
      </c>
      <c r="G41" s="184">
        <v>0.114992283284664</v>
      </c>
      <c r="H41" s="184">
        <v>9.3153655529022203E-2</v>
      </c>
      <c r="I41" s="184">
        <v>4.7177627682685901E-2</v>
      </c>
      <c r="J41" s="184">
        <v>5.5659629404544803E-2</v>
      </c>
      <c r="K41" s="184">
        <v>3.0034314841032E-2</v>
      </c>
      <c r="L41" s="184">
        <v>2.15344224125147E-2</v>
      </c>
      <c r="M41" s="184">
        <v>3.3285629004240001E-2</v>
      </c>
      <c r="N41" s="184">
        <v>1.5721762552857399E-2</v>
      </c>
      <c r="O41" s="184">
        <v>5.0851739943027496E-3</v>
      </c>
      <c r="P41" s="190">
        <v>543.203857421875</v>
      </c>
      <c r="Q41" s="190">
        <v>452</v>
      </c>
    </row>
    <row r="42" spans="1:17" x14ac:dyDescent="0.2">
      <c r="A42" s="5" t="s">
        <v>59</v>
      </c>
      <c r="B42" s="186" t="s">
        <v>1</v>
      </c>
      <c r="C42" s="183" t="s">
        <v>1</v>
      </c>
      <c r="D42" s="183" t="s">
        <v>1</v>
      </c>
      <c r="E42" s="183" t="s">
        <v>1</v>
      </c>
      <c r="F42" s="183" t="s">
        <v>1</v>
      </c>
      <c r="G42" s="183" t="s">
        <v>1</v>
      </c>
      <c r="H42" s="183" t="s">
        <v>1</v>
      </c>
      <c r="I42" s="183" t="s">
        <v>1</v>
      </c>
      <c r="J42" s="183" t="s">
        <v>1</v>
      </c>
      <c r="K42" s="183" t="s">
        <v>1</v>
      </c>
      <c r="L42" s="183" t="s">
        <v>1</v>
      </c>
      <c r="M42" s="183" t="s">
        <v>1</v>
      </c>
      <c r="N42" s="183" t="s">
        <v>1</v>
      </c>
      <c r="O42" s="183" t="s">
        <v>1</v>
      </c>
      <c r="P42" s="189" t="s">
        <v>1</v>
      </c>
      <c r="Q42" s="189" t="s">
        <v>1</v>
      </c>
    </row>
    <row r="43" spans="1:17" x14ac:dyDescent="0.2">
      <c r="A43" s="2" t="s">
        <v>60</v>
      </c>
      <c r="B43" s="187">
        <v>3217</v>
      </c>
      <c r="C43" s="184">
        <v>9.8004555329680408E-3</v>
      </c>
      <c r="D43" s="184">
        <v>0.11883041262626599</v>
      </c>
      <c r="E43" s="184">
        <v>0.26453492045402499</v>
      </c>
      <c r="F43" s="184">
        <v>0.23524184525013001</v>
      </c>
      <c r="G43" s="184">
        <v>0.149240732192993</v>
      </c>
      <c r="H43" s="184">
        <v>8.4117531776428195E-2</v>
      </c>
      <c r="I43" s="184">
        <v>4.0776941925287198E-2</v>
      </c>
      <c r="J43" s="184">
        <v>3.3134903758764302E-2</v>
      </c>
      <c r="K43" s="184">
        <v>2.0279008895158799E-2</v>
      </c>
      <c r="L43" s="184">
        <v>2.08221338689327E-2</v>
      </c>
      <c r="M43" s="184">
        <v>1.4955992810428099E-2</v>
      </c>
      <c r="N43" s="184">
        <v>6.9332253187894804E-3</v>
      </c>
      <c r="O43" s="184">
        <v>1.33187929168344E-3</v>
      </c>
      <c r="P43" s="190">
        <v>494.56246948242199</v>
      </c>
      <c r="Q43" s="190">
        <v>436</v>
      </c>
    </row>
    <row r="44" spans="1:17" x14ac:dyDescent="0.2">
      <c r="A44" s="2" t="s">
        <v>61</v>
      </c>
      <c r="B44" s="187">
        <v>508</v>
      </c>
      <c r="C44" s="184">
        <v>1.07364030554891E-2</v>
      </c>
      <c r="D44" s="184">
        <v>4.2182538658380501E-2</v>
      </c>
      <c r="E44" s="184">
        <v>0.16637180745601701</v>
      </c>
      <c r="F44" s="184">
        <v>0.213468998670578</v>
      </c>
      <c r="G44" s="184">
        <v>0.19409541785716999</v>
      </c>
      <c r="H44" s="184">
        <v>9.6444576978683499E-2</v>
      </c>
      <c r="I44" s="184">
        <v>7.5975738465785994E-2</v>
      </c>
      <c r="J44" s="184">
        <v>5.1213920116424602E-2</v>
      </c>
      <c r="K44" s="184">
        <v>3.7341225892305402E-2</v>
      </c>
      <c r="L44" s="184">
        <v>3.4086789935827297E-2</v>
      </c>
      <c r="M44" s="184">
        <v>5.1908113062381703E-2</v>
      </c>
      <c r="N44" s="184">
        <v>1.6520522534847301E-2</v>
      </c>
      <c r="O44" s="184">
        <v>9.6539491787552799E-3</v>
      </c>
      <c r="P44" s="190">
        <v>623.94366455078102</v>
      </c>
      <c r="Q44" s="190">
        <v>520</v>
      </c>
    </row>
    <row r="45" spans="1:17" x14ac:dyDescent="0.2">
      <c r="A45" s="2" t="s">
        <v>62</v>
      </c>
      <c r="B45" s="187">
        <v>414</v>
      </c>
      <c r="C45" s="184">
        <v>7.1105668321251904E-3</v>
      </c>
      <c r="D45" s="184">
        <v>0.13643944263458299</v>
      </c>
      <c r="E45" s="184">
        <v>0.23067773878574399</v>
      </c>
      <c r="F45" s="184">
        <v>0.19598303735256201</v>
      </c>
      <c r="G45" s="184">
        <v>0.1138576567173</v>
      </c>
      <c r="H45" s="184">
        <v>9.5628291368484497E-2</v>
      </c>
      <c r="I45" s="184">
        <v>4.6230614185333301E-2</v>
      </c>
      <c r="J45" s="184">
        <v>6.1132039874792099E-2</v>
      </c>
      <c r="K45" s="184">
        <v>3.3455945551395402E-2</v>
      </c>
      <c r="L45" s="184">
        <v>2.0931061357259799E-2</v>
      </c>
      <c r="M45" s="184">
        <v>3.7077661603689201E-2</v>
      </c>
      <c r="N45" s="184">
        <v>1.7512850463390399E-2</v>
      </c>
      <c r="O45" s="184">
        <v>3.9630946703255203E-3</v>
      </c>
      <c r="P45" s="190">
        <v>549.17669677734398</v>
      </c>
      <c r="Q45" s="190">
        <v>458</v>
      </c>
    </row>
    <row r="46" spans="1:17" x14ac:dyDescent="0.2">
      <c r="A46" s="5" t="s">
        <v>63</v>
      </c>
      <c r="B46" s="186" t="s">
        <v>1</v>
      </c>
      <c r="C46" s="183" t="s">
        <v>1</v>
      </c>
      <c r="D46" s="183" t="s">
        <v>1</v>
      </c>
      <c r="E46" s="183" t="s">
        <v>1</v>
      </c>
      <c r="F46" s="183" t="s">
        <v>1</v>
      </c>
      <c r="G46" s="183" t="s">
        <v>1</v>
      </c>
      <c r="H46" s="183" t="s">
        <v>1</v>
      </c>
      <c r="I46" s="183" t="s">
        <v>1</v>
      </c>
      <c r="J46" s="183" t="s">
        <v>1</v>
      </c>
      <c r="K46" s="183" t="s">
        <v>1</v>
      </c>
      <c r="L46" s="183" t="s">
        <v>1</v>
      </c>
      <c r="M46" s="183" t="s">
        <v>1</v>
      </c>
      <c r="N46" s="183" t="s">
        <v>1</v>
      </c>
      <c r="O46" s="183" t="s">
        <v>1</v>
      </c>
      <c r="P46" s="189" t="s">
        <v>1</v>
      </c>
      <c r="Q46" s="189" t="s">
        <v>1</v>
      </c>
    </row>
    <row r="47" spans="1:17" x14ac:dyDescent="0.2">
      <c r="A47" s="2" t="s">
        <v>64</v>
      </c>
      <c r="B47" s="187">
        <v>696</v>
      </c>
      <c r="C47" s="184">
        <v>8.2722762599587406E-3</v>
      </c>
      <c r="D47" s="184">
        <v>5.6714087724685697E-2</v>
      </c>
      <c r="E47" s="184">
        <v>0.12663641571998599</v>
      </c>
      <c r="F47" s="184">
        <v>0.19035354256629899</v>
      </c>
      <c r="G47" s="184">
        <v>0.16440460085868799</v>
      </c>
      <c r="H47" s="184">
        <v>9.7770534455776201E-2</v>
      </c>
      <c r="I47" s="184">
        <v>7.1661457419395405E-2</v>
      </c>
      <c r="J47" s="184">
        <v>8.3531439304351807E-2</v>
      </c>
      <c r="K47" s="184">
        <v>5.7294394820928601E-2</v>
      </c>
      <c r="L47" s="184">
        <v>4.4189587235450703E-2</v>
      </c>
      <c r="M47" s="184">
        <v>5.0199691206216798E-2</v>
      </c>
      <c r="N47" s="184">
        <v>4.1326373815536499E-2</v>
      </c>
      <c r="O47" s="184">
        <v>7.6456046663224697E-3</v>
      </c>
      <c r="P47" s="190">
        <v>675.58337402343795</v>
      </c>
      <c r="Q47" s="190">
        <v>575</v>
      </c>
    </row>
    <row r="48" spans="1:17" x14ac:dyDescent="0.2">
      <c r="A48" s="2" t="s">
        <v>65</v>
      </c>
      <c r="B48" s="187">
        <v>306</v>
      </c>
      <c r="C48" s="184">
        <v>1.61032825708389E-2</v>
      </c>
      <c r="D48" s="184">
        <v>0.187320291996002</v>
      </c>
      <c r="E48" s="184">
        <v>0.34289377927780201</v>
      </c>
      <c r="F48" s="184">
        <v>0.25221171975135798</v>
      </c>
      <c r="G48" s="184">
        <v>9.5151752233505194E-2</v>
      </c>
      <c r="H48" s="184">
        <v>3.94723415374756E-2</v>
      </c>
      <c r="I48" s="184">
        <v>1.95691995322704E-2</v>
      </c>
      <c r="J48" s="184">
        <v>1.7967635765671699E-2</v>
      </c>
      <c r="K48" s="184">
        <v>2.3193549364805201E-2</v>
      </c>
      <c r="L48" s="184">
        <v>2.9754485003650201E-3</v>
      </c>
      <c r="M48" s="184">
        <v>2.2150687873363499E-3</v>
      </c>
      <c r="N48" s="184">
        <v>9.2595699243247498E-4</v>
      </c>
      <c r="O48" s="184">
        <v>0</v>
      </c>
      <c r="P48" s="190">
        <v>415.72274780273398</v>
      </c>
      <c r="Q48" s="190">
        <v>380</v>
      </c>
    </row>
    <row r="49" spans="1:17" x14ac:dyDescent="0.2">
      <c r="A49" s="2" t="s">
        <v>66</v>
      </c>
      <c r="B49" s="187">
        <v>602</v>
      </c>
      <c r="C49" s="184">
        <v>6.1980485916137704E-3</v>
      </c>
      <c r="D49" s="184">
        <v>0.17632631957531</v>
      </c>
      <c r="E49" s="184">
        <v>0.245977893471718</v>
      </c>
      <c r="F49" s="184">
        <v>0.23273156583309201</v>
      </c>
      <c r="G49" s="184">
        <v>0.127322047948837</v>
      </c>
      <c r="H49" s="184">
        <v>9.4438418745994596E-2</v>
      </c>
      <c r="I49" s="184">
        <v>4.2556606233119999E-2</v>
      </c>
      <c r="J49" s="184">
        <v>2.5249950587749499E-2</v>
      </c>
      <c r="K49" s="184">
        <v>1.08746793121099E-2</v>
      </c>
      <c r="L49" s="184">
        <v>2.0003972575068502E-2</v>
      </c>
      <c r="M49" s="184">
        <v>1.52223259210587E-2</v>
      </c>
      <c r="N49" s="184">
        <v>2.62458436191082E-3</v>
      </c>
      <c r="O49" s="184">
        <v>4.7357784933410601E-4</v>
      </c>
      <c r="P49" s="190">
        <v>474.91329956054699</v>
      </c>
      <c r="Q49" s="190">
        <v>419</v>
      </c>
    </row>
    <row r="50" spans="1:17" x14ac:dyDescent="0.2">
      <c r="A50" s="2" t="s">
        <v>67</v>
      </c>
      <c r="B50" s="187">
        <v>363</v>
      </c>
      <c r="C50" s="184">
        <v>3.9104749448597396E-3</v>
      </c>
      <c r="D50" s="184">
        <v>8.7579645216464996E-2</v>
      </c>
      <c r="E50" s="184">
        <v>0.19915445148944899</v>
      </c>
      <c r="F50" s="184">
        <v>0.27882573008537298</v>
      </c>
      <c r="G50" s="184">
        <v>0.14248058199882499</v>
      </c>
      <c r="H50" s="184">
        <v>0.120008677244186</v>
      </c>
      <c r="I50" s="184">
        <v>5.4307959973812103E-2</v>
      </c>
      <c r="J50" s="184">
        <v>3.2341506332159001E-2</v>
      </c>
      <c r="K50" s="184">
        <v>2.3626539856195401E-2</v>
      </c>
      <c r="L50" s="184">
        <v>1.4659961685538301E-2</v>
      </c>
      <c r="M50" s="184">
        <v>2.9886487871408501E-2</v>
      </c>
      <c r="N50" s="184">
        <v>1.2006741948425799E-2</v>
      </c>
      <c r="O50" s="184">
        <v>1.21124205179513E-3</v>
      </c>
      <c r="P50" s="190">
        <v>539.22082519531205</v>
      </c>
      <c r="Q50" s="190">
        <v>472</v>
      </c>
    </row>
    <row r="51" spans="1:17" x14ac:dyDescent="0.2">
      <c r="A51" s="2" t="s">
        <v>68</v>
      </c>
      <c r="B51" s="187">
        <v>435</v>
      </c>
      <c r="C51" s="184">
        <v>1.5736218541860601E-2</v>
      </c>
      <c r="D51" s="184">
        <v>0.104714080691338</v>
      </c>
      <c r="E51" s="184">
        <v>0.26692226529121399</v>
      </c>
      <c r="F51" s="184">
        <v>0.200607344508171</v>
      </c>
      <c r="G51" s="184">
        <v>0.170973375439644</v>
      </c>
      <c r="H51" s="184">
        <v>7.6706744730472606E-2</v>
      </c>
      <c r="I51" s="184">
        <v>5.8909304440021501E-2</v>
      </c>
      <c r="J51" s="184">
        <v>3.9538506418466603E-2</v>
      </c>
      <c r="K51" s="184">
        <v>1.5609584748744999E-2</v>
      </c>
      <c r="L51" s="184">
        <v>2.4573490023613E-2</v>
      </c>
      <c r="M51" s="184">
        <v>1.57819930464029E-2</v>
      </c>
      <c r="N51" s="184">
        <v>7.7266381122171896E-3</v>
      </c>
      <c r="O51" s="184">
        <v>2.2004547063261301E-3</v>
      </c>
      <c r="P51" s="190">
        <v>505.99392700195301</v>
      </c>
      <c r="Q51" s="190">
        <v>451</v>
      </c>
    </row>
    <row r="52" spans="1:17" x14ac:dyDescent="0.2">
      <c r="A52" s="2" t="s">
        <v>69</v>
      </c>
      <c r="B52" s="187">
        <v>352</v>
      </c>
      <c r="C52" s="184">
        <v>7.48494500294328E-3</v>
      </c>
      <c r="D52" s="184">
        <v>8.3527281880378695E-2</v>
      </c>
      <c r="E52" s="184">
        <v>0.22428497672080999</v>
      </c>
      <c r="F52" s="184">
        <v>0.23561079800128901</v>
      </c>
      <c r="G52" s="184">
        <v>0.144477725028992</v>
      </c>
      <c r="H52" s="184">
        <v>0.12533098459243799</v>
      </c>
      <c r="I52" s="184">
        <v>6.8636842072009999E-2</v>
      </c>
      <c r="J52" s="184">
        <v>2.9439389705658001E-2</v>
      </c>
      <c r="K52" s="184">
        <v>2.9439412057399701E-2</v>
      </c>
      <c r="L52" s="184">
        <v>1.7092380672693301E-2</v>
      </c>
      <c r="M52" s="184">
        <v>1.74890533089638E-2</v>
      </c>
      <c r="N52" s="184">
        <v>8.4147350862622296E-3</v>
      </c>
      <c r="O52" s="184">
        <v>8.7714772671461105E-3</v>
      </c>
      <c r="P52" s="190">
        <v>537.3349609375</v>
      </c>
      <c r="Q52" s="190">
        <v>470</v>
      </c>
    </row>
    <row r="53" spans="1:17" x14ac:dyDescent="0.2">
      <c r="A53" s="2" t="s">
        <v>70</v>
      </c>
      <c r="B53" s="187">
        <v>355</v>
      </c>
      <c r="C53" s="184">
        <v>1.3128935359418401E-2</v>
      </c>
      <c r="D53" s="184">
        <v>0.229035064578056</v>
      </c>
      <c r="E53" s="184">
        <v>0.37092772126197798</v>
      </c>
      <c r="F53" s="184">
        <v>0.23832452297210699</v>
      </c>
      <c r="G53" s="184">
        <v>6.5074227750301403E-2</v>
      </c>
      <c r="H53" s="184">
        <v>2.68261283636093E-2</v>
      </c>
      <c r="I53" s="184">
        <v>1.71903464943171E-2</v>
      </c>
      <c r="J53" s="184">
        <v>2.1569445729255701E-2</v>
      </c>
      <c r="K53" s="184">
        <v>2.2228651214391002E-3</v>
      </c>
      <c r="L53" s="184">
        <v>5.4101389832794701E-3</v>
      </c>
      <c r="M53" s="184">
        <v>1.0208491235971499E-2</v>
      </c>
      <c r="N53" s="184">
        <v>8.2119957369286594E-5</v>
      </c>
      <c r="O53" s="184">
        <v>0</v>
      </c>
      <c r="P53" s="190">
        <v>395.26473999023398</v>
      </c>
      <c r="Q53" s="190">
        <v>361</v>
      </c>
    </row>
    <row r="54" spans="1:17" x14ac:dyDescent="0.2">
      <c r="A54" s="2" t="s">
        <v>71</v>
      </c>
      <c r="B54" s="187">
        <v>416</v>
      </c>
      <c r="C54" s="184">
        <v>5.7792249135673003E-3</v>
      </c>
      <c r="D54" s="184">
        <v>8.4857232868671403E-2</v>
      </c>
      <c r="E54" s="184">
        <v>0.278414696455002</v>
      </c>
      <c r="F54" s="184">
        <v>0.219828531146049</v>
      </c>
      <c r="G54" s="184">
        <v>0.21142700314521801</v>
      </c>
      <c r="H54" s="184">
        <v>8.6649447679519695E-2</v>
      </c>
      <c r="I54" s="184">
        <v>2.9815029352903401E-2</v>
      </c>
      <c r="J54" s="184">
        <v>3.0228922143578502E-2</v>
      </c>
      <c r="K54" s="184">
        <v>1.1236066929996E-2</v>
      </c>
      <c r="L54" s="184">
        <v>1.7927335575223E-2</v>
      </c>
      <c r="M54" s="184">
        <v>2.10427455604076E-2</v>
      </c>
      <c r="N54" s="184">
        <v>1.35188060812652E-3</v>
      </c>
      <c r="O54" s="184">
        <v>1.4418892096728099E-3</v>
      </c>
      <c r="P54" s="190">
        <v>491.52947998046898</v>
      </c>
      <c r="Q54" s="190">
        <v>450</v>
      </c>
    </row>
    <row r="55" spans="1:17" x14ac:dyDescent="0.2">
      <c r="A55" s="2" t="s">
        <v>72</v>
      </c>
      <c r="B55" s="187">
        <v>218</v>
      </c>
      <c r="C55" s="184">
        <v>2.3626575246453299E-2</v>
      </c>
      <c r="D55" s="184">
        <v>5.4439481347799301E-2</v>
      </c>
      <c r="E55" s="184">
        <v>0.28003162145614602</v>
      </c>
      <c r="F55" s="184">
        <v>0.21962371468544001</v>
      </c>
      <c r="G55" s="184">
        <v>0.181835636496544</v>
      </c>
      <c r="H55" s="184">
        <v>0.12000849843025201</v>
      </c>
      <c r="I55" s="184">
        <v>3.1706966459751101E-2</v>
      </c>
      <c r="J55" s="184">
        <v>7.9827858135104197E-3</v>
      </c>
      <c r="K55" s="184">
        <v>2.0897513255477E-2</v>
      </c>
      <c r="L55" s="184">
        <v>2.6006285101175301E-2</v>
      </c>
      <c r="M55" s="184">
        <v>2.4309532716870301E-2</v>
      </c>
      <c r="N55" s="184">
        <v>7.1431277319788898E-3</v>
      </c>
      <c r="O55" s="184">
        <v>2.3882463574409498E-3</v>
      </c>
      <c r="P55" s="190">
        <v>515.47393798828102</v>
      </c>
      <c r="Q55" s="190">
        <v>450</v>
      </c>
    </row>
    <row r="56" spans="1:17" x14ac:dyDescent="0.2">
      <c r="A56" s="2" t="s">
        <v>73</v>
      </c>
      <c r="B56" s="187">
        <v>456</v>
      </c>
      <c r="C56" s="184">
        <v>4.5966259203851197E-3</v>
      </c>
      <c r="D56" s="184">
        <v>7.0576630532741505E-2</v>
      </c>
      <c r="E56" s="184">
        <v>0.23107443749904599</v>
      </c>
      <c r="F56" s="184">
        <v>0.22809006273746499</v>
      </c>
      <c r="G56" s="184">
        <v>0.16791784763336201</v>
      </c>
      <c r="H56" s="184">
        <v>9.7135968506336198E-2</v>
      </c>
      <c r="I56" s="184">
        <v>4.4081658124923699E-2</v>
      </c>
      <c r="J56" s="184">
        <v>6.2765851616859394E-2</v>
      </c>
      <c r="K56" s="184">
        <v>3.41213159263134E-2</v>
      </c>
      <c r="L56" s="184">
        <v>3.2373588532209403E-2</v>
      </c>
      <c r="M56" s="184">
        <v>2.3886727169156099E-2</v>
      </c>
      <c r="N56" s="184">
        <v>2.07905750721693E-3</v>
      </c>
      <c r="O56" s="184">
        <v>1.30022410303354E-3</v>
      </c>
      <c r="P56" s="190">
        <v>539.26312255859398</v>
      </c>
      <c r="Q56" s="190">
        <v>484</v>
      </c>
    </row>
    <row r="57" spans="1:17" x14ac:dyDescent="0.2">
      <c r="A57" s="5" t="s">
        <v>74</v>
      </c>
      <c r="B57" s="186" t="s">
        <v>1</v>
      </c>
      <c r="C57" s="183" t="s">
        <v>1</v>
      </c>
      <c r="D57" s="183" t="s">
        <v>1</v>
      </c>
      <c r="E57" s="183" t="s">
        <v>1</v>
      </c>
      <c r="F57" s="183" t="s">
        <v>1</v>
      </c>
      <c r="G57" s="183" t="s">
        <v>1</v>
      </c>
      <c r="H57" s="183" t="s">
        <v>1</v>
      </c>
      <c r="I57" s="183" t="s">
        <v>1</v>
      </c>
      <c r="J57" s="183" t="s">
        <v>1</v>
      </c>
      <c r="K57" s="183" t="s">
        <v>1</v>
      </c>
      <c r="L57" s="183" t="s">
        <v>1</v>
      </c>
      <c r="M57" s="183" t="s">
        <v>1</v>
      </c>
      <c r="N57" s="183" t="s">
        <v>1</v>
      </c>
      <c r="O57" s="183" t="s">
        <v>1</v>
      </c>
      <c r="P57" s="189" t="s">
        <v>1</v>
      </c>
      <c r="Q57" s="189" t="s">
        <v>1</v>
      </c>
    </row>
    <row r="58" spans="1:17" x14ac:dyDescent="0.2">
      <c r="A58" s="2" t="s">
        <v>75</v>
      </c>
      <c r="B58" s="187">
        <v>696</v>
      </c>
      <c r="C58" s="184">
        <v>8.2722762599587406E-3</v>
      </c>
      <c r="D58" s="184">
        <v>5.6714087724685697E-2</v>
      </c>
      <c r="E58" s="184">
        <v>0.12663641571998599</v>
      </c>
      <c r="F58" s="184">
        <v>0.19035354256629899</v>
      </c>
      <c r="G58" s="184">
        <v>0.16440460085868799</v>
      </c>
      <c r="H58" s="184">
        <v>9.7770534455776201E-2</v>
      </c>
      <c r="I58" s="184">
        <v>7.1661457419395405E-2</v>
      </c>
      <c r="J58" s="184">
        <v>8.3531439304351807E-2</v>
      </c>
      <c r="K58" s="184">
        <v>5.7294394820928601E-2</v>
      </c>
      <c r="L58" s="184">
        <v>4.4189587235450703E-2</v>
      </c>
      <c r="M58" s="184">
        <v>5.0199691206216798E-2</v>
      </c>
      <c r="N58" s="184">
        <v>4.1326373815536499E-2</v>
      </c>
      <c r="O58" s="184">
        <v>7.6456046663224697E-3</v>
      </c>
      <c r="P58" s="190">
        <v>675.58337402343795</v>
      </c>
      <c r="Q58" s="190">
        <v>575</v>
      </c>
    </row>
    <row r="59" spans="1:17" x14ac:dyDescent="0.2">
      <c r="A59" s="2" t="s">
        <v>76</v>
      </c>
      <c r="B59" s="187">
        <v>2167</v>
      </c>
      <c r="C59" s="184">
        <v>1.0277789086103399E-2</v>
      </c>
      <c r="D59" s="184">
        <v>9.1184742748737294E-2</v>
      </c>
      <c r="E59" s="184">
        <v>0.243725135922432</v>
      </c>
      <c r="F59" s="184">
        <v>0.231788545846939</v>
      </c>
      <c r="G59" s="184">
        <v>0.16169150173664101</v>
      </c>
      <c r="H59" s="184">
        <v>0.103998973965645</v>
      </c>
      <c r="I59" s="184">
        <v>4.5482989400625201E-2</v>
      </c>
      <c r="J59" s="184">
        <v>3.8145773112773902E-2</v>
      </c>
      <c r="K59" s="184">
        <v>2.2852543741464601E-2</v>
      </c>
      <c r="L59" s="184">
        <v>2.3708134889602699E-2</v>
      </c>
      <c r="M59" s="184">
        <v>1.9382344558834998E-2</v>
      </c>
      <c r="N59" s="184">
        <v>5.1006595604121702E-3</v>
      </c>
      <c r="O59" s="184">
        <v>2.66088033095002E-3</v>
      </c>
      <c r="P59" s="190">
        <v>516.93762207031205</v>
      </c>
      <c r="Q59" s="190">
        <v>460</v>
      </c>
    </row>
    <row r="60" spans="1:17" x14ac:dyDescent="0.2">
      <c r="A60" s="2" t="s">
        <v>77</v>
      </c>
      <c r="B60" s="187">
        <v>973</v>
      </c>
      <c r="C60" s="184">
        <v>1.06240548193455E-2</v>
      </c>
      <c r="D60" s="184">
        <v>0.200802147388458</v>
      </c>
      <c r="E60" s="184">
        <v>0.33249372243881198</v>
      </c>
      <c r="F60" s="184">
        <v>0.23824088275432601</v>
      </c>
      <c r="G60" s="184">
        <v>0.100856468081474</v>
      </c>
      <c r="H60" s="184">
        <v>4.71512861549854E-2</v>
      </c>
      <c r="I60" s="184">
        <v>2.6177963241934801E-2</v>
      </c>
      <c r="J60" s="184">
        <v>1.59437414258718E-2</v>
      </c>
      <c r="K60" s="184">
        <v>8.9610638096928596E-3</v>
      </c>
      <c r="L60" s="184">
        <v>6.4211138524115103E-3</v>
      </c>
      <c r="M60" s="184">
        <v>9.8442556336522102E-3</v>
      </c>
      <c r="N60" s="184">
        <v>2.3164970334619301E-3</v>
      </c>
      <c r="O60" s="184">
        <v>1.6680870612617601E-4</v>
      </c>
      <c r="P60" s="190">
        <v>420.29574584960898</v>
      </c>
      <c r="Q60" s="190">
        <v>383</v>
      </c>
    </row>
    <row r="61" spans="1:17" x14ac:dyDescent="0.2">
      <c r="A61" s="2" t="s">
        <v>78</v>
      </c>
      <c r="B61" s="187">
        <v>363</v>
      </c>
      <c r="C61" s="184">
        <v>0</v>
      </c>
      <c r="D61" s="184">
        <v>0.12681116163730599</v>
      </c>
      <c r="E61" s="184">
        <v>0.24129228293895699</v>
      </c>
      <c r="F61" s="184">
        <v>0.22821362316608401</v>
      </c>
      <c r="G61" s="184">
        <v>0.16218318045139299</v>
      </c>
      <c r="H61" s="184">
        <v>7.71453902125359E-2</v>
      </c>
      <c r="I61" s="184">
        <v>6.0527019202709198E-2</v>
      </c>
      <c r="J61" s="184">
        <v>3.4492485225200702E-2</v>
      </c>
      <c r="K61" s="184">
        <v>1.66419576853514E-2</v>
      </c>
      <c r="L61" s="184">
        <v>1.61856412887573E-2</v>
      </c>
      <c r="M61" s="184">
        <v>3.1602166593074799E-2</v>
      </c>
      <c r="N61" s="184">
        <v>4.8996708355844003E-3</v>
      </c>
      <c r="O61" s="184">
        <v>5.4265451581159099E-6</v>
      </c>
      <c r="P61" s="190">
        <v>514.77093505859398</v>
      </c>
      <c r="Q61" s="190">
        <v>460</v>
      </c>
    </row>
    <row r="62" spans="1:17" x14ac:dyDescent="0.2">
      <c r="A62" s="5" t="s">
        <v>79</v>
      </c>
      <c r="B62" s="186" t="s">
        <v>1</v>
      </c>
      <c r="C62" s="183" t="s">
        <v>1</v>
      </c>
      <c r="D62" s="183" t="s">
        <v>1</v>
      </c>
      <c r="E62" s="183" t="s">
        <v>1</v>
      </c>
      <c r="F62" s="183" t="s">
        <v>1</v>
      </c>
      <c r="G62" s="183" t="s">
        <v>1</v>
      </c>
      <c r="H62" s="183" t="s">
        <v>1</v>
      </c>
      <c r="I62" s="183" t="s">
        <v>1</v>
      </c>
      <c r="J62" s="183" t="s">
        <v>1</v>
      </c>
      <c r="K62" s="183" t="s">
        <v>1</v>
      </c>
      <c r="L62" s="183" t="s">
        <v>1</v>
      </c>
      <c r="M62" s="183" t="s">
        <v>1</v>
      </c>
      <c r="N62" s="183" t="s">
        <v>1</v>
      </c>
      <c r="O62" s="183" t="s">
        <v>1</v>
      </c>
      <c r="P62" s="189" t="s">
        <v>1</v>
      </c>
      <c r="Q62" s="189" t="s">
        <v>1</v>
      </c>
    </row>
    <row r="63" spans="1:17" x14ac:dyDescent="0.2">
      <c r="A63" s="2" t="s">
        <v>80</v>
      </c>
      <c r="B63" s="187">
        <v>3357</v>
      </c>
      <c r="C63" s="184">
        <v>1.11535992473364E-2</v>
      </c>
      <c r="D63" s="184">
        <v>0.132538452744484</v>
      </c>
      <c r="E63" s="184">
        <v>0.26880246400833102</v>
      </c>
      <c r="F63" s="184">
        <v>0.233334600925446</v>
      </c>
      <c r="G63" s="184">
        <v>0.15009357035160101</v>
      </c>
      <c r="H63" s="184">
        <v>8.0754369497299194E-2</v>
      </c>
      <c r="I63" s="184">
        <v>4.0989749133586897E-2</v>
      </c>
      <c r="J63" s="184">
        <v>3.0504604801535599E-2</v>
      </c>
      <c r="K63" s="184">
        <v>1.6573810949921601E-2</v>
      </c>
      <c r="L63" s="184">
        <v>1.46335056051612E-2</v>
      </c>
      <c r="M63" s="184">
        <v>1.39248613268137E-2</v>
      </c>
      <c r="N63" s="184">
        <v>5.1374481990933401E-3</v>
      </c>
      <c r="O63" s="184">
        <v>1.55896495562047E-3</v>
      </c>
      <c r="P63" s="190">
        <v>482.35861206054699</v>
      </c>
      <c r="Q63" s="190">
        <v>426</v>
      </c>
    </row>
    <row r="64" spans="1:17" x14ac:dyDescent="0.2">
      <c r="A64" s="2" t="s">
        <v>81</v>
      </c>
      <c r="B64" s="187">
        <v>131</v>
      </c>
      <c r="C64" s="184">
        <v>0</v>
      </c>
      <c r="D64" s="184">
        <v>1.37055963277817E-2</v>
      </c>
      <c r="E64" s="184">
        <v>0.129615873098373</v>
      </c>
      <c r="F64" s="184">
        <v>0.125279575586319</v>
      </c>
      <c r="G64" s="184">
        <v>0.11026849597692499</v>
      </c>
      <c r="H64" s="184">
        <v>9.9511995911598206E-2</v>
      </c>
      <c r="I64" s="184">
        <v>8.1957623362541199E-2</v>
      </c>
      <c r="J64" s="184">
        <v>0.115219712257385</v>
      </c>
      <c r="K64" s="184">
        <v>9.3265764415264102E-2</v>
      </c>
      <c r="L64" s="184">
        <v>7.7387519180774703E-2</v>
      </c>
      <c r="M64" s="184">
        <v>0.117446318268776</v>
      </c>
      <c r="N64" s="184">
        <v>3.0610311776399599E-2</v>
      </c>
      <c r="O64" s="184">
        <v>5.7312143035233003E-3</v>
      </c>
      <c r="P64" s="190">
        <v>759.30126953125</v>
      </c>
      <c r="Q64" s="190">
        <v>700</v>
      </c>
    </row>
    <row r="65" spans="1:17" x14ac:dyDescent="0.2">
      <c r="A65" s="2" t="s">
        <v>82</v>
      </c>
      <c r="B65" s="187">
        <v>332</v>
      </c>
      <c r="C65" s="184">
        <v>0</v>
      </c>
      <c r="D65" s="184">
        <v>2.75679919868708E-2</v>
      </c>
      <c r="E65" s="184">
        <v>0.11952503770589799</v>
      </c>
      <c r="F65" s="184">
        <v>0.17597451806068401</v>
      </c>
      <c r="G65" s="184">
        <v>0.13316519558429701</v>
      </c>
      <c r="H65" s="184">
        <v>0.117387309670448</v>
      </c>
      <c r="I65" s="184">
        <v>6.87996670603752E-2</v>
      </c>
      <c r="J65" s="184">
        <v>9.8395444452762604E-2</v>
      </c>
      <c r="K65" s="184">
        <v>6.1638452112674699E-2</v>
      </c>
      <c r="L65" s="184">
        <v>9.0542554855346694E-2</v>
      </c>
      <c r="M65" s="184">
        <v>7.1492634713649694E-2</v>
      </c>
      <c r="N65" s="184">
        <v>3.5511188209056903E-2</v>
      </c>
      <c r="O65" s="184">
        <v>0</v>
      </c>
      <c r="P65" s="190">
        <v>713.76763916015602</v>
      </c>
      <c r="Q65" s="190">
        <v>610</v>
      </c>
    </row>
    <row r="66" spans="1:17" x14ac:dyDescent="0.2">
      <c r="A66" s="2" t="s">
        <v>83</v>
      </c>
      <c r="B66" s="187">
        <v>349</v>
      </c>
      <c r="C66" s="184">
        <v>0</v>
      </c>
      <c r="D66" s="184">
        <v>4.0543708018958603E-3</v>
      </c>
      <c r="E66" s="184">
        <v>0.15955720841884599</v>
      </c>
      <c r="F66" s="184">
        <v>0.2342689037323</v>
      </c>
      <c r="G66" s="184">
        <v>0.153875842690468</v>
      </c>
      <c r="H66" s="184">
        <v>0.14715519547462499</v>
      </c>
      <c r="I66" s="184">
        <v>6.64506405591965E-2</v>
      </c>
      <c r="J66" s="184">
        <v>6.4670026302337605E-2</v>
      </c>
      <c r="K66" s="184">
        <v>5.0632573664188399E-2</v>
      </c>
      <c r="L66" s="184">
        <v>3.1923338770866401E-2</v>
      </c>
      <c r="M66" s="184">
        <v>3.9925321936607402E-2</v>
      </c>
      <c r="N66" s="184">
        <v>3.1348697841167401E-2</v>
      </c>
      <c r="O66" s="184">
        <v>1.61378812044859E-2</v>
      </c>
      <c r="P66" s="190">
        <v>659.83654785156205</v>
      </c>
      <c r="Q66" s="190">
        <v>550</v>
      </c>
    </row>
    <row r="67" spans="1:17" x14ac:dyDescent="0.2">
      <c r="A67" s="5" t="s">
        <v>84</v>
      </c>
      <c r="B67" s="186" t="s">
        <v>1</v>
      </c>
      <c r="C67" s="183" t="s">
        <v>1</v>
      </c>
      <c r="D67" s="183" t="s">
        <v>1</v>
      </c>
      <c r="E67" s="183" t="s">
        <v>1</v>
      </c>
      <c r="F67" s="183" t="s">
        <v>1</v>
      </c>
      <c r="G67" s="183" t="s">
        <v>1</v>
      </c>
      <c r="H67" s="183" t="s">
        <v>1</v>
      </c>
      <c r="I67" s="183" t="s">
        <v>1</v>
      </c>
      <c r="J67" s="183" t="s">
        <v>1</v>
      </c>
      <c r="K67" s="183" t="s">
        <v>1</v>
      </c>
      <c r="L67" s="183" t="s">
        <v>1</v>
      </c>
      <c r="M67" s="183" t="s">
        <v>1</v>
      </c>
      <c r="N67" s="183" t="s">
        <v>1</v>
      </c>
      <c r="O67" s="183" t="s">
        <v>1</v>
      </c>
      <c r="P67" s="189" t="s">
        <v>1</v>
      </c>
      <c r="Q67" s="189" t="s">
        <v>1</v>
      </c>
    </row>
    <row r="68" spans="1:17" x14ac:dyDescent="0.2">
      <c r="A68" s="2" t="s">
        <v>85</v>
      </c>
      <c r="B68" s="187">
        <v>3824</v>
      </c>
      <c r="C68" s="184">
        <v>9.9092535674572008E-3</v>
      </c>
      <c r="D68" s="184">
        <v>0.118623577058315</v>
      </c>
      <c r="E68" s="184">
        <v>0.25628885626792902</v>
      </c>
      <c r="F68" s="184">
        <v>0.228643998503685</v>
      </c>
      <c r="G68" s="184">
        <v>0.14573487639427199</v>
      </c>
      <c r="H68" s="184">
        <v>8.4239080548286396E-2</v>
      </c>
      <c r="I68" s="184">
        <v>4.1839618235826499E-2</v>
      </c>
      <c r="J68" s="184">
        <v>3.7874147295951802E-2</v>
      </c>
      <c r="K68" s="184">
        <v>2.2944439202547101E-2</v>
      </c>
      <c r="L68" s="184">
        <v>2.0814800634980202E-2</v>
      </c>
      <c r="M68" s="184">
        <v>2.1892981603741601E-2</v>
      </c>
      <c r="N68" s="184">
        <v>9.2244781553745304E-3</v>
      </c>
      <c r="O68" s="184">
        <v>1.9698878750205001E-3</v>
      </c>
      <c r="P68" s="190">
        <v>509.12835693359398</v>
      </c>
      <c r="Q68" s="190">
        <v>443</v>
      </c>
    </row>
    <row r="69" spans="1:17" x14ac:dyDescent="0.2">
      <c r="A69" s="2" t="s">
        <v>86</v>
      </c>
      <c r="B69" s="187">
        <v>55</v>
      </c>
      <c r="C69" s="184">
        <v>0</v>
      </c>
      <c r="D69" s="184">
        <v>2.76824086904526E-2</v>
      </c>
      <c r="E69" s="184">
        <v>0.211310714483261</v>
      </c>
      <c r="F69" s="184">
        <v>0.22553373873233801</v>
      </c>
      <c r="G69" s="184">
        <v>0.119291551411152</v>
      </c>
      <c r="H69" s="184">
        <v>0.13283723592758201</v>
      </c>
      <c r="I69" s="184">
        <v>7.6939702033996596E-2</v>
      </c>
      <c r="J69" s="184">
        <v>4.0497448295354802E-2</v>
      </c>
      <c r="K69" s="184">
        <v>4.3984144926071202E-2</v>
      </c>
      <c r="L69" s="184">
        <v>3.6303851753473303E-2</v>
      </c>
      <c r="M69" s="184">
        <v>2.9726011678576501E-2</v>
      </c>
      <c r="N69" s="184">
        <v>2.0948054268956202E-2</v>
      </c>
      <c r="O69" s="184">
        <v>3.4945130348205601E-2</v>
      </c>
      <c r="P69" s="190">
        <v>647.1123046875</v>
      </c>
      <c r="Q69" s="190">
        <v>535</v>
      </c>
    </row>
    <row r="70" spans="1:17" x14ac:dyDescent="0.2">
      <c r="A70" s="2" t="s">
        <v>87</v>
      </c>
      <c r="B70" s="187">
        <v>279</v>
      </c>
      <c r="C70" s="184">
        <v>5.9271785430610197E-3</v>
      </c>
      <c r="D70" s="184">
        <v>3.8932416588068001E-2</v>
      </c>
      <c r="E70" s="184">
        <v>0.10678324848413499</v>
      </c>
      <c r="F70" s="184">
        <v>0.21535611152648901</v>
      </c>
      <c r="G70" s="184">
        <v>0.19447734951973</v>
      </c>
      <c r="H70" s="184">
        <v>0.145596697926521</v>
      </c>
      <c r="I70" s="184">
        <v>9.9959120154380798E-2</v>
      </c>
      <c r="J70" s="184">
        <v>6.2644429504871396E-2</v>
      </c>
      <c r="K70" s="184">
        <v>3.2615404576063198E-2</v>
      </c>
      <c r="L70" s="184">
        <v>4.5715276151895502E-2</v>
      </c>
      <c r="M70" s="184">
        <v>3.1229879707098E-2</v>
      </c>
      <c r="N70" s="184">
        <v>1.4509340748190901E-2</v>
      </c>
      <c r="O70" s="184">
        <v>6.2535428442060904E-3</v>
      </c>
      <c r="P70" s="190">
        <v>624.61370849609398</v>
      </c>
      <c r="Q70" s="190">
        <v>551</v>
      </c>
    </row>
    <row r="71" spans="1:17" x14ac:dyDescent="0.2">
      <c r="A71" s="2" t="s">
        <v>88</v>
      </c>
      <c r="B71" s="187">
        <v>34</v>
      </c>
      <c r="C71" s="184">
        <v>0</v>
      </c>
      <c r="D71" s="184">
        <v>0.19179370999336201</v>
      </c>
      <c r="E71" s="184">
        <v>0.257569819688797</v>
      </c>
      <c r="F71" s="184">
        <v>0.193237900733948</v>
      </c>
      <c r="G71" s="184">
        <v>0.14763525128364599</v>
      </c>
      <c r="H71" s="184">
        <v>8.4614418447017697E-2</v>
      </c>
      <c r="I71" s="184">
        <v>5.3704973310232197E-2</v>
      </c>
      <c r="J71" s="184">
        <v>3.0396714806556702E-2</v>
      </c>
      <c r="K71" s="184">
        <v>4.1047200560569798E-2</v>
      </c>
      <c r="L71" s="184">
        <v>0</v>
      </c>
      <c r="M71" s="184">
        <v>0</v>
      </c>
      <c r="N71" s="184">
        <v>0</v>
      </c>
      <c r="O71" s="184">
        <v>0</v>
      </c>
      <c r="P71" s="190">
        <v>462.45709228515602</v>
      </c>
      <c r="Q71" s="190">
        <v>414</v>
      </c>
    </row>
    <row r="72" spans="1:17" x14ac:dyDescent="0.2">
      <c r="A72" s="5" t="s">
        <v>89</v>
      </c>
      <c r="B72" s="186" t="s">
        <v>1</v>
      </c>
      <c r="C72" s="183" t="s">
        <v>1</v>
      </c>
      <c r="D72" s="183" t="s">
        <v>1</v>
      </c>
      <c r="E72" s="183" t="s">
        <v>1</v>
      </c>
      <c r="F72" s="183" t="s">
        <v>1</v>
      </c>
      <c r="G72" s="183" t="s">
        <v>1</v>
      </c>
      <c r="H72" s="183" t="s">
        <v>1</v>
      </c>
      <c r="I72" s="183" t="s">
        <v>1</v>
      </c>
      <c r="J72" s="183" t="s">
        <v>1</v>
      </c>
      <c r="K72" s="183" t="s">
        <v>1</v>
      </c>
      <c r="L72" s="183" t="s">
        <v>1</v>
      </c>
      <c r="M72" s="183" t="s">
        <v>1</v>
      </c>
      <c r="N72" s="183" t="s">
        <v>1</v>
      </c>
      <c r="O72" s="183" t="s">
        <v>1</v>
      </c>
      <c r="P72" s="189" t="s">
        <v>1</v>
      </c>
      <c r="Q72" s="189" t="s">
        <v>1</v>
      </c>
    </row>
    <row r="73" spans="1:17" x14ac:dyDescent="0.2">
      <c r="A73" s="2" t="s">
        <v>89</v>
      </c>
      <c r="B73" s="187">
        <v>4191</v>
      </c>
      <c r="C73" s="184">
        <v>9.2949904501438106E-3</v>
      </c>
      <c r="D73" s="184">
        <v>0.114110819995403</v>
      </c>
      <c r="E73" s="184">
        <v>0.24787549674511</v>
      </c>
      <c r="F73" s="184">
        <v>0.226958557963371</v>
      </c>
      <c r="G73" s="184">
        <v>0.148152500391006</v>
      </c>
      <c r="H73" s="184">
        <v>8.8132351636886597E-2</v>
      </c>
      <c r="I73" s="184">
        <v>4.5704338699579197E-2</v>
      </c>
      <c r="J73" s="184">
        <v>3.9191931486129802E-2</v>
      </c>
      <c r="K73" s="184">
        <v>2.4105172604322399E-2</v>
      </c>
      <c r="L73" s="184">
        <v>2.21240073442459E-2</v>
      </c>
      <c r="M73" s="184">
        <v>2.21841745078564E-2</v>
      </c>
      <c r="N73" s="184">
        <v>9.5491101965308207E-3</v>
      </c>
      <c r="O73" s="184">
        <v>2.61655659414828E-3</v>
      </c>
      <c r="P73" s="190">
        <v>516.72204589843795</v>
      </c>
      <c r="Q73" s="190">
        <v>450</v>
      </c>
    </row>
    <row r="74" spans="1:17" x14ac:dyDescent="0.2">
      <c r="A74" s="2" t="s">
        <v>90</v>
      </c>
      <c r="B74" s="187">
        <v>0</v>
      </c>
      <c r="C74" s="184" t="s">
        <v>1</v>
      </c>
      <c r="D74" s="184" t="s">
        <v>1</v>
      </c>
      <c r="E74" s="184" t="s">
        <v>1</v>
      </c>
      <c r="F74" s="184" t="s">
        <v>1</v>
      </c>
      <c r="G74" s="184" t="s">
        <v>1</v>
      </c>
      <c r="H74" s="184" t="s">
        <v>1</v>
      </c>
      <c r="I74" s="184" t="s">
        <v>1</v>
      </c>
      <c r="J74" s="184" t="s">
        <v>1</v>
      </c>
      <c r="K74" s="184" t="s">
        <v>1</v>
      </c>
      <c r="L74" s="184" t="s">
        <v>1</v>
      </c>
      <c r="M74" s="184" t="s">
        <v>1</v>
      </c>
      <c r="N74" s="184" t="s">
        <v>1</v>
      </c>
      <c r="O74" s="184" t="s">
        <v>1</v>
      </c>
      <c r="P74" s="190" t="s">
        <v>1</v>
      </c>
      <c r="Q74" s="190" t="s">
        <v>1</v>
      </c>
    </row>
    <row r="75" spans="1:17" x14ac:dyDescent="0.2">
      <c r="A75" s="5" t="s">
        <v>91</v>
      </c>
      <c r="B75" s="186" t="s">
        <v>1</v>
      </c>
      <c r="C75" s="183" t="s">
        <v>1</v>
      </c>
      <c r="D75" s="183" t="s">
        <v>1</v>
      </c>
      <c r="E75" s="183" t="s">
        <v>1</v>
      </c>
      <c r="F75" s="183" t="s">
        <v>1</v>
      </c>
      <c r="G75" s="183" t="s">
        <v>1</v>
      </c>
      <c r="H75" s="183" t="s">
        <v>1</v>
      </c>
      <c r="I75" s="183" t="s">
        <v>1</v>
      </c>
      <c r="J75" s="183" t="s">
        <v>1</v>
      </c>
      <c r="K75" s="183" t="s">
        <v>1</v>
      </c>
      <c r="L75" s="183" t="s">
        <v>1</v>
      </c>
      <c r="M75" s="183" t="s">
        <v>1</v>
      </c>
      <c r="N75" s="183" t="s">
        <v>1</v>
      </c>
      <c r="O75" s="183" t="s">
        <v>1</v>
      </c>
      <c r="P75" s="189" t="s">
        <v>1</v>
      </c>
      <c r="Q75" s="189" t="s">
        <v>1</v>
      </c>
    </row>
    <row r="76" spans="1:17" x14ac:dyDescent="0.2">
      <c r="A76" s="2" t="s">
        <v>92</v>
      </c>
      <c r="B76" s="187">
        <v>1937</v>
      </c>
      <c r="C76" s="184">
        <v>4.6560908667743197E-3</v>
      </c>
      <c r="D76" s="184">
        <v>6.3108749687671703E-2</v>
      </c>
      <c r="E76" s="184">
        <v>0.19688163697719599</v>
      </c>
      <c r="F76" s="184">
        <v>0.22703398764133501</v>
      </c>
      <c r="G76" s="184">
        <v>0.17842365801334401</v>
      </c>
      <c r="H76" s="184">
        <v>0.10168295353651</v>
      </c>
      <c r="I76" s="184">
        <v>5.7646680623292902E-2</v>
      </c>
      <c r="J76" s="184">
        <v>5.2032463252544403E-2</v>
      </c>
      <c r="K76" s="184">
        <v>3.3808376640081399E-2</v>
      </c>
      <c r="L76" s="184">
        <v>3.2014548778533901E-2</v>
      </c>
      <c r="M76" s="184">
        <v>3.3522594720125198E-2</v>
      </c>
      <c r="N76" s="184">
        <v>1.51594886556268E-2</v>
      </c>
      <c r="O76" s="184">
        <v>4.0287631563842297E-3</v>
      </c>
      <c r="P76" s="190">
        <v>577.09930419921898</v>
      </c>
      <c r="Q76" s="190">
        <v>500</v>
      </c>
    </row>
    <row r="77" spans="1:17" x14ac:dyDescent="0.2">
      <c r="A77" s="2" t="s">
        <v>93</v>
      </c>
      <c r="B77" s="187">
        <v>777</v>
      </c>
      <c r="C77" s="184">
        <v>6.74288487061858E-3</v>
      </c>
      <c r="D77" s="184">
        <v>0.13716308772563901</v>
      </c>
      <c r="E77" s="184">
        <v>0.25235930085182201</v>
      </c>
      <c r="F77" s="184">
        <v>0.240205317735672</v>
      </c>
      <c r="G77" s="184">
        <v>0.121559374034405</v>
      </c>
      <c r="H77" s="184">
        <v>9.4042859971523299E-2</v>
      </c>
      <c r="I77" s="184">
        <v>4.25666756927967E-2</v>
      </c>
      <c r="J77" s="184">
        <v>3.61153744161129E-2</v>
      </c>
      <c r="K77" s="184">
        <v>2.2799184545874599E-2</v>
      </c>
      <c r="L77" s="184">
        <v>1.6088396310806299E-2</v>
      </c>
      <c r="M77" s="184">
        <v>2.3380167782306699E-2</v>
      </c>
      <c r="N77" s="184">
        <v>4.4422405771911101E-3</v>
      </c>
      <c r="O77" s="184">
        <v>2.5351364165544501E-3</v>
      </c>
      <c r="P77" s="190">
        <v>500.33480834960898</v>
      </c>
      <c r="Q77" s="190">
        <v>436</v>
      </c>
    </row>
    <row r="78" spans="1:17" x14ac:dyDescent="0.2">
      <c r="A78" s="2" t="s">
        <v>94</v>
      </c>
      <c r="B78" s="187">
        <v>1470</v>
      </c>
      <c r="C78" s="184">
        <v>1.84115283191204E-2</v>
      </c>
      <c r="D78" s="184">
        <v>0.174772799015045</v>
      </c>
      <c r="E78" s="184">
        <v>0.32394552230835</v>
      </c>
      <c r="F78" s="184">
        <v>0.220556139945984</v>
      </c>
      <c r="G78" s="184">
        <v>0.117020055651665</v>
      </c>
      <c r="H78" s="184">
        <v>6.4796388149261502E-2</v>
      </c>
      <c r="I78" s="184">
        <v>2.97027230262756E-2</v>
      </c>
      <c r="J78" s="184">
        <v>2.0576711744070102E-2</v>
      </c>
      <c r="K78" s="184">
        <v>1.02456444874406E-2</v>
      </c>
      <c r="L78" s="184">
        <v>1.0798577219247801E-2</v>
      </c>
      <c r="M78" s="184">
        <v>4.5384210534393796E-3</v>
      </c>
      <c r="N78" s="184">
        <v>4.1089225560426703E-3</v>
      </c>
      <c r="O78" s="184">
        <v>5.2657106425613197E-4</v>
      </c>
      <c r="P78" s="190">
        <v>435.13708496093801</v>
      </c>
      <c r="Q78" s="190">
        <v>390</v>
      </c>
    </row>
    <row r="79" spans="1:17" x14ac:dyDescent="0.2">
      <c r="A79" s="5" t="s">
        <v>95</v>
      </c>
      <c r="B79" s="186" t="s">
        <v>1</v>
      </c>
      <c r="C79" s="183" t="s">
        <v>1</v>
      </c>
      <c r="D79" s="183" t="s">
        <v>1</v>
      </c>
      <c r="E79" s="183" t="s">
        <v>1</v>
      </c>
      <c r="F79" s="183" t="s">
        <v>1</v>
      </c>
      <c r="G79" s="183" t="s">
        <v>1</v>
      </c>
      <c r="H79" s="183" t="s">
        <v>1</v>
      </c>
      <c r="I79" s="183" t="s">
        <v>1</v>
      </c>
      <c r="J79" s="183" t="s">
        <v>1</v>
      </c>
      <c r="K79" s="183" t="s">
        <v>1</v>
      </c>
      <c r="L79" s="183" t="s">
        <v>1</v>
      </c>
      <c r="M79" s="183" t="s">
        <v>1</v>
      </c>
      <c r="N79" s="183" t="s">
        <v>1</v>
      </c>
      <c r="O79" s="183" t="s">
        <v>1</v>
      </c>
      <c r="P79" s="189" t="s">
        <v>1</v>
      </c>
      <c r="Q79" s="189" t="s">
        <v>1</v>
      </c>
    </row>
    <row r="80" spans="1:17" x14ac:dyDescent="0.2">
      <c r="A80" s="2" t="s">
        <v>96</v>
      </c>
      <c r="B80" s="187">
        <v>889</v>
      </c>
      <c r="C80" s="184">
        <v>6.2113292515277897E-3</v>
      </c>
      <c r="D80" s="184">
        <v>8.4896698594093295E-2</v>
      </c>
      <c r="E80" s="184">
        <v>0.13996304571628601</v>
      </c>
      <c r="F80" s="184">
        <v>0.208389863371849</v>
      </c>
      <c r="G80" s="184">
        <v>0.195774421095848</v>
      </c>
      <c r="H80" s="184">
        <v>0.110144264996052</v>
      </c>
      <c r="I80" s="184">
        <v>7.9606935381889302E-2</v>
      </c>
      <c r="J80" s="184">
        <v>4.78906817734241E-2</v>
      </c>
      <c r="K80" s="184">
        <v>3.4758284687995897E-2</v>
      </c>
      <c r="L80" s="184">
        <v>3.2837074249982799E-2</v>
      </c>
      <c r="M80" s="184">
        <v>3.8487229496240602E-2</v>
      </c>
      <c r="N80" s="184">
        <v>1.58809088170528E-2</v>
      </c>
      <c r="O80" s="184">
        <v>5.1592718809843098E-3</v>
      </c>
      <c r="P80" s="190">
        <v>594.80578613281205</v>
      </c>
      <c r="Q80" s="190">
        <v>513</v>
      </c>
    </row>
    <row r="81" spans="1:17" x14ac:dyDescent="0.2">
      <c r="A81" s="2" t="s">
        <v>97</v>
      </c>
      <c r="B81" s="187">
        <v>711</v>
      </c>
      <c r="C81" s="184">
        <v>0</v>
      </c>
      <c r="D81" s="184">
        <v>8.9849233627319294E-2</v>
      </c>
      <c r="E81" s="184">
        <v>0.30747267603874201</v>
      </c>
      <c r="F81" s="184">
        <v>0.230991750955582</v>
      </c>
      <c r="G81" s="184">
        <v>0.14737890660762801</v>
      </c>
      <c r="H81" s="184">
        <v>7.9176515340805095E-2</v>
      </c>
      <c r="I81" s="184">
        <v>4.2854011058807401E-2</v>
      </c>
      <c r="J81" s="184">
        <v>4.0222249925136601E-2</v>
      </c>
      <c r="K81" s="184">
        <v>2.3874040693044701E-2</v>
      </c>
      <c r="L81" s="184">
        <v>1.97208859026432E-2</v>
      </c>
      <c r="M81" s="184">
        <v>7.4275117367506001E-3</v>
      </c>
      <c r="N81" s="184">
        <v>6.8425447680056104E-3</v>
      </c>
      <c r="O81" s="184">
        <v>4.1896686889231196E-3</v>
      </c>
      <c r="P81" s="190">
        <v>501.05435180664102</v>
      </c>
      <c r="Q81" s="190">
        <v>436</v>
      </c>
    </row>
    <row r="82" spans="1:17" x14ac:dyDescent="0.2">
      <c r="A82" s="2" t="s">
        <v>98</v>
      </c>
      <c r="B82" s="187">
        <v>216</v>
      </c>
      <c r="C82" s="184">
        <v>2.9149031266570102E-2</v>
      </c>
      <c r="D82" s="184">
        <v>0.108689397573471</v>
      </c>
      <c r="E82" s="184">
        <v>0.32343548536300698</v>
      </c>
      <c r="F82" s="184">
        <v>0.23383152484893799</v>
      </c>
      <c r="G82" s="184">
        <v>0.13958311080932601</v>
      </c>
      <c r="H82" s="184">
        <v>8.5263565182685894E-2</v>
      </c>
      <c r="I82" s="184">
        <v>2.94852070510387E-2</v>
      </c>
      <c r="J82" s="184">
        <v>2.0313044078648099E-3</v>
      </c>
      <c r="K82" s="184">
        <v>2.6603562757372901E-2</v>
      </c>
      <c r="L82" s="184">
        <v>5.32111898064613E-3</v>
      </c>
      <c r="M82" s="184">
        <v>1.0541747324168699E-2</v>
      </c>
      <c r="N82" s="184">
        <v>6.0649630613624998E-3</v>
      </c>
      <c r="O82" s="184">
        <v>0</v>
      </c>
      <c r="P82" s="190">
        <v>454.48519897460898</v>
      </c>
      <c r="Q82" s="190">
        <v>410</v>
      </c>
    </row>
    <row r="83" spans="1:17" x14ac:dyDescent="0.2">
      <c r="A83" s="2" t="s">
        <v>99</v>
      </c>
      <c r="B83" s="187">
        <v>612</v>
      </c>
      <c r="C83" s="184">
        <v>2.1397409960627601E-2</v>
      </c>
      <c r="D83" s="184">
        <v>0.288744807243347</v>
      </c>
      <c r="E83" s="184">
        <v>0.38134565949440002</v>
      </c>
      <c r="F83" s="184">
        <v>0.22370237112045299</v>
      </c>
      <c r="G83" s="184">
        <v>5.8324407786130898E-2</v>
      </c>
      <c r="H83" s="184">
        <v>1.34422639384866E-2</v>
      </c>
      <c r="I83" s="184">
        <v>2.71243508905172E-3</v>
      </c>
      <c r="J83" s="184">
        <v>9.8562408238649403E-3</v>
      </c>
      <c r="K83" s="184">
        <v>4.74404456326738E-4</v>
      </c>
      <c r="L83" s="184">
        <v>0</v>
      </c>
      <c r="M83" s="184">
        <v>0</v>
      </c>
      <c r="N83" s="184">
        <v>0</v>
      </c>
      <c r="O83" s="184">
        <v>0</v>
      </c>
      <c r="P83" s="190">
        <v>355.70138549804699</v>
      </c>
      <c r="Q83" s="190">
        <v>345</v>
      </c>
    </row>
    <row r="84" spans="1:17" x14ac:dyDescent="0.2">
      <c r="A84" s="2" t="s">
        <v>100</v>
      </c>
      <c r="B84" s="187">
        <v>214</v>
      </c>
      <c r="C84" s="184">
        <v>1.1308583430945899E-2</v>
      </c>
      <c r="D84" s="184">
        <v>0.101615220308304</v>
      </c>
      <c r="E84" s="184">
        <v>0.31064242124557501</v>
      </c>
      <c r="F84" s="184">
        <v>0.299359500408173</v>
      </c>
      <c r="G84" s="184">
        <v>0.142239615321159</v>
      </c>
      <c r="H84" s="184">
        <v>5.7822659611702E-2</v>
      </c>
      <c r="I84" s="184">
        <v>3.6731082946062102E-2</v>
      </c>
      <c r="J84" s="184">
        <v>2.63121034950018E-2</v>
      </c>
      <c r="K84" s="184">
        <v>5.2432464435696602E-3</v>
      </c>
      <c r="L84" s="184">
        <v>5.7207806967198797E-3</v>
      </c>
      <c r="M84" s="184">
        <v>1.71402958221734E-3</v>
      </c>
      <c r="N84" s="184">
        <v>1.89240847248584E-4</v>
      </c>
      <c r="O84" s="184">
        <v>1.10150908585638E-3</v>
      </c>
      <c r="P84" s="190">
        <v>447.94540405273398</v>
      </c>
      <c r="Q84" s="190">
        <v>420</v>
      </c>
    </row>
    <row r="85" spans="1:17" x14ac:dyDescent="0.2">
      <c r="A85" s="2" t="s">
        <v>101</v>
      </c>
      <c r="B85" s="187">
        <v>398</v>
      </c>
      <c r="C85" s="184">
        <v>9.1306157410144806E-3</v>
      </c>
      <c r="D85" s="184">
        <v>6.3566885888576494E-2</v>
      </c>
      <c r="E85" s="184">
        <v>0.19035638868808699</v>
      </c>
      <c r="F85" s="184">
        <v>0.25957083702087402</v>
      </c>
      <c r="G85" s="184">
        <v>0.19685262441635101</v>
      </c>
      <c r="H85" s="184">
        <v>0.13873665034770999</v>
      </c>
      <c r="I85" s="184">
        <v>4.2213793843984597E-2</v>
      </c>
      <c r="J85" s="184">
        <v>4.1336242109537097E-2</v>
      </c>
      <c r="K85" s="184">
        <v>2.2827200591564199E-2</v>
      </c>
      <c r="L85" s="184">
        <v>1.7800765112042399E-2</v>
      </c>
      <c r="M85" s="184">
        <v>1.55749395489693E-2</v>
      </c>
      <c r="N85" s="184">
        <v>1.31866859737784E-3</v>
      </c>
      <c r="O85" s="184">
        <v>7.1440287865698305E-4</v>
      </c>
      <c r="P85" s="190">
        <v>526.97930908203102</v>
      </c>
      <c r="Q85" s="190">
        <v>490</v>
      </c>
    </row>
    <row r="86" spans="1:17" x14ac:dyDescent="0.2">
      <c r="A86" s="2" t="s">
        <v>102</v>
      </c>
      <c r="B86" s="187">
        <v>65</v>
      </c>
      <c r="C86" s="184">
        <v>0</v>
      </c>
      <c r="D86" s="184">
        <v>0</v>
      </c>
      <c r="E86" s="184">
        <v>0.18705068528652199</v>
      </c>
      <c r="F86" s="184">
        <v>0.104771986603737</v>
      </c>
      <c r="G86" s="184">
        <v>0.12927010655403101</v>
      </c>
      <c r="H86" s="184">
        <v>0.14808738231658899</v>
      </c>
      <c r="I86" s="184">
        <v>7.9126171767711598E-2</v>
      </c>
      <c r="J86" s="184">
        <v>8.7601542472839397E-2</v>
      </c>
      <c r="K86" s="184">
        <v>9.0350368991494196E-3</v>
      </c>
      <c r="L86" s="184">
        <v>8.5684157907962799E-2</v>
      </c>
      <c r="M86" s="184">
        <v>3.6014050245284999E-2</v>
      </c>
      <c r="N86" s="184">
        <v>0.117178395390511</v>
      </c>
      <c r="O86" s="184">
        <v>1.6180487349629399E-2</v>
      </c>
      <c r="P86" s="190">
        <v>797.48449707031205</v>
      </c>
      <c r="Q86" s="190">
        <v>641</v>
      </c>
    </row>
    <row r="87" spans="1:17" x14ac:dyDescent="0.2">
      <c r="A87" s="2" t="s">
        <v>103</v>
      </c>
      <c r="B87" s="187">
        <v>197</v>
      </c>
      <c r="C87" s="184">
        <v>0</v>
      </c>
      <c r="D87" s="184">
        <v>1.4528495259583E-2</v>
      </c>
      <c r="E87" s="184">
        <v>5.7066064327955197E-2</v>
      </c>
      <c r="F87" s="184">
        <v>7.0125848054885906E-2</v>
      </c>
      <c r="G87" s="184">
        <v>9.0536184608936296E-2</v>
      </c>
      <c r="H87" s="184">
        <v>0.11396422237157799</v>
      </c>
      <c r="I87" s="184">
        <v>4.7427486628293998E-2</v>
      </c>
      <c r="J87" s="184">
        <v>9.3729250133037595E-2</v>
      </c>
      <c r="K87" s="184">
        <v>0.13002698123455</v>
      </c>
      <c r="L87" s="184">
        <v>0.10103901475668001</v>
      </c>
      <c r="M87" s="184">
        <v>0.207319661974907</v>
      </c>
      <c r="N87" s="184">
        <v>7.1998082101345104E-2</v>
      </c>
      <c r="O87" s="184">
        <v>2.2387083154171701E-3</v>
      </c>
      <c r="P87" s="190">
        <v>916.82086181640602</v>
      </c>
      <c r="Q87" s="190">
        <v>900</v>
      </c>
    </row>
    <row r="88" spans="1:17" x14ac:dyDescent="0.2">
      <c r="A88" s="2" t="s">
        <v>104</v>
      </c>
      <c r="B88" s="187">
        <v>852</v>
      </c>
      <c r="C88" s="184">
        <v>8.4262965247034992E-3</v>
      </c>
      <c r="D88" s="184">
        <v>8.8259868323802906E-2</v>
      </c>
      <c r="E88" s="184">
        <v>0.22149950265884399</v>
      </c>
      <c r="F88" s="184">
        <v>0.244006648659706</v>
      </c>
      <c r="G88" s="184">
        <v>0.16894136369228399</v>
      </c>
      <c r="H88" s="184">
        <v>0.107989631593227</v>
      </c>
      <c r="I88" s="184">
        <v>5.1002435386180899E-2</v>
      </c>
      <c r="J88" s="184">
        <v>5.0253551453352002E-2</v>
      </c>
      <c r="K88" s="184">
        <v>1.9139010459184602E-2</v>
      </c>
      <c r="L88" s="184">
        <v>2.2368013858795201E-2</v>
      </c>
      <c r="M88" s="184">
        <v>1.3323117047548299E-2</v>
      </c>
      <c r="N88" s="184">
        <v>2.6294707786291799E-3</v>
      </c>
      <c r="O88" s="184">
        <v>2.1610900294035699E-3</v>
      </c>
      <c r="P88" s="190">
        <v>516.72393798828102</v>
      </c>
      <c r="Q88" s="190">
        <v>470</v>
      </c>
    </row>
    <row r="89" spans="1:17" x14ac:dyDescent="0.2">
      <c r="A89" s="5" t="s">
        <v>105</v>
      </c>
      <c r="B89" s="186" t="s">
        <v>1</v>
      </c>
      <c r="C89" s="183" t="s">
        <v>1</v>
      </c>
      <c r="D89" s="183" t="s">
        <v>1</v>
      </c>
      <c r="E89" s="183" t="s">
        <v>1</v>
      </c>
      <c r="F89" s="183" t="s">
        <v>1</v>
      </c>
      <c r="G89" s="183" t="s">
        <v>1</v>
      </c>
      <c r="H89" s="183" t="s">
        <v>1</v>
      </c>
      <c r="I89" s="183" t="s">
        <v>1</v>
      </c>
      <c r="J89" s="183" t="s">
        <v>1</v>
      </c>
      <c r="K89" s="183" t="s">
        <v>1</v>
      </c>
      <c r="L89" s="183" t="s">
        <v>1</v>
      </c>
      <c r="M89" s="183" t="s">
        <v>1</v>
      </c>
      <c r="N89" s="183" t="s">
        <v>1</v>
      </c>
      <c r="O89" s="183" t="s">
        <v>1</v>
      </c>
      <c r="P89" s="189" t="s">
        <v>1</v>
      </c>
      <c r="Q89" s="189" t="s">
        <v>1</v>
      </c>
    </row>
    <row r="90" spans="1:17" x14ac:dyDescent="0.2">
      <c r="A90" s="2" t="s">
        <v>106</v>
      </c>
      <c r="B90" s="187">
        <v>543</v>
      </c>
      <c r="C90" s="184">
        <v>2.29676458984613E-2</v>
      </c>
      <c r="D90" s="184">
        <v>0.25367832183837902</v>
      </c>
      <c r="E90" s="184">
        <v>0.30914556980133101</v>
      </c>
      <c r="F90" s="184">
        <v>0.174609914422035</v>
      </c>
      <c r="G90" s="184">
        <v>0.13476774096489</v>
      </c>
      <c r="H90" s="184">
        <v>4.2237132787704502E-2</v>
      </c>
      <c r="I90" s="184">
        <v>2.2056244313716899E-2</v>
      </c>
      <c r="J90" s="184">
        <v>2.0816607400775001E-2</v>
      </c>
      <c r="K90" s="184">
        <v>4.70267981290817E-3</v>
      </c>
      <c r="L90" s="184">
        <v>8.0179646611213701E-3</v>
      </c>
      <c r="M90" s="184">
        <v>2.8997522313147801E-3</v>
      </c>
      <c r="N90" s="184">
        <v>3.16323689185083E-3</v>
      </c>
      <c r="O90" s="184">
        <v>9.3718006974086198E-4</v>
      </c>
      <c r="P90" s="190">
        <v>406.78060913085898</v>
      </c>
      <c r="Q90" s="190">
        <v>361</v>
      </c>
    </row>
    <row r="91" spans="1:17" x14ac:dyDescent="0.2">
      <c r="A91" s="2" t="s">
        <v>107</v>
      </c>
      <c r="B91" s="187">
        <v>1201</v>
      </c>
      <c r="C91" s="184">
        <v>8.7584611028432794E-3</v>
      </c>
      <c r="D91" s="184">
        <v>0.12501198053359999</v>
      </c>
      <c r="E91" s="184">
        <v>0.312810659408569</v>
      </c>
      <c r="F91" s="184">
        <v>0.26673221588134799</v>
      </c>
      <c r="G91" s="184">
        <v>0.121329508721828</v>
      </c>
      <c r="H91" s="184">
        <v>7.5416520237922696E-2</v>
      </c>
      <c r="I91" s="184">
        <v>3.0459027737379098E-2</v>
      </c>
      <c r="J91" s="184">
        <v>2.3100484162569001E-2</v>
      </c>
      <c r="K91" s="184">
        <v>1.1072398163378201E-2</v>
      </c>
      <c r="L91" s="184">
        <v>9.7420858219265903E-3</v>
      </c>
      <c r="M91" s="184">
        <v>1.10425893217325E-2</v>
      </c>
      <c r="N91" s="184">
        <v>3.0753214377909899E-3</v>
      </c>
      <c r="O91" s="184">
        <v>1.4487585285678499E-3</v>
      </c>
      <c r="P91" s="190">
        <v>459.28591918945301</v>
      </c>
      <c r="Q91" s="190">
        <v>407</v>
      </c>
    </row>
    <row r="92" spans="1:17" x14ac:dyDescent="0.2">
      <c r="A92" s="2" t="s">
        <v>108</v>
      </c>
      <c r="B92" s="187">
        <v>1953</v>
      </c>
      <c r="C92" s="184">
        <v>4.6944068744778598E-3</v>
      </c>
      <c r="D92" s="184">
        <v>5.1742788404226303E-2</v>
      </c>
      <c r="E92" s="184">
        <v>0.19961839914321899</v>
      </c>
      <c r="F92" s="184">
        <v>0.23486305773258201</v>
      </c>
      <c r="G92" s="184">
        <v>0.17802186310291301</v>
      </c>
      <c r="H92" s="184">
        <v>0.112800508737564</v>
      </c>
      <c r="I92" s="184">
        <v>6.0212541371583897E-2</v>
      </c>
      <c r="J92" s="184">
        <v>5.4474350064992898E-2</v>
      </c>
      <c r="K92" s="184">
        <v>3.2857079058885602E-2</v>
      </c>
      <c r="L92" s="184">
        <v>3.1376905739307397E-2</v>
      </c>
      <c r="M92" s="184">
        <v>2.9744012281298599E-2</v>
      </c>
      <c r="N92" s="184">
        <v>7.14506953954697E-3</v>
      </c>
      <c r="O92" s="184">
        <v>2.4490291252732299E-3</v>
      </c>
      <c r="P92" s="190">
        <v>566.13806152343795</v>
      </c>
      <c r="Q92" s="190">
        <v>500</v>
      </c>
    </row>
    <row r="93" spans="1:17" x14ac:dyDescent="0.2">
      <c r="A93" s="2" t="s">
        <v>109</v>
      </c>
      <c r="B93" s="187">
        <v>281</v>
      </c>
      <c r="C93" s="184">
        <v>0</v>
      </c>
      <c r="D93" s="184">
        <v>5.5437747389078099E-2</v>
      </c>
      <c r="E93" s="184">
        <v>8.3029232919216198E-2</v>
      </c>
      <c r="F93" s="184">
        <v>0.103166021406651</v>
      </c>
      <c r="G93" s="184">
        <v>0.115427628159523</v>
      </c>
      <c r="H93" s="184">
        <v>0.116924747824669</v>
      </c>
      <c r="I93" s="184">
        <v>7.9371184110641493E-2</v>
      </c>
      <c r="J93" s="184">
        <v>7.4784748256206499E-2</v>
      </c>
      <c r="K93" s="184">
        <v>9.3369826674461406E-2</v>
      </c>
      <c r="L93" s="184">
        <v>5.6180186569690697E-2</v>
      </c>
      <c r="M93" s="184">
        <v>0.106075696647167</v>
      </c>
      <c r="N93" s="184">
        <v>9.6596397459507002E-2</v>
      </c>
      <c r="O93" s="184">
        <v>1.9636582583189E-2</v>
      </c>
      <c r="P93" s="190">
        <v>847.66339111328102</v>
      </c>
      <c r="Q93" s="190">
        <v>700</v>
      </c>
    </row>
    <row r="94" spans="1:17" x14ac:dyDescent="0.2">
      <c r="A94" s="5" t="s">
        <v>110</v>
      </c>
      <c r="B94" s="186" t="s">
        <v>1</v>
      </c>
      <c r="C94" s="183" t="s">
        <v>1</v>
      </c>
      <c r="D94" s="183" t="s">
        <v>1</v>
      </c>
      <c r="E94" s="183" t="s">
        <v>1</v>
      </c>
      <c r="F94" s="183" t="s">
        <v>1</v>
      </c>
      <c r="G94" s="183" t="s">
        <v>1</v>
      </c>
      <c r="H94" s="183" t="s">
        <v>1</v>
      </c>
      <c r="I94" s="183" t="s">
        <v>1</v>
      </c>
      <c r="J94" s="183" t="s">
        <v>1</v>
      </c>
      <c r="K94" s="183" t="s">
        <v>1</v>
      </c>
      <c r="L94" s="183" t="s">
        <v>1</v>
      </c>
      <c r="M94" s="183" t="s">
        <v>1</v>
      </c>
      <c r="N94" s="183" t="s">
        <v>1</v>
      </c>
      <c r="O94" s="183" t="s">
        <v>1</v>
      </c>
      <c r="P94" s="189" t="s">
        <v>1</v>
      </c>
      <c r="Q94" s="189" t="s">
        <v>1</v>
      </c>
    </row>
    <row r="95" spans="1:17" x14ac:dyDescent="0.2">
      <c r="A95" s="2" t="s">
        <v>106</v>
      </c>
      <c r="B95" s="187">
        <v>883</v>
      </c>
      <c r="C95" s="184">
        <v>1.97274964302778E-2</v>
      </c>
      <c r="D95" s="184">
        <v>0.205297961831093</v>
      </c>
      <c r="E95" s="184">
        <v>0.32876747846603399</v>
      </c>
      <c r="F95" s="184">
        <v>0.20777522027492501</v>
      </c>
      <c r="G95" s="184">
        <v>0.123428396880627</v>
      </c>
      <c r="H95" s="184">
        <v>4.96644340455532E-2</v>
      </c>
      <c r="I95" s="184">
        <v>2.25533172488213E-2</v>
      </c>
      <c r="J95" s="184">
        <v>2.2629795596003501E-2</v>
      </c>
      <c r="K95" s="184">
        <v>3.8533192127943E-3</v>
      </c>
      <c r="L95" s="184">
        <v>5.6796045973896998E-3</v>
      </c>
      <c r="M95" s="184">
        <v>5.6997146457433701E-3</v>
      </c>
      <c r="N95" s="184">
        <v>4.3238103389739999E-3</v>
      </c>
      <c r="O95" s="184">
        <v>5.9944565873593103E-4</v>
      </c>
      <c r="P95" s="190">
        <v>419.36697387695301</v>
      </c>
      <c r="Q95" s="190">
        <v>379</v>
      </c>
    </row>
    <row r="96" spans="1:17" x14ac:dyDescent="0.2">
      <c r="A96" s="2" t="s">
        <v>107</v>
      </c>
      <c r="B96" s="187">
        <v>1497</v>
      </c>
      <c r="C96" s="184">
        <v>7.8716287389397604E-3</v>
      </c>
      <c r="D96" s="184">
        <v>0.11041709035635</v>
      </c>
      <c r="E96" s="184">
        <v>0.28250330686569203</v>
      </c>
      <c r="F96" s="184">
        <v>0.26534950733184798</v>
      </c>
      <c r="G96" s="184">
        <v>0.14494167268276201</v>
      </c>
      <c r="H96" s="184">
        <v>7.8402817249298096E-2</v>
      </c>
      <c r="I96" s="184">
        <v>4.1584763675928102E-2</v>
      </c>
      <c r="J96" s="184">
        <v>2.2817870602011701E-2</v>
      </c>
      <c r="K96" s="184">
        <v>1.61168929189444E-2</v>
      </c>
      <c r="L96" s="184">
        <v>1.19494274258614E-2</v>
      </c>
      <c r="M96" s="184">
        <v>1.5192349441349499E-2</v>
      </c>
      <c r="N96" s="184">
        <v>1.6361501766368699E-3</v>
      </c>
      <c r="O96" s="184">
        <v>1.2165234657004499E-3</v>
      </c>
      <c r="P96" s="190">
        <v>475.71252441406199</v>
      </c>
      <c r="Q96" s="190">
        <v>427</v>
      </c>
    </row>
    <row r="97" spans="1:17" x14ac:dyDescent="0.2">
      <c r="A97" s="2" t="s">
        <v>108</v>
      </c>
      <c r="B97" s="187">
        <v>1469</v>
      </c>
      <c r="C97" s="184">
        <v>1.54015142470598E-3</v>
      </c>
      <c r="D97" s="184">
        <v>3.3031046390533399E-2</v>
      </c>
      <c r="E97" s="184">
        <v>0.14917284250259399</v>
      </c>
      <c r="F97" s="184">
        <v>0.21216472983360299</v>
      </c>
      <c r="G97" s="184">
        <v>0.18221992254257199</v>
      </c>
      <c r="H97" s="184">
        <v>0.134172707796097</v>
      </c>
      <c r="I97" s="184">
        <v>6.6284216940402998E-2</v>
      </c>
      <c r="J97" s="184">
        <v>7.0625320076942402E-2</v>
      </c>
      <c r="K97" s="184">
        <v>4.3627079576253898E-2</v>
      </c>
      <c r="L97" s="184">
        <v>4.6193342655897099E-2</v>
      </c>
      <c r="M97" s="184">
        <v>4.0320314466953298E-2</v>
      </c>
      <c r="N97" s="184">
        <v>1.56965516507626E-2</v>
      </c>
      <c r="O97" s="184">
        <v>4.9517629668116604E-3</v>
      </c>
      <c r="P97" s="190">
        <v>627.80676269531205</v>
      </c>
      <c r="Q97" s="190">
        <v>550</v>
      </c>
    </row>
    <row r="98" spans="1:17" x14ac:dyDescent="0.2">
      <c r="A98" s="2" t="s">
        <v>109</v>
      </c>
      <c r="B98" s="187">
        <v>129</v>
      </c>
      <c r="C98" s="184">
        <v>0</v>
      </c>
      <c r="D98" s="184">
        <v>6.3306324183940901E-2</v>
      </c>
      <c r="E98" s="184">
        <v>0.105188101530075</v>
      </c>
      <c r="F98" s="184">
        <v>4.54989038407803E-2</v>
      </c>
      <c r="G98" s="184">
        <v>6.5259709954261794E-2</v>
      </c>
      <c r="H98" s="184">
        <v>0.10376926511526099</v>
      </c>
      <c r="I98" s="184">
        <v>7.5321480631828294E-2</v>
      </c>
      <c r="J98" s="184">
        <v>9.6919298171997098E-2</v>
      </c>
      <c r="K98" s="184">
        <v>0.12996211647987399</v>
      </c>
      <c r="L98" s="184">
        <v>3.9267007261514698E-2</v>
      </c>
      <c r="M98" s="184">
        <v>0.121510557830334</v>
      </c>
      <c r="N98" s="184">
        <v>0.129641473293304</v>
      </c>
      <c r="O98" s="184">
        <v>2.4355769157409699E-2</v>
      </c>
      <c r="P98" s="190">
        <v>919.59521484375</v>
      </c>
      <c r="Q98" s="190">
        <v>850</v>
      </c>
    </row>
    <row r="99" spans="1:17" x14ac:dyDescent="0.2">
      <c r="A99" s="5" t="s">
        <v>111</v>
      </c>
      <c r="B99" s="186" t="s">
        <v>1</v>
      </c>
      <c r="C99" s="183" t="s">
        <v>1</v>
      </c>
      <c r="D99" s="183" t="s">
        <v>1</v>
      </c>
      <c r="E99" s="183" t="s">
        <v>1</v>
      </c>
      <c r="F99" s="183" t="s">
        <v>1</v>
      </c>
      <c r="G99" s="183" t="s">
        <v>1</v>
      </c>
      <c r="H99" s="183" t="s">
        <v>1</v>
      </c>
      <c r="I99" s="183" t="s">
        <v>1</v>
      </c>
      <c r="J99" s="183" t="s">
        <v>1</v>
      </c>
      <c r="K99" s="183" t="s">
        <v>1</v>
      </c>
      <c r="L99" s="183" t="s">
        <v>1</v>
      </c>
      <c r="M99" s="183" t="s">
        <v>1</v>
      </c>
      <c r="N99" s="183" t="s">
        <v>1</v>
      </c>
      <c r="O99" s="183" t="s">
        <v>1</v>
      </c>
      <c r="P99" s="189" t="s">
        <v>1</v>
      </c>
      <c r="Q99" s="189" t="s">
        <v>1</v>
      </c>
    </row>
    <row r="100" spans="1:17" x14ac:dyDescent="0.2">
      <c r="A100" s="2" t="s">
        <v>112</v>
      </c>
      <c r="B100" s="187">
        <v>287</v>
      </c>
      <c r="C100" s="184">
        <v>4.1733826510608196E-3</v>
      </c>
      <c r="D100" s="184">
        <v>9.3180730938911396E-2</v>
      </c>
      <c r="E100" s="184">
        <v>0.216157346963882</v>
      </c>
      <c r="F100" s="184">
        <v>0.25363188982009899</v>
      </c>
      <c r="G100" s="184">
        <v>0.21335257589817</v>
      </c>
      <c r="H100" s="184">
        <v>8.8980190455913502E-2</v>
      </c>
      <c r="I100" s="184">
        <v>4.5556489378213903E-2</v>
      </c>
      <c r="J100" s="184">
        <v>3.4365437924861901E-2</v>
      </c>
      <c r="K100" s="184">
        <v>2.0175252109766E-2</v>
      </c>
      <c r="L100" s="184">
        <v>1.75839960575104E-2</v>
      </c>
      <c r="M100" s="184">
        <v>5.4509071633219702E-3</v>
      </c>
      <c r="N100" s="184">
        <v>2.7703572995960699E-3</v>
      </c>
      <c r="O100" s="184">
        <v>4.62145544588566E-3</v>
      </c>
      <c r="P100" s="190">
        <v>504.96572875976602</v>
      </c>
      <c r="Q100" s="190">
        <v>454</v>
      </c>
    </row>
    <row r="101" spans="1:17" x14ac:dyDescent="0.2">
      <c r="A101" s="2" t="s">
        <v>113</v>
      </c>
      <c r="B101" s="187">
        <v>879</v>
      </c>
      <c r="C101" s="184">
        <v>3.1561595387756798E-3</v>
      </c>
      <c r="D101" s="184">
        <v>7.68748894333839E-2</v>
      </c>
      <c r="E101" s="184">
        <v>0.189578026533127</v>
      </c>
      <c r="F101" s="184">
        <v>0.22220437228679699</v>
      </c>
      <c r="G101" s="184">
        <v>0.19909618794918099</v>
      </c>
      <c r="H101" s="184">
        <v>9.6979431807994801E-2</v>
      </c>
      <c r="I101" s="184">
        <v>5.9128064662218101E-2</v>
      </c>
      <c r="J101" s="184">
        <v>5.8316964656114599E-2</v>
      </c>
      <c r="K101" s="184">
        <v>2.8383756056428001E-2</v>
      </c>
      <c r="L101" s="184">
        <v>2.7493391185998899E-2</v>
      </c>
      <c r="M101" s="184">
        <v>2.4057827889919298E-2</v>
      </c>
      <c r="N101" s="184">
        <v>1.34786581620574E-2</v>
      </c>
      <c r="O101" s="184">
        <v>1.2522639008238901E-3</v>
      </c>
      <c r="P101" s="190">
        <v>559.21563720703102</v>
      </c>
      <c r="Q101" s="190">
        <v>500</v>
      </c>
    </row>
    <row r="102" spans="1:17" x14ac:dyDescent="0.2">
      <c r="A102" s="2" t="s">
        <v>114</v>
      </c>
      <c r="B102" s="187">
        <v>993</v>
      </c>
      <c r="C102" s="184">
        <v>4.0496364235877999E-3</v>
      </c>
      <c r="D102" s="184">
        <v>9.3263618648052202E-2</v>
      </c>
      <c r="E102" s="184">
        <v>0.19899022579193101</v>
      </c>
      <c r="F102" s="184">
        <v>0.22082890570163699</v>
      </c>
      <c r="G102" s="184">
        <v>0.126183271408081</v>
      </c>
      <c r="H102" s="184">
        <v>0.123166158795357</v>
      </c>
      <c r="I102" s="184">
        <v>5.3907223045826E-2</v>
      </c>
      <c r="J102" s="184">
        <v>4.8111140727996798E-2</v>
      </c>
      <c r="K102" s="184">
        <v>3.55124473571777E-2</v>
      </c>
      <c r="L102" s="184">
        <v>4.0692016482353197E-2</v>
      </c>
      <c r="M102" s="184">
        <v>3.7438474595546702E-2</v>
      </c>
      <c r="N102" s="184">
        <v>1.37343360111117E-2</v>
      </c>
      <c r="O102" s="184">
        <v>4.1225370950996902E-3</v>
      </c>
      <c r="P102" s="190">
        <v>575.65740966796898</v>
      </c>
      <c r="Q102" s="190">
        <v>488</v>
      </c>
    </row>
    <row r="103" spans="1:17" x14ac:dyDescent="0.2">
      <c r="A103" s="2" t="s">
        <v>115</v>
      </c>
      <c r="B103" s="187">
        <v>558</v>
      </c>
      <c r="C103" s="184">
        <v>2.0649466663599E-2</v>
      </c>
      <c r="D103" s="184">
        <v>9.6294380724430098E-2</v>
      </c>
      <c r="E103" s="184">
        <v>0.24693325161933899</v>
      </c>
      <c r="F103" s="184">
        <v>0.23489174246788</v>
      </c>
      <c r="G103" s="184">
        <v>0.124735146760941</v>
      </c>
      <c r="H103" s="184">
        <v>7.3576562106609303E-2</v>
      </c>
      <c r="I103" s="184">
        <v>4.2745310813188601E-2</v>
      </c>
      <c r="J103" s="184">
        <v>4.9997761845588698E-2</v>
      </c>
      <c r="K103" s="184">
        <v>3.6580793559551197E-2</v>
      </c>
      <c r="L103" s="184">
        <v>1.8831005319952999E-2</v>
      </c>
      <c r="M103" s="184">
        <v>3.679309040308E-2</v>
      </c>
      <c r="N103" s="184">
        <v>1.6825705766677902E-2</v>
      </c>
      <c r="O103" s="184">
        <v>1.1457793880254E-3</v>
      </c>
      <c r="P103" s="190">
        <v>535.263427734375</v>
      </c>
      <c r="Q103" s="190">
        <v>450</v>
      </c>
    </row>
    <row r="104" spans="1:17" x14ac:dyDescent="0.2">
      <c r="A104" s="2" t="s">
        <v>116</v>
      </c>
      <c r="B104" s="187">
        <v>544</v>
      </c>
      <c r="C104" s="184">
        <v>1.99220608919859E-2</v>
      </c>
      <c r="D104" s="184">
        <v>0.161503106355667</v>
      </c>
      <c r="E104" s="184">
        <v>0.275288045406342</v>
      </c>
      <c r="F104" s="184">
        <v>0.24783170223236101</v>
      </c>
      <c r="G104" s="184">
        <v>0.13135907053947399</v>
      </c>
      <c r="H104" s="184">
        <v>5.2819490432739299E-2</v>
      </c>
      <c r="I104" s="184">
        <v>3.65374498069286E-2</v>
      </c>
      <c r="J104" s="184">
        <v>2.27326434105635E-2</v>
      </c>
      <c r="K104" s="184">
        <v>1.00107956677675E-2</v>
      </c>
      <c r="L104" s="184">
        <v>1.26513186842203E-2</v>
      </c>
      <c r="M104" s="184">
        <v>1.7273826524615302E-2</v>
      </c>
      <c r="N104" s="184">
        <v>6.8173133768141296E-3</v>
      </c>
      <c r="O104" s="184">
        <v>5.2531627006828802E-3</v>
      </c>
      <c r="P104" s="190">
        <v>471.04241943359398</v>
      </c>
      <c r="Q104" s="190">
        <v>400</v>
      </c>
    </row>
    <row r="105" spans="1:17" x14ac:dyDescent="0.2">
      <c r="A105" s="2" t="s">
        <v>117</v>
      </c>
      <c r="B105" s="187">
        <v>526</v>
      </c>
      <c r="C105" s="184">
        <v>8.0012558028101904E-3</v>
      </c>
      <c r="D105" s="184">
        <v>0.156261682510376</v>
      </c>
      <c r="E105" s="184">
        <v>0.37067556381225603</v>
      </c>
      <c r="F105" s="184">
        <v>0.20885206758975999</v>
      </c>
      <c r="G105" s="184">
        <v>0.103955924510956</v>
      </c>
      <c r="H105" s="184">
        <v>8.3000376820564298E-2</v>
      </c>
      <c r="I105" s="184">
        <v>3.1819500029087101E-2</v>
      </c>
      <c r="J105" s="184">
        <v>1.3329868204891701E-2</v>
      </c>
      <c r="K105" s="184">
        <v>8.7545355781912804E-3</v>
      </c>
      <c r="L105" s="184">
        <v>5.68670686334372E-3</v>
      </c>
      <c r="M105" s="184">
        <v>7.7387820929288899E-3</v>
      </c>
      <c r="N105" s="184">
        <v>1.24242226593196E-3</v>
      </c>
      <c r="O105" s="184">
        <v>6.8132550222799204E-4</v>
      </c>
      <c r="P105" s="190">
        <v>433.45352172851602</v>
      </c>
      <c r="Q105" s="190">
        <v>389</v>
      </c>
    </row>
    <row r="106" spans="1:17" x14ac:dyDescent="0.2">
      <c r="A106" s="2" t="s">
        <v>118</v>
      </c>
      <c r="B106" s="187">
        <v>396</v>
      </c>
      <c r="C106" s="184">
        <v>1.57852880656719E-2</v>
      </c>
      <c r="D106" s="184">
        <v>0.18198616802692399</v>
      </c>
      <c r="E106" s="184">
        <v>0.36835783720016502</v>
      </c>
      <c r="F106" s="184">
        <v>0.20745691657066301</v>
      </c>
      <c r="G106" s="184">
        <v>0.112671926617622</v>
      </c>
      <c r="H106" s="184">
        <v>5.6879810988902997E-2</v>
      </c>
      <c r="I106" s="184">
        <v>2.21953243017197E-2</v>
      </c>
      <c r="J106" s="184">
        <v>1.56550947576761E-2</v>
      </c>
      <c r="K106" s="184">
        <v>1.11391441896558E-2</v>
      </c>
      <c r="L106" s="184">
        <v>4.6490188688039797E-3</v>
      </c>
      <c r="M106" s="184">
        <v>2.3862675298005299E-3</v>
      </c>
      <c r="N106" s="184">
        <v>8.3721347618848096E-4</v>
      </c>
      <c r="O106" s="184">
        <v>0</v>
      </c>
      <c r="P106" s="190">
        <v>415.534912109375</v>
      </c>
      <c r="Q106" s="190">
        <v>378</v>
      </c>
    </row>
    <row r="107" spans="1:17" x14ac:dyDescent="0.2">
      <c r="A107" s="5" t="s">
        <v>111</v>
      </c>
      <c r="B107" s="186" t="s">
        <v>1</v>
      </c>
      <c r="C107" s="183" t="s">
        <v>1</v>
      </c>
      <c r="D107" s="183" t="s">
        <v>1</v>
      </c>
      <c r="E107" s="183" t="s">
        <v>1</v>
      </c>
      <c r="F107" s="183" t="s">
        <v>1</v>
      </c>
      <c r="G107" s="183" t="s">
        <v>1</v>
      </c>
      <c r="H107" s="183" t="s">
        <v>1</v>
      </c>
      <c r="I107" s="183" t="s">
        <v>1</v>
      </c>
      <c r="J107" s="183" t="s">
        <v>1</v>
      </c>
      <c r="K107" s="183" t="s">
        <v>1</v>
      </c>
      <c r="L107" s="183" t="s">
        <v>1</v>
      </c>
      <c r="M107" s="183" t="s">
        <v>1</v>
      </c>
      <c r="N107" s="183" t="s">
        <v>1</v>
      </c>
      <c r="O107" s="183" t="s">
        <v>1</v>
      </c>
      <c r="P107" s="189" t="s">
        <v>1</v>
      </c>
      <c r="Q107" s="189" t="s">
        <v>1</v>
      </c>
    </row>
    <row r="108" spans="1:17" x14ac:dyDescent="0.2">
      <c r="A108" s="2" t="s">
        <v>119</v>
      </c>
      <c r="B108" s="187">
        <v>1166</v>
      </c>
      <c r="C108" s="184">
        <v>3.4705821890383998E-3</v>
      </c>
      <c r="D108" s="184">
        <v>8.1915013492107405E-2</v>
      </c>
      <c r="E108" s="184">
        <v>0.19779366254806499</v>
      </c>
      <c r="F108" s="184">
        <v>0.23191858828067799</v>
      </c>
      <c r="G108" s="184">
        <v>0.20350283384323101</v>
      </c>
      <c r="H108" s="184">
        <v>9.4506874680519104E-2</v>
      </c>
      <c r="I108" s="184">
        <v>5.4933104664087302E-2</v>
      </c>
      <c r="J108" s="184">
        <v>5.0913572311401402E-2</v>
      </c>
      <c r="K108" s="184">
        <v>2.5846514850854901E-2</v>
      </c>
      <c r="L108" s="184">
        <v>2.4430407211184502E-2</v>
      </c>
      <c r="M108" s="184">
        <v>1.8306447193026501E-2</v>
      </c>
      <c r="N108" s="184">
        <v>1.01687330752611E-2</v>
      </c>
      <c r="O108" s="184">
        <v>2.2936775349080602E-3</v>
      </c>
      <c r="P108" s="190">
        <v>542.447021484375</v>
      </c>
      <c r="Q108" s="190">
        <v>490</v>
      </c>
    </row>
    <row r="109" spans="1:17" x14ac:dyDescent="0.2">
      <c r="A109" s="2" t="s">
        <v>120</v>
      </c>
      <c r="B109" s="187">
        <v>1330</v>
      </c>
      <c r="C109" s="184">
        <v>6.7081307061016603E-3</v>
      </c>
      <c r="D109" s="184">
        <v>8.7263986468315097E-2</v>
      </c>
      <c r="E109" s="184">
        <v>0.21404989063739799</v>
      </c>
      <c r="F109" s="184">
        <v>0.221486881375313</v>
      </c>
      <c r="G109" s="184">
        <v>0.12856242060661299</v>
      </c>
      <c r="H109" s="184">
        <v>0.109265059232712</v>
      </c>
      <c r="I109" s="184">
        <v>5.1534872502088498E-2</v>
      </c>
      <c r="J109" s="184">
        <v>5.0291754305362701E-2</v>
      </c>
      <c r="K109" s="184">
        <v>3.6645654588937801E-2</v>
      </c>
      <c r="L109" s="184">
        <v>3.6524903029203401E-2</v>
      </c>
      <c r="M109" s="184">
        <v>4.1054762899875599E-2</v>
      </c>
      <c r="N109" s="184">
        <v>1.3317147269845E-2</v>
      </c>
      <c r="O109" s="184">
        <v>3.2945242710411501E-3</v>
      </c>
      <c r="P109" s="190">
        <v>569.60064697265602</v>
      </c>
      <c r="Q109" s="190">
        <v>480</v>
      </c>
    </row>
    <row r="110" spans="1:17" x14ac:dyDescent="0.2">
      <c r="A110" s="2" t="s">
        <v>121</v>
      </c>
      <c r="B110" s="187">
        <v>765</v>
      </c>
      <c r="C110" s="184">
        <v>2.2513281553983699E-2</v>
      </c>
      <c r="D110" s="184">
        <v>0.157072588801384</v>
      </c>
      <c r="E110" s="184">
        <v>0.263253033161163</v>
      </c>
      <c r="F110" s="184">
        <v>0.249421656131744</v>
      </c>
      <c r="G110" s="184">
        <v>0.125237256288528</v>
      </c>
      <c r="H110" s="184">
        <v>6.0439735651016201E-2</v>
      </c>
      <c r="I110" s="184">
        <v>3.7367172539234203E-2</v>
      </c>
      <c r="J110" s="184">
        <v>2.6424204930663098E-2</v>
      </c>
      <c r="K110" s="184">
        <v>1.49346152320504E-2</v>
      </c>
      <c r="L110" s="184">
        <v>1.2051060795784E-2</v>
      </c>
      <c r="M110" s="184">
        <v>1.5692345798015601E-2</v>
      </c>
      <c r="N110" s="184">
        <v>1.11749181523919E-2</v>
      </c>
      <c r="O110" s="184">
        <v>4.4181137345731302E-3</v>
      </c>
      <c r="P110" s="190">
        <v>479.85461425781199</v>
      </c>
      <c r="Q110" s="190">
        <v>405</v>
      </c>
    </row>
    <row r="111" spans="1:17" x14ac:dyDescent="0.2">
      <c r="A111" s="2" t="s">
        <v>122</v>
      </c>
      <c r="B111" s="187">
        <v>922</v>
      </c>
      <c r="C111" s="184">
        <v>1.13215297460556E-2</v>
      </c>
      <c r="D111" s="184">
        <v>0.16723445057868999</v>
      </c>
      <c r="E111" s="184">
        <v>0.36968693137168901</v>
      </c>
      <c r="F111" s="184">
        <v>0.20825695991516099</v>
      </c>
      <c r="G111" s="184">
        <v>0.107673726975918</v>
      </c>
      <c r="H111" s="184">
        <v>7.1858666837215396E-2</v>
      </c>
      <c r="I111" s="184">
        <v>2.7714313939213801E-2</v>
      </c>
      <c r="J111" s="184">
        <v>1.43216913565993E-2</v>
      </c>
      <c r="K111" s="184">
        <v>9.7716888412833196E-3</v>
      </c>
      <c r="L111" s="184">
        <v>5.2440818399190903E-3</v>
      </c>
      <c r="M111" s="184">
        <v>5.4556708782911301E-3</v>
      </c>
      <c r="N111" s="184">
        <v>1.0695807868614799E-3</v>
      </c>
      <c r="O111" s="184">
        <v>3.9070658385753599E-4</v>
      </c>
      <c r="P111" s="190">
        <v>425.81036376953102</v>
      </c>
      <c r="Q111" s="190">
        <v>383</v>
      </c>
    </row>
    <row r="112" spans="1:17" x14ac:dyDescent="0.2">
      <c r="A112" s="5" t="s">
        <v>111</v>
      </c>
      <c r="B112" s="186" t="s">
        <v>1</v>
      </c>
      <c r="C112" s="183" t="s">
        <v>1</v>
      </c>
      <c r="D112" s="183" t="s">
        <v>1</v>
      </c>
      <c r="E112" s="183" t="s">
        <v>1</v>
      </c>
      <c r="F112" s="183" t="s">
        <v>1</v>
      </c>
      <c r="G112" s="183" t="s">
        <v>1</v>
      </c>
      <c r="H112" s="183" t="s">
        <v>1</v>
      </c>
      <c r="I112" s="183" t="s">
        <v>1</v>
      </c>
      <c r="J112" s="183" t="s">
        <v>1</v>
      </c>
      <c r="K112" s="183" t="s">
        <v>1</v>
      </c>
      <c r="L112" s="183" t="s">
        <v>1</v>
      </c>
      <c r="M112" s="183" t="s">
        <v>1</v>
      </c>
      <c r="N112" s="183" t="s">
        <v>1</v>
      </c>
      <c r="O112" s="183" t="s">
        <v>1</v>
      </c>
      <c r="P112" s="189" t="s">
        <v>1</v>
      </c>
      <c r="Q112" s="189" t="s">
        <v>1</v>
      </c>
    </row>
    <row r="113" spans="1:17" x14ac:dyDescent="0.2">
      <c r="A113" s="2" t="s">
        <v>119</v>
      </c>
      <c r="B113" s="187">
        <v>1166</v>
      </c>
      <c r="C113" s="184">
        <v>3.4705821890383998E-3</v>
      </c>
      <c r="D113" s="184">
        <v>8.1915013492107405E-2</v>
      </c>
      <c r="E113" s="184">
        <v>0.19779366254806499</v>
      </c>
      <c r="F113" s="184">
        <v>0.23191858828067799</v>
      </c>
      <c r="G113" s="184">
        <v>0.20350283384323101</v>
      </c>
      <c r="H113" s="184">
        <v>9.4506874680519104E-2</v>
      </c>
      <c r="I113" s="184">
        <v>5.4933104664087302E-2</v>
      </c>
      <c r="J113" s="184">
        <v>5.0913572311401402E-2</v>
      </c>
      <c r="K113" s="184">
        <v>2.5846514850854901E-2</v>
      </c>
      <c r="L113" s="184">
        <v>2.4430407211184502E-2</v>
      </c>
      <c r="M113" s="184">
        <v>1.8306447193026501E-2</v>
      </c>
      <c r="N113" s="184">
        <v>1.01687330752611E-2</v>
      </c>
      <c r="O113" s="184">
        <v>2.2936775349080602E-3</v>
      </c>
      <c r="P113" s="190">
        <v>542.447021484375</v>
      </c>
      <c r="Q113" s="190">
        <v>490</v>
      </c>
    </row>
    <row r="114" spans="1:17" x14ac:dyDescent="0.2">
      <c r="A114" s="2" t="s">
        <v>123</v>
      </c>
      <c r="B114" s="187">
        <v>1551</v>
      </c>
      <c r="C114" s="184">
        <v>9.7438264638185501E-3</v>
      </c>
      <c r="D114" s="184">
        <v>9.4303250312805204E-2</v>
      </c>
      <c r="E114" s="184">
        <v>0.215435981750488</v>
      </c>
      <c r="F114" s="184">
        <v>0.22565284371375999</v>
      </c>
      <c r="G114" s="184">
        <v>0.125686526298523</v>
      </c>
      <c r="H114" s="184">
        <v>0.10615558922290801</v>
      </c>
      <c r="I114" s="184">
        <v>5.0078384578227997E-2</v>
      </c>
      <c r="J114" s="184">
        <v>4.8758301883935901E-2</v>
      </c>
      <c r="K114" s="184">
        <v>3.5878919064998599E-2</v>
      </c>
      <c r="L114" s="184">
        <v>3.3193100243806797E-2</v>
      </c>
      <c r="M114" s="184">
        <v>3.72170880436897E-2</v>
      </c>
      <c r="N114" s="184">
        <v>1.47947585210204E-2</v>
      </c>
      <c r="O114" s="184">
        <v>3.1014287378639E-3</v>
      </c>
      <c r="P114" s="190">
        <v>561.80114746093795</v>
      </c>
      <c r="Q114" s="190">
        <v>477</v>
      </c>
    </row>
    <row r="115" spans="1:17" x14ac:dyDescent="0.2">
      <c r="A115" s="2" t="s">
        <v>124</v>
      </c>
      <c r="B115" s="187">
        <v>1466</v>
      </c>
      <c r="C115" s="184">
        <v>1.49329379200935E-2</v>
      </c>
      <c r="D115" s="184">
        <v>0.16482782363891599</v>
      </c>
      <c r="E115" s="184">
        <v>0.33004835247993503</v>
      </c>
      <c r="F115" s="184">
        <v>0.22487460076808899</v>
      </c>
      <c r="G115" s="184">
        <v>0.117619328200817</v>
      </c>
      <c r="H115" s="184">
        <v>6.3864015042781802E-2</v>
      </c>
      <c r="I115" s="184">
        <v>3.1419195234775502E-2</v>
      </c>
      <c r="J115" s="184">
        <v>1.7853494733571999E-2</v>
      </c>
      <c r="K115" s="184">
        <v>9.8720910027623194E-3</v>
      </c>
      <c r="L115" s="184">
        <v>8.3544198423624004E-3</v>
      </c>
      <c r="M115" s="184">
        <v>1.0418176651001001E-2</v>
      </c>
      <c r="N115" s="184">
        <v>3.48308403044939E-3</v>
      </c>
      <c r="O115" s="184">
        <v>2.4324774276465199E-3</v>
      </c>
      <c r="P115" s="190">
        <v>444.80352783203102</v>
      </c>
      <c r="Q115" s="190">
        <v>396</v>
      </c>
    </row>
    <row r="116" spans="1:17" x14ac:dyDescent="0.2">
      <c r="A116" s="5" t="s">
        <v>125</v>
      </c>
      <c r="B116" s="186" t="s">
        <v>1</v>
      </c>
      <c r="C116" s="183" t="s">
        <v>1</v>
      </c>
      <c r="D116" s="183" t="s">
        <v>1</v>
      </c>
      <c r="E116" s="183" t="s">
        <v>1</v>
      </c>
      <c r="F116" s="183" t="s">
        <v>1</v>
      </c>
      <c r="G116" s="183" t="s">
        <v>1</v>
      </c>
      <c r="H116" s="183" t="s">
        <v>1</v>
      </c>
      <c r="I116" s="183" t="s">
        <v>1</v>
      </c>
      <c r="J116" s="183" t="s">
        <v>1</v>
      </c>
      <c r="K116" s="183" t="s">
        <v>1</v>
      </c>
      <c r="L116" s="183" t="s">
        <v>1</v>
      </c>
      <c r="M116" s="183" t="s">
        <v>1</v>
      </c>
      <c r="N116" s="183" t="s">
        <v>1</v>
      </c>
      <c r="O116" s="183" t="s">
        <v>1</v>
      </c>
      <c r="P116" s="189" t="s">
        <v>1</v>
      </c>
      <c r="Q116" s="189" t="s">
        <v>1</v>
      </c>
    </row>
    <row r="117" spans="1:17" x14ac:dyDescent="0.2">
      <c r="A117" s="2" t="s">
        <v>126</v>
      </c>
      <c r="B117" s="187">
        <v>606</v>
      </c>
      <c r="C117" s="184">
        <v>2.0771199837327E-2</v>
      </c>
      <c r="D117" s="184">
        <v>0.23549619317054701</v>
      </c>
      <c r="E117" s="184">
        <v>0.324773490428925</v>
      </c>
      <c r="F117" s="184">
        <v>0.192140012979507</v>
      </c>
      <c r="G117" s="184">
        <v>0.12354645878076601</v>
      </c>
      <c r="H117" s="184">
        <v>4.1772320866584799E-2</v>
      </c>
      <c r="I117" s="184">
        <v>2.0852325484156602E-2</v>
      </c>
      <c r="J117" s="184">
        <v>2.0915452390909198E-2</v>
      </c>
      <c r="K117" s="184">
        <v>4.2529525235295296E-3</v>
      </c>
      <c r="L117" s="184">
        <v>7.6538412831723699E-3</v>
      </c>
      <c r="M117" s="184">
        <v>3.8183855358511201E-3</v>
      </c>
      <c r="N117" s="184">
        <v>3.1598096247762398E-3</v>
      </c>
      <c r="O117" s="184">
        <v>8.4755546413362005E-4</v>
      </c>
      <c r="P117" s="190">
        <v>408.92785644531199</v>
      </c>
      <c r="Q117" s="190">
        <v>365</v>
      </c>
    </row>
    <row r="118" spans="1:17" x14ac:dyDescent="0.2">
      <c r="A118" s="2" t="s">
        <v>127</v>
      </c>
      <c r="B118" s="187">
        <v>179</v>
      </c>
      <c r="C118" s="184">
        <v>1.1046607978642001E-2</v>
      </c>
      <c r="D118" s="184">
        <v>0.126842826604843</v>
      </c>
      <c r="E118" s="184">
        <v>0.34966605901718101</v>
      </c>
      <c r="F118" s="184">
        <v>0.24323433637618999</v>
      </c>
      <c r="G118" s="184">
        <v>0.107087470591068</v>
      </c>
      <c r="H118" s="184">
        <v>6.7127406597137507E-2</v>
      </c>
      <c r="I118" s="184">
        <v>3.21872755885124E-2</v>
      </c>
      <c r="J118" s="184">
        <v>3.7694837898015997E-2</v>
      </c>
      <c r="K118" s="184">
        <v>4.4604889117181301E-3</v>
      </c>
      <c r="L118" s="184">
        <v>0</v>
      </c>
      <c r="M118" s="184">
        <v>9.6302591264247894E-3</v>
      </c>
      <c r="N118" s="184">
        <v>1.1022449471056499E-2</v>
      </c>
      <c r="O118" s="184">
        <v>0</v>
      </c>
      <c r="P118" s="190">
        <v>453.61538696289102</v>
      </c>
      <c r="Q118" s="190">
        <v>400</v>
      </c>
    </row>
    <row r="119" spans="1:17" x14ac:dyDescent="0.2">
      <c r="A119" s="2" t="s">
        <v>128</v>
      </c>
      <c r="B119" s="187">
        <v>299</v>
      </c>
      <c r="C119" s="184">
        <v>2.3674923926591901E-2</v>
      </c>
      <c r="D119" s="184">
        <v>0.13135752081870999</v>
      </c>
      <c r="E119" s="184">
        <v>0.311313927173615</v>
      </c>
      <c r="F119" s="184">
        <v>0.244600400328636</v>
      </c>
      <c r="G119" s="184">
        <v>0.12514744699001301</v>
      </c>
      <c r="H119" s="184">
        <v>9.3580484390258803E-2</v>
      </c>
      <c r="I119" s="184">
        <v>2.81872134655714E-2</v>
      </c>
      <c r="J119" s="184">
        <v>1.02683445438743E-2</v>
      </c>
      <c r="K119" s="184">
        <v>1.0323000140488099E-2</v>
      </c>
      <c r="L119" s="184">
        <v>8.7159313261508907E-3</v>
      </c>
      <c r="M119" s="184">
        <v>1.28307985141873E-2</v>
      </c>
      <c r="N119" s="184">
        <v>0</v>
      </c>
      <c r="O119" s="184">
        <v>0</v>
      </c>
      <c r="P119" s="190">
        <v>445.67037963867199</v>
      </c>
      <c r="Q119" s="190">
        <v>400</v>
      </c>
    </row>
    <row r="120" spans="1:17" x14ac:dyDescent="0.2">
      <c r="A120" s="2" t="s">
        <v>129</v>
      </c>
      <c r="B120" s="187">
        <v>660</v>
      </c>
      <c r="C120" s="184">
        <v>1.46963039878756E-3</v>
      </c>
      <c r="D120" s="184">
        <v>0.12813743948936501</v>
      </c>
      <c r="E120" s="184">
        <v>0.283971667289734</v>
      </c>
      <c r="F120" s="184">
        <v>0.275086849927902</v>
      </c>
      <c r="G120" s="184">
        <v>0.13557825982570601</v>
      </c>
      <c r="H120" s="184">
        <v>7.3113262653350802E-2</v>
      </c>
      <c r="I120" s="184">
        <v>3.3426567912101697E-2</v>
      </c>
      <c r="J120" s="184">
        <v>2.51370891928673E-2</v>
      </c>
      <c r="K120" s="184">
        <v>1.47825330495834E-2</v>
      </c>
      <c r="L120" s="184">
        <v>1.39558268710971E-2</v>
      </c>
      <c r="M120" s="184">
        <v>1.0417808778584E-2</v>
      </c>
      <c r="N120" s="184">
        <v>2.1209057886153499E-3</v>
      </c>
      <c r="O120" s="184">
        <v>2.8021542821079501E-3</v>
      </c>
      <c r="P120" s="190">
        <v>471.34970092773398</v>
      </c>
      <c r="Q120" s="190">
        <v>420</v>
      </c>
    </row>
    <row r="121" spans="1:17" x14ac:dyDescent="0.2">
      <c r="A121" s="2" t="s">
        <v>130</v>
      </c>
      <c r="B121" s="187">
        <v>643</v>
      </c>
      <c r="C121" s="184">
        <v>9.7613660618662799E-3</v>
      </c>
      <c r="D121" s="184">
        <v>8.5818722844123799E-2</v>
      </c>
      <c r="E121" s="184">
        <v>0.272947907447815</v>
      </c>
      <c r="F121" s="184">
        <v>0.26379925012588501</v>
      </c>
      <c r="G121" s="184">
        <v>0.16688103973865501</v>
      </c>
      <c r="H121" s="184">
        <v>7.3846891522407504E-2</v>
      </c>
      <c r="I121" s="184">
        <v>5.19386865198612E-2</v>
      </c>
      <c r="J121" s="184">
        <v>2.4389170110225698E-2</v>
      </c>
      <c r="K121" s="184">
        <v>1.7455171793699299E-2</v>
      </c>
      <c r="L121" s="184">
        <v>1.10494634136558E-2</v>
      </c>
      <c r="M121" s="184">
        <v>2.0431695505976701E-2</v>
      </c>
      <c r="N121" s="184">
        <v>1.6806445783004199E-3</v>
      </c>
      <c r="O121" s="184">
        <v>0</v>
      </c>
      <c r="P121" s="190">
        <v>488.23574829101602</v>
      </c>
      <c r="Q121" s="190">
        <v>450</v>
      </c>
    </row>
    <row r="122" spans="1:17" x14ac:dyDescent="0.2">
      <c r="A122" s="2" t="s">
        <v>131</v>
      </c>
      <c r="B122" s="187">
        <v>395</v>
      </c>
      <c r="C122" s="184">
        <v>4.4778781011700598E-4</v>
      </c>
      <c r="D122" s="184">
        <v>6.0307815670967102E-2</v>
      </c>
      <c r="E122" s="184">
        <v>0.190877139568329</v>
      </c>
      <c r="F122" s="184">
        <v>0.21541990339756001</v>
      </c>
      <c r="G122" s="184">
        <v>0.17409425973892201</v>
      </c>
      <c r="H122" s="184">
        <v>0.105839945375919</v>
      </c>
      <c r="I122" s="184">
        <v>6.2645167112350506E-2</v>
      </c>
      <c r="J122" s="184">
        <v>9.4455830752849607E-2</v>
      </c>
      <c r="K122" s="184">
        <v>4.7303687781095498E-2</v>
      </c>
      <c r="L122" s="184">
        <v>2.3287408053875001E-2</v>
      </c>
      <c r="M122" s="184">
        <v>1.7090285196900399E-2</v>
      </c>
      <c r="N122" s="184">
        <v>7.5593139044940498E-3</v>
      </c>
      <c r="O122" s="184">
        <v>6.7147274967283E-4</v>
      </c>
      <c r="P122" s="190">
        <v>571.68853759765602</v>
      </c>
      <c r="Q122" s="190">
        <v>510</v>
      </c>
    </row>
    <row r="123" spans="1:17" x14ac:dyDescent="0.2">
      <c r="A123" s="2" t="s">
        <v>132</v>
      </c>
      <c r="B123" s="187">
        <v>228</v>
      </c>
      <c r="C123" s="184">
        <v>0</v>
      </c>
      <c r="D123" s="184">
        <v>2.4372236803174002E-2</v>
      </c>
      <c r="E123" s="184">
        <v>0.16228513419628099</v>
      </c>
      <c r="F123" s="184">
        <v>0.19438011944294001</v>
      </c>
      <c r="G123" s="184">
        <v>0.20557650923728901</v>
      </c>
      <c r="H123" s="184">
        <v>0.15117189288139299</v>
      </c>
      <c r="I123" s="184">
        <v>7.2115920484065996E-2</v>
      </c>
      <c r="J123" s="184">
        <v>4.7649111598730101E-2</v>
      </c>
      <c r="K123" s="184">
        <v>2.1295797079801601E-2</v>
      </c>
      <c r="L123" s="184">
        <v>5.8933053165674203E-2</v>
      </c>
      <c r="M123" s="184">
        <v>5.04911579191685E-2</v>
      </c>
      <c r="N123" s="184">
        <v>1.03346037212759E-3</v>
      </c>
      <c r="O123" s="184">
        <v>1.06956036761403E-2</v>
      </c>
      <c r="P123" s="190">
        <v>621.39862060546898</v>
      </c>
      <c r="Q123" s="190">
        <v>550</v>
      </c>
    </row>
    <row r="124" spans="1:17" x14ac:dyDescent="0.2">
      <c r="A124" s="3" t="s">
        <v>133</v>
      </c>
      <c r="B124" s="188">
        <v>968</v>
      </c>
      <c r="C124" s="185">
        <v>2.3465044796466801E-3</v>
      </c>
      <c r="D124" s="185">
        <v>2.68739964812994E-2</v>
      </c>
      <c r="E124" s="185">
        <v>0.118065230548382</v>
      </c>
      <c r="F124" s="185">
        <v>0.194383040070534</v>
      </c>
      <c r="G124" s="185">
        <v>0.164127767086029</v>
      </c>
      <c r="H124" s="185">
        <v>0.14005386829376201</v>
      </c>
      <c r="I124" s="185">
        <v>6.8062476813793196E-2</v>
      </c>
      <c r="J124" s="185">
        <v>6.9840885698795305E-2</v>
      </c>
      <c r="K124" s="185">
        <v>5.98310977220535E-2</v>
      </c>
      <c r="L124" s="185">
        <v>5.1675826311111499E-2</v>
      </c>
      <c r="M124" s="185">
        <v>5.8736544102430302E-2</v>
      </c>
      <c r="N124" s="185">
        <v>3.8301095366478001E-2</v>
      </c>
      <c r="O124" s="185">
        <v>7.7016768045723404E-3</v>
      </c>
      <c r="P124" s="191">
        <v>693.31878662109398</v>
      </c>
      <c r="Q124" s="191">
        <v>590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5" width="12.77734375" bestFit="1" customWidth="1"/>
  </cols>
  <sheetData>
    <row r="1" spans="1:15" x14ac:dyDescent="0.2">
      <c r="A1" s="16" t="str">
        <f>HYPERLINK("#'Inhalt'!A1", "Inhalt")</f>
        <v>Inhalt</v>
      </c>
    </row>
    <row r="3" spans="1:15" x14ac:dyDescent="0.2">
      <c r="A3" s="1" t="s">
        <v>219</v>
      </c>
    </row>
    <row r="4" spans="1:15" x14ac:dyDescent="0.2">
      <c r="A4" t="s">
        <v>23</v>
      </c>
    </row>
    <row r="5" spans="1:15" x14ac:dyDescent="0.2">
      <c r="A5" s="4" t="s">
        <v>24</v>
      </c>
      <c r="B5" s="4" t="s">
        <v>4</v>
      </c>
      <c r="C5" s="4" t="s">
        <v>220</v>
      </c>
      <c r="D5" s="4" t="s">
        <v>221</v>
      </c>
      <c r="E5" s="4" t="s">
        <v>222</v>
      </c>
      <c r="F5" s="4" t="s">
        <v>223</v>
      </c>
      <c r="G5" s="4" t="s">
        <v>224</v>
      </c>
      <c r="H5" s="4" t="s">
        <v>225</v>
      </c>
      <c r="I5" s="4" t="s">
        <v>226</v>
      </c>
      <c r="J5" s="4" t="s">
        <v>227</v>
      </c>
      <c r="K5" s="4" t="s">
        <v>228</v>
      </c>
      <c r="L5" s="4" t="s">
        <v>229</v>
      </c>
      <c r="M5" s="4" t="s">
        <v>230</v>
      </c>
      <c r="N5" s="4" t="s">
        <v>25</v>
      </c>
      <c r="O5" s="4" t="s">
        <v>172</v>
      </c>
    </row>
    <row r="6" spans="1:15" x14ac:dyDescent="0.2">
      <c r="A6" s="5" t="s">
        <v>26</v>
      </c>
      <c r="B6" s="195" t="s">
        <v>1</v>
      </c>
      <c r="C6" s="192" t="s">
        <v>1</v>
      </c>
      <c r="D6" s="192" t="s">
        <v>1</v>
      </c>
      <c r="E6" s="192" t="s">
        <v>1</v>
      </c>
      <c r="F6" s="192" t="s">
        <v>1</v>
      </c>
      <c r="G6" s="192" t="s">
        <v>1</v>
      </c>
      <c r="H6" s="192" t="s">
        <v>1</v>
      </c>
      <c r="I6" s="192" t="s">
        <v>1</v>
      </c>
      <c r="J6" s="192" t="s">
        <v>1</v>
      </c>
      <c r="K6" s="192" t="s">
        <v>1</v>
      </c>
      <c r="L6" s="192" t="s">
        <v>1</v>
      </c>
      <c r="M6" s="192" t="s">
        <v>1</v>
      </c>
      <c r="N6" s="198" t="s">
        <v>1</v>
      </c>
      <c r="O6" s="198" t="s">
        <v>1</v>
      </c>
    </row>
    <row r="7" spans="1:15" x14ac:dyDescent="0.2">
      <c r="A7" s="2" t="s">
        <v>26</v>
      </c>
      <c r="B7" s="196">
        <v>4168</v>
      </c>
      <c r="C7" s="193">
        <v>9.4869377790018905E-4</v>
      </c>
      <c r="D7" s="193">
        <v>4.2923901230096803E-2</v>
      </c>
      <c r="E7" s="193">
        <v>0.17428617179393799</v>
      </c>
      <c r="F7" s="193">
        <v>0.22087427973747301</v>
      </c>
      <c r="G7" s="193">
        <v>0.17535273730754899</v>
      </c>
      <c r="H7" s="193">
        <v>0.14452521502971599</v>
      </c>
      <c r="I7" s="193">
        <v>8.3186700940132099E-2</v>
      </c>
      <c r="J7" s="193">
        <v>6.5300405025482205E-2</v>
      </c>
      <c r="K7" s="193">
        <v>3.5795189440250397E-2</v>
      </c>
      <c r="L7" s="193">
        <v>4.6300165355205501E-2</v>
      </c>
      <c r="M7" s="193">
        <v>1.0506539605557899E-2</v>
      </c>
      <c r="N7" s="199">
        <v>7.7558884620666504</v>
      </c>
      <c r="O7" s="199">
        <v>7.3170733451843297</v>
      </c>
    </row>
    <row r="8" spans="1:15" x14ac:dyDescent="0.2">
      <c r="A8" s="5" t="s">
        <v>27</v>
      </c>
      <c r="B8" s="195" t="s">
        <v>1</v>
      </c>
      <c r="C8" s="192" t="s">
        <v>1</v>
      </c>
      <c r="D8" s="192" t="s">
        <v>1</v>
      </c>
      <c r="E8" s="192" t="s">
        <v>1</v>
      </c>
      <c r="F8" s="192" t="s">
        <v>1</v>
      </c>
      <c r="G8" s="192" t="s">
        <v>1</v>
      </c>
      <c r="H8" s="192" t="s">
        <v>1</v>
      </c>
      <c r="I8" s="192" t="s">
        <v>1</v>
      </c>
      <c r="J8" s="192" t="s">
        <v>1</v>
      </c>
      <c r="K8" s="192" t="s">
        <v>1</v>
      </c>
      <c r="L8" s="192" t="s">
        <v>1</v>
      </c>
      <c r="M8" s="192" t="s">
        <v>1</v>
      </c>
      <c r="N8" s="198" t="s">
        <v>1</v>
      </c>
      <c r="O8" s="198" t="s">
        <v>1</v>
      </c>
    </row>
    <row r="9" spans="1:15" x14ac:dyDescent="0.2">
      <c r="A9" s="2" t="s">
        <v>28</v>
      </c>
      <c r="B9" s="196">
        <v>1345</v>
      </c>
      <c r="C9" s="193">
        <v>1.83265667874366E-3</v>
      </c>
      <c r="D9" s="193">
        <v>3.5651706159114803E-2</v>
      </c>
      <c r="E9" s="193">
        <v>0.140159696340561</v>
      </c>
      <c r="F9" s="193">
        <v>0.21466447412967701</v>
      </c>
      <c r="G9" s="193">
        <v>0.189677178859711</v>
      </c>
      <c r="H9" s="193">
        <v>0.15279564261436501</v>
      </c>
      <c r="I9" s="193">
        <v>0.10509750247001599</v>
      </c>
      <c r="J9" s="193">
        <v>6.1597701162099797E-2</v>
      </c>
      <c r="K9" s="193">
        <v>3.4857437014579801E-2</v>
      </c>
      <c r="L9" s="193">
        <v>4.9946390092372901E-2</v>
      </c>
      <c r="M9" s="193">
        <v>1.37196183204651E-2</v>
      </c>
      <c r="N9" s="199">
        <v>7.9206600189209002</v>
      </c>
      <c r="O9" s="199">
        <v>7.5471696853637704</v>
      </c>
    </row>
    <row r="10" spans="1:15" x14ac:dyDescent="0.2">
      <c r="A10" s="2" t="s">
        <v>29</v>
      </c>
      <c r="B10" s="196">
        <v>226</v>
      </c>
      <c r="C10" s="193">
        <v>0</v>
      </c>
      <c r="D10" s="193">
        <v>2.9190711677074401E-2</v>
      </c>
      <c r="E10" s="193">
        <v>0.23456205427646601</v>
      </c>
      <c r="F10" s="193">
        <v>0.237107798457146</v>
      </c>
      <c r="G10" s="193">
        <v>0.13223104178905501</v>
      </c>
      <c r="H10" s="193">
        <v>0.17547968029975899</v>
      </c>
      <c r="I10" s="193">
        <v>6.54929354786873E-2</v>
      </c>
      <c r="J10" s="193">
        <v>6.6586710512638106E-2</v>
      </c>
      <c r="K10" s="193">
        <v>1.9347682595253001E-2</v>
      </c>
      <c r="L10" s="193">
        <v>3.7749413400888401E-2</v>
      </c>
      <c r="M10" s="193">
        <v>2.2519601043313698E-3</v>
      </c>
      <c r="N10" s="199">
        <v>7.4927315711975098</v>
      </c>
      <c r="O10" s="199">
        <v>6.9411764144897496</v>
      </c>
    </row>
    <row r="11" spans="1:15" x14ac:dyDescent="0.2">
      <c r="A11" s="2" t="s">
        <v>30</v>
      </c>
      <c r="B11" s="196">
        <v>662</v>
      </c>
      <c r="C11" s="193">
        <v>0</v>
      </c>
      <c r="D11" s="193">
        <v>2.3413447663188001E-2</v>
      </c>
      <c r="E11" s="193">
        <v>0.137884750962257</v>
      </c>
      <c r="F11" s="193">
        <v>0.20480114221572901</v>
      </c>
      <c r="G11" s="193">
        <v>0.178910568356514</v>
      </c>
      <c r="H11" s="193">
        <v>0.15638969838619199</v>
      </c>
      <c r="I11" s="193">
        <v>6.8987064063549E-2</v>
      </c>
      <c r="J11" s="193">
        <v>0.10360037535428999</v>
      </c>
      <c r="K11" s="193">
        <v>5.27163855731487E-2</v>
      </c>
      <c r="L11" s="193">
        <v>6.4530923962593106E-2</v>
      </c>
      <c r="M11" s="193">
        <v>8.7656341493129696E-3</v>
      </c>
      <c r="N11" s="199">
        <v>8.1580047607421893</v>
      </c>
      <c r="O11" s="199">
        <v>7.6470589637756303</v>
      </c>
    </row>
    <row r="12" spans="1:15" x14ac:dyDescent="0.2">
      <c r="A12" s="2" t="s">
        <v>31</v>
      </c>
      <c r="B12" s="196">
        <v>847</v>
      </c>
      <c r="C12" s="193">
        <v>0</v>
      </c>
      <c r="D12" s="193">
        <v>1.9574280828237499E-2</v>
      </c>
      <c r="E12" s="193">
        <v>0.117918238043785</v>
      </c>
      <c r="F12" s="193">
        <v>0.16521255671978</v>
      </c>
      <c r="G12" s="193">
        <v>0.199761152267456</v>
      </c>
      <c r="H12" s="193">
        <v>0.147965863347054</v>
      </c>
      <c r="I12" s="193">
        <v>9.6349664032459301E-2</v>
      </c>
      <c r="J12" s="193">
        <v>0.103245571255684</v>
      </c>
      <c r="K12" s="193">
        <v>6.0716651380062103E-2</v>
      </c>
      <c r="L12" s="193">
        <v>7.0424817502498599E-2</v>
      </c>
      <c r="M12" s="193">
        <v>1.88311897218227E-2</v>
      </c>
      <c r="N12" s="199">
        <v>8.4628353118896502</v>
      </c>
      <c r="O12" s="199">
        <v>7.9411764144897496</v>
      </c>
    </row>
    <row r="13" spans="1:15" x14ac:dyDescent="0.2">
      <c r="A13" s="2" t="s">
        <v>32</v>
      </c>
      <c r="B13" s="196">
        <v>387</v>
      </c>
      <c r="C13" s="193">
        <v>0</v>
      </c>
      <c r="D13" s="193">
        <v>8.5773766040802002E-2</v>
      </c>
      <c r="E13" s="193">
        <v>0.305048227310181</v>
      </c>
      <c r="F13" s="193">
        <v>0.29466909170150801</v>
      </c>
      <c r="G13" s="193">
        <v>0.119637452065945</v>
      </c>
      <c r="H13" s="193">
        <v>0.106081895530224</v>
      </c>
      <c r="I13" s="193">
        <v>3.3792998641729403E-2</v>
      </c>
      <c r="J13" s="193">
        <v>2.2956740111112602E-2</v>
      </c>
      <c r="K13" s="193">
        <v>2.1455947309732399E-2</v>
      </c>
      <c r="L13" s="193">
        <v>1.05838794261217E-2</v>
      </c>
      <c r="M13" s="193">
        <v>0</v>
      </c>
      <c r="N13" s="199">
        <v>6.7106561660766602</v>
      </c>
      <c r="O13" s="199">
        <v>6.3157896995544398</v>
      </c>
    </row>
    <row r="14" spans="1:15" x14ac:dyDescent="0.2">
      <c r="A14" s="2" t="s">
        <v>33</v>
      </c>
      <c r="B14" s="196">
        <v>573</v>
      </c>
      <c r="C14" s="193">
        <v>0</v>
      </c>
      <c r="D14" s="193">
        <v>9.9704764783382402E-2</v>
      </c>
      <c r="E14" s="193">
        <v>0.27192622423172003</v>
      </c>
      <c r="F14" s="193">
        <v>0.24447889626026201</v>
      </c>
      <c r="G14" s="193">
        <v>0.164981469511986</v>
      </c>
      <c r="H14" s="193">
        <v>0.109874844551086</v>
      </c>
      <c r="I14" s="193">
        <v>4.7615218907594702E-2</v>
      </c>
      <c r="J14" s="193">
        <v>3.3514108508825302E-2</v>
      </c>
      <c r="K14" s="193">
        <v>1.04373432695866E-2</v>
      </c>
      <c r="L14" s="193">
        <v>1.3105577789247E-2</v>
      </c>
      <c r="M14" s="193">
        <v>4.3615461327135598E-3</v>
      </c>
      <c r="N14" s="199">
        <v>6.8206925392150897</v>
      </c>
      <c r="O14" s="199">
        <v>6.3733334541320801</v>
      </c>
    </row>
    <row r="15" spans="1:15" x14ac:dyDescent="0.2">
      <c r="A15" s="5" t="s">
        <v>34</v>
      </c>
      <c r="B15" s="195" t="s">
        <v>1</v>
      </c>
      <c r="C15" s="192" t="s">
        <v>1</v>
      </c>
      <c r="D15" s="192" t="s">
        <v>1</v>
      </c>
      <c r="E15" s="192" t="s">
        <v>1</v>
      </c>
      <c r="F15" s="192" t="s">
        <v>1</v>
      </c>
      <c r="G15" s="192" t="s">
        <v>1</v>
      </c>
      <c r="H15" s="192" t="s">
        <v>1</v>
      </c>
      <c r="I15" s="192" t="s">
        <v>1</v>
      </c>
      <c r="J15" s="192" t="s">
        <v>1</v>
      </c>
      <c r="K15" s="192" t="s">
        <v>1</v>
      </c>
      <c r="L15" s="192" t="s">
        <v>1</v>
      </c>
      <c r="M15" s="192" t="s">
        <v>1</v>
      </c>
      <c r="N15" s="198" t="s">
        <v>1</v>
      </c>
      <c r="O15" s="198" t="s">
        <v>1</v>
      </c>
    </row>
    <row r="16" spans="1:15" x14ac:dyDescent="0.2">
      <c r="A16" s="2" t="s">
        <v>35</v>
      </c>
      <c r="B16" s="196">
        <v>2823</v>
      </c>
      <c r="C16" s="193">
        <v>1.2912061065435401E-3</v>
      </c>
      <c r="D16" s="193">
        <v>2.9303750023245801E-2</v>
      </c>
      <c r="E16" s="193">
        <v>0.128909766674042</v>
      </c>
      <c r="F16" s="193">
        <v>0.20966595411300701</v>
      </c>
      <c r="G16" s="193">
        <v>0.192224562168121</v>
      </c>
      <c r="H16" s="193">
        <v>0.15888091921806299</v>
      </c>
      <c r="I16" s="193">
        <v>9.7050473093986497E-2</v>
      </c>
      <c r="J16" s="193">
        <v>7.3561340570449801E-2</v>
      </c>
      <c r="K16" s="193">
        <v>4.2255628854036303E-2</v>
      </c>
      <c r="L16" s="193">
        <v>5.4944213479757302E-2</v>
      </c>
      <c r="M16" s="193">
        <v>1.1912199668586299E-2</v>
      </c>
      <c r="N16" s="199">
        <v>8.0416040420532209</v>
      </c>
      <c r="O16" s="199">
        <v>7.6458334922790501</v>
      </c>
    </row>
    <row r="17" spans="1:15" x14ac:dyDescent="0.2">
      <c r="A17" s="2" t="s">
        <v>36</v>
      </c>
      <c r="B17" s="196">
        <v>189</v>
      </c>
      <c r="C17" s="193">
        <v>0</v>
      </c>
      <c r="D17" s="193">
        <v>6.7732051014900194E-2</v>
      </c>
      <c r="E17" s="193">
        <v>0.32306003570556602</v>
      </c>
      <c r="F17" s="193">
        <v>0.21009226143360099</v>
      </c>
      <c r="G17" s="193">
        <v>0.16257283091545099</v>
      </c>
      <c r="H17" s="193">
        <v>0.11020427942276</v>
      </c>
      <c r="I17" s="193">
        <v>6.4182914793491405E-2</v>
      </c>
      <c r="J17" s="193">
        <v>2.4471824988722801E-2</v>
      </c>
      <c r="K17" s="193">
        <v>4.3064733035862402E-3</v>
      </c>
      <c r="L17" s="193">
        <v>2.6182800531387301E-2</v>
      </c>
      <c r="M17" s="193">
        <v>7.1945348754525202E-3</v>
      </c>
      <c r="N17" s="199">
        <v>6.9454011917114302</v>
      </c>
      <c r="O17" s="199">
        <v>6.5217390060424796</v>
      </c>
    </row>
    <row r="18" spans="1:15" x14ac:dyDescent="0.2">
      <c r="A18" s="2" t="s">
        <v>37</v>
      </c>
      <c r="B18" s="196">
        <v>905</v>
      </c>
      <c r="C18" s="193">
        <v>4.9704825505614302E-4</v>
      </c>
      <c r="D18" s="193">
        <v>8.6864300072193104E-2</v>
      </c>
      <c r="E18" s="193">
        <v>0.28597727417945901</v>
      </c>
      <c r="F18" s="193">
        <v>0.27906817197799699</v>
      </c>
      <c r="G18" s="193">
        <v>0.133193954825401</v>
      </c>
      <c r="H18" s="193">
        <v>0.113801449537277</v>
      </c>
      <c r="I18" s="193">
        <v>4.4400233775377301E-2</v>
      </c>
      <c r="J18" s="193">
        <v>2.5756070390343701E-2</v>
      </c>
      <c r="K18" s="193">
        <v>1.4781972393393499E-2</v>
      </c>
      <c r="L18" s="193">
        <v>1.39397149905562E-2</v>
      </c>
      <c r="M18" s="193">
        <v>1.7198199639096899E-3</v>
      </c>
      <c r="N18" s="199">
        <v>6.79371881484985</v>
      </c>
      <c r="O18" s="199">
        <v>6.4000000953674299</v>
      </c>
    </row>
    <row r="19" spans="1:15" x14ac:dyDescent="0.2">
      <c r="A19" s="2" t="s">
        <v>38</v>
      </c>
      <c r="B19" s="196">
        <v>161</v>
      </c>
      <c r="C19" s="193">
        <v>0</v>
      </c>
      <c r="D19" s="193">
        <v>1.1139313690364401E-2</v>
      </c>
      <c r="E19" s="193">
        <v>0.106295600533485</v>
      </c>
      <c r="F19" s="193">
        <v>0.16791009902954099</v>
      </c>
      <c r="G19" s="193">
        <v>0.153652429580688</v>
      </c>
      <c r="H19" s="193">
        <v>0.13203936815261799</v>
      </c>
      <c r="I19" s="193">
        <v>0.105428621172905</v>
      </c>
      <c r="J19" s="193">
        <v>0.14579550921917001</v>
      </c>
      <c r="K19" s="193">
        <v>5.0394766032695798E-2</v>
      </c>
      <c r="L19" s="193">
        <v>9.2533014714717907E-2</v>
      </c>
      <c r="M19" s="193">
        <v>3.4811273217201198E-2</v>
      </c>
      <c r="N19" s="199">
        <v>8.8749589920043892</v>
      </c>
      <c r="O19" s="199">
        <v>8.4905662536621094</v>
      </c>
    </row>
    <row r="20" spans="1:15" x14ac:dyDescent="0.2">
      <c r="A20" s="5" t="s">
        <v>39</v>
      </c>
      <c r="B20" s="195" t="s">
        <v>1</v>
      </c>
      <c r="C20" s="192" t="s">
        <v>1</v>
      </c>
      <c r="D20" s="192" t="s">
        <v>1</v>
      </c>
      <c r="E20" s="192" t="s">
        <v>1</v>
      </c>
      <c r="F20" s="192" t="s">
        <v>1</v>
      </c>
      <c r="G20" s="192" t="s">
        <v>1</v>
      </c>
      <c r="H20" s="192" t="s">
        <v>1</v>
      </c>
      <c r="I20" s="192" t="s">
        <v>1</v>
      </c>
      <c r="J20" s="192" t="s">
        <v>1</v>
      </c>
      <c r="K20" s="192" t="s">
        <v>1</v>
      </c>
      <c r="L20" s="192" t="s">
        <v>1</v>
      </c>
      <c r="M20" s="192" t="s">
        <v>1</v>
      </c>
      <c r="N20" s="198" t="s">
        <v>1</v>
      </c>
      <c r="O20" s="198" t="s">
        <v>1</v>
      </c>
    </row>
    <row r="21" spans="1:15" x14ac:dyDescent="0.2">
      <c r="A21" s="2" t="s">
        <v>35</v>
      </c>
      <c r="B21" s="196">
        <v>2823</v>
      </c>
      <c r="C21" s="193">
        <v>1.2912061065435401E-3</v>
      </c>
      <c r="D21" s="193">
        <v>2.9303750023245801E-2</v>
      </c>
      <c r="E21" s="193">
        <v>0.128909766674042</v>
      </c>
      <c r="F21" s="193">
        <v>0.20966595411300701</v>
      </c>
      <c r="G21" s="193">
        <v>0.192224562168121</v>
      </c>
      <c r="H21" s="193">
        <v>0.15888091921806299</v>
      </c>
      <c r="I21" s="193">
        <v>9.7050473093986497E-2</v>
      </c>
      <c r="J21" s="193">
        <v>7.3561340570449801E-2</v>
      </c>
      <c r="K21" s="193">
        <v>4.2255628854036303E-2</v>
      </c>
      <c r="L21" s="193">
        <v>5.4944213479757302E-2</v>
      </c>
      <c r="M21" s="193">
        <v>1.1912199668586299E-2</v>
      </c>
      <c r="N21" s="199">
        <v>8.0416040420532209</v>
      </c>
      <c r="O21" s="199">
        <v>7.6458334922790501</v>
      </c>
    </row>
    <row r="22" spans="1:15" x14ac:dyDescent="0.2">
      <c r="A22" s="2" t="s">
        <v>40</v>
      </c>
      <c r="B22" s="196">
        <v>64</v>
      </c>
      <c r="C22" s="193">
        <v>0</v>
      </c>
      <c r="D22" s="193">
        <v>6.4490012824535398E-2</v>
      </c>
      <c r="E22" s="193">
        <v>0.25036177039146401</v>
      </c>
      <c r="F22" s="193">
        <v>0.198578536510468</v>
      </c>
      <c r="G22" s="193">
        <v>0.175490632653236</v>
      </c>
      <c r="H22" s="193">
        <v>0.15945351123809801</v>
      </c>
      <c r="I22" s="193">
        <v>9.7310461103916196E-2</v>
      </c>
      <c r="J22" s="193">
        <v>4.03482727706432E-2</v>
      </c>
      <c r="K22" s="193">
        <v>6.9654928520321803E-3</v>
      </c>
      <c r="L22" s="193">
        <v>0</v>
      </c>
      <c r="M22" s="193">
        <v>7.0013110525906103E-3</v>
      </c>
      <c r="N22" s="199">
        <v>7.1837434768676802</v>
      </c>
      <c r="O22" s="199">
        <v>6.8181819915771502</v>
      </c>
    </row>
    <row r="23" spans="1:15" x14ac:dyDescent="0.2">
      <c r="A23" s="2" t="s">
        <v>41</v>
      </c>
      <c r="B23" s="196">
        <v>107</v>
      </c>
      <c r="C23" s="193">
        <v>0</v>
      </c>
      <c r="D23" s="193">
        <v>5.4534099996089901E-2</v>
      </c>
      <c r="E23" s="193">
        <v>0.36100730299949602</v>
      </c>
      <c r="F23" s="193">
        <v>0.22483783960342399</v>
      </c>
      <c r="G23" s="193">
        <v>0.15050420165062001</v>
      </c>
      <c r="H23" s="193">
        <v>9.0554811060428606E-2</v>
      </c>
      <c r="I23" s="193">
        <v>5.5071234703064E-2</v>
      </c>
      <c r="J23" s="193">
        <v>1.9108248874545101E-2</v>
      </c>
      <c r="K23" s="193">
        <v>3.4411246888339502E-3</v>
      </c>
      <c r="L23" s="193">
        <v>3.2493636012077297E-2</v>
      </c>
      <c r="M23" s="193">
        <v>8.4475185722112708E-3</v>
      </c>
      <c r="N23" s="199">
        <v>6.86615037918091</v>
      </c>
      <c r="O23" s="199">
        <v>6.42857122421265</v>
      </c>
    </row>
    <row r="24" spans="1:15" x14ac:dyDescent="0.2">
      <c r="A24" s="2" t="s">
        <v>42</v>
      </c>
      <c r="B24" s="196">
        <v>18</v>
      </c>
      <c r="C24" s="193" t="s">
        <v>1</v>
      </c>
      <c r="D24" s="193" t="s">
        <v>1</v>
      </c>
      <c r="E24" s="193" t="s">
        <v>1</v>
      </c>
      <c r="F24" s="193" t="s">
        <v>1</v>
      </c>
      <c r="G24" s="193" t="s">
        <v>1</v>
      </c>
      <c r="H24" s="193" t="s">
        <v>1</v>
      </c>
      <c r="I24" s="193" t="s">
        <v>1</v>
      </c>
      <c r="J24" s="193" t="s">
        <v>1</v>
      </c>
      <c r="K24" s="193" t="s">
        <v>1</v>
      </c>
      <c r="L24" s="193" t="s">
        <v>1</v>
      </c>
      <c r="M24" s="193" t="s">
        <v>1</v>
      </c>
      <c r="N24" s="199" t="s">
        <v>1</v>
      </c>
      <c r="O24" s="199" t="s">
        <v>1</v>
      </c>
    </row>
    <row r="25" spans="1:15" x14ac:dyDescent="0.2">
      <c r="A25" s="2" t="s">
        <v>43</v>
      </c>
      <c r="B25" s="196">
        <v>6</v>
      </c>
      <c r="C25" s="193" t="s">
        <v>1</v>
      </c>
      <c r="D25" s="193" t="s">
        <v>1</v>
      </c>
      <c r="E25" s="193" t="s">
        <v>1</v>
      </c>
      <c r="F25" s="193" t="s">
        <v>1</v>
      </c>
      <c r="G25" s="193" t="s">
        <v>1</v>
      </c>
      <c r="H25" s="193" t="s">
        <v>1</v>
      </c>
      <c r="I25" s="193" t="s">
        <v>1</v>
      </c>
      <c r="J25" s="193" t="s">
        <v>1</v>
      </c>
      <c r="K25" s="193" t="s">
        <v>1</v>
      </c>
      <c r="L25" s="193" t="s">
        <v>1</v>
      </c>
      <c r="M25" s="193" t="s">
        <v>1</v>
      </c>
      <c r="N25" s="199" t="s">
        <v>1</v>
      </c>
      <c r="O25" s="199" t="s">
        <v>1</v>
      </c>
    </row>
    <row r="26" spans="1:15" x14ac:dyDescent="0.2">
      <c r="A26" s="2" t="s">
        <v>37</v>
      </c>
      <c r="B26" s="196">
        <v>905</v>
      </c>
      <c r="C26" s="193">
        <v>4.9704825505614302E-4</v>
      </c>
      <c r="D26" s="193">
        <v>8.6864300072193104E-2</v>
      </c>
      <c r="E26" s="193">
        <v>0.28597727417945901</v>
      </c>
      <c r="F26" s="193">
        <v>0.27906817197799699</v>
      </c>
      <c r="G26" s="193">
        <v>0.133193954825401</v>
      </c>
      <c r="H26" s="193">
        <v>0.113801449537277</v>
      </c>
      <c r="I26" s="193">
        <v>4.4400233775377301E-2</v>
      </c>
      <c r="J26" s="193">
        <v>2.5756070390343701E-2</v>
      </c>
      <c r="K26" s="193">
        <v>1.4781972393393499E-2</v>
      </c>
      <c r="L26" s="193">
        <v>1.39397149905562E-2</v>
      </c>
      <c r="M26" s="193">
        <v>1.7198199639096899E-3</v>
      </c>
      <c r="N26" s="199">
        <v>6.79371881484985</v>
      </c>
      <c r="O26" s="199">
        <v>6.4000000953674299</v>
      </c>
    </row>
    <row r="27" spans="1:15" x14ac:dyDescent="0.2">
      <c r="A27" s="2" t="s">
        <v>44</v>
      </c>
      <c r="B27" s="196">
        <v>13</v>
      </c>
      <c r="C27" s="193" t="s">
        <v>1</v>
      </c>
      <c r="D27" s="193" t="s">
        <v>1</v>
      </c>
      <c r="E27" s="193" t="s">
        <v>1</v>
      </c>
      <c r="F27" s="193" t="s">
        <v>1</v>
      </c>
      <c r="G27" s="193" t="s">
        <v>1</v>
      </c>
      <c r="H27" s="193" t="s">
        <v>1</v>
      </c>
      <c r="I27" s="193" t="s">
        <v>1</v>
      </c>
      <c r="J27" s="193" t="s">
        <v>1</v>
      </c>
      <c r="K27" s="193" t="s">
        <v>1</v>
      </c>
      <c r="L27" s="193" t="s">
        <v>1</v>
      </c>
      <c r="M27" s="193" t="s">
        <v>1</v>
      </c>
      <c r="N27" s="199" t="s">
        <v>1</v>
      </c>
      <c r="O27" s="199" t="s">
        <v>1</v>
      </c>
    </row>
    <row r="28" spans="1:15" x14ac:dyDescent="0.2">
      <c r="A28" s="2" t="s">
        <v>45</v>
      </c>
      <c r="B28" s="196">
        <v>142</v>
      </c>
      <c r="C28" s="193">
        <v>0</v>
      </c>
      <c r="D28" s="193">
        <v>1.2346836738288401E-2</v>
      </c>
      <c r="E28" s="193">
        <v>9.4601228833198506E-2</v>
      </c>
      <c r="F28" s="193">
        <v>0.15730451047420499</v>
      </c>
      <c r="G28" s="193">
        <v>0.16427099704742401</v>
      </c>
      <c r="H28" s="193">
        <v>0.13263720273971599</v>
      </c>
      <c r="I28" s="193">
        <v>9.6452966332435594E-2</v>
      </c>
      <c r="J28" s="193">
        <v>0.16160002350807201</v>
      </c>
      <c r="K28" s="193">
        <v>3.9637565612793003E-2</v>
      </c>
      <c r="L28" s="193">
        <v>0.10256377607584</v>
      </c>
      <c r="M28" s="193">
        <v>3.8584884256124503E-2</v>
      </c>
      <c r="N28" s="199">
        <v>8.9857130050659197</v>
      </c>
      <c r="O28" s="199">
        <v>8.5</v>
      </c>
    </row>
    <row r="29" spans="1:15" x14ac:dyDescent="0.2">
      <c r="A29" s="5" t="s">
        <v>46</v>
      </c>
      <c r="B29" s="195" t="s">
        <v>1</v>
      </c>
      <c r="C29" s="192" t="s">
        <v>1</v>
      </c>
      <c r="D29" s="192" t="s">
        <v>1</v>
      </c>
      <c r="E29" s="192" t="s">
        <v>1</v>
      </c>
      <c r="F29" s="192" t="s">
        <v>1</v>
      </c>
      <c r="G29" s="192" t="s">
        <v>1</v>
      </c>
      <c r="H29" s="192" t="s">
        <v>1</v>
      </c>
      <c r="I29" s="192" t="s">
        <v>1</v>
      </c>
      <c r="J29" s="192" t="s">
        <v>1</v>
      </c>
      <c r="K29" s="192" t="s">
        <v>1</v>
      </c>
      <c r="L29" s="192" t="s">
        <v>1</v>
      </c>
      <c r="M29" s="192" t="s">
        <v>1</v>
      </c>
      <c r="N29" s="198" t="s">
        <v>1</v>
      </c>
      <c r="O29" s="198" t="s">
        <v>1</v>
      </c>
    </row>
    <row r="30" spans="1:15" x14ac:dyDescent="0.2">
      <c r="A30" s="2" t="s">
        <v>47</v>
      </c>
      <c r="B30" s="196">
        <v>244</v>
      </c>
      <c r="C30" s="193">
        <v>0</v>
      </c>
      <c r="D30" s="193">
        <v>5.8609861880540799E-2</v>
      </c>
      <c r="E30" s="193">
        <v>0.23474296927452101</v>
      </c>
      <c r="F30" s="193">
        <v>0.21623454988002799</v>
      </c>
      <c r="G30" s="193">
        <v>0.14561359584331501</v>
      </c>
      <c r="H30" s="193">
        <v>0.12791204452514601</v>
      </c>
      <c r="I30" s="193">
        <v>5.7518389075994499E-2</v>
      </c>
      <c r="J30" s="193">
        <v>5.2215792238712297E-2</v>
      </c>
      <c r="K30" s="193">
        <v>3.7559073418378802E-2</v>
      </c>
      <c r="L30" s="193">
        <v>4.8665009438991498E-2</v>
      </c>
      <c r="M30" s="193">
        <v>2.0928714424371699E-2</v>
      </c>
      <c r="N30" s="199">
        <v>7.6272268295288104</v>
      </c>
      <c r="O30" s="199">
        <v>6.9696969985961896</v>
      </c>
    </row>
    <row r="31" spans="1:15" x14ac:dyDescent="0.2">
      <c r="A31" s="2" t="s">
        <v>48</v>
      </c>
      <c r="B31" s="196">
        <v>1093</v>
      </c>
      <c r="C31" s="193">
        <v>1.59722368698567E-3</v>
      </c>
      <c r="D31" s="193">
        <v>5.0306659191846799E-2</v>
      </c>
      <c r="E31" s="193">
        <v>0.20522971451282501</v>
      </c>
      <c r="F31" s="193">
        <v>0.26771518588066101</v>
      </c>
      <c r="G31" s="193">
        <v>0.160984471440315</v>
      </c>
      <c r="H31" s="193">
        <v>0.134811371564865</v>
      </c>
      <c r="I31" s="193">
        <v>7.3817014694213895E-2</v>
      </c>
      <c r="J31" s="193">
        <v>5.0542294979095501E-2</v>
      </c>
      <c r="K31" s="193">
        <v>2.3716472089290602E-2</v>
      </c>
      <c r="L31" s="193">
        <v>2.59327199310064E-2</v>
      </c>
      <c r="M31" s="193">
        <v>5.3468728438019796E-3</v>
      </c>
      <c r="N31" s="199">
        <v>7.3446764945983896</v>
      </c>
      <c r="O31" s="199">
        <v>6.8965516090393102</v>
      </c>
    </row>
    <row r="32" spans="1:15" x14ac:dyDescent="0.2">
      <c r="A32" s="2" t="s">
        <v>49</v>
      </c>
      <c r="B32" s="196">
        <v>874</v>
      </c>
      <c r="C32" s="193">
        <v>1.72873632982373E-3</v>
      </c>
      <c r="D32" s="193">
        <v>5.0882536917924902E-2</v>
      </c>
      <c r="E32" s="193">
        <v>0.16238383948802901</v>
      </c>
      <c r="F32" s="193">
        <v>0.20216953754424999</v>
      </c>
      <c r="G32" s="193">
        <v>0.19863018393516499</v>
      </c>
      <c r="H32" s="193">
        <v>0.14941573143005399</v>
      </c>
      <c r="I32" s="193">
        <v>9.3061499297618894E-2</v>
      </c>
      <c r="J32" s="193">
        <v>6.1695948243141202E-2</v>
      </c>
      <c r="K32" s="193">
        <v>3.4438826143741601E-2</v>
      </c>
      <c r="L32" s="193">
        <v>3.8394186645746203E-2</v>
      </c>
      <c r="M32" s="193">
        <v>7.1989712305367002E-3</v>
      </c>
      <c r="N32" s="199">
        <v>7.6934046745300302</v>
      </c>
      <c r="O32" s="199">
        <v>7.2881355285644496</v>
      </c>
    </row>
    <row r="33" spans="1:15" x14ac:dyDescent="0.2">
      <c r="A33" s="2" t="s">
        <v>50</v>
      </c>
      <c r="B33" s="196">
        <v>1758</v>
      </c>
      <c r="C33" s="193">
        <v>0</v>
      </c>
      <c r="D33" s="193">
        <v>2.27536931633949E-2</v>
      </c>
      <c r="E33" s="193">
        <v>0.11820446699857701</v>
      </c>
      <c r="F33" s="193">
        <v>0.178642407059669</v>
      </c>
      <c r="G33" s="193">
        <v>0.18615600466728199</v>
      </c>
      <c r="H33" s="193">
        <v>0.161728620529175</v>
      </c>
      <c r="I33" s="193">
        <v>9.8907992243766799E-2</v>
      </c>
      <c r="J33" s="193">
        <v>8.9099220931529999E-2</v>
      </c>
      <c r="K33" s="193">
        <v>5.0620891153812402E-2</v>
      </c>
      <c r="L33" s="193">
        <v>7.6961211860179901E-2</v>
      </c>
      <c r="M33" s="193">
        <v>1.6925495117902801E-2</v>
      </c>
      <c r="N33" s="199">
        <v>8.3856325149536097</v>
      </c>
      <c r="O33" s="199">
        <v>7.9710144996643102</v>
      </c>
    </row>
    <row r="34" spans="1:15" x14ac:dyDescent="0.2">
      <c r="A34" s="5" t="s">
        <v>51</v>
      </c>
      <c r="B34" s="195" t="s">
        <v>1</v>
      </c>
      <c r="C34" s="192" t="s">
        <v>1</v>
      </c>
      <c r="D34" s="192" t="s">
        <v>1</v>
      </c>
      <c r="E34" s="192" t="s">
        <v>1</v>
      </c>
      <c r="F34" s="192" t="s">
        <v>1</v>
      </c>
      <c r="G34" s="192" t="s">
        <v>1</v>
      </c>
      <c r="H34" s="192" t="s">
        <v>1</v>
      </c>
      <c r="I34" s="192" t="s">
        <v>1</v>
      </c>
      <c r="J34" s="192" t="s">
        <v>1</v>
      </c>
      <c r="K34" s="192" t="s">
        <v>1</v>
      </c>
      <c r="L34" s="192" t="s">
        <v>1</v>
      </c>
      <c r="M34" s="192" t="s">
        <v>1</v>
      </c>
      <c r="N34" s="198" t="s">
        <v>1</v>
      </c>
      <c r="O34" s="198" t="s">
        <v>1</v>
      </c>
    </row>
    <row r="35" spans="1:15" x14ac:dyDescent="0.2">
      <c r="A35" s="2" t="s">
        <v>52</v>
      </c>
      <c r="B35" s="196">
        <v>1398</v>
      </c>
      <c r="C35" s="193">
        <v>1.5763515839353199E-3</v>
      </c>
      <c r="D35" s="193">
        <v>4.8250176012516001E-2</v>
      </c>
      <c r="E35" s="193">
        <v>0.18484503030777</v>
      </c>
      <c r="F35" s="193">
        <v>0.233486413955688</v>
      </c>
      <c r="G35" s="193">
        <v>0.17423062026500699</v>
      </c>
      <c r="H35" s="193">
        <v>0.14284944534301799</v>
      </c>
      <c r="I35" s="193">
        <v>8.3182677626609802E-2</v>
      </c>
      <c r="J35" s="193">
        <v>4.9289237707853303E-2</v>
      </c>
      <c r="K35" s="193">
        <v>3.2695632427930797E-2</v>
      </c>
      <c r="L35" s="193">
        <v>3.9533108472824097E-2</v>
      </c>
      <c r="M35" s="193">
        <v>1.00613059476018E-2</v>
      </c>
      <c r="N35" s="199">
        <v>7.5982284545898402</v>
      </c>
      <c r="O35" s="199">
        <v>7.1428570747375497</v>
      </c>
    </row>
    <row r="36" spans="1:15" x14ac:dyDescent="0.2">
      <c r="A36" s="2" t="s">
        <v>53</v>
      </c>
      <c r="B36" s="196">
        <v>1746</v>
      </c>
      <c r="C36" s="193">
        <v>0</v>
      </c>
      <c r="D36" s="193">
        <v>4.2733285576105097E-2</v>
      </c>
      <c r="E36" s="193">
        <v>0.174131810665131</v>
      </c>
      <c r="F36" s="193">
        <v>0.20867270231246901</v>
      </c>
      <c r="G36" s="193">
        <v>0.17648686468601199</v>
      </c>
      <c r="H36" s="193">
        <v>0.153457000851631</v>
      </c>
      <c r="I36" s="193">
        <v>8.0010809004306793E-2</v>
      </c>
      <c r="J36" s="193">
        <v>7.1493007242679596E-2</v>
      </c>
      <c r="K36" s="193">
        <v>3.7420421838760397E-2</v>
      </c>
      <c r="L36" s="193">
        <v>4.3981522321701001E-2</v>
      </c>
      <c r="M36" s="193">
        <v>1.1612588539719601E-2</v>
      </c>
      <c r="N36" s="199">
        <v>7.7985796928405797</v>
      </c>
      <c r="O36" s="199">
        <v>7.3863635063171396</v>
      </c>
    </row>
    <row r="37" spans="1:15" x14ac:dyDescent="0.2">
      <c r="A37" s="2" t="s">
        <v>54</v>
      </c>
      <c r="B37" s="196">
        <v>548</v>
      </c>
      <c r="C37" s="193">
        <v>0</v>
      </c>
      <c r="D37" s="193">
        <v>2.53981426358223E-2</v>
      </c>
      <c r="E37" s="193">
        <v>0.141007125377655</v>
      </c>
      <c r="F37" s="193">
        <v>0.21356306970119501</v>
      </c>
      <c r="G37" s="193">
        <v>0.19646202027797699</v>
      </c>
      <c r="H37" s="193">
        <v>0.135726153850555</v>
      </c>
      <c r="I37" s="193">
        <v>8.7183229625225095E-2</v>
      </c>
      <c r="J37" s="193">
        <v>9.99338254332542E-2</v>
      </c>
      <c r="K37" s="193">
        <v>3.6765631288290003E-2</v>
      </c>
      <c r="L37" s="193">
        <v>6.1074003577232402E-2</v>
      </c>
      <c r="M37" s="193">
        <v>2.8868122026324298E-3</v>
      </c>
      <c r="N37" s="199">
        <v>8.0537881851196307</v>
      </c>
      <c r="O37" s="199">
        <v>7.5333333015441903</v>
      </c>
    </row>
    <row r="38" spans="1:15" x14ac:dyDescent="0.2">
      <c r="A38" s="2" t="s">
        <v>55</v>
      </c>
      <c r="B38" s="196">
        <v>452</v>
      </c>
      <c r="C38" s="193">
        <v>0</v>
      </c>
      <c r="D38" s="193">
        <v>2.6947015896439601E-2</v>
      </c>
      <c r="E38" s="193">
        <v>0.14573001861572299</v>
      </c>
      <c r="F38" s="193">
        <v>0.17995347082614899</v>
      </c>
      <c r="G38" s="193">
        <v>0.147175788879395</v>
      </c>
      <c r="H38" s="193">
        <v>0.12807151675224299</v>
      </c>
      <c r="I38" s="193">
        <v>9.0222895145416301E-2</v>
      </c>
      <c r="J38" s="193">
        <v>0.116429999470711</v>
      </c>
      <c r="K38" s="193">
        <v>5.3995240479707697E-2</v>
      </c>
      <c r="L38" s="193">
        <v>8.9933931827545194E-2</v>
      </c>
      <c r="M38" s="193">
        <v>2.1540118381381E-2</v>
      </c>
      <c r="N38" s="199">
        <v>8.4109897613525408</v>
      </c>
      <c r="O38" s="199">
        <v>8</v>
      </c>
    </row>
    <row r="39" spans="1:15" x14ac:dyDescent="0.2">
      <c r="A39" s="5" t="s">
        <v>56</v>
      </c>
      <c r="B39" s="195" t="s">
        <v>1</v>
      </c>
      <c r="C39" s="192" t="s">
        <v>1</v>
      </c>
      <c r="D39" s="192" t="s">
        <v>1</v>
      </c>
      <c r="E39" s="192" t="s">
        <v>1</v>
      </c>
      <c r="F39" s="192" t="s">
        <v>1</v>
      </c>
      <c r="G39" s="192" t="s">
        <v>1</v>
      </c>
      <c r="H39" s="192" t="s">
        <v>1</v>
      </c>
      <c r="I39" s="192" t="s">
        <v>1</v>
      </c>
      <c r="J39" s="192" t="s">
        <v>1</v>
      </c>
      <c r="K39" s="192" t="s">
        <v>1</v>
      </c>
      <c r="L39" s="192" t="s">
        <v>1</v>
      </c>
      <c r="M39" s="192" t="s">
        <v>1</v>
      </c>
      <c r="N39" s="198" t="s">
        <v>1</v>
      </c>
      <c r="O39" s="198" t="s">
        <v>1</v>
      </c>
    </row>
    <row r="40" spans="1:15" x14ac:dyDescent="0.2">
      <c r="A40" s="2" t="s">
        <v>57</v>
      </c>
      <c r="B40" s="196">
        <v>3610</v>
      </c>
      <c r="C40" s="193">
        <v>1.04084191843867E-3</v>
      </c>
      <c r="D40" s="193">
        <v>4.2250834405422197E-2</v>
      </c>
      <c r="E40" s="193">
        <v>0.176705881953239</v>
      </c>
      <c r="F40" s="193">
        <v>0.232428103685379</v>
      </c>
      <c r="G40" s="193">
        <v>0.17526210844516801</v>
      </c>
      <c r="H40" s="193">
        <v>0.150335878133774</v>
      </c>
      <c r="I40" s="193">
        <v>8.3016797900199904E-2</v>
      </c>
      <c r="J40" s="193">
        <v>5.86652830243111E-2</v>
      </c>
      <c r="K40" s="193">
        <v>2.9547432437539101E-2</v>
      </c>
      <c r="L40" s="193">
        <v>4.2007710784673698E-2</v>
      </c>
      <c r="M40" s="193">
        <v>8.73913615942001E-3</v>
      </c>
      <c r="N40" s="199">
        <v>7.6644997596740696</v>
      </c>
      <c r="O40" s="199">
        <v>7.2441859245300302</v>
      </c>
    </row>
    <row r="41" spans="1:15" x14ac:dyDescent="0.2">
      <c r="A41" s="2" t="s">
        <v>58</v>
      </c>
      <c r="B41" s="196">
        <v>462</v>
      </c>
      <c r="C41" s="193">
        <v>0</v>
      </c>
      <c r="D41" s="193">
        <v>4.36520203948021E-2</v>
      </c>
      <c r="E41" s="193">
        <v>0.161958888173103</v>
      </c>
      <c r="F41" s="193">
        <v>0.16493940353393599</v>
      </c>
      <c r="G41" s="193">
        <v>0.175510749220848</v>
      </c>
      <c r="H41" s="193">
        <v>0.116542182862759</v>
      </c>
      <c r="I41" s="193">
        <v>8.0623075366020203E-2</v>
      </c>
      <c r="J41" s="193">
        <v>9.93346497416496E-2</v>
      </c>
      <c r="K41" s="193">
        <v>6.7867904901504503E-2</v>
      </c>
      <c r="L41" s="193">
        <v>6.9855414330959306E-2</v>
      </c>
      <c r="M41" s="193">
        <v>1.9715696573257401E-2</v>
      </c>
      <c r="N41" s="199">
        <v>8.2372837066650408</v>
      </c>
      <c r="O41" s="199">
        <v>7.7108435630798304</v>
      </c>
    </row>
    <row r="42" spans="1:15" x14ac:dyDescent="0.2">
      <c r="A42" s="5" t="s">
        <v>59</v>
      </c>
      <c r="B42" s="195" t="s">
        <v>1</v>
      </c>
      <c r="C42" s="192" t="s">
        <v>1</v>
      </c>
      <c r="D42" s="192" t="s">
        <v>1</v>
      </c>
      <c r="E42" s="192" t="s">
        <v>1</v>
      </c>
      <c r="F42" s="192" t="s">
        <v>1</v>
      </c>
      <c r="G42" s="192" t="s">
        <v>1</v>
      </c>
      <c r="H42" s="192" t="s">
        <v>1</v>
      </c>
      <c r="I42" s="192" t="s">
        <v>1</v>
      </c>
      <c r="J42" s="192" t="s">
        <v>1</v>
      </c>
      <c r="K42" s="192" t="s">
        <v>1</v>
      </c>
      <c r="L42" s="192" t="s">
        <v>1</v>
      </c>
      <c r="M42" s="192" t="s">
        <v>1</v>
      </c>
      <c r="N42" s="198" t="s">
        <v>1</v>
      </c>
      <c r="O42" s="198" t="s">
        <v>1</v>
      </c>
    </row>
    <row r="43" spans="1:15" x14ac:dyDescent="0.2">
      <c r="A43" s="2" t="s">
        <v>60</v>
      </c>
      <c r="B43" s="196">
        <v>3200</v>
      </c>
      <c r="C43" s="193">
        <v>1.16222479846328E-3</v>
      </c>
      <c r="D43" s="193">
        <v>4.6849023550748797E-2</v>
      </c>
      <c r="E43" s="193">
        <v>0.19303493201732599</v>
      </c>
      <c r="F43" s="193">
        <v>0.23811726272106201</v>
      </c>
      <c r="G43" s="193">
        <v>0.17513464391231501</v>
      </c>
      <c r="H43" s="193">
        <v>0.14320205152034801</v>
      </c>
      <c r="I43" s="193">
        <v>7.6587311923503903E-2</v>
      </c>
      <c r="J43" s="193">
        <v>5.3040772676467902E-2</v>
      </c>
      <c r="K43" s="193">
        <v>2.9101649299263999E-2</v>
      </c>
      <c r="L43" s="193">
        <v>3.7264663726091399E-2</v>
      </c>
      <c r="M43" s="193">
        <v>6.5054534934461099E-3</v>
      </c>
      <c r="N43" s="199">
        <v>7.5278596878051802</v>
      </c>
      <c r="O43" s="199">
        <v>7.0760869979858398</v>
      </c>
    </row>
    <row r="44" spans="1:15" x14ac:dyDescent="0.2">
      <c r="A44" s="2" t="s">
        <v>61</v>
      </c>
      <c r="B44" s="196">
        <v>505</v>
      </c>
      <c r="C44" s="193">
        <v>0</v>
      </c>
      <c r="D44" s="193">
        <v>1.1232094839215299E-2</v>
      </c>
      <c r="E44" s="193">
        <v>7.9040519893169403E-2</v>
      </c>
      <c r="F44" s="193">
        <v>0.18175391852855699</v>
      </c>
      <c r="G44" s="193">
        <v>0.179410666227341</v>
      </c>
      <c r="H44" s="193">
        <v>0.190326914191246</v>
      </c>
      <c r="I44" s="193">
        <v>0.119278892874718</v>
      </c>
      <c r="J44" s="193">
        <v>0.10515300929546401</v>
      </c>
      <c r="K44" s="193">
        <v>3.5349655896425199E-2</v>
      </c>
      <c r="L44" s="193">
        <v>7.6038897037506104E-2</v>
      </c>
      <c r="M44" s="193">
        <v>2.2415433079004302E-2</v>
      </c>
      <c r="N44" s="199">
        <v>8.5847902297973597</v>
      </c>
      <c r="O44" s="199">
        <v>8.2456140518188494</v>
      </c>
    </row>
    <row r="45" spans="1:15" x14ac:dyDescent="0.2">
      <c r="A45" s="2" t="s">
        <v>62</v>
      </c>
      <c r="B45" s="196">
        <v>404</v>
      </c>
      <c r="C45" s="193">
        <v>0</v>
      </c>
      <c r="D45" s="193">
        <v>4.7489546239376103E-2</v>
      </c>
      <c r="E45" s="193">
        <v>0.14820218086242701</v>
      </c>
      <c r="F45" s="193">
        <v>0.16723182797431899</v>
      </c>
      <c r="G45" s="193">
        <v>0.17321811616420699</v>
      </c>
      <c r="H45" s="193">
        <v>0.116547644138336</v>
      </c>
      <c r="I45" s="193">
        <v>8.4550142288207994E-2</v>
      </c>
      <c r="J45" s="193">
        <v>9.9093355238437694E-2</v>
      </c>
      <c r="K45" s="193">
        <v>7.0270560681819902E-2</v>
      </c>
      <c r="L45" s="193">
        <v>7.1366451680660206E-2</v>
      </c>
      <c r="M45" s="193">
        <v>2.2030176594853401E-2</v>
      </c>
      <c r="N45" s="199">
        <v>8.2992668151855504</v>
      </c>
      <c r="O45" s="199">
        <v>7.7377047538757298</v>
      </c>
    </row>
    <row r="46" spans="1:15" x14ac:dyDescent="0.2">
      <c r="A46" s="5" t="s">
        <v>63</v>
      </c>
      <c r="B46" s="195" t="s">
        <v>1</v>
      </c>
      <c r="C46" s="192" t="s">
        <v>1</v>
      </c>
      <c r="D46" s="192" t="s">
        <v>1</v>
      </c>
      <c r="E46" s="192" t="s">
        <v>1</v>
      </c>
      <c r="F46" s="192" t="s">
        <v>1</v>
      </c>
      <c r="G46" s="192" t="s">
        <v>1</v>
      </c>
      <c r="H46" s="192" t="s">
        <v>1</v>
      </c>
      <c r="I46" s="192" t="s">
        <v>1</v>
      </c>
      <c r="J46" s="192" t="s">
        <v>1</v>
      </c>
      <c r="K46" s="192" t="s">
        <v>1</v>
      </c>
      <c r="L46" s="192" t="s">
        <v>1</v>
      </c>
      <c r="M46" s="192" t="s">
        <v>1</v>
      </c>
      <c r="N46" s="198" t="s">
        <v>1</v>
      </c>
      <c r="O46" s="198" t="s">
        <v>1</v>
      </c>
    </row>
    <row r="47" spans="1:15" x14ac:dyDescent="0.2">
      <c r="A47" s="2" t="s">
        <v>64</v>
      </c>
      <c r="B47" s="196">
        <v>686</v>
      </c>
      <c r="C47" s="193">
        <v>0</v>
      </c>
      <c r="D47" s="193">
        <v>1.7950927838683101E-2</v>
      </c>
      <c r="E47" s="193">
        <v>7.4914939701557201E-2</v>
      </c>
      <c r="F47" s="193">
        <v>0.128959789872169</v>
      </c>
      <c r="G47" s="193">
        <v>0.15720742940902699</v>
      </c>
      <c r="H47" s="193">
        <v>0.18021377921104401</v>
      </c>
      <c r="I47" s="193">
        <v>0.10880813002586399</v>
      </c>
      <c r="J47" s="193">
        <v>0.118751205503941</v>
      </c>
      <c r="K47" s="193">
        <v>7.79445245862007E-2</v>
      </c>
      <c r="L47" s="193">
        <v>0.107934892177582</v>
      </c>
      <c r="M47" s="193">
        <v>2.7314390987157801E-2</v>
      </c>
      <c r="N47" s="199">
        <v>9.0464859008789098</v>
      </c>
      <c r="O47" s="199">
        <v>8.6956520080566406</v>
      </c>
    </row>
    <row r="48" spans="1:15" x14ac:dyDescent="0.2">
      <c r="A48" s="2" t="s">
        <v>65</v>
      </c>
      <c r="B48" s="196">
        <v>304</v>
      </c>
      <c r="C48" s="193">
        <v>7.0567494258284603E-3</v>
      </c>
      <c r="D48" s="193">
        <v>9.2154443264007596E-2</v>
      </c>
      <c r="E48" s="193">
        <v>0.25001174211502097</v>
      </c>
      <c r="F48" s="193">
        <v>0.23546372354030601</v>
      </c>
      <c r="G48" s="193">
        <v>0.124539740383625</v>
      </c>
      <c r="H48" s="193">
        <v>0.14149472117424</v>
      </c>
      <c r="I48" s="193">
        <v>8.6619846522808103E-2</v>
      </c>
      <c r="J48" s="193">
        <v>2.7093512937426598E-2</v>
      </c>
      <c r="K48" s="193">
        <v>2.2212447598576501E-2</v>
      </c>
      <c r="L48" s="193">
        <v>1.3353089801967101E-2</v>
      </c>
      <c r="M48" s="193">
        <v>0</v>
      </c>
      <c r="N48" s="199">
        <v>6.9613747596740696</v>
      </c>
      <c r="O48" s="199">
        <v>6.5925927162170401</v>
      </c>
    </row>
    <row r="49" spans="1:15" x14ac:dyDescent="0.2">
      <c r="A49" s="2" t="s">
        <v>66</v>
      </c>
      <c r="B49" s="196">
        <v>594</v>
      </c>
      <c r="C49" s="193">
        <v>6.5844011260196599E-4</v>
      </c>
      <c r="D49" s="193">
        <v>5.7239260524511303E-2</v>
      </c>
      <c r="E49" s="193">
        <v>0.193580701947212</v>
      </c>
      <c r="F49" s="193">
        <v>0.24881972372531899</v>
      </c>
      <c r="G49" s="193">
        <v>0.167472079396248</v>
      </c>
      <c r="H49" s="193">
        <v>0.141550347208977</v>
      </c>
      <c r="I49" s="193">
        <v>6.0562465339899098E-2</v>
      </c>
      <c r="J49" s="193">
        <v>5.3530935198068598E-2</v>
      </c>
      <c r="K49" s="193">
        <v>2.7715725824236901E-2</v>
      </c>
      <c r="L49" s="193">
        <v>2.9627501964569099E-2</v>
      </c>
      <c r="M49" s="193">
        <v>1.9242817535996399E-2</v>
      </c>
      <c r="N49" s="199">
        <v>7.5100073814392099</v>
      </c>
      <c r="O49" s="199">
        <v>6.9607844352722203</v>
      </c>
    </row>
    <row r="50" spans="1:15" x14ac:dyDescent="0.2">
      <c r="A50" s="2" t="s">
        <v>67</v>
      </c>
      <c r="B50" s="196">
        <v>359</v>
      </c>
      <c r="C50" s="193">
        <v>0</v>
      </c>
      <c r="D50" s="193">
        <v>1.72924380749464E-2</v>
      </c>
      <c r="E50" s="193">
        <v>0.13650178909301799</v>
      </c>
      <c r="F50" s="193">
        <v>0.231486290693283</v>
      </c>
      <c r="G50" s="193">
        <v>0.20386947691440599</v>
      </c>
      <c r="H50" s="193">
        <v>0.14460220932960499</v>
      </c>
      <c r="I50" s="193">
        <v>7.21165686845779E-2</v>
      </c>
      <c r="J50" s="193">
        <v>8.4243848919868497E-2</v>
      </c>
      <c r="K50" s="193">
        <v>1.9112581387162202E-2</v>
      </c>
      <c r="L50" s="193">
        <v>8.4097780287265805E-2</v>
      </c>
      <c r="M50" s="193">
        <v>6.6770240664482099E-3</v>
      </c>
      <c r="N50" s="199">
        <v>8.0469083786010707</v>
      </c>
      <c r="O50" s="199">
        <v>7.3846154212951696</v>
      </c>
    </row>
    <row r="51" spans="1:15" x14ac:dyDescent="0.2">
      <c r="A51" s="2" t="s">
        <v>68</v>
      </c>
      <c r="B51" s="196">
        <v>431</v>
      </c>
      <c r="C51" s="193">
        <v>0</v>
      </c>
      <c r="D51" s="193">
        <v>3.3280711621046101E-2</v>
      </c>
      <c r="E51" s="193">
        <v>0.14462673664093001</v>
      </c>
      <c r="F51" s="193">
        <v>0.29076009988784801</v>
      </c>
      <c r="G51" s="193">
        <v>0.22090600430965401</v>
      </c>
      <c r="H51" s="193">
        <v>9.2308744788169902E-2</v>
      </c>
      <c r="I51" s="193">
        <v>7.9659260809421498E-2</v>
      </c>
      <c r="J51" s="193">
        <v>4.4876355677843101E-2</v>
      </c>
      <c r="K51" s="193">
        <v>3.7396505475044299E-2</v>
      </c>
      <c r="L51" s="193">
        <v>4.2333476245403297E-2</v>
      </c>
      <c r="M51" s="193">
        <v>1.38521064072847E-2</v>
      </c>
      <c r="N51" s="199">
        <v>7.6872501373290998</v>
      </c>
      <c r="O51" s="199">
        <v>7.125</v>
      </c>
    </row>
    <row r="52" spans="1:15" x14ac:dyDescent="0.2">
      <c r="A52" s="2" t="s">
        <v>69</v>
      </c>
      <c r="B52" s="196">
        <v>351</v>
      </c>
      <c r="C52" s="193">
        <v>0</v>
      </c>
      <c r="D52" s="193">
        <v>4.6261150389909703E-2</v>
      </c>
      <c r="E52" s="193">
        <v>0.159526541829109</v>
      </c>
      <c r="F52" s="193">
        <v>0.169957831501961</v>
      </c>
      <c r="G52" s="193">
        <v>0.20315395295620001</v>
      </c>
      <c r="H52" s="193">
        <v>0.17194239795207999</v>
      </c>
      <c r="I52" s="193">
        <v>0.113593481481075</v>
      </c>
      <c r="J52" s="193">
        <v>6.2487602233886698E-2</v>
      </c>
      <c r="K52" s="193">
        <v>2.5242229923605902E-2</v>
      </c>
      <c r="L52" s="193">
        <v>4.5901592820882797E-2</v>
      </c>
      <c r="M52" s="193">
        <v>1.9331983057782099E-3</v>
      </c>
      <c r="N52" s="199">
        <v>7.8206553459167498</v>
      </c>
      <c r="O52" s="199">
        <v>7.5964913368225098</v>
      </c>
    </row>
    <row r="53" spans="1:15" x14ac:dyDescent="0.2">
      <c r="A53" s="2" t="s">
        <v>70</v>
      </c>
      <c r="B53" s="196">
        <v>354</v>
      </c>
      <c r="C53" s="193">
        <v>0</v>
      </c>
      <c r="D53" s="193">
        <v>0.11332408338785201</v>
      </c>
      <c r="E53" s="193">
        <v>0.394581288099289</v>
      </c>
      <c r="F53" s="193">
        <v>0.20403534173965501</v>
      </c>
      <c r="G53" s="193">
        <v>0.12123052030801799</v>
      </c>
      <c r="H53" s="193">
        <v>5.4066214710474E-2</v>
      </c>
      <c r="I53" s="193">
        <v>4.3587140738964102E-2</v>
      </c>
      <c r="J53" s="193">
        <v>3.4706071019172703E-2</v>
      </c>
      <c r="K53" s="193">
        <v>1.48586463183165E-2</v>
      </c>
      <c r="L53" s="193">
        <v>1.3341570273041699E-2</v>
      </c>
      <c r="M53" s="193">
        <v>6.2691369093954598E-3</v>
      </c>
      <c r="N53" s="199">
        <v>6.5160179138183603</v>
      </c>
      <c r="O53" s="199">
        <v>5.91176462173462</v>
      </c>
    </row>
    <row r="54" spans="1:15" x14ac:dyDescent="0.2">
      <c r="A54" s="2" t="s">
        <v>71</v>
      </c>
      <c r="B54" s="196">
        <v>416</v>
      </c>
      <c r="C54" s="193">
        <v>2.7638585306704001E-3</v>
      </c>
      <c r="D54" s="193">
        <v>2.4806074798107099E-2</v>
      </c>
      <c r="E54" s="193">
        <v>0.17604306340217599</v>
      </c>
      <c r="F54" s="193">
        <v>0.25742024183273299</v>
      </c>
      <c r="G54" s="193">
        <v>0.159436240792274</v>
      </c>
      <c r="H54" s="193">
        <v>0.175260990858078</v>
      </c>
      <c r="I54" s="193">
        <v>0.10104390978813201</v>
      </c>
      <c r="J54" s="193">
        <v>5.3967822343110997E-2</v>
      </c>
      <c r="K54" s="193">
        <v>1.8675757572054901E-2</v>
      </c>
      <c r="L54" s="193">
        <v>2.98874359577894E-2</v>
      </c>
      <c r="M54" s="193">
        <v>6.9461780367419102E-4</v>
      </c>
      <c r="N54" s="199">
        <v>7.5641860961914098</v>
      </c>
      <c r="O54" s="199">
        <v>7.2386364936828604</v>
      </c>
    </row>
    <row r="55" spans="1:15" x14ac:dyDescent="0.2">
      <c r="A55" s="2" t="s">
        <v>72</v>
      </c>
      <c r="B55" s="196">
        <v>218</v>
      </c>
      <c r="C55" s="193">
        <v>0</v>
      </c>
      <c r="D55" s="193">
        <v>3.4489873796701397E-2</v>
      </c>
      <c r="E55" s="193">
        <v>9.0948067605495495E-2</v>
      </c>
      <c r="F55" s="193">
        <v>0.256655514240265</v>
      </c>
      <c r="G55" s="193">
        <v>0.18767701089382199</v>
      </c>
      <c r="H55" s="193">
        <v>0.16333802044391599</v>
      </c>
      <c r="I55" s="193">
        <v>9.7692675888538402E-2</v>
      </c>
      <c r="J55" s="193">
        <v>8.7992481887340504E-2</v>
      </c>
      <c r="K55" s="193">
        <v>5.4336637258529698E-2</v>
      </c>
      <c r="L55" s="193">
        <v>2.6869701221585301E-2</v>
      </c>
      <c r="M55" s="193">
        <v>0</v>
      </c>
      <c r="N55" s="199">
        <v>7.8834495544433603</v>
      </c>
      <c r="O55" s="199">
        <v>7.5</v>
      </c>
    </row>
    <row r="56" spans="1:15" x14ac:dyDescent="0.2">
      <c r="A56" s="2" t="s">
        <v>73</v>
      </c>
      <c r="B56" s="196">
        <v>455</v>
      </c>
      <c r="C56" s="193">
        <v>0</v>
      </c>
      <c r="D56" s="193">
        <v>1.3488653115928201E-2</v>
      </c>
      <c r="E56" s="193">
        <v>0.14728213846683499</v>
      </c>
      <c r="F56" s="193">
        <v>0.21745476126670801</v>
      </c>
      <c r="G56" s="193">
        <v>0.210235640406609</v>
      </c>
      <c r="H56" s="193">
        <v>0.166670277714729</v>
      </c>
      <c r="I56" s="193">
        <v>7.6638229191303295E-2</v>
      </c>
      <c r="J56" s="193">
        <v>7.1589313447475406E-2</v>
      </c>
      <c r="K56" s="193">
        <v>4.6258796006441102E-2</v>
      </c>
      <c r="L56" s="193">
        <v>4.0724422782659503E-2</v>
      </c>
      <c r="M56" s="193">
        <v>9.6577564254403097E-3</v>
      </c>
      <c r="N56" s="199">
        <v>7.9308280944824201</v>
      </c>
      <c r="O56" s="199">
        <v>7.5609755516052202</v>
      </c>
    </row>
    <row r="57" spans="1:15" x14ac:dyDescent="0.2">
      <c r="A57" s="5" t="s">
        <v>74</v>
      </c>
      <c r="B57" s="195" t="s">
        <v>1</v>
      </c>
      <c r="C57" s="192" t="s">
        <v>1</v>
      </c>
      <c r="D57" s="192" t="s">
        <v>1</v>
      </c>
      <c r="E57" s="192" t="s">
        <v>1</v>
      </c>
      <c r="F57" s="192" t="s">
        <v>1</v>
      </c>
      <c r="G57" s="192" t="s">
        <v>1</v>
      </c>
      <c r="H57" s="192" t="s">
        <v>1</v>
      </c>
      <c r="I57" s="192" t="s">
        <v>1</v>
      </c>
      <c r="J57" s="192" t="s">
        <v>1</v>
      </c>
      <c r="K57" s="192" t="s">
        <v>1</v>
      </c>
      <c r="L57" s="192" t="s">
        <v>1</v>
      </c>
      <c r="M57" s="192" t="s">
        <v>1</v>
      </c>
      <c r="N57" s="198" t="s">
        <v>1</v>
      </c>
      <c r="O57" s="198" t="s">
        <v>1</v>
      </c>
    </row>
    <row r="58" spans="1:15" x14ac:dyDescent="0.2">
      <c r="A58" s="2" t="s">
        <v>75</v>
      </c>
      <c r="B58" s="196">
        <v>686</v>
      </c>
      <c r="C58" s="193">
        <v>0</v>
      </c>
      <c r="D58" s="193">
        <v>1.7950927838683101E-2</v>
      </c>
      <c r="E58" s="193">
        <v>7.4914939701557201E-2</v>
      </c>
      <c r="F58" s="193">
        <v>0.128959789872169</v>
      </c>
      <c r="G58" s="193">
        <v>0.15720742940902699</v>
      </c>
      <c r="H58" s="193">
        <v>0.18021377921104401</v>
      </c>
      <c r="I58" s="193">
        <v>0.10880813002586399</v>
      </c>
      <c r="J58" s="193">
        <v>0.118751205503941</v>
      </c>
      <c r="K58" s="193">
        <v>7.79445245862007E-2</v>
      </c>
      <c r="L58" s="193">
        <v>0.107934892177582</v>
      </c>
      <c r="M58" s="193">
        <v>2.7314390987157801E-2</v>
      </c>
      <c r="N58" s="199">
        <v>9.0464859008789098</v>
      </c>
      <c r="O58" s="199">
        <v>8.6956520080566406</v>
      </c>
    </row>
    <row r="59" spans="1:15" x14ac:dyDescent="0.2">
      <c r="A59" s="2" t="s">
        <v>76</v>
      </c>
      <c r="B59" s="196">
        <v>2156</v>
      </c>
      <c r="C59" s="193">
        <v>1.51097727939487E-3</v>
      </c>
      <c r="D59" s="193">
        <v>3.6446709185838699E-2</v>
      </c>
      <c r="E59" s="193">
        <v>0.14822827279567699</v>
      </c>
      <c r="F59" s="193">
        <v>0.246039673686028</v>
      </c>
      <c r="G59" s="193">
        <v>0.18833883106708499</v>
      </c>
      <c r="H59" s="193">
        <v>0.14855346083641099</v>
      </c>
      <c r="I59" s="193">
        <v>8.4910579025745406E-2</v>
      </c>
      <c r="J59" s="193">
        <v>6.3917540013790103E-2</v>
      </c>
      <c r="K59" s="193">
        <v>3.05090229958296E-2</v>
      </c>
      <c r="L59" s="193">
        <v>4.3529201298952103E-2</v>
      </c>
      <c r="M59" s="193">
        <v>8.0157397314906103E-3</v>
      </c>
      <c r="N59" s="199">
        <v>7.7508635520935103</v>
      </c>
      <c r="O59" s="199">
        <v>7.3529410362243697</v>
      </c>
    </row>
    <row r="60" spans="1:15" x14ac:dyDescent="0.2">
      <c r="A60" s="2" t="s">
        <v>77</v>
      </c>
      <c r="B60" s="196">
        <v>966</v>
      </c>
      <c r="C60" s="193">
        <v>4.0752778295427599E-4</v>
      </c>
      <c r="D60" s="193">
        <v>7.7348895370960194E-2</v>
      </c>
      <c r="E60" s="193">
        <v>0.31251284480094899</v>
      </c>
      <c r="F60" s="193">
        <v>0.212687462568283</v>
      </c>
      <c r="G60" s="193">
        <v>0.15698918700218201</v>
      </c>
      <c r="H60" s="193">
        <v>9.6932359039783506E-2</v>
      </c>
      <c r="I60" s="193">
        <v>5.3872115910053302E-2</v>
      </c>
      <c r="J60" s="193">
        <v>3.9126612246036502E-2</v>
      </c>
      <c r="K60" s="193">
        <v>2.81377788633108E-2</v>
      </c>
      <c r="L60" s="193">
        <v>1.43355689942837E-2</v>
      </c>
      <c r="M60" s="193">
        <v>7.6496577821671997E-3</v>
      </c>
      <c r="N60" s="199">
        <v>6.9473590850830096</v>
      </c>
      <c r="O60" s="199">
        <v>6.4615383148193404</v>
      </c>
    </row>
    <row r="61" spans="1:15" x14ac:dyDescent="0.2">
      <c r="A61" s="2" t="s">
        <v>78</v>
      </c>
      <c r="B61" s="196">
        <v>360</v>
      </c>
      <c r="C61" s="193">
        <v>0</v>
      </c>
      <c r="D61" s="193">
        <v>2.9522843658924099E-2</v>
      </c>
      <c r="E61" s="193">
        <v>0.118965111672878</v>
      </c>
      <c r="F61" s="193">
        <v>0.227403894066811</v>
      </c>
      <c r="G61" s="193">
        <v>0.166519194841385</v>
      </c>
      <c r="H61" s="193">
        <v>0.20398966968059501</v>
      </c>
      <c r="I61" s="193">
        <v>0.118619151413441</v>
      </c>
      <c r="J61" s="193">
        <v>5.6556057184934602E-2</v>
      </c>
      <c r="K61" s="193">
        <v>1.89311802387238E-2</v>
      </c>
      <c r="L61" s="193">
        <v>5.30459731817245E-2</v>
      </c>
      <c r="M61" s="193">
        <v>6.4469189383089499E-3</v>
      </c>
      <c r="N61" s="199">
        <v>7.9333992004394496</v>
      </c>
      <c r="O61" s="199">
        <v>7.5689654350280797</v>
      </c>
    </row>
    <row r="62" spans="1:15" x14ac:dyDescent="0.2">
      <c r="A62" s="5" t="s">
        <v>79</v>
      </c>
      <c r="B62" s="195" t="s">
        <v>1</v>
      </c>
      <c r="C62" s="192" t="s">
        <v>1</v>
      </c>
      <c r="D62" s="192" t="s">
        <v>1</v>
      </c>
      <c r="E62" s="192" t="s">
        <v>1</v>
      </c>
      <c r="F62" s="192" t="s">
        <v>1</v>
      </c>
      <c r="G62" s="192" t="s">
        <v>1</v>
      </c>
      <c r="H62" s="192" t="s">
        <v>1</v>
      </c>
      <c r="I62" s="192" t="s">
        <v>1</v>
      </c>
      <c r="J62" s="192" t="s">
        <v>1</v>
      </c>
      <c r="K62" s="192" t="s">
        <v>1</v>
      </c>
      <c r="L62" s="192" t="s">
        <v>1</v>
      </c>
      <c r="M62" s="192" t="s">
        <v>1</v>
      </c>
      <c r="N62" s="198" t="s">
        <v>1</v>
      </c>
      <c r="O62" s="198" t="s">
        <v>1</v>
      </c>
    </row>
    <row r="63" spans="1:15" x14ac:dyDescent="0.2">
      <c r="A63" s="2" t="s">
        <v>80</v>
      </c>
      <c r="B63" s="196">
        <v>3333</v>
      </c>
      <c r="C63" s="193">
        <v>1.02171115577221E-3</v>
      </c>
      <c r="D63" s="193">
        <v>4.7391057014465297E-2</v>
      </c>
      <c r="E63" s="193">
        <v>0.17628104984760301</v>
      </c>
      <c r="F63" s="193">
        <v>0.22140197455883001</v>
      </c>
      <c r="G63" s="193">
        <v>0.178272724151611</v>
      </c>
      <c r="H63" s="193">
        <v>0.141388028860092</v>
      </c>
      <c r="I63" s="193">
        <v>8.3633251488208799E-2</v>
      </c>
      <c r="J63" s="193">
        <v>6.1702456325292601E-2</v>
      </c>
      <c r="K63" s="193">
        <v>3.4251000732183498E-2</v>
      </c>
      <c r="L63" s="193">
        <v>4.3366905301809297E-2</v>
      </c>
      <c r="M63" s="193">
        <v>1.1289844289422001E-2</v>
      </c>
      <c r="N63" s="199">
        <v>7.7084188461303702</v>
      </c>
      <c r="O63" s="199">
        <v>7.2881355285644496</v>
      </c>
    </row>
    <row r="64" spans="1:15" x14ac:dyDescent="0.2">
      <c r="A64" s="2" t="s">
        <v>81</v>
      </c>
      <c r="B64" s="196">
        <v>129</v>
      </c>
      <c r="C64" s="193">
        <v>0</v>
      </c>
      <c r="D64" s="193">
        <v>4.7232490032911301E-2</v>
      </c>
      <c r="E64" s="193">
        <v>0.158156588673592</v>
      </c>
      <c r="F64" s="193">
        <v>0.110824666917324</v>
      </c>
      <c r="G64" s="193">
        <v>0.16155050694942499</v>
      </c>
      <c r="H64" s="193">
        <v>0.14496430754661599</v>
      </c>
      <c r="I64" s="193">
        <v>0.11645456403493901</v>
      </c>
      <c r="J64" s="193">
        <v>0.118299730122089</v>
      </c>
      <c r="K64" s="193">
        <v>5.0459731370210599E-2</v>
      </c>
      <c r="L64" s="193">
        <v>6.9020889699459104E-2</v>
      </c>
      <c r="M64" s="193">
        <v>2.3036522790789601E-2</v>
      </c>
      <c r="N64" s="199">
        <v>8.3274784088134801</v>
      </c>
      <c r="O64" s="199">
        <v>8.0582523345947301</v>
      </c>
    </row>
    <row r="65" spans="1:15" x14ac:dyDescent="0.2">
      <c r="A65" s="2" t="s">
        <v>82</v>
      </c>
      <c r="B65" s="196">
        <v>331</v>
      </c>
      <c r="C65" s="193">
        <v>0</v>
      </c>
      <c r="D65" s="193">
        <v>1.3095236383378501E-2</v>
      </c>
      <c r="E65" s="193">
        <v>0.105128474533558</v>
      </c>
      <c r="F65" s="193">
        <v>0.205160737037659</v>
      </c>
      <c r="G65" s="193">
        <v>0.16779714822769201</v>
      </c>
      <c r="H65" s="193">
        <v>0.18763987720012701</v>
      </c>
      <c r="I65" s="193">
        <v>7.6358318328857394E-2</v>
      </c>
      <c r="J65" s="193">
        <v>9.1087132692336994E-2</v>
      </c>
      <c r="K65" s="193">
        <v>5.8484062552452101E-2</v>
      </c>
      <c r="L65" s="193">
        <v>9.5249004662036896E-2</v>
      </c>
      <c r="M65" s="193">
        <v>0</v>
      </c>
      <c r="N65" s="199">
        <v>8.4281759262084996</v>
      </c>
      <c r="O65" s="199">
        <v>8</v>
      </c>
    </row>
    <row r="66" spans="1:15" x14ac:dyDescent="0.2">
      <c r="A66" s="2" t="s">
        <v>83</v>
      </c>
      <c r="B66" s="196">
        <v>347</v>
      </c>
      <c r="C66" s="193">
        <v>0</v>
      </c>
      <c r="D66" s="193">
        <v>1.02749112993479E-2</v>
      </c>
      <c r="E66" s="193">
        <v>0.22049674391746499</v>
      </c>
      <c r="F66" s="193">
        <v>0.26196795701980602</v>
      </c>
      <c r="G66" s="193">
        <v>0.15591946244239799</v>
      </c>
      <c r="H66" s="193">
        <v>0.14052528142929099</v>
      </c>
      <c r="I66" s="193">
        <v>6.9664426147937802E-2</v>
      </c>
      <c r="J66" s="193">
        <v>6.9650910794734996E-2</v>
      </c>
      <c r="K66" s="193">
        <v>3.1313184648752199E-2</v>
      </c>
      <c r="L66" s="193">
        <v>3.3084172755479799E-2</v>
      </c>
      <c r="M66" s="193">
        <v>7.1029555983841402E-3</v>
      </c>
      <c r="N66" s="199">
        <v>7.5818300247192401</v>
      </c>
      <c r="O66" s="199">
        <v>7</v>
      </c>
    </row>
    <row r="67" spans="1:15" x14ac:dyDescent="0.2">
      <c r="A67" s="5" t="s">
        <v>84</v>
      </c>
      <c r="B67" s="195" t="s">
        <v>1</v>
      </c>
      <c r="C67" s="192" t="s">
        <v>1</v>
      </c>
      <c r="D67" s="192" t="s">
        <v>1</v>
      </c>
      <c r="E67" s="192" t="s">
        <v>1</v>
      </c>
      <c r="F67" s="192" t="s">
        <v>1</v>
      </c>
      <c r="G67" s="192" t="s">
        <v>1</v>
      </c>
      <c r="H67" s="192" t="s">
        <v>1</v>
      </c>
      <c r="I67" s="192" t="s">
        <v>1</v>
      </c>
      <c r="J67" s="192" t="s">
        <v>1</v>
      </c>
      <c r="K67" s="192" t="s">
        <v>1</v>
      </c>
      <c r="L67" s="192" t="s">
        <v>1</v>
      </c>
      <c r="M67" s="192" t="s">
        <v>1</v>
      </c>
      <c r="N67" s="198" t="s">
        <v>1</v>
      </c>
      <c r="O67" s="198" t="s">
        <v>1</v>
      </c>
    </row>
    <row r="68" spans="1:15" x14ac:dyDescent="0.2">
      <c r="A68" s="2" t="s">
        <v>85</v>
      </c>
      <c r="B68" s="196">
        <v>3796</v>
      </c>
      <c r="C68" s="193">
        <v>1.03459926322103E-3</v>
      </c>
      <c r="D68" s="193">
        <v>4.4441591948270798E-2</v>
      </c>
      <c r="E68" s="193">
        <v>0.18073314428329501</v>
      </c>
      <c r="F68" s="193">
        <v>0.221610307693481</v>
      </c>
      <c r="G68" s="193">
        <v>0.17103396356105799</v>
      </c>
      <c r="H68" s="193">
        <v>0.14774151146411901</v>
      </c>
      <c r="I68" s="193">
        <v>8.1028334796428694E-2</v>
      </c>
      <c r="J68" s="193">
        <v>6.3360854983329801E-2</v>
      </c>
      <c r="K68" s="193">
        <v>3.5252016037702602E-2</v>
      </c>
      <c r="L68" s="193">
        <v>4.4137004762888003E-2</v>
      </c>
      <c r="M68" s="193">
        <v>9.6266632899642008E-3</v>
      </c>
      <c r="N68" s="199">
        <v>7.7086935043334996</v>
      </c>
      <c r="O68" s="199">
        <v>7.27272748947144</v>
      </c>
    </row>
    <row r="69" spans="1:15" x14ac:dyDescent="0.2">
      <c r="A69" s="2" t="s">
        <v>86</v>
      </c>
      <c r="B69" s="196">
        <v>54</v>
      </c>
      <c r="C69" s="193">
        <v>0</v>
      </c>
      <c r="D69" s="193">
        <v>6.2906265258789104E-2</v>
      </c>
      <c r="E69" s="193">
        <v>0.16769775748252899</v>
      </c>
      <c r="F69" s="193">
        <v>0.26942902803420998</v>
      </c>
      <c r="G69" s="193">
        <v>0.19045203924179099</v>
      </c>
      <c r="H69" s="193">
        <v>3.8231428712606402E-2</v>
      </c>
      <c r="I69" s="193">
        <v>9.8455332219600705E-2</v>
      </c>
      <c r="J69" s="193">
        <v>2.8914043679833398E-2</v>
      </c>
      <c r="K69" s="193">
        <v>4.9706812947988503E-2</v>
      </c>
      <c r="L69" s="193">
        <v>8.7585248053073897E-2</v>
      </c>
      <c r="M69" s="193">
        <v>6.6220280714333101E-3</v>
      </c>
      <c r="N69" s="199">
        <v>7.7297682762145996</v>
      </c>
      <c r="O69" s="199">
        <v>6.7415728569030797</v>
      </c>
    </row>
    <row r="70" spans="1:15" x14ac:dyDescent="0.2">
      <c r="A70" s="2" t="s">
        <v>87</v>
      </c>
      <c r="B70" s="196">
        <v>277</v>
      </c>
      <c r="C70" s="193">
        <v>0</v>
      </c>
      <c r="D70" s="193">
        <v>2.26185955107212E-2</v>
      </c>
      <c r="E70" s="193">
        <v>9.4479300081729903E-2</v>
      </c>
      <c r="F70" s="193">
        <v>0.19358913600444799</v>
      </c>
      <c r="G70" s="193">
        <v>0.213070258498192</v>
      </c>
      <c r="H70" s="193">
        <v>0.13817235827446001</v>
      </c>
      <c r="I70" s="193">
        <v>0.120097473263741</v>
      </c>
      <c r="J70" s="193">
        <v>0.104400530457497</v>
      </c>
      <c r="K70" s="193">
        <v>4.3322671204805402E-2</v>
      </c>
      <c r="L70" s="193">
        <v>5.6713715195655802E-2</v>
      </c>
      <c r="M70" s="193">
        <v>1.35359587147832E-2</v>
      </c>
      <c r="N70" s="199">
        <v>8.3057489395141602</v>
      </c>
      <c r="O70" s="199">
        <v>7.8666667938232404</v>
      </c>
    </row>
    <row r="71" spans="1:15" x14ac:dyDescent="0.2">
      <c r="A71" s="2" t="s">
        <v>88</v>
      </c>
      <c r="B71" s="196">
        <v>34</v>
      </c>
      <c r="C71" s="193">
        <v>0</v>
      </c>
      <c r="D71" s="193">
        <v>6.8796942941844498E-3</v>
      </c>
      <c r="E71" s="193">
        <v>5.2079644054174402E-2</v>
      </c>
      <c r="F71" s="193">
        <v>0.239219710230827</v>
      </c>
      <c r="G71" s="193">
        <v>0.30582791566848799</v>
      </c>
      <c r="H71" s="193">
        <v>5.7175789028406102E-2</v>
      </c>
      <c r="I71" s="193">
        <v>6.7826278507709503E-2</v>
      </c>
      <c r="J71" s="193">
        <v>6.7826278507709503E-2</v>
      </c>
      <c r="K71" s="193">
        <v>3.0233012512326199E-2</v>
      </c>
      <c r="L71" s="193">
        <v>0.111704014241695</v>
      </c>
      <c r="M71" s="193">
        <v>6.12276569008827E-2</v>
      </c>
      <c r="N71" s="199">
        <v>8.7668132781982404</v>
      </c>
      <c r="O71" s="199">
        <v>7.4848484992981001</v>
      </c>
    </row>
    <row r="72" spans="1:15" x14ac:dyDescent="0.2">
      <c r="A72" s="5" t="s">
        <v>89</v>
      </c>
      <c r="B72" s="195" t="s">
        <v>1</v>
      </c>
      <c r="C72" s="192" t="s">
        <v>1</v>
      </c>
      <c r="D72" s="192" t="s">
        <v>1</v>
      </c>
      <c r="E72" s="192" t="s">
        <v>1</v>
      </c>
      <c r="F72" s="192" t="s">
        <v>1</v>
      </c>
      <c r="G72" s="192" t="s">
        <v>1</v>
      </c>
      <c r="H72" s="192" t="s">
        <v>1</v>
      </c>
      <c r="I72" s="192" t="s">
        <v>1</v>
      </c>
      <c r="J72" s="192" t="s">
        <v>1</v>
      </c>
      <c r="K72" s="192" t="s">
        <v>1</v>
      </c>
      <c r="L72" s="192" t="s">
        <v>1</v>
      </c>
      <c r="M72" s="192" t="s">
        <v>1</v>
      </c>
      <c r="N72" s="198" t="s">
        <v>1</v>
      </c>
      <c r="O72" s="198" t="s">
        <v>1</v>
      </c>
    </row>
    <row r="73" spans="1:15" x14ac:dyDescent="0.2">
      <c r="A73" s="2" t="s">
        <v>89</v>
      </c>
      <c r="B73" s="196">
        <v>4160</v>
      </c>
      <c r="C73" s="193">
        <v>9.4956881366670099E-4</v>
      </c>
      <c r="D73" s="193">
        <v>4.29634898900986E-2</v>
      </c>
      <c r="E73" s="193">
        <v>0.17431664466857899</v>
      </c>
      <c r="F73" s="193">
        <v>0.22060166299343101</v>
      </c>
      <c r="G73" s="193">
        <v>0.17550130188465099</v>
      </c>
      <c r="H73" s="193">
        <v>0.14465850591659499</v>
      </c>
      <c r="I73" s="193">
        <v>8.3093143999576596E-2</v>
      </c>
      <c r="J73" s="193">
        <v>6.5360635519027696E-2</v>
      </c>
      <c r="K73" s="193">
        <v>3.5828206688165699E-2</v>
      </c>
      <c r="L73" s="193">
        <v>4.6210609376430498E-2</v>
      </c>
      <c r="M73" s="193">
        <v>1.05162300169468E-2</v>
      </c>
      <c r="N73" s="199">
        <v>7.7559375762939498</v>
      </c>
      <c r="O73" s="199">
        <v>7.3170733451843297</v>
      </c>
    </row>
    <row r="74" spans="1:15" x14ac:dyDescent="0.2">
      <c r="A74" s="2" t="s">
        <v>90</v>
      </c>
      <c r="B74" s="196">
        <v>0</v>
      </c>
      <c r="C74" s="193" t="s">
        <v>1</v>
      </c>
      <c r="D74" s="193" t="s">
        <v>1</v>
      </c>
      <c r="E74" s="193" t="s">
        <v>1</v>
      </c>
      <c r="F74" s="193" t="s">
        <v>1</v>
      </c>
      <c r="G74" s="193" t="s">
        <v>1</v>
      </c>
      <c r="H74" s="193" t="s">
        <v>1</v>
      </c>
      <c r="I74" s="193" t="s">
        <v>1</v>
      </c>
      <c r="J74" s="193" t="s">
        <v>1</v>
      </c>
      <c r="K74" s="193" t="s">
        <v>1</v>
      </c>
      <c r="L74" s="193" t="s">
        <v>1</v>
      </c>
      <c r="M74" s="193" t="s">
        <v>1</v>
      </c>
      <c r="N74" s="199" t="s">
        <v>1</v>
      </c>
      <c r="O74" s="199" t="s">
        <v>1</v>
      </c>
    </row>
    <row r="75" spans="1:15" x14ac:dyDescent="0.2">
      <c r="A75" s="5" t="s">
        <v>91</v>
      </c>
      <c r="B75" s="195" t="s">
        <v>1</v>
      </c>
      <c r="C75" s="192" t="s">
        <v>1</v>
      </c>
      <c r="D75" s="192" t="s">
        <v>1</v>
      </c>
      <c r="E75" s="192" t="s">
        <v>1</v>
      </c>
      <c r="F75" s="192" t="s">
        <v>1</v>
      </c>
      <c r="G75" s="192" t="s">
        <v>1</v>
      </c>
      <c r="H75" s="192" t="s">
        <v>1</v>
      </c>
      <c r="I75" s="192" t="s">
        <v>1</v>
      </c>
      <c r="J75" s="192" t="s">
        <v>1</v>
      </c>
      <c r="K75" s="192" t="s">
        <v>1</v>
      </c>
      <c r="L75" s="192" t="s">
        <v>1</v>
      </c>
      <c r="M75" s="192" t="s">
        <v>1</v>
      </c>
      <c r="N75" s="198" t="s">
        <v>1</v>
      </c>
      <c r="O75" s="198" t="s">
        <v>1</v>
      </c>
    </row>
    <row r="76" spans="1:15" x14ac:dyDescent="0.2">
      <c r="A76" s="2" t="s">
        <v>92</v>
      </c>
      <c r="B76" s="196">
        <v>1920</v>
      </c>
      <c r="C76" s="193">
        <v>1.9492463616188599E-4</v>
      </c>
      <c r="D76" s="193">
        <v>1.12249823287129E-2</v>
      </c>
      <c r="E76" s="193">
        <v>5.5333960801362998E-2</v>
      </c>
      <c r="F76" s="193">
        <v>0.153012454509735</v>
      </c>
      <c r="G76" s="193">
        <v>0.186507448554039</v>
      </c>
      <c r="H76" s="193">
        <v>0.18829329311847701</v>
      </c>
      <c r="I76" s="193">
        <v>0.123817794024944</v>
      </c>
      <c r="J76" s="193">
        <v>0.108734764158726</v>
      </c>
      <c r="K76" s="193">
        <v>6.6321447491645799E-2</v>
      </c>
      <c r="L76" s="193">
        <v>8.8470898568630205E-2</v>
      </c>
      <c r="M76" s="193">
        <v>1.8088035285472901E-2</v>
      </c>
      <c r="N76" s="199">
        <v>8.8358850479125994</v>
      </c>
      <c r="O76" s="199">
        <v>8.3870964050293004</v>
      </c>
    </row>
    <row r="77" spans="1:15" x14ac:dyDescent="0.2">
      <c r="A77" s="2" t="s">
        <v>93</v>
      </c>
      <c r="B77" s="196">
        <v>775</v>
      </c>
      <c r="C77" s="193">
        <v>0</v>
      </c>
      <c r="D77" s="193">
        <v>3.9089623838663101E-2</v>
      </c>
      <c r="E77" s="193">
        <v>0.220442444086075</v>
      </c>
      <c r="F77" s="193">
        <v>0.260460555553436</v>
      </c>
      <c r="G77" s="193">
        <v>0.191326394677162</v>
      </c>
      <c r="H77" s="193">
        <v>0.14332768321037301</v>
      </c>
      <c r="I77" s="193">
        <v>7.32433646917343E-2</v>
      </c>
      <c r="J77" s="193">
        <v>4.1295889765024199E-2</v>
      </c>
      <c r="K77" s="193">
        <v>1.17740156129003E-2</v>
      </c>
      <c r="L77" s="193">
        <v>1.2455807998776399E-2</v>
      </c>
      <c r="M77" s="193">
        <v>6.5842093899846103E-3</v>
      </c>
      <c r="N77" s="199">
        <v>7.2385416030883798</v>
      </c>
      <c r="O77" s="199">
        <v>6.9230771064758301</v>
      </c>
    </row>
    <row r="78" spans="1:15" x14ac:dyDescent="0.2">
      <c r="A78" s="2" t="s">
        <v>94</v>
      </c>
      <c r="B78" s="196">
        <v>1460</v>
      </c>
      <c r="C78" s="193">
        <v>2.67389672808349E-3</v>
      </c>
      <c r="D78" s="193">
        <v>9.25704389810562E-2</v>
      </c>
      <c r="E78" s="193">
        <v>0.32620981335639998</v>
      </c>
      <c r="F78" s="193">
        <v>0.30204817652702298</v>
      </c>
      <c r="G78" s="193">
        <v>0.148485437035561</v>
      </c>
      <c r="H78" s="193">
        <v>8.0251708626747104E-2</v>
      </c>
      <c r="I78" s="193">
        <v>2.5400310754776001E-2</v>
      </c>
      <c r="J78" s="193">
        <v>1.4133470132946999E-2</v>
      </c>
      <c r="K78" s="193">
        <v>4.2937570251524396E-3</v>
      </c>
      <c r="L78" s="193">
        <v>2.4655731394887001E-3</v>
      </c>
      <c r="M78" s="193">
        <v>1.4674133853986901E-3</v>
      </c>
      <c r="N78" s="199">
        <v>6.42856740951538</v>
      </c>
      <c r="O78" s="199">
        <v>6.2045454978942898</v>
      </c>
    </row>
    <row r="79" spans="1:15" x14ac:dyDescent="0.2">
      <c r="A79" s="5" t="s">
        <v>95</v>
      </c>
      <c r="B79" s="195" t="s">
        <v>1</v>
      </c>
      <c r="C79" s="192" t="s">
        <v>1</v>
      </c>
      <c r="D79" s="192" t="s">
        <v>1</v>
      </c>
      <c r="E79" s="192" t="s">
        <v>1</v>
      </c>
      <c r="F79" s="192" t="s">
        <v>1</v>
      </c>
      <c r="G79" s="192" t="s">
        <v>1</v>
      </c>
      <c r="H79" s="192" t="s">
        <v>1</v>
      </c>
      <c r="I79" s="192" t="s">
        <v>1</v>
      </c>
      <c r="J79" s="192" t="s">
        <v>1</v>
      </c>
      <c r="K79" s="192" t="s">
        <v>1</v>
      </c>
      <c r="L79" s="192" t="s">
        <v>1</v>
      </c>
      <c r="M79" s="192" t="s">
        <v>1</v>
      </c>
      <c r="N79" s="198" t="s">
        <v>1</v>
      </c>
      <c r="O79" s="198" t="s">
        <v>1</v>
      </c>
    </row>
    <row r="80" spans="1:15" x14ac:dyDescent="0.2">
      <c r="A80" s="2" t="s">
        <v>96</v>
      </c>
      <c r="B80" s="196">
        <v>883</v>
      </c>
      <c r="C80" s="193">
        <v>4.3145790696144104E-3</v>
      </c>
      <c r="D80" s="193">
        <v>3.3111091703176498E-2</v>
      </c>
      <c r="E80" s="193">
        <v>0.118283115327358</v>
      </c>
      <c r="F80" s="193">
        <v>0.23772047460079199</v>
      </c>
      <c r="G80" s="193">
        <v>0.199910864233971</v>
      </c>
      <c r="H80" s="193">
        <v>0.15953597426414501</v>
      </c>
      <c r="I80" s="193">
        <v>0.101391464471817</v>
      </c>
      <c r="J80" s="193">
        <v>7.5639970600604997E-2</v>
      </c>
      <c r="K80" s="193">
        <v>3.3416349440813099E-2</v>
      </c>
      <c r="L80" s="193">
        <v>2.1775370463728901E-2</v>
      </c>
      <c r="M80" s="193">
        <v>1.49007458239794E-2</v>
      </c>
      <c r="N80" s="199">
        <v>7.8381605148315403</v>
      </c>
      <c r="O80" s="199">
        <v>7.5</v>
      </c>
    </row>
    <row r="81" spans="1:15" x14ac:dyDescent="0.2">
      <c r="A81" s="2" t="s">
        <v>97</v>
      </c>
      <c r="B81" s="196">
        <v>710</v>
      </c>
      <c r="C81" s="193">
        <v>0</v>
      </c>
      <c r="D81" s="193">
        <v>1.6778498888015698E-2</v>
      </c>
      <c r="E81" s="193">
        <v>0.166334599256516</v>
      </c>
      <c r="F81" s="193">
        <v>0.27828329801559398</v>
      </c>
      <c r="G81" s="193">
        <v>0.21680271625518799</v>
      </c>
      <c r="H81" s="193">
        <v>0.158635139465332</v>
      </c>
      <c r="I81" s="193">
        <v>6.8695299327373505E-2</v>
      </c>
      <c r="J81" s="193">
        <v>5.13497851788998E-2</v>
      </c>
      <c r="K81" s="193">
        <v>2.4075552821159401E-2</v>
      </c>
      <c r="L81" s="193">
        <v>1.79726742208004E-2</v>
      </c>
      <c r="M81" s="193">
        <v>1.07242772355676E-3</v>
      </c>
      <c r="N81" s="199">
        <v>7.4495959281921396</v>
      </c>
      <c r="O81" s="199">
        <v>7.1875</v>
      </c>
    </row>
    <row r="82" spans="1:15" x14ac:dyDescent="0.2">
      <c r="A82" s="2" t="s">
        <v>98</v>
      </c>
      <c r="B82" s="196">
        <v>215</v>
      </c>
      <c r="C82" s="193">
        <v>0</v>
      </c>
      <c r="D82" s="193">
        <v>4.6273443847894703E-2</v>
      </c>
      <c r="E82" s="193">
        <v>0.240796849131584</v>
      </c>
      <c r="F82" s="193">
        <v>0.22954675555229201</v>
      </c>
      <c r="G82" s="193">
        <v>0.18624922633171101</v>
      </c>
      <c r="H82" s="193">
        <v>0.161646828055382</v>
      </c>
      <c r="I82" s="193">
        <v>6.5870009362697601E-2</v>
      </c>
      <c r="J82" s="193">
        <v>6.1544310301542303E-2</v>
      </c>
      <c r="K82" s="193">
        <v>2.0011942833661998E-3</v>
      </c>
      <c r="L82" s="193">
        <v>6.0713924467563603E-3</v>
      </c>
      <c r="M82" s="193">
        <v>0</v>
      </c>
      <c r="N82" s="199">
        <v>7.1423792839050302</v>
      </c>
      <c r="O82" s="199">
        <v>6.9354839324951199</v>
      </c>
    </row>
    <row r="83" spans="1:15" x14ac:dyDescent="0.2">
      <c r="A83" s="2" t="s">
        <v>99</v>
      </c>
      <c r="B83" s="196">
        <v>608</v>
      </c>
      <c r="C83" s="193">
        <v>6.0591963119804903E-4</v>
      </c>
      <c r="D83" s="193">
        <v>0.127586975693703</v>
      </c>
      <c r="E83" s="193">
        <v>0.41331189870834401</v>
      </c>
      <c r="F83" s="193">
        <v>0.225935444235802</v>
      </c>
      <c r="G83" s="193">
        <v>9.8817884922027602E-2</v>
      </c>
      <c r="H83" s="193">
        <v>7.5821027159690899E-2</v>
      </c>
      <c r="I83" s="193">
        <v>2.0119562745094299E-2</v>
      </c>
      <c r="J83" s="193">
        <v>1.32520962506533E-2</v>
      </c>
      <c r="K83" s="193">
        <v>1.39020727947354E-2</v>
      </c>
      <c r="L83" s="193">
        <v>8.7810261175036396E-3</v>
      </c>
      <c r="M83" s="193">
        <v>1.8661022186279299E-3</v>
      </c>
      <c r="N83" s="199">
        <v>6.2859878540039098</v>
      </c>
      <c r="O83" s="199">
        <v>5.8484849929809597</v>
      </c>
    </row>
    <row r="84" spans="1:15" x14ac:dyDescent="0.2">
      <c r="A84" s="2" t="s">
        <v>100</v>
      </c>
      <c r="B84" s="196">
        <v>213</v>
      </c>
      <c r="C84" s="193">
        <v>0</v>
      </c>
      <c r="D84" s="193">
        <v>4.5842908322811099E-2</v>
      </c>
      <c r="E84" s="193">
        <v>0.24464729428291301</v>
      </c>
      <c r="F84" s="193">
        <v>0.21550360321998599</v>
      </c>
      <c r="G84" s="193">
        <v>0.190069809556007</v>
      </c>
      <c r="H84" s="193">
        <v>0.108100257813931</v>
      </c>
      <c r="I84" s="193">
        <v>6.7946642637252794E-2</v>
      </c>
      <c r="J84" s="193">
        <v>7.8902065753936795E-2</v>
      </c>
      <c r="K84" s="193">
        <v>2.0055441185831999E-2</v>
      </c>
      <c r="L84" s="193">
        <v>2.59367749094963E-2</v>
      </c>
      <c r="M84" s="193">
        <v>2.9952076729387002E-3</v>
      </c>
      <c r="N84" s="199">
        <v>7.3362555503845197</v>
      </c>
      <c r="O84" s="199">
        <v>6.9583334922790501</v>
      </c>
    </row>
    <row r="85" spans="1:15" x14ac:dyDescent="0.2">
      <c r="A85" s="2" t="s">
        <v>101</v>
      </c>
      <c r="B85" s="196">
        <v>394</v>
      </c>
      <c r="C85" s="193">
        <v>0</v>
      </c>
      <c r="D85" s="193">
        <v>2.3813216015696501E-2</v>
      </c>
      <c r="E85" s="193">
        <v>9.6387773752212497E-2</v>
      </c>
      <c r="F85" s="193">
        <v>0.195550292730331</v>
      </c>
      <c r="G85" s="193">
        <v>0.23773518204689001</v>
      </c>
      <c r="H85" s="193">
        <v>0.20754159986972801</v>
      </c>
      <c r="I85" s="193">
        <v>0.100666664540768</v>
      </c>
      <c r="J85" s="193">
        <v>5.4103009402751902E-2</v>
      </c>
      <c r="K85" s="193">
        <v>4.6324726194143302E-2</v>
      </c>
      <c r="L85" s="193">
        <v>3.4246891736984302E-2</v>
      </c>
      <c r="M85" s="193">
        <v>3.6306388210505199E-3</v>
      </c>
      <c r="N85" s="199">
        <v>7.9664030075073198</v>
      </c>
      <c r="O85" s="199">
        <v>7.64556980133057</v>
      </c>
    </row>
    <row r="86" spans="1:15" x14ac:dyDescent="0.2">
      <c r="A86" s="2" t="s">
        <v>102</v>
      </c>
      <c r="B86" s="196">
        <v>63</v>
      </c>
      <c r="C86" s="193">
        <v>0</v>
      </c>
      <c r="D86" s="193">
        <v>4.5641541481018101E-2</v>
      </c>
      <c r="E86" s="193">
        <v>4.6114968135952897E-3</v>
      </c>
      <c r="F86" s="193">
        <v>8.1520751118660001E-2</v>
      </c>
      <c r="G86" s="193">
        <v>0.13573440909385701</v>
      </c>
      <c r="H86" s="193">
        <v>0.21421891450882</v>
      </c>
      <c r="I86" s="193">
        <v>9.4858177006244701E-2</v>
      </c>
      <c r="J86" s="193">
        <v>0.108599126338959</v>
      </c>
      <c r="K86" s="193">
        <v>8.2544442266225797E-3</v>
      </c>
      <c r="L86" s="193">
        <v>0.23639278113841999</v>
      </c>
      <c r="M86" s="193">
        <v>7.0168375968933105E-2</v>
      </c>
      <c r="N86" s="199">
        <v>10.1328992843628</v>
      </c>
      <c r="O86" s="199">
        <v>9.1803274154663104</v>
      </c>
    </row>
    <row r="87" spans="1:15" x14ac:dyDescent="0.2">
      <c r="A87" s="2" t="s">
        <v>103</v>
      </c>
      <c r="B87" s="196">
        <v>195</v>
      </c>
      <c r="C87" s="193">
        <v>0</v>
      </c>
      <c r="D87" s="193">
        <v>0</v>
      </c>
      <c r="E87" s="193">
        <v>0</v>
      </c>
      <c r="F87" s="193">
        <v>6.9503962993621798E-2</v>
      </c>
      <c r="G87" s="193">
        <v>5.2369587123393999E-2</v>
      </c>
      <c r="H87" s="193">
        <v>4.0194664150476497E-2</v>
      </c>
      <c r="I87" s="193">
        <v>7.5672149658203097E-2</v>
      </c>
      <c r="J87" s="193">
        <v>0.16402618587017101</v>
      </c>
      <c r="K87" s="193">
        <v>0.155761703848839</v>
      </c>
      <c r="L87" s="193">
        <v>0.35156431794166598</v>
      </c>
      <c r="M87" s="193">
        <v>9.0907424688339206E-2</v>
      </c>
      <c r="N87" s="199">
        <v>11.5273542404175</v>
      </c>
      <c r="O87" s="199">
        <v>11.6666669845581</v>
      </c>
    </row>
    <row r="88" spans="1:15" x14ac:dyDescent="0.2">
      <c r="A88" s="2" t="s">
        <v>104</v>
      </c>
      <c r="B88" s="196">
        <v>848</v>
      </c>
      <c r="C88" s="193">
        <v>0</v>
      </c>
      <c r="D88" s="193">
        <v>2.3517919704318001E-2</v>
      </c>
      <c r="E88" s="193">
        <v>9.5021337270736694E-2</v>
      </c>
      <c r="F88" s="193">
        <v>0.199686944484711</v>
      </c>
      <c r="G88" s="193">
        <v>0.17546202242374401</v>
      </c>
      <c r="H88" s="193">
        <v>0.16757120192050901</v>
      </c>
      <c r="I88" s="193">
        <v>0.122535437345505</v>
      </c>
      <c r="J88" s="193">
        <v>8.5941702127456707E-2</v>
      </c>
      <c r="K88" s="193">
        <v>5.1508240401744801E-2</v>
      </c>
      <c r="L88" s="193">
        <v>6.89082071185112E-2</v>
      </c>
      <c r="M88" s="193">
        <v>9.8469825461506792E-3</v>
      </c>
      <c r="N88" s="199">
        <v>8.3297977447509801</v>
      </c>
      <c r="O88" s="199">
        <v>8</v>
      </c>
    </row>
    <row r="89" spans="1:15" x14ac:dyDescent="0.2">
      <c r="A89" s="5" t="s">
        <v>105</v>
      </c>
      <c r="B89" s="195" t="s">
        <v>1</v>
      </c>
      <c r="C89" s="192" t="s">
        <v>1</v>
      </c>
      <c r="D89" s="192" t="s">
        <v>1</v>
      </c>
      <c r="E89" s="192" t="s">
        <v>1</v>
      </c>
      <c r="F89" s="192" t="s">
        <v>1</v>
      </c>
      <c r="G89" s="192" t="s">
        <v>1</v>
      </c>
      <c r="H89" s="192" t="s">
        <v>1</v>
      </c>
      <c r="I89" s="192" t="s">
        <v>1</v>
      </c>
      <c r="J89" s="192" t="s">
        <v>1</v>
      </c>
      <c r="K89" s="192" t="s">
        <v>1</v>
      </c>
      <c r="L89" s="192" t="s">
        <v>1</v>
      </c>
      <c r="M89" s="192" t="s">
        <v>1</v>
      </c>
      <c r="N89" s="198" t="s">
        <v>1</v>
      </c>
      <c r="O89" s="198" t="s">
        <v>1</v>
      </c>
    </row>
    <row r="90" spans="1:15" x14ac:dyDescent="0.2">
      <c r="A90" s="2" t="s">
        <v>106</v>
      </c>
      <c r="B90" s="196">
        <v>536</v>
      </c>
      <c r="C90" s="193">
        <v>0</v>
      </c>
      <c r="D90" s="193">
        <v>5.5422917008399998E-2</v>
      </c>
      <c r="E90" s="193">
        <v>0.22938565909862499</v>
      </c>
      <c r="F90" s="193">
        <v>0.24608051776886</v>
      </c>
      <c r="G90" s="193">
        <v>0.16116863489151001</v>
      </c>
      <c r="H90" s="193">
        <v>0.122375063598156</v>
      </c>
      <c r="I90" s="193">
        <v>5.3711540997028399E-2</v>
      </c>
      <c r="J90" s="193">
        <v>4.8588525503873797E-2</v>
      </c>
      <c r="K90" s="193">
        <v>2.84629743546247E-2</v>
      </c>
      <c r="L90" s="193">
        <v>4.0805760771036099E-2</v>
      </c>
      <c r="M90" s="193">
        <v>1.39984022825956E-2</v>
      </c>
      <c r="N90" s="199">
        <v>7.4517593383789098</v>
      </c>
      <c r="O90" s="199">
        <v>6.8387098312377903</v>
      </c>
    </row>
    <row r="91" spans="1:15" x14ac:dyDescent="0.2">
      <c r="A91" s="2" t="s">
        <v>107</v>
      </c>
      <c r="B91" s="196">
        <v>1192</v>
      </c>
      <c r="C91" s="193">
        <v>1.81074731517583E-3</v>
      </c>
      <c r="D91" s="193">
        <v>4.8804607242345803E-2</v>
      </c>
      <c r="E91" s="193">
        <v>0.210904866456985</v>
      </c>
      <c r="F91" s="193">
        <v>0.25875076651573198</v>
      </c>
      <c r="G91" s="193">
        <v>0.165621772408485</v>
      </c>
      <c r="H91" s="193">
        <v>0.131315782666206</v>
      </c>
      <c r="I91" s="193">
        <v>6.6393069922924E-2</v>
      </c>
      <c r="J91" s="193">
        <v>6.0791160911321598E-2</v>
      </c>
      <c r="K91" s="193">
        <v>2.4865731596946699E-2</v>
      </c>
      <c r="L91" s="193">
        <v>2.59437803179026E-2</v>
      </c>
      <c r="M91" s="193">
        <v>4.7977156937122302E-3</v>
      </c>
      <c r="N91" s="199">
        <v>7.3586888313293501</v>
      </c>
      <c r="O91" s="199">
        <v>6.9090909957885698</v>
      </c>
    </row>
    <row r="92" spans="1:15" x14ac:dyDescent="0.2">
      <c r="A92" s="2" t="s">
        <v>108</v>
      </c>
      <c r="B92" s="196">
        <v>1945</v>
      </c>
      <c r="C92" s="193">
        <v>6.8308826303109505E-4</v>
      </c>
      <c r="D92" s="193">
        <v>3.6374717950820902E-2</v>
      </c>
      <c r="E92" s="193">
        <v>0.13250423967838301</v>
      </c>
      <c r="F92" s="193">
        <v>0.193226292729378</v>
      </c>
      <c r="G92" s="193">
        <v>0.19340915977954901</v>
      </c>
      <c r="H92" s="193">
        <v>0.16597153246402699</v>
      </c>
      <c r="I92" s="193">
        <v>0.106824450194836</v>
      </c>
      <c r="J92" s="193">
        <v>6.8081282079219804E-2</v>
      </c>
      <c r="K92" s="193">
        <v>3.8913849741220502E-2</v>
      </c>
      <c r="L92" s="193">
        <v>5.4848559200763702E-2</v>
      </c>
      <c r="M92" s="193">
        <v>9.1628199443221092E-3</v>
      </c>
      <c r="N92" s="199">
        <v>8.0016574859619105</v>
      </c>
      <c r="O92" s="199">
        <v>7.6271185874939</v>
      </c>
    </row>
    <row r="93" spans="1:15" x14ac:dyDescent="0.2">
      <c r="A93" s="2" t="s">
        <v>109</v>
      </c>
      <c r="B93" s="196">
        <v>279</v>
      </c>
      <c r="C93" s="193">
        <v>0</v>
      </c>
      <c r="D93" s="193">
        <v>1.13975051790476E-2</v>
      </c>
      <c r="E93" s="193">
        <v>7.4140682816505404E-2</v>
      </c>
      <c r="F93" s="193">
        <v>0.12400594353675801</v>
      </c>
      <c r="G93" s="193">
        <v>0.14232748746871901</v>
      </c>
      <c r="H93" s="193">
        <v>0.13895662128925301</v>
      </c>
      <c r="I93" s="193">
        <v>0.106450527906418</v>
      </c>
      <c r="J93" s="193">
        <v>0.123254373669624</v>
      </c>
      <c r="K93" s="193">
        <v>0.102480880916119</v>
      </c>
      <c r="L93" s="193">
        <v>0.12492216378450401</v>
      </c>
      <c r="M93" s="193">
        <v>5.20638152956963E-2</v>
      </c>
      <c r="N93" s="199">
        <v>9.4654731750488299</v>
      </c>
      <c r="O93" s="199">
        <v>9</v>
      </c>
    </row>
    <row r="94" spans="1:15" x14ac:dyDescent="0.2">
      <c r="A94" s="5" t="s">
        <v>110</v>
      </c>
      <c r="B94" s="195" t="s">
        <v>1</v>
      </c>
      <c r="C94" s="192" t="s">
        <v>1</v>
      </c>
      <c r="D94" s="192" t="s">
        <v>1</v>
      </c>
      <c r="E94" s="192" t="s">
        <v>1</v>
      </c>
      <c r="F94" s="192" t="s">
        <v>1</v>
      </c>
      <c r="G94" s="192" t="s">
        <v>1</v>
      </c>
      <c r="H94" s="192" t="s">
        <v>1</v>
      </c>
      <c r="I94" s="192" t="s">
        <v>1</v>
      </c>
      <c r="J94" s="192" t="s">
        <v>1</v>
      </c>
      <c r="K94" s="192" t="s">
        <v>1</v>
      </c>
      <c r="L94" s="192" t="s">
        <v>1</v>
      </c>
      <c r="M94" s="192" t="s">
        <v>1</v>
      </c>
      <c r="N94" s="198" t="s">
        <v>1</v>
      </c>
      <c r="O94" s="198" t="s">
        <v>1</v>
      </c>
    </row>
    <row r="95" spans="1:15" x14ac:dyDescent="0.2">
      <c r="A95" s="2" t="s">
        <v>106</v>
      </c>
      <c r="B95" s="196">
        <v>873</v>
      </c>
      <c r="C95" s="193">
        <v>2.1189663093537101E-3</v>
      </c>
      <c r="D95" s="193">
        <v>5.0158008933067301E-2</v>
      </c>
      <c r="E95" s="193">
        <v>0.22661104798317</v>
      </c>
      <c r="F95" s="193">
        <v>0.258206456899643</v>
      </c>
      <c r="G95" s="193">
        <v>0.150540351867676</v>
      </c>
      <c r="H95" s="193">
        <v>0.1229392811656</v>
      </c>
      <c r="I95" s="193">
        <v>6.78224116563797E-2</v>
      </c>
      <c r="J95" s="193">
        <v>4.7949887812137597E-2</v>
      </c>
      <c r="K95" s="193">
        <v>2.74227000772953E-2</v>
      </c>
      <c r="L95" s="193">
        <v>3.6941632628440899E-2</v>
      </c>
      <c r="M95" s="193">
        <v>9.2892646789550799E-3</v>
      </c>
      <c r="N95" s="199">
        <v>7.4122076034545898</v>
      </c>
      <c r="O95" s="199">
        <v>6.80851078033447</v>
      </c>
    </row>
    <row r="96" spans="1:15" x14ac:dyDescent="0.2">
      <c r="A96" s="2" t="s">
        <v>107</v>
      </c>
      <c r="B96" s="196">
        <v>1489</v>
      </c>
      <c r="C96" s="193">
        <v>7.8173063229769501E-4</v>
      </c>
      <c r="D96" s="193">
        <v>5.13431280851364E-2</v>
      </c>
      <c r="E96" s="193">
        <v>0.18713910877704601</v>
      </c>
      <c r="F96" s="193">
        <v>0.23886971175670599</v>
      </c>
      <c r="G96" s="193">
        <v>0.18154743313789401</v>
      </c>
      <c r="H96" s="193">
        <v>0.14379595220089</v>
      </c>
      <c r="I96" s="193">
        <v>7.0545405149459797E-2</v>
      </c>
      <c r="J96" s="193">
        <v>6.2841154634952504E-2</v>
      </c>
      <c r="K96" s="193">
        <v>2.6095746085047701E-2</v>
      </c>
      <c r="L96" s="193">
        <v>2.8889041393995299E-2</v>
      </c>
      <c r="M96" s="193">
        <v>8.1515777856111492E-3</v>
      </c>
      <c r="N96" s="199">
        <v>7.4797778129577601</v>
      </c>
      <c r="O96" s="199">
        <v>7.0481929779052699</v>
      </c>
    </row>
    <row r="97" spans="1:15" x14ac:dyDescent="0.2">
      <c r="A97" s="2" t="s">
        <v>108</v>
      </c>
      <c r="B97" s="196">
        <v>1462</v>
      </c>
      <c r="C97" s="193">
        <v>0</v>
      </c>
      <c r="D97" s="193">
        <v>2.7434259653091399E-2</v>
      </c>
      <c r="E97" s="193">
        <v>0.111357882618904</v>
      </c>
      <c r="F97" s="193">
        <v>0.168362706899643</v>
      </c>
      <c r="G97" s="193">
        <v>0.196070685982704</v>
      </c>
      <c r="H97" s="193">
        <v>0.17178784310817699</v>
      </c>
      <c r="I97" s="193">
        <v>0.11793527752161</v>
      </c>
      <c r="J97" s="193">
        <v>7.9854331910610199E-2</v>
      </c>
      <c r="K97" s="193">
        <v>4.9747783690691001E-2</v>
      </c>
      <c r="L97" s="193">
        <v>6.79457932710648E-2</v>
      </c>
      <c r="M97" s="193">
        <v>9.5034204423427599E-3</v>
      </c>
      <c r="N97" s="199">
        <v>8.2949542999267596</v>
      </c>
      <c r="O97" s="199">
        <v>7.9710144996643102</v>
      </c>
    </row>
    <row r="98" spans="1:15" x14ac:dyDescent="0.2">
      <c r="A98" s="2" t="s">
        <v>109</v>
      </c>
      <c r="B98" s="196">
        <v>128</v>
      </c>
      <c r="C98" s="193">
        <v>0</v>
      </c>
      <c r="D98" s="193">
        <v>4.1819391772151002E-3</v>
      </c>
      <c r="E98" s="193">
        <v>8.18684548139572E-2</v>
      </c>
      <c r="F98" s="193">
        <v>0.150711178779602</v>
      </c>
      <c r="G98" s="193">
        <v>0.12122150510549499</v>
      </c>
      <c r="H98" s="193">
        <v>9.6713848412036896E-2</v>
      </c>
      <c r="I98" s="193">
        <v>6.0128886252641699E-2</v>
      </c>
      <c r="J98" s="193">
        <v>0.11171223223209401</v>
      </c>
      <c r="K98" s="193">
        <v>0.11095132678747199</v>
      </c>
      <c r="L98" s="193">
        <v>0.17188423871993999</v>
      </c>
      <c r="M98" s="193">
        <v>9.0626388788223294E-2</v>
      </c>
      <c r="N98" s="199">
        <v>9.9199161529540998</v>
      </c>
      <c r="O98" s="199">
        <v>9.8876399993896502</v>
      </c>
    </row>
    <row r="99" spans="1:15" x14ac:dyDescent="0.2">
      <c r="A99" s="5" t="s">
        <v>111</v>
      </c>
      <c r="B99" s="195" t="s">
        <v>1</v>
      </c>
      <c r="C99" s="192" t="s">
        <v>1</v>
      </c>
      <c r="D99" s="192" t="s">
        <v>1</v>
      </c>
      <c r="E99" s="192" t="s">
        <v>1</v>
      </c>
      <c r="F99" s="192" t="s">
        <v>1</v>
      </c>
      <c r="G99" s="192" t="s">
        <v>1</v>
      </c>
      <c r="H99" s="192" t="s">
        <v>1</v>
      </c>
      <c r="I99" s="192" t="s">
        <v>1</v>
      </c>
      <c r="J99" s="192" t="s">
        <v>1</v>
      </c>
      <c r="K99" s="192" t="s">
        <v>1</v>
      </c>
      <c r="L99" s="192" t="s">
        <v>1</v>
      </c>
      <c r="M99" s="192" t="s">
        <v>1</v>
      </c>
      <c r="N99" s="198" t="s">
        <v>1</v>
      </c>
      <c r="O99" s="198" t="s">
        <v>1</v>
      </c>
    </row>
    <row r="100" spans="1:15" x14ac:dyDescent="0.2">
      <c r="A100" s="2" t="s">
        <v>112</v>
      </c>
      <c r="B100" s="196">
        <v>285</v>
      </c>
      <c r="C100" s="193">
        <v>0</v>
      </c>
      <c r="D100" s="193">
        <v>1.07964333146811E-2</v>
      </c>
      <c r="E100" s="193">
        <v>4.3737322092056302E-2</v>
      </c>
      <c r="F100" s="193">
        <v>0.13200691342353801</v>
      </c>
      <c r="G100" s="193">
        <v>0.18382456898689301</v>
      </c>
      <c r="H100" s="193">
        <v>0.16943821310997001</v>
      </c>
      <c r="I100" s="193">
        <v>0.12919493019580799</v>
      </c>
      <c r="J100" s="193">
        <v>0.130911499261856</v>
      </c>
      <c r="K100" s="193">
        <v>8.0253928899765001E-2</v>
      </c>
      <c r="L100" s="193">
        <v>8.77838134765625E-2</v>
      </c>
      <c r="M100" s="193">
        <v>3.2052390277385698E-2</v>
      </c>
      <c r="N100" s="199">
        <v>9.1059837341308594</v>
      </c>
      <c r="O100" s="199">
        <v>8.6956520080566406</v>
      </c>
    </row>
    <row r="101" spans="1:15" x14ac:dyDescent="0.2">
      <c r="A101" s="2" t="s">
        <v>113</v>
      </c>
      <c r="B101" s="196">
        <v>873</v>
      </c>
      <c r="C101" s="193">
        <v>0</v>
      </c>
      <c r="D101" s="193">
        <v>1.21805425733328E-2</v>
      </c>
      <c r="E101" s="193">
        <v>9.3181878328323406E-2</v>
      </c>
      <c r="F101" s="193">
        <v>0.14875541627407099</v>
      </c>
      <c r="G101" s="193">
        <v>0.174538984894753</v>
      </c>
      <c r="H101" s="193">
        <v>0.181064173579216</v>
      </c>
      <c r="I101" s="193">
        <v>0.131468340754509</v>
      </c>
      <c r="J101" s="193">
        <v>0.10778900235891301</v>
      </c>
      <c r="K101" s="193">
        <v>5.2742756903171498E-2</v>
      </c>
      <c r="L101" s="193">
        <v>8.4935508668422699E-2</v>
      </c>
      <c r="M101" s="193">
        <v>1.3343385420739699E-2</v>
      </c>
      <c r="N101" s="199">
        <v>8.6700782775878906</v>
      </c>
      <c r="O101" s="199">
        <v>8.3333330154418892</v>
      </c>
    </row>
    <row r="102" spans="1:15" x14ac:dyDescent="0.2">
      <c r="A102" s="2" t="s">
        <v>114</v>
      </c>
      <c r="B102" s="196">
        <v>985</v>
      </c>
      <c r="C102" s="193">
        <v>0</v>
      </c>
      <c r="D102" s="193">
        <v>2.5742292404174801E-2</v>
      </c>
      <c r="E102" s="193">
        <v>0.14102612435817699</v>
      </c>
      <c r="F102" s="193">
        <v>0.226049900054932</v>
      </c>
      <c r="G102" s="193">
        <v>0.19988127052783999</v>
      </c>
      <c r="H102" s="193">
        <v>0.16732257604598999</v>
      </c>
      <c r="I102" s="193">
        <v>8.6474657058715806E-2</v>
      </c>
      <c r="J102" s="193">
        <v>6.0684408992528902E-2</v>
      </c>
      <c r="K102" s="193">
        <v>3.6903314292430899E-2</v>
      </c>
      <c r="L102" s="193">
        <v>5.00076375901699E-2</v>
      </c>
      <c r="M102" s="193">
        <v>5.9078331105411096E-3</v>
      </c>
      <c r="N102" s="199">
        <v>7.8607902526855504</v>
      </c>
      <c r="O102" s="199">
        <v>7.5079364776611301</v>
      </c>
    </row>
    <row r="103" spans="1:15" x14ac:dyDescent="0.2">
      <c r="A103" s="2" t="s">
        <v>115</v>
      </c>
      <c r="B103" s="196">
        <v>555</v>
      </c>
      <c r="C103" s="193">
        <v>2.4422409478575E-3</v>
      </c>
      <c r="D103" s="193">
        <v>4.5090988278388998E-2</v>
      </c>
      <c r="E103" s="193">
        <v>0.21261022984981501</v>
      </c>
      <c r="F103" s="193">
        <v>0.24919651448726701</v>
      </c>
      <c r="G103" s="193">
        <v>0.183097958564758</v>
      </c>
      <c r="H103" s="193">
        <v>0.12900868058204701</v>
      </c>
      <c r="I103" s="193">
        <v>6.4891234040260301E-2</v>
      </c>
      <c r="J103" s="193">
        <v>4.9039043486118303E-2</v>
      </c>
      <c r="K103" s="193">
        <v>2.0160190761089301E-2</v>
      </c>
      <c r="L103" s="193">
        <v>3.2425664365291602E-2</v>
      </c>
      <c r="M103" s="193">
        <v>1.2037256732583001E-2</v>
      </c>
      <c r="N103" s="199">
        <v>7.3868293762206996</v>
      </c>
      <c r="O103" s="199">
        <v>6.9444446563720703</v>
      </c>
    </row>
    <row r="104" spans="1:15" x14ac:dyDescent="0.2">
      <c r="A104" s="2" t="s">
        <v>116</v>
      </c>
      <c r="B104" s="196">
        <v>542</v>
      </c>
      <c r="C104" s="193">
        <v>4.0478436276316599E-3</v>
      </c>
      <c r="D104" s="193">
        <v>7.5806513428687994E-2</v>
      </c>
      <c r="E104" s="193">
        <v>0.22718302905559501</v>
      </c>
      <c r="F104" s="193">
        <v>0.30189996957778897</v>
      </c>
      <c r="G104" s="193">
        <v>0.19280147552490201</v>
      </c>
      <c r="H104" s="193">
        <v>9.1323263943195301E-2</v>
      </c>
      <c r="I104" s="193">
        <v>4.7491516917944003E-2</v>
      </c>
      <c r="J104" s="193">
        <v>2.6006327942013699E-2</v>
      </c>
      <c r="K104" s="193">
        <v>1.22085809707642E-2</v>
      </c>
      <c r="L104" s="193">
        <v>1.07444915920496E-2</v>
      </c>
      <c r="M104" s="193">
        <v>1.04869809001684E-2</v>
      </c>
      <c r="N104" s="199">
        <v>6.9255428314209002</v>
      </c>
      <c r="O104" s="199">
        <v>6.5409836769104004</v>
      </c>
    </row>
    <row r="105" spans="1:15" x14ac:dyDescent="0.2">
      <c r="A105" s="2" t="s">
        <v>117</v>
      </c>
      <c r="B105" s="196">
        <v>520</v>
      </c>
      <c r="C105" s="193">
        <v>0</v>
      </c>
      <c r="D105" s="193">
        <v>7.9427726566791507E-2</v>
      </c>
      <c r="E105" s="193">
        <v>0.29903095960617099</v>
      </c>
      <c r="F105" s="193">
        <v>0.26700770854950001</v>
      </c>
      <c r="G105" s="193">
        <v>0.15429034829139701</v>
      </c>
      <c r="H105" s="193">
        <v>9.1938048601150499E-2</v>
      </c>
      <c r="I105" s="193">
        <v>3.2668657600879697E-2</v>
      </c>
      <c r="J105" s="193">
        <v>3.5020940005779301E-2</v>
      </c>
      <c r="K105" s="193">
        <v>2.9350578784942599E-2</v>
      </c>
      <c r="L105" s="193">
        <v>1.09980991110206E-2</v>
      </c>
      <c r="M105" s="193">
        <v>2.6693294057622601E-4</v>
      </c>
      <c r="N105" s="199">
        <v>6.8200855255126998</v>
      </c>
      <c r="O105" s="199">
        <v>6.4166665077209499</v>
      </c>
    </row>
    <row r="106" spans="1:15" x14ac:dyDescent="0.2">
      <c r="A106" s="2" t="s">
        <v>118</v>
      </c>
      <c r="B106" s="196">
        <v>392</v>
      </c>
      <c r="C106" s="193">
        <v>0</v>
      </c>
      <c r="D106" s="193">
        <v>0.101310327649117</v>
      </c>
      <c r="E106" s="193">
        <v>0.33199903368949901</v>
      </c>
      <c r="F106" s="193">
        <v>0.27290993928909302</v>
      </c>
      <c r="G106" s="193">
        <v>8.9799404144287095E-2</v>
      </c>
      <c r="H106" s="193">
        <v>0.13277557492256201</v>
      </c>
      <c r="I106" s="193">
        <v>4.2644396424293497E-2</v>
      </c>
      <c r="J106" s="193">
        <v>1.3706459663808301E-2</v>
      </c>
      <c r="K106" s="193">
        <v>4.6977442689239996E-3</v>
      </c>
      <c r="L106" s="193">
        <v>9.2169530689716304E-3</v>
      </c>
      <c r="M106" s="193">
        <v>9.40174097195268E-4</v>
      </c>
      <c r="N106" s="199">
        <v>6.5605592727661097</v>
      </c>
      <c r="O106" s="199">
        <v>6.1666665077209499</v>
      </c>
    </row>
    <row r="107" spans="1:15" x14ac:dyDescent="0.2">
      <c r="A107" s="5" t="s">
        <v>111</v>
      </c>
      <c r="B107" s="195" t="s">
        <v>1</v>
      </c>
      <c r="C107" s="192" t="s">
        <v>1</v>
      </c>
      <c r="D107" s="192" t="s">
        <v>1</v>
      </c>
      <c r="E107" s="192" t="s">
        <v>1</v>
      </c>
      <c r="F107" s="192" t="s">
        <v>1</v>
      </c>
      <c r="G107" s="192" t="s">
        <v>1</v>
      </c>
      <c r="H107" s="192" t="s">
        <v>1</v>
      </c>
      <c r="I107" s="192" t="s">
        <v>1</v>
      </c>
      <c r="J107" s="192" t="s">
        <v>1</v>
      </c>
      <c r="K107" s="192" t="s">
        <v>1</v>
      </c>
      <c r="L107" s="192" t="s">
        <v>1</v>
      </c>
      <c r="M107" s="192" t="s">
        <v>1</v>
      </c>
      <c r="N107" s="198" t="s">
        <v>1</v>
      </c>
      <c r="O107" s="198" t="s">
        <v>1</v>
      </c>
    </row>
    <row r="108" spans="1:15" x14ac:dyDescent="0.2">
      <c r="A108" s="2" t="s">
        <v>119</v>
      </c>
      <c r="B108" s="196">
        <v>1158</v>
      </c>
      <c r="C108" s="193">
        <v>0</v>
      </c>
      <c r="D108" s="193">
        <v>1.17522804066539E-2</v>
      </c>
      <c r="E108" s="193">
        <v>7.78830721974373E-2</v>
      </c>
      <c r="F108" s="193">
        <v>0.14357320964336401</v>
      </c>
      <c r="G108" s="193">
        <v>0.17741206288337699</v>
      </c>
      <c r="H108" s="193">
        <v>0.17746694386005399</v>
      </c>
      <c r="I108" s="193">
        <v>0.13076491653919201</v>
      </c>
      <c r="J108" s="193">
        <v>0.114943407475948</v>
      </c>
      <c r="K108" s="193">
        <v>6.1255078762769699E-2</v>
      </c>
      <c r="L108" s="193">
        <v>8.5816815495491E-2</v>
      </c>
      <c r="M108" s="193">
        <v>1.91322006285191E-2</v>
      </c>
      <c r="N108" s="199">
        <v>8.8049535751342791</v>
      </c>
      <c r="O108" s="199">
        <v>8.4090909957885707</v>
      </c>
    </row>
    <row r="109" spans="1:15" x14ac:dyDescent="0.2">
      <c r="A109" s="2" t="s">
        <v>120</v>
      </c>
      <c r="B109" s="196">
        <v>1319</v>
      </c>
      <c r="C109" s="193">
        <v>9.6496357582509496E-4</v>
      </c>
      <c r="D109" s="193">
        <v>2.53141168504953E-2</v>
      </c>
      <c r="E109" s="193">
        <v>0.15354973077774001</v>
      </c>
      <c r="F109" s="193">
        <v>0.238576769828796</v>
      </c>
      <c r="G109" s="193">
        <v>0.198657602071762</v>
      </c>
      <c r="H109" s="193">
        <v>0.15623795986175501</v>
      </c>
      <c r="I109" s="193">
        <v>8.4796279668807997E-2</v>
      </c>
      <c r="J109" s="193">
        <v>6.0463532805442803E-2</v>
      </c>
      <c r="K109" s="193">
        <v>3.1230373308062599E-2</v>
      </c>
      <c r="L109" s="193">
        <v>4.5435499399900402E-2</v>
      </c>
      <c r="M109" s="193">
        <v>4.7731841914355798E-3</v>
      </c>
      <c r="N109" s="199">
        <v>7.74678707122803</v>
      </c>
      <c r="O109" s="199">
        <v>7.4354839324951199</v>
      </c>
    </row>
    <row r="110" spans="1:15" x14ac:dyDescent="0.2">
      <c r="A110" s="2" t="s">
        <v>121</v>
      </c>
      <c r="B110" s="196">
        <v>763</v>
      </c>
      <c r="C110" s="193">
        <v>3.0761023517698002E-3</v>
      </c>
      <c r="D110" s="193">
        <v>7.7035874128341703E-2</v>
      </c>
      <c r="E110" s="193">
        <v>0.23236244916915899</v>
      </c>
      <c r="F110" s="193">
        <v>0.27814236283302302</v>
      </c>
      <c r="G110" s="193">
        <v>0.18562713265419001</v>
      </c>
      <c r="H110" s="193">
        <v>0.102915778756142</v>
      </c>
      <c r="I110" s="193">
        <v>4.5609880238771397E-2</v>
      </c>
      <c r="J110" s="193">
        <v>2.7143104001879699E-2</v>
      </c>
      <c r="K110" s="193">
        <v>1.65902506560087E-2</v>
      </c>
      <c r="L110" s="193">
        <v>1.62731986492872E-2</v>
      </c>
      <c r="M110" s="193">
        <v>1.5223852358758399E-2</v>
      </c>
      <c r="N110" s="199">
        <v>7.0298337936401403</v>
      </c>
      <c r="O110" s="199">
        <v>6.5428571701049796</v>
      </c>
    </row>
    <row r="111" spans="1:15" x14ac:dyDescent="0.2">
      <c r="A111" s="2" t="s">
        <v>122</v>
      </c>
      <c r="B111" s="196">
        <v>912</v>
      </c>
      <c r="C111" s="193">
        <v>0</v>
      </c>
      <c r="D111" s="193">
        <v>8.8801883161068004E-2</v>
      </c>
      <c r="E111" s="193">
        <v>0.31315395236015298</v>
      </c>
      <c r="F111" s="193">
        <v>0.26953613758087203</v>
      </c>
      <c r="G111" s="193">
        <v>0.12666346132755299</v>
      </c>
      <c r="H111" s="193">
        <v>0.109432190656662</v>
      </c>
      <c r="I111" s="193">
        <v>3.6942105740308803E-2</v>
      </c>
      <c r="J111" s="193">
        <v>2.58901566267014E-2</v>
      </c>
      <c r="K111" s="193">
        <v>1.8789699301123602E-2</v>
      </c>
      <c r="L111" s="193">
        <v>1.0235085152089599E-2</v>
      </c>
      <c r="M111" s="193">
        <v>5.5533868726342895E-4</v>
      </c>
      <c r="N111" s="199">
        <v>6.7089085578918501</v>
      </c>
      <c r="O111" s="199">
        <v>6.2881355285644496</v>
      </c>
    </row>
    <row r="112" spans="1:15" x14ac:dyDescent="0.2">
      <c r="A112" s="5" t="s">
        <v>111</v>
      </c>
      <c r="B112" s="195" t="s">
        <v>1</v>
      </c>
      <c r="C112" s="192" t="s">
        <v>1</v>
      </c>
      <c r="D112" s="192" t="s">
        <v>1</v>
      </c>
      <c r="E112" s="192" t="s">
        <v>1</v>
      </c>
      <c r="F112" s="192" t="s">
        <v>1</v>
      </c>
      <c r="G112" s="192" t="s">
        <v>1</v>
      </c>
      <c r="H112" s="192" t="s">
        <v>1</v>
      </c>
      <c r="I112" s="192" t="s">
        <v>1</v>
      </c>
      <c r="J112" s="192" t="s">
        <v>1</v>
      </c>
      <c r="K112" s="192" t="s">
        <v>1</v>
      </c>
      <c r="L112" s="192" t="s">
        <v>1</v>
      </c>
      <c r="M112" s="192" t="s">
        <v>1</v>
      </c>
      <c r="N112" s="198" t="s">
        <v>1</v>
      </c>
      <c r="O112" s="198" t="s">
        <v>1</v>
      </c>
    </row>
    <row r="113" spans="1:15" x14ac:dyDescent="0.2">
      <c r="A113" s="2" t="s">
        <v>119</v>
      </c>
      <c r="B113" s="196">
        <v>1158</v>
      </c>
      <c r="C113" s="193">
        <v>0</v>
      </c>
      <c r="D113" s="193">
        <v>1.17522804066539E-2</v>
      </c>
      <c r="E113" s="193">
        <v>7.78830721974373E-2</v>
      </c>
      <c r="F113" s="193">
        <v>0.14357320964336401</v>
      </c>
      <c r="G113" s="193">
        <v>0.17741206288337699</v>
      </c>
      <c r="H113" s="193">
        <v>0.17746694386005399</v>
      </c>
      <c r="I113" s="193">
        <v>0.13076491653919201</v>
      </c>
      <c r="J113" s="193">
        <v>0.114943407475948</v>
      </c>
      <c r="K113" s="193">
        <v>6.1255078762769699E-2</v>
      </c>
      <c r="L113" s="193">
        <v>8.5816815495491E-2</v>
      </c>
      <c r="M113" s="193">
        <v>1.91322006285191E-2</v>
      </c>
      <c r="N113" s="199">
        <v>8.8049535751342791</v>
      </c>
      <c r="O113" s="199">
        <v>8.4090909957885707</v>
      </c>
    </row>
    <row r="114" spans="1:15" x14ac:dyDescent="0.2">
      <c r="A114" s="2" t="s">
        <v>123</v>
      </c>
      <c r="B114" s="196">
        <v>1540</v>
      </c>
      <c r="C114" s="193">
        <v>8.4181351121515003E-4</v>
      </c>
      <c r="D114" s="193">
        <v>3.2411575317382799E-2</v>
      </c>
      <c r="E114" s="193">
        <v>0.16570037603378299</v>
      </c>
      <c r="F114" s="193">
        <v>0.234028279781342</v>
      </c>
      <c r="G114" s="193">
        <v>0.19409625232219699</v>
      </c>
      <c r="H114" s="193">
        <v>0.15411619842052501</v>
      </c>
      <c r="I114" s="193">
        <v>7.9035088419914204E-2</v>
      </c>
      <c r="J114" s="193">
        <v>5.6670378893613801E-2</v>
      </c>
      <c r="K114" s="193">
        <v>3.1132142990827599E-2</v>
      </c>
      <c r="L114" s="193">
        <v>4.3947324156761197E-2</v>
      </c>
      <c r="M114" s="193">
        <v>8.0205779522657394E-3</v>
      </c>
      <c r="N114" s="199">
        <v>7.6974210739135698</v>
      </c>
      <c r="O114" s="199">
        <v>7.34375</v>
      </c>
    </row>
    <row r="115" spans="1:15" x14ac:dyDescent="0.2">
      <c r="A115" s="2" t="s">
        <v>124</v>
      </c>
      <c r="B115" s="196">
        <v>1454</v>
      </c>
      <c r="C115" s="193">
        <v>1.7060413956642201E-3</v>
      </c>
      <c r="D115" s="193">
        <v>8.3324737846851293E-2</v>
      </c>
      <c r="E115" s="193">
        <v>0.27691984176635698</v>
      </c>
      <c r="F115" s="193">
        <v>0.28317648172378501</v>
      </c>
      <c r="G115" s="193">
        <v>0.15453860163688701</v>
      </c>
      <c r="H115" s="193">
        <v>0.10179983824491499</v>
      </c>
      <c r="I115" s="193">
        <v>4.1388355195522301E-2</v>
      </c>
      <c r="J115" s="193">
        <v>2.59391199797392E-2</v>
      </c>
      <c r="K115" s="193">
        <v>1.6015959903597801E-2</v>
      </c>
      <c r="L115" s="193">
        <v>1.0449783876538299E-2</v>
      </c>
      <c r="M115" s="193">
        <v>4.7412202693522002E-3</v>
      </c>
      <c r="N115" s="199">
        <v>6.8002133369445801</v>
      </c>
      <c r="O115" s="199">
        <v>6.4141411781311</v>
      </c>
    </row>
    <row r="116" spans="1:15" x14ac:dyDescent="0.2">
      <c r="A116" s="5" t="s">
        <v>125</v>
      </c>
      <c r="B116" s="195" t="s">
        <v>1</v>
      </c>
      <c r="C116" s="192" t="s">
        <v>1</v>
      </c>
      <c r="D116" s="192" t="s">
        <v>1</v>
      </c>
      <c r="E116" s="192" t="s">
        <v>1</v>
      </c>
      <c r="F116" s="192" t="s">
        <v>1</v>
      </c>
      <c r="G116" s="192" t="s">
        <v>1</v>
      </c>
      <c r="H116" s="192" t="s">
        <v>1</v>
      </c>
      <c r="I116" s="192" t="s">
        <v>1</v>
      </c>
      <c r="J116" s="192" t="s">
        <v>1</v>
      </c>
      <c r="K116" s="192" t="s">
        <v>1</v>
      </c>
      <c r="L116" s="192" t="s">
        <v>1</v>
      </c>
      <c r="M116" s="192" t="s">
        <v>1</v>
      </c>
      <c r="N116" s="198" t="s">
        <v>1</v>
      </c>
      <c r="O116" s="198" t="s">
        <v>1</v>
      </c>
    </row>
    <row r="117" spans="1:15" x14ac:dyDescent="0.2">
      <c r="A117" s="2" t="s">
        <v>126</v>
      </c>
      <c r="B117" s="196">
        <v>599</v>
      </c>
      <c r="C117" s="193">
        <v>0</v>
      </c>
      <c r="D117" s="193">
        <v>5.0756592303514501E-2</v>
      </c>
      <c r="E117" s="193">
        <v>0.231481492519379</v>
      </c>
      <c r="F117" s="193">
        <v>0.24815054237842599</v>
      </c>
      <c r="G117" s="193">
        <v>0.15484035015106201</v>
      </c>
      <c r="H117" s="193">
        <v>0.12486701458692601</v>
      </c>
      <c r="I117" s="193">
        <v>5.8876205235719702E-2</v>
      </c>
      <c r="J117" s="193">
        <v>4.9546688795089701E-2</v>
      </c>
      <c r="K117" s="193">
        <v>3.0476525425910901E-2</v>
      </c>
      <c r="L117" s="193">
        <v>3.8364943116903298E-2</v>
      </c>
      <c r="M117" s="193">
        <v>1.2639655731618399E-2</v>
      </c>
      <c r="N117" s="199">
        <v>7.45599412918091</v>
      </c>
      <c r="O117" s="199">
        <v>6.8387098312377903</v>
      </c>
    </row>
    <row r="118" spans="1:15" x14ac:dyDescent="0.2">
      <c r="A118" s="2" t="s">
        <v>127</v>
      </c>
      <c r="B118" s="196">
        <v>176</v>
      </c>
      <c r="C118" s="193">
        <v>0</v>
      </c>
      <c r="D118" s="193">
        <v>3.6756332963705098E-2</v>
      </c>
      <c r="E118" s="193">
        <v>0.23248524963855699</v>
      </c>
      <c r="F118" s="193">
        <v>0.247727081179619</v>
      </c>
      <c r="G118" s="193">
        <v>0.14682438969612099</v>
      </c>
      <c r="H118" s="193">
        <v>0.13850212097167999</v>
      </c>
      <c r="I118" s="193">
        <v>8.7401956319809002E-2</v>
      </c>
      <c r="J118" s="193">
        <v>5.4127212613821002E-2</v>
      </c>
      <c r="K118" s="193">
        <v>3.115957044065E-2</v>
      </c>
      <c r="L118" s="193">
        <v>2.3046351969242099E-2</v>
      </c>
      <c r="M118" s="193">
        <v>1.9697342067956898E-3</v>
      </c>
      <c r="N118" s="199">
        <v>7.4242839813232404</v>
      </c>
      <c r="O118" s="199">
        <v>6.9583334922790501</v>
      </c>
    </row>
    <row r="119" spans="1:15" x14ac:dyDescent="0.2">
      <c r="A119" s="2" t="s">
        <v>128</v>
      </c>
      <c r="B119" s="196">
        <v>298</v>
      </c>
      <c r="C119" s="193">
        <v>6.8928808905184304E-3</v>
      </c>
      <c r="D119" s="193">
        <v>6.1773236840963398E-2</v>
      </c>
      <c r="E119" s="193">
        <v>0.18868713080883001</v>
      </c>
      <c r="F119" s="193">
        <v>0.29512271285057101</v>
      </c>
      <c r="G119" s="193">
        <v>0.13740247488021901</v>
      </c>
      <c r="H119" s="193">
        <v>0.130278930068016</v>
      </c>
      <c r="I119" s="193">
        <v>6.3417173922061906E-2</v>
      </c>
      <c r="J119" s="193">
        <v>5.7171251624822603E-2</v>
      </c>
      <c r="K119" s="193">
        <v>1.76750309765339E-2</v>
      </c>
      <c r="L119" s="193">
        <v>3.2729454338550602E-2</v>
      </c>
      <c r="M119" s="193">
        <v>8.8497297838330304E-3</v>
      </c>
      <c r="N119" s="199">
        <v>7.3099327087402299</v>
      </c>
      <c r="O119" s="199">
        <v>6.6666665077209499</v>
      </c>
    </row>
    <row r="120" spans="1:15" x14ac:dyDescent="0.2">
      <c r="A120" s="2" t="s">
        <v>129</v>
      </c>
      <c r="B120" s="196">
        <v>655</v>
      </c>
      <c r="C120" s="193">
        <v>0</v>
      </c>
      <c r="D120" s="193">
        <v>5.0697471946477897E-2</v>
      </c>
      <c r="E120" s="193">
        <v>0.21087345480918901</v>
      </c>
      <c r="F120" s="193">
        <v>0.24273252487182601</v>
      </c>
      <c r="G120" s="193">
        <v>0.19379508495330799</v>
      </c>
      <c r="H120" s="193">
        <v>0.12768398225307501</v>
      </c>
      <c r="I120" s="193">
        <v>5.66983036696911E-2</v>
      </c>
      <c r="J120" s="193">
        <v>6.4996190369129195E-2</v>
      </c>
      <c r="K120" s="193">
        <v>2.37843226641417E-2</v>
      </c>
      <c r="L120" s="193">
        <v>2.4568622931838001E-2</v>
      </c>
      <c r="M120" s="193">
        <v>4.1700378060340899E-3</v>
      </c>
      <c r="N120" s="199">
        <v>7.34735059738159</v>
      </c>
      <c r="O120" s="199">
        <v>6.9636363983154297</v>
      </c>
    </row>
    <row r="121" spans="1:15" x14ac:dyDescent="0.2">
      <c r="A121" s="2" t="s">
        <v>130</v>
      </c>
      <c r="B121" s="196">
        <v>641</v>
      </c>
      <c r="C121" s="193">
        <v>1.83194444980472E-3</v>
      </c>
      <c r="D121" s="193">
        <v>4.9365025013685199E-2</v>
      </c>
      <c r="E121" s="193">
        <v>0.15973025560379001</v>
      </c>
      <c r="F121" s="193">
        <v>0.22805112600326499</v>
      </c>
      <c r="G121" s="193">
        <v>0.18395693600177801</v>
      </c>
      <c r="H121" s="193">
        <v>0.15484227240085599</v>
      </c>
      <c r="I121" s="193">
        <v>9.1294392943382305E-2</v>
      </c>
      <c r="J121" s="193">
        <v>5.6353539228439303E-2</v>
      </c>
      <c r="K121" s="193">
        <v>2.91602853685617E-2</v>
      </c>
      <c r="L121" s="193">
        <v>3.5111170262098299E-2</v>
      </c>
      <c r="M121" s="193">
        <v>1.03030521422625E-2</v>
      </c>
      <c r="N121" s="199">
        <v>7.6311964988708496</v>
      </c>
      <c r="O121" s="199">
        <v>7.1875</v>
      </c>
    </row>
    <row r="122" spans="1:15" x14ac:dyDescent="0.2">
      <c r="A122" s="2" t="s">
        <v>131</v>
      </c>
      <c r="B122" s="196">
        <v>392</v>
      </c>
      <c r="C122" s="193">
        <v>0</v>
      </c>
      <c r="D122" s="193">
        <v>5.3712110966444002E-2</v>
      </c>
      <c r="E122" s="193">
        <v>0.11096557974815401</v>
      </c>
      <c r="F122" s="193">
        <v>0.174160942435265</v>
      </c>
      <c r="G122" s="193">
        <v>0.17994125187397</v>
      </c>
      <c r="H122" s="193">
        <v>0.16421678662300099</v>
      </c>
      <c r="I122" s="193">
        <v>0.110004186630249</v>
      </c>
      <c r="J122" s="193">
        <v>9.9165655672550201E-2</v>
      </c>
      <c r="K122" s="193">
        <v>4.4509962201118497E-2</v>
      </c>
      <c r="L122" s="193">
        <v>5.5890988558530801E-2</v>
      </c>
      <c r="M122" s="193">
        <v>7.4325334280729302E-3</v>
      </c>
      <c r="N122" s="199">
        <v>8.1319952011108398</v>
      </c>
      <c r="O122" s="199">
        <v>7.8915662765502903</v>
      </c>
    </row>
    <row r="123" spans="1:15" x14ac:dyDescent="0.2">
      <c r="A123" s="2" t="s">
        <v>132</v>
      </c>
      <c r="B123" s="196">
        <v>228</v>
      </c>
      <c r="C123" s="193">
        <v>0</v>
      </c>
      <c r="D123" s="193">
        <v>2.1912103518843699E-2</v>
      </c>
      <c r="E123" s="193">
        <v>0.13491496443748499</v>
      </c>
      <c r="F123" s="193">
        <v>0.149056866765022</v>
      </c>
      <c r="G123" s="193">
        <v>0.21029676496982599</v>
      </c>
      <c r="H123" s="193">
        <v>0.14252853393554701</v>
      </c>
      <c r="I123" s="193">
        <v>0.123330980539322</v>
      </c>
      <c r="J123" s="193">
        <v>8.9846491813659696E-2</v>
      </c>
      <c r="K123" s="193">
        <v>3.2035373151302303E-2</v>
      </c>
      <c r="L123" s="193">
        <v>8.6539395153522505E-2</v>
      </c>
      <c r="M123" s="193">
        <v>9.5385303720831906E-3</v>
      </c>
      <c r="N123" s="199">
        <v>8.3132658004760707</v>
      </c>
      <c r="O123" s="199">
        <v>7.7142858505248997</v>
      </c>
    </row>
    <row r="124" spans="1:15" x14ac:dyDescent="0.2">
      <c r="A124" s="3" t="s">
        <v>133</v>
      </c>
      <c r="B124" s="197">
        <v>963</v>
      </c>
      <c r="C124" s="194">
        <v>0</v>
      </c>
      <c r="D124" s="194">
        <v>1.4163832180202E-2</v>
      </c>
      <c r="E124" s="194">
        <v>0.101464971899986</v>
      </c>
      <c r="F124" s="194">
        <v>0.165459424257278</v>
      </c>
      <c r="G124" s="194">
        <v>0.18883423507213601</v>
      </c>
      <c r="H124" s="194">
        <v>0.17636351287365001</v>
      </c>
      <c r="I124" s="194">
        <v>0.11401829123497</v>
      </c>
      <c r="J124" s="194">
        <v>7.2588071227073697E-2</v>
      </c>
      <c r="K124" s="194">
        <v>6.4686350524425507E-2</v>
      </c>
      <c r="L124" s="194">
        <v>8.1685289740562397E-2</v>
      </c>
      <c r="M124" s="194">
        <v>2.0736016333103201E-2</v>
      </c>
      <c r="N124" s="200">
        <v>8.5809421539306605</v>
      </c>
      <c r="O124" s="200">
        <v>8.1818180084228498</v>
      </c>
    </row>
    <row r="126" spans="1:1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231</v>
      </c>
    </row>
    <row r="4" spans="1:17" x14ac:dyDescent="0.2">
      <c r="A4" t="s">
        <v>23</v>
      </c>
    </row>
    <row r="5" spans="1:17" ht="25.5" x14ac:dyDescent="0.2">
      <c r="A5" s="4" t="s">
        <v>24</v>
      </c>
      <c r="B5" s="4" t="s">
        <v>4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218</v>
      </c>
      <c r="P5" s="4" t="s">
        <v>25</v>
      </c>
      <c r="Q5" s="4" t="s">
        <v>172</v>
      </c>
    </row>
    <row r="6" spans="1:17" x14ac:dyDescent="0.2">
      <c r="A6" s="5" t="s">
        <v>26</v>
      </c>
      <c r="B6" s="204" t="s">
        <v>1</v>
      </c>
      <c r="C6" s="201" t="s">
        <v>1</v>
      </c>
      <c r="D6" s="201" t="s">
        <v>1</v>
      </c>
      <c r="E6" s="201" t="s">
        <v>1</v>
      </c>
      <c r="F6" s="201" t="s">
        <v>1</v>
      </c>
      <c r="G6" s="201" t="s">
        <v>1</v>
      </c>
      <c r="H6" s="201" t="s">
        <v>1</v>
      </c>
      <c r="I6" s="201" t="s">
        <v>1</v>
      </c>
      <c r="J6" s="201" t="s">
        <v>1</v>
      </c>
      <c r="K6" s="201" t="s">
        <v>1</v>
      </c>
      <c r="L6" s="201" t="s">
        <v>1</v>
      </c>
      <c r="M6" s="201" t="s">
        <v>1</v>
      </c>
      <c r="N6" s="201" t="s">
        <v>1</v>
      </c>
      <c r="O6" s="201" t="s">
        <v>1</v>
      </c>
      <c r="P6" s="207" t="s">
        <v>1</v>
      </c>
      <c r="Q6" s="207" t="s">
        <v>1</v>
      </c>
    </row>
    <row r="7" spans="1:17" x14ac:dyDescent="0.2">
      <c r="A7" s="2" t="s">
        <v>26</v>
      </c>
      <c r="B7" s="205">
        <v>4682</v>
      </c>
      <c r="C7" s="202">
        <v>7.59515794925392E-4</v>
      </c>
      <c r="D7" s="202">
        <v>9.9944034591317194E-3</v>
      </c>
      <c r="E7" s="202">
        <v>5.9003043919801698E-2</v>
      </c>
      <c r="F7" s="202">
        <v>0.15876384079456299</v>
      </c>
      <c r="G7" s="202">
        <v>0.224354222416878</v>
      </c>
      <c r="H7" s="202">
        <v>0.17862471938133201</v>
      </c>
      <c r="I7" s="202">
        <v>0.11851417273283001</v>
      </c>
      <c r="J7" s="202">
        <v>7.3550231754779802E-2</v>
      </c>
      <c r="K7" s="202">
        <v>4.9921698868274703E-2</v>
      </c>
      <c r="L7" s="202">
        <v>5.24174310266972E-2</v>
      </c>
      <c r="M7" s="202">
        <v>4.0953516960144001E-2</v>
      </c>
      <c r="N7" s="202">
        <v>2.5139153003692599E-2</v>
      </c>
      <c r="O7" s="202">
        <v>8.0040460452437401E-3</v>
      </c>
      <c r="P7" s="208">
        <v>700.638916015625</v>
      </c>
      <c r="Q7" s="208">
        <v>615</v>
      </c>
    </row>
    <row r="8" spans="1:17" x14ac:dyDescent="0.2">
      <c r="A8" s="5" t="s">
        <v>27</v>
      </c>
      <c r="B8" s="204" t="s">
        <v>1</v>
      </c>
      <c r="C8" s="201" t="s">
        <v>1</v>
      </c>
      <c r="D8" s="201" t="s">
        <v>1</v>
      </c>
      <c r="E8" s="201" t="s">
        <v>1</v>
      </c>
      <c r="F8" s="201" t="s">
        <v>1</v>
      </c>
      <c r="G8" s="201" t="s">
        <v>1</v>
      </c>
      <c r="H8" s="201" t="s">
        <v>1</v>
      </c>
      <c r="I8" s="201" t="s">
        <v>1</v>
      </c>
      <c r="J8" s="201" t="s">
        <v>1</v>
      </c>
      <c r="K8" s="201" t="s">
        <v>1</v>
      </c>
      <c r="L8" s="201" t="s">
        <v>1</v>
      </c>
      <c r="M8" s="201" t="s">
        <v>1</v>
      </c>
      <c r="N8" s="201" t="s">
        <v>1</v>
      </c>
      <c r="O8" s="201" t="s">
        <v>1</v>
      </c>
      <c r="P8" s="207" t="s">
        <v>1</v>
      </c>
      <c r="Q8" s="207" t="s">
        <v>1</v>
      </c>
    </row>
    <row r="9" spans="1:17" x14ac:dyDescent="0.2">
      <c r="A9" s="2" t="s">
        <v>28</v>
      </c>
      <c r="B9" s="205">
        <v>1503</v>
      </c>
      <c r="C9" s="202">
        <v>1.64970476180315E-3</v>
      </c>
      <c r="D9" s="202">
        <v>1.8044715747237199E-2</v>
      </c>
      <c r="E9" s="202">
        <v>9.1582775115966797E-2</v>
      </c>
      <c r="F9" s="202">
        <v>0.20110915601253501</v>
      </c>
      <c r="G9" s="202">
        <v>0.24961219727993</v>
      </c>
      <c r="H9" s="202">
        <v>0.186787679791451</v>
      </c>
      <c r="I9" s="202">
        <v>0.10608028620481499</v>
      </c>
      <c r="J9" s="202">
        <v>4.8886921256780597E-2</v>
      </c>
      <c r="K9" s="202">
        <v>3.20876389741898E-2</v>
      </c>
      <c r="L9" s="202">
        <v>2.85355299711227E-2</v>
      </c>
      <c r="M9" s="202">
        <v>2.0749416202306699E-2</v>
      </c>
      <c r="N9" s="202">
        <v>1.2022905051708201E-2</v>
      </c>
      <c r="O9" s="202">
        <v>2.8510754927992799E-3</v>
      </c>
      <c r="P9" s="208">
        <v>618.060546875</v>
      </c>
      <c r="Q9" s="208">
        <v>570</v>
      </c>
    </row>
    <row r="10" spans="1:17" x14ac:dyDescent="0.2">
      <c r="A10" s="2" t="s">
        <v>29</v>
      </c>
      <c r="B10" s="205">
        <v>251</v>
      </c>
      <c r="C10" s="202">
        <v>0</v>
      </c>
      <c r="D10" s="202">
        <v>0</v>
      </c>
      <c r="E10" s="202">
        <v>0</v>
      </c>
      <c r="F10" s="202">
        <v>5.2259273827076E-2</v>
      </c>
      <c r="G10" s="202">
        <v>0.21644726395607</v>
      </c>
      <c r="H10" s="202">
        <v>0.20401905477047</v>
      </c>
      <c r="I10" s="202">
        <v>0.168357253074646</v>
      </c>
      <c r="J10" s="202">
        <v>9.4408318400382996E-2</v>
      </c>
      <c r="K10" s="202">
        <v>8.9769564568996402E-2</v>
      </c>
      <c r="L10" s="202">
        <v>6.8439871072769207E-2</v>
      </c>
      <c r="M10" s="202">
        <v>5.2171997725963599E-2</v>
      </c>
      <c r="N10" s="202">
        <v>1.8951520323753399E-2</v>
      </c>
      <c r="O10" s="202">
        <v>3.5175878554582603E-2</v>
      </c>
      <c r="P10" s="208">
        <v>818.019287109375</v>
      </c>
      <c r="Q10" s="208">
        <v>700</v>
      </c>
    </row>
    <row r="11" spans="1:17" x14ac:dyDescent="0.2">
      <c r="A11" s="2" t="s">
        <v>30</v>
      </c>
      <c r="B11" s="205">
        <v>700</v>
      </c>
      <c r="C11" s="202">
        <v>0</v>
      </c>
      <c r="D11" s="202">
        <v>0</v>
      </c>
      <c r="E11" s="202">
        <v>3.5425531677901701E-3</v>
      </c>
      <c r="F11" s="202">
        <v>1.6740180552005799E-2</v>
      </c>
      <c r="G11" s="202">
        <v>8.5472986102104201E-2</v>
      </c>
      <c r="H11" s="202">
        <v>0.141992077231407</v>
      </c>
      <c r="I11" s="202">
        <v>0.14548169076442699</v>
      </c>
      <c r="J11" s="202">
        <v>0.105492241680622</v>
      </c>
      <c r="K11" s="202">
        <v>8.8934838771820096E-2</v>
      </c>
      <c r="L11" s="202">
        <v>0.13845770061016099</v>
      </c>
      <c r="M11" s="202">
        <v>0.15537036955356601</v>
      </c>
      <c r="N11" s="202">
        <v>0.100489474833012</v>
      </c>
      <c r="O11" s="202">
        <v>1.80258825421333E-2</v>
      </c>
      <c r="P11" s="208">
        <v>991.66314697265602</v>
      </c>
      <c r="Q11" s="208">
        <v>900</v>
      </c>
    </row>
    <row r="12" spans="1:17" x14ac:dyDescent="0.2">
      <c r="A12" s="2" t="s">
        <v>31</v>
      </c>
      <c r="B12" s="205">
        <v>897</v>
      </c>
      <c r="C12" s="202">
        <v>0</v>
      </c>
      <c r="D12" s="202">
        <v>1.57442432828248E-3</v>
      </c>
      <c r="E12" s="202">
        <v>1.6241621226072301E-2</v>
      </c>
      <c r="F12" s="202">
        <v>5.9590294957160901E-2</v>
      </c>
      <c r="G12" s="202">
        <v>0.158529728651047</v>
      </c>
      <c r="H12" s="202">
        <v>0.17843577265739399</v>
      </c>
      <c r="I12" s="202">
        <v>0.150774300098419</v>
      </c>
      <c r="J12" s="202">
        <v>0.130441710352898</v>
      </c>
      <c r="K12" s="202">
        <v>9.6423648297786699E-2</v>
      </c>
      <c r="L12" s="202">
        <v>9.9083125591278104E-2</v>
      </c>
      <c r="M12" s="202">
        <v>6.01665824651718E-2</v>
      </c>
      <c r="N12" s="202">
        <v>4.1955444961786298E-2</v>
      </c>
      <c r="O12" s="202">
        <v>6.7833573557436501E-3</v>
      </c>
      <c r="P12" s="208">
        <v>822.07403564453102</v>
      </c>
      <c r="Q12" s="208">
        <v>750</v>
      </c>
    </row>
    <row r="13" spans="1:17" x14ac:dyDescent="0.2">
      <c r="A13" s="2" t="s">
        <v>32</v>
      </c>
      <c r="B13" s="205">
        <v>501</v>
      </c>
      <c r="C13" s="202">
        <v>0</v>
      </c>
      <c r="D13" s="202">
        <v>8.2893343642353994E-3</v>
      </c>
      <c r="E13" s="202">
        <v>8.5544764995575007E-2</v>
      </c>
      <c r="F13" s="202">
        <v>0.29437720775604198</v>
      </c>
      <c r="G13" s="202">
        <v>0.30353832244873002</v>
      </c>
      <c r="H13" s="202">
        <v>0.15676765143871299</v>
      </c>
      <c r="I13" s="202">
        <v>7.2795398533344297E-2</v>
      </c>
      <c r="J13" s="202">
        <v>4.2905293405056E-2</v>
      </c>
      <c r="K13" s="202">
        <v>1.58969406038523E-2</v>
      </c>
      <c r="L13" s="202">
        <v>1.10408905893564E-2</v>
      </c>
      <c r="M13" s="202">
        <v>4.9061132594943003E-3</v>
      </c>
      <c r="N13" s="202">
        <v>7.6640257611870798E-4</v>
      </c>
      <c r="O13" s="202">
        <v>3.1716739758849101E-3</v>
      </c>
      <c r="P13" s="208">
        <v>564.94110107421898</v>
      </c>
      <c r="Q13" s="208">
        <v>528</v>
      </c>
    </row>
    <row r="14" spans="1:17" x14ac:dyDescent="0.2">
      <c r="A14" s="2" t="s">
        <v>33</v>
      </c>
      <c r="B14" s="205">
        <v>677</v>
      </c>
      <c r="C14" s="202">
        <v>0</v>
      </c>
      <c r="D14" s="202">
        <v>1.45472434815019E-3</v>
      </c>
      <c r="E14" s="202">
        <v>9.8524568602442707E-3</v>
      </c>
      <c r="F14" s="202">
        <v>9.0669170022010803E-2</v>
      </c>
      <c r="G14" s="202">
        <v>0.25452691316604598</v>
      </c>
      <c r="H14" s="202">
        <v>0.209750056266785</v>
      </c>
      <c r="I14" s="202">
        <v>0.161903396248817</v>
      </c>
      <c r="J14" s="202">
        <v>0.104103729128838</v>
      </c>
      <c r="K14" s="202">
        <v>5.5252213031053501E-2</v>
      </c>
      <c r="L14" s="202">
        <v>5.6027829647064202E-2</v>
      </c>
      <c r="M14" s="202">
        <v>3.3364661037921899E-2</v>
      </c>
      <c r="N14" s="202">
        <v>1.7223007977008799E-2</v>
      </c>
      <c r="O14" s="202">
        <v>5.8718388900160798E-3</v>
      </c>
      <c r="P14" s="208">
        <v>727.14208984375</v>
      </c>
      <c r="Q14" s="208">
        <v>657</v>
      </c>
    </row>
    <row r="15" spans="1:17" x14ac:dyDescent="0.2">
      <c r="A15" s="5" t="s">
        <v>34</v>
      </c>
      <c r="B15" s="204" t="s">
        <v>1</v>
      </c>
      <c r="C15" s="201" t="s">
        <v>1</v>
      </c>
      <c r="D15" s="201" t="s">
        <v>1</v>
      </c>
      <c r="E15" s="201" t="s">
        <v>1</v>
      </c>
      <c r="F15" s="201" t="s">
        <v>1</v>
      </c>
      <c r="G15" s="201" t="s">
        <v>1</v>
      </c>
      <c r="H15" s="201" t="s">
        <v>1</v>
      </c>
      <c r="I15" s="201" t="s">
        <v>1</v>
      </c>
      <c r="J15" s="201" t="s">
        <v>1</v>
      </c>
      <c r="K15" s="201" t="s">
        <v>1</v>
      </c>
      <c r="L15" s="201" t="s">
        <v>1</v>
      </c>
      <c r="M15" s="201" t="s">
        <v>1</v>
      </c>
      <c r="N15" s="201" t="s">
        <v>1</v>
      </c>
      <c r="O15" s="201" t="s">
        <v>1</v>
      </c>
      <c r="P15" s="207" t="s">
        <v>1</v>
      </c>
      <c r="Q15" s="207" t="s">
        <v>1</v>
      </c>
    </row>
    <row r="16" spans="1:17" x14ac:dyDescent="0.2">
      <c r="A16" s="2" t="s">
        <v>35</v>
      </c>
      <c r="B16" s="205">
        <v>3059</v>
      </c>
      <c r="C16" s="202">
        <v>1.0631893528625399E-3</v>
      </c>
      <c r="D16" s="202">
        <v>7.3760570958256704E-3</v>
      </c>
      <c r="E16" s="202">
        <v>3.9850201457738897E-2</v>
      </c>
      <c r="F16" s="202">
        <v>0.11579342931509</v>
      </c>
      <c r="G16" s="202">
        <v>0.20434191823005701</v>
      </c>
      <c r="H16" s="202">
        <v>0.18890258669853199</v>
      </c>
      <c r="I16" s="202">
        <v>0.132343724370003</v>
      </c>
      <c r="J16" s="202">
        <v>8.2106165587902097E-2</v>
      </c>
      <c r="K16" s="202">
        <v>6.0729026794433601E-2</v>
      </c>
      <c r="L16" s="202">
        <v>6.6587217152118697E-2</v>
      </c>
      <c r="M16" s="202">
        <v>5.4427266120910603E-2</v>
      </c>
      <c r="N16" s="202">
        <v>3.5439409315586097E-2</v>
      </c>
      <c r="O16" s="202">
        <v>1.10398111864924E-2</v>
      </c>
      <c r="P16" s="208">
        <v>754.21270751953102</v>
      </c>
      <c r="Q16" s="208">
        <v>663</v>
      </c>
    </row>
    <row r="17" spans="1:17" x14ac:dyDescent="0.2">
      <c r="A17" s="2" t="s">
        <v>36</v>
      </c>
      <c r="B17" s="205">
        <v>218</v>
      </c>
      <c r="C17" s="202">
        <v>0</v>
      </c>
      <c r="D17" s="202">
        <v>4.1350193321704899E-2</v>
      </c>
      <c r="E17" s="202">
        <v>0.19483092427253701</v>
      </c>
      <c r="F17" s="202">
        <v>0.268618524074554</v>
      </c>
      <c r="G17" s="202">
        <v>0.23846261203288999</v>
      </c>
      <c r="H17" s="202">
        <v>0.109099060297012</v>
      </c>
      <c r="I17" s="202">
        <v>6.3631325960159302E-2</v>
      </c>
      <c r="J17" s="202">
        <v>2.2533603012561802E-2</v>
      </c>
      <c r="K17" s="202">
        <v>2.8108643367886502E-2</v>
      </c>
      <c r="L17" s="202">
        <v>2.3367147892713502E-2</v>
      </c>
      <c r="M17" s="202">
        <v>5.7282675988972196E-3</v>
      </c>
      <c r="N17" s="202">
        <v>4.2696823365986304E-3</v>
      </c>
      <c r="O17" s="202">
        <v>0</v>
      </c>
      <c r="P17" s="208">
        <v>537.4267578125</v>
      </c>
      <c r="Q17" s="208">
        <v>496</v>
      </c>
    </row>
    <row r="18" spans="1:17" x14ac:dyDescent="0.2">
      <c r="A18" s="2" t="s">
        <v>37</v>
      </c>
      <c r="B18" s="205">
        <v>1106</v>
      </c>
      <c r="C18" s="202">
        <v>0</v>
      </c>
      <c r="D18" s="202">
        <v>2.80555756762624E-3</v>
      </c>
      <c r="E18" s="202">
        <v>6.0806751251220703E-2</v>
      </c>
      <c r="F18" s="202">
        <v>0.22718204557895699</v>
      </c>
      <c r="G18" s="202">
        <v>0.29774314165115401</v>
      </c>
      <c r="H18" s="202">
        <v>0.17994357645511599</v>
      </c>
      <c r="I18" s="202">
        <v>9.6497640013694805E-2</v>
      </c>
      <c r="J18" s="202">
        <v>6.7063823342323303E-2</v>
      </c>
      <c r="K18" s="202">
        <v>2.51391939818859E-2</v>
      </c>
      <c r="L18" s="202">
        <v>2.1911831572651901E-2</v>
      </c>
      <c r="M18" s="202">
        <v>1.3589053414761999E-2</v>
      </c>
      <c r="N18" s="202">
        <v>5.0204107537865604E-3</v>
      </c>
      <c r="O18" s="202">
        <v>2.2969630081206599E-3</v>
      </c>
      <c r="P18" s="208">
        <v>610.44812011718795</v>
      </c>
      <c r="Q18" s="208">
        <v>563</v>
      </c>
    </row>
    <row r="19" spans="1:17" x14ac:dyDescent="0.2">
      <c r="A19" s="2" t="s">
        <v>38</v>
      </c>
      <c r="B19" s="205">
        <v>179</v>
      </c>
      <c r="C19" s="202">
        <v>0</v>
      </c>
      <c r="D19" s="202">
        <v>1.6282262280583399E-2</v>
      </c>
      <c r="E19" s="202">
        <v>7.3041327297687503E-2</v>
      </c>
      <c r="F19" s="202">
        <v>0.226211428642273</v>
      </c>
      <c r="G19" s="202">
        <v>0.17099876701831801</v>
      </c>
      <c r="H19" s="202">
        <v>0.17082673311233501</v>
      </c>
      <c r="I19" s="202">
        <v>0.10374362766742699</v>
      </c>
      <c r="J19" s="202">
        <v>7.8275263309478801E-2</v>
      </c>
      <c r="K19" s="202">
        <v>5.4649837315082599E-2</v>
      </c>
      <c r="L19" s="202">
        <v>4.5088827610015897E-2</v>
      </c>
      <c r="M19" s="202">
        <v>4.5903377234935802E-2</v>
      </c>
      <c r="N19" s="202">
        <v>1.49785429239273E-2</v>
      </c>
      <c r="O19" s="202">
        <v>0</v>
      </c>
      <c r="P19" s="208">
        <v>659.49932861328102</v>
      </c>
      <c r="Q19" s="208">
        <v>600</v>
      </c>
    </row>
    <row r="20" spans="1:17" x14ac:dyDescent="0.2">
      <c r="A20" s="5" t="s">
        <v>39</v>
      </c>
      <c r="B20" s="204" t="s">
        <v>1</v>
      </c>
      <c r="C20" s="201" t="s">
        <v>1</v>
      </c>
      <c r="D20" s="201" t="s">
        <v>1</v>
      </c>
      <c r="E20" s="201" t="s">
        <v>1</v>
      </c>
      <c r="F20" s="201" t="s">
        <v>1</v>
      </c>
      <c r="G20" s="201" t="s">
        <v>1</v>
      </c>
      <c r="H20" s="201" t="s">
        <v>1</v>
      </c>
      <c r="I20" s="201" t="s">
        <v>1</v>
      </c>
      <c r="J20" s="201" t="s">
        <v>1</v>
      </c>
      <c r="K20" s="201" t="s">
        <v>1</v>
      </c>
      <c r="L20" s="201" t="s">
        <v>1</v>
      </c>
      <c r="M20" s="201" t="s">
        <v>1</v>
      </c>
      <c r="N20" s="201" t="s">
        <v>1</v>
      </c>
      <c r="O20" s="201" t="s">
        <v>1</v>
      </c>
      <c r="P20" s="207" t="s">
        <v>1</v>
      </c>
      <c r="Q20" s="207" t="s">
        <v>1</v>
      </c>
    </row>
    <row r="21" spans="1:17" x14ac:dyDescent="0.2">
      <c r="A21" s="2" t="s">
        <v>35</v>
      </c>
      <c r="B21" s="205">
        <v>3059</v>
      </c>
      <c r="C21" s="202">
        <v>1.0631893528625399E-3</v>
      </c>
      <c r="D21" s="202">
        <v>7.3760570958256704E-3</v>
      </c>
      <c r="E21" s="202">
        <v>3.9850201457738897E-2</v>
      </c>
      <c r="F21" s="202">
        <v>0.11579342931509</v>
      </c>
      <c r="G21" s="202">
        <v>0.20434191823005701</v>
      </c>
      <c r="H21" s="202">
        <v>0.18890258669853199</v>
      </c>
      <c r="I21" s="202">
        <v>0.132343724370003</v>
      </c>
      <c r="J21" s="202">
        <v>8.2106165587902097E-2</v>
      </c>
      <c r="K21" s="202">
        <v>6.0729026794433601E-2</v>
      </c>
      <c r="L21" s="202">
        <v>6.6587217152118697E-2</v>
      </c>
      <c r="M21" s="202">
        <v>5.4427266120910603E-2</v>
      </c>
      <c r="N21" s="202">
        <v>3.5439409315586097E-2</v>
      </c>
      <c r="O21" s="202">
        <v>1.10398111864924E-2</v>
      </c>
      <c r="P21" s="208">
        <v>754.21270751953102</v>
      </c>
      <c r="Q21" s="208">
        <v>663</v>
      </c>
    </row>
    <row r="22" spans="1:17" x14ac:dyDescent="0.2">
      <c r="A22" s="2" t="s">
        <v>40</v>
      </c>
      <c r="B22" s="205">
        <v>72</v>
      </c>
      <c r="C22" s="202">
        <v>0</v>
      </c>
      <c r="D22" s="202">
        <v>0</v>
      </c>
      <c r="E22" s="202">
        <v>0.120666846632957</v>
      </c>
      <c r="F22" s="202">
        <v>0.213995605707169</v>
      </c>
      <c r="G22" s="202">
        <v>0.28340262174606301</v>
      </c>
      <c r="H22" s="202">
        <v>0.13792516291141499</v>
      </c>
      <c r="I22" s="202">
        <v>0.112621404230595</v>
      </c>
      <c r="J22" s="202">
        <v>3.6291126161813701E-2</v>
      </c>
      <c r="K22" s="202">
        <v>5.5474787950515698E-2</v>
      </c>
      <c r="L22" s="202">
        <v>2.4572148919105499E-2</v>
      </c>
      <c r="M22" s="202">
        <v>1.50502873584628E-2</v>
      </c>
      <c r="N22" s="202">
        <v>0</v>
      </c>
      <c r="O22" s="202">
        <v>0</v>
      </c>
      <c r="P22" s="208">
        <v>600.98767089843795</v>
      </c>
      <c r="Q22" s="208">
        <v>568</v>
      </c>
    </row>
    <row r="23" spans="1:17" x14ac:dyDescent="0.2">
      <c r="A23" s="2" t="s">
        <v>41</v>
      </c>
      <c r="B23" s="205">
        <v>123</v>
      </c>
      <c r="C23" s="202">
        <v>0</v>
      </c>
      <c r="D23" s="202">
        <v>6.7694410681724507E-2</v>
      </c>
      <c r="E23" s="202">
        <v>0.20807878673076599</v>
      </c>
      <c r="F23" s="202">
        <v>0.29023483395576499</v>
      </c>
      <c r="G23" s="202">
        <v>0.22589781880378701</v>
      </c>
      <c r="H23" s="202">
        <v>0.101145222783089</v>
      </c>
      <c r="I23" s="202">
        <v>4.3432500213384601E-2</v>
      </c>
      <c r="J23" s="202">
        <v>1.8421502783894501E-2</v>
      </c>
      <c r="K23" s="202">
        <v>1.7017802223563201E-2</v>
      </c>
      <c r="L23" s="202">
        <v>1.9289262592792501E-2</v>
      </c>
      <c r="M23" s="202">
        <v>1.28031091298908E-3</v>
      </c>
      <c r="N23" s="202">
        <v>7.5075379572808699E-3</v>
      </c>
      <c r="O23" s="202">
        <v>0</v>
      </c>
      <c r="P23" s="208">
        <v>511.622802734375</v>
      </c>
      <c r="Q23" s="208">
        <v>475</v>
      </c>
    </row>
    <row r="24" spans="1:17" x14ac:dyDescent="0.2">
      <c r="A24" s="2" t="s">
        <v>42</v>
      </c>
      <c r="B24" s="205">
        <v>23</v>
      </c>
      <c r="C24" s="202" t="s">
        <v>1</v>
      </c>
      <c r="D24" s="202" t="s">
        <v>1</v>
      </c>
      <c r="E24" s="202" t="s">
        <v>1</v>
      </c>
      <c r="F24" s="202" t="s">
        <v>1</v>
      </c>
      <c r="G24" s="202" t="s">
        <v>1</v>
      </c>
      <c r="H24" s="202" t="s">
        <v>1</v>
      </c>
      <c r="I24" s="202" t="s">
        <v>1</v>
      </c>
      <c r="J24" s="202" t="s">
        <v>1</v>
      </c>
      <c r="K24" s="202" t="s">
        <v>1</v>
      </c>
      <c r="L24" s="202" t="s">
        <v>1</v>
      </c>
      <c r="M24" s="202" t="s">
        <v>1</v>
      </c>
      <c r="N24" s="202" t="s">
        <v>1</v>
      </c>
      <c r="O24" s="202" t="s">
        <v>1</v>
      </c>
      <c r="P24" s="208" t="s">
        <v>1</v>
      </c>
      <c r="Q24" s="208" t="s">
        <v>1</v>
      </c>
    </row>
    <row r="25" spans="1:17" x14ac:dyDescent="0.2">
      <c r="A25" s="2" t="s">
        <v>43</v>
      </c>
      <c r="B25" s="205">
        <v>11</v>
      </c>
      <c r="C25" s="202" t="s">
        <v>1</v>
      </c>
      <c r="D25" s="202" t="s">
        <v>1</v>
      </c>
      <c r="E25" s="202" t="s">
        <v>1</v>
      </c>
      <c r="F25" s="202" t="s">
        <v>1</v>
      </c>
      <c r="G25" s="202" t="s">
        <v>1</v>
      </c>
      <c r="H25" s="202" t="s">
        <v>1</v>
      </c>
      <c r="I25" s="202" t="s">
        <v>1</v>
      </c>
      <c r="J25" s="202" t="s">
        <v>1</v>
      </c>
      <c r="K25" s="202" t="s">
        <v>1</v>
      </c>
      <c r="L25" s="202" t="s">
        <v>1</v>
      </c>
      <c r="M25" s="202" t="s">
        <v>1</v>
      </c>
      <c r="N25" s="202" t="s">
        <v>1</v>
      </c>
      <c r="O25" s="202" t="s">
        <v>1</v>
      </c>
      <c r="P25" s="208" t="s">
        <v>1</v>
      </c>
      <c r="Q25" s="208" t="s">
        <v>1</v>
      </c>
    </row>
    <row r="26" spans="1:17" x14ac:dyDescent="0.2">
      <c r="A26" s="2" t="s">
        <v>37</v>
      </c>
      <c r="B26" s="205">
        <v>1106</v>
      </c>
      <c r="C26" s="202">
        <v>0</v>
      </c>
      <c r="D26" s="202">
        <v>2.80555756762624E-3</v>
      </c>
      <c r="E26" s="202">
        <v>6.0806751251220703E-2</v>
      </c>
      <c r="F26" s="202">
        <v>0.22718204557895699</v>
      </c>
      <c r="G26" s="202">
        <v>0.29774314165115401</v>
      </c>
      <c r="H26" s="202">
        <v>0.17994357645511599</v>
      </c>
      <c r="I26" s="202">
        <v>9.6497640013694805E-2</v>
      </c>
      <c r="J26" s="202">
        <v>6.7063823342323303E-2</v>
      </c>
      <c r="K26" s="202">
        <v>2.51391939818859E-2</v>
      </c>
      <c r="L26" s="202">
        <v>2.1911831572651901E-2</v>
      </c>
      <c r="M26" s="202">
        <v>1.3589053414761999E-2</v>
      </c>
      <c r="N26" s="202">
        <v>5.0204107537865604E-3</v>
      </c>
      <c r="O26" s="202">
        <v>2.2969630081206599E-3</v>
      </c>
      <c r="P26" s="208">
        <v>610.44812011718795</v>
      </c>
      <c r="Q26" s="208">
        <v>563</v>
      </c>
    </row>
    <row r="27" spans="1:17" x14ac:dyDescent="0.2">
      <c r="A27" s="2" t="s">
        <v>44</v>
      </c>
      <c r="B27" s="205">
        <v>17</v>
      </c>
      <c r="C27" s="202" t="s">
        <v>1</v>
      </c>
      <c r="D27" s="202" t="s">
        <v>1</v>
      </c>
      <c r="E27" s="202" t="s">
        <v>1</v>
      </c>
      <c r="F27" s="202" t="s">
        <v>1</v>
      </c>
      <c r="G27" s="202" t="s">
        <v>1</v>
      </c>
      <c r="H27" s="202" t="s">
        <v>1</v>
      </c>
      <c r="I27" s="202" t="s">
        <v>1</v>
      </c>
      <c r="J27" s="202" t="s">
        <v>1</v>
      </c>
      <c r="K27" s="202" t="s">
        <v>1</v>
      </c>
      <c r="L27" s="202" t="s">
        <v>1</v>
      </c>
      <c r="M27" s="202" t="s">
        <v>1</v>
      </c>
      <c r="N27" s="202" t="s">
        <v>1</v>
      </c>
      <c r="O27" s="202" t="s">
        <v>1</v>
      </c>
      <c r="P27" s="208" t="s">
        <v>1</v>
      </c>
      <c r="Q27" s="208" t="s">
        <v>1</v>
      </c>
    </row>
    <row r="28" spans="1:17" x14ac:dyDescent="0.2">
      <c r="A28" s="2" t="s">
        <v>45</v>
      </c>
      <c r="B28" s="205">
        <v>151</v>
      </c>
      <c r="C28" s="202">
        <v>0</v>
      </c>
      <c r="D28" s="202">
        <v>8.5504017770290392E-3</v>
      </c>
      <c r="E28" s="202">
        <v>6.2671020627021803E-2</v>
      </c>
      <c r="F28" s="202">
        <v>0.23693723976612099</v>
      </c>
      <c r="G28" s="202">
        <v>0.18718805909156799</v>
      </c>
      <c r="H28" s="202">
        <v>0.16465453803539301</v>
      </c>
      <c r="I28" s="202">
        <v>8.8269963860511794E-2</v>
      </c>
      <c r="J28" s="202">
        <v>8.3289563655853299E-2</v>
      </c>
      <c r="K28" s="202">
        <v>5.5978957563638701E-2</v>
      </c>
      <c r="L28" s="202">
        <v>4.7205541282892199E-2</v>
      </c>
      <c r="M28" s="202">
        <v>4.7687459737062503E-2</v>
      </c>
      <c r="N28" s="202">
        <v>1.75672508776188E-2</v>
      </c>
      <c r="O28" s="202">
        <v>0</v>
      </c>
      <c r="P28" s="208">
        <v>664.26721191406205</v>
      </c>
      <c r="Q28" s="208">
        <v>600</v>
      </c>
    </row>
    <row r="29" spans="1:17" x14ac:dyDescent="0.2">
      <c r="A29" s="5" t="s">
        <v>46</v>
      </c>
      <c r="B29" s="204" t="s">
        <v>1</v>
      </c>
      <c r="C29" s="201" t="s">
        <v>1</v>
      </c>
      <c r="D29" s="201" t="s">
        <v>1</v>
      </c>
      <c r="E29" s="201" t="s">
        <v>1</v>
      </c>
      <c r="F29" s="201" t="s">
        <v>1</v>
      </c>
      <c r="G29" s="201" t="s">
        <v>1</v>
      </c>
      <c r="H29" s="201" t="s">
        <v>1</v>
      </c>
      <c r="I29" s="201" t="s">
        <v>1</v>
      </c>
      <c r="J29" s="201" t="s">
        <v>1</v>
      </c>
      <c r="K29" s="201" t="s">
        <v>1</v>
      </c>
      <c r="L29" s="201" t="s">
        <v>1</v>
      </c>
      <c r="M29" s="201" t="s">
        <v>1</v>
      </c>
      <c r="N29" s="201" t="s">
        <v>1</v>
      </c>
      <c r="O29" s="201" t="s">
        <v>1</v>
      </c>
      <c r="P29" s="207" t="s">
        <v>1</v>
      </c>
      <c r="Q29" s="207" t="s">
        <v>1</v>
      </c>
    </row>
    <row r="30" spans="1:17" x14ac:dyDescent="0.2">
      <c r="A30" s="2" t="s">
        <v>47</v>
      </c>
      <c r="B30" s="205">
        <v>288</v>
      </c>
      <c r="C30" s="202">
        <v>0</v>
      </c>
      <c r="D30" s="202">
        <v>4.8482630401849698E-2</v>
      </c>
      <c r="E30" s="202">
        <v>0.217738121747971</v>
      </c>
      <c r="F30" s="202">
        <v>0.33180421590805098</v>
      </c>
      <c r="G30" s="202">
        <v>0.23013204336166401</v>
      </c>
      <c r="H30" s="202">
        <v>8.6551755666732802E-2</v>
      </c>
      <c r="I30" s="202">
        <v>2.3704268038272899E-2</v>
      </c>
      <c r="J30" s="202">
        <v>2.5885695591568898E-2</v>
      </c>
      <c r="K30" s="202">
        <v>1.10733611509204E-2</v>
      </c>
      <c r="L30" s="202">
        <v>1.9296878948807699E-2</v>
      </c>
      <c r="M30" s="202">
        <v>3.7822753656655602E-3</v>
      </c>
      <c r="N30" s="202">
        <v>1.5487401979044099E-3</v>
      </c>
      <c r="O30" s="202">
        <v>0</v>
      </c>
      <c r="P30" s="208">
        <v>496.39407348632801</v>
      </c>
      <c r="Q30" s="208">
        <v>475</v>
      </c>
    </row>
    <row r="31" spans="1:17" x14ac:dyDescent="0.2">
      <c r="A31" s="2" t="s">
        <v>48</v>
      </c>
      <c r="B31" s="205">
        <v>1285</v>
      </c>
      <c r="C31" s="202">
        <v>5.08876692038029E-4</v>
      </c>
      <c r="D31" s="202">
        <v>9.4521502032875997E-3</v>
      </c>
      <c r="E31" s="202">
        <v>7.4325822293758406E-2</v>
      </c>
      <c r="F31" s="202">
        <v>0.235599756240845</v>
      </c>
      <c r="G31" s="202">
        <v>0.31214791536331199</v>
      </c>
      <c r="H31" s="202">
        <v>0.19351856410503401</v>
      </c>
      <c r="I31" s="202">
        <v>8.58012810349464E-2</v>
      </c>
      <c r="J31" s="202">
        <v>4.6635199338197701E-2</v>
      </c>
      <c r="K31" s="202">
        <v>2.3897035047411901E-2</v>
      </c>
      <c r="L31" s="202">
        <v>9.7854956984519993E-3</v>
      </c>
      <c r="M31" s="202">
        <v>4.4286195188760801E-3</v>
      </c>
      <c r="N31" s="202">
        <v>3.0460783746093499E-3</v>
      </c>
      <c r="O31" s="202">
        <v>8.5319363279268102E-4</v>
      </c>
      <c r="P31" s="208">
        <v>578.372802734375</v>
      </c>
      <c r="Q31" s="208">
        <v>552</v>
      </c>
    </row>
    <row r="32" spans="1:17" x14ac:dyDescent="0.2">
      <c r="A32" s="2" t="s">
        <v>49</v>
      </c>
      <c r="B32" s="205">
        <v>990</v>
      </c>
      <c r="C32" s="202">
        <v>0</v>
      </c>
      <c r="D32" s="202">
        <v>2.0580000709742299E-3</v>
      </c>
      <c r="E32" s="202">
        <v>2.2034734487533601E-2</v>
      </c>
      <c r="F32" s="202">
        <v>9.4554007053375203E-2</v>
      </c>
      <c r="G32" s="202">
        <v>0.24148538708686801</v>
      </c>
      <c r="H32" s="202">
        <v>0.23946900665759999</v>
      </c>
      <c r="I32" s="202">
        <v>0.17800572514533999</v>
      </c>
      <c r="J32" s="202">
        <v>9.4573929905891405E-2</v>
      </c>
      <c r="K32" s="202">
        <v>5.0083141773939098E-2</v>
      </c>
      <c r="L32" s="202">
        <v>3.8829430937767001E-2</v>
      </c>
      <c r="M32" s="202">
        <v>2.4792492389679E-2</v>
      </c>
      <c r="N32" s="202">
        <v>1.0429259389638901E-2</v>
      </c>
      <c r="O32" s="202">
        <v>3.6848867312073699E-3</v>
      </c>
      <c r="P32" s="208">
        <v>694.497314453125</v>
      </c>
      <c r="Q32" s="208">
        <v>650</v>
      </c>
    </row>
    <row r="33" spans="1:17" x14ac:dyDescent="0.2">
      <c r="A33" s="2" t="s">
        <v>50</v>
      </c>
      <c r="B33" s="205">
        <v>1865</v>
      </c>
      <c r="C33" s="202">
        <v>0</v>
      </c>
      <c r="D33" s="202">
        <v>2.6832639705389699E-3</v>
      </c>
      <c r="E33" s="202">
        <v>8.9066186919808405E-3</v>
      </c>
      <c r="F33" s="202">
        <v>4.0854889899492298E-2</v>
      </c>
      <c r="G33" s="202">
        <v>0.101729400455952</v>
      </c>
      <c r="H33" s="202">
        <v>0.14887952804565399</v>
      </c>
      <c r="I33" s="202">
        <v>0.14400586485862699</v>
      </c>
      <c r="J33" s="202">
        <v>0.11270225048065199</v>
      </c>
      <c r="K33" s="202">
        <v>9.7713217139244093E-2</v>
      </c>
      <c r="L33" s="202">
        <v>0.13081873953342399</v>
      </c>
      <c r="M33" s="202">
        <v>0.11428707838058499</v>
      </c>
      <c r="N33" s="202">
        <v>7.4949555099010495E-2</v>
      </c>
      <c r="O33" s="202">
        <v>2.2469600662589101E-2</v>
      </c>
      <c r="P33" s="208">
        <v>939.282470703125</v>
      </c>
      <c r="Q33" s="208">
        <v>840</v>
      </c>
    </row>
    <row r="34" spans="1:17" x14ac:dyDescent="0.2">
      <c r="A34" s="5" t="s">
        <v>51</v>
      </c>
      <c r="B34" s="204" t="s">
        <v>1</v>
      </c>
      <c r="C34" s="201" t="s">
        <v>1</v>
      </c>
      <c r="D34" s="201" t="s">
        <v>1</v>
      </c>
      <c r="E34" s="201" t="s">
        <v>1</v>
      </c>
      <c r="F34" s="201" t="s">
        <v>1</v>
      </c>
      <c r="G34" s="201" t="s">
        <v>1</v>
      </c>
      <c r="H34" s="201" t="s">
        <v>1</v>
      </c>
      <c r="I34" s="201" t="s">
        <v>1</v>
      </c>
      <c r="J34" s="201" t="s">
        <v>1</v>
      </c>
      <c r="K34" s="201" t="s">
        <v>1</v>
      </c>
      <c r="L34" s="201" t="s">
        <v>1</v>
      </c>
      <c r="M34" s="201" t="s">
        <v>1</v>
      </c>
      <c r="N34" s="201" t="s">
        <v>1</v>
      </c>
      <c r="O34" s="201" t="s">
        <v>1</v>
      </c>
      <c r="P34" s="207" t="s">
        <v>1</v>
      </c>
      <c r="Q34" s="207" t="s">
        <v>1</v>
      </c>
    </row>
    <row r="35" spans="1:17" x14ac:dyDescent="0.2">
      <c r="A35" s="2" t="s">
        <v>52</v>
      </c>
      <c r="B35" s="205">
        <v>1632</v>
      </c>
      <c r="C35" s="202">
        <v>1.21560471598059E-3</v>
      </c>
      <c r="D35" s="202">
        <v>1.7026823014020899E-2</v>
      </c>
      <c r="E35" s="202">
        <v>9.6258223056793199E-2</v>
      </c>
      <c r="F35" s="202">
        <v>0.24613308906555201</v>
      </c>
      <c r="G35" s="202">
        <v>0.27797058224678001</v>
      </c>
      <c r="H35" s="202">
        <v>0.17515741288662001</v>
      </c>
      <c r="I35" s="202">
        <v>9.2113755643367795E-2</v>
      </c>
      <c r="J35" s="202">
        <v>4.10692356526852E-2</v>
      </c>
      <c r="K35" s="202">
        <v>2.11989972740412E-2</v>
      </c>
      <c r="L35" s="202">
        <v>1.4963367022573899E-2</v>
      </c>
      <c r="M35" s="202">
        <v>1.06413029134274E-2</v>
      </c>
      <c r="N35" s="202">
        <v>5.0641740672290299E-3</v>
      </c>
      <c r="O35" s="202">
        <v>1.1874233605340099E-3</v>
      </c>
      <c r="P35" s="208">
        <v>578.08508300781205</v>
      </c>
      <c r="Q35" s="208">
        <v>545</v>
      </c>
    </row>
    <row r="36" spans="1:17" x14ac:dyDescent="0.2">
      <c r="A36" s="2" t="s">
        <v>53</v>
      </c>
      <c r="B36" s="205">
        <v>1940</v>
      </c>
      <c r="C36" s="202">
        <v>3.0206443625502299E-4</v>
      </c>
      <c r="D36" s="202">
        <v>1.59285927657038E-3</v>
      </c>
      <c r="E36" s="202">
        <v>1.4753306284546901E-2</v>
      </c>
      <c r="F36" s="202">
        <v>6.6538125276565593E-2</v>
      </c>
      <c r="G36" s="202">
        <v>0.19672204554080999</v>
      </c>
      <c r="H36" s="202">
        <v>0.21510905027389501</v>
      </c>
      <c r="I36" s="202">
        <v>0.15388852357864399</v>
      </c>
      <c r="J36" s="202">
        <v>0.117772802710533</v>
      </c>
      <c r="K36" s="202">
        <v>7.7761366963386494E-2</v>
      </c>
      <c r="L36" s="202">
        <v>7.8420780599117307E-2</v>
      </c>
      <c r="M36" s="202">
        <v>4.3715722858905799E-2</v>
      </c>
      <c r="N36" s="202">
        <v>2.7572957798838602E-2</v>
      </c>
      <c r="O36" s="202">
        <v>5.8504072949290302E-3</v>
      </c>
      <c r="P36" s="208">
        <v>771.94177246093795</v>
      </c>
      <c r="Q36" s="208">
        <v>700</v>
      </c>
    </row>
    <row r="37" spans="1:17" x14ac:dyDescent="0.2">
      <c r="A37" s="2" t="s">
        <v>54</v>
      </c>
      <c r="B37" s="205">
        <v>592</v>
      </c>
      <c r="C37" s="202">
        <v>0</v>
      </c>
      <c r="D37" s="202">
        <v>0</v>
      </c>
      <c r="E37" s="202">
        <v>8.2341181114316004E-3</v>
      </c>
      <c r="F37" s="202">
        <v>1.2272275052964699E-2</v>
      </c>
      <c r="G37" s="202">
        <v>0.119098410010338</v>
      </c>
      <c r="H37" s="202">
        <v>0.145523801445961</v>
      </c>
      <c r="I37" s="202">
        <v>0.166663408279419</v>
      </c>
      <c r="J37" s="202">
        <v>0.13646394014358501</v>
      </c>
      <c r="K37" s="202">
        <v>0.108534350991249</v>
      </c>
      <c r="L37" s="202">
        <v>0.122729614377022</v>
      </c>
      <c r="M37" s="202">
        <v>0.11096695810556401</v>
      </c>
      <c r="N37" s="202">
        <v>5.37771433591843E-2</v>
      </c>
      <c r="O37" s="202">
        <v>1.5735989436507201E-2</v>
      </c>
      <c r="P37" s="208">
        <v>907.79254150390602</v>
      </c>
      <c r="Q37" s="208">
        <v>816</v>
      </c>
    </row>
    <row r="38" spans="1:17" x14ac:dyDescent="0.2">
      <c r="A38" s="2" t="s">
        <v>55</v>
      </c>
      <c r="B38" s="205">
        <v>483</v>
      </c>
      <c r="C38" s="202">
        <v>0</v>
      </c>
      <c r="D38" s="202">
        <v>0</v>
      </c>
      <c r="E38" s="202">
        <v>0</v>
      </c>
      <c r="F38" s="202">
        <v>2.36124284565449E-2</v>
      </c>
      <c r="G38" s="202">
        <v>4.5671444386243799E-2</v>
      </c>
      <c r="H38" s="202">
        <v>0.10418063402175901</v>
      </c>
      <c r="I38" s="202">
        <v>0.124139234423637</v>
      </c>
      <c r="J38" s="202">
        <v>7.3606073856353801E-2</v>
      </c>
      <c r="K38" s="202">
        <v>8.0668002367019695E-2</v>
      </c>
      <c r="L38" s="202">
        <v>0.15880705416202501</v>
      </c>
      <c r="M38" s="202">
        <v>0.18292339146137199</v>
      </c>
      <c r="N38" s="202">
        <v>0.14259780943393699</v>
      </c>
      <c r="O38" s="202">
        <v>6.3793912529945401E-2</v>
      </c>
      <c r="P38" s="208">
        <v>1134.68408203125</v>
      </c>
      <c r="Q38" s="208">
        <v>1058</v>
      </c>
    </row>
    <row r="39" spans="1:17" x14ac:dyDescent="0.2">
      <c r="A39" s="5" t="s">
        <v>56</v>
      </c>
      <c r="B39" s="204" t="s">
        <v>1</v>
      </c>
      <c r="C39" s="201" t="s">
        <v>1</v>
      </c>
      <c r="D39" s="201" t="s">
        <v>1</v>
      </c>
      <c r="E39" s="201" t="s">
        <v>1</v>
      </c>
      <c r="F39" s="201" t="s">
        <v>1</v>
      </c>
      <c r="G39" s="201" t="s">
        <v>1</v>
      </c>
      <c r="H39" s="201" t="s">
        <v>1</v>
      </c>
      <c r="I39" s="201" t="s">
        <v>1</v>
      </c>
      <c r="J39" s="201" t="s">
        <v>1</v>
      </c>
      <c r="K39" s="201" t="s">
        <v>1</v>
      </c>
      <c r="L39" s="201" t="s">
        <v>1</v>
      </c>
      <c r="M39" s="201" t="s">
        <v>1</v>
      </c>
      <c r="N39" s="201" t="s">
        <v>1</v>
      </c>
      <c r="O39" s="201" t="s">
        <v>1</v>
      </c>
      <c r="P39" s="207" t="s">
        <v>1</v>
      </c>
      <c r="Q39" s="207" t="s">
        <v>1</v>
      </c>
    </row>
    <row r="40" spans="1:17" x14ac:dyDescent="0.2">
      <c r="A40" s="2" t="s">
        <v>57</v>
      </c>
      <c r="B40" s="205">
        <v>4019</v>
      </c>
      <c r="C40" s="202">
        <v>8.2641257904469999E-4</v>
      </c>
      <c r="D40" s="202">
        <v>8.8377827778458595E-3</v>
      </c>
      <c r="E40" s="202">
        <v>5.49514181911945E-2</v>
      </c>
      <c r="F40" s="202">
        <v>0.16150778532028201</v>
      </c>
      <c r="G40" s="202">
        <v>0.232584938406944</v>
      </c>
      <c r="H40" s="202">
        <v>0.178987726569176</v>
      </c>
      <c r="I40" s="202">
        <v>0.11942570656538</v>
      </c>
      <c r="J40" s="202">
        <v>7.59536847472191E-2</v>
      </c>
      <c r="K40" s="202">
        <v>4.7285430133342701E-2</v>
      </c>
      <c r="L40" s="202">
        <v>4.8739250749349601E-2</v>
      </c>
      <c r="M40" s="202">
        <v>4.08293530344963E-2</v>
      </c>
      <c r="N40" s="202">
        <v>2.3002497851848599E-2</v>
      </c>
      <c r="O40" s="202">
        <v>7.0680067874491197E-3</v>
      </c>
      <c r="P40" s="208">
        <v>695.41735839843795</v>
      </c>
      <c r="Q40" s="208">
        <v>610</v>
      </c>
    </row>
    <row r="41" spans="1:17" x14ac:dyDescent="0.2">
      <c r="A41" s="2" t="s">
        <v>58</v>
      </c>
      <c r="B41" s="205">
        <v>523</v>
      </c>
      <c r="C41" s="202">
        <v>4.9494288396090302E-4</v>
      </c>
      <c r="D41" s="202">
        <v>1.36137623339891E-2</v>
      </c>
      <c r="E41" s="202">
        <v>7.4858807027339894E-2</v>
      </c>
      <c r="F41" s="202">
        <v>0.13937257230281799</v>
      </c>
      <c r="G41" s="202">
        <v>0.18881399929523501</v>
      </c>
      <c r="H41" s="202">
        <v>0.181248664855957</v>
      </c>
      <c r="I41" s="202">
        <v>0.116807498037815</v>
      </c>
      <c r="J41" s="202">
        <v>5.9609536081552499E-2</v>
      </c>
      <c r="K41" s="202">
        <v>6.0521680861711502E-2</v>
      </c>
      <c r="L41" s="202">
        <v>7.1372546255588504E-2</v>
      </c>
      <c r="M41" s="202">
        <v>4.31089848279953E-2</v>
      </c>
      <c r="N41" s="202">
        <v>3.6982666701078401E-2</v>
      </c>
      <c r="O41" s="202">
        <v>1.3194341212511101E-2</v>
      </c>
      <c r="P41" s="208">
        <v>732.21087646484398</v>
      </c>
      <c r="Q41" s="208">
        <v>630</v>
      </c>
    </row>
    <row r="42" spans="1:17" x14ac:dyDescent="0.2">
      <c r="A42" s="5" t="s">
        <v>59</v>
      </c>
      <c r="B42" s="204" t="s">
        <v>1</v>
      </c>
      <c r="C42" s="201" t="s">
        <v>1</v>
      </c>
      <c r="D42" s="201" t="s">
        <v>1</v>
      </c>
      <c r="E42" s="201" t="s">
        <v>1</v>
      </c>
      <c r="F42" s="201" t="s">
        <v>1</v>
      </c>
      <c r="G42" s="201" t="s">
        <v>1</v>
      </c>
      <c r="H42" s="201" t="s">
        <v>1</v>
      </c>
      <c r="I42" s="201" t="s">
        <v>1</v>
      </c>
      <c r="J42" s="201" t="s">
        <v>1</v>
      </c>
      <c r="K42" s="201" t="s">
        <v>1</v>
      </c>
      <c r="L42" s="201" t="s">
        <v>1</v>
      </c>
      <c r="M42" s="201" t="s">
        <v>1</v>
      </c>
      <c r="N42" s="201" t="s">
        <v>1</v>
      </c>
      <c r="O42" s="201" t="s">
        <v>1</v>
      </c>
      <c r="P42" s="207" t="s">
        <v>1</v>
      </c>
      <c r="Q42" s="207" t="s">
        <v>1</v>
      </c>
    </row>
    <row r="43" spans="1:17" x14ac:dyDescent="0.2">
      <c r="A43" s="2" t="s">
        <v>60</v>
      </c>
      <c r="B43" s="205">
        <v>3610</v>
      </c>
      <c r="C43" s="202">
        <v>9.13115974981338E-4</v>
      </c>
      <c r="D43" s="202">
        <v>8.6802626028656994E-3</v>
      </c>
      <c r="E43" s="202">
        <v>6.0713618993759197E-2</v>
      </c>
      <c r="F43" s="202">
        <v>0.170627176761627</v>
      </c>
      <c r="G43" s="202">
        <v>0.24047200381755801</v>
      </c>
      <c r="H43" s="202">
        <v>0.17668054997921001</v>
      </c>
      <c r="I43" s="202">
        <v>0.118104748427868</v>
      </c>
      <c r="J43" s="202">
        <v>7.4666336178779602E-2</v>
      </c>
      <c r="K43" s="202">
        <v>4.2896222323179203E-2</v>
      </c>
      <c r="L43" s="202">
        <v>4.5426797121763202E-2</v>
      </c>
      <c r="M43" s="202">
        <v>3.68853025138378E-2</v>
      </c>
      <c r="N43" s="202">
        <v>1.8460191786289201E-2</v>
      </c>
      <c r="O43" s="202">
        <v>5.4736738093197302E-3</v>
      </c>
      <c r="P43" s="208">
        <v>677.54052734375</v>
      </c>
      <c r="Q43" s="208">
        <v>600</v>
      </c>
    </row>
    <row r="44" spans="1:17" x14ac:dyDescent="0.2">
      <c r="A44" s="2" t="s">
        <v>61</v>
      </c>
      <c r="B44" s="205">
        <v>530</v>
      </c>
      <c r="C44" s="202">
        <v>0</v>
      </c>
      <c r="D44" s="202">
        <v>1.02388635277748E-2</v>
      </c>
      <c r="E44" s="202">
        <v>1.0924393311142901E-2</v>
      </c>
      <c r="F44" s="202">
        <v>9.7980134189128903E-2</v>
      </c>
      <c r="G44" s="202">
        <v>0.177454873919487</v>
      </c>
      <c r="H44" s="202">
        <v>0.19614237546920801</v>
      </c>
      <c r="I44" s="202">
        <v>0.12953552603721599</v>
      </c>
      <c r="J44" s="202">
        <v>9.2998281121253995E-2</v>
      </c>
      <c r="K44" s="202">
        <v>7.6210454106330899E-2</v>
      </c>
      <c r="L44" s="202">
        <v>6.7724235355854007E-2</v>
      </c>
      <c r="M44" s="202">
        <v>6.9007694721221896E-2</v>
      </c>
      <c r="N44" s="202">
        <v>5.1993649452924701E-2</v>
      </c>
      <c r="O44" s="202">
        <v>1.9789509475231198E-2</v>
      </c>
      <c r="P44" s="208">
        <v>822.83850097656205</v>
      </c>
      <c r="Q44" s="208">
        <v>700</v>
      </c>
    </row>
    <row r="45" spans="1:17" x14ac:dyDescent="0.2">
      <c r="A45" s="2" t="s">
        <v>62</v>
      </c>
      <c r="B45" s="205">
        <v>455</v>
      </c>
      <c r="C45" s="202">
        <v>5.5247283307835503E-4</v>
      </c>
      <c r="D45" s="202">
        <v>1.378383487463E-2</v>
      </c>
      <c r="E45" s="202">
        <v>7.8334391117095906E-2</v>
      </c>
      <c r="F45" s="202">
        <v>0.141213729977608</v>
      </c>
      <c r="G45" s="202">
        <v>0.179439932107925</v>
      </c>
      <c r="H45" s="202">
        <v>0.17976588010788</v>
      </c>
      <c r="I45" s="202">
        <v>0.115031570196152</v>
      </c>
      <c r="J45" s="202">
        <v>5.2045036107301698E-2</v>
      </c>
      <c r="K45" s="202">
        <v>6.3801258802413899E-2</v>
      </c>
      <c r="L45" s="202">
        <v>7.7578805387020097E-2</v>
      </c>
      <c r="M45" s="202">
        <v>4.3998047709464999E-2</v>
      </c>
      <c r="N45" s="202">
        <v>4.12813723087311E-2</v>
      </c>
      <c r="O45" s="202">
        <v>1.3173673301935199E-2</v>
      </c>
      <c r="P45" s="208">
        <v>737.70080566406205</v>
      </c>
      <c r="Q45" s="208">
        <v>639</v>
      </c>
    </row>
    <row r="46" spans="1:17" x14ac:dyDescent="0.2">
      <c r="A46" s="5" t="s">
        <v>63</v>
      </c>
      <c r="B46" s="204" t="s">
        <v>1</v>
      </c>
      <c r="C46" s="201" t="s">
        <v>1</v>
      </c>
      <c r="D46" s="201" t="s">
        <v>1</v>
      </c>
      <c r="E46" s="201" t="s">
        <v>1</v>
      </c>
      <c r="F46" s="201" t="s">
        <v>1</v>
      </c>
      <c r="G46" s="201" t="s">
        <v>1</v>
      </c>
      <c r="H46" s="201" t="s">
        <v>1</v>
      </c>
      <c r="I46" s="201" t="s">
        <v>1</v>
      </c>
      <c r="J46" s="201" t="s">
        <v>1</v>
      </c>
      <c r="K46" s="201" t="s">
        <v>1</v>
      </c>
      <c r="L46" s="201" t="s">
        <v>1</v>
      </c>
      <c r="M46" s="201" t="s">
        <v>1</v>
      </c>
      <c r="N46" s="201" t="s">
        <v>1</v>
      </c>
      <c r="O46" s="201" t="s">
        <v>1</v>
      </c>
      <c r="P46" s="207" t="s">
        <v>1</v>
      </c>
      <c r="Q46" s="207" t="s">
        <v>1</v>
      </c>
    </row>
    <row r="47" spans="1:17" x14ac:dyDescent="0.2">
      <c r="A47" s="2" t="s">
        <v>64</v>
      </c>
      <c r="B47" s="205">
        <v>736</v>
      </c>
      <c r="C47" s="202">
        <v>0</v>
      </c>
      <c r="D47" s="202">
        <v>5.2980524487793402E-3</v>
      </c>
      <c r="E47" s="202">
        <v>3.6346714943647399E-2</v>
      </c>
      <c r="F47" s="202">
        <v>8.0834269523620605E-2</v>
      </c>
      <c r="G47" s="202">
        <v>0.13626837730407701</v>
      </c>
      <c r="H47" s="202">
        <v>0.132733523845673</v>
      </c>
      <c r="I47" s="202">
        <v>0.14565223455429099</v>
      </c>
      <c r="J47" s="202">
        <v>9.1796338558196994E-2</v>
      </c>
      <c r="K47" s="202">
        <v>8.3067491650581401E-2</v>
      </c>
      <c r="L47" s="202">
        <v>0.102176353335381</v>
      </c>
      <c r="M47" s="202">
        <v>8.8931389153003707E-2</v>
      </c>
      <c r="N47" s="202">
        <v>6.5569795668125194E-2</v>
      </c>
      <c r="O47" s="202">
        <v>3.1325489282607998E-2</v>
      </c>
      <c r="P47" s="208">
        <v>889.55615234375</v>
      </c>
      <c r="Q47" s="208">
        <v>773</v>
      </c>
    </row>
    <row r="48" spans="1:17" x14ac:dyDescent="0.2">
      <c r="A48" s="2" t="s">
        <v>65</v>
      </c>
      <c r="B48" s="205">
        <v>372</v>
      </c>
      <c r="C48" s="202">
        <v>0</v>
      </c>
      <c r="D48" s="202">
        <v>1.0883903130888901E-2</v>
      </c>
      <c r="E48" s="202">
        <v>7.9597830772399902E-2</v>
      </c>
      <c r="F48" s="202">
        <v>0.21878445148468001</v>
      </c>
      <c r="G48" s="202">
        <v>0.33290821313857999</v>
      </c>
      <c r="H48" s="202">
        <v>0.16285182535648299</v>
      </c>
      <c r="I48" s="202">
        <v>6.53812140226364E-2</v>
      </c>
      <c r="J48" s="202">
        <v>3.8621615618467303E-2</v>
      </c>
      <c r="K48" s="202">
        <v>2.9750235378742201E-2</v>
      </c>
      <c r="L48" s="202">
        <v>2.5818144902586899E-2</v>
      </c>
      <c r="M48" s="202">
        <v>2.28509623557329E-2</v>
      </c>
      <c r="N48" s="202">
        <v>6.0724169015884399E-3</v>
      </c>
      <c r="O48" s="202">
        <v>6.47920463234186E-3</v>
      </c>
      <c r="P48" s="208">
        <v>609.80877685546898</v>
      </c>
      <c r="Q48" s="208">
        <v>550</v>
      </c>
    </row>
    <row r="49" spans="1:17" x14ac:dyDescent="0.2">
      <c r="A49" s="2" t="s">
        <v>66</v>
      </c>
      <c r="B49" s="205">
        <v>672</v>
      </c>
      <c r="C49" s="202">
        <v>3.4044990316033398E-3</v>
      </c>
      <c r="D49" s="202">
        <v>2.0729484967887402E-3</v>
      </c>
      <c r="E49" s="202">
        <v>7.0295415818691295E-2</v>
      </c>
      <c r="F49" s="202">
        <v>0.224356308579445</v>
      </c>
      <c r="G49" s="202">
        <v>0.22631509602069899</v>
      </c>
      <c r="H49" s="202">
        <v>0.163629621267319</v>
      </c>
      <c r="I49" s="202">
        <v>0.10869064927101101</v>
      </c>
      <c r="J49" s="202">
        <v>7.1355156600475297E-2</v>
      </c>
      <c r="K49" s="202">
        <v>4.0160622447729097E-2</v>
      </c>
      <c r="L49" s="202">
        <v>4.4462364166975001E-2</v>
      </c>
      <c r="M49" s="202">
        <v>2.60329190641642E-2</v>
      </c>
      <c r="N49" s="202">
        <v>1.7929799854755402E-2</v>
      </c>
      <c r="O49" s="202">
        <v>1.2946081114932899E-3</v>
      </c>
      <c r="P49" s="208">
        <v>649.34484863281205</v>
      </c>
      <c r="Q49" s="208">
        <v>580</v>
      </c>
    </row>
    <row r="50" spans="1:17" x14ac:dyDescent="0.2">
      <c r="A50" s="2" t="s">
        <v>67</v>
      </c>
      <c r="B50" s="205">
        <v>400</v>
      </c>
      <c r="C50" s="202">
        <v>0</v>
      </c>
      <c r="D50" s="202">
        <v>1.26461675390601E-2</v>
      </c>
      <c r="E50" s="202">
        <v>3.8985941559076302E-2</v>
      </c>
      <c r="F50" s="202">
        <v>0.110842652618885</v>
      </c>
      <c r="G50" s="202">
        <v>0.19572058320045499</v>
      </c>
      <c r="H50" s="202">
        <v>0.224757924675941</v>
      </c>
      <c r="I50" s="202">
        <v>0.12586951255798301</v>
      </c>
      <c r="J50" s="202">
        <v>9.0643793344497695E-2</v>
      </c>
      <c r="K50" s="202">
        <v>6.4559958875179305E-2</v>
      </c>
      <c r="L50" s="202">
        <v>6.1321843415498699E-2</v>
      </c>
      <c r="M50" s="202">
        <v>4.0180012583732598E-2</v>
      </c>
      <c r="N50" s="202">
        <v>2.8288358822464901E-2</v>
      </c>
      <c r="O50" s="202">
        <v>6.1832438223063902E-3</v>
      </c>
      <c r="P50" s="208">
        <v>727.28472900390602</v>
      </c>
      <c r="Q50" s="208">
        <v>650</v>
      </c>
    </row>
    <row r="51" spans="1:17" x14ac:dyDescent="0.2">
      <c r="A51" s="2" t="s">
        <v>68</v>
      </c>
      <c r="B51" s="205">
        <v>475</v>
      </c>
      <c r="C51" s="202">
        <v>0</v>
      </c>
      <c r="D51" s="202">
        <v>1.9094465300440799E-2</v>
      </c>
      <c r="E51" s="202">
        <v>3.4318685531616197E-2</v>
      </c>
      <c r="F51" s="202">
        <v>0.17900030314922299</v>
      </c>
      <c r="G51" s="202">
        <v>0.21235884726047499</v>
      </c>
      <c r="H51" s="202">
        <v>0.18182334303855899</v>
      </c>
      <c r="I51" s="202">
        <v>0.122354440391064</v>
      </c>
      <c r="J51" s="202">
        <v>6.1362728476524402E-2</v>
      </c>
      <c r="K51" s="202">
        <v>6.0830757021903999E-2</v>
      </c>
      <c r="L51" s="202">
        <v>6.7072942852973896E-2</v>
      </c>
      <c r="M51" s="202">
        <v>3.5393748432397801E-2</v>
      </c>
      <c r="N51" s="202">
        <v>1.9082985818386099E-2</v>
      </c>
      <c r="O51" s="202">
        <v>7.3067573830485301E-3</v>
      </c>
      <c r="P51" s="208">
        <v>693.74285888671898</v>
      </c>
      <c r="Q51" s="208">
        <v>620</v>
      </c>
    </row>
    <row r="52" spans="1:17" x14ac:dyDescent="0.2">
      <c r="A52" s="2" t="s">
        <v>69</v>
      </c>
      <c r="B52" s="205">
        <v>393</v>
      </c>
      <c r="C52" s="202">
        <v>2.2237428929656701E-3</v>
      </c>
      <c r="D52" s="202">
        <v>5.8354777283966498E-3</v>
      </c>
      <c r="E52" s="202">
        <v>3.4732449799776098E-2</v>
      </c>
      <c r="F52" s="202">
        <v>0.13336345553398099</v>
      </c>
      <c r="G52" s="202">
        <v>0.2489914894104</v>
      </c>
      <c r="H52" s="202">
        <v>0.17749531567096699</v>
      </c>
      <c r="I52" s="202">
        <v>0.119769781827927</v>
      </c>
      <c r="J52" s="202">
        <v>9.1421917080879198E-2</v>
      </c>
      <c r="K52" s="202">
        <v>5.67271076142788E-2</v>
      </c>
      <c r="L52" s="202">
        <v>5.67133538424969E-2</v>
      </c>
      <c r="M52" s="202">
        <v>3.5554435104131699E-2</v>
      </c>
      <c r="N52" s="202">
        <v>2.58317701518536E-2</v>
      </c>
      <c r="O52" s="202">
        <v>1.13396998494864E-2</v>
      </c>
      <c r="P52" s="208">
        <v>719.04162597656205</v>
      </c>
      <c r="Q52" s="208">
        <v>625</v>
      </c>
    </row>
    <row r="53" spans="1:17" x14ac:dyDescent="0.2">
      <c r="A53" s="2" t="s">
        <v>70</v>
      </c>
      <c r="B53" s="205">
        <v>443</v>
      </c>
      <c r="C53" s="202">
        <v>0</v>
      </c>
      <c r="D53" s="202">
        <v>1.6693321987986599E-2</v>
      </c>
      <c r="E53" s="202">
        <v>0.16237673163413999</v>
      </c>
      <c r="F53" s="202">
        <v>0.1822829246521</v>
      </c>
      <c r="G53" s="202">
        <v>0.30979934334754899</v>
      </c>
      <c r="H53" s="202">
        <v>0.16152101755142201</v>
      </c>
      <c r="I53" s="202">
        <v>9.6433907747268705E-2</v>
      </c>
      <c r="J53" s="202">
        <v>2.6992456987500201E-2</v>
      </c>
      <c r="K53" s="202">
        <v>1.03761311620474E-2</v>
      </c>
      <c r="L53" s="202">
        <v>1.55426533892751E-2</v>
      </c>
      <c r="M53" s="202">
        <v>9.9367452785372699E-3</v>
      </c>
      <c r="N53" s="202">
        <v>8.0447606742381998E-3</v>
      </c>
      <c r="O53" s="202">
        <v>0</v>
      </c>
      <c r="P53" s="208">
        <v>559.91125488281205</v>
      </c>
      <c r="Q53" s="208">
        <v>541</v>
      </c>
    </row>
    <row r="54" spans="1:17" x14ac:dyDescent="0.2">
      <c r="A54" s="2" t="s">
        <v>71</v>
      </c>
      <c r="B54" s="205">
        <v>454</v>
      </c>
      <c r="C54" s="202">
        <v>0</v>
      </c>
      <c r="D54" s="202">
        <v>1.10823586583138E-2</v>
      </c>
      <c r="E54" s="202">
        <v>4.5543342828750603E-2</v>
      </c>
      <c r="F54" s="202">
        <v>0.16394631564617199</v>
      </c>
      <c r="G54" s="202">
        <v>0.21354591846466101</v>
      </c>
      <c r="H54" s="202">
        <v>0.19573606550693501</v>
      </c>
      <c r="I54" s="202">
        <v>0.15439981222152699</v>
      </c>
      <c r="J54" s="202">
        <v>8.5144743323326097E-2</v>
      </c>
      <c r="K54" s="202">
        <v>4.4294577091932297E-2</v>
      </c>
      <c r="L54" s="202">
        <v>2.85566262900829E-2</v>
      </c>
      <c r="M54" s="202">
        <v>3.7550203502178199E-2</v>
      </c>
      <c r="N54" s="202">
        <v>1.83587707579136E-2</v>
      </c>
      <c r="O54" s="202">
        <v>1.8412710633128901E-3</v>
      </c>
      <c r="P54" s="208">
        <v>679.47869873046898</v>
      </c>
      <c r="Q54" s="208">
        <v>634</v>
      </c>
    </row>
    <row r="55" spans="1:17" x14ac:dyDescent="0.2">
      <c r="A55" s="2" t="s">
        <v>72</v>
      </c>
      <c r="B55" s="205">
        <v>241</v>
      </c>
      <c r="C55" s="202">
        <v>1.5998726012185201E-3</v>
      </c>
      <c r="D55" s="202">
        <v>9.5642842352390307E-3</v>
      </c>
      <c r="E55" s="202">
        <v>3.9606366306543399E-2</v>
      </c>
      <c r="F55" s="202">
        <v>0.173864960670471</v>
      </c>
      <c r="G55" s="202">
        <v>0.22293935716152199</v>
      </c>
      <c r="H55" s="202">
        <v>0.20270168781280501</v>
      </c>
      <c r="I55" s="202">
        <v>0.108703263103962</v>
      </c>
      <c r="J55" s="202">
        <v>9.9067650735378293E-2</v>
      </c>
      <c r="K55" s="202">
        <v>5.3025636821985203E-2</v>
      </c>
      <c r="L55" s="202">
        <v>1.43411671742797E-2</v>
      </c>
      <c r="M55" s="202">
        <v>3.6174084991216701E-2</v>
      </c>
      <c r="N55" s="202">
        <v>3.0444141477346399E-2</v>
      </c>
      <c r="O55" s="202">
        <v>7.9675270244479197E-3</v>
      </c>
      <c r="P55" s="208">
        <v>693.20867919921898</v>
      </c>
      <c r="Q55" s="208">
        <v>601</v>
      </c>
    </row>
    <row r="56" spans="1:17" x14ac:dyDescent="0.2">
      <c r="A56" s="2" t="s">
        <v>73</v>
      </c>
      <c r="B56" s="205">
        <v>496</v>
      </c>
      <c r="C56" s="202">
        <v>0</v>
      </c>
      <c r="D56" s="202">
        <v>1.14944875240326E-2</v>
      </c>
      <c r="E56" s="202">
        <v>4.26359809935093E-2</v>
      </c>
      <c r="F56" s="202">
        <v>0.12775318324565901</v>
      </c>
      <c r="G56" s="202">
        <v>0.19452922046184501</v>
      </c>
      <c r="H56" s="202">
        <v>0.214483857154846</v>
      </c>
      <c r="I56" s="202">
        <v>0.121513351798058</v>
      </c>
      <c r="J56" s="202">
        <v>8.3858683705329895E-2</v>
      </c>
      <c r="K56" s="202">
        <v>5.0677370280027403E-2</v>
      </c>
      <c r="L56" s="202">
        <v>7.1099266409874004E-2</v>
      </c>
      <c r="M56" s="202">
        <v>5.7713180780410801E-2</v>
      </c>
      <c r="N56" s="202">
        <v>2.1969553083181399E-2</v>
      </c>
      <c r="O56" s="202">
        <v>2.27186246775091E-3</v>
      </c>
      <c r="P56" s="208">
        <v>726.92272949218795</v>
      </c>
      <c r="Q56" s="208">
        <v>655</v>
      </c>
    </row>
    <row r="57" spans="1:17" x14ac:dyDescent="0.2">
      <c r="A57" s="5" t="s">
        <v>74</v>
      </c>
      <c r="B57" s="204" t="s">
        <v>1</v>
      </c>
      <c r="C57" s="201" t="s">
        <v>1</v>
      </c>
      <c r="D57" s="201" t="s">
        <v>1</v>
      </c>
      <c r="E57" s="201" t="s">
        <v>1</v>
      </c>
      <c r="F57" s="201" t="s">
        <v>1</v>
      </c>
      <c r="G57" s="201" t="s">
        <v>1</v>
      </c>
      <c r="H57" s="201" t="s">
        <v>1</v>
      </c>
      <c r="I57" s="201" t="s">
        <v>1</v>
      </c>
      <c r="J57" s="201" t="s">
        <v>1</v>
      </c>
      <c r="K57" s="201" t="s">
        <v>1</v>
      </c>
      <c r="L57" s="201" t="s">
        <v>1</v>
      </c>
      <c r="M57" s="201" t="s">
        <v>1</v>
      </c>
      <c r="N57" s="201" t="s">
        <v>1</v>
      </c>
      <c r="O57" s="201" t="s">
        <v>1</v>
      </c>
      <c r="P57" s="207" t="s">
        <v>1</v>
      </c>
      <c r="Q57" s="207" t="s">
        <v>1</v>
      </c>
    </row>
    <row r="58" spans="1:17" x14ac:dyDescent="0.2">
      <c r="A58" s="2" t="s">
        <v>75</v>
      </c>
      <c r="B58" s="205">
        <v>736</v>
      </c>
      <c r="C58" s="202">
        <v>0</v>
      </c>
      <c r="D58" s="202">
        <v>5.2980524487793402E-3</v>
      </c>
      <c r="E58" s="202">
        <v>3.6346714943647399E-2</v>
      </c>
      <c r="F58" s="202">
        <v>8.0834269523620605E-2</v>
      </c>
      <c r="G58" s="202">
        <v>0.13626837730407701</v>
      </c>
      <c r="H58" s="202">
        <v>0.132733523845673</v>
      </c>
      <c r="I58" s="202">
        <v>0.14565223455429099</v>
      </c>
      <c r="J58" s="202">
        <v>9.1796338558196994E-2</v>
      </c>
      <c r="K58" s="202">
        <v>8.3067491650581401E-2</v>
      </c>
      <c r="L58" s="202">
        <v>0.102176353335381</v>
      </c>
      <c r="M58" s="202">
        <v>8.8931389153003707E-2</v>
      </c>
      <c r="N58" s="202">
        <v>6.5569795668125194E-2</v>
      </c>
      <c r="O58" s="202">
        <v>3.1325489282607998E-2</v>
      </c>
      <c r="P58" s="208">
        <v>889.55615234375</v>
      </c>
      <c r="Q58" s="208">
        <v>773</v>
      </c>
    </row>
    <row r="59" spans="1:17" x14ac:dyDescent="0.2">
      <c r="A59" s="2" t="s">
        <v>76</v>
      </c>
      <c r="B59" s="205">
        <v>2369</v>
      </c>
      <c r="C59" s="202">
        <v>1.37651979457587E-3</v>
      </c>
      <c r="D59" s="202">
        <v>9.7645726054906793E-3</v>
      </c>
      <c r="E59" s="202">
        <v>3.61226052045822E-2</v>
      </c>
      <c r="F59" s="202">
        <v>0.15905317664146401</v>
      </c>
      <c r="G59" s="202">
        <v>0.214171767234802</v>
      </c>
      <c r="H59" s="202">
        <v>0.19588693976402299</v>
      </c>
      <c r="I59" s="202">
        <v>0.119251266121864</v>
      </c>
      <c r="J59" s="202">
        <v>8.27042981982231E-2</v>
      </c>
      <c r="K59" s="202">
        <v>5.5683087557554203E-2</v>
      </c>
      <c r="L59" s="202">
        <v>5.4838374257087701E-2</v>
      </c>
      <c r="M59" s="202">
        <v>4.2878720909357099E-2</v>
      </c>
      <c r="N59" s="202">
        <v>2.2037213668227199E-2</v>
      </c>
      <c r="O59" s="202">
        <v>6.2314555980265097E-3</v>
      </c>
      <c r="P59" s="208">
        <v>708.09161376953102</v>
      </c>
      <c r="Q59" s="208">
        <v>630</v>
      </c>
    </row>
    <row r="60" spans="1:17" x14ac:dyDescent="0.2">
      <c r="A60" s="2" t="s">
        <v>77</v>
      </c>
      <c r="B60" s="205">
        <v>1166</v>
      </c>
      <c r="C60" s="202">
        <v>0</v>
      </c>
      <c r="D60" s="202">
        <v>1.3631345704197899E-2</v>
      </c>
      <c r="E60" s="202">
        <v>0.11917960643768299</v>
      </c>
      <c r="F60" s="202">
        <v>0.20120280981063801</v>
      </c>
      <c r="G60" s="202">
        <v>0.29620742797851601</v>
      </c>
      <c r="H60" s="202">
        <v>0.16454003751277901</v>
      </c>
      <c r="I60" s="202">
        <v>9.8016180098056793E-2</v>
      </c>
      <c r="J60" s="202">
        <v>3.8313500583171803E-2</v>
      </c>
      <c r="K60" s="202">
        <v>2.1161511540412899E-2</v>
      </c>
      <c r="L60" s="202">
        <v>2.416748739779E-2</v>
      </c>
      <c r="M60" s="202">
        <v>1.3169608078896999E-2</v>
      </c>
      <c r="N60" s="202">
        <v>9.7363544628024101E-3</v>
      </c>
      <c r="O60" s="202">
        <v>6.74135982990265E-4</v>
      </c>
      <c r="P60" s="208">
        <v>587.03973388671898</v>
      </c>
      <c r="Q60" s="208">
        <v>550</v>
      </c>
    </row>
    <row r="61" spans="1:17" x14ac:dyDescent="0.2">
      <c r="A61" s="2" t="s">
        <v>78</v>
      </c>
      <c r="B61" s="205">
        <v>411</v>
      </c>
      <c r="C61" s="202">
        <v>0</v>
      </c>
      <c r="D61" s="202">
        <v>7.6670534908771498E-3</v>
      </c>
      <c r="E61" s="202">
        <v>6.9057181477546706E-2</v>
      </c>
      <c r="F61" s="202">
        <v>0.15405452251434301</v>
      </c>
      <c r="G61" s="202">
        <v>0.21661651134491</v>
      </c>
      <c r="H61" s="202">
        <v>0.180677875876427</v>
      </c>
      <c r="I61" s="202">
        <v>0.134993880987167</v>
      </c>
      <c r="J61" s="202">
        <v>9.3446888029575306E-2</v>
      </c>
      <c r="K61" s="202">
        <v>4.3052390217781102E-2</v>
      </c>
      <c r="L61" s="202">
        <v>3.7711881101131398E-2</v>
      </c>
      <c r="M61" s="202">
        <v>3.23425605893135E-2</v>
      </c>
      <c r="N61" s="202">
        <v>2.7261946350336099E-2</v>
      </c>
      <c r="O61" s="202">
        <v>3.1173024326562899E-3</v>
      </c>
      <c r="P61" s="208">
        <v>683.935546875</v>
      </c>
      <c r="Q61" s="208">
        <v>613</v>
      </c>
    </row>
    <row r="62" spans="1:17" x14ac:dyDescent="0.2">
      <c r="A62" s="5" t="s">
        <v>79</v>
      </c>
      <c r="B62" s="204" t="s">
        <v>1</v>
      </c>
      <c r="C62" s="201" t="s">
        <v>1</v>
      </c>
      <c r="D62" s="201" t="s">
        <v>1</v>
      </c>
      <c r="E62" s="201" t="s">
        <v>1</v>
      </c>
      <c r="F62" s="201" t="s">
        <v>1</v>
      </c>
      <c r="G62" s="201" t="s">
        <v>1</v>
      </c>
      <c r="H62" s="201" t="s">
        <v>1</v>
      </c>
      <c r="I62" s="201" t="s">
        <v>1</v>
      </c>
      <c r="J62" s="201" t="s">
        <v>1</v>
      </c>
      <c r="K62" s="201" t="s">
        <v>1</v>
      </c>
      <c r="L62" s="201" t="s">
        <v>1</v>
      </c>
      <c r="M62" s="201" t="s">
        <v>1</v>
      </c>
      <c r="N62" s="201" t="s">
        <v>1</v>
      </c>
      <c r="O62" s="201" t="s">
        <v>1</v>
      </c>
      <c r="P62" s="207" t="s">
        <v>1</v>
      </c>
      <c r="Q62" s="207" t="s">
        <v>1</v>
      </c>
    </row>
    <row r="63" spans="1:17" x14ac:dyDescent="0.2">
      <c r="A63" s="2" t="s">
        <v>80</v>
      </c>
      <c r="B63" s="205">
        <v>3770</v>
      </c>
      <c r="C63" s="202">
        <v>9.0406381059438001E-4</v>
      </c>
      <c r="D63" s="202">
        <v>1.17971515282989E-2</v>
      </c>
      <c r="E63" s="202">
        <v>6.9107413291931194E-2</v>
      </c>
      <c r="F63" s="202">
        <v>0.18293811380863201</v>
      </c>
      <c r="G63" s="202">
        <v>0.240153223276138</v>
      </c>
      <c r="H63" s="202">
        <v>0.185076594352722</v>
      </c>
      <c r="I63" s="202">
        <v>0.11273872107267401</v>
      </c>
      <c r="J63" s="202">
        <v>6.8641640245914501E-2</v>
      </c>
      <c r="K63" s="202">
        <v>4.17901575565338E-2</v>
      </c>
      <c r="L63" s="202">
        <v>4.15301471948624E-2</v>
      </c>
      <c r="M63" s="202">
        <v>2.4829544126987499E-2</v>
      </c>
      <c r="N63" s="202">
        <v>1.6449654474854501E-2</v>
      </c>
      <c r="O63" s="202">
        <v>4.0435781702399297E-3</v>
      </c>
      <c r="P63" s="208">
        <v>655.87811279296898</v>
      </c>
      <c r="Q63" s="208">
        <v>595</v>
      </c>
    </row>
    <row r="64" spans="1:17" x14ac:dyDescent="0.2">
      <c r="A64" s="2" t="s">
        <v>81</v>
      </c>
      <c r="B64" s="205">
        <v>139</v>
      </c>
      <c r="C64" s="202">
        <v>0</v>
      </c>
      <c r="D64" s="202">
        <v>0</v>
      </c>
      <c r="E64" s="202">
        <v>0</v>
      </c>
      <c r="F64" s="202">
        <v>0</v>
      </c>
      <c r="G64" s="202">
        <v>8.5108444094657898E-2</v>
      </c>
      <c r="H64" s="202">
        <v>0.110593907535076</v>
      </c>
      <c r="I64" s="202">
        <v>0.198503062129021</v>
      </c>
      <c r="J64" s="202">
        <v>5.8420110493898399E-2</v>
      </c>
      <c r="K64" s="202">
        <v>9.5831401646137196E-2</v>
      </c>
      <c r="L64" s="202">
        <v>0.141122400760651</v>
      </c>
      <c r="M64" s="202">
        <v>0.17859257757663699</v>
      </c>
      <c r="N64" s="202">
        <v>0.111281752586365</v>
      </c>
      <c r="O64" s="202">
        <v>2.05463394522667E-2</v>
      </c>
      <c r="P64" s="208">
        <v>1030.05432128906</v>
      </c>
      <c r="Q64" s="208">
        <v>930</v>
      </c>
    </row>
    <row r="65" spans="1:17" x14ac:dyDescent="0.2">
      <c r="A65" s="2" t="s">
        <v>82</v>
      </c>
      <c r="B65" s="205">
        <v>352</v>
      </c>
      <c r="C65" s="202">
        <v>0</v>
      </c>
      <c r="D65" s="202">
        <v>0</v>
      </c>
      <c r="E65" s="202">
        <v>0</v>
      </c>
      <c r="F65" s="202">
        <v>4.7013629227876698E-2</v>
      </c>
      <c r="G65" s="202">
        <v>0.143543586134911</v>
      </c>
      <c r="H65" s="202">
        <v>0.120355680584908</v>
      </c>
      <c r="I65" s="202">
        <v>0.121872745454311</v>
      </c>
      <c r="J65" s="202">
        <v>0.105400010943413</v>
      </c>
      <c r="K65" s="202">
        <v>7.9751193523406996E-2</v>
      </c>
      <c r="L65" s="202">
        <v>0.117524705827236</v>
      </c>
      <c r="M65" s="202">
        <v>0.15331804752349901</v>
      </c>
      <c r="N65" s="202">
        <v>9.0048991143703502E-2</v>
      </c>
      <c r="O65" s="202">
        <v>2.11714189499617E-2</v>
      </c>
      <c r="P65" s="208">
        <v>958.93713378906205</v>
      </c>
      <c r="Q65" s="208">
        <v>841</v>
      </c>
    </row>
    <row r="66" spans="1:17" x14ac:dyDescent="0.2">
      <c r="A66" s="2" t="s">
        <v>83</v>
      </c>
      <c r="B66" s="205">
        <v>380</v>
      </c>
      <c r="C66" s="202">
        <v>0</v>
      </c>
      <c r="D66" s="202">
        <v>0</v>
      </c>
      <c r="E66" s="202">
        <v>0</v>
      </c>
      <c r="F66" s="202">
        <v>2.1480243653058999E-2</v>
      </c>
      <c r="G66" s="202">
        <v>0.155647203326225</v>
      </c>
      <c r="H66" s="202">
        <v>0.17827230691909801</v>
      </c>
      <c r="I66" s="202">
        <v>0.16339968144893599</v>
      </c>
      <c r="J66" s="202">
        <v>0.116101622581482</v>
      </c>
      <c r="K66" s="202">
        <v>9.4813786447048201E-2</v>
      </c>
      <c r="L66" s="202">
        <v>0.10195832699537299</v>
      </c>
      <c r="M66" s="202">
        <v>8.5974797606468201E-2</v>
      </c>
      <c r="N66" s="202">
        <v>4.1920486837625497E-2</v>
      </c>
      <c r="O66" s="202">
        <v>4.04315330088139E-2</v>
      </c>
      <c r="P66" s="208">
        <v>901.71667480468795</v>
      </c>
      <c r="Q66" s="208">
        <v>780</v>
      </c>
    </row>
    <row r="67" spans="1:17" x14ac:dyDescent="0.2">
      <c r="A67" s="5" t="s">
        <v>84</v>
      </c>
      <c r="B67" s="204" t="s">
        <v>1</v>
      </c>
      <c r="C67" s="201" t="s">
        <v>1</v>
      </c>
      <c r="D67" s="201" t="s">
        <v>1</v>
      </c>
      <c r="E67" s="201" t="s">
        <v>1</v>
      </c>
      <c r="F67" s="201" t="s">
        <v>1</v>
      </c>
      <c r="G67" s="201" t="s">
        <v>1</v>
      </c>
      <c r="H67" s="201" t="s">
        <v>1</v>
      </c>
      <c r="I67" s="201" t="s">
        <v>1</v>
      </c>
      <c r="J67" s="201" t="s">
        <v>1</v>
      </c>
      <c r="K67" s="201" t="s">
        <v>1</v>
      </c>
      <c r="L67" s="201" t="s">
        <v>1</v>
      </c>
      <c r="M67" s="201" t="s">
        <v>1</v>
      </c>
      <c r="N67" s="201" t="s">
        <v>1</v>
      </c>
      <c r="O67" s="201" t="s">
        <v>1</v>
      </c>
      <c r="P67" s="207" t="s">
        <v>1</v>
      </c>
      <c r="Q67" s="207" t="s">
        <v>1</v>
      </c>
    </row>
    <row r="68" spans="1:17" x14ac:dyDescent="0.2">
      <c r="A68" s="2" t="s">
        <v>85</v>
      </c>
      <c r="B68" s="205">
        <v>4269</v>
      </c>
      <c r="C68" s="202">
        <v>8.2849623868241895E-4</v>
      </c>
      <c r="D68" s="202">
        <v>1.05252284556627E-2</v>
      </c>
      <c r="E68" s="202">
        <v>6.1244353652000399E-2</v>
      </c>
      <c r="F68" s="202">
        <v>0.16726858913898501</v>
      </c>
      <c r="G68" s="202">
        <v>0.23183470964431799</v>
      </c>
      <c r="H68" s="202">
        <v>0.17439307272434201</v>
      </c>
      <c r="I68" s="202">
        <v>0.115550369024277</v>
      </c>
      <c r="J68" s="202">
        <v>7.1676991879940005E-2</v>
      </c>
      <c r="K68" s="202">
        <v>4.7899503260850899E-2</v>
      </c>
      <c r="L68" s="202">
        <v>4.8478320240974399E-2</v>
      </c>
      <c r="M68" s="202">
        <v>3.9790038019418703E-2</v>
      </c>
      <c r="N68" s="202">
        <v>2.3284215480089201E-2</v>
      </c>
      <c r="O68" s="202">
        <v>7.22611229866743E-3</v>
      </c>
      <c r="P68" s="208">
        <v>690.70245361328102</v>
      </c>
      <c r="Q68" s="208">
        <v>605</v>
      </c>
    </row>
    <row r="69" spans="1:17" x14ac:dyDescent="0.2">
      <c r="A69" s="2" t="s">
        <v>86</v>
      </c>
      <c r="B69" s="205">
        <v>65</v>
      </c>
      <c r="C69" s="202">
        <v>0</v>
      </c>
      <c r="D69" s="202">
        <v>0</v>
      </c>
      <c r="E69" s="202">
        <v>2.2676179185509699E-2</v>
      </c>
      <c r="F69" s="202">
        <v>9.88209694623947E-2</v>
      </c>
      <c r="G69" s="202">
        <v>8.6186304688453702E-2</v>
      </c>
      <c r="H69" s="202">
        <v>0.217472463846207</v>
      </c>
      <c r="I69" s="202">
        <v>0.19527943432331099</v>
      </c>
      <c r="J69" s="202">
        <v>9.9040724337100997E-2</v>
      </c>
      <c r="K69" s="202">
        <v>3.36289182305336E-2</v>
      </c>
      <c r="L69" s="202">
        <v>9.9692516028881101E-2</v>
      </c>
      <c r="M69" s="202">
        <v>6.6774956881999997E-2</v>
      </c>
      <c r="N69" s="202">
        <v>3.4642361104488401E-2</v>
      </c>
      <c r="O69" s="202">
        <v>4.5785173773765599E-2</v>
      </c>
      <c r="P69" s="208">
        <v>856.34045410156205</v>
      </c>
      <c r="Q69" s="208">
        <v>700</v>
      </c>
    </row>
    <row r="70" spans="1:17" x14ac:dyDescent="0.2">
      <c r="A70" s="2" t="s">
        <v>87</v>
      </c>
      <c r="B70" s="205">
        <v>298</v>
      </c>
      <c r="C70" s="202">
        <v>0</v>
      </c>
      <c r="D70" s="202">
        <v>0</v>
      </c>
      <c r="E70" s="202">
        <v>2.82155722379684E-2</v>
      </c>
      <c r="F70" s="202">
        <v>2.2835735231638E-2</v>
      </c>
      <c r="G70" s="202">
        <v>0.12945121526718101</v>
      </c>
      <c r="H70" s="202">
        <v>0.230152562260628</v>
      </c>
      <c r="I70" s="202">
        <v>0.14853562414646099</v>
      </c>
      <c r="J70" s="202">
        <v>0.107610836625099</v>
      </c>
      <c r="K70" s="202">
        <v>9.1184273362159701E-2</v>
      </c>
      <c r="L70" s="202">
        <v>0.104149140417576</v>
      </c>
      <c r="M70" s="202">
        <v>6.4247384667396504E-2</v>
      </c>
      <c r="N70" s="202">
        <v>6.0088116675615297E-2</v>
      </c>
      <c r="O70" s="202">
        <v>1.35295437648892E-2</v>
      </c>
      <c r="P70" s="208">
        <v>851.03973388671898</v>
      </c>
      <c r="Q70" s="208">
        <v>733</v>
      </c>
    </row>
    <row r="71" spans="1:17" x14ac:dyDescent="0.2">
      <c r="A71" s="2" t="s">
        <v>88</v>
      </c>
      <c r="B71" s="205">
        <v>40</v>
      </c>
      <c r="C71" s="202">
        <v>0</v>
      </c>
      <c r="D71" s="202">
        <v>2.3972360417246801E-2</v>
      </c>
      <c r="E71" s="202">
        <v>7.1042314171791104E-2</v>
      </c>
      <c r="F71" s="202">
        <v>0.170378267765045</v>
      </c>
      <c r="G71" s="202">
        <v>0.22255329787731201</v>
      </c>
      <c r="H71" s="202">
        <v>0.22499611973762501</v>
      </c>
      <c r="I71" s="202">
        <v>0.127832010388374</v>
      </c>
      <c r="J71" s="202">
        <v>4.6249795705079998E-2</v>
      </c>
      <c r="K71" s="202">
        <v>4.5205954462289803E-2</v>
      </c>
      <c r="L71" s="202">
        <v>6.7769885063171401E-2</v>
      </c>
      <c r="M71" s="202">
        <v>0</v>
      </c>
      <c r="N71" s="202">
        <v>0</v>
      </c>
      <c r="O71" s="202">
        <v>0</v>
      </c>
      <c r="P71" s="208">
        <v>624.16436767578102</v>
      </c>
      <c r="Q71" s="208">
        <v>600</v>
      </c>
    </row>
    <row r="72" spans="1:17" x14ac:dyDescent="0.2">
      <c r="A72" s="5" t="s">
        <v>89</v>
      </c>
      <c r="B72" s="204" t="s">
        <v>1</v>
      </c>
      <c r="C72" s="201" t="s">
        <v>1</v>
      </c>
      <c r="D72" s="201" t="s">
        <v>1</v>
      </c>
      <c r="E72" s="201" t="s">
        <v>1</v>
      </c>
      <c r="F72" s="201" t="s">
        <v>1</v>
      </c>
      <c r="G72" s="201" t="s">
        <v>1</v>
      </c>
      <c r="H72" s="201" t="s">
        <v>1</v>
      </c>
      <c r="I72" s="201" t="s">
        <v>1</v>
      </c>
      <c r="J72" s="201" t="s">
        <v>1</v>
      </c>
      <c r="K72" s="201" t="s">
        <v>1</v>
      </c>
      <c r="L72" s="201" t="s">
        <v>1</v>
      </c>
      <c r="M72" s="201" t="s">
        <v>1</v>
      </c>
      <c r="N72" s="201" t="s">
        <v>1</v>
      </c>
      <c r="O72" s="201" t="s">
        <v>1</v>
      </c>
      <c r="P72" s="207" t="s">
        <v>1</v>
      </c>
      <c r="Q72" s="207" t="s">
        <v>1</v>
      </c>
    </row>
    <row r="73" spans="1:17" x14ac:dyDescent="0.2">
      <c r="A73" s="2" t="s">
        <v>89</v>
      </c>
      <c r="B73" s="205">
        <v>4670</v>
      </c>
      <c r="C73" s="202">
        <v>7.6059467392042301E-4</v>
      </c>
      <c r="D73" s="202">
        <v>9.89350024610758E-3</v>
      </c>
      <c r="E73" s="202">
        <v>5.9076379984617199E-2</v>
      </c>
      <c r="F73" s="202">
        <v>0.15898935496807101</v>
      </c>
      <c r="G73" s="202">
        <v>0.22459232807159399</v>
      </c>
      <c r="H73" s="202">
        <v>0.17844855785369901</v>
      </c>
      <c r="I73" s="202">
        <v>0.11853250861167899</v>
      </c>
      <c r="J73" s="202">
        <v>7.3148824274539906E-2</v>
      </c>
      <c r="K73" s="202">
        <v>4.9980968236923197E-2</v>
      </c>
      <c r="L73" s="202">
        <v>5.2491884678602198E-2</v>
      </c>
      <c r="M73" s="202">
        <v>4.1011687368154498E-2</v>
      </c>
      <c r="N73" s="202">
        <v>2.5058001279830901E-2</v>
      </c>
      <c r="O73" s="202">
        <v>8.0154156312346493E-3</v>
      </c>
      <c r="P73" s="208">
        <v>700.54425048828102</v>
      </c>
      <c r="Q73" s="208">
        <v>615</v>
      </c>
    </row>
    <row r="74" spans="1:17" x14ac:dyDescent="0.2">
      <c r="A74" s="2" t="s">
        <v>90</v>
      </c>
      <c r="B74" s="205">
        <v>1</v>
      </c>
      <c r="C74" s="202" t="s">
        <v>1</v>
      </c>
      <c r="D74" s="202" t="s">
        <v>1</v>
      </c>
      <c r="E74" s="202" t="s">
        <v>1</v>
      </c>
      <c r="F74" s="202" t="s">
        <v>1</v>
      </c>
      <c r="G74" s="202" t="s">
        <v>1</v>
      </c>
      <c r="H74" s="202" t="s">
        <v>1</v>
      </c>
      <c r="I74" s="202" t="s">
        <v>1</v>
      </c>
      <c r="J74" s="202" t="s">
        <v>1</v>
      </c>
      <c r="K74" s="202" t="s">
        <v>1</v>
      </c>
      <c r="L74" s="202" t="s">
        <v>1</v>
      </c>
      <c r="M74" s="202" t="s">
        <v>1</v>
      </c>
      <c r="N74" s="202" t="s">
        <v>1</v>
      </c>
      <c r="O74" s="202" t="s">
        <v>1</v>
      </c>
      <c r="P74" s="208" t="s">
        <v>1</v>
      </c>
      <c r="Q74" s="208" t="s">
        <v>1</v>
      </c>
    </row>
    <row r="75" spans="1:17" x14ac:dyDescent="0.2">
      <c r="A75" s="5" t="s">
        <v>91</v>
      </c>
      <c r="B75" s="204" t="s">
        <v>1</v>
      </c>
      <c r="C75" s="201" t="s">
        <v>1</v>
      </c>
      <c r="D75" s="201" t="s">
        <v>1</v>
      </c>
      <c r="E75" s="201" t="s">
        <v>1</v>
      </c>
      <c r="F75" s="201" t="s">
        <v>1</v>
      </c>
      <c r="G75" s="201" t="s">
        <v>1</v>
      </c>
      <c r="H75" s="201" t="s">
        <v>1</v>
      </c>
      <c r="I75" s="201" t="s">
        <v>1</v>
      </c>
      <c r="J75" s="201" t="s">
        <v>1</v>
      </c>
      <c r="K75" s="201" t="s">
        <v>1</v>
      </c>
      <c r="L75" s="201" t="s">
        <v>1</v>
      </c>
      <c r="M75" s="201" t="s">
        <v>1</v>
      </c>
      <c r="N75" s="201" t="s">
        <v>1</v>
      </c>
      <c r="O75" s="201" t="s">
        <v>1</v>
      </c>
      <c r="P75" s="207" t="s">
        <v>1</v>
      </c>
      <c r="Q75" s="207" t="s">
        <v>1</v>
      </c>
    </row>
    <row r="76" spans="1:17" x14ac:dyDescent="0.2">
      <c r="A76" s="2" t="s">
        <v>92</v>
      </c>
      <c r="B76" s="205">
        <v>2050</v>
      </c>
      <c r="C76" s="202">
        <v>5.8276654453948097E-4</v>
      </c>
      <c r="D76" s="202">
        <v>6.9082211703062101E-3</v>
      </c>
      <c r="E76" s="202">
        <v>3.7170559167861897E-2</v>
      </c>
      <c r="F76" s="202">
        <v>0.11555911600589799</v>
      </c>
      <c r="G76" s="202">
        <v>0.201098456978798</v>
      </c>
      <c r="H76" s="202">
        <v>0.18782968819141399</v>
      </c>
      <c r="I76" s="202">
        <v>0.12944746017456099</v>
      </c>
      <c r="J76" s="202">
        <v>7.8794568777084406E-2</v>
      </c>
      <c r="K76" s="202">
        <v>6.7709885537624401E-2</v>
      </c>
      <c r="L76" s="202">
        <v>6.7126467823982197E-2</v>
      </c>
      <c r="M76" s="202">
        <v>5.5803392082452802E-2</v>
      </c>
      <c r="N76" s="202">
        <v>4.0211420506238903E-2</v>
      </c>
      <c r="O76" s="202">
        <v>1.17579894140363E-2</v>
      </c>
      <c r="P76" s="208">
        <v>765.19793701171898</v>
      </c>
      <c r="Q76" s="208">
        <v>670</v>
      </c>
    </row>
    <row r="77" spans="1:17" x14ac:dyDescent="0.2">
      <c r="A77" s="2" t="s">
        <v>93</v>
      </c>
      <c r="B77" s="205">
        <v>872</v>
      </c>
      <c r="C77" s="202">
        <v>0</v>
      </c>
      <c r="D77" s="202">
        <v>7.0243799127638297E-3</v>
      </c>
      <c r="E77" s="202">
        <v>7.4883043766021701E-2</v>
      </c>
      <c r="F77" s="202">
        <v>0.14867752790451</v>
      </c>
      <c r="G77" s="202">
        <v>0.222199186682701</v>
      </c>
      <c r="H77" s="202">
        <v>0.18244145810604101</v>
      </c>
      <c r="I77" s="202">
        <v>0.12729464471340199</v>
      </c>
      <c r="J77" s="202">
        <v>7.3744885623455006E-2</v>
      </c>
      <c r="K77" s="202">
        <v>4.5169726014137303E-2</v>
      </c>
      <c r="L77" s="202">
        <v>5.1647923886775998E-2</v>
      </c>
      <c r="M77" s="202">
        <v>3.6882258951663999E-2</v>
      </c>
      <c r="N77" s="202">
        <v>2.4425981566309901E-2</v>
      </c>
      <c r="O77" s="202">
        <v>5.6089782156050197E-3</v>
      </c>
      <c r="P77" s="208">
        <v>690.00537109375</v>
      </c>
      <c r="Q77" s="208">
        <v>610</v>
      </c>
    </row>
    <row r="78" spans="1:17" x14ac:dyDescent="0.2">
      <c r="A78" s="2" t="s">
        <v>94</v>
      </c>
      <c r="B78" s="205">
        <v>1734</v>
      </c>
      <c r="C78" s="202">
        <v>1.4394345926120899E-3</v>
      </c>
      <c r="D78" s="202">
        <v>1.59713253378868E-2</v>
      </c>
      <c r="E78" s="202">
        <v>7.8827917575836196E-2</v>
      </c>
      <c r="F78" s="202">
        <v>0.22361800074577301</v>
      </c>
      <c r="G78" s="202">
        <v>0.25669744610786399</v>
      </c>
      <c r="H78" s="202">
        <v>0.165617540478706</v>
      </c>
      <c r="I78" s="202">
        <v>9.9929168820381206E-2</v>
      </c>
      <c r="J78" s="202">
        <v>6.3452392816543607E-2</v>
      </c>
      <c r="K78" s="202">
        <v>2.8163423761725401E-2</v>
      </c>
      <c r="L78" s="202">
        <v>3.2728701829910299E-2</v>
      </c>
      <c r="M78" s="202">
        <v>2.3760285228490802E-2</v>
      </c>
      <c r="N78" s="202">
        <v>5.3893234580755199E-3</v>
      </c>
      <c r="O78" s="202">
        <v>4.40502911806107E-3</v>
      </c>
      <c r="P78" s="208">
        <v>619.48199462890602</v>
      </c>
      <c r="Q78" s="208">
        <v>560</v>
      </c>
    </row>
    <row r="79" spans="1:17" x14ac:dyDescent="0.2">
      <c r="A79" s="5" t="s">
        <v>95</v>
      </c>
      <c r="B79" s="204" t="s">
        <v>1</v>
      </c>
      <c r="C79" s="201" t="s">
        <v>1</v>
      </c>
      <c r="D79" s="201" t="s">
        <v>1</v>
      </c>
      <c r="E79" s="201" t="s">
        <v>1</v>
      </c>
      <c r="F79" s="201" t="s">
        <v>1</v>
      </c>
      <c r="G79" s="201" t="s">
        <v>1</v>
      </c>
      <c r="H79" s="201" t="s">
        <v>1</v>
      </c>
      <c r="I79" s="201" t="s">
        <v>1</v>
      </c>
      <c r="J79" s="201" t="s">
        <v>1</v>
      </c>
      <c r="K79" s="201" t="s">
        <v>1</v>
      </c>
      <c r="L79" s="201" t="s">
        <v>1</v>
      </c>
      <c r="M79" s="201" t="s">
        <v>1</v>
      </c>
      <c r="N79" s="201" t="s">
        <v>1</v>
      </c>
      <c r="O79" s="201" t="s">
        <v>1</v>
      </c>
      <c r="P79" s="207" t="s">
        <v>1</v>
      </c>
      <c r="Q79" s="207" t="s">
        <v>1</v>
      </c>
    </row>
    <row r="80" spans="1:17" x14ac:dyDescent="0.2">
      <c r="A80" s="2" t="s">
        <v>96</v>
      </c>
      <c r="B80" s="205">
        <v>950</v>
      </c>
      <c r="C80" s="202">
        <v>9.8588725086301609E-4</v>
      </c>
      <c r="D80" s="202">
        <v>7.67700979486108E-3</v>
      </c>
      <c r="E80" s="202">
        <v>2.9123472049832299E-2</v>
      </c>
      <c r="F80" s="202">
        <v>0.135226160287857</v>
      </c>
      <c r="G80" s="202">
        <v>0.119234919548035</v>
      </c>
      <c r="H80" s="202">
        <v>0.174290716648102</v>
      </c>
      <c r="I80" s="202">
        <v>0.149574190378189</v>
      </c>
      <c r="J80" s="202">
        <v>0.100219145417213</v>
      </c>
      <c r="K80" s="202">
        <v>6.8723671138286604E-2</v>
      </c>
      <c r="L80" s="202">
        <v>9.3427054584026295E-2</v>
      </c>
      <c r="M80" s="202">
        <v>6.1750706285238301E-2</v>
      </c>
      <c r="N80" s="202">
        <v>4.6785052865743602E-2</v>
      </c>
      <c r="O80" s="202">
        <v>1.29820117726922E-2</v>
      </c>
      <c r="P80" s="208">
        <v>804.961669921875</v>
      </c>
      <c r="Q80" s="208">
        <v>710</v>
      </c>
    </row>
    <row r="81" spans="1:17" x14ac:dyDescent="0.2">
      <c r="A81" s="2" t="s">
        <v>97</v>
      </c>
      <c r="B81" s="205">
        <v>777</v>
      </c>
      <c r="C81" s="202">
        <v>0</v>
      </c>
      <c r="D81" s="202">
        <v>3.1437687575817099E-3</v>
      </c>
      <c r="E81" s="202">
        <v>4.5720010995864903E-2</v>
      </c>
      <c r="F81" s="202">
        <v>0.15945741534233099</v>
      </c>
      <c r="G81" s="202">
        <v>0.24450114369392401</v>
      </c>
      <c r="H81" s="202">
        <v>0.224019810557365</v>
      </c>
      <c r="I81" s="202">
        <v>9.9336065351963002E-2</v>
      </c>
      <c r="J81" s="202">
        <v>6.6181883215904194E-2</v>
      </c>
      <c r="K81" s="202">
        <v>4.2078714817762403E-2</v>
      </c>
      <c r="L81" s="202">
        <v>5.7264871895313298E-2</v>
      </c>
      <c r="M81" s="202">
        <v>3.6768857389688499E-2</v>
      </c>
      <c r="N81" s="202">
        <v>1.1764649301767301E-2</v>
      </c>
      <c r="O81" s="202">
        <v>9.7628077492117899E-3</v>
      </c>
      <c r="P81" s="208">
        <v>687.34552001953102</v>
      </c>
      <c r="Q81" s="208">
        <v>616</v>
      </c>
    </row>
    <row r="82" spans="1:17" x14ac:dyDescent="0.2">
      <c r="A82" s="2" t="s">
        <v>98</v>
      </c>
      <c r="B82" s="205">
        <v>226</v>
      </c>
      <c r="C82" s="202">
        <v>0</v>
      </c>
      <c r="D82" s="202">
        <v>1.7591100186109501E-2</v>
      </c>
      <c r="E82" s="202">
        <v>4.33681942522526E-2</v>
      </c>
      <c r="F82" s="202">
        <v>0.161537125706673</v>
      </c>
      <c r="G82" s="202">
        <v>0.26540595293045</v>
      </c>
      <c r="H82" s="202">
        <v>0.22892260551452601</v>
      </c>
      <c r="I82" s="202">
        <v>0.100183203816414</v>
      </c>
      <c r="J82" s="202">
        <v>7.4537426233291598E-2</v>
      </c>
      <c r="K82" s="202">
        <v>3.9779137820005403E-2</v>
      </c>
      <c r="L82" s="202">
        <v>3.0820982530713099E-2</v>
      </c>
      <c r="M82" s="202">
        <v>9.5976265147328394E-3</v>
      </c>
      <c r="N82" s="202">
        <v>2.2501915693283098E-2</v>
      </c>
      <c r="O82" s="202">
        <v>5.7547250762581799E-3</v>
      </c>
      <c r="P82" s="208">
        <v>654.77484130859398</v>
      </c>
      <c r="Q82" s="208">
        <v>600</v>
      </c>
    </row>
    <row r="83" spans="1:17" x14ac:dyDescent="0.2">
      <c r="A83" s="2" t="s">
        <v>99</v>
      </c>
      <c r="B83" s="205">
        <v>753</v>
      </c>
      <c r="C83" s="202">
        <v>0</v>
      </c>
      <c r="D83" s="202">
        <v>1.9403714686632201E-2</v>
      </c>
      <c r="E83" s="202">
        <v>0.12554903328418701</v>
      </c>
      <c r="F83" s="202">
        <v>0.27814432978630099</v>
      </c>
      <c r="G83" s="202">
        <v>0.32524076104164101</v>
      </c>
      <c r="H83" s="202">
        <v>0.15363906323909801</v>
      </c>
      <c r="I83" s="202">
        <v>6.6170036792755099E-2</v>
      </c>
      <c r="J83" s="202">
        <v>1.6006054356694201E-2</v>
      </c>
      <c r="K83" s="202">
        <v>4.6661305241286798E-3</v>
      </c>
      <c r="L83" s="202">
        <v>7.9059554263949394E-3</v>
      </c>
      <c r="M83" s="202">
        <v>3.8138189120218201E-4</v>
      </c>
      <c r="N83" s="202">
        <v>0</v>
      </c>
      <c r="O83" s="202">
        <v>2.893534488976E-3</v>
      </c>
      <c r="P83" s="208">
        <v>532.84600830078102</v>
      </c>
      <c r="Q83" s="208">
        <v>520</v>
      </c>
    </row>
    <row r="84" spans="1:17" x14ac:dyDescent="0.2">
      <c r="A84" s="2" t="s">
        <v>100</v>
      </c>
      <c r="B84" s="205">
        <v>243</v>
      </c>
      <c r="C84" s="202">
        <v>0</v>
      </c>
      <c r="D84" s="202">
        <v>9.1973785310983693E-3</v>
      </c>
      <c r="E84" s="202">
        <v>6.7832924425602001E-2</v>
      </c>
      <c r="F84" s="202">
        <v>0.17230813205242199</v>
      </c>
      <c r="G84" s="202">
        <v>0.29439577460289001</v>
      </c>
      <c r="H84" s="202">
        <v>0.178884223103523</v>
      </c>
      <c r="I84" s="202">
        <v>0.11117428541183499</v>
      </c>
      <c r="J84" s="202">
        <v>7.5611986219883007E-2</v>
      </c>
      <c r="K84" s="202">
        <v>4.53232564032078E-2</v>
      </c>
      <c r="L84" s="202">
        <v>2.7536600828170801E-2</v>
      </c>
      <c r="M84" s="202">
        <v>1.3692535459995299E-2</v>
      </c>
      <c r="N84" s="202">
        <v>2.9129381291568301E-3</v>
      </c>
      <c r="O84" s="202">
        <v>1.1299779871478701E-3</v>
      </c>
      <c r="P84" s="208">
        <v>621.86877441406205</v>
      </c>
      <c r="Q84" s="208">
        <v>573</v>
      </c>
    </row>
    <row r="85" spans="1:17" x14ac:dyDescent="0.2">
      <c r="A85" s="2" t="s">
        <v>101</v>
      </c>
      <c r="B85" s="205">
        <v>437</v>
      </c>
      <c r="C85" s="202">
        <v>0</v>
      </c>
      <c r="D85" s="202">
        <v>1.5401103533804399E-2</v>
      </c>
      <c r="E85" s="202">
        <v>3.82292047142982E-2</v>
      </c>
      <c r="F85" s="202">
        <v>0.110688947141171</v>
      </c>
      <c r="G85" s="202">
        <v>0.172770336270332</v>
      </c>
      <c r="H85" s="202">
        <v>0.194880455732346</v>
      </c>
      <c r="I85" s="202">
        <v>0.18041475117206601</v>
      </c>
      <c r="J85" s="202">
        <v>0.106634199619293</v>
      </c>
      <c r="K85" s="202">
        <v>6.8944938480854007E-2</v>
      </c>
      <c r="L85" s="202">
        <v>5.5158261209726299E-2</v>
      </c>
      <c r="M85" s="202">
        <v>3.7155192345380797E-2</v>
      </c>
      <c r="N85" s="202">
        <v>1.8207678571343401E-2</v>
      </c>
      <c r="O85" s="202">
        <v>1.51491933502257E-3</v>
      </c>
      <c r="P85" s="208">
        <v>722.122802734375</v>
      </c>
      <c r="Q85" s="208">
        <v>680</v>
      </c>
    </row>
    <row r="86" spans="1:17" x14ac:dyDescent="0.2">
      <c r="A86" s="2" t="s">
        <v>102</v>
      </c>
      <c r="B86" s="205">
        <v>70</v>
      </c>
      <c r="C86" s="202">
        <v>0</v>
      </c>
      <c r="D86" s="202">
        <v>2.92820539325476E-2</v>
      </c>
      <c r="E86" s="202">
        <v>0</v>
      </c>
      <c r="F86" s="202">
        <v>0.19657395780086501</v>
      </c>
      <c r="G86" s="202">
        <v>7.1866512298584002E-3</v>
      </c>
      <c r="H86" s="202">
        <v>9.5935009419918102E-2</v>
      </c>
      <c r="I86" s="202">
        <v>0.115653403103352</v>
      </c>
      <c r="J86" s="202">
        <v>0.12255571782589</v>
      </c>
      <c r="K86" s="202">
        <v>0.120906546711922</v>
      </c>
      <c r="L86" s="202">
        <v>1.9868852570653E-2</v>
      </c>
      <c r="M86" s="202">
        <v>0.14365260303020499</v>
      </c>
      <c r="N86" s="202">
        <v>7.2067670524120303E-2</v>
      </c>
      <c r="O86" s="202">
        <v>7.6317541301250499E-2</v>
      </c>
      <c r="P86" s="208">
        <v>971.73077392578102</v>
      </c>
      <c r="Q86" s="208">
        <v>860</v>
      </c>
    </row>
    <row r="87" spans="1:17" x14ac:dyDescent="0.2">
      <c r="A87" s="2" t="s">
        <v>103</v>
      </c>
      <c r="B87" s="205">
        <v>203</v>
      </c>
      <c r="C87" s="202">
        <v>0</v>
      </c>
      <c r="D87" s="202">
        <v>1.4170211739838101E-2</v>
      </c>
      <c r="E87" s="202">
        <v>4.7094386536628002E-4</v>
      </c>
      <c r="F87" s="202">
        <v>0</v>
      </c>
      <c r="G87" s="202">
        <v>7.6491430401802105E-2</v>
      </c>
      <c r="H87" s="202">
        <v>7.8070051968097701E-2</v>
      </c>
      <c r="I87" s="202">
        <v>6.0483053326606799E-2</v>
      </c>
      <c r="J87" s="202">
        <v>0.11210372298955899</v>
      </c>
      <c r="K87" s="202">
        <v>7.2679288685321794E-2</v>
      </c>
      <c r="L87" s="202">
        <v>7.8857094049453694E-2</v>
      </c>
      <c r="M87" s="202">
        <v>0.24515573680400801</v>
      </c>
      <c r="N87" s="202">
        <v>0.22378776967525499</v>
      </c>
      <c r="O87" s="202">
        <v>3.7730697542428998E-2</v>
      </c>
      <c r="P87" s="208">
        <v>1169.99621582031</v>
      </c>
      <c r="Q87" s="208">
        <v>1200</v>
      </c>
    </row>
    <row r="88" spans="1:17" x14ac:dyDescent="0.2">
      <c r="A88" s="2" t="s">
        <v>104</v>
      </c>
      <c r="B88" s="205">
        <v>956</v>
      </c>
      <c r="C88" s="202">
        <v>2.0838116761297001E-3</v>
      </c>
      <c r="D88" s="202">
        <v>4.7724191099405297E-3</v>
      </c>
      <c r="E88" s="202">
        <v>6.5132446587085696E-2</v>
      </c>
      <c r="F88" s="202">
        <v>0.124224312603474</v>
      </c>
      <c r="G88" s="202">
        <v>0.23875957727432301</v>
      </c>
      <c r="H88" s="202">
        <v>0.17595833539962799</v>
      </c>
      <c r="I88" s="202">
        <v>0.137127369642258</v>
      </c>
      <c r="J88" s="202">
        <v>7.9793438315391499E-2</v>
      </c>
      <c r="K88" s="202">
        <v>6.57935440540314E-2</v>
      </c>
      <c r="L88" s="202">
        <v>5.3936667740345001E-2</v>
      </c>
      <c r="M88" s="202">
        <v>3.6414261907339103E-2</v>
      </c>
      <c r="N88" s="202">
        <v>1.27877630293369E-2</v>
      </c>
      <c r="O88" s="202">
        <v>3.2160568516701499E-3</v>
      </c>
      <c r="P88" s="208">
        <v>689.09051513671898</v>
      </c>
      <c r="Q88" s="208">
        <v>624</v>
      </c>
    </row>
    <row r="89" spans="1:17" x14ac:dyDescent="0.2">
      <c r="A89" s="5" t="s">
        <v>105</v>
      </c>
      <c r="B89" s="204" t="s">
        <v>1</v>
      </c>
      <c r="C89" s="201" t="s">
        <v>1</v>
      </c>
      <c r="D89" s="201" t="s">
        <v>1</v>
      </c>
      <c r="E89" s="201" t="s">
        <v>1</v>
      </c>
      <c r="F89" s="201" t="s">
        <v>1</v>
      </c>
      <c r="G89" s="201" t="s">
        <v>1</v>
      </c>
      <c r="H89" s="201" t="s">
        <v>1</v>
      </c>
      <c r="I89" s="201" t="s">
        <v>1</v>
      </c>
      <c r="J89" s="201" t="s">
        <v>1</v>
      </c>
      <c r="K89" s="201" t="s">
        <v>1</v>
      </c>
      <c r="L89" s="201" t="s">
        <v>1</v>
      </c>
      <c r="M89" s="201" t="s">
        <v>1</v>
      </c>
      <c r="N89" s="201" t="s">
        <v>1</v>
      </c>
      <c r="O89" s="201" t="s">
        <v>1</v>
      </c>
      <c r="P89" s="207" t="s">
        <v>1</v>
      </c>
      <c r="Q89" s="207" t="s">
        <v>1</v>
      </c>
    </row>
    <row r="90" spans="1:17" x14ac:dyDescent="0.2">
      <c r="A90" s="2" t="s">
        <v>106</v>
      </c>
      <c r="B90" s="205">
        <v>629</v>
      </c>
      <c r="C90" s="202">
        <v>0</v>
      </c>
      <c r="D90" s="202">
        <v>2.8099047020077698E-2</v>
      </c>
      <c r="E90" s="202">
        <v>0.15030874311924</v>
      </c>
      <c r="F90" s="202">
        <v>0.28415387868881198</v>
      </c>
      <c r="G90" s="202">
        <v>0.23181480169296301</v>
      </c>
      <c r="H90" s="202">
        <v>0.12976025044918099</v>
      </c>
      <c r="I90" s="202">
        <v>6.41319304704666E-2</v>
      </c>
      <c r="J90" s="202">
        <v>4.4359784573316602E-2</v>
      </c>
      <c r="K90" s="202">
        <v>2.8993224725127199E-2</v>
      </c>
      <c r="L90" s="202">
        <v>2.05103810876608E-2</v>
      </c>
      <c r="M90" s="202">
        <v>1.1129204183816899E-2</v>
      </c>
      <c r="N90" s="202">
        <v>3.8096304051578002E-3</v>
      </c>
      <c r="O90" s="202">
        <v>2.9291068203747299E-3</v>
      </c>
      <c r="P90" s="208">
        <v>558.53381347656205</v>
      </c>
      <c r="Q90" s="208">
        <v>515</v>
      </c>
    </row>
    <row r="91" spans="1:17" x14ac:dyDescent="0.2">
      <c r="A91" s="2" t="s">
        <v>107</v>
      </c>
      <c r="B91" s="205">
        <v>1372</v>
      </c>
      <c r="C91" s="202">
        <v>5.8326014550402804E-4</v>
      </c>
      <c r="D91" s="202">
        <v>7.9075768589973398E-3</v>
      </c>
      <c r="E91" s="202">
        <v>5.6696742773056003E-2</v>
      </c>
      <c r="F91" s="202">
        <v>0.18152043223381001</v>
      </c>
      <c r="G91" s="202">
        <v>0.28147318959236101</v>
      </c>
      <c r="H91" s="202">
        <v>0.19572332501411399</v>
      </c>
      <c r="I91" s="202">
        <v>0.106711238622665</v>
      </c>
      <c r="J91" s="202">
        <v>7.1019351482391399E-2</v>
      </c>
      <c r="K91" s="202">
        <v>3.4876469522714601E-2</v>
      </c>
      <c r="L91" s="202">
        <v>3.1532946974039099E-2</v>
      </c>
      <c r="M91" s="202">
        <v>1.7963739112019501E-2</v>
      </c>
      <c r="N91" s="202">
        <v>1.05493348091841E-2</v>
      </c>
      <c r="O91" s="202">
        <v>3.4424096811562798E-3</v>
      </c>
      <c r="P91" s="208">
        <v>637.39880371093795</v>
      </c>
      <c r="Q91" s="208">
        <v>583</v>
      </c>
    </row>
    <row r="92" spans="1:17" x14ac:dyDescent="0.2">
      <c r="A92" s="2" t="s">
        <v>108</v>
      </c>
      <c r="B92" s="205">
        <v>2118</v>
      </c>
      <c r="C92" s="202">
        <v>0</v>
      </c>
      <c r="D92" s="202">
        <v>4.4261282309889802E-3</v>
      </c>
      <c r="E92" s="202">
        <v>2.3572117090225199E-2</v>
      </c>
      <c r="F92" s="202">
        <v>9.4669416546821594E-2</v>
      </c>
      <c r="G92" s="202">
        <v>0.199279755353928</v>
      </c>
      <c r="H92" s="202">
        <v>0.19926747679710399</v>
      </c>
      <c r="I92" s="202">
        <v>0.14979712665080999</v>
      </c>
      <c r="J92" s="202">
        <v>8.9193023741245298E-2</v>
      </c>
      <c r="K92" s="202">
        <v>6.6655583679676098E-2</v>
      </c>
      <c r="L92" s="202">
        <v>7.36954510211945E-2</v>
      </c>
      <c r="M92" s="202">
        <v>5.9959847480058698E-2</v>
      </c>
      <c r="N92" s="202">
        <v>3.2840795814990997E-2</v>
      </c>
      <c r="O92" s="202">
        <v>6.6432873718440498E-3</v>
      </c>
      <c r="P92" s="208">
        <v>766.33172607421898</v>
      </c>
      <c r="Q92" s="208">
        <v>685</v>
      </c>
    </row>
    <row r="93" spans="1:17" x14ac:dyDescent="0.2">
      <c r="A93" s="2" t="s">
        <v>109</v>
      </c>
      <c r="B93" s="205">
        <v>287</v>
      </c>
      <c r="C93" s="202">
        <v>0</v>
      </c>
      <c r="D93" s="202">
        <v>1.21293717529625E-3</v>
      </c>
      <c r="E93" s="202">
        <v>1.6866983845829998E-2</v>
      </c>
      <c r="F93" s="202">
        <v>6.9472402334213298E-2</v>
      </c>
      <c r="G93" s="202">
        <v>8.5966676473617595E-2</v>
      </c>
      <c r="H93" s="202">
        <v>9.8476432263851194E-2</v>
      </c>
      <c r="I93" s="202">
        <v>0.103702299296856</v>
      </c>
      <c r="J93" s="202">
        <v>8.6118452250957503E-2</v>
      </c>
      <c r="K93" s="202">
        <v>6.4664281904697404E-2</v>
      </c>
      <c r="L93" s="202">
        <v>0.12593936920165999</v>
      </c>
      <c r="M93" s="202">
        <v>0.13884355127811401</v>
      </c>
      <c r="N93" s="202">
        <v>0.143898695707321</v>
      </c>
      <c r="O93" s="202">
        <v>6.4837910234928103E-2</v>
      </c>
      <c r="P93" s="208">
        <v>1091.80859375</v>
      </c>
      <c r="Q93" s="208">
        <v>950</v>
      </c>
    </row>
    <row r="94" spans="1:17" x14ac:dyDescent="0.2">
      <c r="A94" s="5" t="s">
        <v>110</v>
      </c>
      <c r="B94" s="204" t="s">
        <v>1</v>
      </c>
      <c r="C94" s="201" t="s">
        <v>1</v>
      </c>
      <c r="D94" s="201" t="s">
        <v>1</v>
      </c>
      <c r="E94" s="201" t="s">
        <v>1</v>
      </c>
      <c r="F94" s="201" t="s">
        <v>1</v>
      </c>
      <c r="G94" s="201" t="s">
        <v>1</v>
      </c>
      <c r="H94" s="201" t="s">
        <v>1</v>
      </c>
      <c r="I94" s="201" t="s">
        <v>1</v>
      </c>
      <c r="J94" s="201" t="s">
        <v>1</v>
      </c>
      <c r="K94" s="201" t="s">
        <v>1</v>
      </c>
      <c r="L94" s="201" t="s">
        <v>1</v>
      </c>
      <c r="M94" s="201" t="s">
        <v>1</v>
      </c>
      <c r="N94" s="201" t="s">
        <v>1</v>
      </c>
      <c r="O94" s="201" t="s">
        <v>1</v>
      </c>
      <c r="P94" s="207" t="s">
        <v>1</v>
      </c>
      <c r="Q94" s="207" t="s">
        <v>1</v>
      </c>
    </row>
    <row r="95" spans="1:17" x14ac:dyDescent="0.2">
      <c r="A95" s="2" t="s">
        <v>106</v>
      </c>
      <c r="B95" s="205">
        <v>1013</v>
      </c>
      <c r="C95" s="202">
        <v>0</v>
      </c>
      <c r="D95" s="202">
        <v>2.3486303165555E-2</v>
      </c>
      <c r="E95" s="202">
        <v>0.120865188539028</v>
      </c>
      <c r="F95" s="202">
        <v>0.25557181239128102</v>
      </c>
      <c r="G95" s="202">
        <v>0.25799447298049899</v>
      </c>
      <c r="H95" s="202">
        <v>0.14367644488811501</v>
      </c>
      <c r="I95" s="202">
        <v>7.5132362544536604E-2</v>
      </c>
      <c r="J95" s="202">
        <v>5.60547187924385E-2</v>
      </c>
      <c r="K95" s="202">
        <v>2.9046691954135902E-2</v>
      </c>
      <c r="L95" s="202">
        <v>2.0879723131656602E-2</v>
      </c>
      <c r="M95" s="202">
        <v>7.1574170142412203E-3</v>
      </c>
      <c r="N95" s="202">
        <v>6.2093106098473098E-3</v>
      </c>
      <c r="O95" s="202">
        <v>3.9255591109395001E-3</v>
      </c>
      <c r="P95" s="208">
        <v>576.78765869140602</v>
      </c>
      <c r="Q95" s="208">
        <v>540</v>
      </c>
    </row>
    <row r="96" spans="1:17" x14ac:dyDescent="0.2">
      <c r="A96" s="2" t="s">
        <v>107</v>
      </c>
      <c r="B96" s="205">
        <v>1707</v>
      </c>
      <c r="C96" s="202">
        <v>4.9463432515039997E-4</v>
      </c>
      <c r="D96" s="202">
        <v>4.57714218646288E-3</v>
      </c>
      <c r="E96" s="202">
        <v>4.5881882309913601E-2</v>
      </c>
      <c r="F96" s="202">
        <v>0.15855365991592399</v>
      </c>
      <c r="G96" s="202">
        <v>0.26453158259391801</v>
      </c>
      <c r="H96" s="202">
        <v>0.21334855258464799</v>
      </c>
      <c r="I96" s="202">
        <v>0.121418610215187</v>
      </c>
      <c r="J96" s="202">
        <v>6.7860990762710599E-2</v>
      </c>
      <c r="K96" s="202">
        <v>4.17800173163414E-2</v>
      </c>
      <c r="L96" s="202">
        <v>3.9138831198215498E-2</v>
      </c>
      <c r="M96" s="202">
        <v>2.6347286999225599E-2</v>
      </c>
      <c r="N96" s="202">
        <v>1.3995224609971E-2</v>
      </c>
      <c r="O96" s="202">
        <v>2.0715966820716901E-3</v>
      </c>
      <c r="P96" s="208">
        <v>662.09429931640602</v>
      </c>
      <c r="Q96" s="208">
        <v>600</v>
      </c>
    </row>
    <row r="97" spans="1:17" x14ac:dyDescent="0.2">
      <c r="A97" s="2" t="s">
        <v>108</v>
      </c>
      <c r="B97" s="205">
        <v>1555</v>
      </c>
      <c r="C97" s="202">
        <v>0</v>
      </c>
      <c r="D97" s="202">
        <v>4.0160231292247798E-3</v>
      </c>
      <c r="E97" s="202">
        <v>1.3743960298597801E-2</v>
      </c>
      <c r="F97" s="202">
        <v>6.8231210112571702E-2</v>
      </c>
      <c r="G97" s="202">
        <v>0.15860837697982799</v>
      </c>
      <c r="H97" s="202">
        <v>0.18322238326072701</v>
      </c>
      <c r="I97" s="202">
        <v>0.155333817005157</v>
      </c>
      <c r="J97" s="202">
        <v>0.100506275892258</v>
      </c>
      <c r="K97" s="202">
        <v>7.4980184435844394E-2</v>
      </c>
      <c r="L97" s="202">
        <v>9.5225214958190904E-2</v>
      </c>
      <c r="M97" s="202">
        <v>8.5683383047580705E-2</v>
      </c>
      <c r="N97" s="202">
        <v>4.7412391752004603E-2</v>
      </c>
      <c r="O97" s="202">
        <v>1.3036767952144101E-2</v>
      </c>
      <c r="P97" s="208">
        <v>836.95703125</v>
      </c>
      <c r="Q97" s="208">
        <v>738</v>
      </c>
    </row>
    <row r="98" spans="1:17" x14ac:dyDescent="0.2">
      <c r="A98" s="2" t="s">
        <v>109</v>
      </c>
      <c r="B98" s="205">
        <v>131</v>
      </c>
      <c r="C98" s="202">
        <v>0</v>
      </c>
      <c r="D98" s="202">
        <v>2.7198186144232698E-3</v>
      </c>
      <c r="E98" s="202">
        <v>3.7821523845195798E-2</v>
      </c>
      <c r="F98" s="202">
        <v>5.5349826812744099E-2</v>
      </c>
      <c r="G98" s="202">
        <v>8.0530397593975095E-2</v>
      </c>
      <c r="H98" s="202">
        <v>2.8615618124604201E-2</v>
      </c>
      <c r="I98" s="202">
        <v>8.5345014929771396E-2</v>
      </c>
      <c r="J98" s="202">
        <v>9.3655645847320598E-2</v>
      </c>
      <c r="K98" s="202">
        <v>9.0811274945735904E-2</v>
      </c>
      <c r="L98" s="202">
        <v>0.12172961235046401</v>
      </c>
      <c r="M98" s="202">
        <v>0.13193196058273299</v>
      </c>
      <c r="N98" s="202">
        <v>0.18511492013931299</v>
      </c>
      <c r="O98" s="202">
        <v>8.6374372243881198E-2</v>
      </c>
      <c r="P98" s="208">
        <v>1176.13781738281</v>
      </c>
      <c r="Q98" s="208">
        <v>1075</v>
      </c>
    </row>
    <row r="99" spans="1:17" x14ac:dyDescent="0.2">
      <c r="A99" s="5" t="s">
        <v>111</v>
      </c>
      <c r="B99" s="204" t="s">
        <v>1</v>
      </c>
      <c r="C99" s="201" t="s">
        <v>1</v>
      </c>
      <c r="D99" s="201" t="s">
        <v>1</v>
      </c>
      <c r="E99" s="201" t="s">
        <v>1</v>
      </c>
      <c r="F99" s="201" t="s">
        <v>1</v>
      </c>
      <c r="G99" s="201" t="s">
        <v>1</v>
      </c>
      <c r="H99" s="201" t="s">
        <v>1</v>
      </c>
      <c r="I99" s="201" t="s">
        <v>1</v>
      </c>
      <c r="J99" s="201" t="s">
        <v>1</v>
      </c>
      <c r="K99" s="201" t="s">
        <v>1</v>
      </c>
      <c r="L99" s="201" t="s">
        <v>1</v>
      </c>
      <c r="M99" s="201" t="s">
        <v>1</v>
      </c>
      <c r="N99" s="201" t="s">
        <v>1</v>
      </c>
      <c r="O99" s="201" t="s">
        <v>1</v>
      </c>
      <c r="P99" s="207" t="s">
        <v>1</v>
      </c>
      <c r="Q99" s="207" t="s">
        <v>1</v>
      </c>
    </row>
    <row r="100" spans="1:17" x14ac:dyDescent="0.2">
      <c r="A100" s="2" t="s">
        <v>112</v>
      </c>
      <c r="B100" s="205">
        <v>304</v>
      </c>
      <c r="C100" s="202">
        <v>0</v>
      </c>
      <c r="D100" s="202">
        <v>3.9922585710883097E-3</v>
      </c>
      <c r="E100" s="202">
        <v>6.9528594613075298E-2</v>
      </c>
      <c r="F100" s="202">
        <v>0.145167917013168</v>
      </c>
      <c r="G100" s="202">
        <v>0.239128202199936</v>
      </c>
      <c r="H100" s="202">
        <v>0.20225965976715099</v>
      </c>
      <c r="I100" s="202">
        <v>0.113541707396507</v>
      </c>
      <c r="J100" s="202">
        <v>7.9718016088008894E-2</v>
      </c>
      <c r="K100" s="202">
        <v>5.3243849426507901E-2</v>
      </c>
      <c r="L100" s="202">
        <v>3.9550282061099999E-2</v>
      </c>
      <c r="M100" s="202">
        <v>3.8183826953172698E-2</v>
      </c>
      <c r="N100" s="202">
        <v>8.6146844550967199E-3</v>
      </c>
      <c r="O100" s="202">
        <v>7.07100937142968E-3</v>
      </c>
      <c r="P100" s="208">
        <v>672.94708251953102</v>
      </c>
      <c r="Q100" s="208">
        <v>604</v>
      </c>
    </row>
    <row r="101" spans="1:17" x14ac:dyDescent="0.2">
      <c r="A101" s="2" t="s">
        <v>113</v>
      </c>
      <c r="B101" s="205">
        <v>919</v>
      </c>
      <c r="C101" s="202">
        <v>8.8674045400694002E-4</v>
      </c>
      <c r="D101" s="202">
        <v>2.0731163676828098E-3</v>
      </c>
      <c r="E101" s="202">
        <v>4.5679170638322802E-2</v>
      </c>
      <c r="F101" s="202">
        <v>0.11358871310949301</v>
      </c>
      <c r="G101" s="202">
        <v>0.18524946272373199</v>
      </c>
      <c r="H101" s="202">
        <v>0.20357429981231701</v>
      </c>
      <c r="I101" s="202">
        <v>0.14101360738277399</v>
      </c>
      <c r="J101" s="202">
        <v>7.8894630074500996E-2</v>
      </c>
      <c r="K101" s="202">
        <v>6.3760459423065199E-2</v>
      </c>
      <c r="L101" s="202">
        <v>7.2987087070941897E-2</v>
      </c>
      <c r="M101" s="202">
        <v>5.1787104457616799E-2</v>
      </c>
      <c r="N101" s="202">
        <v>3.2431799918413197E-2</v>
      </c>
      <c r="O101" s="202">
        <v>8.0738058313727396E-3</v>
      </c>
      <c r="P101" s="208">
        <v>748.704833984375</v>
      </c>
      <c r="Q101" s="208">
        <v>675</v>
      </c>
    </row>
    <row r="102" spans="1:17" x14ac:dyDescent="0.2">
      <c r="A102" s="2" t="s">
        <v>114</v>
      </c>
      <c r="B102" s="205">
        <v>1065</v>
      </c>
      <c r="C102" s="202">
        <v>2.2262902930378901E-3</v>
      </c>
      <c r="D102" s="202">
        <v>9.08857863396406E-3</v>
      </c>
      <c r="E102" s="202">
        <v>4.12610433995724E-2</v>
      </c>
      <c r="F102" s="202">
        <v>0.13376852869987499</v>
      </c>
      <c r="G102" s="202">
        <v>0.18839585781097401</v>
      </c>
      <c r="H102" s="202">
        <v>0.15871107578277599</v>
      </c>
      <c r="I102" s="202">
        <v>0.127322003245354</v>
      </c>
      <c r="J102" s="202">
        <v>8.6020119488239302E-2</v>
      </c>
      <c r="K102" s="202">
        <v>6.8362325429916396E-2</v>
      </c>
      <c r="L102" s="202">
        <v>6.1458330601453802E-2</v>
      </c>
      <c r="M102" s="202">
        <v>6.6715359687805204E-2</v>
      </c>
      <c r="N102" s="202">
        <v>4.5152939856052399E-2</v>
      </c>
      <c r="O102" s="202">
        <v>1.15175414830446E-2</v>
      </c>
      <c r="P102" s="208">
        <v>771.17138671875</v>
      </c>
      <c r="Q102" s="208">
        <v>673</v>
      </c>
    </row>
    <row r="103" spans="1:17" x14ac:dyDescent="0.2">
      <c r="A103" s="2" t="s">
        <v>115</v>
      </c>
      <c r="B103" s="205">
        <v>622</v>
      </c>
      <c r="C103" s="202">
        <v>0</v>
      </c>
      <c r="D103" s="202">
        <v>2.5968736037612E-2</v>
      </c>
      <c r="E103" s="202">
        <v>5.6027375161647797E-2</v>
      </c>
      <c r="F103" s="202">
        <v>0.108780823647976</v>
      </c>
      <c r="G103" s="202">
        <v>0.198107570409775</v>
      </c>
      <c r="H103" s="202">
        <v>0.19970476627349901</v>
      </c>
      <c r="I103" s="202">
        <v>0.119744092226028</v>
      </c>
      <c r="J103" s="202">
        <v>6.9929689168930095E-2</v>
      </c>
      <c r="K103" s="202">
        <v>4.6537932008504902E-2</v>
      </c>
      <c r="L103" s="202">
        <v>7.4558630585670499E-2</v>
      </c>
      <c r="M103" s="202">
        <v>5.0610266625881202E-2</v>
      </c>
      <c r="N103" s="202">
        <v>4.10258322954178E-2</v>
      </c>
      <c r="O103" s="202">
        <v>9.0042976662516594E-3</v>
      </c>
      <c r="P103" s="208">
        <v>738.97259521484398</v>
      </c>
      <c r="Q103" s="208">
        <v>645</v>
      </c>
    </row>
    <row r="104" spans="1:17" x14ac:dyDescent="0.2">
      <c r="A104" s="2" t="s">
        <v>116</v>
      </c>
      <c r="B104" s="205">
        <v>624</v>
      </c>
      <c r="C104" s="202">
        <v>0</v>
      </c>
      <c r="D104" s="202">
        <v>1.56156262382865E-2</v>
      </c>
      <c r="E104" s="202">
        <v>8.5332773625850705E-2</v>
      </c>
      <c r="F104" s="202">
        <v>0.20525239408016199</v>
      </c>
      <c r="G104" s="202">
        <v>0.24341985583305401</v>
      </c>
      <c r="H104" s="202">
        <v>0.15725739300250999</v>
      </c>
      <c r="I104" s="202">
        <v>0.114315815269947</v>
      </c>
      <c r="J104" s="202">
        <v>5.7927485555410399E-2</v>
      </c>
      <c r="K104" s="202">
        <v>3.3890765160322203E-2</v>
      </c>
      <c r="L104" s="202">
        <v>4.66026626527309E-2</v>
      </c>
      <c r="M104" s="202">
        <v>1.9645603373646701E-2</v>
      </c>
      <c r="N104" s="202">
        <v>1.1524754576385E-2</v>
      </c>
      <c r="O104" s="202">
        <v>9.2148734256625193E-3</v>
      </c>
      <c r="P104" s="208">
        <v>648.82897949218795</v>
      </c>
      <c r="Q104" s="208">
        <v>565</v>
      </c>
    </row>
    <row r="105" spans="1:17" x14ac:dyDescent="0.2">
      <c r="A105" s="2" t="s">
        <v>117</v>
      </c>
      <c r="B105" s="205">
        <v>631</v>
      </c>
      <c r="C105" s="202">
        <v>6.9494766648858796E-4</v>
      </c>
      <c r="D105" s="202">
        <v>9.6476646140217798E-3</v>
      </c>
      <c r="E105" s="202">
        <v>7.6447263360023499E-2</v>
      </c>
      <c r="F105" s="202">
        <v>0.210930645465851</v>
      </c>
      <c r="G105" s="202">
        <v>0.299187481403351</v>
      </c>
      <c r="H105" s="202">
        <v>0.17885902523994399</v>
      </c>
      <c r="I105" s="202">
        <v>8.5231907665729495E-2</v>
      </c>
      <c r="J105" s="202">
        <v>6.7475743591785403E-2</v>
      </c>
      <c r="K105" s="202">
        <v>2.96079479157925E-2</v>
      </c>
      <c r="L105" s="202">
        <v>2.3511396721005402E-2</v>
      </c>
      <c r="M105" s="202">
        <v>9.7752101719379408E-3</v>
      </c>
      <c r="N105" s="202">
        <v>7.0612202398479002E-3</v>
      </c>
      <c r="O105" s="202">
        <v>1.5695563051849599E-3</v>
      </c>
      <c r="P105" s="208">
        <v>604.96789550781205</v>
      </c>
      <c r="Q105" s="208">
        <v>560</v>
      </c>
    </row>
    <row r="106" spans="1:17" x14ac:dyDescent="0.2">
      <c r="A106" s="2" t="s">
        <v>118</v>
      </c>
      <c r="B106" s="205">
        <v>493</v>
      </c>
      <c r="C106" s="202">
        <v>0</v>
      </c>
      <c r="D106" s="202">
        <v>7.7790529467165496E-3</v>
      </c>
      <c r="E106" s="202">
        <v>5.5960267782211297E-2</v>
      </c>
      <c r="F106" s="202">
        <v>0.256887257099152</v>
      </c>
      <c r="G106" s="202">
        <v>0.288432747125626</v>
      </c>
      <c r="H106" s="202">
        <v>0.156141743063927</v>
      </c>
      <c r="I106" s="202">
        <v>0.102452717721462</v>
      </c>
      <c r="J106" s="202">
        <v>6.4622782170772594E-2</v>
      </c>
      <c r="K106" s="202">
        <v>2.2323630750179301E-2</v>
      </c>
      <c r="L106" s="202">
        <v>1.7931547015905401E-2</v>
      </c>
      <c r="M106" s="202">
        <v>1.9560312852263499E-2</v>
      </c>
      <c r="N106" s="202">
        <v>2.00740294530988E-3</v>
      </c>
      <c r="O106" s="202">
        <v>5.9005212970078E-3</v>
      </c>
      <c r="P106" s="208">
        <v>610.68634033203102</v>
      </c>
      <c r="Q106" s="208">
        <v>547</v>
      </c>
    </row>
    <row r="107" spans="1:17" x14ac:dyDescent="0.2">
      <c r="A107" s="5" t="s">
        <v>111</v>
      </c>
      <c r="B107" s="204" t="s">
        <v>1</v>
      </c>
      <c r="C107" s="201" t="s">
        <v>1</v>
      </c>
      <c r="D107" s="201" t="s">
        <v>1</v>
      </c>
      <c r="E107" s="201" t="s">
        <v>1</v>
      </c>
      <c r="F107" s="201" t="s">
        <v>1</v>
      </c>
      <c r="G107" s="201" t="s">
        <v>1</v>
      </c>
      <c r="H107" s="201" t="s">
        <v>1</v>
      </c>
      <c r="I107" s="201" t="s">
        <v>1</v>
      </c>
      <c r="J107" s="201" t="s">
        <v>1</v>
      </c>
      <c r="K107" s="201" t="s">
        <v>1</v>
      </c>
      <c r="L107" s="201" t="s">
        <v>1</v>
      </c>
      <c r="M107" s="201" t="s">
        <v>1</v>
      </c>
      <c r="N107" s="201" t="s">
        <v>1</v>
      </c>
      <c r="O107" s="201" t="s">
        <v>1</v>
      </c>
      <c r="P107" s="207" t="s">
        <v>1</v>
      </c>
      <c r="Q107" s="207" t="s">
        <v>1</v>
      </c>
    </row>
    <row r="108" spans="1:17" x14ac:dyDescent="0.2">
      <c r="A108" s="2" t="s">
        <v>119</v>
      </c>
      <c r="B108" s="205">
        <v>1223</v>
      </c>
      <c r="C108" s="202">
        <v>6.1373069183900996E-4</v>
      </c>
      <c r="D108" s="202">
        <v>2.6639821007847799E-3</v>
      </c>
      <c r="E108" s="202">
        <v>5.3021933883428601E-2</v>
      </c>
      <c r="F108" s="202">
        <v>0.12331131845712701</v>
      </c>
      <c r="G108" s="202">
        <v>0.201837658882141</v>
      </c>
      <c r="H108" s="202">
        <v>0.20316953957080799</v>
      </c>
      <c r="I108" s="202">
        <v>0.13255555927753401</v>
      </c>
      <c r="J108" s="202">
        <v>7.9148136079311399E-2</v>
      </c>
      <c r="K108" s="202">
        <v>6.05226047337055E-2</v>
      </c>
      <c r="L108" s="202">
        <v>6.2692560255527496E-2</v>
      </c>
      <c r="M108" s="202">
        <v>4.7598924487829201E-2</v>
      </c>
      <c r="N108" s="202">
        <v>2.50989850610495E-2</v>
      </c>
      <c r="O108" s="202">
        <v>7.7650649473071098E-3</v>
      </c>
      <c r="P108" s="208">
        <v>725.38055419921898</v>
      </c>
      <c r="Q108" s="208">
        <v>650</v>
      </c>
    </row>
    <row r="109" spans="1:17" x14ac:dyDescent="0.2">
      <c r="A109" s="2" t="s">
        <v>120</v>
      </c>
      <c r="B109" s="205">
        <v>1440</v>
      </c>
      <c r="C109" s="202">
        <v>1.6570158768445301E-3</v>
      </c>
      <c r="D109" s="202">
        <v>1.3096335344016601E-2</v>
      </c>
      <c r="E109" s="202">
        <v>4.23130393028259E-2</v>
      </c>
      <c r="F109" s="202">
        <v>0.12781555950641599</v>
      </c>
      <c r="G109" s="202">
        <v>0.19147931039333299</v>
      </c>
      <c r="H109" s="202">
        <v>0.16550768911838501</v>
      </c>
      <c r="I109" s="202">
        <v>0.12528525292873399</v>
      </c>
      <c r="J109" s="202">
        <v>8.2161128520965604E-2</v>
      </c>
      <c r="K109" s="202">
        <v>6.0814838856458699E-2</v>
      </c>
      <c r="L109" s="202">
        <v>6.6834144294261905E-2</v>
      </c>
      <c r="M109" s="202">
        <v>6.7132674157619504E-2</v>
      </c>
      <c r="N109" s="202">
        <v>4.5709963887929903E-2</v>
      </c>
      <c r="O109" s="202">
        <v>1.01930359378457E-2</v>
      </c>
      <c r="P109" s="208">
        <v>767.86224365234398</v>
      </c>
      <c r="Q109" s="208">
        <v>670</v>
      </c>
    </row>
    <row r="110" spans="1:17" x14ac:dyDescent="0.2">
      <c r="A110" s="2" t="s">
        <v>121</v>
      </c>
      <c r="B110" s="205">
        <v>871</v>
      </c>
      <c r="C110" s="202">
        <v>0</v>
      </c>
      <c r="D110" s="202">
        <v>1.8492510542273501E-2</v>
      </c>
      <c r="E110" s="202">
        <v>8.2964241504669203E-2</v>
      </c>
      <c r="F110" s="202">
        <v>0.182360470294952</v>
      </c>
      <c r="G110" s="202">
        <v>0.232033386826515</v>
      </c>
      <c r="H110" s="202">
        <v>0.17293806374073001</v>
      </c>
      <c r="I110" s="202">
        <v>0.11572347581386599</v>
      </c>
      <c r="J110" s="202">
        <v>6.0278311371803298E-2</v>
      </c>
      <c r="K110" s="202">
        <v>3.9957359433174099E-2</v>
      </c>
      <c r="L110" s="202">
        <v>4.9781017005443601E-2</v>
      </c>
      <c r="M110" s="202">
        <v>1.9487610086798699E-2</v>
      </c>
      <c r="N110" s="202">
        <v>1.5722554177045801E-2</v>
      </c>
      <c r="O110" s="202">
        <v>1.0261008515954E-2</v>
      </c>
      <c r="P110" s="208">
        <v>661.65972900390602</v>
      </c>
      <c r="Q110" s="208">
        <v>586</v>
      </c>
    </row>
    <row r="111" spans="1:17" x14ac:dyDescent="0.2">
      <c r="A111" s="2" t="s">
        <v>122</v>
      </c>
      <c r="B111" s="205">
        <v>1124</v>
      </c>
      <c r="C111" s="202">
        <v>3.8819559267722097E-4</v>
      </c>
      <c r="D111" s="202">
        <v>8.8228536769747699E-3</v>
      </c>
      <c r="E111" s="202">
        <v>6.7404240369796795E-2</v>
      </c>
      <c r="F111" s="202">
        <v>0.23121604323387099</v>
      </c>
      <c r="G111" s="202">
        <v>0.29444029927253701</v>
      </c>
      <c r="H111" s="202">
        <v>0.168831542134285</v>
      </c>
      <c r="I111" s="202">
        <v>9.28332284092903E-2</v>
      </c>
      <c r="J111" s="202">
        <v>6.6216439008712796E-2</v>
      </c>
      <c r="K111" s="202">
        <v>2.63926275074482E-2</v>
      </c>
      <c r="L111" s="202">
        <v>2.10484340786934E-2</v>
      </c>
      <c r="M111" s="202">
        <v>1.4094385318458099E-2</v>
      </c>
      <c r="N111" s="202">
        <v>4.8304493539035303E-3</v>
      </c>
      <c r="O111" s="202">
        <v>3.4812579397112101E-3</v>
      </c>
      <c r="P111" s="208">
        <v>607.49206542968795</v>
      </c>
      <c r="Q111" s="208">
        <v>554</v>
      </c>
    </row>
    <row r="112" spans="1:17" x14ac:dyDescent="0.2">
      <c r="A112" s="5" t="s">
        <v>111</v>
      </c>
      <c r="B112" s="204" t="s">
        <v>1</v>
      </c>
      <c r="C112" s="201" t="s">
        <v>1</v>
      </c>
      <c r="D112" s="201" t="s">
        <v>1</v>
      </c>
      <c r="E112" s="201" t="s">
        <v>1</v>
      </c>
      <c r="F112" s="201" t="s">
        <v>1</v>
      </c>
      <c r="G112" s="201" t="s">
        <v>1</v>
      </c>
      <c r="H112" s="201" t="s">
        <v>1</v>
      </c>
      <c r="I112" s="201" t="s">
        <v>1</v>
      </c>
      <c r="J112" s="201" t="s">
        <v>1</v>
      </c>
      <c r="K112" s="201" t="s">
        <v>1</v>
      </c>
      <c r="L112" s="201" t="s">
        <v>1</v>
      </c>
      <c r="M112" s="201" t="s">
        <v>1</v>
      </c>
      <c r="N112" s="201" t="s">
        <v>1</v>
      </c>
      <c r="O112" s="201" t="s">
        <v>1</v>
      </c>
      <c r="P112" s="207" t="s">
        <v>1</v>
      </c>
      <c r="Q112" s="207" t="s">
        <v>1</v>
      </c>
    </row>
    <row r="113" spans="1:17" x14ac:dyDescent="0.2">
      <c r="A113" s="2" t="s">
        <v>119</v>
      </c>
      <c r="B113" s="205">
        <v>1223</v>
      </c>
      <c r="C113" s="202">
        <v>6.1373069183900996E-4</v>
      </c>
      <c r="D113" s="202">
        <v>2.6639821007847799E-3</v>
      </c>
      <c r="E113" s="202">
        <v>5.3021933883428601E-2</v>
      </c>
      <c r="F113" s="202">
        <v>0.12331131845712701</v>
      </c>
      <c r="G113" s="202">
        <v>0.201837658882141</v>
      </c>
      <c r="H113" s="202">
        <v>0.20316953957080799</v>
      </c>
      <c r="I113" s="202">
        <v>0.13255555927753401</v>
      </c>
      <c r="J113" s="202">
        <v>7.9148136079311399E-2</v>
      </c>
      <c r="K113" s="202">
        <v>6.05226047337055E-2</v>
      </c>
      <c r="L113" s="202">
        <v>6.2692560255527496E-2</v>
      </c>
      <c r="M113" s="202">
        <v>4.7598924487829201E-2</v>
      </c>
      <c r="N113" s="202">
        <v>2.50989850610495E-2</v>
      </c>
      <c r="O113" s="202">
        <v>7.7650649473071098E-3</v>
      </c>
      <c r="P113" s="208">
        <v>725.38055419921898</v>
      </c>
      <c r="Q113" s="208">
        <v>650</v>
      </c>
    </row>
    <row r="114" spans="1:17" x14ac:dyDescent="0.2">
      <c r="A114" s="2" t="s">
        <v>123</v>
      </c>
      <c r="B114" s="205">
        <v>1687</v>
      </c>
      <c r="C114" s="202">
        <v>1.44933478441089E-3</v>
      </c>
      <c r="D114" s="202">
        <v>1.49796046316624E-2</v>
      </c>
      <c r="E114" s="202">
        <v>4.6414360404014601E-2</v>
      </c>
      <c r="F114" s="202">
        <v>0.12504804134368899</v>
      </c>
      <c r="G114" s="202">
        <v>0.19178515672683699</v>
      </c>
      <c r="H114" s="202">
        <v>0.17301750183105499</v>
      </c>
      <c r="I114" s="202">
        <v>0.124677382409573</v>
      </c>
      <c r="J114" s="202">
        <v>8.0404706299305004E-2</v>
      </c>
      <c r="K114" s="202">
        <v>6.0745805501937901E-2</v>
      </c>
      <c r="L114" s="202">
        <v>6.6030219197273296E-2</v>
      </c>
      <c r="M114" s="202">
        <v>6.1094824224710499E-2</v>
      </c>
      <c r="N114" s="202">
        <v>4.3712615966796903E-2</v>
      </c>
      <c r="O114" s="202">
        <v>1.0640441440045801E-2</v>
      </c>
      <c r="P114" s="208">
        <v>759.934326171875</v>
      </c>
      <c r="Q114" s="208">
        <v>665</v>
      </c>
    </row>
    <row r="115" spans="1:17" x14ac:dyDescent="0.2">
      <c r="A115" s="2" t="s">
        <v>124</v>
      </c>
      <c r="B115" s="205">
        <v>1748</v>
      </c>
      <c r="C115" s="202">
        <v>2.3346614034380799E-4</v>
      </c>
      <c r="D115" s="202">
        <v>1.1530359275639101E-2</v>
      </c>
      <c r="E115" s="202">
        <v>7.4550308287143693E-2</v>
      </c>
      <c r="F115" s="202">
        <v>0.22086729109287301</v>
      </c>
      <c r="G115" s="202">
        <v>0.27410426735878002</v>
      </c>
      <c r="H115" s="202">
        <v>0.16421824693679801</v>
      </c>
      <c r="I115" s="202">
        <v>0.10139589011669201</v>
      </c>
      <c r="J115" s="202">
        <v>6.2912575900554699E-2</v>
      </c>
      <c r="K115" s="202">
        <v>2.9381282627582599E-2</v>
      </c>
      <c r="L115" s="202">
        <v>3.1233998015522998E-2</v>
      </c>
      <c r="M115" s="202">
        <v>1.63070242851973E-2</v>
      </c>
      <c r="N115" s="202">
        <v>7.4987076222896602E-3</v>
      </c>
      <c r="O115" s="202">
        <v>5.7665985077619596E-3</v>
      </c>
      <c r="P115" s="208">
        <v>623.96838378906205</v>
      </c>
      <c r="Q115" s="208">
        <v>560</v>
      </c>
    </row>
    <row r="116" spans="1:17" x14ac:dyDescent="0.2">
      <c r="A116" s="5" t="s">
        <v>125</v>
      </c>
      <c r="B116" s="204" t="s">
        <v>1</v>
      </c>
      <c r="C116" s="201" t="s">
        <v>1</v>
      </c>
      <c r="D116" s="201" t="s">
        <v>1</v>
      </c>
      <c r="E116" s="201" t="s">
        <v>1</v>
      </c>
      <c r="F116" s="201" t="s">
        <v>1</v>
      </c>
      <c r="G116" s="201" t="s">
        <v>1</v>
      </c>
      <c r="H116" s="201" t="s">
        <v>1</v>
      </c>
      <c r="I116" s="201" t="s">
        <v>1</v>
      </c>
      <c r="J116" s="201" t="s">
        <v>1</v>
      </c>
      <c r="K116" s="201" t="s">
        <v>1</v>
      </c>
      <c r="L116" s="201" t="s">
        <v>1</v>
      </c>
      <c r="M116" s="201" t="s">
        <v>1</v>
      </c>
      <c r="N116" s="201" t="s">
        <v>1</v>
      </c>
      <c r="O116" s="201" t="s">
        <v>1</v>
      </c>
      <c r="P116" s="207" t="s">
        <v>1</v>
      </c>
      <c r="Q116" s="207" t="s">
        <v>1</v>
      </c>
    </row>
    <row r="117" spans="1:17" x14ac:dyDescent="0.2">
      <c r="A117" s="2" t="s">
        <v>126</v>
      </c>
      <c r="B117" s="205">
        <v>703</v>
      </c>
      <c r="C117" s="202">
        <v>0</v>
      </c>
      <c r="D117" s="202">
        <v>2.75605190545321E-2</v>
      </c>
      <c r="E117" s="202">
        <v>0.14025920629501301</v>
      </c>
      <c r="F117" s="202">
        <v>0.27579456567764299</v>
      </c>
      <c r="G117" s="202">
        <v>0.244553193449974</v>
      </c>
      <c r="H117" s="202">
        <v>0.14144098758697499</v>
      </c>
      <c r="I117" s="202">
        <v>6.0156542807817501E-2</v>
      </c>
      <c r="J117" s="202">
        <v>4.1925471276044797E-2</v>
      </c>
      <c r="K117" s="202">
        <v>3.1918589025735897E-2</v>
      </c>
      <c r="L117" s="202">
        <v>1.8573358654975902E-2</v>
      </c>
      <c r="M117" s="202">
        <v>1.0078149847686299E-2</v>
      </c>
      <c r="N117" s="202">
        <v>4.7600767575204398E-3</v>
      </c>
      <c r="O117" s="202">
        <v>2.9793730936944502E-3</v>
      </c>
      <c r="P117" s="208">
        <v>561.07598876953102</v>
      </c>
      <c r="Q117" s="208">
        <v>520</v>
      </c>
    </row>
    <row r="118" spans="1:17" x14ac:dyDescent="0.2">
      <c r="A118" s="2" t="s">
        <v>127</v>
      </c>
      <c r="B118" s="205">
        <v>205</v>
      </c>
      <c r="C118" s="202">
        <v>0</v>
      </c>
      <c r="D118" s="202">
        <v>1.62931848317385E-2</v>
      </c>
      <c r="E118" s="202">
        <v>7.4309729039668995E-2</v>
      </c>
      <c r="F118" s="202">
        <v>0.21273134648799899</v>
      </c>
      <c r="G118" s="202">
        <v>0.300954699516296</v>
      </c>
      <c r="H118" s="202">
        <v>0.119658775627613</v>
      </c>
      <c r="I118" s="202">
        <v>0.11320029199123401</v>
      </c>
      <c r="J118" s="202">
        <v>8.4435217082500499E-2</v>
      </c>
      <c r="K118" s="202">
        <v>2.5944378226995499E-2</v>
      </c>
      <c r="L118" s="202">
        <v>3.5083472728729199E-2</v>
      </c>
      <c r="M118" s="202">
        <v>0</v>
      </c>
      <c r="N118" s="202">
        <v>8.1083653494715708E-3</v>
      </c>
      <c r="O118" s="202">
        <v>9.2805447056889499E-3</v>
      </c>
      <c r="P118" s="208">
        <v>618.17572021484398</v>
      </c>
      <c r="Q118" s="208">
        <v>560</v>
      </c>
    </row>
    <row r="119" spans="1:17" x14ac:dyDescent="0.2">
      <c r="A119" s="2" t="s">
        <v>128</v>
      </c>
      <c r="B119" s="205">
        <v>338</v>
      </c>
      <c r="C119" s="202">
        <v>0</v>
      </c>
      <c r="D119" s="202">
        <v>2.47652735561132E-3</v>
      </c>
      <c r="E119" s="202">
        <v>6.0349475592374802E-2</v>
      </c>
      <c r="F119" s="202">
        <v>0.17864039540290799</v>
      </c>
      <c r="G119" s="202">
        <v>0.29924935102462802</v>
      </c>
      <c r="H119" s="202">
        <v>0.195379838347435</v>
      </c>
      <c r="I119" s="202">
        <v>8.7283559143543202E-2</v>
      </c>
      <c r="J119" s="202">
        <v>8.3209954202175099E-2</v>
      </c>
      <c r="K119" s="202">
        <v>4.2542044073343298E-2</v>
      </c>
      <c r="L119" s="202">
        <v>2.44963485747576E-2</v>
      </c>
      <c r="M119" s="202">
        <v>1.39545584097505E-2</v>
      </c>
      <c r="N119" s="202">
        <v>1.24179450795054E-2</v>
      </c>
      <c r="O119" s="202">
        <v>0</v>
      </c>
      <c r="P119" s="208">
        <v>632.429443359375</v>
      </c>
      <c r="Q119" s="208">
        <v>580</v>
      </c>
    </row>
    <row r="120" spans="1:17" x14ac:dyDescent="0.2">
      <c r="A120" s="2" t="s">
        <v>129</v>
      </c>
      <c r="B120" s="205">
        <v>755</v>
      </c>
      <c r="C120" s="202">
        <v>1.1310986010357701E-3</v>
      </c>
      <c r="D120" s="202">
        <v>6.2400908209383496E-3</v>
      </c>
      <c r="E120" s="202">
        <v>5.0547223538160303E-2</v>
      </c>
      <c r="F120" s="202">
        <v>0.17114625871181499</v>
      </c>
      <c r="G120" s="202">
        <v>0.25662046670913702</v>
      </c>
      <c r="H120" s="202">
        <v>0.21430309116840399</v>
      </c>
      <c r="I120" s="202">
        <v>0.123821265995502</v>
      </c>
      <c r="J120" s="202">
        <v>6.64476677775383E-2</v>
      </c>
      <c r="K120" s="202">
        <v>3.1148916110396399E-2</v>
      </c>
      <c r="L120" s="202">
        <v>3.74344624578953E-2</v>
      </c>
      <c r="M120" s="202">
        <v>2.78712976723909E-2</v>
      </c>
      <c r="N120" s="202">
        <v>1.0041573084890801E-2</v>
      </c>
      <c r="O120" s="202">
        <v>3.24659422039986E-3</v>
      </c>
      <c r="P120" s="208">
        <v>652.02618408203102</v>
      </c>
      <c r="Q120" s="208">
        <v>600</v>
      </c>
    </row>
    <row r="121" spans="1:17" x14ac:dyDescent="0.2">
      <c r="A121" s="2" t="s">
        <v>130</v>
      </c>
      <c r="B121" s="205">
        <v>726</v>
      </c>
      <c r="C121" s="202">
        <v>0</v>
      </c>
      <c r="D121" s="202">
        <v>4.4153798371553404E-3</v>
      </c>
      <c r="E121" s="202">
        <v>3.7201087921857799E-2</v>
      </c>
      <c r="F121" s="202">
        <v>0.13879851996898701</v>
      </c>
      <c r="G121" s="202">
        <v>0.25669333338737499</v>
      </c>
      <c r="H121" s="202">
        <v>0.224644675850868</v>
      </c>
      <c r="I121" s="202">
        <v>0.13332419097423601</v>
      </c>
      <c r="J121" s="202">
        <v>6.6528245806694003E-2</v>
      </c>
      <c r="K121" s="202">
        <v>4.7398887574672699E-2</v>
      </c>
      <c r="L121" s="202">
        <v>4.3105766177177401E-2</v>
      </c>
      <c r="M121" s="202">
        <v>2.76761557906866E-2</v>
      </c>
      <c r="N121" s="202">
        <v>1.86565686017275E-2</v>
      </c>
      <c r="O121" s="202">
        <v>1.5571690164506401E-3</v>
      </c>
      <c r="P121" s="208">
        <v>679.99053955078102</v>
      </c>
      <c r="Q121" s="208">
        <v>616</v>
      </c>
    </row>
    <row r="122" spans="1:17" x14ac:dyDescent="0.2">
      <c r="A122" s="2" t="s">
        <v>131</v>
      </c>
      <c r="B122" s="205">
        <v>423</v>
      </c>
      <c r="C122" s="202">
        <v>0</v>
      </c>
      <c r="D122" s="202">
        <v>5.6348708458244801E-3</v>
      </c>
      <c r="E122" s="202">
        <v>1.9495822489261599E-2</v>
      </c>
      <c r="F122" s="202">
        <v>0.104265347123146</v>
      </c>
      <c r="G122" s="202">
        <v>0.172685921192169</v>
      </c>
      <c r="H122" s="202">
        <v>0.182592153549194</v>
      </c>
      <c r="I122" s="202">
        <v>0.17097154259681699</v>
      </c>
      <c r="J122" s="202">
        <v>7.1630865335464505E-2</v>
      </c>
      <c r="K122" s="202">
        <v>6.7469559609889998E-2</v>
      </c>
      <c r="L122" s="202">
        <v>0.110803544521332</v>
      </c>
      <c r="M122" s="202">
        <v>6.6449619829654694E-2</v>
      </c>
      <c r="N122" s="202">
        <v>2.1764013916253998E-2</v>
      </c>
      <c r="O122" s="202">
        <v>6.2367375940084501E-3</v>
      </c>
      <c r="P122" s="208">
        <v>770.544189453125</v>
      </c>
      <c r="Q122" s="208">
        <v>705</v>
      </c>
    </row>
    <row r="123" spans="1:17" x14ac:dyDescent="0.2">
      <c r="A123" s="2" t="s">
        <v>132</v>
      </c>
      <c r="B123" s="205">
        <v>238</v>
      </c>
      <c r="C123" s="202">
        <v>0</v>
      </c>
      <c r="D123" s="202">
        <v>0</v>
      </c>
      <c r="E123" s="202">
        <v>2.8560623526573198E-2</v>
      </c>
      <c r="F123" s="202">
        <v>5.3563758730888401E-2</v>
      </c>
      <c r="G123" s="202">
        <v>0.14689999818801899</v>
      </c>
      <c r="H123" s="202">
        <v>0.206359758973122</v>
      </c>
      <c r="I123" s="202">
        <v>0.15717428922653201</v>
      </c>
      <c r="J123" s="202">
        <v>0.10371141135692601</v>
      </c>
      <c r="K123" s="202">
        <v>0.10540927946567499</v>
      </c>
      <c r="L123" s="202">
        <v>6.1272252351045602E-2</v>
      </c>
      <c r="M123" s="202">
        <v>6.9585628807544694E-2</v>
      </c>
      <c r="N123" s="202">
        <v>5.68619482219219E-2</v>
      </c>
      <c r="O123" s="202">
        <v>1.06010492891073E-2</v>
      </c>
      <c r="P123" s="208">
        <v>824.892822265625</v>
      </c>
      <c r="Q123" s="208">
        <v>730</v>
      </c>
    </row>
    <row r="124" spans="1:17" x14ac:dyDescent="0.2">
      <c r="A124" s="3" t="s">
        <v>133</v>
      </c>
      <c r="B124" s="206">
        <v>1018</v>
      </c>
      <c r="C124" s="203">
        <v>0</v>
      </c>
      <c r="D124" s="203">
        <v>4.3339352123439303E-3</v>
      </c>
      <c r="E124" s="203">
        <v>9.5597151666879706E-3</v>
      </c>
      <c r="F124" s="203">
        <v>5.4645754396915401E-2</v>
      </c>
      <c r="G124" s="203">
        <v>0.14416316151618999</v>
      </c>
      <c r="H124" s="203">
        <v>0.15479391813278201</v>
      </c>
      <c r="I124" s="203">
        <v>0.140661045908928</v>
      </c>
      <c r="J124" s="203">
        <v>0.113492213189602</v>
      </c>
      <c r="K124" s="203">
        <v>7.2085447609424605E-2</v>
      </c>
      <c r="L124" s="203">
        <v>0.102052845060825</v>
      </c>
      <c r="M124" s="203">
        <v>0.104915700852871</v>
      </c>
      <c r="N124" s="203">
        <v>7.3513276875019101E-2</v>
      </c>
      <c r="O124" s="203">
        <v>2.57829949259758E-2</v>
      </c>
      <c r="P124" s="209">
        <v>913.29968261718795</v>
      </c>
      <c r="Q124" s="209">
        <v>793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6" width="12.77734375" bestFit="1" customWidth="1"/>
  </cols>
  <sheetData>
    <row r="1" spans="1:16" x14ac:dyDescent="0.2">
      <c r="A1" s="16" t="str">
        <f>HYPERLINK("#'Inhalt'!A1", "Inhalt")</f>
        <v>Inhalt</v>
      </c>
    </row>
    <row r="3" spans="1:16" x14ac:dyDescent="0.2">
      <c r="A3" s="1" t="s">
        <v>232</v>
      </c>
    </row>
    <row r="4" spans="1:16" x14ac:dyDescent="0.2">
      <c r="A4" t="s">
        <v>23</v>
      </c>
    </row>
    <row r="5" spans="1:16" x14ac:dyDescent="0.2">
      <c r="A5" s="4" t="s">
        <v>24</v>
      </c>
      <c r="B5" s="4" t="s">
        <v>4</v>
      </c>
      <c r="C5" s="4" t="s">
        <v>220</v>
      </c>
      <c r="D5" s="4" t="s">
        <v>221</v>
      </c>
      <c r="E5" s="4" t="s">
        <v>222</v>
      </c>
      <c r="F5" s="4" t="s">
        <v>223</v>
      </c>
      <c r="G5" s="4" t="s">
        <v>224</v>
      </c>
      <c r="H5" s="4" t="s">
        <v>225</v>
      </c>
      <c r="I5" s="4" t="s">
        <v>226</v>
      </c>
      <c r="J5" s="4" t="s">
        <v>227</v>
      </c>
      <c r="K5" s="4" t="s">
        <v>228</v>
      </c>
      <c r="L5" s="4" t="s">
        <v>229</v>
      </c>
      <c r="M5" s="4" t="s">
        <v>233</v>
      </c>
      <c r="N5" s="4" t="s">
        <v>230</v>
      </c>
      <c r="O5" s="4" t="s">
        <v>25</v>
      </c>
      <c r="P5" s="4" t="s">
        <v>172</v>
      </c>
    </row>
    <row r="6" spans="1:16" x14ac:dyDescent="0.2">
      <c r="A6" s="5" t="s">
        <v>26</v>
      </c>
      <c r="B6" s="213" t="s">
        <v>1</v>
      </c>
      <c r="C6" s="210" t="s">
        <v>1</v>
      </c>
      <c r="D6" s="210" t="s">
        <v>1</v>
      </c>
      <c r="E6" s="210" t="s">
        <v>1</v>
      </c>
      <c r="F6" s="210" t="s">
        <v>1</v>
      </c>
      <c r="G6" s="210" t="s">
        <v>1</v>
      </c>
      <c r="H6" s="210" t="s">
        <v>1</v>
      </c>
      <c r="I6" s="210" t="s">
        <v>1</v>
      </c>
      <c r="J6" s="210" t="s">
        <v>1</v>
      </c>
      <c r="K6" s="210" t="s">
        <v>1</v>
      </c>
      <c r="L6" s="210" t="s">
        <v>1</v>
      </c>
      <c r="M6" s="210" t="s">
        <v>1</v>
      </c>
      <c r="N6" s="210" t="s">
        <v>1</v>
      </c>
      <c r="O6" s="216" t="s">
        <v>1</v>
      </c>
      <c r="P6" s="216" t="s">
        <v>1</v>
      </c>
    </row>
    <row r="7" spans="1:16" x14ac:dyDescent="0.2">
      <c r="A7" s="2" t="s">
        <v>26</v>
      </c>
      <c r="B7" s="214">
        <v>4650</v>
      </c>
      <c r="C7" s="211">
        <v>5.9692369541153301E-4</v>
      </c>
      <c r="D7" s="211">
        <v>1.48689490742981E-3</v>
      </c>
      <c r="E7" s="211">
        <v>6.0071074403822396E-3</v>
      </c>
      <c r="F7" s="211">
        <v>1.9258311018347699E-2</v>
      </c>
      <c r="G7" s="211">
        <v>6.1810906976461397E-2</v>
      </c>
      <c r="H7" s="211">
        <v>0.150756910443306</v>
      </c>
      <c r="I7" s="211">
        <v>0.193086043000221</v>
      </c>
      <c r="J7" s="211">
        <v>0.20164722204208399</v>
      </c>
      <c r="K7" s="211">
        <v>0.13846394419670099</v>
      </c>
      <c r="L7" s="211">
        <v>0.15702944993972801</v>
      </c>
      <c r="M7" s="211">
        <v>6.2585368752479595E-2</v>
      </c>
      <c r="N7" s="211">
        <v>7.2709186933934697E-3</v>
      </c>
      <c r="O7" s="217">
        <v>10.6727867126465</v>
      </c>
      <c r="P7" s="217">
        <v>10.25</v>
      </c>
    </row>
    <row r="8" spans="1:16" x14ac:dyDescent="0.2">
      <c r="A8" s="5" t="s">
        <v>27</v>
      </c>
      <c r="B8" s="213" t="s">
        <v>1</v>
      </c>
      <c r="C8" s="210" t="s">
        <v>1</v>
      </c>
      <c r="D8" s="210" t="s">
        <v>1</v>
      </c>
      <c r="E8" s="210" t="s">
        <v>1</v>
      </c>
      <c r="F8" s="210" t="s">
        <v>1</v>
      </c>
      <c r="G8" s="210" t="s">
        <v>1</v>
      </c>
      <c r="H8" s="210" t="s">
        <v>1</v>
      </c>
      <c r="I8" s="210" t="s">
        <v>1</v>
      </c>
      <c r="J8" s="210" t="s">
        <v>1</v>
      </c>
      <c r="K8" s="210" t="s">
        <v>1</v>
      </c>
      <c r="L8" s="210" t="s">
        <v>1</v>
      </c>
      <c r="M8" s="210" t="s">
        <v>1</v>
      </c>
      <c r="N8" s="210" t="s">
        <v>1</v>
      </c>
      <c r="O8" s="216" t="s">
        <v>1</v>
      </c>
      <c r="P8" s="216" t="s">
        <v>1</v>
      </c>
    </row>
    <row r="9" spans="1:16" x14ac:dyDescent="0.2">
      <c r="A9" s="2" t="s">
        <v>28</v>
      </c>
      <c r="B9" s="214">
        <v>1491</v>
      </c>
      <c r="C9" s="211">
        <v>1.30048580467701E-3</v>
      </c>
      <c r="D9" s="211">
        <v>1.32240494713187E-3</v>
      </c>
      <c r="E9" s="211">
        <v>9.0606911107897793E-3</v>
      </c>
      <c r="F9" s="211">
        <v>2.0844364538788799E-2</v>
      </c>
      <c r="G9" s="211">
        <v>5.1438122987747199E-2</v>
      </c>
      <c r="H9" s="211">
        <v>0.14393454790115401</v>
      </c>
      <c r="I9" s="211">
        <v>0.17175939679145799</v>
      </c>
      <c r="J9" s="211">
        <v>0.20621314644813499</v>
      </c>
      <c r="K9" s="211">
        <v>0.15358762443065599</v>
      </c>
      <c r="L9" s="211">
        <v>0.169303312897682</v>
      </c>
      <c r="M9" s="211">
        <v>6.1116639524698299E-2</v>
      </c>
      <c r="N9" s="211">
        <v>1.01192612200975E-2</v>
      </c>
      <c r="O9" s="217">
        <v>10.770881652831999</v>
      </c>
      <c r="P9" s="217">
        <v>10.378787994384799</v>
      </c>
    </row>
    <row r="10" spans="1:16" x14ac:dyDescent="0.2">
      <c r="A10" s="2" t="s">
        <v>29</v>
      </c>
      <c r="B10" s="214">
        <v>250</v>
      </c>
      <c r="C10" s="211">
        <v>0</v>
      </c>
      <c r="D10" s="211">
        <v>0</v>
      </c>
      <c r="E10" s="211">
        <v>0</v>
      </c>
      <c r="F10" s="211">
        <v>1.5840040519833599E-2</v>
      </c>
      <c r="G10" s="211">
        <v>7.0220053195953397E-2</v>
      </c>
      <c r="H10" s="211">
        <v>0.133142709732056</v>
      </c>
      <c r="I10" s="211">
        <v>0.24212934076786</v>
      </c>
      <c r="J10" s="211">
        <v>0.192911967635155</v>
      </c>
      <c r="K10" s="211">
        <v>0.170018196105957</v>
      </c>
      <c r="L10" s="211">
        <v>0.11970029771328</v>
      </c>
      <c r="M10" s="211">
        <v>5.6037392467260402E-2</v>
      </c>
      <c r="N10" s="211">
        <v>0</v>
      </c>
      <c r="O10" s="217">
        <v>10.529059410095201</v>
      </c>
      <c r="P10" s="217">
        <v>10.1235952377319</v>
      </c>
    </row>
    <row r="11" spans="1:16" x14ac:dyDescent="0.2">
      <c r="A11" s="2" t="s">
        <v>30</v>
      </c>
      <c r="B11" s="214">
        <v>696</v>
      </c>
      <c r="C11" s="211">
        <v>0</v>
      </c>
      <c r="D11" s="211">
        <v>0</v>
      </c>
      <c r="E11" s="211">
        <v>6.7843002034351197E-4</v>
      </c>
      <c r="F11" s="211">
        <v>1.57323088496923E-2</v>
      </c>
      <c r="G11" s="211">
        <v>3.1964968889951699E-2</v>
      </c>
      <c r="H11" s="211">
        <v>0.10736570507288</v>
      </c>
      <c r="I11" s="211">
        <v>0.17292405664920801</v>
      </c>
      <c r="J11" s="211">
        <v>0.208552941679955</v>
      </c>
      <c r="K11" s="211">
        <v>0.14274574816227001</v>
      </c>
      <c r="L11" s="211">
        <v>0.227635502815247</v>
      </c>
      <c r="M11" s="211">
        <v>8.6833879351615906E-2</v>
      </c>
      <c r="N11" s="211">
        <v>5.5664712563157099E-3</v>
      </c>
      <c r="O11" s="217">
        <v>11.2747392654419</v>
      </c>
      <c r="P11" s="217">
        <v>10.7936506271362</v>
      </c>
    </row>
    <row r="12" spans="1:16" x14ac:dyDescent="0.2">
      <c r="A12" s="2" t="s">
        <v>31</v>
      </c>
      <c r="B12" s="214">
        <v>899</v>
      </c>
      <c r="C12" s="211">
        <v>0</v>
      </c>
      <c r="D12" s="211">
        <v>6.8587297573685603E-4</v>
      </c>
      <c r="E12" s="211">
        <v>3.1243748962879198E-3</v>
      </c>
      <c r="F12" s="211">
        <v>1.02123357355595E-2</v>
      </c>
      <c r="G12" s="211">
        <v>3.84490005671978E-2</v>
      </c>
      <c r="H12" s="211">
        <v>0.116186916828156</v>
      </c>
      <c r="I12" s="211">
        <v>0.14372235536575301</v>
      </c>
      <c r="J12" s="211">
        <v>0.21869613230228399</v>
      </c>
      <c r="K12" s="211">
        <v>0.14113391935825301</v>
      </c>
      <c r="L12" s="211">
        <v>0.20390969514846799</v>
      </c>
      <c r="M12" s="211">
        <v>0.116555742919445</v>
      </c>
      <c r="N12" s="211">
        <v>7.3236632160842401E-3</v>
      </c>
      <c r="O12" s="217">
        <v>11.3963432312012</v>
      </c>
      <c r="P12" s="217">
        <v>10.875</v>
      </c>
    </row>
    <row r="13" spans="1:16" x14ac:dyDescent="0.2">
      <c r="A13" s="2" t="s">
        <v>32</v>
      </c>
      <c r="B13" s="214">
        <v>493</v>
      </c>
      <c r="C13" s="211">
        <v>0</v>
      </c>
      <c r="D13" s="211">
        <v>3.9305728860199503E-3</v>
      </c>
      <c r="E13" s="211">
        <v>7.3309699073433902E-3</v>
      </c>
      <c r="F13" s="211">
        <v>2.7270700782537498E-2</v>
      </c>
      <c r="G13" s="211">
        <v>0.10351037979126</v>
      </c>
      <c r="H13" s="211">
        <v>0.19550706446170801</v>
      </c>
      <c r="I13" s="211">
        <v>0.28058770298957803</v>
      </c>
      <c r="J13" s="211">
        <v>0.17695689201355</v>
      </c>
      <c r="K13" s="211">
        <v>9.6564963459968595E-2</v>
      </c>
      <c r="L13" s="211">
        <v>8.3273850381374401E-2</v>
      </c>
      <c r="M13" s="211">
        <v>1.9838023930787999E-2</v>
      </c>
      <c r="N13" s="211">
        <v>5.2288919687271101E-3</v>
      </c>
      <c r="O13" s="217">
        <v>9.7781276702880895</v>
      </c>
      <c r="P13" s="217">
        <v>9.4032258987426793</v>
      </c>
    </row>
    <row r="14" spans="1:16" x14ac:dyDescent="0.2">
      <c r="A14" s="2" t="s">
        <v>33</v>
      </c>
      <c r="B14" s="214">
        <v>671</v>
      </c>
      <c r="C14" s="211">
        <v>0</v>
      </c>
      <c r="D14" s="211">
        <v>0</v>
      </c>
      <c r="E14" s="211">
        <v>3.1867481302469999E-3</v>
      </c>
      <c r="F14" s="211">
        <v>1.7654631286859498E-2</v>
      </c>
      <c r="G14" s="211">
        <v>0.12430951744318</v>
      </c>
      <c r="H14" s="211">
        <v>0.23960231244564101</v>
      </c>
      <c r="I14" s="211">
        <v>0.20326274633407601</v>
      </c>
      <c r="J14" s="211">
        <v>0.201311409473419</v>
      </c>
      <c r="K14" s="211">
        <v>9.4885528087615995E-2</v>
      </c>
      <c r="L14" s="211">
        <v>8.2475058734417003E-2</v>
      </c>
      <c r="M14" s="211">
        <v>3.0650312080979299E-2</v>
      </c>
      <c r="N14" s="211">
        <v>2.6617462281137701E-3</v>
      </c>
      <c r="O14" s="217">
        <v>9.8732862472534197</v>
      </c>
      <c r="P14" s="217">
        <v>9.4729728698730504</v>
      </c>
    </row>
    <row r="15" spans="1:16" x14ac:dyDescent="0.2">
      <c r="A15" s="5" t="s">
        <v>34</v>
      </c>
      <c r="B15" s="213" t="s">
        <v>1</v>
      </c>
      <c r="C15" s="210" t="s">
        <v>1</v>
      </c>
      <c r="D15" s="210" t="s">
        <v>1</v>
      </c>
      <c r="E15" s="210" t="s">
        <v>1</v>
      </c>
      <c r="F15" s="210" t="s">
        <v>1</v>
      </c>
      <c r="G15" s="210" t="s">
        <v>1</v>
      </c>
      <c r="H15" s="210" t="s">
        <v>1</v>
      </c>
      <c r="I15" s="210" t="s">
        <v>1</v>
      </c>
      <c r="J15" s="210" t="s">
        <v>1</v>
      </c>
      <c r="K15" s="210" t="s">
        <v>1</v>
      </c>
      <c r="L15" s="210" t="s">
        <v>1</v>
      </c>
      <c r="M15" s="210" t="s">
        <v>1</v>
      </c>
      <c r="N15" s="210" t="s">
        <v>1</v>
      </c>
      <c r="O15" s="216" t="s">
        <v>1</v>
      </c>
      <c r="P15" s="216" t="s">
        <v>1</v>
      </c>
    </row>
    <row r="16" spans="1:16" x14ac:dyDescent="0.2">
      <c r="A16" s="2" t="s">
        <v>35</v>
      </c>
      <c r="B16" s="214">
        <v>3042</v>
      </c>
      <c r="C16" s="211">
        <v>8.0723338760435603E-4</v>
      </c>
      <c r="D16" s="211">
        <v>7.8937195939943205E-4</v>
      </c>
      <c r="E16" s="211">
        <v>5.74637344107032E-3</v>
      </c>
      <c r="F16" s="211">
        <v>1.5754941850900699E-2</v>
      </c>
      <c r="G16" s="211">
        <v>4.89154942333698E-2</v>
      </c>
      <c r="H16" s="211">
        <v>0.129341006278992</v>
      </c>
      <c r="I16" s="211">
        <v>0.171448558568954</v>
      </c>
      <c r="J16" s="211">
        <v>0.21167169511318201</v>
      </c>
      <c r="K16" s="211">
        <v>0.14765274524688701</v>
      </c>
      <c r="L16" s="211">
        <v>0.189383879303932</v>
      </c>
      <c r="M16" s="211">
        <v>7.02669322490692E-2</v>
      </c>
      <c r="N16" s="211">
        <v>8.2217613235116005E-3</v>
      </c>
      <c r="O16" s="217">
        <v>10.9520120620728</v>
      </c>
      <c r="P16" s="217">
        <v>10.5303030014038</v>
      </c>
    </row>
    <row r="17" spans="1:16" x14ac:dyDescent="0.2">
      <c r="A17" s="2" t="s">
        <v>36</v>
      </c>
      <c r="B17" s="214">
        <v>218</v>
      </c>
      <c r="C17" s="211">
        <v>0</v>
      </c>
      <c r="D17" s="211">
        <v>6.5055117011070304E-3</v>
      </c>
      <c r="E17" s="211">
        <v>9.6186464652419108E-3</v>
      </c>
      <c r="F17" s="211">
        <v>3.4680008888244601E-2</v>
      </c>
      <c r="G17" s="211">
        <v>6.9929614663124098E-2</v>
      </c>
      <c r="H17" s="211">
        <v>0.19175352156162301</v>
      </c>
      <c r="I17" s="211">
        <v>0.235968843102455</v>
      </c>
      <c r="J17" s="211">
        <v>0.19402197003364599</v>
      </c>
      <c r="K17" s="211">
        <v>0.16228525340557101</v>
      </c>
      <c r="L17" s="211">
        <v>5.2630476653575897E-2</v>
      </c>
      <c r="M17" s="211">
        <v>4.0558293461799601E-2</v>
      </c>
      <c r="N17" s="211">
        <v>2.0478530786931502E-3</v>
      </c>
      <c r="O17" s="217">
        <v>9.9798374176025408</v>
      </c>
      <c r="P17" s="217">
        <v>9.75</v>
      </c>
    </row>
    <row r="18" spans="1:16" x14ac:dyDescent="0.2">
      <c r="A18" s="2" t="s">
        <v>37</v>
      </c>
      <c r="B18" s="214">
        <v>1091</v>
      </c>
      <c r="C18" s="211">
        <v>0</v>
      </c>
      <c r="D18" s="211">
        <v>2.2954223677516001E-3</v>
      </c>
      <c r="E18" s="211">
        <v>3.3601874019950598E-3</v>
      </c>
      <c r="F18" s="211">
        <v>2.5689505040645599E-2</v>
      </c>
      <c r="G18" s="211">
        <v>0.108454875648022</v>
      </c>
      <c r="H18" s="211">
        <v>0.20967830717563599</v>
      </c>
      <c r="I18" s="211">
        <v>0.24780109524726901</v>
      </c>
      <c r="J18" s="211">
        <v>0.184917822480202</v>
      </c>
      <c r="K18" s="211">
        <v>0.101051807403564</v>
      </c>
      <c r="L18" s="211">
        <v>8.9651182293891907E-2</v>
      </c>
      <c r="M18" s="211">
        <v>2.21549887210131E-2</v>
      </c>
      <c r="N18" s="211">
        <v>4.9448073841631404E-3</v>
      </c>
      <c r="O18" s="217">
        <v>9.8537635803222692</v>
      </c>
      <c r="P18" s="217">
        <v>9.5</v>
      </c>
    </row>
    <row r="19" spans="1:16" x14ac:dyDescent="0.2">
      <c r="A19" s="2" t="s">
        <v>38</v>
      </c>
      <c r="B19" s="214">
        <v>181</v>
      </c>
      <c r="C19" s="211">
        <v>0</v>
      </c>
      <c r="D19" s="211">
        <v>0</v>
      </c>
      <c r="E19" s="211">
        <v>1.7603512853384001E-2</v>
      </c>
      <c r="F19" s="211">
        <v>1.31906624883413E-2</v>
      </c>
      <c r="G19" s="211">
        <v>3.7000164389610297E-2</v>
      </c>
      <c r="H19" s="211">
        <v>0.116248622536659</v>
      </c>
      <c r="I19" s="211">
        <v>0.124707214534283</v>
      </c>
      <c r="J19" s="211">
        <v>0.15208460390567799</v>
      </c>
      <c r="K19" s="211">
        <v>0.16143813729286199</v>
      </c>
      <c r="L19" s="211">
        <v>0.199316650629044</v>
      </c>
      <c r="M19" s="211">
        <v>0.161949828267097</v>
      </c>
      <c r="N19" s="211">
        <v>1.6460604965686802E-2</v>
      </c>
      <c r="O19" s="217">
        <v>11.6927633285522</v>
      </c>
      <c r="P19" s="217">
        <v>11.25</v>
      </c>
    </row>
    <row r="20" spans="1:16" x14ac:dyDescent="0.2">
      <c r="A20" s="5" t="s">
        <v>39</v>
      </c>
      <c r="B20" s="213" t="s">
        <v>1</v>
      </c>
      <c r="C20" s="210" t="s">
        <v>1</v>
      </c>
      <c r="D20" s="210" t="s">
        <v>1</v>
      </c>
      <c r="E20" s="210" t="s">
        <v>1</v>
      </c>
      <c r="F20" s="210" t="s">
        <v>1</v>
      </c>
      <c r="G20" s="210" t="s">
        <v>1</v>
      </c>
      <c r="H20" s="210" t="s">
        <v>1</v>
      </c>
      <c r="I20" s="210" t="s">
        <v>1</v>
      </c>
      <c r="J20" s="210" t="s">
        <v>1</v>
      </c>
      <c r="K20" s="210" t="s">
        <v>1</v>
      </c>
      <c r="L20" s="210" t="s">
        <v>1</v>
      </c>
      <c r="M20" s="210" t="s">
        <v>1</v>
      </c>
      <c r="N20" s="210" t="s">
        <v>1</v>
      </c>
      <c r="O20" s="216" t="s">
        <v>1</v>
      </c>
      <c r="P20" s="216" t="s">
        <v>1</v>
      </c>
    </row>
    <row r="21" spans="1:16" x14ac:dyDescent="0.2">
      <c r="A21" s="2" t="s">
        <v>35</v>
      </c>
      <c r="B21" s="214">
        <v>3042</v>
      </c>
      <c r="C21" s="211">
        <v>8.0723338760435603E-4</v>
      </c>
      <c r="D21" s="211">
        <v>7.8937195939943205E-4</v>
      </c>
      <c r="E21" s="211">
        <v>5.74637344107032E-3</v>
      </c>
      <c r="F21" s="211">
        <v>1.5754941850900699E-2</v>
      </c>
      <c r="G21" s="211">
        <v>4.89154942333698E-2</v>
      </c>
      <c r="H21" s="211">
        <v>0.129341006278992</v>
      </c>
      <c r="I21" s="211">
        <v>0.171448558568954</v>
      </c>
      <c r="J21" s="211">
        <v>0.21167169511318201</v>
      </c>
      <c r="K21" s="211">
        <v>0.14765274524688701</v>
      </c>
      <c r="L21" s="211">
        <v>0.189383879303932</v>
      </c>
      <c r="M21" s="211">
        <v>7.02669322490692E-2</v>
      </c>
      <c r="N21" s="211">
        <v>8.2217613235116005E-3</v>
      </c>
      <c r="O21" s="217">
        <v>10.9520120620728</v>
      </c>
      <c r="P21" s="217">
        <v>10.5303030014038</v>
      </c>
    </row>
    <row r="22" spans="1:16" x14ac:dyDescent="0.2">
      <c r="A22" s="2" t="s">
        <v>40</v>
      </c>
      <c r="B22" s="214">
        <v>72</v>
      </c>
      <c r="C22" s="211">
        <v>0</v>
      </c>
      <c r="D22" s="211">
        <v>0</v>
      </c>
      <c r="E22" s="211">
        <v>9.8451133817434294E-3</v>
      </c>
      <c r="F22" s="211">
        <v>3.92661429941654E-2</v>
      </c>
      <c r="G22" s="211">
        <v>8.3016917109489399E-2</v>
      </c>
      <c r="H22" s="211">
        <v>0.18922998011112199</v>
      </c>
      <c r="I22" s="211">
        <v>0.13801617920398701</v>
      </c>
      <c r="J22" s="211">
        <v>0.197544515132904</v>
      </c>
      <c r="K22" s="211">
        <v>0.20416016876697499</v>
      </c>
      <c r="L22" s="211">
        <v>0.114054888486862</v>
      </c>
      <c r="M22" s="211">
        <v>1.8717734143137901E-2</v>
      </c>
      <c r="N22" s="211">
        <v>6.1483555473387198E-3</v>
      </c>
      <c r="O22" s="217">
        <v>10.256767272949199</v>
      </c>
      <c r="P22" s="217">
        <v>10.3500003814697</v>
      </c>
    </row>
    <row r="23" spans="1:16" x14ac:dyDescent="0.2">
      <c r="A23" s="2" t="s">
        <v>41</v>
      </c>
      <c r="B23" s="214">
        <v>124</v>
      </c>
      <c r="C23" s="211">
        <v>0</v>
      </c>
      <c r="D23" s="211">
        <v>1.13446097820997E-2</v>
      </c>
      <c r="E23" s="211">
        <v>1.1055115610361099E-2</v>
      </c>
      <c r="F23" s="211">
        <v>3.7669699639081997E-2</v>
      </c>
      <c r="G23" s="211">
        <v>5.5324345827102703E-2</v>
      </c>
      <c r="H23" s="211">
        <v>0.18407559394836401</v>
      </c>
      <c r="I23" s="211">
        <v>0.297644972801208</v>
      </c>
      <c r="J23" s="211">
        <v>0.19588214159011799</v>
      </c>
      <c r="K23" s="211">
        <v>0.149561151862144</v>
      </c>
      <c r="L23" s="211">
        <v>2.03936584293842E-2</v>
      </c>
      <c r="M23" s="211">
        <v>3.7048730999231297E-2</v>
      </c>
      <c r="N23" s="211">
        <v>0</v>
      </c>
      <c r="O23" s="217">
        <v>9.7287788391113299</v>
      </c>
      <c r="P23" s="217">
        <v>9.5490198135375994</v>
      </c>
    </row>
    <row r="24" spans="1:16" x14ac:dyDescent="0.2">
      <c r="A24" s="2" t="s">
        <v>42</v>
      </c>
      <c r="B24" s="214">
        <v>22</v>
      </c>
      <c r="C24" s="211" t="s">
        <v>1</v>
      </c>
      <c r="D24" s="211" t="s">
        <v>1</v>
      </c>
      <c r="E24" s="211" t="s">
        <v>1</v>
      </c>
      <c r="F24" s="211" t="s">
        <v>1</v>
      </c>
      <c r="G24" s="211" t="s">
        <v>1</v>
      </c>
      <c r="H24" s="211" t="s">
        <v>1</v>
      </c>
      <c r="I24" s="211" t="s">
        <v>1</v>
      </c>
      <c r="J24" s="211" t="s">
        <v>1</v>
      </c>
      <c r="K24" s="211" t="s">
        <v>1</v>
      </c>
      <c r="L24" s="211" t="s">
        <v>1</v>
      </c>
      <c r="M24" s="211" t="s">
        <v>1</v>
      </c>
      <c r="N24" s="211" t="s">
        <v>1</v>
      </c>
      <c r="O24" s="217" t="s">
        <v>1</v>
      </c>
      <c r="P24" s="217" t="s">
        <v>1</v>
      </c>
    </row>
    <row r="25" spans="1:16" x14ac:dyDescent="0.2">
      <c r="A25" s="2" t="s">
        <v>43</v>
      </c>
      <c r="B25" s="214">
        <v>11</v>
      </c>
      <c r="C25" s="211" t="s">
        <v>1</v>
      </c>
      <c r="D25" s="211" t="s">
        <v>1</v>
      </c>
      <c r="E25" s="211" t="s">
        <v>1</v>
      </c>
      <c r="F25" s="211" t="s">
        <v>1</v>
      </c>
      <c r="G25" s="211" t="s">
        <v>1</v>
      </c>
      <c r="H25" s="211" t="s">
        <v>1</v>
      </c>
      <c r="I25" s="211" t="s">
        <v>1</v>
      </c>
      <c r="J25" s="211" t="s">
        <v>1</v>
      </c>
      <c r="K25" s="211" t="s">
        <v>1</v>
      </c>
      <c r="L25" s="211" t="s">
        <v>1</v>
      </c>
      <c r="M25" s="211" t="s">
        <v>1</v>
      </c>
      <c r="N25" s="211" t="s">
        <v>1</v>
      </c>
      <c r="O25" s="217" t="s">
        <v>1</v>
      </c>
      <c r="P25" s="217" t="s">
        <v>1</v>
      </c>
    </row>
    <row r="26" spans="1:16" x14ac:dyDescent="0.2">
      <c r="A26" s="2" t="s">
        <v>37</v>
      </c>
      <c r="B26" s="214">
        <v>1091</v>
      </c>
      <c r="C26" s="211">
        <v>0</v>
      </c>
      <c r="D26" s="211">
        <v>2.2954223677516001E-3</v>
      </c>
      <c r="E26" s="211">
        <v>3.3601874019950598E-3</v>
      </c>
      <c r="F26" s="211">
        <v>2.5689505040645599E-2</v>
      </c>
      <c r="G26" s="211">
        <v>0.108454875648022</v>
      </c>
      <c r="H26" s="211">
        <v>0.20967830717563599</v>
      </c>
      <c r="I26" s="211">
        <v>0.24780109524726901</v>
      </c>
      <c r="J26" s="211">
        <v>0.184917822480202</v>
      </c>
      <c r="K26" s="211">
        <v>0.101051807403564</v>
      </c>
      <c r="L26" s="211">
        <v>8.9651182293891907E-2</v>
      </c>
      <c r="M26" s="211">
        <v>2.21549887210131E-2</v>
      </c>
      <c r="N26" s="211">
        <v>4.9448073841631404E-3</v>
      </c>
      <c r="O26" s="217">
        <v>9.8537635803222692</v>
      </c>
      <c r="P26" s="217">
        <v>9.5</v>
      </c>
    </row>
    <row r="27" spans="1:16" x14ac:dyDescent="0.2">
      <c r="A27" s="2" t="s">
        <v>44</v>
      </c>
      <c r="B27" s="214">
        <v>16</v>
      </c>
      <c r="C27" s="211" t="s">
        <v>1</v>
      </c>
      <c r="D27" s="211" t="s">
        <v>1</v>
      </c>
      <c r="E27" s="211" t="s">
        <v>1</v>
      </c>
      <c r="F27" s="211" t="s">
        <v>1</v>
      </c>
      <c r="G27" s="211" t="s">
        <v>1</v>
      </c>
      <c r="H27" s="211" t="s">
        <v>1</v>
      </c>
      <c r="I27" s="211" t="s">
        <v>1</v>
      </c>
      <c r="J27" s="211" t="s">
        <v>1</v>
      </c>
      <c r="K27" s="211" t="s">
        <v>1</v>
      </c>
      <c r="L27" s="211" t="s">
        <v>1</v>
      </c>
      <c r="M27" s="211" t="s">
        <v>1</v>
      </c>
      <c r="N27" s="211" t="s">
        <v>1</v>
      </c>
      <c r="O27" s="217" t="s">
        <v>1</v>
      </c>
      <c r="P27" s="217" t="s">
        <v>1</v>
      </c>
    </row>
    <row r="28" spans="1:16" x14ac:dyDescent="0.2">
      <c r="A28" s="2" t="s">
        <v>45</v>
      </c>
      <c r="B28" s="214">
        <v>154</v>
      </c>
      <c r="C28" s="211">
        <v>0</v>
      </c>
      <c r="D28" s="211">
        <v>0</v>
      </c>
      <c r="E28" s="211">
        <v>5.8657741174101804E-3</v>
      </c>
      <c r="F28" s="211">
        <v>1.5325166285038E-2</v>
      </c>
      <c r="G28" s="211">
        <v>2.52307001501322E-2</v>
      </c>
      <c r="H28" s="211">
        <v>0.120749719440937</v>
      </c>
      <c r="I28" s="211">
        <v>0.100989170372486</v>
      </c>
      <c r="J28" s="211">
        <v>0.15131135284900701</v>
      </c>
      <c r="K28" s="211">
        <v>0.172333359718323</v>
      </c>
      <c r="L28" s="211">
        <v>0.21760018169879899</v>
      </c>
      <c r="M28" s="211">
        <v>0.17147032916545901</v>
      </c>
      <c r="N28" s="211">
        <v>1.9124248996377002E-2</v>
      </c>
      <c r="O28" s="217">
        <v>11.943286895751999</v>
      </c>
      <c r="P28" s="217">
        <v>11.40625</v>
      </c>
    </row>
    <row r="29" spans="1:16" x14ac:dyDescent="0.2">
      <c r="A29" s="5" t="s">
        <v>46</v>
      </c>
      <c r="B29" s="213" t="s">
        <v>1</v>
      </c>
      <c r="C29" s="210" t="s">
        <v>1</v>
      </c>
      <c r="D29" s="210" t="s">
        <v>1</v>
      </c>
      <c r="E29" s="210" t="s">
        <v>1</v>
      </c>
      <c r="F29" s="210" t="s">
        <v>1</v>
      </c>
      <c r="G29" s="210" t="s">
        <v>1</v>
      </c>
      <c r="H29" s="210" t="s">
        <v>1</v>
      </c>
      <c r="I29" s="210" t="s">
        <v>1</v>
      </c>
      <c r="J29" s="210" t="s">
        <v>1</v>
      </c>
      <c r="K29" s="210" t="s">
        <v>1</v>
      </c>
      <c r="L29" s="210" t="s">
        <v>1</v>
      </c>
      <c r="M29" s="210" t="s">
        <v>1</v>
      </c>
      <c r="N29" s="210" t="s">
        <v>1</v>
      </c>
      <c r="O29" s="216" t="s">
        <v>1</v>
      </c>
      <c r="P29" s="216" t="s">
        <v>1</v>
      </c>
    </row>
    <row r="30" spans="1:16" x14ac:dyDescent="0.2">
      <c r="A30" s="2" t="s">
        <v>47</v>
      </c>
      <c r="B30" s="214">
        <v>287</v>
      </c>
      <c r="C30" s="211">
        <v>0</v>
      </c>
      <c r="D30" s="211">
        <v>5.1429378800094102E-3</v>
      </c>
      <c r="E30" s="211">
        <v>1.8079765141010298E-2</v>
      </c>
      <c r="F30" s="211">
        <v>2.91917584836483E-2</v>
      </c>
      <c r="G30" s="211">
        <v>6.06849305331707E-2</v>
      </c>
      <c r="H30" s="211">
        <v>0.18775893747806499</v>
      </c>
      <c r="I30" s="211">
        <v>0.20843614637851701</v>
      </c>
      <c r="J30" s="211">
        <v>0.164311498403549</v>
      </c>
      <c r="K30" s="211">
        <v>0.12601716816425301</v>
      </c>
      <c r="L30" s="211">
        <v>9.3251645565033001E-2</v>
      </c>
      <c r="M30" s="211">
        <v>0.100144751369953</v>
      </c>
      <c r="N30" s="211">
        <v>6.98045967146754E-3</v>
      </c>
      <c r="O30" s="217">
        <v>10.502139091491699</v>
      </c>
      <c r="P30" s="217">
        <v>9.9787235260009801</v>
      </c>
    </row>
    <row r="31" spans="1:16" x14ac:dyDescent="0.2">
      <c r="A31" s="2" t="s">
        <v>48</v>
      </c>
      <c r="B31" s="214">
        <v>1272</v>
      </c>
      <c r="C31" s="211">
        <v>1.4131299685686801E-3</v>
      </c>
      <c r="D31" s="211">
        <v>2.4424234288744601E-4</v>
      </c>
      <c r="E31" s="211">
        <v>2.7304997202009002E-3</v>
      </c>
      <c r="F31" s="211">
        <v>1.56040182337165E-2</v>
      </c>
      <c r="G31" s="211">
        <v>8.34238156676292E-2</v>
      </c>
      <c r="H31" s="211">
        <v>0.162305623292923</v>
      </c>
      <c r="I31" s="211">
        <v>0.234415292739868</v>
      </c>
      <c r="J31" s="211">
        <v>0.21002380549907701</v>
      </c>
      <c r="K31" s="211">
        <v>0.122473865747452</v>
      </c>
      <c r="L31" s="211">
        <v>0.12896551191806799</v>
      </c>
      <c r="M31" s="211">
        <v>2.9848808422684701E-2</v>
      </c>
      <c r="N31" s="211">
        <v>8.5513712838292105E-3</v>
      </c>
      <c r="O31" s="217">
        <v>10.2936363220215</v>
      </c>
      <c r="P31" s="217">
        <v>9.9811325073242205</v>
      </c>
    </row>
    <row r="32" spans="1:16" x14ac:dyDescent="0.2">
      <c r="A32" s="2" t="s">
        <v>49</v>
      </c>
      <c r="B32" s="214">
        <v>983</v>
      </c>
      <c r="C32" s="211">
        <v>0</v>
      </c>
      <c r="D32" s="211">
        <v>1.80502678267658E-3</v>
      </c>
      <c r="E32" s="211">
        <v>9.4274170696735399E-3</v>
      </c>
      <c r="F32" s="211">
        <v>2.2130619734525701E-2</v>
      </c>
      <c r="G32" s="211">
        <v>5.4790999740362202E-2</v>
      </c>
      <c r="H32" s="211">
        <v>0.16417680680751801</v>
      </c>
      <c r="I32" s="211">
        <v>0.18216058611869801</v>
      </c>
      <c r="J32" s="211">
        <v>0.19207514822483099</v>
      </c>
      <c r="K32" s="211">
        <v>0.157588571310043</v>
      </c>
      <c r="L32" s="211">
        <v>0.16251820325851399</v>
      </c>
      <c r="M32" s="211">
        <v>5.1394905894994701E-2</v>
      </c>
      <c r="N32" s="211">
        <v>1.9317182013764999E-3</v>
      </c>
      <c r="O32" s="217">
        <v>10.548828125</v>
      </c>
      <c r="P32" s="217">
        <v>10.2941179275513</v>
      </c>
    </row>
    <row r="33" spans="1:16" x14ac:dyDescent="0.2">
      <c r="A33" s="2" t="s">
        <v>50</v>
      </c>
      <c r="B33" s="214">
        <v>1861</v>
      </c>
      <c r="C33" s="211">
        <v>0</v>
      </c>
      <c r="D33" s="211">
        <v>1.8378467066213499E-3</v>
      </c>
      <c r="E33" s="211">
        <v>2.5064311921596501E-3</v>
      </c>
      <c r="F33" s="211">
        <v>1.40299992635846E-2</v>
      </c>
      <c r="G33" s="211">
        <v>4.2151067405939102E-2</v>
      </c>
      <c r="H33" s="211">
        <v>0.11023488640785201</v>
      </c>
      <c r="I33" s="211">
        <v>0.14247712492942799</v>
      </c>
      <c r="J33" s="211">
        <v>0.209943696856499</v>
      </c>
      <c r="K33" s="211">
        <v>0.15164309740066501</v>
      </c>
      <c r="L33" s="211">
        <v>0.21486361324787101</v>
      </c>
      <c r="M33" s="211">
        <v>0.101193495094776</v>
      </c>
      <c r="N33" s="211">
        <v>9.1187385842204094E-3</v>
      </c>
      <c r="O33" s="217">
        <v>11.353340148925801</v>
      </c>
      <c r="P33" s="217">
        <v>10.8666667938232</v>
      </c>
    </row>
    <row r="34" spans="1:16" x14ac:dyDescent="0.2">
      <c r="A34" s="5" t="s">
        <v>51</v>
      </c>
      <c r="B34" s="213" t="s">
        <v>1</v>
      </c>
      <c r="C34" s="210" t="s">
        <v>1</v>
      </c>
      <c r="D34" s="210" t="s">
        <v>1</v>
      </c>
      <c r="E34" s="210" t="s">
        <v>1</v>
      </c>
      <c r="F34" s="210" t="s">
        <v>1</v>
      </c>
      <c r="G34" s="210" t="s">
        <v>1</v>
      </c>
      <c r="H34" s="210" t="s">
        <v>1</v>
      </c>
      <c r="I34" s="210" t="s">
        <v>1</v>
      </c>
      <c r="J34" s="210" t="s">
        <v>1</v>
      </c>
      <c r="K34" s="210" t="s">
        <v>1</v>
      </c>
      <c r="L34" s="210" t="s">
        <v>1</v>
      </c>
      <c r="M34" s="210" t="s">
        <v>1</v>
      </c>
      <c r="N34" s="210" t="s">
        <v>1</v>
      </c>
      <c r="O34" s="216" t="s">
        <v>1</v>
      </c>
      <c r="P34" s="216" t="s">
        <v>1</v>
      </c>
    </row>
    <row r="35" spans="1:16" x14ac:dyDescent="0.2">
      <c r="A35" s="2" t="s">
        <v>52</v>
      </c>
      <c r="B35" s="214">
        <v>1613</v>
      </c>
      <c r="C35" s="211">
        <v>3.3625529613345899E-4</v>
      </c>
      <c r="D35" s="211">
        <v>2.1139816381037201E-3</v>
      </c>
      <c r="E35" s="211">
        <v>7.8820437192916905E-3</v>
      </c>
      <c r="F35" s="211">
        <v>2.22510658204556E-2</v>
      </c>
      <c r="G35" s="211">
        <v>6.5913893282413497E-2</v>
      </c>
      <c r="H35" s="211">
        <v>0.160851299762726</v>
      </c>
      <c r="I35" s="211">
        <v>0.20546878874301899</v>
      </c>
      <c r="J35" s="211">
        <v>0.19709897041320801</v>
      </c>
      <c r="K35" s="211">
        <v>0.13732129335403401</v>
      </c>
      <c r="L35" s="211">
        <v>0.14350233972072601</v>
      </c>
      <c r="M35" s="211">
        <v>4.8857171088457101E-2</v>
      </c>
      <c r="N35" s="211">
        <v>8.4028858691453899E-3</v>
      </c>
      <c r="O35" s="217">
        <v>10.489061355590801</v>
      </c>
      <c r="P35" s="217">
        <v>10.1000003814697</v>
      </c>
    </row>
    <row r="36" spans="1:16" x14ac:dyDescent="0.2">
      <c r="A36" s="2" t="s">
        <v>53</v>
      </c>
      <c r="B36" s="214">
        <v>1937</v>
      </c>
      <c r="C36" s="211">
        <v>1.4736974844709E-3</v>
      </c>
      <c r="D36" s="211">
        <v>5.1104562589898695E-4</v>
      </c>
      <c r="E36" s="211">
        <v>4.3648658320307697E-3</v>
      </c>
      <c r="F36" s="211">
        <v>1.35166142135859E-2</v>
      </c>
      <c r="G36" s="211">
        <v>6.7699253559112493E-2</v>
      </c>
      <c r="H36" s="211">
        <v>0.15543895959854101</v>
      </c>
      <c r="I36" s="211">
        <v>0.181741952896118</v>
      </c>
      <c r="J36" s="211">
        <v>0.208403095602989</v>
      </c>
      <c r="K36" s="211">
        <v>0.13726501166820501</v>
      </c>
      <c r="L36" s="211">
        <v>0.155771374702454</v>
      </c>
      <c r="M36" s="211">
        <v>6.8626105785369901E-2</v>
      </c>
      <c r="N36" s="211">
        <v>5.1880083046853499E-3</v>
      </c>
      <c r="O36" s="217">
        <v>10.7042541503906</v>
      </c>
      <c r="P36" s="217">
        <v>10.285714149475099</v>
      </c>
    </row>
    <row r="37" spans="1:16" x14ac:dyDescent="0.2">
      <c r="A37" s="2" t="s">
        <v>54</v>
      </c>
      <c r="B37" s="214">
        <v>587</v>
      </c>
      <c r="C37" s="211">
        <v>0</v>
      </c>
      <c r="D37" s="211">
        <v>9.0865063248202205E-4</v>
      </c>
      <c r="E37" s="211">
        <v>3.3979401923716099E-3</v>
      </c>
      <c r="F37" s="211">
        <v>1.6051026061177299E-2</v>
      </c>
      <c r="G37" s="211">
        <v>4.30066175758839E-2</v>
      </c>
      <c r="H37" s="211">
        <v>9.5040582120418493E-2</v>
      </c>
      <c r="I37" s="211">
        <v>0.19071364402770999</v>
      </c>
      <c r="J37" s="211">
        <v>0.22438235580921201</v>
      </c>
      <c r="K37" s="211">
        <v>0.15028710663318601</v>
      </c>
      <c r="L37" s="211">
        <v>0.195657804608345</v>
      </c>
      <c r="M37" s="211">
        <v>7.5212255120277405E-2</v>
      </c>
      <c r="N37" s="211">
        <v>5.3420145995914901E-3</v>
      </c>
      <c r="O37" s="217">
        <v>11.064694404602101</v>
      </c>
      <c r="P37" s="217">
        <v>10.674157142639199</v>
      </c>
    </row>
    <row r="38" spans="1:16" x14ac:dyDescent="0.2">
      <c r="A38" s="2" t="s">
        <v>55</v>
      </c>
      <c r="B38" s="214">
        <v>480</v>
      </c>
      <c r="C38" s="211">
        <v>0</v>
      </c>
      <c r="D38" s="211">
        <v>0</v>
      </c>
      <c r="E38" s="211">
        <v>1.00439348898362E-4</v>
      </c>
      <c r="F38" s="211">
        <v>2.4315329268574701E-2</v>
      </c>
      <c r="G38" s="211">
        <v>2.49625854194164E-2</v>
      </c>
      <c r="H38" s="211">
        <v>0.130083844065666</v>
      </c>
      <c r="I38" s="211">
        <v>0.14051248133182501</v>
      </c>
      <c r="J38" s="211">
        <v>0.179222017526627</v>
      </c>
      <c r="K38" s="211">
        <v>0.13651852309703799</v>
      </c>
      <c r="L38" s="211">
        <v>0.22389180958270999</v>
      </c>
      <c r="M38" s="211">
        <v>0.13052177429199199</v>
      </c>
      <c r="N38" s="211">
        <v>9.8711829632520693E-3</v>
      </c>
      <c r="O38" s="217">
        <v>11.5257358551025</v>
      </c>
      <c r="P38" s="217">
        <v>11</v>
      </c>
    </row>
    <row r="39" spans="1:16" x14ac:dyDescent="0.2">
      <c r="A39" s="5" t="s">
        <v>56</v>
      </c>
      <c r="B39" s="213" t="s">
        <v>1</v>
      </c>
      <c r="C39" s="210" t="s">
        <v>1</v>
      </c>
      <c r="D39" s="210" t="s">
        <v>1</v>
      </c>
      <c r="E39" s="210" t="s">
        <v>1</v>
      </c>
      <c r="F39" s="210" t="s">
        <v>1</v>
      </c>
      <c r="G39" s="210" t="s">
        <v>1</v>
      </c>
      <c r="H39" s="210" t="s">
        <v>1</v>
      </c>
      <c r="I39" s="210" t="s">
        <v>1</v>
      </c>
      <c r="J39" s="210" t="s">
        <v>1</v>
      </c>
      <c r="K39" s="210" t="s">
        <v>1</v>
      </c>
      <c r="L39" s="210" t="s">
        <v>1</v>
      </c>
      <c r="M39" s="210" t="s">
        <v>1</v>
      </c>
      <c r="N39" s="210" t="s">
        <v>1</v>
      </c>
      <c r="O39" s="216" t="s">
        <v>1</v>
      </c>
      <c r="P39" s="216" t="s">
        <v>1</v>
      </c>
    </row>
    <row r="40" spans="1:16" x14ac:dyDescent="0.2">
      <c r="A40" s="2" t="s">
        <v>57</v>
      </c>
      <c r="B40" s="214">
        <v>4003</v>
      </c>
      <c r="C40" s="211">
        <v>2.2682207054458599E-4</v>
      </c>
      <c r="D40" s="211">
        <v>1.7071487382054301E-3</v>
      </c>
      <c r="E40" s="211">
        <v>5.98171399906278E-3</v>
      </c>
      <c r="F40" s="211">
        <v>1.9875459372997301E-2</v>
      </c>
      <c r="G40" s="211">
        <v>6.6068373620510101E-2</v>
      </c>
      <c r="H40" s="211">
        <v>0.157261937856674</v>
      </c>
      <c r="I40" s="211">
        <v>0.19677202403545399</v>
      </c>
      <c r="J40" s="211">
        <v>0.20309418439865101</v>
      </c>
      <c r="K40" s="211">
        <v>0.13929589092731501</v>
      </c>
      <c r="L40" s="211">
        <v>0.14985971152782401</v>
      </c>
      <c r="M40" s="211">
        <v>5.3046476095914799E-2</v>
      </c>
      <c r="N40" s="211">
        <v>6.8102548830211197E-3</v>
      </c>
      <c r="O40" s="217">
        <v>10.56005859375</v>
      </c>
      <c r="P40" s="217">
        <v>10.1612901687622</v>
      </c>
    </row>
    <row r="41" spans="1:16" x14ac:dyDescent="0.2">
      <c r="A41" s="2" t="s">
        <v>58</v>
      </c>
      <c r="B41" s="214">
        <v>512</v>
      </c>
      <c r="C41" s="211">
        <v>2.4861812125891399E-3</v>
      </c>
      <c r="D41" s="211">
        <v>0</v>
      </c>
      <c r="E41" s="211">
        <v>6.58831279724836E-3</v>
      </c>
      <c r="F41" s="211">
        <v>1.7195180058479299E-2</v>
      </c>
      <c r="G41" s="211">
        <v>3.9298575371503802E-2</v>
      </c>
      <c r="H41" s="211">
        <v>0.116626732051373</v>
      </c>
      <c r="I41" s="211">
        <v>0.17629396915435799</v>
      </c>
      <c r="J41" s="211">
        <v>0.19364979863166801</v>
      </c>
      <c r="K41" s="211">
        <v>0.12863397598266599</v>
      </c>
      <c r="L41" s="211">
        <v>0.19724564254283899</v>
      </c>
      <c r="M41" s="211">
        <v>0.114068768918514</v>
      </c>
      <c r="N41" s="211">
        <v>7.9128565266728401E-3</v>
      </c>
      <c r="O41" s="217">
        <v>11.2524528503418</v>
      </c>
      <c r="P41" s="217">
        <v>10.689655303955099</v>
      </c>
    </row>
    <row r="42" spans="1:16" x14ac:dyDescent="0.2">
      <c r="A42" s="5" t="s">
        <v>59</v>
      </c>
      <c r="B42" s="213" t="s">
        <v>1</v>
      </c>
      <c r="C42" s="210" t="s">
        <v>1</v>
      </c>
      <c r="D42" s="210" t="s">
        <v>1</v>
      </c>
      <c r="E42" s="210" t="s">
        <v>1</v>
      </c>
      <c r="F42" s="210" t="s">
        <v>1</v>
      </c>
      <c r="G42" s="210" t="s">
        <v>1</v>
      </c>
      <c r="H42" s="210" t="s">
        <v>1</v>
      </c>
      <c r="I42" s="210" t="s">
        <v>1</v>
      </c>
      <c r="J42" s="210" t="s">
        <v>1</v>
      </c>
      <c r="K42" s="210" t="s">
        <v>1</v>
      </c>
      <c r="L42" s="210" t="s">
        <v>1</v>
      </c>
      <c r="M42" s="210" t="s">
        <v>1</v>
      </c>
      <c r="N42" s="210" t="s">
        <v>1</v>
      </c>
      <c r="O42" s="216" t="s">
        <v>1</v>
      </c>
      <c r="P42" s="216" t="s">
        <v>1</v>
      </c>
    </row>
    <row r="43" spans="1:16" x14ac:dyDescent="0.2">
      <c r="A43" s="2" t="s">
        <v>60</v>
      </c>
      <c r="B43" s="214">
        <v>3591</v>
      </c>
      <c r="C43" s="211">
        <v>2.5094216107390799E-4</v>
      </c>
      <c r="D43" s="211">
        <v>1.88868562690914E-3</v>
      </c>
      <c r="E43" s="211">
        <v>5.7286461815237999E-3</v>
      </c>
      <c r="F43" s="211">
        <v>2.0845560356974598E-2</v>
      </c>
      <c r="G43" s="211">
        <v>7.1876801550388295E-2</v>
      </c>
      <c r="H43" s="211">
        <v>0.16731174290180201</v>
      </c>
      <c r="I43" s="211">
        <v>0.20389871299266801</v>
      </c>
      <c r="J43" s="211">
        <v>0.200431853532791</v>
      </c>
      <c r="K43" s="211">
        <v>0.13679490983486201</v>
      </c>
      <c r="L43" s="211">
        <v>0.13613915443420399</v>
      </c>
      <c r="M43" s="211">
        <v>4.8602472990751301E-2</v>
      </c>
      <c r="N43" s="211">
        <v>6.2305317260324998E-3</v>
      </c>
      <c r="O43" s="217">
        <v>10.4396877288818</v>
      </c>
      <c r="P43" s="217">
        <v>10.056603431701699</v>
      </c>
    </row>
    <row r="44" spans="1:16" x14ac:dyDescent="0.2">
      <c r="A44" s="2" t="s">
        <v>61</v>
      </c>
      <c r="B44" s="214">
        <v>531</v>
      </c>
      <c r="C44" s="211">
        <v>0</v>
      </c>
      <c r="D44" s="211">
        <v>0</v>
      </c>
      <c r="E44" s="211">
        <v>6.58935680985451E-3</v>
      </c>
      <c r="F44" s="211">
        <v>9.3427943065762502E-3</v>
      </c>
      <c r="G44" s="211">
        <v>1.6348641365766501E-2</v>
      </c>
      <c r="H44" s="211">
        <v>8.7754026055335999E-2</v>
      </c>
      <c r="I44" s="211">
        <v>0.144681692123413</v>
      </c>
      <c r="J44" s="211">
        <v>0.21421207487583199</v>
      </c>
      <c r="K44" s="211">
        <v>0.16707876324653601</v>
      </c>
      <c r="L44" s="211">
        <v>0.257802903652191</v>
      </c>
      <c r="M44" s="211">
        <v>8.6526662111282293E-2</v>
      </c>
      <c r="N44" s="211">
        <v>9.6630631014704704E-3</v>
      </c>
      <c r="O44" s="217">
        <v>11.4888095855713</v>
      </c>
      <c r="P44" s="217">
        <v>11.1940298080444</v>
      </c>
    </row>
    <row r="45" spans="1:16" x14ac:dyDescent="0.2">
      <c r="A45" s="2" t="s">
        <v>62</v>
      </c>
      <c r="B45" s="214">
        <v>445</v>
      </c>
      <c r="C45" s="211">
        <v>2.77847331017256E-3</v>
      </c>
      <c r="D45" s="211">
        <v>0</v>
      </c>
      <c r="E45" s="211">
        <v>7.3628788813948597E-3</v>
      </c>
      <c r="F45" s="211">
        <v>1.9216759130358699E-2</v>
      </c>
      <c r="G45" s="211">
        <v>3.8948282599449199E-2</v>
      </c>
      <c r="H45" s="211">
        <v>0.110438041388988</v>
      </c>
      <c r="I45" s="211">
        <v>0.17173540592193601</v>
      </c>
      <c r="J45" s="211">
        <v>0.19847078621387501</v>
      </c>
      <c r="K45" s="211">
        <v>0.124943539500237</v>
      </c>
      <c r="L45" s="211">
        <v>0.19696338474750499</v>
      </c>
      <c r="M45" s="211">
        <v>0.120299316942692</v>
      </c>
      <c r="N45" s="211">
        <v>8.8431453332305007E-3</v>
      </c>
      <c r="O45" s="217">
        <v>11.305111885070801</v>
      </c>
      <c r="P45" s="217">
        <v>10.692307472229</v>
      </c>
    </row>
    <row r="46" spans="1:16" x14ac:dyDescent="0.2">
      <c r="A46" s="5" t="s">
        <v>63</v>
      </c>
      <c r="B46" s="213" t="s">
        <v>1</v>
      </c>
      <c r="C46" s="210" t="s">
        <v>1</v>
      </c>
      <c r="D46" s="210" t="s">
        <v>1</v>
      </c>
      <c r="E46" s="210" t="s">
        <v>1</v>
      </c>
      <c r="F46" s="210" t="s">
        <v>1</v>
      </c>
      <c r="G46" s="210" t="s">
        <v>1</v>
      </c>
      <c r="H46" s="210" t="s">
        <v>1</v>
      </c>
      <c r="I46" s="210" t="s">
        <v>1</v>
      </c>
      <c r="J46" s="210" t="s">
        <v>1</v>
      </c>
      <c r="K46" s="210" t="s">
        <v>1</v>
      </c>
      <c r="L46" s="210" t="s">
        <v>1</v>
      </c>
      <c r="M46" s="210" t="s">
        <v>1</v>
      </c>
      <c r="N46" s="210" t="s">
        <v>1</v>
      </c>
      <c r="O46" s="216" t="s">
        <v>1</v>
      </c>
      <c r="P46" s="216" t="s">
        <v>1</v>
      </c>
    </row>
    <row r="47" spans="1:16" x14ac:dyDescent="0.2">
      <c r="A47" s="2" t="s">
        <v>64</v>
      </c>
      <c r="B47" s="214">
        <v>728</v>
      </c>
      <c r="C47" s="211">
        <v>0</v>
      </c>
      <c r="D47" s="211">
        <v>3.1428006477654002E-3</v>
      </c>
      <c r="E47" s="211">
        <v>1.3304515741765499E-3</v>
      </c>
      <c r="F47" s="211">
        <v>1.1787046678364299E-2</v>
      </c>
      <c r="G47" s="211">
        <v>2.2095350548624999E-2</v>
      </c>
      <c r="H47" s="211">
        <v>7.2404965758323697E-2</v>
      </c>
      <c r="I47" s="211">
        <v>0.10453425347805</v>
      </c>
      <c r="J47" s="211">
        <v>0.17667579650878901</v>
      </c>
      <c r="K47" s="211">
        <v>0.17102508246898701</v>
      </c>
      <c r="L47" s="211">
        <v>0.26008826494216902</v>
      </c>
      <c r="M47" s="211">
        <v>0.15623176097869901</v>
      </c>
      <c r="N47" s="211">
        <v>2.06842329353094E-2</v>
      </c>
      <c r="O47" s="217">
        <v>12.168306350708001</v>
      </c>
      <c r="P47" s="217">
        <v>11.5384616851807</v>
      </c>
    </row>
    <row r="48" spans="1:16" x14ac:dyDescent="0.2">
      <c r="A48" s="2" t="s">
        <v>65</v>
      </c>
      <c r="B48" s="214">
        <v>368</v>
      </c>
      <c r="C48" s="211">
        <v>0</v>
      </c>
      <c r="D48" s="211">
        <v>5.8255146723240603E-4</v>
      </c>
      <c r="E48" s="211">
        <v>8.3081581396982095E-4</v>
      </c>
      <c r="F48" s="211">
        <v>2.5120077654719401E-2</v>
      </c>
      <c r="G48" s="211">
        <v>8.0460809171199799E-2</v>
      </c>
      <c r="H48" s="211">
        <v>0.22077091038227101</v>
      </c>
      <c r="I48" s="211">
        <v>0.213856071233749</v>
      </c>
      <c r="J48" s="211">
        <v>0.17726039886474601</v>
      </c>
      <c r="K48" s="211">
        <v>0.111338064074516</v>
      </c>
      <c r="L48" s="211">
        <v>0.14401613175868999</v>
      </c>
      <c r="M48" s="211">
        <v>2.21240874379873E-2</v>
      </c>
      <c r="N48" s="211">
        <v>3.6400887183845E-3</v>
      </c>
      <c r="O48" s="217">
        <v>10.1188068389893</v>
      </c>
      <c r="P48" s="217">
        <v>9.7014923095703107</v>
      </c>
    </row>
    <row r="49" spans="1:16" x14ac:dyDescent="0.2">
      <c r="A49" s="2" t="s">
        <v>66</v>
      </c>
      <c r="B49" s="214">
        <v>663</v>
      </c>
      <c r="C49" s="211">
        <v>0</v>
      </c>
      <c r="D49" s="211">
        <v>5.8790226466953798E-4</v>
      </c>
      <c r="E49" s="211">
        <v>6.4040627330541602E-3</v>
      </c>
      <c r="F49" s="211">
        <v>2.4095097556710202E-2</v>
      </c>
      <c r="G49" s="211">
        <v>8.0773249268531799E-2</v>
      </c>
      <c r="H49" s="211">
        <v>0.18132312595844299</v>
      </c>
      <c r="I49" s="211">
        <v>0.201958417892456</v>
      </c>
      <c r="J49" s="211">
        <v>0.20186489820480299</v>
      </c>
      <c r="K49" s="211">
        <v>0.125004857778549</v>
      </c>
      <c r="L49" s="211">
        <v>0.117898687720299</v>
      </c>
      <c r="M49" s="211">
        <v>4.8723209649324403E-2</v>
      </c>
      <c r="N49" s="211">
        <v>1.13664977252483E-2</v>
      </c>
      <c r="O49" s="217">
        <v>10.390317916870099</v>
      </c>
      <c r="P49" s="217">
        <v>10</v>
      </c>
    </row>
    <row r="50" spans="1:16" x14ac:dyDescent="0.2">
      <c r="A50" s="2" t="s">
        <v>67</v>
      </c>
      <c r="B50" s="214">
        <v>396</v>
      </c>
      <c r="C50" s="211">
        <v>3.85526707395911E-3</v>
      </c>
      <c r="D50" s="211">
        <v>0</v>
      </c>
      <c r="E50" s="211">
        <v>4.6892746468074599E-5</v>
      </c>
      <c r="F50" s="211">
        <v>2.3043930530548099E-2</v>
      </c>
      <c r="G50" s="211">
        <v>4.8308212310075802E-2</v>
      </c>
      <c r="H50" s="211">
        <v>0.117055706679821</v>
      </c>
      <c r="I50" s="211">
        <v>0.19641432166099501</v>
      </c>
      <c r="J50" s="211">
        <v>0.25542291998863198</v>
      </c>
      <c r="K50" s="211">
        <v>0.13577169179916401</v>
      </c>
      <c r="L50" s="211">
        <v>0.12433698028326</v>
      </c>
      <c r="M50" s="211">
        <v>9.3538857996463803E-2</v>
      </c>
      <c r="N50" s="211">
        <v>2.2052135318517698E-3</v>
      </c>
      <c r="O50" s="217">
        <v>10.843721389770501</v>
      </c>
      <c r="P50" s="217">
        <v>10.5178575515747</v>
      </c>
    </row>
    <row r="51" spans="1:16" x14ac:dyDescent="0.2">
      <c r="A51" s="2" t="s">
        <v>68</v>
      </c>
      <c r="B51" s="214">
        <v>471</v>
      </c>
      <c r="C51" s="211">
        <v>0</v>
      </c>
      <c r="D51" s="211">
        <v>5.4389885626733303E-3</v>
      </c>
      <c r="E51" s="211">
        <v>4.4187232851982099E-3</v>
      </c>
      <c r="F51" s="211">
        <v>1.6788765788078301E-2</v>
      </c>
      <c r="G51" s="211">
        <v>3.3813968300819397E-2</v>
      </c>
      <c r="H51" s="211">
        <v>0.10096675157547</v>
      </c>
      <c r="I51" s="211">
        <v>0.25411751866340598</v>
      </c>
      <c r="J51" s="211">
        <v>0.24083276093006101</v>
      </c>
      <c r="K51" s="211">
        <v>0.116311207413673</v>
      </c>
      <c r="L51" s="211">
        <v>0.163853034377098</v>
      </c>
      <c r="M51" s="211">
        <v>5.4554536938667297E-2</v>
      </c>
      <c r="N51" s="211">
        <v>8.9037399739027006E-3</v>
      </c>
      <c r="O51" s="217">
        <v>10.7142496109009</v>
      </c>
      <c r="P51" s="217">
        <v>10.1639347076416</v>
      </c>
    </row>
    <row r="52" spans="1:16" x14ac:dyDescent="0.2">
      <c r="A52" s="2" t="s">
        <v>69</v>
      </c>
      <c r="B52" s="214">
        <v>393</v>
      </c>
      <c r="C52" s="211">
        <v>2.2305492311716101E-3</v>
      </c>
      <c r="D52" s="211">
        <v>0</v>
      </c>
      <c r="E52" s="211">
        <v>2.0894248038530301E-2</v>
      </c>
      <c r="F52" s="211">
        <v>1.79250352084637E-2</v>
      </c>
      <c r="G52" s="211">
        <v>5.6348066776990897E-2</v>
      </c>
      <c r="H52" s="211">
        <v>0.12251066416502</v>
      </c>
      <c r="I52" s="211">
        <v>0.176300019025803</v>
      </c>
      <c r="J52" s="211">
        <v>0.20773695409297899</v>
      </c>
      <c r="K52" s="211">
        <v>0.183500915765762</v>
      </c>
      <c r="L52" s="211">
        <v>0.16459569334983801</v>
      </c>
      <c r="M52" s="211">
        <v>4.4592134654521901E-2</v>
      </c>
      <c r="N52" s="211">
        <v>3.3657301682978899E-3</v>
      </c>
      <c r="O52" s="217">
        <v>10.572715759277299</v>
      </c>
      <c r="P52" s="217">
        <v>10.4166669845581</v>
      </c>
    </row>
    <row r="53" spans="1:16" x14ac:dyDescent="0.2">
      <c r="A53" s="2" t="s">
        <v>70</v>
      </c>
      <c r="B53" s="214">
        <v>439</v>
      </c>
      <c r="C53" s="211">
        <v>0</v>
      </c>
      <c r="D53" s="211">
        <v>9.0787035878747702E-4</v>
      </c>
      <c r="E53" s="211">
        <v>6.7392560595180799E-5</v>
      </c>
      <c r="F53" s="211">
        <v>4.26225401461124E-2</v>
      </c>
      <c r="G53" s="211">
        <v>0.149567291140556</v>
      </c>
      <c r="H53" s="211">
        <v>0.346897572278976</v>
      </c>
      <c r="I53" s="211">
        <v>0.19048497080802901</v>
      </c>
      <c r="J53" s="211">
        <v>0.11230622231960299</v>
      </c>
      <c r="K53" s="211">
        <v>5.8551426976919202E-2</v>
      </c>
      <c r="L53" s="211">
        <v>6.4562812447547899E-2</v>
      </c>
      <c r="M53" s="211">
        <v>3.40318940579891E-2</v>
      </c>
      <c r="N53" s="211">
        <v>0</v>
      </c>
      <c r="O53" s="217">
        <v>9.3634748458862305</v>
      </c>
      <c r="P53" s="217">
        <v>8.8571424484252894</v>
      </c>
    </row>
    <row r="54" spans="1:16" x14ac:dyDescent="0.2">
      <c r="A54" s="2" t="s">
        <v>71</v>
      </c>
      <c r="B54" s="214">
        <v>456</v>
      </c>
      <c r="C54" s="211">
        <v>0</v>
      </c>
      <c r="D54" s="211">
        <v>3.0582009349018301E-3</v>
      </c>
      <c r="E54" s="211">
        <v>1.1471255682408799E-2</v>
      </c>
      <c r="F54" s="211">
        <v>7.3758396320045003E-3</v>
      </c>
      <c r="G54" s="211">
        <v>6.3700057566165896E-2</v>
      </c>
      <c r="H54" s="211">
        <v>0.130242004990578</v>
      </c>
      <c r="I54" s="211">
        <v>0.20151984691619901</v>
      </c>
      <c r="J54" s="211">
        <v>0.20491071045398701</v>
      </c>
      <c r="K54" s="211">
        <v>0.19648368656635301</v>
      </c>
      <c r="L54" s="211">
        <v>0.14246064424514801</v>
      </c>
      <c r="M54" s="211">
        <v>3.15405018627644E-2</v>
      </c>
      <c r="N54" s="211">
        <v>7.23724765703082E-3</v>
      </c>
      <c r="O54" s="217">
        <v>10.4863224029541</v>
      </c>
      <c r="P54" s="217">
        <v>10.25</v>
      </c>
    </row>
    <row r="55" spans="1:16" x14ac:dyDescent="0.2">
      <c r="A55" s="2" t="s">
        <v>72</v>
      </c>
      <c r="B55" s="214">
        <v>242</v>
      </c>
      <c r="C55" s="211">
        <v>1.5945122577249999E-3</v>
      </c>
      <c r="D55" s="211">
        <v>0</v>
      </c>
      <c r="E55" s="211">
        <v>1.57510451972485E-2</v>
      </c>
      <c r="F55" s="211">
        <v>1.6213109716772998E-2</v>
      </c>
      <c r="G55" s="211">
        <v>3.93452346324921E-2</v>
      </c>
      <c r="H55" s="211">
        <v>0.10902182012796401</v>
      </c>
      <c r="I55" s="211">
        <v>0.212071403861046</v>
      </c>
      <c r="J55" s="211">
        <v>0.196395233273506</v>
      </c>
      <c r="K55" s="211">
        <v>0.121588490903378</v>
      </c>
      <c r="L55" s="211">
        <v>0.23450314998626701</v>
      </c>
      <c r="M55" s="211">
        <v>5.3515993058681502E-2</v>
      </c>
      <c r="N55" s="211">
        <v>0</v>
      </c>
      <c r="O55" s="217">
        <v>10.8252506256104</v>
      </c>
      <c r="P55" s="217">
        <v>10.563380241394</v>
      </c>
    </row>
    <row r="56" spans="1:16" x14ac:dyDescent="0.2">
      <c r="A56" s="2" t="s">
        <v>73</v>
      </c>
      <c r="B56" s="214">
        <v>494</v>
      </c>
      <c r="C56" s="211">
        <v>0</v>
      </c>
      <c r="D56" s="211">
        <v>0</v>
      </c>
      <c r="E56" s="211">
        <v>5.5351192131638501E-3</v>
      </c>
      <c r="F56" s="211">
        <v>1.0049861855804899E-2</v>
      </c>
      <c r="G56" s="211">
        <v>4.2517889291048001E-2</v>
      </c>
      <c r="H56" s="211">
        <v>0.11006076633930199</v>
      </c>
      <c r="I56" s="211">
        <v>0.21153934299945801</v>
      </c>
      <c r="J56" s="211">
        <v>0.245139956474304</v>
      </c>
      <c r="K56" s="211">
        <v>0.15037019550800301</v>
      </c>
      <c r="L56" s="211">
        <v>0.165014162659645</v>
      </c>
      <c r="M56" s="211">
        <v>5.5537074804306003E-2</v>
      </c>
      <c r="N56" s="211">
        <v>4.2356271296739604E-3</v>
      </c>
      <c r="O56" s="217">
        <v>10.8304080963135</v>
      </c>
      <c r="P56" s="217">
        <v>10.378787994384799</v>
      </c>
    </row>
    <row r="57" spans="1:16" x14ac:dyDescent="0.2">
      <c r="A57" s="5" t="s">
        <v>74</v>
      </c>
      <c r="B57" s="213" t="s">
        <v>1</v>
      </c>
      <c r="C57" s="210" t="s">
        <v>1</v>
      </c>
      <c r="D57" s="210" t="s">
        <v>1</v>
      </c>
      <c r="E57" s="210" t="s">
        <v>1</v>
      </c>
      <c r="F57" s="210" t="s">
        <v>1</v>
      </c>
      <c r="G57" s="210" t="s">
        <v>1</v>
      </c>
      <c r="H57" s="210" t="s">
        <v>1</v>
      </c>
      <c r="I57" s="210" t="s">
        <v>1</v>
      </c>
      <c r="J57" s="210" t="s">
        <v>1</v>
      </c>
      <c r="K57" s="210" t="s">
        <v>1</v>
      </c>
      <c r="L57" s="210" t="s">
        <v>1</v>
      </c>
      <c r="M57" s="210" t="s">
        <v>1</v>
      </c>
      <c r="N57" s="210" t="s">
        <v>1</v>
      </c>
      <c r="O57" s="216" t="s">
        <v>1</v>
      </c>
      <c r="P57" s="216" t="s">
        <v>1</v>
      </c>
    </row>
    <row r="58" spans="1:16" x14ac:dyDescent="0.2">
      <c r="A58" s="2" t="s">
        <v>75</v>
      </c>
      <c r="B58" s="214">
        <v>728</v>
      </c>
      <c r="C58" s="211">
        <v>0</v>
      </c>
      <c r="D58" s="211">
        <v>3.1428006477654002E-3</v>
      </c>
      <c r="E58" s="211">
        <v>1.3304515741765499E-3</v>
      </c>
      <c r="F58" s="211">
        <v>1.1787046678364299E-2</v>
      </c>
      <c r="G58" s="211">
        <v>2.2095350548624999E-2</v>
      </c>
      <c r="H58" s="211">
        <v>7.2404965758323697E-2</v>
      </c>
      <c r="I58" s="211">
        <v>0.10453425347805</v>
      </c>
      <c r="J58" s="211">
        <v>0.17667579650878901</v>
      </c>
      <c r="K58" s="211">
        <v>0.17102508246898701</v>
      </c>
      <c r="L58" s="211">
        <v>0.26008826494216902</v>
      </c>
      <c r="M58" s="211">
        <v>0.15623176097869901</v>
      </c>
      <c r="N58" s="211">
        <v>2.06842329353094E-2</v>
      </c>
      <c r="O58" s="217">
        <v>12.168306350708001</v>
      </c>
      <c r="P58" s="217">
        <v>11.5384616851807</v>
      </c>
    </row>
    <row r="59" spans="1:16" x14ac:dyDescent="0.2">
      <c r="A59" s="2" t="s">
        <v>76</v>
      </c>
      <c r="B59" s="214">
        <v>2358</v>
      </c>
      <c r="C59" s="211">
        <v>1.0799857554957301E-3</v>
      </c>
      <c r="D59" s="211">
        <v>1.4700111933052501E-3</v>
      </c>
      <c r="E59" s="211">
        <v>6.3433442264795303E-3</v>
      </c>
      <c r="F59" s="211">
        <v>1.71461384743452E-2</v>
      </c>
      <c r="G59" s="211">
        <v>5.4548840969800901E-2</v>
      </c>
      <c r="H59" s="211">
        <v>0.123014524579048</v>
      </c>
      <c r="I59" s="211">
        <v>0.209603652358055</v>
      </c>
      <c r="J59" s="211">
        <v>0.21837152540683699</v>
      </c>
      <c r="K59" s="211">
        <v>0.14467880129814101</v>
      </c>
      <c r="L59" s="211">
        <v>0.15952482819557201</v>
      </c>
      <c r="M59" s="211">
        <v>5.8879811316728599E-2</v>
      </c>
      <c r="N59" s="211">
        <v>5.3385416977107499E-3</v>
      </c>
      <c r="O59" s="217">
        <v>10.6985969543457</v>
      </c>
      <c r="P59" s="217">
        <v>10.310344696044901</v>
      </c>
    </row>
    <row r="60" spans="1:16" x14ac:dyDescent="0.2">
      <c r="A60" s="2" t="s">
        <v>77</v>
      </c>
      <c r="B60" s="214">
        <v>1156</v>
      </c>
      <c r="C60" s="211">
        <v>0</v>
      </c>
      <c r="D60" s="211">
        <v>1.03004090487957E-3</v>
      </c>
      <c r="E60" s="211">
        <v>6.9940015673637399E-3</v>
      </c>
      <c r="F60" s="211">
        <v>2.5994315743446399E-2</v>
      </c>
      <c r="G60" s="211">
        <v>0.10685713589191401</v>
      </c>
      <c r="H60" s="211">
        <v>0.25922679901123002</v>
      </c>
      <c r="I60" s="211">
        <v>0.208236634731293</v>
      </c>
      <c r="J60" s="211">
        <v>0.16393122076988201</v>
      </c>
      <c r="K60" s="211">
        <v>9.6146881580352797E-2</v>
      </c>
      <c r="L60" s="211">
        <v>0.102676019072533</v>
      </c>
      <c r="M60" s="211">
        <v>2.7350893244147301E-2</v>
      </c>
      <c r="N60" s="211">
        <v>1.5560657484456899E-3</v>
      </c>
      <c r="O60" s="217">
        <v>9.8024148941040004</v>
      </c>
      <c r="P60" s="217">
        <v>9.375</v>
      </c>
    </row>
    <row r="61" spans="1:16" x14ac:dyDescent="0.2">
      <c r="A61" s="2" t="s">
        <v>78</v>
      </c>
      <c r="B61" s="214">
        <v>408</v>
      </c>
      <c r="C61" s="211">
        <v>0</v>
      </c>
      <c r="D61" s="211">
        <v>0</v>
      </c>
      <c r="E61" s="211">
        <v>8.9151607826352102E-3</v>
      </c>
      <c r="F61" s="211">
        <v>2.6620047166943599E-2</v>
      </c>
      <c r="G61" s="211">
        <v>3.1575597822666203E-2</v>
      </c>
      <c r="H61" s="211">
        <v>0.12997944653034199</v>
      </c>
      <c r="I61" s="211">
        <v>0.17525011301040599</v>
      </c>
      <c r="J61" s="211">
        <v>0.25543335080146801</v>
      </c>
      <c r="K61" s="211">
        <v>0.18176223337650299</v>
      </c>
      <c r="L61" s="211">
        <v>0.13405753672123</v>
      </c>
      <c r="M61" s="211">
        <v>3.81220430135727E-2</v>
      </c>
      <c r="N61" s="211">
        <v>1.82844735682011E-2</v>
      </c>
      <c r="O61" s="217">
        <v>10.7423543930054</v>
      </c>
      <c r="P61" s="217">
        <v>10.4807691574097</v>
      </c>
    </row>
    <row r="62" spans="1:16" x14ac:dyDescent="0.2">
      <c r="A62" s="5" t="s">
        <v>79</v>
      </c>
      <c r="B62" s="213" t="s">
        <v>1</v>
      </c>
      <c r="C62" s="210" t="s">
        <v>1</v>
      </c>
      <c r="D62" s="210" t="s">
        <v>1</v>
      </c>
      <c r="E62" s="210" t="s">
        <v>1</v>
      </c>
      <c r="F62" s="210" t="s">
        <v>1</v>
      </c>
      <c r="G62" s="210" t="s">
        <v>1</v>
      </c>
      <c r="H62" s="210" t="s">
        <v>1</v>
      </c>
      <c r="I62" s="210" t="s">
        <v>1</v>
      </c>
      <c r="J62" s="210" t="s">
        <v>1</v>
      </c>
      <c r="K62" s="210" t="s">
        <v>1</v>
      </c>
      <c r="L62" s="210" t="s">
        <v>1</v>
      </c>
      <c r="M62" s="210" t="s">
        <v>1</v>
      </c>
      <c r="N62" s="210" t="s">
        <v>1</v>
      </c>
      <c r="O62" s="216" t="s">
        <v>1</v>
      </c>
      <c r="P62" s="216" t="s">
        <v>1</v>
      </c>
    </row>
    <row r="63" spans="1:16" x14ac:dyDescent="0.2">
      <c r="A63" s="2" t="s">
        <v>80</v>
      </c>
      <c r="B63" s="214">
        <v>3747</v>
      </c>
      <c r="C63" s="211">
        <v>7.1005953941494205E-4</v>
      </c>
      <c r="D63" s="211">
        <v>1.6686435556039199E-3</v>
      </c>
      <c r="E63" s="211">
        <v>6.9538638927042502E-3</v>
      </c>
      <c r="F63" s="211">
        <v>1.9763229414820699E-2</v>
      </c>
      <c r="G63" s="211">
        <v>6.6488854587078094E-2</v>
      </c>
      <c r="H63" s="211">
        <v>0.157626181840897</v>
      </c>
      <c r="I63" s="211">
        <v>0.19243949651718101</v>
      </c>
      <c r="J63" s="211">
        <v>0.200564995408058</v>
      </c>
      <c r="K63" s="211">
        <v>0.13565076887607599</v>
      </c>
      <c r="L63" s="211">
        <v>0.15129466354846999</v>
      </c>
      <c r="M63" s="211">
        <v>5.9316597878933001E-2</v>
      </c>
      <c r="N63" s="211">
        <v>7.5226663611829298E-3</v>
      </c>
      <c r="O63" s="217">
        <v>10.597023010253899</v>
      </c>
      <c r="P63" s="217">
        <v>10.173913002014199</v>
      </c>
    </row>
    <row r="64" spans="1:16" x14ac:dyDescent="0.2">
      <c r="A64" s="2" t="s">
        <v>81</v>
      </c>
      <c r="B64" s="214">
        <v>136</v>
      </c>
      <c r="C64" s="211">
        <v>0</v>
      </c>
      <c r="D64" s="211">
        <v>0</v>
      </c>
      <c r="E64" s="211">
        <v>0</v>
      </c>
      <c r="F64" s="211">
        <v>0</v>
      </c>
      <c r="G64" s="211">
        <v>3.0860088765621199E-2</v>
      </c>
      <c r="H64" s="211">
        <v>0.105903923511505</v>
      </c>
      <c r="I64" s="211">
        <v>0.16092641651630399</v>
      </c>
      <c r="J64" s="211">
        <v>0.209057942032814</v>
      </c>
      <c r="K64" s="211">
        <v>0.159800559282303</v>
      </c>
      <c r="L64" s="211">
        <v>0.21218438446521801</v>
      </c>
      <c r="M64" s="211">
        <v>0.105732053518295</v>
      </c>
      <c r="N64" s="211">
        <v>1.5534635633230201E-2</v>
      </c>
      <c r="O64" s="217">
        <v>11.510369300842299</v>
      </c>
      <c r="P64" s="217">
        <v>10.7920789718628</v>
      </c>
    </row>
    <row r="65" spans="1:16" x14ac:dyDescent="0.2">
      <c r="A65" s="2" t="s">
        <v>82</v>
      </c>
      <c r="B65" s="214">
        <v>350</v>
      </c>
      <c r="C65" s="211">
        <v>0</v>
      </c>
      <c r="D65" s="211">
        <v>0</v>
      </c>
      <c r="E65" s="211">
        <v>1.10185799712781E-4</v>
      </c>
      <c r="F65" s="211">
        <v>8.0787604674696905E-3</v>
      </c>
      <c r="G65" s="211">
        <v>1.9623097032308599E-2</v>
      </c>
      <c r="H65" s="211">
        <v>8.9573562145233196E-2</v>
      </c>
      <c r="I65" s="211">
        <v>0.160330235958099</v>
      </c>
      <c r="J65" s="211">
        <v>0.21752418577671101</v>
      </c>
      <c r="K65" s="211">
        <v>0.157549068331718</v>
      </c>
      <c r="L65" s="211">
        <v>0.238750904798508</v>
      </c>
      <c r="M65" s="211">
        <v>0.10846000909805301</v>
      </c>
      <c r="N65" s="211">
        <v>0</v>
      </c>
      <c r="O65" s="217">
        <v>11.5325708389282</v>
      </c>
      <c r="P65" s="217">
        <v>11</v>
      </c>
    </row>
    <row r="66" spans="1:16" x14ac:dyDescent="0.2">
      <c r="A66" s="2" t="s">
        <v>83</v>
      </c>
      <c r="B66" s="214">
        <v>378</v>
      </c>
      <c r="C66" s="211">
        <v>0</v>
      </c>
      <c r="D66" s="211">
        <v>0</v>
      </c>
      <c r="E66" s="211">
        <v>9.9484180100262208E-4</v>
      </c>
      <c r="F66" s="211">
        <v>3.0492134392261502E-2</v>
      </c>
      <c r="G66" s="211">
        <v>4.8751100897789001E-2</v>
      </c>
      <c r="H66" s="211">
        <v>0.12815046310424799</v>
      </c>
      <c r="I66" s="211">
        <v>0.244183659553528</v>
      </c>
      <c r="J66" s="211">
        <v>0.20123378932475999</v>
      </c>
      <c r="K66" s="211">
        <v>0.153368785977364</v>
      </c>
      <c r="L66" s="211">
        <v>0.14261874556541401</v>
      </c>
      <c r="M66" s="211">
        <v>4.7042064368724802E-2</v>
      </c>
      <c r="N66" s="211">
        <v>3.16442153416574E-3</v>
      </c>
      <c r="O66" s="217">
        <v>10.5635375976562</v>
      </c>
      <c r="P66" s="217">
        <v>10.2054796218872</v>
      </c>
    </row>
    <row r="67" spans="1:16" x14ac:dyDescent="0.2">
      <c r="A67" s="5" t="s">
        <v>84</v>
      </c>
      <c r="B67" s="213" t="s">
        <v>1</v>
      </c>
      <c r="C67" s="210" t="s">
        <v>1</v>
      </c>
      <c r="D67" s="210" t="s">
        <v>1</v>
      </c>
      <c r="E67" s="210" t="s">
        <v>1</v>
      </c>
      <c r="F67" s="210" t="s">
        <v>1</v>
      </c>
      <c r="G67" s="210" t="s">
        <v>1</v>
      </c>
      <c r="H67" s="210" t="s">
        <v>1</v>
      </c>
      <c r="I67" s="210" t="s">
        <v>1</v>
      </c>
      <c r="J67" s="210" t="s">
        <v>1</v>
      </c>
      <c r="K67" s="210" t="s">
        <v>1</v>
      </c>
      <c r="L67" s="210" t="s">
        <v>1</v>
      </c>
      <c r="M67" s="210" t="s">
        <v>1</v>
      </c>
      <c r="N67" s="210" t="s">
        <v>1</v>
      </c>
      <c r="O67" s="216" t="s">
        <v>1</v>
      </c>
      <c r="P67" s="216" t="s">
        <v>1</v>
      </c>
    </row>
    <row r="68" spans="1:16" x14ac:dyDescent="0.2">
      <c r="A68" s="2" t="s">
        <v>85</v>
      </c>
      <c r="B68" s="214">
        <v>4235</v>
      </c>
      <c r="C68" s="211">
        <v>6.5173540497198701E-4</v>
      </c>
      <c r="D68" s="211">
        <v>1.5680597862228801E-3</v>
      </c>
      <c r="E68" s="211">
        <v>5.1776026375591798E-3</v>
      </c>
      <c r="F68" s="211">
        <v>1.8043886870145801E-2</v>
      </c>
      <c r="G68" s="211">
        <v>6.4246252179145799E-2</v>
      </c>
      <c r="H68" s="211">
        <v>0.153637379407883</v>
      </c>
      <c r="I68" s="211">
        <v>0.197013229131699</v>
      </c>
      <c r="J68" s="211">
        <v>0.201749667525291</v>
      </c>
      <c r="K68" s="211">
        <v>0.136636167764664</v>
      </c>
      <c r="L68" s="211">
        <v>0.15352943539619399</v>
      </c>
      <c r="M68" s="211">
        <v>6.1468251049518599E-2</v>
      </c>
      <c r="N68" s="211">
        <v>6.2783504836261298E-3</v>
      </c>
      <c r="O68" s="217">
        <v>10.63294506073</v>
      </c>
      <c r="P68" s="217">
        <v>10.2200002670288</v>
      </c>
    </row>
    <row r="69" spans="1:16" x14ac:dyDescent="0.2">
      <c r="A69" s="2" t="s">
        <v>86</v>
      </c>
      <c r="B69" s="214">
        <v>63</v>
      </c>
      <c r="C69" s="211">
        <v>0</v>
      </c>
      <c r="D69" s="211">
        <v>0</v>
      </c>
      <c r="E69" s="211">
        <v>0</v>
      </c>
      <c r="F69" s="211">
        <v>9.8355710506439195E-2</v>
      </c>
      <c r="G69" s="211">
        <v>5.7682968676090199E-2</v>
      </c>
      <c r="H69" s="211">
        <v>0.155308201909065</v>
      </c>
      <c r="I69" s="211">
        <v>0.17277786135673501</v>
      </c>
      <c r="J69" s="211">
        <v>0.20339329540729501</v>
      </c>
      <c r="K69" s="211">
        <v>8.2513362169265705E-2</v>
      </c>
      <c r="L69" s="211">
        <v>0.160804703831673</v>
      </c>
      <c r="M69" s="211">
        <v>5.3682621568441398E-2</v>
      </c>
      <c r="N69" s="211">
        <v>1.54812792316079E-2</v>
      </c>
      <c r="O69" s="217">
        <v>10.4011697769165</v>
      </c>
      <c r="P69" s="217">
        <v>10</v>
      </c>
    </row>
    <row r="70" spans="1:16" x14ac:dyDescent="0.2">
      <c r="A70" s="2" t="s">
        <v>87</v>
      </c>
      <c r="B70" s="214">
        <v>303</v>
      </c>
      <c r="C70" s="211">
        <v>0</v>
      </c>
      <c r="D70" s="211">
        <v>9.2817610129714001E-4</v>
      </c>
      <c r="E70" s="211">
        <v>2.1613003686070401E-2</v>
      </c>
      <c r="F70" s="211">
        <v>2.4681374430656398E-2</v>
      </c>
      <c r="G70" s="211">
        <v>3.9470504969358403E-2</v>
      </c>
      <c r="H70" s="211">
        <v>0.102687373757362</v>
      </c>
      <c r="I70" s="211">
        <v>0.139140799641609</v>
      </c>
      <c r="J70" s="211">
        <v>0.20754829049110399</v>
      </c>
      <c r="K70" s="211">
        <v>0.16364239156246199</v>
      </c>
      <c r="L70" s="211">
        <v>0.21329815685749101</v>
      </c>
      <c r="M70" s="211">
        <v>6.7660368978977203E-2</v>
      </c>
      <c r="N70" s="211">
        <v>1.93295497447252E-2</v>
      </c>
      <c r="O70" s="217">
        <v>11.1095476150513</v>
      </c>
      <c r="P70" s="217">
        <v>10.8571424484253</v>
      </c>
    </row>
    <row r="71" spans="1:16" x14ac:dyDescent="0.2">
      <c r="A71" s="2" t="s">
        <v>88</v>
      </c>
      <c r="B71" s="214">
        <v>39</v>
      </c>
      <c r="C71" s="211">
        <v>0</v>
      </c>
      <c r="D71" s="211">
        <v>0</v>
      </c>
      <c r="E71" s="211">
        <v>5.8595035225153004E-3</v>
      </c>
      <c r="F71" s="211">
        <v>0</v>
      </c>
      <c r="G71" s="211">
        <v>0</v>
      </c>
      <c r="H71" s="211">
        <v>0.13704419136047399</v>
      </c>
      <c r="I71" s="211">
        <v>0.15774656832218201</v>
      </c>
      <c r="J71" s="211">
        <v>0.173886433243752</v>
      </c>
      <c r="K71" s="211">
        <v>0.21241928637027699</v>
      </c>
      <c r="L71" s="211">
        <v>0.168042153120041</v>
      </c>
      <c r="M71" s="211">
        <v>0.127813965082169</v>
      </c>
      <c r="N71" s="211">
        <v>1.71878933906555E-2</v>
      </c>
      <c r="O71" s="217">
        <v>11.8769931793213</v>
      </c>
      <c r="P71" s="217">
        <v>11.090909004211399</v>
      </c>
    </row>
    <row r="72" spans="1:16" x14ac:dyDescent="0.2">
      <c r="A72" s="5" t="s">
        <v>89</v>
      </c>
      <c r="B72" s="213" t="s">
        <v>1</v>
      </c>
      <c r="C72" s="210" t="s">
        <v>1</v>
      </c>
      <c r="D72" s="210" t="s">
        <v>1</v>
      </c>
      <c r="E72" s="210" t="s">
        <v>1</v>
      </c>
      <c r="F72" s="210" t="s">
        <v>1</v>
      </c>
      <c r="G72" s="210" t="s">
        <v>1</v>
      </c>
      <c r="H72" s="210" t="s">
        <v>1</v>
      </c>
      <c r="I72" s="210" t="s">
        <v>1</v>
      </c>
      <c r="J72" s="210" t="s">
        <v>1</v>
      </c>
      <c r="K72" s="210" t="s">
        <v>1</v>
      </c>
      <c r="L72" s="210" t="s">
        <v>1</v>
      </c>
      <c r="M72" s="210" t="s">
        <v>1</v>
      </c>
      <c r="N72" s="210" t="s">
        <v>1</v>
      </c>
      <c r="O72" s="216" t="s">
        <v>1</v>
      </c>
      <c r="P72" s="216" t="s">
        <v>1</v>
      </c>
    </row>
    <row r="73" spans="1:16" x14ac:dyDescent="0.2">
      <c r="A73" s="2" t="s">
        <v>89</v>
      </c>
      <c r="B73" s="214">
        <v>4640</v>
      </c>
      <c r="C73" s="211">
        <v>5.9747364139184399E-4</v>
      </c>
      <c r="D73" s="211">
        <v>1.48826488293707E-3</v>
      </c>
      <c r="E73" s="211">
        <v>6.0126418247818903E-3</v>
      </c>
      <c r="F73" s="211">
        <v>1.9265500828623799E-2</v>
      </c>
      <c r="G73" s="211">
        <v>6.1867851763963699E-2</v>
      </c>
      <c r="H73" s="211">
        <v>0.15069833397865301</v>
      </c>
      <c r="I73" s="211">
        <v>0.19285474717616999</v>
      </c>
      <c r="J73" s="211">
        <v>0.20183300971984899</v>
      </c>
      <c r="K73" s="211">
        <v>0.13840512931346899</v>
      </c>
      <c r="L73" s="211">
        <v>0.15717412531375899</v>
      </c>
      <c r="M73" s="211">
        <v>6.2525302171707195E-2</v>
      </c>
      <c r="N73" s="211">
        <v>7.2776176966726797E-3</v>
      </c>
      <c r="O73" s="217">
        <v>10.6730632781982</v>
      </c>
      <c r="P73" s="217">
        <v>10.25</v>
      </c>
    </row>
    <row r="74" spans="1:16" x14ac:dyDescent="0.2">
      <c r="A74" s="2" t="s">
        <v>90</v>
      </c>
      <c r="B74" s="214">
        <v>1</v>
      </c>
      <c r="C74" s="211" t="s">
        <v>1</v>
      </c>
      <c r="D74" s="211" t="s">
        <v>1</v>
      </c>
      <c r="E74" s="211" t="s">
        <v>1</v>
      </c>
      <c r="F74" s="211" t="s">
        <v>1</v>
      </c>
      <c r="G74" s="211" t="s">
        <v>1</v>
      </c>
      <c r="H74" s="211" t="s">
        <v>1</v>
      </c>
      <c r="I74" s="211" t="s">
        <v>1</v>
      </c>
      <c r="J74" s="211" t="s">
        <v>1</v>
      </c>
      <c r="K74" s="211" t="s">
        <v>1</v>
      </c>
      <c r="L74" s="211" t="s">
        <v>1</v>
      </c>
      <c r="M74" s="211" t="s">
        <v>1</v>
      </c>
      <c r="N74" s="211" t="s">
        <v>1</v>
      </c>
      <c r="O74" s="217" t="s">
        <v>1</v>
      </c>
      <c r="P74" s="217" t="s">
        <v>1</v>
      </c>
    </row>
    <row r="75" spans="1:16" x14ac:dyDescent="0.2">
      <c r="A75" s="5" t="s">
        <v>91</v>
      </c>
      <c r="B75" s="213" t="s">
        <v>1</v>
      </c>
      <c r="C75" s="210" t="s">
        <v>1</v>
      </c>
      <c r="D75" s="210" t="s">
        <v>1</v>
      </c>
      <c r="E75" s="210" t="s">
        <v>1</v>
      </c>
      <c r="F75" s="210" t="s">
        <v>1</v>
      </c>
      <c r="G75" s="210" t="s">
        <v>1</v>
      </c>
      <c r="H75" s="210" t="s">
        <v>1</v>
      </c>
      <c r="I75" s="210" t="s">
        <v>1</v>
      </c>
      <c r="J75" s="210" t="s">
        <v>1</v>
      </c>
      <c r="K75" s="210" t="s">
        <v>1</v>
      </c>
      <c r="L75" s="210" t="s">
        <v>1</v>
      </c>
      <c r="M75" s="210" t="s">
        <v>1</v>
      </c>
      <c r="N75" s="210" t="s">
        <v>1</v>
      </c>
      <c r="O75" s="216" t="s">
        <v>1</v>
      </c>
      <c r="P75" s="216" t="s">
        <v>1</v>
      </c>
    </row>
    <row r="76" spans="1:16" x14ac:dyDescent="0.2">
      <c r="A76" s="2" t="s">
        <v>92</v>
      </c>
      <c r="B76" s="214">
        <v>2037</v>
      </c>
      <c r="C76" s="211">
        <v>5.8925023768097195E-4</v>
      </c>
      <c r="D76" s="211">
        <v>1.8335778440814501E-4</v>
      </c>
      <c r="E76" s="211">
        <v>3.25515447184443E-3</v>
      </c>
      <c r="F76" s="211">
        <v>7.0845298469066603E-3</v>
      </c>
      <c r="G76" s="211">
        <v>1.6897801309824E-2</v>
      </c>
      <c r="H76" s="211">
        <v>7.0370607078075395E-2</v>
      </c>
      <c r="I76" s="211">
        <v>0.12944158911705</v>
      </c>
      <c r="J76" s="211">
        <v>0.19891032576560999</v>
      </c>
      <c r="K76" s="211">
        <v>0.18227694928646099</v>
      </c>
      <c r="L76" s="211">
        <v>0.25635397434234602</v>
      </c>
      <c r="M76" s="211">
        <v>0.12097738683223699</v>
      </c>
      <c r="N76" s="211">
        <v>1.36590776965022E-2</v>
      </c>
      <c r="O76" s="217">
        <v>11.841698646545399</v>
      </c>
      <c r="P76" s="217">
        <v>11.3636360168457</v>
      </c>
    </row>
    <row r="77" spans="1:16" x14ac:dyDescent="0.2">
      <c r="A77" s="2" t="s">
        <v>93</v>
      </c>
      <c r="B77" s="214">
        <v>870</v>
      </c>
      <c r="C77" s="211">
        <v>1.6686732415109901E-3</v>
      </c>
      <c r="D77" s="211">
        <v>2.1130556706339099E-3</v>
      </c>
      <c r="E77" s="211">
        <v>6.8301223218441001E-3</v>
      </c>
      <c r="F77" s="211">
        <v>1.16848461329937E-2</v>
      </c>
      <c r="G77" s="211">
        <v>5.8575306087732301E-2</v>
      </c>
      <c r="H77" s="211">
        <v>0.189873337745667</v>
      </c>
      <c r="I77" s="211">
        <v>0.22278431057930001</v>
      </c>
      <c r="J77" s="211">
        <v>0.237121626734734</v>
      </c>
      <c r="K77" s="211">
        <v>0.124575242400169</v>
      </c>
      <c r="L77" s="211">
        <v>0.117130741477013</v>
      </c>
      <c r="M77" s="211">
        <v>2.3688750341534601E-2</v>
      </c>
      <c r="N77" s="211">
        <v>3.9539956487715201E-3</v>
      </c>
      <c r="O77" s="217">
        <v>10.188860893249499</v>
      </c>
      <c r="P77" s="217">
        <v>10</v>
      </c>
    </row>
    <row r="78" spans="1:16" x14ac:dyDescent="0.2">
      <c r="A78" s="2" t="s">
        <v>94</v>
      </c>
      <c r="B78" s="214">
        <v>1722</v>
      </c>
      <c r="C78" s="211">
        <v>0</v>
      </c>
      <c r="D78" s="211">
        <v>2.8909149114042499E-3</v>
      </c>
      <c r="E78" s="211">
        <v>9.2727821320295299E-3</v>
      </c>
      <c r="F78" s="211">
        <v>4.0099151432514198E-2</v>
      </c>
      <c r="G78" s="211">
        <v>0.123064212501049</v>
      </c>
      <c r="H78" s="211">
        <v>0.237401053309441</v>
      </c>
      <c r="I78" s="211">
        <v>0.26120802760124201</v>
      </c>
      <c r="J78" s="211">
        <v>0.18471410870552099</v>
      </c>
      <c r="K78" s="211">
        <v>8.7084040045738206E-2</v>
      </c>
      <c r="L78" s="211">
        <v>4.6589352190494503E-2</v>
      </c>
      <c r="M78" s="211">
        <v>7.0026889443397496E-3</v>
      </c>
      <c r="N78" s="211">
        <v>6.7369116004556396E-4</v>
      </c>
      <c r="O78" s="217">
        <v>9.3814363479614293</v>
      </c>
      <c r="P78" s="217">
        <v>9.2134828567504901</v>
      </c>
    </row>
    <row r="79" spans="1:16" x14ac:dyDescent="0.2">
      <c r="A79" s="5" t="s">
        <v>95</v>
      </c>
      <c r="B79" s="213" t="s">
        <v>1</v>
      </c>
      <c r="C79" s="210" t="s">
        <v>1</v>
      </c>
      <c r="D79" s="210" t="s">
        <v>1</v>
      </c>
      <c r="E79" s="210" t="s">
        <v>1</v>
      </c>
      <c r="F79" s="210" t="s">
        <v>1</v>
      </c>
      <c r="G79" s="210" t="s">
        <v>1</v>
      </c>
      <c r="H79" s="210" t="s">
        <v>1</v>
      </c>
      <c r="I79" s="210" t="s">
        <v>1</v>
      </c>
      <c r="J79" s="210" t="s">
        <v>1</v>
      </c>
      <c r="K79" s="210" t="s">
        <v>1</v>
      </c>
      <c r="L79" s="210" t="s">
        <v>1</v>
      </c>
      <c r="M79" s="210" t="s">
        <v>1</v>
      </c>
      <c r="N79" s="210" t="s">
        <v>1</v>
      </c>
      <c r="O79" s="216" t="s">
        <v>1</v>
      </c>
      <c r="P79" s="216" t="s">
        <v>1</v>
      </c>
    </row>
    <row r="80" spans="1:16" x14ac:dyDescent="0.2">
      <c r="A80" s="2" t="s">
        <v>96</v>
      </c>
      <c r="B80" s="214">
        <v>947</v>
      </c>
      <c r="C80" s="211">
        <v>9.9184329155832507E-4</v>
      </c>
      <c r="D80" s="211">
        <v>2.2202699910849298E-3</v>
      </c>
      <c r="E80" s="211">
        <v>1.12230340018868E-2</v>
      </c>
      <c r="F80" s="211">
        <v>2.4230470880866099E-2</v>
      </c>
      <c r="G80" s="211">
        <v>5.7548914104700102E-2</v>
      </c>
      <c r="H80" s="211">
        <v>0.11942099779844299</v>
      </c>
      <c r="I80" s="211">
        <v>0.18129262328147899</v>
      </c>
      <c r="J80" s="211">
        <v>0.205398678779602</v>
      </c>
      <c r="K80" s="211">
        <v>0.16163662075996399</v>
      </c>
      <c r="L80" s="211">
        <v>0.184293657541275</v>
      </c>
      <c r="M80" s="211">
        <v>4.17577512562275E-2</v>
      </c>
      <c r="N80" s="211">
        <v>9.9851321429014206E-3</v>
      </c>
      <c r="O80" s="217">
        <v>10.705738067626999</v>
      </c>
      <c r="P80" s="217">
        <v>10.4166669845581</v>
      </c>
    </row>
    <row r="81" spans="1:16" x14ac:dyDescent="0.2">
      <c r="A81" s="2" t="s">
        <v>97</v>
      </c>
      <c r="B81" s="214">
        <v>776</v>
      </c>
      <c r="C81" s="211">
        <v>0</v>
      </c>
      <c r="D81" s="211">
        <v>5.3151943720877197E-3</v>
      </c>
      <c r="E81" s="211">
        <v>2.4997387081384698E-3</v>
      </c>
      <c r="F81" s="211">
        <v>1.3504552654922E-2</v>
      </c>
      <c r="G81" s="211">
        <v>5.69610595703125E-2</v>
      </c>
      <c r="H81" s="211">
        <v>0.124186761677265</v>
      </c>
      <c r="I81" s="211">
        <v>0.24212729930877699</v>
      </c>
      <c r="J81" s="211">
        <v>0.24758112430572499</v>
      </c>
      <c r="K81" s="211">
        <v>0.15197192132473</v>
      </c>
      <c r="L81" s="211">
        <v>0.125973045825958</v>
      </c>
      <c r="M81" s="211">
        <v>2.8536001220345501E-2</v>
      </c>
      <c r="N81" s="211">
        <v>1.34329951833934E-3</v>
      </c>
      <c r="O81" s="217">
        <v>10.3643398284912</v>
      </c>
      <c r="P81" s="217">
        <v>10.1449279785156</v>
      </c>
    </row>
    <row r="82" spans="1:16" x14ac:dyDescent="0.2">
      <c r="A82" s="2" t="s">
        <v>98</v>
      </c>
      <c r="B82" s="214">
        <v>224</v>
      </c>
      <c r="C82" s="211">
        <v>0</v>
      </c>
      <c r="D82" s="211">
        <v>0</v>
      </c>
      <c r="E82" s="211">
        <v>3.5309689119458199E-3</v>
      </c>
      <c r="F82" s="211">
        <v>6.5673161298036601E-3</v>
      </c>
      <c r="G82" s="211">
        <v>3.62954325973988E-2</v>
      </c>
      <c r="H82" s="211">
        <v>0.20981022715568501</v>
      </c>
      <c r="I82" s="211">
        <v>0.251345485448837</v>
      </c>
      <c r="J82" s="211">
        <v>0.16245017945766399</v>
      </c>
      <c r="K82" s="211">
        <v>0.181825190782547</v>
      </c>
      <c r="L82" s="211">
        <v>0.140842005610466</v>
      </c>
      <c r="M82" s="211">
        <v>7.3331943713128601E-3</v>
      </c>
      <c r="N82" s="211">
        <v>0</v>
      </c>
      <c r="O82" s="217">
        <v>10.220018386840801</v>
      </c>
      <c r="P82" s="217">
        <v>9.8734178543090803</v>
      </c>
    </row>
    <row r="83" spans="1:16" x14ac:dyDescent="0.2">
      <c r="A83" s="2" t="s">
        <v>99</v>
      </c>
      <c r="B83" s="214">
        <v>748</v>
      </c>
      <c r="C83" s="211">
        <v>1.8898959970101699E-3</v>
      </c>
      <c r="D83" s="211">
        <v>9.9985394626855894E-4</v>
      </c>
      <c r="E83" s="211">
        <v>5.4298467002809004E-3</v>
      </c>
      <c r="F83" s="211">
        <v>2.9358405619859699E-2</v>
      </c>
      <c r="G83" s="211">
        <v>0.13991945981979401</v>
      </c>
      <c r="H83" s="211">
        <v>0.30921813845634499</v>
      </c>
      <c r="I83" s="211">
        <v>0.235765635967255</v>
      </c>
      <c r="J83" s="211">
        <v>0.15641629695892301</v>
      </c>
      <c r="K83" s="211">
        <v>5.7965159416198703E-2</v>
      </c>
      <c r="L83" s="211">
        <v>5.2761733531951897E-2</v>
      </c>
      <c r="M83" s="211">
        <v>9.3612894415855408E-3</v>
      </c>
      <c r="N83" s="211">
        <v>9.1427471488714196E-4</v>
      </c>
      <c r="O83" s="217">
        <v>9.2750072479247994</v>
      </c>
      <c r="P83" s="217">
        <v>9.0208330154418892</v>
      </c>
    </row>
    <row r="84" spans="1:16" x14ac:dyDescent="0.2">
      <c r="A84" s="2" t="s">
        <v>100</v>
      </c>
      <c r="B84" s="214">
        <v>240</v>
      </c>
      <c r="C84" s="211">
        <v>0</v>
      </c>
      <c r="D84" s="211">
        <v>0</v>
      </c>
      <c r="E84" s="211">
        <v>2.3873734753578901E-3</v>
      </c>
      <c r="F84" s="211">
        <v>2.0896244794130301E-2</v>
      </c>
      <c r="G84" s="211">
        <v>7.4272200465202304E-2</v>
      </c>
      <c r="H84" s="211">
        <v>0.19562558829784399</v>
      </c>
      <c r="I84" s="211">
        <v>0.18230564892292001</v>
      </c>
      <c r="J84" s="211">
        <v>0.204222992062569</v>
      </c>
      <c r="K84" s="211">
        <v>0.13023753464221999</v>
      </c>
      <c r="L84" s="211">
        <v>0.159992441534996</v>
      </c>
      <c r="M84" s="211">
        <v>2.15864926576614E-2</v>
      </c>
      <c r="N84" s="211">
        <v>8.4734745323658007E-3</v>
      </c>
      <c r="O84" s="217">
        <v>10.262646675109901</v>
      </c>
      <c r="P84" s="217">
        <v>10</v>
      </c>
    </row>
    <row r="85" spans="1:16" x14ac:dyDescent="0.2">
      <c r="A85" s="2" t="s">
        <v>101</v>
      </c>
      <c r="B85" s="214">
        <v>433</v>
      </c>
      <c r="C85" s="211">
        <v>0</v>
      </c>
      <c r="D85" s="211">
        <v>0</v>
      </c>
      <c r="E85" s="211">
        <v>3.3300966024398799E-3</v>
      </c>
      <c r="F85" s="211">
        <v>2.3609992116689699E-2</v>
      </c>
      <c r="G85" s="211">
        <v>2.3339940235018699E-2</v>
      </c>
      <c r="H85" s="211">
        <v>9.80817675590515E-2</v>
      </c>
      <c r="I85" s="211">
        <v>0.14969995617866499</v>
      </c>
      <c r="J85" s="211">
        <v>0.29262825846672103</v>
      </c>
      <c r="K85" s="211">
        <v>0.19357930123806</v>
      </c>
      <c r="L85" s="211">
        <v>0.160569742321968</v>
      </c>
      <c r="M85" s="211">
        <v>5.23740611970425E-2</v>
      </c>
      <c r="N85" s="211">
        <v>2.78686359524727E-3</v>
      </c>
      <c r="O85" s="217">
        <v>10.928300857543899</v>
      </c>
      <c r="P85" s="217">
        <v>10.6478872299194</v>
      </c>
    </row>
    <row r="86" spans="1:16" x14ac:dyDescent="0.2">
      <c r="A86" s="2" t="s">
        <v>102</v>
      </c>
      <c r="B86" s="214">
        <v>66</v>
      </c>
      <c r="C86" s="211">
        <v>0</v>
      </c>
      <c r="D86" s="211">
        <v>0</v>
      </c>
      <c r="E86" s="211">
        <v>0</v>
      </c>
      <c r="F86" s="211">
        <v>4.1108164936304099E-2</v>
      </c>
      <c r="G86" s="211">
        <v>3.5058110952377299E-2</v>
      </c>
      <c r="H86" s="211">
        <v>3.79729866981506E-2</v>
      </c>
      <c r="I86" s="211">
        <v>0.15862503647804299</v>
      </c>
      <c r="J86" s="211">
        <v>0.146512731909752</v>
      </c>
      <c r="K86" s="211">
        <v>8.9461416006088298E-2</v>
      </c>
      <c r="L86" s="211">
        <v>0.14687120914459201</v>
      </c>
      <c r="M86" s="211">
        <v>0.303425222635269</v>
      </c>
      <c r="N86" s="211">
        <v>4.0965124964714099E-2</v>
      </c>
      <c r="O86" s="217">
        <v>12.864051818847701</v>
      </c>
      <c r="P86" s="217">
        <v>11.615385055541999</v>
      </c>
    </row>
    <row r="87" spans="1:16" x14ac:dyDescent="0.2">
      <c r="A87" s="2" t="s">
        <v>103</v>
      </c>
      <c r="B87" s="214">
        <v>202</v>
      </c>
      <c r="C87" s="211">
        <v>0</v>
      </c>
      <c r="D87" s="211">
        <v>0</v>
      </c>
      <c r="E87" s="211">
        <v>0</v>
      </c>
      <c r="F87" s="211">
        <v>0</v>
      </c>
      <c r="G87" s="211">
        <v>0</v>
      </c>
      <c r="H87" s="211">
        <v>2.1066762506961802E-2</v>
      </c>
      <c r="I87" s="211">
        <v>6.5785668790340396E-2</v>
      </c>
      <c r="J87" s="211">
        <v>3.3224660903215401E-2</v>
      </c>
      <c r="K87" s="211">
        <v>5.1735941320657702E-2</v>
      </c>
      <c r="L87" s="211">
        <v>0.30379858613014199</v>
      </c>
      <c r="M87" s="211">
        <v>0.47887262701988198</v>
      </c>
      <c r="N87" s="211">
        <v>4.5515730977058397E-2</v>
      </c>
      <c r="O87" s="217">
        <v>14.747673988342299</v>
      </c>
      <c r="P87" s="217">
        <v>15</v>
      </c>
    </row>
    <row r="88" spans="1:16" x14ac:dyDescent="0.2">
      <c r="A88" s="2" t="s">
        <v>104</v>
      </c>
      <c r="B88" s="214">
        <v>953</v>
      </c>
      <c r="C88" s="211">
        <v>0</v>
      </c>
      <c r="D88" s="211">
        <v>2.14687446714379E-4</v>
      </c>
      <c r="E88" s="211">
        <v>3.6012087948620302E-3</v>
      </c>
      <c r="F88" s="211">
        <v>1.52474641799927E-2</v>
      </c>
      <c r="G88" s="211">
        <v>3.82578670978546E-2</v>
      </c>
      <c r="H88" s="211">
        <v>9.9203720688819899E-2</v>
      </c>
      <c r="I88" s="211">
        <v>0.164070799946785</v>
      </c>
      <c r="J88" s="211">
        <v>0.20480258762836501</v>
      </c>
      <c r="K88" s="211">
        <v>0.16092702746391299</v>
      </c>
      <c r="L88" s="211">
        <v>0.21171201765537301</v>
      </c>
      <c r="M88" s="211">
        <v>9.4545744359493297E-2</v>
      </c>
      <c r="N88" s="211">
        <v>7.4168685823678996E-3</v>
      </c>
      <c r="O88" s="217">
        <v>11.283078193664601</v>
      </c>
      <c r="P88" s="217">
        <v>10.8999996185303</v>
      </c>
    </row>
    <row r="89" spans="1:16" x14ac:dyDescent="0.2">
      <c r="A89" s="5" t="s">
        <v>105</v>
      </c>
      <c r="B89" s="213" t="s">
        <v>1</v>
      </c>
      <c r="C89" s="210" t="s">
        <v>1</v>
      </c>
      <c r="D89" s="210" t="s">
        <v>1</v>
      </c>
      <c r="E89" s="210" t="s">
        <v>1</v>
      </c>
      <c r="F89" s="210" t="s">
        <v>1</v>
      </c>
      <c r="G89" s="210" t="s">
        <v>1</v>
      </c>
      <c r="H89" s="210" t="s">
        <v>1</v>
      </c>
      <c r="I89" s="210" t="s">
        <v>1</v>
      </c>
      <c r="J89" s="210" t="s">
        <v>1</v>
      </c>
      <c r="K89" s="210" t="s">
        <v>1</v>
      </c>
      <c r="L89" s="210" t="s">
        <v>1</v>
      </c>
      <c r="M89" s="210" t="s">
        <v>1</v>
      </c>
      <c r="N89" s="210" t="s">
        <v>1</v>
      </c>
      <c r="O89" s="216" t="s">
        <v>1</v>
      </c>
      <c r="P89" s="216" t="s">
        <v>1</v>
      </c>
    </row>
    <row r="90" spans="1:16" x14ac:dyDescent="0.2">
      <c r="A90" s="2" t="s">
        <v>106</v>
      </c>
      <c r="B90" s="214">
        <v>624</v>
      </c>
      <c r="C90" s="211">
        <v>1.8540582386776801E-3</v>
      </c>
      <c r="D90" s="211">
        <v>3.3526746556162799E-3</v>
      </c>
      <c r="E90" s="211">
        <v>1.2316807173192499E-2</v>
      </c>
      <c r="F90" s="211">
        <v>2.0406700670719102E-2</v>
      </c>
      <c r="G90" s="211">
        <v>6.8795874714851393E-2</v>
      </c>
      <c r="H90" s="211">
        <v>0.169930070638657</v>
      </c>
      <c r="I90" s="211">
        <v>0.23608283698558799</v>
      </c>
      <c r="J90" s="211">
        <v>0.196517199277878</v>
      </c>
      <c r="K90" s="211">
        <v>0.123215354979038</v>
      </c>
      <c r="L90" s="211">
        <v>8.8500745594501495E-2</v>
      </c>
      <c r="M90" s="211">
        <v>7.4235051870346097E-2</v>
      </c>
      <c r="N90" s="211">
        <v>4.7926278784871101E-3</v>
      </c>
      <c r="O90" s="217">
        <v>10.335086822509799</v>
      </c>
      <c r="P90" s="217">
        <v>9.9333333969116193</v>
      </c>
    </row>
    <row r="91" spans="1:16" x14ac:dyDescent="0.2">
      <c r="A91" s="2" t="s">
        <v>107</v>
      </c>
      <c r="B91" s="214">
        <v>1365</v>
      </c>
      <c r="C91" s="211">
        <v>5.8550783433020104E-4</v>
      </c>
      <c r="D91" s="211">
        <v>0</v>
      </c>
      <c r="E91" s="211">
        <v>2.6611424982547799E-3</v>
      </c>
      <c r="F91" s="211">
        <v>1.7213976010680199E-2</v>
      </c>
      <c r="G91" s="211">
        <v>7.6257526874542195E-2</v>
      </c>
      <c r="H91" s="211">
        <v>0.175657168030739</v>
      </c>
      <c r="I91" s="211">
        <v>0.215775847434998</v>
      </c>
      <c r="J91" s="211">
        <v>0.203604355454445</v>
      </c>
      <c r="K91" s="211">
        <v>0.13241678476333599</v>
      </c>
      <c r="L91" s="211">
        <v>0.132358208298683</v>
      </c>
      <c r="M91" s="211">
        <v>3.4703135490417501E-2</v>
      </c>
      <c r="N91" s="211">
        <v>8.7663261219859106E-3</v>
      </c>
      <c r="O91" s="217">
        <v>10.3523654937744</v>
      </c>
      <c r="P91" s="217">
        <v>10</v>
      </c>
    </row>
    <row r="92" spans="1:16" x14ac:dyDescent="0.2">
      <c r="A92" s="2" t="s">
        <v>108</v>
      </c>
      <c r="B92" s="214">
        <v>2108</v>
      </c>
      <c r="C92" s="211">
        <v>0</v>
      </c>
      <c r="D92" s="211">
        <v>1.76507560536265E-3</v>
      </c>
      <c r="E92" s="211">
        <v>5.8348742313682998E-3</v>
      </c>
      <c r="F92" s="211">
        <v>1.9315792247653001E-2</v>
      </c>
      <c r="G92" s="211">
        <v>5.3602676838636398E-2</v>
      </c>
      <c r="H92" s="211">
        <v>0.128487408161163</v>
      </c>
      <c r="I92" s="211">
        <v>0.17103476822376301</v>
      </c>
      <c r="J92" s="211">
        <v>0.20261196792125699</v>
      </c>
      <c r="K92" s="211">
        <v>0.15100882947444899</v>
      </c>
      <c r="L92" s="211">
        <v>0.19498947262763999</v>
      </c>
      <c r="M92" s="211">
        <v>6.7907184362411499E-2</v>
      </c>
      <c r="N92" s="211">
        <v>3.4419531002640698E-3</v>
      </c>
      <c r="O92" s="217">
        <v>10.8846578598022</v>
      </c>
      <c r="P92" s="217">
        <v>10.481481552124</v>
      </c>
    </row>
    <row r="93" spans="1:16" x14ac:dyDescent="0.2">
      <c r="A93" s="2" t="s">
        <v>109</v>
      </c>
      <c r="B93" s="214">
        <v>285</v>
      </c>
      <c r="C93" s="211">
        <v>0</v>
      </c>
      <c r="D93" s="211">
        <v>1.97258265689015E-3</v>
      </c>
      <c r="E93" s="211">
        <v>1.4742941129952699E-4</v>
      </c>
      <c r="F93" s="211">
        <v>4.0997820906341102E-3</v>
      </c>
      <c r="G93" s="211">
        <v>2.55108866840601E-2</v>
      </c>
      <c r="H93" s="211">
        <v>8.8853299617767306E-2</v>
      </c>
      <c r="I93" s="211">
        <v>7.3774777352809906E-2</v>
      </c>
      <c r="J93" s="211">
        <v>0.19273909926414501</v>
      </c>
      <c r="K93" s="211">
        <v>0.144817799329758</v>
      </c>
      <c r="L93" s="211">
        <v>0.27174007892608598</v>
      </c>
      <c r="M93" s="211">
        <v>0.16763634979724901</v>
      </c>
      <c r="N93" s="211">
        <v>2.8707930818200101E-2</v>
      </c>
      <c r="O93" s="217">
        <v>12.4118566513062</v>
      </c>
      <c r="P93" s="217">
        <v>11.7391300201416</v>
      </c>
    </row>
    <row r="94" spans="1:16" x14ac:dyDescent="0.2">
      <c r="A94" s="5" t="s">
        <v>110</v>
      </c>
      <c r="B94" s="213" t="s">
        <v>1</v>
      </c>
      <c r="C94" s="210" t="s">
        <v>1</v>
      </c>
      <c r="D94" s="210" t="s">
        <v>1</v>
      </c>
      <c r="E94" s="210" t="s">
        <v>1</v>
      </c>
      <c r="F94" s="210" t="s">
        <v>1</v>
      </c>
      <c r="G94" s="210" t="s">
        <v>1</v>
      </c>
      <c r="H94" s="210" t="s">
        <v>1</v>
      </c>
      <c r="I94" s="210" t="s">
        <v>1</v>
      </c>
      <c r="J94" s="210" t="s">
        <v>1</v>
      </c>
      <c r="K94" s="210" t="s">
        <v>1</v>
      </c>
      <c r="L94" s="210" t="s">
        <v>1</v>
      </c>
      <c r="M94" s="210" t="s">
        <v>1</v>
      </c>
      <c r="N94" s="210" t="s">
        <v>1</v>
      </c>
      <c r="O94" s="216" t="s">
        <v>1</v>
      </c>
      <c r="P94" s="216" t="s">
        <v>1</v>
      </c>
    </row>
    <row r="95" spans="1:16" x14ac:dyDescent="0.2">
      <c r="A95" s="2" t="s">
        <v>106</v>
      </c>
      <c r="B95" s="214">
        <v>1008</v>
      </c>
      <c r="C95" s="211">
        <v>1.1878077639266801E-3</v>
      </c>
      <c r="D95" s="211">
        <v>2.14790087193251E-3</v>
      </c>
      <c r="E95" s="211">
        <v>9.7162388265132904E-3</v>
      </c>
      <c r="F95" s="211">
        <v>1.9179271534085301E-2</v>
      </c>
      <c r="G95" s="211">
        <v>8.3424776792526203E-2</v>
      </c>
      <c r="H95" s="211">
        <v>0.17197865247726399</v>
      </c>
      <c r="I95" s="211">
        <v>0.22487595677375799</v>
      </c>
      <c r="J95" s="211">
        <v>0.18963512778282199</v>
      </c>
      <c r="K95" s="211">
        <v>0.120447412133217</v>
      </c>
      <c r="L95" s="211">
        <v>0.108539521694183</v>
      </c>
      <c r="M95" s="211">
        <v>6.2247879803180702E-2</v>
      </c>
      <c r="N95" s="211">
        <v>6.6194571554660797E-3</v>
      </c>
      <c r="O95" s="217">
        <v>10.3394002914429</v>
      </c>
      <c r="P95" s="217">
        <v>9.90625</v>
      </c>
    </row>
    <row r="96" spans="1:16" x14ac:dyDescent="0.2">
      <c r="A96" s="2" t="s">
        <v>107</v>
      </c>
      <c r="B96" s="214">
        <v>1697</v>
      </c>
      <c r="C96" s="211">
        <v>4.9706536810845104E-4</v>
      </c>
      <c r="D96" s="211">
        <v>1.3524253154173499E-4</v>
      </c>
      <c r="E96" s="211">
        <v>3.03561938926578E-3</v>
      </c>
      <c r="F96" s="211">
        <v>1.73259284347296E-2</v>
      </c>
      <c r="G96" s="211">
        <v>6.5938979387283297E-2</v>
      </c>
      <c r="H96" s="211">
        <v>0.16486546397209201</v>
      </c>
      <c r="I96" s="211">
        <v>0.21053983271122001</v>
      </c>
      <c r="J96" s="211">
        <v>0.208544060587883</v>
      </c>
      <c r="K96" s="211">
        <v>0.14112737774848899</v>
      </c>
      <c r="L96" s="211">
        <v>0.144163653254509</v>
      </c>
      <c r="M96" s="211">
        <v>3.6634318530559498E-2</v>
      </c>
      <c r="N96" s="211">
        <v>7.19244033098221E-3</v>
      </c>
      <c r="O96" s="217">
        <v>10.444343566894499</v>
      </c>
      <c r="P96" s="217">
        <v>10.119047164916999</v>
      </c>
    </row>
    <row r="97" spans="1:16" x14ac:dyDescent="0.2">
      <c r="A97" s="2" t="s">
        <v>108</v>
      </c>
      <c r="B97" s="214">
        <v>1547</v>
      </c>
      <c r="C97" s="211">
        <v>0</v>
      </c>
      <c r="D97" s="211">
        <v>2.5301265995949498E-3</v>
      </c>
      <c r="E97" s="211">
        <v>5.7277618907391999E-3</v>
      </c>
      <c r="F97" s="211">
        <v>1.93641036748886E-2</v>
      </c>
      <c r="G97" s="211">
        <v>3.9331529289484003E-2</v>
      </c>
      <c r="H97" s="211">
        <v>0.114630565047264</v>
      </c>
      <c r="I97" s="211">
        <v>0.14820677042007399</v>
      </c>
      <c r="J97" s="211">
        <v>0.202512457966805</v>
      </c>
      <c r="K97" s="211">
        <v>0.15960405766964</v>
      </c>
      <c r="L97" s="211">
        <v>0.21949173510074599</v>
      </c>
      <c r="M97" s="211">
        <v>8.5269063711166396E-2</v>
      </c>
      <c r="N97" s="211">
        <v>3.3318295609206E-3</v>
      </c>
      <c r="O97" s="217">
        <v>11.1574697494507</v>
      </c>
      <c r="P97" s="217">
        <v>10.759493827819799</v>
      </c>
    </row>
    <row r="98" spans="1:16" x14ac:dyDescent="0.2">
      <c r="A98" s="2" t="s">
        <v>109</v>
      </c>
      <c r="B98" s="214">
        <v>130</v>
      </c>
      <c r="C98" s="211">
        <v>0</v>
      </c>
      <c r="D98" s="211">
        <v>2.72079999558628E-3</v>
      </c>
      <c r="E98" s="211">
        <v>3.29342961777002E-4</v>
      </c>
      <c r="F98" s="211">
        <v>0</v>
      </c>
      <c r="G98" s="211">
        <v>4.3449729681015001E-2</v>
      </c>
      <c r="H98" s="211">
        <v>6.9459140300750705E-2</v>
      </c>
      <c r="I98" s="211">
        <v>7.7053062617778806E-2</v>
      </c>
      <c r="J98" s="211">
        <v>0.21127218008041401</v>
      </c>
      <c r="K98" s="211">
        <v>8.1720478832721696E-2</v>
      </c>
      <c r="L98" s="211">
        <v>0.23055297136306799</v>
      </c>
      <c r="M98" s="211">
        <v>0.23939056694507599</v>
      </c>
      <c r="N98" s="211">
        <v>4.4051732867956203E-2</v>
      </c>
      <c r="O98" s="217">
        <v>12.9214868545532</v>
      </c>
      <c r="P98" s="217">
        <v>12.105262756347701</v>
      </c>
    </row>
    <row r="99" spans="1:16" x14ac:dyDescent="0.2">
      <c r="A99" s="5" t="s">
        <v>111</v>
      </c>
      <c r="B99" s="213" t="s">
        <v>1</v>
      </c>
      <c r="C99" s="210" t="s">
        <v>1</v>
      </c>
      <c r="D99" s="210" t="s">
        <v>1</v>
      </c>
      <c r="E99" s="210" t="s">
        <v>1</v>
      </c>
      <c r="F99" s="210" t="s">
        <v>1</v>
      </c>
      <c r="G99" s="210" t="s">
        <v>1</v>
      </c>
      <c r="H99" s="210" t="s">
        <v>1</v>
      </c>
      <c r="I99" s="210" t="s">
        <v>1</v>
      </c>
      <c r="J99" s="210" t="s">
        <v>1</v>
      </c>
      <c r="K99" s="210" t="s">
        <v>1</v>
      </c>
      <c r="L99" s="210" t="s">
        <v>1</v>
      </c>
      <c r="M99" s="210" t="s">
        <v>1</v>
      </c>
      <c r="N99" s="210" t="s">
        <v>1</v>
      </c>
      <c r="O99" s="216" t="s">
        <v>1</v>
      </c>
      <c r="P99" s="216" t="s">
        <v>1</v>
      </c>
    </row>
    <row r="100" spans="1:16" x14ac:dyDescent="0.2">
      <c r="A100" s="2" t="s">
        <v>112</v>
      </c>
      <c r="B100" s="214">
        <v>303</v>
      </c>
      <c r="C100" s="211">
        <v>0</v>
      </c>
      <c r="D100" s="211">
        <v>0</v>
      </c>
      <c r="E100" s="211">
        <v>2.7908070478588299E-3</v>
      </c>
      <c r="F100" s="211">
        <v>1.2128106318414201E-2</v>
      </c>
      <c r="G100" s="211">
        <v>1.8412804231047599E-2</v>
      </c>
      <c r="H100" s="211">
        <v>7.4786961078643799E-2</v>
      </c>
      <c r="I100" s="211">
        <v>0.137412965297699</v>
      </c>
      <c r="J100" s="211">
        <v>0.163677543401718</v>
      </c>
      <c r="K100" s="211">
        <v>0.16263209283351901</v>
      </c>
      <c r="L100" s="211">
        <v>0.26052239537239102</v>
      </c>
      <c r="M100" s="211">
        <v>0.14880318939685799</v>
      </c>
      <c r="N100" s="211">
        <v>1.8833141773939101E-2</v>
      </c>
      <c r="O100" s="217">
        <v>12.005592346191399</v>
      </c>
      <c r="P100" s="217">
        <v>11.428571701049799</v>
      </c>
    </row>
    <row r="101" spans="1:16" x14ac:dyDescent="0.2">
      <c r="A101" s="2" t="s">
        <v>113</v>
      </c>
      <c r="B101" s="214">
        <v>914</v>
      </c>
      <c r="C101" s="211">
        <v>8.9310522889718403E-4</v>
      </c>
      <c r="D101" s="211">
        <v>2.4299784854520099E-4</v>
      </c>
      <c r="E101" s="211">
        <v>3.0799203086644398E-3</v>
      </c>
      <c r="F101" s="211">
        <v>3.1317274551838602E-3</v>
      </c>
      <c r="G101" s="211">
        <v>2.25644875317812E-2</v>
      </c>
      <c r="H101" s="211">
        <v>7.9699896275997203E-2</v>
      </c>
      <c r="I101" s="211">
        <v>0.127021133899689</v>
      </c>
      <c r="J101" s="211">
        <v>0.22294515371322601</v>
      </c>
      <c r="K101" s="211">
        <v>0.16339647769928001</v>
      </c>
      <c r="L101" s="211">
        <v>0.26149904727935802</v>
      </c>
      <c r="M101" s="211">
        <v>0.10493344068527199</v>
      </c>
      <c r="N101" s="211">
        <v>1.05926161631942E-2</v>
      </c>
      <c r="O101" s="217">
        <v>11.671470642089799</v>
      </c>
      <c r="P101" s="217">
        <v>11.25</v>
      </c>
    </row>
    <row r="102" spans="1:16" x14ac:dyDescent="0.2">
      <c r="A102" s="2" t="s">
        <v>114</v>
      </c>
      <c r="B102" s="214">
        <v>1060</v>
      </c>
      <c r="C102" s="211">
        <v>0</v>
      </c>
      <c r="D102" s="211">
        <v>2.5443846825510298E-3</v>
      </c>
      <c r="E102" s="211">
        <v>7.2165778838097997E-3</v>
      </c>
      <c r="F102" s="211">
        <v>2.6364641264081001E-2</v>
      </c>
      <c r="G102" s="211">
        <v>4.27259616553783E-2</v>
      </c>
      <c r="H102" s="211">
        <v>0.13118992745876301</v>
      </c>
      <c r="I102" s="211">
        <v>0.19058480858802801</v>
      </c>
      <c r="J102" s="211">
        <v>0.20133094489574399</v>
      </c>
      <c r="K102" s="211">
        <v>0.169398292899132</v>
      </c>
      <c r="L102" s="211">
        <v>0.16413991153240201</v>
      </c>
      <c r="M102" s="211">
        <v>5.7006511837243999E-2</v>
      </c>
      <c r="N102" s="211">
        <v>7.4980366043746497E-3</v>
      </c>
      <c r="O102" s="217">
        <v>10.755323410034199</v>
      </c>
      <c r="P102" s="217">
        <v>10.4615383148193</v>
      </c>
    </row>
    <row r="103" spans="1:16" x14ac:dyDescent="0.2">
      <c r="A103" s="2" t="s">
        <v>115</v>
      </c>
      <c r="B103" s="214">
        <v>619</v>
      </c>
      <c r="C103" s="211">
        <v>0</v>
      </c>
      <c r="D103" s="211">
        <v>0</v>
      </c>
      <c r="E103" s="211">
        <v>6.3556740060448603E-3</v>
      </c>
      <c r="F103" s="211">
        <v>1.8242664635181399E-2</v>
      </c>
      <c r="G103" s="211">
        <v>7.0821009576320607E-2</v>
      </c>
      <c r="H103" s="211">
        <v>0.176276490092278</v>
      </c>
      <c r="I103" s="211">
        <v>0.16855397820472701</v>
      </c>
      <c r="J103" s="211">
        <v>0.25623914599418601</v>
      </c>
      <c r="K103" s="211">
        <v>0.134595617651939</v>
      </c>
      <c r="L103" s="211">
        <v>0.10887616127729401</v>
      </c>
      <c r="M103" s="211">
        <v>5.9282440692186397E-2</v>
      </c>
      <c r="N103" s="211">
        <v>7.5682392343878703E-4</v>
      </c>
      <c r="O103" s="217">
        <v>10.4174995422363</v>
      </c>
      <c r="P103" s="217">
        <v>10.176470756530801</v>
      </c>
    </row>
    <row r="104" spans="1:16" x14ac:dyDescent="0.2">
      <c r="A104" s="2" t="s">
        <v>116</v>
      </c>
      <c r="B104" s="214">
        <v>621</v>
      </c>
      <c r="C104" s="211">
        <v>2.2907198872417199E-3</v>
      </c>
      <c r="D104" s="211">
        <v>6.1764876591041695E-4</v>
      </c>
      <c r="E104" s="211">
        <v>9.8825823515653593E-3</v>
      </c>
      <c r="F104" s="211">
        <v>2.8803354129195199E-2</v>
      </c>
      <c r="G104" s="211">
        <v>9.7172431647777599E-2</v>
      </c>
      <c r="H104" s="211">
        <v>0.21423448622226701</v>
      </c>
      <c r="I104" s="211">
        <v>0.26617473363876298</v>
      </c>
      <c r="J104" s="211">
        <v>0.17889916896820099</v>
      </c>
      <c r="K104" s="211">
        <v>9.8821714520454407E-2</v>
      </c>
      <c r="L104" s="211">
        <v>8.4039017558097798E-2</v>
      </c>
      <c r="M104" s="211">
        <v>1.6577376052737201E-2</v>
      </c>
      <c r="N104" s="211">
        <v>2.4867861066013601E-3</v>
      </c>
      <c r="O104" s="217">
        <v>9.7723093032836896</v>
      </c>
      <c r="P104" s="217">
        <v>9.4897956848144496</v>
      </c>
    </row>
    <row r="105" spans="1:16" x14ac:dyDescent="0.2">
      <c r="A105" s="2" t="s">
        <v>117</v>
      </c>
      <c r="B105" s="214">
        <v>624</v>
      </c>
      <c r="C105" s="211">
        <v>7.0255069294944395E-4</v>
      </c>
      <c r="D105" s="211">
        <v>3.29316430725157E-3</v>
      </c>
      <c r="E105" s="211">
        <v>7.0939790457487098E-3</v>
      </c>
      <c r="F105" s="211">
        <v>2.8105681762099301E-2</v>
      </c>
      <c r="G105" s="211">
        <v>0.11679168045520801</v>
      </c>
      <c r="H105" s="211">
        <v>0.21304170787334401</v>
      </c>
      <c r="I105" s="211">
        <v>0.23665384948253601</v>
      </c>
      <c r="J105" s="211">
        <v>0.182974472641945</v>
      </c>
      <c r="K105" s="211">
        <v>9.3062095344066606E-2</v>
      </c>
      <c r="L105" s="211">
        <v>9.1188810765743297E-2</v>
      </c>
      <c r="M105" s="211">
        <v>2.68746949732304E-2</v>
      </c>
      <c r="N105" s="211">
        <v>2.1731424203608201E-4</v>
      </c>
      <c r="O105" s="217">
        <v>9.7425193786621094</v>
      </c>
      <c r="P105" s="217">
        <v>9.3928575515747106</v>
      </c>
    </row>
    <row r="106" spans="1:16" x14ac:dyDescent="0.2">
      <c r="A106" s="2" t="s">
        <v>118</v>
      </c>
      <c r="B106" s="214">
        <v>485</v>
      </c>
      <c r="C106" s="211">
        <v>0</v>
      </c>
      <c r="D106" s="211">
        <v>3.2858569175004998E-3</v>
      </c>
      <c r="E106" s="211">
        <v>5.3518004715442701E-3</v>
      </c>
      <c r="F106" s="211">
        <v>2.1633958443999301E-2</v>
      </c>
      <c r="G106" s="211">
        <v>0.102464213967323</v>
      </c>
      <c r="H106" s="211">
        <v>0.218089804053307</v>
      </c>
      <c r="I106" s="211">
        <v>0.26614028215408297</v>
      </c>
      <c r="J106" s="211">
        <v>0.18448670208454099</v>
      </c>
      <c r="K106" s="211">
        <v>0.109562247991562</v>
      </c>
      <c r="L106" s="211">
        <v>6.5140984952449799E-2</v>
      </c>
      <c r="M106" s="211">
        <v>1.5182137489318801E-2</v>
      </c>
      <c r="N106" s="211">
        <v>8.6620189249515499E-3</v>
      </c>
      <c r="O106" s="217">
        <v>9.7898902893066406</v>
      </c>
      <c r="P106" s="217">
        <v>9.4230766296386701</v>
      </c>
    </row>
    <row r="107" spans="1:16" x14ac:dyDescent="0.2">
      <c r="A107" s="5" t="s">
        <v>111</v>
      </c>
      <c r="B107" s="213" t="s">
        <v>1</v>
      </c>
      <c r="C107" s="210" t="s">
        <v>1</v>
      </c>
      <c r="D107" s="210" t="s">
        <v>1</v>
      </c>
      <c r="E107" s="210" t="s">
        <v>1</v>
      </c>
      <c r="F107" s="210" t="s">
        <v>1</v>
      </c>
      <c r="G107" s="210" t="s">
        <v>1</v>
      </c>
      <c r="H107" s="210" t="s">
        <v>1</v>
      </c>
      <c r="I107" s="210" t="s">
        <v>1</v>
      </c>
      <c r="J107" s="210" t="s">
        <v>1</v>
      </c>
      <c r="K107" s="210" t="s">
        <v>1</v>
      </c>
      <c r="L107" s="210" t="s">
        <v>1</v>
      </c>
      <c r="M107" s="210" t="s">
        <v>1</v>
      </c>
      <c r="N107" s="210" t="s">
        <v>1</v>
      </c>
      <c r="O107" s="216" t="s">
        <v>1</v>
      </c>
      <c r="P107" s="216" t="s">
        <v>1</v>
      </c>
    </row>
    <row r="108" spans="1:16" x14ac:dyDescent="0.2">
      <c r="A108" s="2" t="s">
        <v>119</v>
      </c>
      <c r="B108" s="214">
        <v>1217</v>
      </c>
      <c r="C108" s="211">
        <v>6.1761005781590895E-4</v>
      </c>
      <c r="D108" s="211">
        <v>1.68040569406003E-4</v>
      </c>
      <c r="E108" s="211">
        <v>2.9907377902418401E-3</v>
      </c>
      <c r="F108" s="211">
        <v>5.9068300761282401E-3</v>
      </c>
      <c r="G108" s="211">
        <v>2.1283822134137199E-2</v>
      </c>
      <c r="H108" s="211">
        <v>7.8184410929679898E-2</v>
      </c>
      <c r="I108" s="211">
        <v>0.130226701498032</v>
      </c>
      <c r="J108" s="211">
        <v>0.20466293394565599</v>
      </c>
      <c r="K108" s="211">
        <v>0.16316068172454801</v>
      </c>
      <c r="L108" s="211">
        <v>0.26119777560234098</v>
      </c>
      <c r="M108" s="211">
        <v>0.118465892970562</v>
      </c>
      <c r="N108" s="211">
        <v>1.3134561479091599E-2</v>
      </c>
      <c r="O108" s="217">
        <v>11.7745370864868</v>
      </c>
      <c r="P108" s="217">
        <v>11.319999694824199</v>
      </c>
    </row>
    <row r="109" spans="1:16" x14ac:dyDescent="0.2">
      <c r="A109" s="2" t="s">
        <v>120</v>
      </c>
      <c r="B109" s="214">
        <v>1432</v>
      </c>
      <c r="C109" s="211">
        <v>0</v>
      </c>
      <c r="D109" s="211">
        <v>1.8923401366919301E-3</v>
      </c>
      <c r="E109" s="211">
        <v>7.91583210229874E-3</v>
      </c>
      <c r="F109" s="211">
        <v>2.2898377850651699E-2</v>
      </c>
      <c r="G109" s="211">
        <v>4.8373069614172003E-2</v>
      </c>
      <c r="H109" s="211">
        <v>0.140300273895264</v>
      </c>
      <c r="I109" s="211">
        <v>0.183416858315468</v>
      </c>
      <c r="J109" s="211">
        <v>0.21901378035545299</v>
      </c>
      <c r="K109" s="211">
        <v>0.159654781222343</v>
      </c>
      <c r="L109" s="211">
        <v>0.15623523294925701</v>
      </c>
      <c r="M109" s="211">
        <v>5.4419439285993597E-2</v>
      </c>
      <c r="N109" s="211">
        <v>5.8800163678824902E-3</v>
      </c>
      <c r="O109" s="217">
        <v>10.672828674316399</v>
      </c>
      <c r="P109" s="217">
        <v>10.375</v>
      </c>
    </row>
    <row r="110" spans="1:16" x14ac:dyDescent="0.2">
      <c r="A110" s="2" t="s">
        <v>121</v>
      </c>
      <c r="B110" s="214">
        <v>868</v>
      </c>
      <c r="C110" s="211">
        <v>1.7616146942600599E-3</v>
      </c>
      <c r="D110" s="211">
        <v>4.74985688924789E-4</v>
      </c>
      <c r="E110" s="211">
        <v>7.5999260880053E-3</v>
      </c>
      <c r="F110" s="211">
        <v>2.85741500556469E-2</v>
      </c>
      <c r="G110" s="211">
        <v>9.3563862144947094E-2</v>
      </c>
      <c r="H110" s="211">
        <v>0.209367215633392</v>
      </c>
      <c r="I110" s="211">
        <v>0.24605567753315</v>
      </c>
      <c r="J110" s="211">
        <v>0.190999239683151</v>
      </c>
      <c r="K110" s="211">
        <v>0.10840080678463</v>
      </c>
      <c r="L110" s="211">
        <v>7.9789347946643802E-2</v>
      </c>
      <c r="M110" s="211">
        <v>3.1500767916440998E-2</v>
      </c>
      <c r="N110" s="211">
        <v>1.9123939564451599E-3</v>
      </c>
      <c r="O110" s="217">
        <v>9.9148254394531197</v>
      </c>
      <c r="P110" s="217">
        <v>9.5454549789428693</v>
      </c>
    </row>
    <row r="111" spans="1:16" x14ac:dyDescent="0.2">
      <c r="A111" s="2" t="s">
        <v>122</v>
      </c>
      <c r="B111" s="214">
        <v>1109</v>
      </c>
      <c r="C111" s="211">
        <v>3.9227041997946799E-4</v>
      </c>
      <c r="D111" s="211">
        <v>3.2899370416998898E-3</v>
      </c>
      <c r="E111" s="211">
        <v>6.3245492056012197E-3</v>
      </c>
      <c r="F111" s="211">
        <v>2.52474583685398E-2</v>
      </c>
      <c r="G111" s="211">
        <v>0.110463976860046</v>
      </c>
      <c r="H111" s="211">
        <v>0.21527118980884599</v>
      </c>
      <c r="I111" s="211">
        <v>0.24967648088932001</v>
      </c>
      <c r="J111" s="211">
        <v>0.183642342686653</v>
      </c>
      <c r="K111" s="211">
        <v>0.100349359214306</v>
      </c>
      <c r="L111" s="211">
        <v>7.9684831202030196E-2</v>
      </c>
      <c r="M111" s="211">
        <v>2.1710697561502498E-2</v>
      </c>
      <c r="N111" s="211">
        <v>3.9469026960432503E-3</v>
      </c>
      <c r="O111" s="217">
        <v>9.7634410858154297</v>
      </c>
      <c r="P111" s="217">
        <v>9.3970584869384801</v>
      </c>
    </row>
    <row r="112" spans="1:16" x14ac:dyDescent="0.2">
      <c r="A112" s="5" t="s">
        <v>111</v>
      </c>
      <c r="B112" s="213" t="s">
        <v>1</v>
      </c>
      <c r="C112" s="210" t="s">
        <v>1</v>
      </c>
      <c r="D112" s="210" t="s">
        <v>1</v>
      </c>
      <c r="E112" s="210" t="s">
        <v>1</v>
      </c>
      <c r="F112" s="210" t="s">
        <v>1</v>
      </c>
      <c r="G112" s="210" t="s">
        <v>1</v>
      </c>
      <c r="H112" s="210" t="s">
        <v>1</v>
      </c>
      <c r="I112" s="210" t="s">
        <v>1</v>
      </c>
      <c r="J112" s="210" t="s">
        <v>1</v>
      </c>
      <c r="K112" s="210" t="s">
        <v>1</v>
      </c>
      <c r="L112" s="210" t="s">
        <v>1</v>
      </c>
      <c r="M112" s="210" t="s">
        <v>1</v>
      </c>
      <c r="N112" s="210" t="s">
        <v>1</v>
      </c>
      <c r="O112" s="216" t="s">
        <v>1</v>
      </c>
      <c r="P112" s="216" t="s">
        <v>1</v>
      </c>
    </row>
    <row r="113" spans="1:16" x14ac:dyDescent="0.2">
      <c r="A113" s="2" t="s">
        <v>119</v>
      </c>
      <c r="B113" s="214">
        <v>1217</v>
      </c>
      <c r="C113" s="211">
        <v>6.1761005781590895E-4</v>
      </c>
      <c r="D113" s="211">
        <v>1.68040569406003E-4</v>
      </c>
      <c r="E113" s="211">
        <v>2.9907377902418401E-3</v>
      </c>
      <c r="F113" s="211">
        <v>5.9068300761282401E-3</v>
      </c>
      <c r="G113" s="211">
        <v>2.1283822134137199E-2</v>
      </c>
      <c r="H113" s="211">
        <v>7.8184410929679898E-2</v>
      </c>
      <c r="I113" s="211">
        <v>0.130226701498032</v>
      </c>
      <c r="J113" s="211">
        <v>0.20466293394565599</v>
      </c>
      <c r="K113" s="211">
        <v>0.16316068172454801</v>
      </c>
      <c r="L113" s="211">
        <v>0.26119777560234098</v>
      </c>
      <c r="M113" s="211">
        <v>0.118465892970562</v>
      </c>
      <c r="N113" s="211">
        <v>1.3134561479091599E-2</v>
      </c>
      <c r="O113" s="217">
        <v>11.7745370864868</v>
      </c>
      <c r="P113" s="217">
        <v>11.319999694824199</v>
      </c>
    </row>
    <row r="114" spans="1:16" x14ac:dyDescent="0.2">
      <c r="A114" s="2" t="s">
        <v>123</v>
      </c>
      <c r="B114" s="214">
        <v>1679</v>
      </c>
      <c r="C114" s="211">
        <v>0</v>
      </c>
      <c r="D114" s="211">
        <v>1.6530841821804599E-3</v>
      </c>
      <c r="E114" s="211">
        <v>6.9150021299719802E-3</v>
      </c>
      <c r="F114" s="211">
        <v>2.351950481534E-2</v>
      </c>
      <c r="G114" s="211">
        <v>5.2567683160305002E-2</v>
      </c>
      <c r="H114" s="211">
        <v>0.146983802318573</v>
      </c>
      <c r="I114" s="211">
        <v>0.18286737799644501</v>
      </c>
      <c r="J114" s="211">
        <v>0.22056534886360199</v>
      </c>
      <c r="K114" s="211">
        <v>0.15720687806606301</v>
      </c>
      <c r="L114" s="211">
        <v>0.144780963659286</v>
      </c>
      <c r="M114" s="211">
        <v>5.7803772389888798E-2</v>
      </c>
      <c r="N114" s="211">
        <v>5.1365830004215197E-3</v>
      </c>
      <c r="O114" s="217">
        <v>10.63698387146</v>
      </c>
      <c r="P114" s="217">
        <v>10.3333330154419</v>
      </c>
    </row>
    <row r="115" spans="1:16" x14ac:dyDescent="0.2">
      <c r="A115" s="2" t="s">
        <v>124</v>
      </c>
      <c r="B115" s="214">
        <v>1730</v>
      </c>
      <c r="C115" s="211">
        <v>1.1512835044413801E-3</v>
      </c>
      <c r="D115" s="211">
        <v>2.2215379867702701E-3</v>
      </c>
      <c r="E115" s="211">
        <v>7.7470750547945499E-3</v>
      </c>
      <c r="F115" s="211">
        <v>2.66691297292709E-2</v>
      </c>
      <c r="G115" s="211">
        <v>0.10514992475509601</v>
      </c>
      <c r="H115" s="211">
        <v>0.21485669910907701</v>
      </c>
      <c r="I115" s="211">
        <v>0.25627258419990501</v>
      </c>
      <c r="J115" s="211">
        <v>0.181745991110802</v>
      </c>
      <c r="K115" s="211">
        <v>9.9738597869873005E-2</v>
      </c>
      <c r="L115" s="211">
        <v>8.1425666809082003E-2</v>
      </c>
      <c r="M115" s="211">
        <v>1.9658360630273802E-2</v>
      </c>
      <c r="N115" s="211">
        <v>3.3631380647420901E-3</v>
      </c>
      <c r="O115" s="217">
        <v>9.7669868469238299</v>
      </c>
      <c r="P115" s="217">
        <v>9.4659090042114293</v>
      </c>
    </row>
    <row r="116" spans="1:16" x14ac:dyDescent="0.2">
      <c r="A116" s="5" t="s">
        <v>125</v>
      </c>
      <c r="B116" s="213" t="s">
        <v>1</v>
      </c>
      <c r="C116" s="210" t="s">
        <v>1</v>
      </c>
      <c r="D116" s="210" t="s">
        <v>1</v>
      </c>
      <c r="E116" s="210" t="s">
        <v>1</v>
      </c>
      <c r="F116" s="210" t="s">
        <v>1</v>
      </c>
      <c r="G116" s="210" t="s">
        <v>1</v>
      </c>
      <c r="H116" s="210" t="s">
        <v>1</v>
      </c>
      <c r="I116" s="210" t="s">
        <v>1</v>
      </c>
      <c r="J116" s="210" t="s">
        <v>1</v>
      </c>
      <c r="K116" s="210" t="s">
        <v>1</v>
      </c>
      <c r="L116" s="210" t="s">
        <v>1</v>
      </c>
      <c r="M116" s="210" t="s">
        <v>1</v>
      </c>
      <c r="N116" s="210" t="s">
        <v>1</v>
      </c>
      <c r="O116" s="216" t="s">
        <v>1</v>
      </c>
      <c r="P116" s="216" t="s">
        <v>1</v>
      </c>
    </row>
    <row r="117" spans="1:16" x14ac:dyDescent="0.2">
      <c r="A117" s="2" t="s">
        <v>126</v>
      </c>
      <c r="B117" s="214">
        <v>699</v>
      </c>
      <c r="C117" s="211">
        <v>1.67584652081132E-3</v>
      </c>
      <c r="D117" s="211">
        <v>3.0304165557026902E-3</v>
      </c>
      <c r="E117" s="211">
        <v>1.11329192295671E-2</v>
      </c>
      <c r="F117" s="211">
        <v>2.2083265706896799E-2</v>
      </c>
      <c r="G117" s="211">
        <v>7.1227811276912703E-2</v>
      </c>
      <c r="H117" s="211">
        <v>0.17189316451549499</v>
      </c>
      <c r="I117" s="211">
        <v>0.22773277759551999</v>
      </c>
      <c r="J117" s="211">
        <v>0.19653633236885101</v>
      </c>
      <c r="K117" s="211">
        <v>0.12133218348026301</v>
      </c>
      <c r="L117" s="211">
        <v>9.7317703068256406E-2</v>
      </c>
      <c r="M117" s="211">
        <v>6.8779826164245605E-2</v>
      </c>
      <c r="N117" s="211">
        <v>7.2577591054141504E-3</v>
      </c>
      <c r="O117" s="217">
        <v>10.365292549133301</v>
      </c>
      <c r="P117" s="217">
        <v>9.9347829818725604</v>
      </c>
    </row>
    <row r="118" spans="1:16" x14ac:dyDescent="0.2">
      <c r="A118" s="2" t="s">
        <v>127</v>
      </c>
      <c r="B118" s="214">
        <v>203</v>
      </c>
      <c r="C118" s="211">
        <v>0</v>
      </c>
      <c r="D118" s="211">
        <v>0</v>
      </c>
      <c r="E118" s="211">
        <v>0</v>
      </c>
      <c r="F118" s="211">
        <v>1.8053270876407599E-2</v>
      </c>
      <c r="G118" s="211">
        <v>0.11540790647268299</v>
      </c>
      <c r="H118" s="211">
        <v>0.15500754117965701</v>
      </c>
      <c r="I118" s="211">
        <v>0.21474124491214799</v>
      </c>
      <c r="J118" s="211">
        <v>0.15764160454273199</v>
      </c>
      <c r="K118" s="211">
        <v>0.12781648337841001</v>
      </c>
      <c r="L118" s="211">
        <v>0.158658072352409</v>
      </c>
      <c r="M118" s="211">
        <v>4.5122586190700503E-2</v>
      </c>
      <c r="N118" s="211">
        <v>7.5512803159654097E-3</v>
      </c>
      <c r="O118" s="217">
        <v>10.385719299316399</v>
      </c>
      <c r="P118" s="217">
        <v>9.9661016464233398</v>
      </c>
    </row>
    <row r="119" spans="1:16" x14ac:dyDescent="0.2">
      <c r="A119" s="2" t="s">
        <v>128</v>
      </c>
      <c r="B119" s="214">
        <v>338</v>
      </c>
      <c r="C119" s="211">
        <v>0</v>
      </c>
      <c r="D119" s="211">
        <v>0</v>
      </c>
      <c r="E119" s="211">
        <v>1.00880460813642E-2</v>
      </c>
      <c r="F119" s="211">
        <v>1.0520502924919101E-2</v>
      </c>
      <c r="G119" s="211">
        <v>5.5686578154563897E-2</v>
      </c>
      <c r="H119" s="211">
        <v>0.14842209219932601</v>
      </c>
      <c r="I119" s="211">
        <v>0.265350371599197</v>
      </c>
      <c r="J119" s="211">
        <v>0.18516156077384899</v>
      </c>
      <c r="K119" s="211">
        <v>0.14316734671592701</v>
      </c>
      <c r="L119" s="211">
        <v>0.12915676832199099</v>
      </c>
      <c r="M119" s="211">
        <v>4.4608432799577699E-2</v>
      </c>
      <c r="N119" s="211">
        <v>7.8383004292845709E-3</v>
      </c>
      <c r="O119" s="217">
        <v>10.448362350463899</v>
      </c>
      <c r="P119" s="217">
        <v>10</v>
      </c>
    </row>
    <row r="120" spans="1:16" x14ac:dyDescent="0.2">
      <c r="A120" s="2" t="s">
        <v>129</v>
      </c>
      <c r="B120" s="214">
        <v>749</v>
      </c>
      <c r="C120" s="211">
        <v>1.13879854325205E-3</v>
      </c>
      <c r="D120" s="211">
        <v>0</v>
      </c>
      <c r="E120" s="211">
        <v>1.08524305687752E-4</v>
      </c>
      <c r="F120" s="211">
        <v>1.7938978970050801E-2</v>
      </c>
      <c r="G120" s="211">
        <v>7.1699097752571106E-2</v>
      </c>
      <c r="H120" s="211">
        <v>0.194433107972145</v>
      </c>
      <c r="I120" s="211">
        <v>0.19883202016353599</v>
      </c>
      <c r="J120" s="211">
        <v>0.228742316365242</v>
      </c>
      <c r="K120" s="211">
        <v>0.131821990013123</v>
      </c>
      <c r="L120" s="211">
        <v>0.119855403900146</v>
      </c>
      <c r="M120" s="211">
        <v>2.8278948739171E-2</v>
      </c>
      <c r="N120" s="211">
        <v>7.1507957763969898E-3</v>
      </c>
      <c r="O120" s="217">
        <v>10.2592096328735</v>
      </c>
      <c r="P120" s="217">
        <v>10</v>
      </c>
    </row>
    <row r="121" spans="1:16" x14ac:dyDescent="0.2">
      <c r="A121" s="2" t="s">
        <v>130</v>
      </c>
      <c r="B121" s="214">
        <v>723</v>
      </c>
      <c r="C121" s="211">
        <v>0</v>
      </c>
      <c r="D121" s="211">
        <v>3.2267821370624E-4</v>
      </c>
      <c r="E121" s="211">
        <v>5.0462023355066802E-3</v>
      </c>
      <c r="F121" s="211">
        <v>1.7153026536107101E-2</v>
      </c>
      <c r="G121" s="211">
        <v>7.36830979585648E-2</v>
      </c>
      <c r="H121" s="211">
        <v>0.14904327690601299</v>
      </c>
      <c r="I121" s="211">
        <v>0.20082670450210599</v>
      </c>
      <c r="J121" s="211">
        <v>0.19667215645313299</v>
      </c>
      <c r="K121" s="211">
        <v>0.141127079725266</v>
      </c>
      <c r="L121" s="211">
        <v>0.166566357016563</v>
      </c>
      <c r="M121" s="211">
        <v>4.3946061283349998E-2</v>
      </c>
      <c r="N121" s="211">
        <v>5.61335915699601E-3</v>
      </c>
      <c r="O121" s="217">
        <v>10.5632591247559</v>
      </c>
      <c r="P121" s="217">
        <v>10.2200002670288</v>
      </c>
    </row>
    <row r="122" spans="1:16" x14ac:dyDescent="0.2">
      <c r="A122" s="2" t="s">
        <v>131</v>
      </c>
      <c r="B122" s="214">
        <v>419</v>
      </c>
      <c r="C122" s="211">
        <v>0</v>
      </c>
      <c r="D122" s="211">
        <v>3.92714189365506E-3</v>
      </c>
      <c r="E122" s="211">
        <v>1.29802068695426E-2</v>
      </c>
      <c r="F122" s="211">
        <v>2.9109073802828799E-2</v>
      </c>
      <c r="G122" s="211">
        <v>4.1444011032581302E-2</v>
      </c>
      <c r="H122" s="211">
        <v>0.12767834961414301</v>
      </c>
      <c r="I122" s="211">
        <v>0.15923841297626501</v>
      </c>
      <c r="J122" s="211">
        <v>0.18462748825550099</v>
      </c>
      <c r="K122" s="211">
        <v>0.113110981881618</v>
      </c>
      <c r="L122" s="211">
        <v>0.24981513619422899</v>
      </c>
      <c r="M122" s="211">
        <v>7.7079348266124698E-2</v>
      </c>
      <c r="N122" s="211">
        <v>9.8985270597040697E-4</v>
      </c>
      <c r="O122" s="217">
        <v>10.9866180419922</v>
      </c>
      <c r="P122" s="217">
        <v>10.6410255432129</v>
      </c>
    </row>
    <row r="123" spans="1:16" x14ac:dyDescent="0.2">
      <c r="A123" s="2" t="s">
        <v>132</v>
      </c>
      <c r="B123" s="214">
        <v>238</v>
      </c>
      <c r="C123" s="211">
        <v>0</v>
      </c>
      <c r="D123" s="211">
        <v>0</v>
      </c>
      <c r="E123" s="211">
        <v>9.9111599847674405E-3</v>
      </c>
      <c r="F123" s="211">
        <v>2.3068046197295199E-2</v>
      </c>
      <c r="G123" s="211">
        <v>4.5880835503339802E-2</v>
      </c>
      <c r="H123" s="211">
        <v>0.14307373762130701</v>
      </c>
      <c r="I123" s="211">
        <v>0.11352907121181501</v>
      </c>
      <c r="J123" s="211">
        <v>0.17329877614975001</v>
      </c>
      <c r="K123" s="211">
        <v>0.166597560048103</v>
      </c>
      <c r="L123" s="211">
        <v>0.22766958177089699</v>
      </c>
      <c r="M123" s="211">
        <v>9.56889763474464E-2</v>
      </c>
      <c r="N123" s="211">
        <v>1.2822503922507199E-3</v>
      </c>
      <c r="O123" s="217">
        <v>11.136435508728001</v>
      </c>
      <c r="P123" s="217">
        <v>10.8645830154419</v>
      </c>
    </row>
    <row r="124" spans="1:16" x14ac:dyDescent="0.2">
      <c r="A124" s="3" t="s">
        <v>133</v>
      </c>
      <c r="B124" s="215">
        <v>1013</v>
      </c>
      <c r="C124" s="212">
        <v>0</v>
      </c>
      <c r="D124" s="212">
        <v>2.6836018078029199E-3</v>
      </c>
      <c r="E124" s="212">
        <v>4.6960060717537999E-4</v>
      </c>
      <c r="F124" s="212">
        <v>1.15554248914123E-2</v>
      </c>
      <c r="G124" s="212">
        <v>3.5407796502113301E-2</v>
      </c>
      <c r="H124" s="212">
        <v>9.4715490937232999E-2</v>
      </c>
      <c r="I124" s="212">
        <v>0.14021334052085899</v>
      </c>
      <c r="J124" s="212">
        <v>0.22284461557865101</v>
      </c>
      <c r="K124" s="212">
        <v>0.17174701392650599</v>
      </c>
      <c r="L124" s="212">
        <v>0.20630969107151001</v>
      </c>
      <c r="M124" s="212">
        <v>0.104124560952187</v>
      </c>
      <c r="N124" s="212">
        <v>9.9288523197174107E-3</v>
      </c>
      <c r="O124" s="218">
        <v>11.4671478271484</v>
      </c>
      <c r="P124" s="218">
        <v>10.9125003814697</v>
      </c>
    </row>
    <row r="126" spans="1:1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234</v>
      </c>
    </row>
    <row r="4" spans="1:17" x14ac:dyDescent="0.2">
      <c r="A4" t="s">
        <v>235</v>
      </c>
    </row>
    <row r="5" spans="1:17" ht="25.5" x14ac:dyDescent="0.2">
      <c r="A5" s="4" t="s">
        <v>24</v>
      </c>
      <c r="B5" s="4" t="s">
        <v>4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218</v>
      </c>
      <c r="P5" s="4" t="s">
        <v>25</v>
      </c>
      <c r="Q5" s="4" t="s">
        <v>172</v>
      </c>
    </row>
    <row r="6" spans="1:17" x14ac:dyDescent="0.2">
      <c r="A6" s="5" t="s">
        <v>26</v>
      </c>
      <c r="B6" s="222" t="s">
        <v>1</v>
      </c>
      <c r="C6" s="219" t="s">
        <v>1</v>
      </c>
      <c r="D6" s="219" t="s">
        <v>1</v>
      </c>
      <c r="E6" s="219" t="s">
        <v>1</v>
      </c>
      <c r="F6" s="219" t="s">
        <v>1</v>
      </c>
      <c r="G6" s="219" t="s">
        <v>1</v>
      </c>
      <c r="H6" s="219" t="s">
        <v>1</v>
      </c>
      <c r="I6" s="219" t="s">
        <v>1</v>
      </c>
      <c r="J6" s="219" t="s">
        <v>1</v>
      </c>
      <c r="K6" s="219" t="s">
        <v>1</v>
      </c>
      <c r="L6" s="219" t="s">
        <v>1</v>
      </c>
      <c r="M6" s="219" t="s">
        <v>1</v>
      </c>
      <c r="N6" s="219" t="s">
        <v>1</v>
      </c>
      <c r="O6" s="219" t="s">
        <v>1</v>
      </c>
      <c r="P6" s="225" t="s">
        <v>1</v>
      </c>
      <c r="Q6" s="225" t="s">
        <v>1</v>
      </c>
    </row>
    <row r="7" spans="1:17" x14ac:dyDescent="0.2">
      <c r="A7" s="2" t="s">
        <v>26</v>
      </c>
      <c r="B7" s="223">
        <v>342</v>
      </c>
      <c r="C7" s="220">
        <v>1.0754805058240899E-2</v>
      </c>
      <c r="D7" s="220">
        <v>0.203876063227654</v>
      </c>
      <c r="E7" s="220">
        <v>0.39854538440704301</v>
      </c>
      <c r="F7" s="220">
        <v>0.23843130469322199</v>
      </c>
      <c r="G7" s="220">
        <v>9.59760546684265E-2</v>
      </c>
      <c r="H7" s="220">
        <v>2.4030089378356899E-2</v>
      </c>
      <c r="I7" s="220">
        <v>1.7639346420764899E-2</v>
      </c>
      <c r="J7" s="220">
        <v>5.38682471960783E-3</v>
      </c>
      <c r="K7" s="220">
        <v>4.7872797586023799E-3</v>
      </c>
      <c r="L7" s="220">
        <v>3.48879577359185E-4</v>
      </c>
      <c r="M7" s="220">
        <v>2.23972150706686E-4</v>
      </c>
      <c r="N7" s="220">
        <v>0</v>
      </c>
      <c r="O7" s="220">
        <v>0</v>
      </c>
      <c r="P7" s="226">
        <v>382.67272949218801</v>
      </c>
      <c r="Q7" s="226">
        <v>360</v>
      </c>
    </row>
    <row r="8" spans="1:17" x14ac:dyDescent="0.2">
      <c r="A8" s="5" t="s">
        <v>27</v>
      </c>
      <c r="B8" s="222" t="s">
        <v>1</v>
      </c>
      <c r="C8" s="219" t="s">
        <v>1</v>
      </c>
      <c r="D8" s="219" t="s">
        <v>1</v>
      </c>
      <c r="E8" s="219" t="s">
        <v>1</v>
      </c>
      <c r="F8" s="219" t="s">
        <v>1</v>
      </c>
      <c r="G8" s="219" t="s">
        <v>1</v>
      </c>
      <c r="H8" s="219" t="s">
        <v>1</v>
      </c>
      <c r="I8" s="219" t="s">
        <v>1</v>
      </c>
      <c r="J8" s="219" t="s">
        <v>1</v>
      </c>
      <c r="K8" s="219" t="s">
        <v>1</v>
      </c>
      <c r="L8" s="219" t="s">
        <v>1</v>
      </c>
      <c r="M8" s="219" t="s">
        <v>1</v>
      </c>
      <c r="N8" s="219" t="s">
        <v>1</v>
      </c>
      <c r="O8" s="219" t="s">
        <v>1</v>
      </c>
      <c r="P8" s="225" t="s">
        <v>1</v>
      </c>
      <c r="Q8" s="225" t="s">
        <v>1</v>
      </c>
    </row>
    <row r="9" spans="1:17" x14ac:dyDescent="0.2">
      <c r="A9" s="2" t="s">
        <v>28</v>
      </c>
      <c r="B9" s="223">
        <v>270</v>
      </c>
      <c r="C9" s="220">
        <v>1.00294761359692E-2</v>
      </c>
      <c r="D9" s="220">
        <v>0.19465273618698101</v>
      </c>
      <c r="E9" s="220">
        <v>0.42605265974998502</v>
      </c>
      <c r="F9" s="220">
        <v>0.23283635079860701</v>
      </c>
      <c r="G9" s="220">
        <v>8.7711162865161896E-2</v>
      </c>
      <c r="H9" s="220">
        <v>2.7054181322455399E-2</v>
      </c>
      <c r="I9" s="220">
        <v>8.0210557207465207E-3</v>
      </c>
      <c r="J9" s="220">
        <v>7.0675653405487503E-3</v>
      </c>
      <c r="K9" s="220">
        <v>6.2809572555124803E-3</v>
      </c>
      <c r="L9" s="220">
        <v>0</v>
      </c>
      <c r="M9" s="220">
        <v>2.9385360539890799E-4</v>
      </c>
      <c r="N9" s="220">
        <v>0</v>
      </c>
      <c r="O9" s="220">
        <v>0</v>
      </c>
      <c r="P9" s="226">
        <v>380.52655029296898</v>
      </c>
      <c r="Q9" s="226">
        <v>355</v>
      </c>
    </row>
    <row r="10" spans="1:17" x14ac:dyDescent="0.2">
      <c r="A10" s="2" t="s">
        <v>29</v>
      </c>
      <c r="B10" s="223">
        <v>4</v>
      </c>
      <c r="C10" s="220" t="s">
        <v>1</v>
      </c>
      <c r="D10" s="220" t="s">
        <v>1</v>
      </c>
      <c r="E10" s="220" t="s">
        <v>1</v>
      </c>
      <c r="F10" s="220" t="s">
        <v>1</v>
      </c>
      <c r="G10" s="220" t="s">
        <v>1</v>
      </c>
      <c r="H10" s="220" t="s">
        <v>1</v>
      </c>
      <c r="I10" s="220" t="s">
        <v>1</v>
      </c>
      <c r="J10" s="220" t="s">
        <v>1</v>
      </c>
      <c r="K10" s="220" t="s">
        <v>1</v>
      </c>
      <c r="L10" s="220" t="s">
        <v>1</v>
      </c>
      <c r="M10" s="220" t="s">
        <v>1</v>
      </c>
      <c r="N10" s="220" t="s">
        <v>1</v>
      </c>
      <c r="O10" s="220" t="s">
        <v>1</v>
      </c>
      <c r="P10" s="226" t="s">
        <v>1</v>
      </c>
      <c r="Q10" s="226" t="s">
        <v>1</v>
      </c>
    </row>
    <row r="11" spans="1:17" x14ac:dyDescent="0.2">
      <c r="A11" s="2" t="s">
        <v>30</v>
      </c>
      <c r="B11" s="223">
        <v>0</v>
      </c>
      <c r="C11" s="220" t="s">
        <v>1</v>
      </c>
      <c r="D11" s="220" t="s">
        <v>1</v>
      </c>
      <c r="E11" s="220" t="s">
        <v>1</v>
      </c>
      <c r="F11" s="220" t="s">
        <v>1</v>
      </c>
      <c r="G11" s="220" t="s">
        <v>1</v>
      </c>
      <c r="H11" s="220" t="s">
        <v>1</v>
      </c>
      <c r="I11" s="220" t="s">
        <v>1</v>
      </c>
      <c r="J11" s="220" t="s">
        <v>1</v>
      </c>
      <c r="K11" s="220" t="s">
        <v>1</v>
      </c>
      <c r="L11" s="220" t="s">
        <v>1</v>
      </c>
      <c r="M11" s="220" t="s">
        <v>1</v>
      </c>
      <c r="N11" s="220" t="s">
        <v>1</v>
      </c>
      <c r="O11" s="220" t="s">
        <v>1</v>
      </c>
      <c r="P11" s="226" t="s">
        <v>1</v>
      </c>
      <c r="Q11" s="226" t="s">
        <v>1</v>
      </c>
    </row>
    <row r="12" spans="1:17" x14ac:dyDescent="0.2">
      <c r="A12" s="2" t="s">
        <v>31</v>
      </c>
      <c r="B12" s="223">
        <v>45</v>
      </c>
      <c r="C12" s="220">
        <v>1.8932757899165199E-2</v>
      </c>
      <c r="D12" s="220">
        <v>0.26635357737541199</v>
      </c>
      <c r="E12" s="220">
        <v>0.33318552374839799</v>
      </c>
      <c r="F12" s="220">
        <v>0.20662659406662001</v>
      </c>
      <c r="G12" s="220">
        <v>0.141061171889305</v>
      </c>
      <c r="H12" s="220">
        <v>2.0209351554512998E-2</v>
      </c>
      <c r="I12" s="220">
        <v>1.36310216039419E-2</v>
      </c>
      <c r="J12" s="220">
        <v>0</v>
      </c>
      <c r="K12" s="220">
        <v>0</v>
      </c>
      <c r="L12" s="220">
        <v>0</v>
      </c>
      <c r="M12" s="220">
        <v>0</v>
      </c>
      <c r="N12" s="220">
        <v>0</v>
      </c>
      <c r="O12" s="220">
        <v>0</v>
      </c>
      <c r="P12" s="226">
        <v>372.24957275390602</v>
      </c>
      <c r="Q12" s="226">
        <v>342</v>
      </c>
    </row>
    <row r="13" spans="1:17" x14ac:dyDescent="0.2">
      <c r="A13" s="2" t="s">
        <v>32</v>
      </c>
      <c r="B13" s="223">
        <v>4</v>
      </c>
      <c r="C13" s="220" t="s">
        <v>1</v>
      </c>
      <c r="D13" s="220" t="s">
        <v>1</v>
      </c>
      <c r="E13" s="220" t="s">
        <v>1</v>
      </c>
      <c r="F13" s="220" t="s">
        <v>1</v>
      </c>
      <c r="G13" s="220" t="s">
        <v>1</v>
      </c>
      <c r="H13" s="220" t="s">
        <v>1</v>
      </c>
      <c r="I13" s="220" t="s">
        <v>1</v>
      </c>
      <c r="J13" s="220" t="s">
        <v>1</v>
      </c>
      <c r="K13" s="220" t="s">
        <v>1</v>
      </c>
      <c r="L13" s="220" t="s">
        <v>1</v>
      </c>
      <c r="M13" s="220" t="s">
        <v>1</v>
      </c>
      <c r="N13" s="220" t="s">
        <v>1</v>
      </c>
      <c r="O13" s="220" t="s">
        <v>1</v>
      </c>
      <c r="P13" s="226" t="s">
        <v>1</v>
      </c>
      <c r="Q13" s="226" t="s">
        <v>1</v>
      </c>
    </row>
    <row r="14" spans="1:17" x14ac:dyDescent="0.2">
      <c r="A14" s="2" t="s">
        <v>33</v>
      </c>
      <c r="B14" s="223">
        <v>1</v>
      </c>
      <c r="C14" s="220" t="s">
        <v>1</v>
      </c>
      <c r="D14" s="220" t="s">
        <v>1</v>
      </c>
      <c r="E14" s="220" t="s">
        <v>1</v>
      </c>
      <c r="F14" s="220" t="s">
        <v>1</v>
      </c>
      <c r="G14" s="220" t="s">
        <v>1</v>
      </c>
      <c r="H14" s="220" t="s">
        <v>1</v>
      </c>
      <c r="I14" s="220" t="s">
        <v>1</v>
      </c>
      <c r="J14" s="220" t="s">
        <v>1</v>
      </c>
      <c r="K14" s="220" t="s">
        <v>1</v>
      </c>
      <c r="L14" s="220" t="s">
        <v>1</v>
      </c>
      <c r="M14" s="220" t="s">
        <v>1</v>
      </c>
      <c r="N14" s="220" t="s">
        <v>1</v>
      </c>
      <c r="O14" s="220" t="s">
        <v>1</v>
      </c>
      <c r="P14" s="226" t="s">
        <v>1</v>
      </c>
      <c r="Q14" s="226" t="s">
        <v>1</v>
      </c>
    </row>
    <row r="15" spans="1:17" x14ac:dyDescent="0.2">
      <c r="A15" s="5" t="s">
        <v>34</v>
      </c>
      <c r="B15" s="222" t="s">
        <v>1</v>
      </c>
      <c r="C15" s="219" t="s">
        <v>1</v>
      </c>
      <c r="D15" s="219" t="s">
        <v>1</v>
      </c>
      <c r="E15" s="219" t="s">
        <v>1</v>
      </c>
      <c r="F15" s="219" t="s">
        <v>1</v>
      </c>
      <c r="G15" s="219" t="s">
        <v>1</v>
      </c>
      <c r="H15" s="219" t="s">
        <v>1</v>
      </c>
      <c r="I15" s="219" t="s">
        <v>1</v>
      </c>
      <c r="J15" s="219" t="s">
        <v>1</v>
      </c>
      <c r="K15" s="219" t="s">
        <v>1</v>
      </c>
      <c r="L15" s="219" t="s">
        <v>1</v>
      </c>
      <c r="M15" s="219" t="s">
        <v>1</v>
      </c>
      <c r="N15" s="219" t="s">
        <v>1</v>
      </c>
      <c r="O15" s="219" t="s">
        <v>1</v>
      </c>
      <c r="P15" s="225" t="s">
        <v>1</v>
      </c>
      <c r="Q15" s="225" t="s">
        <v>1</v>
      </c>
    </row>
    <row r="16" spans="1:17" x14ac:dyDescent="0.2">
      <c r="A16" s="2" t="s">
        <v>35</v>
      </c>
      <c r="B16" s="223">
        <v>223</v>
      </c>
      <c r="C16" s="220">
        <v>1.3573364354669999E-2</v>
      </c>
      <c r="D16" s="220">
        <v>0.20131114125251801</v>
      </c>
      <c r="E16" s="220">
        <v>0.385217785835266</v>
      </c>
      <c r="F16" s="220">
        <v>0.24468357861042001</v>
      </c>
      <c r="G16" s="220">
        <v>0.10390771180391301</v>
      </c>
      <c r="H16" s="220">
        <v>2.6130305603146602E-2</v>
      </c>
      <c r="I16" s="220">
        <v>1.1674674227833699E-2</v>
      </c>
      <c r="J16" s="220">
        <v>4.6410020440816897E-3</v>
      </c>
      <c r="K16" s="220">
        <v>7.9135149717330898E-3</v>
      </c>
      <c r="L16" s="220">
        <v>5.7670823298394702E-4</v>
      </c>
      <c r="M16" s="220">
        <v>3.70232592104003E-4</v>
      </c>
      <c r="N16" s="220">
        <v>0</v>
      </c>
      <c r="O16" s="220">
        <v>0</v>
      </c>
      <c r="P16" s="226">
        <v>385.87405395507801</v>
      </c>
      <c r="Q16" s="226">
        <v>360</v>
      </c>
    </row>
    <row r="17" spans="1:17" x14ac:dyDescent="0.2">
      <c r="A17" s="2" t="s">
        <v>36</v>
      </c>
      <c r="B17" s="223">
        <v>20</v>
      </c>
      <c r="C17" s="220" t="s">
        <v>1</v>
      </c>
      <c r="D17" s="220" t="s">
        <v>1</v>
      </c>
      <c r="E17" s="220" t="s">
        <v>1</v>
      </c>
      <c r="F17" s="220" t="s">
        <v>1</v>
      </c>
      <c r="G17" s="220" t="s">
        <v>1</v>
      </c>
      <c r="H17" s="220" t="s">
        <v>1</v>
      </c>
      <c r="I17" s="220" t="s">
        <v>1</v>
      </c>
      <c r="J17" s="220" t="s">
        <v>1</v>
      </c>
      <c r="K17" s="220" t="s">
        <v>1</v>
      </c>
      <c r="L17" s="220" t="s">
        <v>1</v>
      </c>
      <c r="M17" s="220" t="s">
        <v>1</v>
      </c>
      <c r="N17" s="220" t="s">
        <v>1</v>
      </c>
      <c r="O17" s="220" t="s">
        <v>1</v>
      </c>
      <c r="P17" s="226" t="s">
        <v>1</v>
      </c>
      <c r="Q17" s="226" t="s">
        <v>1</v>
      </c>
    </row>
    <row r="18" spans="1:17" x14ac:dyDescent="0.2">
      <c r="A18" s="2" t="s">
        <v>37</v>
      </c>
      <c r="B18" s="223">
        <v>10</v>
      </c>
      <c r="C18" s="220" t="s">
        <v>1</v>
      </c>
      <c r="D18" s="220" t="s">
        <v>1</v>
      </c>
      <c r="E18" s="220" t="s">
        <v>1</v>
      </c>
      <c r="F18" s="220" t="s">
        <v>1</v>
      </c>
      <c r="G18" s="220" t="s">
        <v>1</v>
      </c>
      <c r="H18" s="220" t="s">
        <v>1</v>
      </c>
      <c r="I18" s="220" t="s">
        <v>1</v>
      </c>
      <c r="J18" s="220" t="s">
        <v>1</v>
      </c>
      <c r="K18" s="220" t="s">
        <v>1</v>
      </c>
      <c r="L18" s="220" t="s">
        <v>1</v>
      </c>
      <c r="M18" s="220" t="s">
        <v>1</v>
      </c>
      <c r="N18" s="220" t="s">
        <v>1</v>
      </c>
      <c r="O18" s="220" t="s">
        <v>1</v>
      </c>
      <c r="P18" s="226" t="s">
        <v>1</v>
      </c>
      <c r="Q18" s="226" t="s">
        <v>1</v>
      </c>
    </row>
    <row r="19" spans="1:17" x14ac:dyDescent="0.2">
      <c r="A19" s="2" t="s">
        <v>38</v>
      </c>
      <c r="B19" s="223">
        <v>78</v>
      </c>
      <c r="C19" s="220">
        <v>0</v>
      </c>
      <c r="D19" s="220">
        <v>0.197041690349579</v>
      </c>
      <c r="E19" s="220">
        <v>0.49753534793853799</v>
      </c>
      <c r="F19" s="220">
        <v>0.258787781000137</v>
      </c>
      <c r="G19" s="220">
        <v>3.7890382111072499E-2</v>
      </c>
      <c r="H19" s="220">
        <v>0</v>
      </c>
      <c r="I19" s="220">
        <v>8.7448293343186396E-3</v>
      </c>
      <c r="J19" s="220">
        <v>0</v>
      </c>
      <c r="K19" s="220">
        <v>0</v>
      </c>
      <c r="L19" s="220">
        <v>0</v>
      </c>
      <c r="M19" s="220">
        <v>0</v>
      </c>
      <c r="N19" s="220">
        <v>0</v>
      </c>
      <c r="O19" s="220">
        <v>0</v>
      </c>
      <c r="P19" s="226">
        <v>357.75769042968801</v>
      </c>
      <c r="Q19" s="226">
        <v>349</v>
      </c>
    </row>
    <row r="20" spans="1:17" x14ac:dyDescent="0.2">
      <c r="A20" s="5" t="s">
        <v>39</v>
      </c>
      <c r="B20" s="222" t="s">
        <v>1</v>
      </c>
      <c r="C20" s="219" t="s">
        <v>1</v>
      </c>
      <c r="D20" s="219" t="s">
        <v>1</v>
      </c>
      <c r="E20" s="219" t="s">
        <v>1</v>
      </c>
      <c r="F20" s="219" t="s">
        <v>1</v>
      </c>
      <c r="G20" s="219" t="s">
        <v>1</v>
      </c>
      <c r="H20" s="219" t="s">
        <v>1</v>
      </c>
      <c r="I20" s="219" t="s">
        <v>1</v>
      </c>
      <c r="J20" s="219" t="s">
        <v>1</v>
      </c>
      <c r="K20" s="219" t="s">
        <v>1</v>
      </c>
      <c r="L20" s="219" t="s">
        <v>1</v>
      </c>
      <c r="M20" s="219" t="s">
        <v>1</v>
      </c>
      <c r="N20" s="219" t="s">
        <v>1</v>
      </c>
      <c r="O20" s="219" t="s">
        <v>1</v>
      </c>
      <c r="P20" s="225" t="s">
        <v>1</v>
      </c>
      <c r="Q20" s="225" t="s">
        <v>1</v>
      </c>
    </row>
    <row r="21" spans="1:17" x14ac:dyDescent="0.2">
      <c r="A21" s="2" t="s">
        <v>35</v>
      </c>
      <c r="B21" s="223">
        <v>223</v>
      </c>
      <c r="C21" s="220">
        <v>1.3573364354669999E-2</v>
      </c>
      <c r="D21" s="220">
        <v>0.20131114125251801</v>
      </c>
      <c r="E21" s="220">
        <v>0.385217785835266</v>
      </c>
      <c r="F21" s="220">
        <v>0.24468357861042001</v>
      </c>
      <c r="G21" s="220">
        <v>0.10390771180391301</v>
      </c>
      <c r="H21" s="220">
        <v>2.6130305603146602E-2</v>
      </c>
      <c r="I21" s="220">
        <v>1.1674674227833699E-2</v>
      </c>
      <c r="J21" s="220">
        <v>4.6410020440816897E-3</v>
      </c>
      <c r="K21" s="220">
        <v>7.9135149717330898E-3</v>
      </c>
      <c r="L21" s="220">
        <v>5.7670823298394702E-4</v>
      </c>
      <c r="M21" s="220">
        <v>3.70232592104003E-4</v>
      </c>
      <c r="N21" s="220">
        <v>0</v>
      </c>
      <c r="O21" s="220">
        <v>0</v>
      </c>
      <c r="P21" s="226">
        <v>385.87405395507801</v>
      </c>
      <c r="Q21" s="226">
        <v>360</v>
      </c>
    </row>
    <row r="22" spans="1:17" x14ac:dyDescent="0.2">
      <c r="A22" s="2" t="s">
        <v>40</v>
      </c>
      <c r="B22" s="223">
        <v>5</v>
      </c>
      <c r="C22" s="220" t="s">
        <v>1</v>
      </c>
      <c r="D22" s="220" t="s">
        <v>1</v>
      </c>
      <c r="E22" s="220" t="s">
        <v>1</v>
      </c>
      <c r="F22" s="220" t="s">
        <v>1</v>
      </c>
      <c r="G22" s="220" t="s">
        <v>1</v>
      </c>
      <c r="H22" s="220" t="s">
        <v>1</v>
      </c>
      <c r="I22" s="220" t="s">
        <v>1</v>
      </c>
      <c r="J22" s="220" t="s">
        <v>1</v>
      </c>
      <c r="K22" s="220" t="s">
        <v>1</v>
      </c>
      <c r="L22" s="220" t="s">
        <v>1</v>
      </c>
      <c r="M22" s="220" t="s">
        <v>1</v>
      </c>
      <c r="N22" s="220" t="s">
        <v>1</v>
      </c>
      <c r="O22" s="220" t="s">
        <v>1</v>
      </c>
      <c r="P22" s="226" t="s">
        <v>1</v>
      </c>
      <c r="Q22" s="226" t="s">
        <v>1</v>
      </c>
    </row>
    <row r="23" spans="1:17" x14ac:dyDescent="0.2">
      <c r="A23" s="2" t="s">
        <v>41</v>
      </c>
      <c r="B23" s="223">
        <v>15</v>
      </c>
      <c r="C23" s="220" t="s">
        <v>1</v>
      </c>
      <c r="D23" s="220" t="s">
        <v>1</v>
      </c>
      <c r="E23" s="220" t="s">
        <v>1</v>
      </c>
      <c r="F23" s="220" t="s">
        <v>1</v>
      </c>
      <c r="G23" s="220" t="s">
        <v>1</v>
      </c>
      <c r="H23" s="220" t="s">
        <v>1</v>
      </c>
      <c r="I23" s="220" t="s">
        <v>1</v>
      </c>
      <c r="J23" s="220" t="s">
        <v>1</v>
      </c>
      <c r="K23" s="220" t="s">
        <v>1</v>
      </c>
      <c r="L23" s="220" t="s">
        <v>1</v>
      </c>
      <c r="M23" s="220" t="s">
        <v>1</v>
      </c>
      <c r="N23" s="220" t="s">
        <v>1</v>
      </c>
      <c r="O23" s="220" t="s">
        <v>1</v>
      </c>
      <c r="P23" s="226" t="s">
        <v>1</v>
      </c>
      <c r="Q23" s="226" t="s">
        <v>1</v>
      </c>
    </row>
    <row r="24" spans="1:17" x14ac:dyDescent="0.2">
      <c r="A24" s="2" t="s">
        <v>42</v>
      </c>
      <c r="B24" s="223">
        <v>0</v>
      </c>
      <c r="C24" s="220" t="s">
        <v>1</v>
      </c>
      <c r="D24" s="220" t="s">
        <v>1</v>
      </c>
      <c r="E24" s="220" t="s">
        <v>1</v>
      </c>
      <c r="F24" s="220" t="s">
        <v>1</v>
      </c>
      <c r="G24" s="220" t="s">
        <v>1</v>
      </c>
      <c r="H24" s="220" t="s">
        <v>1</v>
      </c>
      <c r="I24" s="220" t="s">
        <v>1</v>
      </c>
      <c r="J24" s="220" t="s">
        <v>1</v>
      </c>
      <c r="K24" s="220" t="s">
        <v>1</v>
      </c>
      <c r="L24" s="220" t="s">
        <v>1</v>
      </c>
      <c r="M24" s="220" t="s">
        <v>1</v>
      </c>
      <c r="N24" s="220" t="s">
        <v>1</v>
      </c>
      <c r="O24" s="220" t="s">
        <v>1</v>
      </c>
      <c r="P24" s="226" t="s">
        <v>1</v>
      </c>
      <c r="Q24" s="226" t="s">
        <v>1</v>
      </c>
    </row>
    <row r="25" spans="1:17" x14ac:dyDescent="0.2">
      <c r="A25" s="2" t="s">
        <v>43</v>
      </c>
      <c r="B25" s="223">
        <v>2</v>
      </c>
      <c r="C25" s="220" t="s">
        <v>1</v>
      </c>
      <c r="D25" s="220" t="s">
        <v>1</v>
      </c>
      <c r="E25" s="220" t="s">
        <v>1</v>
      </c>
      <c r="F25" s="220" t="s">
        <v>1</v>
      </c>
      <c r="G25" s="220" t="s">
        <v>1</v>
      </c>
      <c r="H25" s="220" t="s">
        <v>1</v>
      </c>
      <c r="I25" s="220" t="s">
        <v>1</v>
      </c>
      <c r="J25" s="220" t="s">
        <v>1</v>
      </c>
      <c r="K25" s="220" t="s">
        <v>1</v>
      </c>
      <c r="L25" s="220" t="s">
        <v>1</v>
      </c>
      <c r="M25" s="220" t="s">
        <v>1</v>
      </c>
      <c r="N25" s="220" t="s">
        <v>1</v>
      </c>
      <c r="O25" s="220" t="s">
        <v>1</v>
      </c>
      <c r="P25" s="226" t="s">
        <v>1</v>
      </c>
      <c r="Q25" s="226" t="s">
        <v>1</v>
      </c>
    </row>
    <row r="26" spans="1:17" x14ac:dyDescent="0.2">
      <c r="A26" s="2" t="s">
        <v>37</v>
      </c>
      <c r="B26" s="223">
        <v>10</v>
      </c>
      <c r="C26" s="220" t="s">
        <v>1</v>
      </c>
      <c r="D26" s="220" t="s">
        <v>1</v>
      </c>
      <c r="E26" s="220" t="s">
        <v>1</v>
      </c>
      <c r="F26" s="220" t="s">
        <v>1</v>
      </c>
      <c r="G26" s="220" t="s">
        <v>1</v>
      </c>
      <c r="H26" s="220" t="s">
        <v>1</v>
      </c>
      <c r="I26" s="220" t="s">
        <v>1</v>
      </c>
      <c r="J26" s="220" t="s">
        <v>1</v>
      </c>
      <c r="K26" s="220" t="s">
        <v>1</v>
      </c>
      <c r="L26" s="220" t="s">
        <v>1</v>
      </c>
      <c r="M26" s="220" t="s">
        <v>1</v>
      </c>
      <c r="N26" s="220" t="s">
        <v>1</v>
      </c>
      <c r="O26" s="220" t="s">
        <v>1</v>
      </c>
      <c r="P26" s="226" t="s">
        <v>1</v>
      </c>
      <c r="Q26" s="226" t="s">
        <v>1</v>
      </c>
    </row>
    <row r="27" spans="1:17" x14ac:dyDescent="0.2">
      <c r="A27" s="2" t="s">
        <v>44</v>
      </c>
      <c r="B27" s="223">
        <v>3</v>
      </c>
      <c r="C27" s="220" t="s">
        <v>1</v>
      </c>
      <c r="D27" s="220" t="s">
        <v>1</v>
      </c>
      <c r="E27" s="220" t="s">
        <v>1</v>
      </c>
      <c r="F27" s="220" t="s">
        <v>1</v>
      </c>
      <c r="G27" s="220" t="s">
        <v>1</v>
      </c>
      <c r="H27" s="220" t="s">
        <v>1</v>
      </c>
      <c r="I27" s="220" t="s">
        <v>1</v>
      </c>
      <c r="J27" s="220" t="s">
        <v>1</v>
      </c>
      <c r="K27" s="220" t="s">
        <v>1</v>
      </c>
      <c r="L27" s="220" t="s">
        <v>1</v>
      </c>
      <c r="M27" s="220" t="s">
        <v>1</v>
      </c>
      <c r="N27" s="220" t="s">
        <v>1</v>
      </c>
      <c r="O27" s="220" t="s">
        <v>1</v>
      </c>
      <c r="P27" s="226" t="s">
        <v>1</v>
      </c>
      <c r="Q27" s="226" t="s">
        <v>1</v>
      </c>
    </row>
    <row r="28" spans="1:17" x14ac:dyDescent="0.2">
      <c r="A28" s="2" t="s">
        <v>45</v>
      </c>
      <c r="B28" s="223">
        <v>73</v>
      </c>
      <c r="C28" s="220">
        <v>0</v>
      </c>
      <c r="D28" s="220">
        <v>0.20717813074588801</v>
      </c>
      <c r="E28" s="220">
        <v>0.46830838918685902</v>
      </c>
      <c r="F28" s="220">
        <v>0.27361619472503701</v>
      </c>
      <c r="G28" s="220">
        <v>4.1353259235620499E-2</v>
      </c>
      <c r="H28" s="220">
        <v>0</v>
      </c>
      <c r="I28" s="220">
        <v>9.5440372824668902E-3</v>
      </c>
      <c r="J28" s="220">
        <v>0</v>
      </c>
      <c r="K28" s="220">
        <v>0</v>
      </c>
      <c r="L28" s="220">
        <v>0</v>
      </c>
      <c r="M28" s="220">
        <v>0</v>
      </c>
      <c r="N28" s="220">
        <v>0</v>
      </c>
      <c r="O28" s="220">
        <v>0</v>
      </c>
      <c r="P28" s="226">
        <v>358.36724853515602</v>
      </c>
      <c r="Q28" s="226">
        <v>349</v>
      </c>
    </row>
    <row r="29" spans="1:17" x14ac:dyDescent="0.2">
      <c r="A29" s="5" t="s">
        <v>46</v>
      </c>
      <c r="B29" s="222" t="s">
        <v>1</v>
      </c>
      <c r="C29" s="219" t="s">
        <v>1</v>
      </c>
      <c r="D29" s="219" t="s">
        <v>1</v>
      </c>
      <c r="E29" s="219" t="s">
        <v>1</v>
      </c>
      <c r="F29" s="219" t="s">
        <v>1</v>
      </c>
      <c r="G29" s="219" t="s">
        <v>1</v>
      </c>
      <c r="H29" s="219" t="s">
        <v>1</v>
      </c>
      <c r="I29" s="219" t="s">
        <v>1</v>
      </c>
      <c r="J29" s="219" t="s">
        <v>1</v>
      </c>
      <c r="K29" s="219" t="s">
        <v>1</v>
      </c>
      <c r="L29" s="219" t="s">
        <v>1</v>
      </c>
      <c r="M29" s="219" t="s">
        <v>1</v>
      </c>
      <c r="N29" s="219" t="s">
        <v>1</v>
      </c>
      <c r="O29" s="219" t="s">
        <v>1</v>
      </c>
      <c r="P29" s="225" t="s">
        <v>1</v>
      </c>
      <c r="Q29" s="225" t="s">
        <v>1</v>
      </c>
    </row>
    <row r="30" spans="1:17" x14ac:dyDescent="0.2">
      <c r="A30" s="2" t="s">
        <v>47</v>
      </c>
      <c r="B30" s="223">
        <v>64</v>
      </c>
      <c r="C30" s="220">
        <v>4.7782730311155298E-2</v>
      </c>
      <c r="D30" s="220">
        <v>0.19539612531662001</v>
      </c>
      <c r="E30" s="220">
        <v>0.40562605857849099</v>
      </c>
      <c r="F30" s="220">
        <v>0.34719496965408297</v>
      </c>
      <c r="G30" s="220">
        <v>4.0001133456826201E-3</v>
      </c>
      <c r="H30" s="220">
        <v>0</v>
      </c>
      <c r="I30" s="220">
        <v>0</v>
      </c>
      <c r="J30" s="220">
        <v>0</v>
      </c>
      <c r="K30" s="220">
        <v>0</v>
      </c>
      <c r="L30" s="220">
        <v>0</v>
      </c>
      <c r="M30" s="220">
        <v>0</v>
      </c>
      <c r="N30" s="220">
        <v>0</v>
      </c>
      <c r="O30" s="220">
        <v>0</v>
      </c>
      <c r="P30" s="226">
        <v>343.80081176757801</v>
      </c>
      <c r="Q30" s="226">
        <v>346</v>
      </c>
    </row>
    <row r="31" spans="1:17" x14ac:dyDescent="0.2">
      <c r="A31" s="2" t="s">
        <v>48</v>
      </c>
      <c r="B31" s="223">
        <v>95</v>
      </c>
      <c r="C31" s="220">
        <v>0</v>
      </c>
      <c r="D31" s="220">
        <v>0.25818520784378102</v>
      </c>
      <c r="E31" s="220">
        <v>0.35875585675239602</v>
      </c>
      <c r="F31" s="220">
        <v>0.236016809940338</v>
      </c>
      <c r="G31" s="220">
        <v>9.8071962594986004E-2</v>
      </c>
      <c r="H31" s="220">
        <v>1.10518038272858E-2</v>
      </c>
      <c r="I31" s="220">
        <v>3.7918362766504302E-2</v>
      </c>
      <c r="J31" s="220">
        <v>0</v>
      </c>
      <c r="K31" s="220">
        <v>0</v>
      </c>
      <c r="L31" s="220">
        <v>0</v>
      </c>
      <c r="M31" s="220">
        <v>0</v>
      </c>
      <c r="N31" s="220">
        <v>0</v>
      </c>
      <c r="O31" s="220">
        <v>0</v>
      </c>
      <c r="P31" s="226">
        <v>381.95077514648398</v>
      </c>
      <c r="Q31" s="226">
        <v>350</v>
      </c>
    </row>
    <row r="32" spans="1:17" x14ac:dyDescent="0.2">
      <c r="A32" s="2" t="s">
        <v>49</v>
      </c>
      <c r="B32" s="223">
        <v>49</v>
      </c>
      <c r="C32" s="220">
        <v>0</v>
      </c>
      <c r="D32" s="220">
        <v>0.16978907585144001</v>
      </c>
      <c r="E32" s="220">
        <v>0.44464784860611001</v>
      </c>
      <c r="F32" s="220">
        <v>0.18589681386947601</v>
      </c>
      <c r="G32" s="220">
        <v>0.17710542678832999</v>
      </c>
      <c r="H32" s="220">
        <v>6.6913809860125195E-4</v>
      </c>
      <c r="I32" s="220">
        <v>0</v>
      </c>
      <c r="J32" s="220">
        <v>1.9283352419734001E-2</v>
      </c>
      <c r="K32" s="220">
        <v>0</v>
      </c>
      <c r="L32" s="220">
        <v>2.6083416305482401E-3</v>
      </c>
      <c r="M32" s="220">
        <v>0</v>
      </c>
      <c r="N32" s="220">
        <v>0</v>
      </c>
      <c r="O32" s="220">
        <v>0</v>
      </c>
      <c r="P32" s="226">
        <v>393.72695922851602</v>
      </c>
      <c r="Q32" s="226">
        <v>367</v>
      </c>
    </row>
    <row r="33" spans="1:17" x14ac:dyDescent="0.2">
      <c r="A33" s="2" t="s">
        <v>50</v>
      </c>
      <c r="B33" s="223">
        <v>75</v>
      </c>
      <c r="C33" s="220">
        <v>4.4649434275925203E-3</v>
      </c>
      <c r="D33" s="220">
        <v>0.18818160891532901</v>
      </c>
      <c r="E33" s="220">
        <v>0.31493827700614901</v>
      </c>
      <c r="F33" s="220">
        <v>0.29999974370002702</v>
      </c>
      <c r="G33" s="220">
        <v>0.10762322694063201</v>
      </c>
      <c r="H33" s="220">
        <v>6.2165599316358601E-2</v>
      </c>
      <c r="I33" s="220">
        <v>6.3339597545564201E-3</v>
      </c>
      <c r="J33" s="220">
        <v>1.50889186188579E-2</v>
      </c>
      <c r="K33" s="220">
        <v>0</v>
      </c>
      <c r="L33" s="220">
        <v>0</v>
      </c>
      <c r="M33" s="220">
        <v>1.2037076521664899E-3</v>
      </c>
      <c r="N33" s="220">
        <v>0</v>
      </c>
      <c r="O33" s="220">
        <v>0</v>
      </c>
      <c r="P33" s="226">
        <v>403.27362060546898</v>
      </c>
      <c r="Q33" s="226">
        <v>398</v>
      </c>
    </row>
    <row r="34" spans="1:17" x14ac:dyDescent="0.2">
      <c r="A34" s="5" t="s">
        <v>51</v>
      </c>
      <c r="B34" s="222" t="s">
        <v>1</v>
      </c>
      <c r="C34" s="219" t="s">
        <v>1</v>
      </c>
      <c r="D34" s="219" t="s">
        <v>1</v>
      </c>
      <c r="E34" s="219" t="s">
        <v>1</v>
      </c>
      <c r="F34" s="219" t="s">
        <v>1</v>
      </c>
      <c r="G34" s="219" t="s">
        <v>1</v>
      </c>
      <c r="H34" s="219" t="s">
        <v>1</v>
      </c>
      <c r="I34" s="219" t="s">
        <v>1</v>
      </c>
      <c r="J34" s="219" t="s">
        <v>1</v>
      </c>
      <c r="K34" s="219" t="s">
        <v>1</v>
      </c>
      <c r="L34" s="219" t="s">
        <v>1</v>
      </c>
      <c r="M34" s="219" t="s">
        <v>1</v>
      </c>
      <c r="N34" s="219" t="s">
        <v>1</v>
      </c>
      <c r="O34" s="219" t="s">
        <v>1</v>
      </c>
      <c r="P34" s="225" t="s">
        <v>1</v>
      </c>
      <c r="Q34" s="225" t="s">
        <v>1</v>
      </c>
    </row>
    <row r="35" spans="1:17" x14ac:dyDescent="0.2">
      <c r="A35" s="2" t="s">
        <v>52</v>
      </c>
      <c r="B35" s="223">
        <v>18</v>
      </c>
      <c r="C35" s="220" t="s">
        <v>1</v>
      </c>
      <c r="D35" s="220" t="s">
        <v>1</v>
      </c>
      <c r="E35" s="220" t="s">
        <v>1</v>
      </c>
      <c r="F35" s="220" t="s">
        <v>1</v>
      </c>
      <c r="G35" s="220" t="s">
        <v>1</v>
      </c>
      <c r="H35" s="220" t="s">
        <v>1</v>
      </c>
      <c r="I35" s="220" t="s">
        <v>1</v>
      </c>
      <c r="J35" s="220" t="s">
        <v>1</v>
      </c>
      <c r="K35" s="220" t="s">
        <v>1</v>
      </c>
      <c r="L35" s="220" t="s">
        <v>1</v>
      </c>
      <c r="M35" s="220" t="s">
        <v>1</v>
      </c>
      <c r="N35" s="220" t="s">
        <v>1</v>
      </c>
      <c r="O35" s="220" t="s">
        <v>1</v>
      </c>
      <c r="P35" s="226" t="s">
        <v>1</v>
      </c>
      <c r="Q35" s="226" t="s">
        <v>1</v>
      </c>
    </row>
    <row r="36" spans="1:17" x14ac:dyDescent="0.2">
      <c r="A36" s="2" t="s">
        <v>53</v>
      </c>
      <c r="B36" s="223">
        <v>145</v>
      </c>
      <c r="C36" s="220">
        <v>7.9537015408277494E-3</v>
      </c>
      <c r="D36" s="220">
        <v>0.198141679167747</v>
      </c>
      <c r="E36" s="220">
        <v>0.40025657415389998</v>
      </c>
      <c r="F36" s="220">
        <v>0.24547389149665799</v>
      </c>
      <c r="G36" s="220">
        <v>0.12330400198697999</v>
      </c>
      <c r="H36" s="220">
        <v>6.8809846416115804E-3</v>
      </c>
      <c r="I36" s="220">
        <v>6.66614295914769E-3</v>
      </c>
      <c r="J36" s="220">
        <v>1.0871023871004601E-2</v>
      </c>
      <c r="K36" s="220">
        <v>0</v>
      </c>
      <c r="L36" s="220">
        <v>0</v>
      </c>
      <c r="M36" s="220">
        <v>4.5199293526820801E-4</v>
      </c>
      <c r="N36" s="220">
        <v>0</v>
      </c>
      <c r="O36" s="220">
        <v>0</v>
      </c>
      <c r="P36" s="226">
        <v>380.31097412109398</v>
      </c>
      <c r="Q36" s="226">
        <v>350</v>
      </c>
    </row>
    <row r="37" spans="1:17" x14ac:dyDescent="0.2">
      <c r="A37" s="2" t="s">
        <v>54</v>
      </c>
      <c r="B37" s="223">
        <v>85</v>
      </c>
      <c r="C37" s="220">
        <v>0</v>
      </c>
      <c r="D37" s="220">
        <v>0.27659901976585399</v>
      </c>
      <c r="E37" s="220">
        <v>0.44817882776260398</v>
      </c>
      <c r="F37" s="220">
        <v>0.163495898246765</v>
      </c>
      <c r="G37" s="220">
        <v>2.90728621184826E-2</v>
      </c>
      <c r="H37" s="220">
        <v>3.8386892527341801E-2</v>
      </c>
      <c r="I37" s="220">
        <v>2.2236183285713199E-2</v>
      </c>
      <c r="J37" s="220">
        <v>0</v>
      </c>
      <c r="K37" s="220">
        <v>2.05338913947344E-2</v>
      </c>
      <c r="L37" s="220">
        <v>1.4964354922994999E-3</v>
      </c>
      <c r="M37" s="220">
        <v>0</v>
      </c>
      <c r="N37" s="220">
        <v>0</v>
      </c>
      <c r="O37" s="220">
        <v>0</v>
      </c>
      <c r="P37" s="226">
        <v>368.27639770507801</v>
      </c>
      <c r="Q37" s="226">
        <v>336</v>
      </c>
    </row>
    <row r="38" spans="1:17" x14ac:dyDescent="0.2">
      <c r="A38" s="2" t="s">
        <v>55</v>
      </c>
      <c r="B38" s="223">
        <v>90</v>
      </c>
      <c r="C38" s="220">
        <v>0</v>
      </c>
      <c r="D38" s="220">
        <v>0.229642808437347</v>
      </c>
      <c r="E38" s="220">
        <v>0.48105785250663802</v>
      </c>
      <c r="F38" s="220">
        <v>0.17038637399673501</v>
      </c>
      <c r="G38" s="220">
        <v>0.11215992271900201</v>
      </c>
      <c r="H38" s="220">
        <v>0</v>
      </c>
      <c r="I38" s="220">
        <v>6.7530204541981203E-3</v>
      </c>
      <c r="J38" s="220">
        <v>0</v>
      </c>
      <c r="K38" s="220">
        <v>0</v>
      </c>
      <c r="L38" s="220">
        <v>0</v>
      </c>
      <c r="M38" s="220">
        <v>0</v>
      </c>
      <c r="N38" s="220">
        <v>0</v>
      </c>
      <c r="O38" s="220">
        <v>0</v>
      </c>
      <c r="P38" s="226">
        <v>365.59823608398398</v>
      </c>
      <c r="Q38" s="226">
        <v>332</v>
      </c>
    </row>
    <row r="39" spans="1:17" x14ac:dyDescent="0.2">
      <c r="A39" s="5" t="s">
        <v>56</v>
      </c>
      <c r="B39" s="222" t="s">
        <v>1</v>
      </c>
      <c r="C39" s="219" t="s">
        <v>1</v>
      </c>
      <c r="D39" s="219" t="s">
        <v>1</v>
      </c>
      <c r="E39" s="219" t="s">
        <v>1</v>
      </c>
      <c r="F39" s="219" t="s">
        <v>1</v>
      </c>
      <c r="G39" s="219" t="s">
        <v>1</v>
      </c>
      <c r="H39" s="219" t="s">
        <v>1</v>
      </c>
      <c r="I39" s="219" t="s">
        <v>1</v>
      </c>
      <c r="J39" s="219" t="s">
        <v>1</v>
      </c>
      <c r="K39" s="219" t="s">
        <v>1</v>
      </c>
      <c r="L39" s="219" t="s">
        <v>1</v>
      </c>
      <c r="M39" s="219" t="s">
        <v>1</v>
      </c>
      <c r="N39" s="219" t="s">
        <v>1</v>
      </c>
      <c r="O39" s="219" t="s">
        <v>1</v>
      </c>
      <c r="P39" s="225" t="s">
        <v>1</v>
      </c>
      <c r="Q39" s="225" t="s">
        <v>1</v>
      </c>
    </row>
    <row r="40" spans="1:17" x14ac:dyDescent="0.2">
      <c r="A40" s="2" t="s">
        <v>57</v>
      </c>
      <c r="B40" s="223">
        <v>292</v>
      </c>
      <c r="C40" s="220">
        <v>1.41756804659963E-2</v>
      </c>
      <c r="D40" s="220">
        <v>0.20300313830375699</v>
      </c>
      <c r="E40" s="220">
        <v>0.42612510919570901</v>
      </c>
      <c r="F40" s="220">
        <v>0.224431201815605</v>
      </c>
      <c r="G40" s="220">
        <v>8.56745019555092E-2</v>
      </c>
      <c r="H40" s="220">
        <v>1.54849868267775E-2</v>
      </c>
      <c r="I40" s="220">
        <v>2.3250047117471698E-2</v>
      </c>
      <c r="J40" s="220">
        <v>7.1002589538693402E-3</v>
      </c>
      <c r="K40" s="220">
        <v>0</v>
      </c>
      <c r="L40" s="220">
        <v>4.5985076576471302E-4</v>
      </c>
      <c r="M40" s="220">
        <v>2.9521292890421997E-4</v>
      </c>
      <c r="N40" s="220">
        <v>0</v>
      </c>
      <c r="O40" s="220">
        <v>0</v>
      </c>
      <c r="P40" s="226">
        <v>376.55316162109398</v>
      </c>
      <c r="Q40" s="226">
        <v>350</v>
      </c>
    </row>
    <row r="41" spans="1:17" x14ac:dyDescent="0.2">
      <c r="A41" s="2" t="s">
        <v>58</v>
      </c>
      <c r="B41" s="223">
        <v>47</v>
      </c>
      <c r="C41" s="220">
        <v>0</v>
      </c>
      <c r="D41" s="220">
        <v>0.21238972246646901</v>
      </c>
      <c r="E41" s="220">
        <v>0.32054525613784801</v>
      </c>
      <c r="F41" s="220">
        <v>0.28632259368896501</v>
      </c>
      <c r="G41" s="220">
        <v>0.108034692704678</v>
      </c>
      <c r="H41" s="220">
        <v>5.2315920591354398E-2</v>
      </c>
      <c r="I41" s="220">
        <v>0</v>
      </c>
      <c r="J41" s="220">
        <v>0</v>
      </c>
      <c r="K41" s="220">
        <v>2.0391806960105899E-2</v>
      </c>
      <c r="L41" s="220">
        <v>0</v>
      </c>
      <c r="M41" s="220">
        <v>0</v>
      </c>
      <c r="N41" s="220">
        <v>0</v>
      </c>
      <c r="O41" s="220">
        <v>0</v>
      </c>
      <c r="P41" s="226">
        <v>399.573974609375</v>
      </c>
      <c r="Q41" s="226">
        <v>385</v>
      </c>
    </row>
    <row r="42" spans="1:17" x14ac:dyDescent="0.2">
      <c r="A42" s="5" t="s">
        <v>59</v>
      </c>
      <c r="B42" s="222" t="s">
        <v>1</v>
      </c>
      <c r="C42" s="219" t="s">
        <v>1</v>
      </c>
      <c r="D42" s="219" t="s">
        <v>1</v>
      </c>
      <c r="E42" s="219" t="s">
        <v>1</v>
      </c>
      <c r="F42" s="219" t="s">
        <v>1</v>
      </c>
      <c r="G42" s="219" t="s">
        <v>1</v>
      </c>
      <c r="H42" s="219" t="s">
        <v>1</v>
      </c>
      <c r="I42" s="219" t="s">
        <v>1</v>
      </c>
      <c r="J42" s="219" t="s">
        <v>1</v>
      </c>
      <c r="K42" s="219" t="s">
        <v>1</v>
      </c>
      <c r="L42" s="219" t="s">
        <v>1</v>
      </c>
      <c r="M42" s="219" t="s">
        <v>1</v>
      </c>
      <c r="N42" s="219" t="s">
        <v>1</v>
      </c>
      <c r="O42" s="219" t="s">
        <v>1</v>
      </c>
      <c r="P42" s="225" t="s">
        <v>1</v>
      </c>
      <c r="Q42" s="225" t="s">
        <v>1</v>
      </c>
    </row>
    <row r="43" spans="1:17" x14ac:dyDescent="0.2">
      <c r="A43" s="2" t="s">
        <v>60</v>
      </c>
      <c r="B43" s="223">
        <v>177</v>
      </c>
      <c r="C43" s="220">
        <v>6.41022762283683E-3</v>
      </c>
      <c r="D43" s="220">
        <v>0.22311511635780301</v>
      </c>
      <c r="E43" s="220">
        <v>0.41545328497886702</v>
      </c>
      <c r="F43" s="220">
        <v>0.21895167231559801</v>
      </c>
      <c r="G43" s="220">
        <v>8.5099220275878906E-2</v>
      </c>
      <c r="H43" s="220">
        <v>1.46061507984996E-2</v>
      </c>
      <c r="I43" s="220">
        <v>2.5468369945883799E-2</v>
      </c>
      <c r="J43" s="220">
        <v>1.02332010865211E-2</v>
      </c>
      <c r="K43" s="220">
        <v>0</v>
      </c>
      <c r="L43" s="220">
        <v>6.62756850942969E-4</v>
      </c>
      <c r="M43" s="220">
        <v>0</v>
      </c>
      <c r="N43" s="220">
        <v>0</v>
      </c>
      <c r="O43" s="220">
        <v>0</v>
      </c>
      <c r="P43" s="226">
        <v>376.64053344726602</v>
      </c>
      <c r="Q43" s="226">
        <v>350</v>
      </c>
    </row>
    <row r="44" spans="1:17" x14ac:dyDescent="0.2">
      <c r="A44" s="2" t="s">
        <v>61</v>
      </c>
      <c r="B44" s="223">
        <v>123</v>
      </c>
      <c r="C44" s="220">
        <v>2.7566555887460702E-2</v>
      </c>
      <c r="D44" s="220">
        <v>0.15445518493652299</v>
      </c>
      <c r="E44" s="220">
        <v>0.420598864555359</v>
      </c>
      <c r="F44" s="220">
        <v>0.25924503803253202</v>
      </c>
      <c r="G44" s="220">
        <v>8.8445462286472307E-2</v>
      </c>
      <c r="H44" s="220">
        <v>1.51621447876096E-2</v>
      </c>
      <c r="I44" s="220">
        <v>1.58092621713877E-2</v>
      </c>
      <c r="J44" s="220">
        <v>0</v>
      </c>
      <c r="K44" s="220">
        <v>1.7880938947200799E-2</v>
      </c>
      <c r="L44" s="220">
        <v>0</v>
      </c>
      <c r="M44" s="220">
        <v>8.3655689377337705E-4</v>
      </c>
      <c r="N44" s="220">
        <v>0</v>
      </c>
      <c r="O44" s="220">
        <v>0</v>
      </c>
      <c r="P44" s="226">
        <v>390.41979980468801</v>
      </c>
      <c r="Q44" s="226">
        <v>364</v>
      </c>
    </row>
    <row r="45" spans="1:17" x14ac:dyDescent="0.2">
      <c r="A45" s="2" t="s">
        <v>62</v>
      </c>
      <c r="B45" s="223">
        <v>39</v>
      </c>
      <c r="C45" s="220">
        <v>0</v>
      </c>
      <c r="D45" s="220">
        <v>0.22615507245063801</v>
      </c>
      <c r="E45" s="220">
        <v>0.33737188577652</v>
      </c>
      <c r="F45" s="220">
        <v>0.26504009962081898</v>
      </c>
      <c r="G45" s="220">
        <v>0.109809830784798</v>
      </c>
      <c r="H45" s="220">
        <v>6.1623118817806202E-2</v>
      </c>
      <c r="I45" s="220">
        <v>0</v>
      </c>
      <c r="J45" s="220">
        <v>0</v>
      </c>
      <c r="K45" s="220">
        <v>0</v>
      </c>
      <c r="L45" s="220">
        <v>0</v>
      </c>
      <c r="M45" s="220">
        <v>0</v>
      </c>
      <c r="N45" s="220">
        <v>0</v>
      </c>
      <c r="O45" s="220">
        <v>0</v>
      </c>
      <c r="P45" s="226">
        <v>384.8115234375</v>
      </c>
      <c r="Q45" s="226">
        <v>363</v>
      </c>
    </row>
    <row r="46" spans="1:17" x14ac:dyDescent="0.2">
      <c r="A46" s="5" t="s">
        <v>63</v>
      </c>
      <c r="B46" s="222" t="s">
        <v>1</v>
      </c>
      <c r="C46" s="219" t="s">
        <v>1</v>
      </c>
      <c r="D46" s="219" t="s">
        <v>1</v>
      </c>
      <c r="E46" s="219" t="s">
        <v>1</v>
      </c>
      <c r="F46" s="219" t="s">
        <v>1</v>
      </c>
      <c r="G46" s="219" t="s">
        <v>1</v>
      </c>
      <c r="H46" s="219" t="s">
        <v>1</v>
      </c>
      <c r="I46" s="219" t="s">
        <v>1</v>
      </c>
      <c r="J46" s="219" t="s">
        <v>1</v>
      </c>
      <c r="K46" s="219" t="s">
        <v>1</v>
      </c>
      <c r="L46" s="219" t="s">
        <v>1</v>
      </c>
      <c r="M46" s="219" t="s">
        <v>1</v>
      </c>
      <c r="N46" s="219" t="s">
        <v>1</v>
      </c>
      <c r="O46" s="219" t="s">
        <v>1</v>
      </c>
      <c r="P46" s="225" t="s">
        <v>1</v>
      </c>
      <c r="Q46" s="225" t="s">
        <v>1</v>
      </c>
    </row>
    <row r="47" spans="1:17" x14ac:dyDescent="0.2">
      <c r="A47" s="2" t="s">
        <v>64</v>
      </c>
      <c r="B47" s="223">
        <v>69</v>
      </c>
      <c r="C47" s="220">
        <v>0</v>
      </c>
      <c r="D47" s="220">
        <v>0.151960298418999</v>
      </c>
      <c r="E47" s="220">
        <v>0.42560628056526201</v>
      </c>
      <c r="F47" s="220">
        <v>0.25844451785087602</v>
      </c>
      <c r="G47" s="220">
        <v>0.102942414581776</v>
      </c>
      <c r="H47" s="220">
        <v>4.6679567545652403E-2</v>
      </c>
      <c r="I47" s="220">
        <v>5.2762785926461202E-3</v>
      </c>
      <c r="J47" s="220">
        <v>7.8191328793764097E-3</v>
      </c>
      <c r="K47" s="220">
        <v>0</v>
      </c>
      <c r="L47" s="220">
        <v>0</v>
      </c>
      <c r="M47" s="220">
        <v>1.2714916374534401E-3</v>
      </c>
      <c r="N47" s="220">
        <v>0</v>
      </c>
      <c r="O47" s="220">
        <v>0</v>
      </c>
      <c r="P47" s="226">
        <v>398.89611816406199</v>
      </c>
      <c r="Q47" s="226">
        <v>363</v>
      </c>
    </row>
    <row r="48" spans="1:17" x14ac:dyDescent="0.2">
      <c r="A48" s="2" t="s">
        <v>65</v>
      </c>
      <c r="B48" s="223">
        <v>16</v>
      </c>
      <c r="C48" s="220" t="s">
        <v>1</v>
      </c>
      <c r="D48" s="220" t="s">
        <v>1</v>
      </c>
      <c r="E48" s="220" t="s">
        <v>1</v>
      </c>
      <c r="F48" s="220" t="s">
        <v>1</v>
      </c>
      <c r="G48" s="220" t="s">
        <v>1</v>
      </c>
      <c r="H48" s="220" t="s">
        <v>1</v>
      </c>
      <c r="I48" s="220" t="s">
        <v>1</v>
      </c>
      <c r="J48" s="220" t="s">
        <v>1</v>
      </c>
      <c r="K48" s="220" t="s">
        <v>1</v>
      </c>
      <c r="L48" s="220" t="s">
        <v>1</v>
      </c>
      <c r="M48" s="220" t="s">
        <v>1</v>
      </c>
      <c r="N48" s="220" t="s">
        <v>1</v>
      </c>
      <c r="O48" s="220" t="s">
        <v>1</v>
      </c>
      <c r="P48" s="226" t="s">
        <v>1</v>
      </c>
      <c r="Q48" s="226" t="s">
        <v>1</v>
      </c>
    </row>
    <row r="49" spans="1:17" x14ac:dyDescent="0.2">
      <c r="A49" s="2" t="s">
        <v>66</v>
      </c>
      <c r="B49" s="223">
        <v>81</v>
      </c>
      <c r="C49" s="220">
        <v>0</v>
      </c>
      <c r="D49" s="220">
        <v>0.30373427271843001</v>
      </c>
      <c r="E49" s="220">
        <v>0.39099457859992998</v>
      </c>
      <c r="F49" s="220">
        <v>0.228786066174507</v>
      </c>
      <c r="G49" s="220">
        <v>9.4656823202967592E-3</v>
      </c>
      <c r="H49" s="220">
        <v>3.1699087470769903E-2</v>
      </c>
      <c r="I49" s="220">
        <v>3.5320293158292798E-2</v>
      </c>
      <c r="J49" s="220">
        <v>0</v>
      </c>
      <c r="K49" s="220">
        <v>0</v>
      </c>
      <c r="L49" s="220">
        <v>0</v>
      </c>
      <c r="M49" s="220">
        <v>0</v>
      </c>
      <c r="N49" s="220">
        <v>0</v>
      </c>
      <c r="O49" s="220">
        <v>0</v>
      </c>
      <c r="P49" s="226">
        <v>364.11956787109398</v>
      </c>
      <c r="Q49" s="226">
        <v>350</v>
      </c>
    </row>
    <row r="50" spans="1:17" x14ac:dyDescent="0.2">
      <c r="A50" s="2" t="s">
        <v>67</v>
      </c>
      <c r="B50" s="223">
        <v>34</v>
      </c>
      <c r="C50" s="220">
        <v>0</v>
      </c>
      <c r="D50" s="220">
        <v>0.15951915085315699</v>
      </c>
      <c r="E50" s="220">
        <v>0.46039050817489602</v>
      </c>
      <c r="F50" s="220">
        <v>0.24735866487026201</v>
      </c>
      <c r="G50" s="220">
        <v>8.89399498701096E-2</v>
      </c>
      <c r="H50" s="220">
        <v>4.37917225062847E-2</v>
      </c>
      <c r="I50" s="220">
        <v>0</v>
      </c>
      <c r="J50" s="220">
        <v>0</v>
      </c>
      <c r="K50" s="220">
        <v>0</v>
      </c>
      <c r="L50" s="220">
        <v>0</v>
      </c>
      <c r="M50" s="220">
        <v>0</v>
      </c>
      <c r="N50" s="220">
        <v>0</v>
      </c>
      <c r="O50" s="220">
        <v>0</v>
      </c>
      <c r="P50" s="226">
        <v>366.70272827148398</v>
      </c>
      <c r="Q50" s="226">
        <v>345</v>
      </c>
    </row>
    <row r="51" spans="1:17" x14ac:dyDescent="0.2">
      <c r="A51" s="2" t="s">
        <v>68</v>
      </c>
      <c r="B51" s="223">
        <v>42</v>
      </c>
      <c r="C51" s="220">
        <v>0</v>
      </c>
      <c r="D51" s="220">
        <v>0.24628156423568701</v>
      </c>
      <c r="E51" s="220">
        <v>0.23641300201415999</v>
      </c>
      <c r="F51" s="220">
        <v>0.32324135303497298</v>
      </c>
      <c r="G51" s="220">
        <v>0.14729601144790599</v>
      </c>
      <c r="H51" s="220">
        <v>0</v>
      </c>
      <c r="I51" s="220">
        <v>8.50295182317495E-3</v>
      </c>
      <c r="J51" s="220">
        <v>0</v>
      </c>
      <c r="K51" s="220">
        <v>3.82651016116142E-2</v>
      </c>
      <c r="L51" s="220">
        <v>0</v>
      </c>
      <c r="M51" s="220">
        <v>0</v>
      </c>
      <c r="N51" s="220">
        <v>0</v>
      </c>
      <c r="O51" s="220">
        <v>0</v>
      </c>
      <c r="P51" s="226">
        <v>405.98806762695301</v>
      </c>
      <c r="Q51" s="226">
        <v>400</v>
      </c>
    </row>
    <row r="52" spans="1:17" x14ac:dyDescent="0.2">
      <c r="A52" s="2" t="s">
        <v>69</v>
      </c>
      <c r="B52" s="223">
        <v>27</v>
      </c>
      <c r="C52" s="220" t="s">
        <v>1</v>
      </c>
      <c r="D52" s="220" t="s">
        <v>1</v>
      </c>
      <c r="E52" s="220" t="s">
        <v>1</v>
      </c>
      <c r="F52" s="220" t="s">
        <v>1</v>
      </c>
      <c r="G52" s="220" t="s">
        <v>1</v>
      </c>
      <c r="H52" s="220" t="s">
        <v>1</v>
      </c>
      <c r="I52" s="220" t="s">
        <v>1</v>
      </c>
      <c r="J52" s="220" t="s">
        <v>1</v>
      </c>
      <c r="K52" s="220" t="s">
        <v>1</v>
      </c>
      <c r="L52" s="220" t="s">
        <v>1</v>
      </c>
      <c r="M52" s="220" t="s">
        <v>1</v>
      </c>
      <c r="N52" s="220" t="s">
        <v>1</v>
      </c>
      <c r="O52" s="220" t="s">
        <v>1</v>
      </c>
      <c r="P52" s="226" t="s">
        <v>1</v>
      </c>
      <c r="Q52" s="226" t="s">
        <v>1</v>
      </c>
    </row>
    <row r="53" spans="1:17" x14ac:dyDescent="0.2">
      <c r="A53" s="2" t="s">
        <v>70</v>
      </c>
      <c r="B53" s="223">
        <v>10</v>
      </c>
      <c r="C53" s="220" t="s">
        <v>1</v>
      </c>
      <c r="D53" s="220" t="s">
        <v>1</v>
      </c>
      <c r="E53" s="220" t="s">
        <v>1</v>
      </c>
      <c r="F53" s="220" t="s">
        <v>1</v>
      </c>
      <c r="G53" s="220" t="s">
        <v>1</v>
      </c>
      <c r="H53" s="220" t="s">
        <v>1</v>
      </c>
      <c r="I53" s="220" t="s">
        <v>1</v>
      </c>
      <c r="J53" s="220" t="s">
        <v>1</v>
      </c>
      <c r="K53" s="220" t="s">
        <v>1</v>
      </c>
      <c r="L53" s="220" t="s">
        <v>1</v>
      </c>
      <c r="M53" s="220" t="s">
        <v>1</v>
      </c>
      <c r="N53" s="220" t="s">
        <v>1</v>
      </c>
      <c r="O53" s="220" t="s">
        <v>1</v>
      </c>
      <c r="P53" s="226" t="s">
        <v>1</v>
      </c>
      <c r="Q53" s="226" t="s">
        <v>1</v>
      </c>
    </row>
    <row r="54" spans="1:17" x14ac:dyDescent="0.2">
      <c r="A54" s="2" t="s">
        <v>71</v>
      </c>
      <c r="B54" s="223">
        <v>35</v>
      </c>
      <c r="C54" s="220">
        <v>6.1496201902627903E-2</v>
      </c>
      <c r="D54" s="220">
        <v>0.14789071679115301</v>
      </c>
      <c r="E54" s="220">
        <v>0.45673283934593201</v>
      </c>
      <c r="F54" s="220">
        <v>0.16385982930660201</v>
      </c>
      <c r="G54" s="220">
        <v>0.12426640838384601</v>
      </c>
      <c r="H54" s="220">
        <v>0</v>
      </c>
      <c r="I54" s="220">
        <v>4.5753993093967403E-2</v>
      </c>
      <c r="J54" s="220">
        <v>0</v>
      </c>
      <c r="K54" s="220">
        <v>0</v>
      </c>
      <c r="L54" s="220">
        <v>0</v>
      </c>
      <c r="M54" s="220">
        <v>0</v>
      </c>
      <c r="N54" s="220">
        <v>0</v>
      </c>
      <c r="O54" s="220">
        <v>0</v>
      </c>
      <c r="P54" s="226">
        <v>377.33041381835898</v>
      </c>
      <c r="Q54" s="226">
        <v>355</v>
      </c>
    </row>
    <row r="55" spans="1:17" x14ac:dyDescent="0.2">
      <c r="A55" s="2" t="s">
        <v>72</v>
      </c>
      <c r="B55" s="223">
        <v>11</v>
      </c>
      <c r="C55" s="220" t="s">
        <v>1</v>
      </c>
      <c r="D55" s="220" t="s">
        <v>1</v>
      </c>
      <c r="E55" s="220" t="s">
        <v>1</v>
      </c>
      <c r="F55" s="220" t="s">
        <v>1</v>
      </c>
      <c r="G55" s="220" t="s">
        <v>1</v>
      </c>
      <c r="H55" s="220" t="s">
        <v>1</v>
      </c>
      <c r="I55" s="220" t="s">
        <v>1</v>
      </c>
      <c r="J55" s="220" t="s">
        <v>1</v>
      </c>
      <c r="K55" s="220" t="s">
        <v>1</v>
      </c>
      <c r="L55" s="220" t="s">
        <v>1</v>
      </c>
      <c r="M55" s="220" t="s">
        <v>1</v>
      </c>
      <c r="N55" s="220" t="s">
        <v>1</v>
      </c>
      <c r="O55" s="220" t="s">
        <v>1</v>
      </c>
      <c r="P55" s="226" t="s">
        <v>1</v>
      </c>
      <c r="Q55" s="226" t="s">
        <v>1</v>
      </c>
    </row>
    <row r="56" spans="1:17" x14ac:dyDescent="0.2">
      <c r="A56" s="2" t="s">
        <v>73</v>
      </c>
      <c r="B56" s="223">
        <v>17</v>
      </c>
      <c r="C56" s="220" t="s">
        <v>1</v>
      </c>
      <c r="D56" s="220" t="s">
        <v>1</v>
      </c>
      <c r="E56" s="220" t="s">
        <v>1</v>
      </c>
      <c r="F56" s="220" t="s">
        <v>1</v>
      </c>
      <c r="G56" s="220" t="s">
        <v>1</v>
      </c>
      <c r="H56" s="220" t="s">
        <v>1</v>
      </c>
      <c r="I56" s="220" t="s">
        <v>1</v>
      </c>
      <c r="J56" s="220" t="s">
        <v>1</v>
      </c>
      <c r="K56" s="220" t="s">
        <v>1</v>
      </c>
      <c r="L56" s="220" t="s">
        <v>1</v>
      </c>
      <c r="M56" s="220" t="s">
        <v>1</v>
      </c>
      <c r="N56" s="220" t="s">
        <v>1</v>
      </c>
      <c r="O56" s="220" t="s">
        <v>1</v>
      </c>
      <c r="P56" s="226" t="s">
        <v>1</v>
      </c>
      <c r="Q56" s="226" t="s">
        <v>1</v>
      </c>
    </row>
    <row r="57" spans="1:17" x14ac:dyDescent="0.2">
      <c r="A57" s="5" t="s">
        <v>74</v>
      </c>
      <c r="B57" s="222" t="s">
        <v>1</v>
      </c>
      <c r="C57" s="219" t="s">
        <v>1</v>
      </c>
      <c r="D57" s="219" t="s">
        <v>1</v>
      </c>
      <c r="E57" s="219" t="s">
        <v>1</v>
      </c>
      <c r="F57" s="219" t="s">
        <v>1</v>
      </c>
      <c r="G57" s="219" t="s">
        <v>1</v>
      </c>
      <c r="H57" s="219" t="s">
        <v>1</v>
      </c>
      <c r="I57" s="219" t="s">
        <v>1</v>
      </c>
      <c r="J57" s="219" t="s">
        <v>1</v>
      </c>
      <c r="K57" s="219" t="s">
        <v>1</v>
      </c>
      <c r="L57" s="219" t="s">
        <v>1</v>
      </c>
      <c r="M57" s="219" t="s">
        <v>1</v>
      </c>
      <c r="N57" s="219" t="s">
        <v>1</v>
      </c>
      <c r="O57" s="219" t="s">
        <v>1</v>
      </c>
      <c r="P57" s="225" t="s">
        <v>1</v>
      </c>
      <c r="Q57" s="225" t="s">
        <v>1</v>
      </c>
    </row>
    <row r="58" spans="1:17" x14ac:dyDescent="0.2">
      <c r="A58" s="2" t="s">
        <v>75</v>
      </c>
      <c r="B58" s="223">
        <v>69</v>
      </c>
      <c r="C58" s="220">
        <v>0</v>
      </c>
      <c r="D58" s="220">
        <v>0.151960298418999</v>
      </c>
      <c r="E58" s="220">
        <v>0.42560628056526201</v>
      </c>
      <c r="F58" s="220">
        <v>0.25844451785087602</v>
      </c>
      <c r="G58" s="220">
        <v>0.102942414581776</v>
      </c>
      <c r="H58" s="220">
        <v>4.6679567545652403E-2</v>
      </c>
      <c r="I58" s="220">
        <v>5.2762785926461202E-3</v>
      </c>
      <c r="J58" s="220">
        <v>7.8191328793764097E-3</v>
      </c>
      <c r="K58" s="220">
        <v>0</v>
      </c>
      <c r="L58" s="220">
        <v>0</v>
      </c>
      <c r="M58" s="220">
        <v>1.2714916374534401E-3</v>
      </c>
      <c r="N58" s="220">
        <v>0</v>
      </c>
      <c r="O58" s="220">
        <v>0</v>
      </c>
      <c r="P58" s="226">
        <v>398.89611816406199</v>
      </c>
      <c r="Q58" s="226">
        <v>363</v>
      </c>
    </row>
    <row r="59" spans="1:17" x14ac:dyDescent="0.2">
      <c r="A59" s="2" t="s">
        <v>76</v>
      </c>
      <c r="B59" s="223">
        <v>223</v>
      </c>
      <c r="C59" s="220">
        <v>4.7377715818584E-3</v>
      </c>
      <c r="D59" s="220">
        <v>0.208449676632881</v>
      </c>
      <c r="E59" s="220">
        <v>0.41680869460105902</v>
      </c>
      <c r="F59" s="220">
        <v>0.231415420770645</v>
      </c>
      <c r="G59" s="220">
        <v>9.6391960978507996E-2</v>
      </c>
      <c r="H59" s="220">
        <v>7.4486043304204897E-3</v>
      </c>
      <c r="I59" s="220">
        <v>2.5277467444539101E-2</v>
      </c>
      <c r="J59" s="220">
        <v>2.1785160060972001E-3</v>
      </c>
      <c r="K59" s="220">
        <v>7.29189859703183E-3</v>
      </c>
      <c r="L59" s="220">
        <v>0</v>
      </c>
      <c r="M59" s="220">
        <v>0</v>
      </c>
      <c r="N59" s="220">
        <v>0</v>
      </c>
      <c r="O59" s="220">
        <v>0</v>
      </c>
      <c r="P59" s="226">
        <v>379.64172363281199</v>
      </c>
      <c r="Q59" s="226">
        <v>355</v>
      </c>
    </row>
    <row r="60" spans="1:17" x14ac:dyDescent="0.2">
      <c r="A60" s="2" t="s">
        <v>77</v>
      </c>
      <c r="B60" s="223">
        <v>44</v>
      </c>
      <c r="C60" s="220">
        <v>4.8206329345703097E-2</v>
      </c>
      <c r="D60" s="220">
        <v>0.25386542081832902</v>
      </c>
      <c r="E60" s="220">
        <v>0.31487643718719499</v>
      </c>
      <c r="F60" s="220">
        <v>0.213363766670227</v>
      </c>
      <c r="G60" s="220">
        <v>8.5141077637672397E-2</v>
      </c>
      <c r="H60" s="220">
        <v>6.8281896412372603E-2</v>
      </c>
      <c r="I60" s="220">
        <v>0</v>
      </c>
      <c r="J60" s="220">
        <v>1.6265090554952601E-2</v>
      </c>
      <c r="K60" s="220">
        <v>0</v>
      </c>
      <c r="L60" s="220">
        <v>0</v>
      </c>
      <c r="M60" s="220">
        <v>0</v>
      </c>
      <c r="N60" s="220">
        <v>0</v>
      </c>
      <c r="O60" s="220">
        <v>0</v>
      </c>
      <c r="P60" s="226">
        <v>372.86328125</v>
      </c>
      <c r="Q60" s="226">
        <v>340</v>
      </c>
    </row>
    <row r="61" spans="1:17" x14ac:dyDescent="0.2">
      <c r="A61" s="2" t="s">
        <v>78</v>
      </c>
      <c r="B61" s="223">
        <v>6</v>
      </c>
      <c r="C61" s="220" t="s">
        <v>1</v>
      </c>
      <c r="D61" s="220" t="s">
        <v>1</v>
      </c>
      <c r="E61" s="220" t="s">
        <v>1</v>
      </c>
      <c r="F61" s="220" t="s">
        <v>1</v>
      </c>
      <c r="G61" s="220" t="s">
        <v>1</v>
      </c>
      <c r="H61" s="220" t="s">
        <v>1</v>
      </c>
      <c r="I61" s="220" t="s">
        <v>1</v>
      </c>
      <c r="J61" s="220" t="s">
        <v>1</v>
      </c>
      <c r="K61" s="220" t="s">
        <v>1</v>
      </c>
      <c r="L61" s="220" t="s">
        <v>1</v>
      </c>
      <c r="M61" s="220" t="s">
        <v>1</v>
      </c>
      <c r="N61" s="220" t="s">
        <v>1</v>
      </c>
      <c r="O61" s="220" t="s">
        <v>1</v>
      </c>
      <c r="P61" s="226" t="s">
        <v>1</v>
      </c>
      <c r="Q61" s="226" t="s">
        <v>1</v>
      </c>
    </row>
    <row r="62" spans="1:17" x14ac:dyDescent="0.2">
      <c r="A62" s="5" t="s">
        <v>79</v>
      </c>
      <c r="B62" s="222" t="s">
        <v>1</v>
      </c>
      <c r="C62" s="219" t="s">
        <v>1</v>
      </c>
      <c r="D62" s="219" t="s">
        <v>1</v>
      </c>
      <c r="E62" s="219" t="s">
        <v>1</v>
      </c>
      <c r="F62" s="219" t="s">
        <v>1</v>
      </c>
      <c r="G62" s="219" t="s">
        <v>1</v>
      </c>
      <c r="H62" s="219" t="s">
        <v>1</v>
      </c>
      <c r="I62" s="219" t="s">
        <v>1</v>
      </c>
      <c r="J62" s="219" t="s">
        <v>1</v>
      </c>
      <c r="K62" s="219" t="s">
        <v>1</v>
      </c>
      <c r="L62" s="219" t="s">
        <v>1</v>
      </c>
      <c r="M62" s="219" t="s">
        <v>1</v>
      </c>
      <c r="N62" s="219" t="s">
        <v>1</v>
      </c>
      <c r="O62" s="219" t="s">
        <v>1</v>
      </c>
      <c r="P62" s="225" t="s">
        <v>1</v>
      </c>
      <c r="Q62" s="225" t="s">
        <v>1</v>
      </c>
    </row>
    <row r="63" spans="1:17" x14ac:dyDescent="0.2">
      <c r="A63" s="2" t="s">
        <v>80</v>
      </c>
      <c r="B63" s="223">
        <v>323</v>
      </c>
      <c r="C63" s="220">
        <v>1.1356609873473599E-2</v>
      </c>
      <c r="D63" s="220">
        <v>0.20411318540573101</v>
      </c>
      <c r="E63" s="220">
        <v>0.393232971429825</v>
      </c>
      <c r="F63" s="220">
        <v>0.24984623491764099</v>
      </c>
      <c r="G63" s="220">
        <v>9.24360156059265E-2</v>
      </c>
      <c r="H63" s="220">
        <v>2.5374738499522199E-2</v>
      </c>
      <c r="I63" s="220">
        <v>1.2291911058127899E-2</v>
      </c>
      <c r="J63" s="220">
        <v>5.6882542558014402E-3</v>
      </c>
      <c r="K63" s="220">
        <v>5.0551607273518996E-3</v>
      </c>
      <c r="L63" s="220">
        <v>3.6840178654529198E-4</v>
      </c>
      <c r="M63" s="220">
        <v>2.3650492948945601E-4</v>
      </c>
      <c r="N63" s="220">
        <v>0</v>
      </c>
      <c r="O63" s="220">
        <v>0</v>
      </c>
      <c r="P63" s="226">
        <v>382.01306152343801</v>
      </c>
      <c r="Q63" s="226">
        <v>360</v>
      </c>
    </row>
    <row r="64" spans="1:17" x14ac:dyDescent="0.2">
      <c r="A64" s="2" t="s">
        <v>81</v>
      </c>
      <c r="B64" s="223">
        <v>1</v>
      </c>
      <c r="C64" s="220" t="s">
        <v>1</v>
      </c>
      <c r="D64" s="220" t="s">
        <v>1</v>
      </c>
      <c r="E64" s="220" t="s">
        <v>1</v>
      </c>
      <c r="F64" s="220" t="s">
        <v>1</v>
      </c>
      <c r="G64" s="220" t="s">
        <v>1</v>
      </c>
      <c r="H64" s="220" t="s">
        <v>1</v>
      </c>
      <c r="I64" s="220" t="s">
        <v>1</v>
      </c>
      <c r="J64" s="220" t="s">
        <v>1</v>
      </c>
      <c r="K64" s="220" t="s">
        <v>1</v>
      </c>
      <c r="L64" s="220" t="s">
        <v>1</v>
      </c>
      <c r="M64" s="220" t="s">
        <v>1</v>
      </c>
      <c r="N64" s="220" t="s">
        <v>1</v>
      </c>
      <c r="O64" s="220" t="s">
        <v>1</v>
      </c>
      <c r="P64" s="226" t="s">
        <v>1</v>
      </c>
      <c r="Q64" s="226" t="s">
        <v>1</v>
      </c>
    </row>
    <row r="65" spans="1:17" x14ac:dyDescent="0.2">
      <c r="A65" s="2" t="s">
        <v>82</v>
      </c>
      <c r="B65" s="223">
        <v>6</v>
      </c>
      <c r="C65" s="220" t="s">
        <v>1</v>
      </c>
      <c r="D65" s="220" t="s">
        <v>1</v>
      </c>
      <c r="E65" s="220" t="s">
        <v>1</v>
      </c>
      <c r="F65" s="220" t="s">
        <v>1</v>
      </c>
      <c r="G65" s="220" t="s">
        <v>1</v>
      </c>
      <c r="H65" s="220" t="s">
        <v>1</v>
      </c>
      <c r="I65" s="220" t="s">
        <v>1</v>
      </c>
      <c r="J65" s="220" t="s">
        <v>1</v>
      </c>
      <c r="K65" s="220" t="s">
        <v>1</v>
      </c>
      <c r="L65" s="220" t="s">
        <v>1</v>
      </c>
      <c r="M65" s="220" t="s">
        <v>1</v>
      </c>
      <c r="N65" s="220" t="s">
        <v>1</v>
      </c>
      <c r="O65" s="220" t="s">
        <v>1</v>
      </c>
      <c r="P65" s="226" t="s">
        <v>1</v>
      </c>
      <c r="Q65" s="226" t="s">
        <v>1</v>
      </c>
    </row>
    <row r="66" spans="1:17" x14ac:dyDescent="0.2">
      <c r="A66" s="2" t="s">
        <v>83</v>
      </c>
      <c r="B66" s="223">
        <v>6</v>
      </c>
      <c r="C66" s="220" t="s">
        <v>1</v>
      </c>
      <c r="D66" s="220" t="s">
        <v>1</v>
      </c>
      <c r="E66" s="220" t="s">
        <v>1</v>
      </c>
      <c r="F66" s="220" t="s">
        <v>1</v>
      </c>
      <c r="G66" s="220" t="s">
        <v>1</v>
      </c>
      <c r="H66" s="220" t="s">
        <v>1</v>
      </c>
      <c r="I66" s="220" t="s">
        <v>1</v>
      </c>
      <c r="J66" s="220" t="s">
        <v>1</v>
      </c>
      <c r="K66" s="220" t="s">
        <v>1</v>
      </c>
      <c r="L66" s="220" t="s">
        <v>1</v>
      </c>
      <c r="M66" s="220" t="s">
        <v>1</v>
      </c>
      <c r="N66" s="220" t="s">
        <v>1</v>
      </c>
      <c r="O66" s="220" t="s">
        <v>1</v>
      </c>
      <c r="P66" s="226" t="s">
        <v>1</v>
      </c>
      <c r="Q66" s="226" t="s">
        <v>1</v>
      </c>
    </row>
    <row r="67" spans="1:17" x14ac:dyDescent="0.2">
      <c r="A67" s="5" t="s">
        <v>84</v>
      </c>
      <c r="B67" s="222" t="s">
        <v>1</v>
      </c>
      <c r="C67" s="219" t="s">
        <v>1</v>
      </c>
      <c r="D67" s="219" t="s">
        <v>1</v>
      </c>
      <c r="E67" s="219" t="s">
        <v>1</v>
      </c>
      <c r="F67" s="219" t="s">
        <v>1</v>
      </c>
      <c r="G67" s="219" t="s">
        <v>1</v>
      </c>
      <c r="H67" s="219" t="s">
        <v>1</v>
      </c>
      <c r="I67" s="219" t="s">
        <v>1</v>
      </c>
      <c r="J67" s="219" t="s">
        <v>1</v>
      </c>
      <c r="K67" s="219" t="s">
        <v>1</v>
      </c>
      <c r="L67" s="219" t="s">
        <v>1</v>
      </c>
      <c r="M67" s="219" t="s">
        <v>1</v>
      </c>
      <c r="N67" s="219" t="s">
        <v>1</v>
      </c>
      <c r="O67" s="219" t="s">
        <v>1</v>
      </c>
      <c r="P67" s="225" t="s">
        <v>1</v>
      </c>
      <c r="Q67" s="225" t="s">
        <v>1</v>
      </c>
    </row>
    <row r="68" spans="1:17" x14ac:dyDescent="0.2">
      <c r="A68" s="2" t="s">
        <v>85</v>
      </c>
      <c r="B68" s="223">
        <v>9</v>
      </c>
      <c r="C68" s="220" t="s">
        <v>1</v>
      </c>
      <c r="D68" s="220" t="s">
        <v>1</v>
      </c>
      <c r="E68" s="220" t="s">
        <v>1</v>
      </c>
      <c r="F68" s="220" t="s">
        <v>1</v>
      </c>
      <c r="G68" s="220" t="s">
        <v>1</v>
      </c>
      <c r="H68" s="220" t="s">
        <v>1</v>
      </c>
      <c r="I68" s="220" t="s">
        <v>1</v>
      </c>
      <c r="J68" s="220" t="s">
        <v>1</v>
      </c>
      <c r="K68" s="220" t="s">
        <v>1</v>
      </c>
      <c r="L68" s="220" t="s">
        <v>1</v>
      </c>
      <c r="M68" s="220" t="s">
        <v>1</v>
      </c>
      <c r="N68" s="220" t="s">
        <v>1</v>
      </c>
      <c r="O68" s="220" t="s">
        <v>1</v>
      </c>
      <c r="P68" s="226" t="s">
        <v>1</v>
      </c>
      <c r="Q68" s="226" t="s">
        <v>1</v>
      </c>
    </row>
    <row r="69" spans="1:17" x14ac:dyDescent="0.2">
      <c r="A69" s="2" t="s">
        <v>86</v>
      </c>
      <c r="B69" s="223">
        <v>0</v>
      </c>
      <c r="C69" s="220" t="s">
        <v>1</v>
      </c>
      <c r="D69" s="220" t="s">
        <v>1</v>
      </c>
      <c r="E69" s="220" t="s">
        <v>1</v>
      </c>
      <c r="F69" s="220" t="s">
        <v>1</v>
      </c>
      <c r="G69" s="220" t="s">
        <v>1</v>
      </c>
      <c r="H69" s="220" t="s">
        <v>1</v>
      </c>
      <c r="I69" s="220" t="s">
        <v>1</v>
      </c>
      <c r="J69" s="220" t="s">
        <v>1</v>
      </c>
      <c r="K69" s="220" t="s">
        <v>1</v>
      </c>
      <c r="L69" s="220" t="s">
        <v>1</v>
      </c>
      <c r="M69" s="220" t="s">
        <v>1</v>
      </c>
      <c r="N69" s="220" t="s">
        <v>1</v>
      </c>
      <c r="O69" s="220" t="s">
        <v>1</v>
      </c>
      <c r="P69" s="226" t="s">
        <v>1</v>
      </c>
      <c r="Q69" s="226" t="s">
        <v>1</v>
      </c>
    </row>
    <row r="70" spans="1:17" x14ac:dyDescent="0.2">
      <c r="A70" s="2" t="s">
        <v>87</v>
      </c>
      <c r="B70" s="223">
        <v>331</v>
      </c>
      <c r="C70" s="220">
        <v>1.13913239911199E-2</v>
      </c>
      <c r="D70" s="220">
        <v>0.20080384612083399</v>
      </c>
      <c r="E70" s="220">
        <v>0.407534569501877</v>
      </c>
      <c r="F70" s="220">
        <v>0.226747676730156</v>
      </c>
      <c r="G70" s="220">
        <v>0.10165635496377901</v>
      </c>
      <c r="H70" s="220">
        <v>2.1799899637699099E-2</v>
      </c>
      <c r="I70" s="220">
        <v>1.8683323636651001E-2</v>
      </c>
      <c r="J70" s="220">
        <v>5.7056415826082204E-3</v>
      </c>
      <c r="K70" s="220">
        <v>5.0706127658486401E-3</v>
      </c>
      <c r="L70" s="220">
        <v>3.69527871953323E-4</v>
      </c>
      <c r="M70" s="220">
        <v>2.3722783953417101E-4</v>
      </c>
      <c r="N70" s="220">
        <v>0</v>
      </c>
      <c r="O70" s="220">
        <v>0</v>
      </c>
      <c r="P70" s="226">
        <v>381.75769042968801</v>
      </c>
      <c r="Q70" s="226">
        <v>355</v>
      </c>
    </row>
    <row r="71" spans="1:17" x14ac:dyDescent="0.2">
      <c r="A71" s="2" t="s">
        <v>88</v>
      </c>
      <c r="B71" s="223">
        <v>2</v>
      </c>
      <c r="C71" s="220" t="s">
        <v>1</v>
      </c>
      <c r="D71" s="220" t="s">
        <v>1</v>
      </c>
      <c r="E71" s="220" t="s">
        <v>1</v>
      </c>
      <c r="F71" s="220" t="s">
        <v>1</v>
      </c>
      <c r="G71" s="220" t="s">
        <v>1</v>
      </c>
      <c r="H71" s="220" t="s">
        <v>1</v>
      </c>
      <c r="I71" s="220" t="s">
        <v>1</v>
      </c>
      <c r="J71" s="220" t="s">
        <v>1</v>
      </c>
      <c r="K71" s="220" t="s">
        <v>1</v>
      </c>
      <c r="L71" s="220" t="s">
        <v>1</v>
      </c>
      <c r="M71" s="220" t="s">
        <v>1</v>
      </c>
      <c r="N71" s="220" t="s">
        <v>1</v>
      </c>
      <c r="O71" s="220" t="s">
        <v>1</v>
      </c>
      <c r="P71" s="226" t="s">
        <v>1</v>
      </c>
      <c r="Q71" s="226" t="s">
        <v>1</v>
      </c>
    </row>
    <row r="72" spans="1:17" x14ac:dyDescent="0.2">
      <c r="A72" s="5" t="s">
        <v>89</v>
      </c>
      <c r="B72" s="222" t="s">
        <v>1</v>
      </c>
      <c r="C72" s="219" t="s">
        <v>1</v>
      </c>
      <c r="D72" s="219" t="s">
        <v>1</v>
      </c>
      <c r="E72" s="219" t="s">
        <v>1</v>
      </c>
      <c r="F72" s="219" t="s">
        <v>1</v>
      </c>
      <c r="G72" s="219" t="s">
        <v>1</v>
      </c>
      <c r="H72" s="219" t="s">
        <v>1</v>
      </c>
      <c r="I72" s="219" t="s">
        <v>1</v>
      </c>
      <c r="J72" s="219" t="s">
        <v>1</v>
      </c>
      <c r="K72" s="219" t="s">
        <v>1</v>
      </c>
      <c r="L72" s="219" t="s">
        <v>1</v>
      </c>
      <c r="M72" s="219" t="s">
        <v>1</v>
      </c>
      <c r="N72" s="219" t="s">
        <v>1</v>
      </c>
      <c r="O72" s="219" t="s">
        <v>1</v>
      </c>
      <c r="P72" s="225" t="s">
        <v>1</v>
      </c>
      <c r="Q72" s="225" t="s">
        <v>1</v>
      </c>
    </row>
    <row r="73" spans="1:17" x14ac:dyDescent="0.2">
      <c r="A73" s="2" t="s">
        <v>89</v>
      </c>
      <c r="B73" s="223">
        <v>340</v>
      </c>
      <c r="C73" s="220">
        <v>1.08229033648968E-2</v>
      </c>
      <c r="D73" s="220">
        <v>0.20516699552536</v>
      </c>
      <c r="E73" s="220">
        <v>0.39500761032104498</v>
      </c>
      <c r="F73" s="220">
        <v>0.239670440554619</v>
      </c>
      <c r="G73" s="220">
        <v>9.6583768725395203E-2</v>
      </c>
      <c r="H73" s="220">
        <v>2.4182245135307302E-2</v>
      </c>
      <c r="I73" s="220">
        <v>1.7751036211848301E-2</v>
      </c>
      <c r="J73" s="220">
        <v>5.4209334775805499E-3</v>
      </c>
      <c r="K73" s="220">
        <v>4.8175924457609697E-3</v>
      </c>
      <c r="L73" s="220">
        <v>3.5108864540234203E-4</v>
      </c>
      <c r="M73" s="220">
        <v>2.25390307605267E-4</v>
      </c>
      <c r="N73" s="220">
        <v>0</v>
      </c>
      <c r="O73" s="220">
        <v>0</v>
      </c>
      <c r="P73" s="226">
        <v>382.78726196289102</v>
      </c>
      <c r="Q73" s="226">
        <v>355</v>
      </c>
    </row>
    <row r="74" spans="1:17" x14ac:dyDescent="0.2">
      <c r="A74" s="2" t="s">
        <v>90</v>
      </c>
      <c r="B74" s="223">
        <v>2</v>
      </c>
      <c r="C74" s="220" t="s">
        <v>1</v>
      </c>
      <c r="D74" s="220" t="s">
        <v>1</v>
      </c>
      <c r="E74" s="220" t="s">
        <v>1</v>
      </c>
      <c r="F74" s="220" t="s">
        <v>1</v>
      </c>
      <c r="G74" s="220" t="s">
        <v>1</v>
      </c>
      <c r="H74" s="220" t="s">
        <v>1</v>
      </c>
      <c r="I74" s="220" t="s">
        <v>1</v>
      </c>
      <c r="J74" s="220" t="s">
        <v>1</v>
      </c>
      <c r="K74" s="220" t="s">
        <v>1</v>
      </c>
      <c r="L74" s="220" t="s">
        <v>1</v>
      </c>
      <c r="M74" s="220" t="s">
        <v>1</v>
      </c>
      <c r="N74" s="220" t="s">
        <v>1</v>
      </c>
      <c r="O74" s="220" t="s">
        <v>1</v>
      </c>
      <c r="P74" s="226" t="s">
        <v>1</v>
      </c>
      <c r="Q74" s="226" t="s">
        <v>1</v>
      </c>
    </row>
    <row r="75" spans="1:17" x14ac:dyDescent="0.2">
      <c r="A75" s="5" t="s">
        <v>91</v>
      </c>
      <c r="B75" s="222" t="s">
        <v>1</v>
      </c>
      <c r="C75" s="219" t="s">
        <v>1</v>
      </c>
      <c r="D75" s="219" t="s">
        <v>1</v>
      </c>
      <c r="E75" s="219" t="s">
        <v>1</v>
      </c>
      <c r="F75" s="219" t="s">
        <v>1</v>
      </c>
      <c r="G75" s="219" t="s">
        <v>1</v>
      </c>
      <c r="H75" s="219" t="s">
        <v>1</v>
      </c>
      <c r="I75" s="219" t="s">
        <v>1</v>
      </c>
      <c r="J75" s="219" t="s">
        <v>1</v>
      </c>
      <c r="K75" s="219" t="s">
        <v>1</v>
      </c>
      <c r="L75" s="219" t="s">
        <v>1</v>
      </c>
      <c r="M75" s="219" t="s">
        <v>1</v>
      </c>
      <c r="N75" s="219" t="s">
        <v>1</v>
      </c>
      <c r="O75" s="219" t="s">
        <v>1</v>
      </c>
      <c r="P75" s="225" t="s">
        <v>1</v>
      </c>
      <c r="Q75" s="225" t="s">
        <v>1</v>
      </c>
    </row>
    <row r="76" spans="1:17" x14ac:dyDescent="0.2">
      <c r="A76" s="2" t="s">
        <v>92</v>
      </c>
      <c r="B76" s="223">
        <v>273</v>
      </c>
      <c r="C76" s="220">
        <v>3.2239537686109499E-3</v>
      </c>
      <c r="D76" s="220">
        <v>0.23328222334384899</v>
      </c>
      <c r="E76" s="220">
        <v>0.39680671691894498</v>
      </c>
      <c r="F76" s="220">
        <v>0.23856519162654899</v>
      </c>
      <c r="G76" s="220">
        <v>9.1655038297176403E-2</v>
      </c>
      <c r="H76" s="220">
        <v>2.17652339488268E-2</v>
      </c>
      <c r="I76" s="220">
        <v>5.3647565655410298E-3</v>
      </c>
      <c r="J76" s="220">
        <v>3.2691401429474401E-3</v>
      </c>
      <c r="K76" s="220">
        <v>6.0677644796669501E-3</v>
      </c>
      <c r="L76" s="220">
        <v>0</v>
      </c>
      <c r="M76" s="220">
        <v>0</v>
      </c>
      <c r="N76" s="220">
        <v>0</v>
      </c>
      <c r="O76" s="220">
        <v>0</v>
      </c>
      <c r="P76" s="226">
        <v>375.60464477539102</v>
      </c>
      <c r="Q76" s="226">
        <v>350</v>
      </c>
    </row>
    <row r="77" spans="1:17" x14ac:dyDescent="0.2">
      <c r="A77" s="2" t="s">
        <v>93</v>
      </c>
      <c r="B77" s="223">
        <v>50</v>
      </c>
      <c r="C77" s="220">
        <v>3.6789584904909099E-2</v>
      </c>
      <c r="D77" s="220">
        <v>8.4470003843307495E-2</v>
      </c>
      <c r="E77" s="220">
        <v>0.38199365139007602</v>
      </c>
      <c r="F77" s="220">
        <v>0.33743780851364102</v>
      </c>
      <c r="G77" s="220">
        <v>5.0846900790929801E-2</v>
      </c>
      <c r="H77" s="220">
        <v>2.3946980014443401E-2</v>
      </c>
      <c r="I77" s="220">
        <v>6.0133531689643901E-2</v>
      </c>
      <c r="J77" s="220">
        <v>2.0249813795089701E-2</v>
      </c>
      <c r="K77" s="220">
        <v>0</v>
      </c>
      <c r="L77" s="220">
        <v>2.5163176469504799E-3</v>
      </c>
      <c r="M77" s="220">
        <v>1.61541427951306E-3</v>
      </c>
      <c r="N77" s="220">
        <v>0</v>
      </c>
      <c r="O77" s="220">
        <v>0</v>
      </c>
      <c r="P77" s="226">
        <v>409.51953125</v>
      </c>
      <c r="Q77" s="226">
        <v>385</v>
      </c>
    </row>
    <row r="78" spans="1:17" x14ac:dyDescent="0.2">
      <c r="A78" s="2" t="s">
        <v>94</v>
      </c>
      <c r="B78" s="223">
        <v>17</v>
      </c>
      <c r="C78" s="220" t="s">
        <v>1</v>
      </c>
      <c r="D78" s="220" t="s">
        <v>1</v>
      </c>
      <c r="E78" s="220" t="s">
        <v>1</v>
      </c>
      <c r="F78" s="220" t="s">
        <v>1</v>
      </c>
      <c r="G78" s="220" t="s">
        <v>1</v>
      </c>
      <c r="H78" s="220" t="s">
        <v>1</v>
      </c>
      <c r="I78" s="220" t="s">
        <v>1</v>
      </c>
      <c r="J78" s="220" t="s">
        <v>1</v>
      </c>
      <c r="K78" s="220" t="s">
        <v>1</v>
      </c>
      <c r="L78" s="220" t="s">
        <v>1</v>
      </c>
      <c r="M78" s="220" t="s">
        <v>1</v>
      </c>
      <c r="N78" s="220" t="s">
        <v>1</v>
      </c>
      <c r="O78" s="220" t="s">
        <v>1</v>
      </c>
      <c r="P78" s="226" t="s">
        <v>1</v>
      </c>
      <c r="Q78" s="226" t="s">
        <v>1</v>
      </c>
    </row>
    <row r="79" spans="1:17" x14ac:dyDescent="0.2">
      <c r="A79" s="5" t="s">
        <v>95</v>
      </c>
      <c r="B79" s="222" t="s">
        <v>1</v>
      </c>
      <c r="C79" s="219" t="s">
        <v>1</v>
      </c>
      <c r="D79" s="219" t="s">
        <v>1</v>
      </c>
      <c r="E79" s="219" t="s">
        <v>1</v>
      </c>
      <c r="F79" s="219" t="s">
        <v>1</v>
      </c>
      <c r="G79" s="219" t="s">
        <v>1</v>
      </c>
      <c r="H79" s="219" t="s">
        <v>1</v>
      </c>
      <c r="I79" s="219" t="s">
        <v>1</v>
      </c>
      <c r="J79" s="219" t="s">
        <v>1</v>
      </c>
      <c r="K79" s="219" t="s">
        <v>1</v>
      </c>
      <c r="L79" s="219" t="s">
        <v>1</v>
      </c>
      <c r="M79" s="219" t="s">
        <v>1</v>
      </c>
      <c r="N79" s="219" t="s">
        <v>1</v>
      </c>
      <c r="O79" s="219" t="s">
        <v>1</v>
      </c>
      <c r="P79" s="225" t="s">
        <v>1</v>
      </c>
      <c r="Q79" s="225" t="s">
        <v>1</v>
      </c>
    </row>
    <row r="80" spans="1:17" x14ac:dyDescent="0.2">
      <c r="A80" s="2" t="s">
        <v>96</v>
      </c>
      <c r="B80" s="223">
        <v>93</v>
      </c>
      <c r="C80" s="220">
        <v>0</v>
      </c>
      <c r="D80" s="220">
        <v>0.14566354453563701</v>
      </c>
      <c r="E80" s="220">
        <v>0.42942896485328702</v>
      </c>
      <c r="F80" s="220">
        <v>0.23699091374874101</v>
      </c>
      <c r="G80" s="220">
        <v>9.5984764397144304E-2</v>
      </c>
      <c r="H80" s="220">
        <v>5.1374606788158403E-2</v>
      </c>
      <c r="I80" s="220">
        <v>2.69418843090534E-2</v>
      </c>
      <c r="J80" s="220">
        <v>1.2609401717782E-2</v>
      </c>
      <c r="K80" s="220">
        <v>0</v>
      </c>
      <c r="L80" s="220">
        <v>0</v>
      </c>
      <c r="M80" s="220">
        <v>1.0059059131890501E-3</v>
      </c>
      <c r="N80" s="220">
        <v>0</v>
      </c>
      <c r="O80" s="220">
        <v>0</v>
      </c>
      <c r="P80" s="226">
        <v>402.22784423828102</v>
      </c>
      <c r="Q80" s="226">
        <v>367</v>
      </c>
    </row>
    <row r="81" spans="1:17" x14ac:dyDescent="0.2">
      <c r="A81" s="2" t="s">
        <v>97</v>
      </c>
      <c r="B81" s="223">
        <v>51</v>
      </c>
      <c r="C81" s="220">
        <v>0</v>
      </c>
      <c r="D81" s="220">
        <v>0.32678666710853599</v>
      </c>
      <c r="E81" s="220">
        <v>0.24537220597267201</v>
      </c>
      <c r="F81" s="220">
        <v>0.221368163824081</v>
      </c>
      <c r="G81" s="220">
        <v>0.182631850242615</v>
      </c>
      <c r="H81" s="220">
        <v>6.7005096934735801E-3</v>
      </c>
      <c r="I81" s="220">
        <v>1.7140598967671401E-2</v>
      </c>
      <c r="J81" s="220">
        <v>0</v>
      </c>
      <c r="K81" s="220">
        <v>0</v>
      </c>
      <c r="L81" s="220">
        <v>0</v>
      </c>
      <c r="M81" s="220">
        <v>0</v>
      </c>
      <c r="N81" s="220">
        <v>0</v>
      </c>
      <c r="O81" s="220">
        <v>0</v>
      </c>
      <c r="P81" s="226">
        <v>375.86053466796898</v>
      </c>
      <c r="Q81" s="226">
        <v>350</v>
      </c>
    </row>
    <row r="82" spans="1:17" x14ac:dyDescent="0.2">
      <c r="A82" s="2" t="s">
        <v>98</v>
      </c>
      <c r="B82" s="223">
        <v>20</v>
      </c>
      <c r="C82" s="220" t="s">
        <v>1</v>
      </c>
      <c r="D82" s="220" t="s">
        <v>1</v>
      </c>
      <c r="E82" s="220" t="s">
        <v>1</v>
      </c>
      <c r="F82" s="220" t="s">
        <v>1</v>
      </c>
      <c r="G82" s="220" t="s">
        <v>1</v>
      </c>
      <c r="H82" s="220" t="s">
        <v>1</v>
      </c>
      <c r="I82" s="220" t="s">
        <v>1</v>
      </c>
      <c r="J82" s="220" t="s">
        <v>1</v>
      </c>
      <c r="K82" s="220" t="s">
        <v>1</v>
      </c>
      <c r="L82" s="220" t="s">
        <v>1</v>
      </c>
      <c r="M82" s="220" t="s">
        <v>1</v>
      </c>
      <c r="N82" s="220" t="s">
        <v>1</v>
      </c>
      <c r="O82" s="220" t="s">
        <v>1</v>
      </c>
      <c r="P82" s="226" t="s">
        <v>1</v>
      </c>
      <c r="Q82" s="226" t="s">
        <v>1</v>
      </c>
    </row>
    <row r="83" spans="1:17" x14ac:dyDescent="0.2">
      <c r="A83" s="2" t="s">
        <v>99</v>
      </c>
      <c r="B83" s="223">
        <v>24</v>
      </c>
      <c r="C83" s="220" t="s">
        <v>1</v>
      </c>
      <c r="D83" s="220" t="s">
        <v>1</v>
      </c>
      <c r="E83" s="220" t="s">
        <v>1</v>
      </c>
      <c r="F83" s="220" t="s">
        <v>1</v>
      </c>
      <c r="G83" s="220" t="s">
        <v>1</v>
      </c>
      <c r="H83" s="220" t="s">
        <v>1</v>
      </c>
      <c r="I83" s="220" t="s">
        <v>1</v>
      </c>
      <c r="J83" s="220" t="s">
        <v>1</v>
      </c>
      <c r="K83" s="220" t="s">
        <v>1</v>
      </c>
      <c r="L83" s="220" t="s">
        <v>1</v>
      </c>
      <c r="M83" s="220" t="s">
        <v>1</v>
      </c>
      <c r="N83" s="220" t="s">
        <v>1</v>
      </c>
      <c r="O83" s="220" t="s">
        <v>1</v>
      </c>
      <c r="P83" s="226" t="s">
        <v>1</v>
      </c>
      <c r="Q83" s="226" t="s">
        <v>1</v>
      </c>
    </row>
    <row r="84" spans="1:17" x14ac:dyDescent="0.2">
      <c r="A84" s="2" t="s">
        <v>100</v>
      </c>
      <c r="B84" s="223">
        <v>6</v>
      </c>
      <c r="C84" s="220" t="s">
        <v>1</v>
      </c>
      <c r="D84" s="220" t="s">
        <v>1</v>
      </c>
      <c r="E84" s="220" t="s">
        <v>1</v>
      </c>
      <c r="F84" s="220" t="s">
        <v>1</v>
      </c>
      <c r="G84" s="220" t="s">
        <v>1</v>
      </c>
      <c r="H84" s="220" t="s">
        <v>1</v>
      </c>
      <c r="I84" s="220" t="s">
        <v>1</v>
      </c>
      <c r="J84" s="220" t="s">
        <v>1</v>
      </c>
      <c r="K84" s="220" t="s">
        <v>1</v>
      </c>
      <c r="L84" s="220" t="s">
        <v>1</v>
      </c>
      <c r="M84" s="220" t="s">
        <v>1</v>
      </c>
      <c r="N84" s="220" t="s">
        <v>1</v>
      </c>
      <c r="O84" s="220" t="s">
        <v>1</v>
      </c>
      <c r="P84" s="226" t="s">
        <v>1</v>
      </c>
      <c r="Q84" s="226" t="s">
        <v>1</v>
      </c>
    </row>
    <row r="85" spans="1:17" x14ac:dyDescent="0.2">
      <c r="A85" s="2" t="s">
        <v>101</v>
      </c>
      <c r="B85" s="223">
        <v>8</v>
      </c>
      <c r="C85" s="220" t="s">
        <v>1</v>
      </c>
      <c r="D85" s="220" t="s">
        <v>1</v>
      </c>
      <c r="E85" s="220" t="s">
        <v>1</v>
      </c>
      <c r="F85" s="220" t="s">
        <v>1</v>
      </c>
      <c r="G85" s="220" t="s">
        <v>1</v>
      </c>
      <c r="H85" s="220" t="s">
        <v>1</v>
      </c>
      <c r="I85" s="220" t="s">
        <v>1</v>
      </c>
      <c r="J85" s="220" t="s">
        <v>1</v>
      </c>
      <c r="K85" s="220" t="s">
        <v>1</v>
      </c>
      <c r="L85" s="220" t="s">
        <v>1</v>
      </c>
      <c r="M85" s="220" t="s">
        <v>1</v>
      </c>
      <c r="N85" s="220" t="s">
        <v>1</v>
      </c>
      <c r="O85" s="220" t="s">
        <v>1</v>
      </c>
      <c r="P85" s="226" t="s">
        <v>1</v>
      </c>
      <c r="Q85" s="226" t="s">
        <v>1</v>
      </c>
    </row>
    <row r="86" spans="1:17" x14ac:dyDescent="0.2">
      <c r="A86" s="2" t="s">
        <v>102</v>
      </c>
      <c r="B86" s="223">
        <v>2</v>
      </c>
      <c r="C86" s="220" t="s">
        <v>1</v>
      </c>
      <c r="D86" s="220" t="s">
        <v>1</v>
      </c>
      <c r="E86" s="220" t="s">
        <v>1</v>
      </c>
      <c r="F86" s="220" t="s">
        <v>1</v>
      </c>
      <c r="G86" s="220" t="s">
        <v>1</v>
      </c>
      <c r="H86" s="220" t="s">
        <v>1</v>
      </c>
      <c r="I86" s="220" t="s">
        <v>1</v>
      </c>
      <c r="J86" s="220" t="s">
        <v>1</v>
      </c>
      <c r="K86" s="220" t="s">
        <v>1</v>
      </c>
      <c r="L86" s="220" t="s">
        <v>1</v>
      </c>
      <c r="M86" s="220" t="s">
        <v>1</v>
      </c>
      <c r="N86" s="220" t="s">
        <v>1</v>
      </c>
      <c r="O86" s="220" t="s">
        <v>1</v>
      </c>
      <c r="P86" s="226" t="s">
        <v>1</v>
      </c>
      <c r="Q86" s="226" t="s">
        <v>1</v>
      </c>
    </row>
    <row r="87" spans="1:17" x14ac:dyDescent="0.2">
      <c r="A87" s="2" t="s">
        <v>103</v>
      </c>
      <c r="B87" s="223">
        <v>2</v>
      </c>
      <c r="C87" s="220" t="s">
        <v>1</v>
      </c>
      <c r="D87" s="220" t="s">
        <v>1</v>
      </c>
      <c r="E87" s="220" t="s">
        <v>1</v>
      </c>
      <c r="F87" s="220" t="s">
        <v>1</v>
      </c>
      <c r="G87" s="220" t="s">
        <v>1</v>
      </c>
      <c r="H87" s="220" t="s">
        <v>1</v>
      </c>
      <c r="I87" s="220" t="s">
        <v>1</v>
      </c>
      <c r="J87" s="220" t="s">
        <v>1</v>
      </c>
      <c r="K87" s="220" t="s">
        <v>1</v>
      </c>
      <c r="L87" s="220" t="s">
        <v>1</v>
      </c>
      <c r="M87" s="220" t="s">
        <v>1</v>
      </c>
      <c r="N87" s="220" t="s">
        <v>1</v>
      </c>
      <c r="O87" s="220" t="s">
        <v>1</v>
      </c>
      <c r="P87" s="226" t="s">
        <v>1</v>
      </c>
      <c r="Q87" s="226" t="s">
        <v>1</v>
      </c>
    </row>
    <row r="88" spans="1:17" x14ac:dyDescent="0.2">
      <c r="A88" s="2" t="s">
        <v>104</v>
      </c>
      <c r="B88" s="223">
        <v>131</v>
      </c>
      <c r="C88" s="220">
        <v>1.98031030595303E-2</v>
      </c>
      <c r="D88" s="220">
        <v>0.19625560939312001</v>
      </c>
      <c r="E88" s="220">
        <v>0.444722980260849</v>
      </c>
      <c r="F88" s="220">
        <v>0.22921225428581199</v>
      </c>
      <c r="G88" s="220">
        <v>5.6233931332826601E-2</v>
      </c>
      <c r="H88" s="220">
        <v>1.98305025696754E-2</v>
      </c>
      <c r="I88" s="220">
        <v>2.23960615694523E-2</v>
      </c>
      <c r="J88" s="220">
        <v>0</v>
      </c>
      <c r="K88" s="220">
        <v>1.1545564979314801E-2</v>
      </c>
      <c r="L88" s="220">
        <v>0</v>
      </c>
      <c r="M88" s="220">
        <v>0</v>
      </c>
      <c r="N88" s="220">
        <v>0</v>
      </c>
      <c r="O88" s="220">
        <v>0</v>
      </c>
      <c r="P88" s="226">
        <v>373.13406372070301</v>
      </c>
      <c r="Q88" s="226">
        <v>345</v>
      </c>
    </row>
    <row r="89" spans="1:17" x14ac:dyDescent="0.2">
      <c r="A89" s="5" t="s">
        <v>105</v>
      </c>
      <c r="B89" s="222" t="s">
        <v>1</v>
      </c>
      <c r="C89" s="219" t="s">
        <v>1</v>
      </c>
      <c r="D89" s="219" t="s">
        <v>1</v>
      </c>
      <c r="E89" s="219" t="s">
        <v>1</v>
      </c>
      <c r="F89" s="219" t="s">
        <v>1</v>
      </c>
      <c r="G89" s="219" t="s">
        <v>1</v>
      </c>
      <c r="H89" s="219" t="s">
        <v>1</v>
      </c>
      <c r="I89" s="219" t="s">
        <v>1</v>
      </c>
      <c r="J89" s="219" t="s">
        <v>1</v>
      </c>
      <c r="K89" s="219" t="s">
        <v>1</v>
      </c>
      <c r="L89" s="219" t="s">
        <v>1</v>
      </c>
      <c r="M89" s="219" t="s">
        <v>1</v>
      </c>
      <c r="N89" s="219" t="s">
        <v>1</v>
      </c>
      <c r="O89" s="219" t="s">
        <v>1</v>
      </c>
      <c r="P89" s="225" t="s">
        <v>1</v>
      </c>
      <c r="Q89" s="225" t="s">
        <v>1</v>
      </c>
    </row>
    <row r="90" spans="1:17" x14ac:dyDescent="0.2">
      <c r="A90" s="2" t="s">
        <v>106</v>
      </c>
      <c r="B90" s="223">
        <v>140</v>
      </c>
      <c r="C90" s="220">
        <v>1.88873875886202E-2</v>
      </c>
      <c r="D90" s="220">
        <v>0.25206714868545499</v>
      </c>
      <c r="E90" s="220">
        <v>0.4287109375</v>
      </c>
      <c r="F90" s="220">
        <v>0.23528172075748399</v>
      </c>
      <c r="G90" s="220">
        <v>5.6943364441394799E-2</v>
      </c>
      <c r="H90" s="220">
        <v>0</v>
      </c>
      <c r="I90" s="220">
        <v>8.1094419583678194E-3</v>
      </c>
      <c r="J90" s="220">
        <v>0</v>
      </c>
      <c r="K90" s="220">
        <v>0</v>
      </c>
      <c r="L90" s="220">
        <v>0</v>
      </c>
      <c r="M90" s="220">
        <v>0</v>
      </c>
      <c r="N90" s="220">
        <v>0</v>
      </c>
      <c r="O90" s="220">
        <v>0</v>
      </c>
      <c r="P90" s="226">
        <v>352.26217651367199</v>
      </c>
      <c r="Q90" s="226">
        <v>340</v>
      </c>
    </row>
    <row r="91" spans="1:17" x14ac:dyDescent="0.2">
      <c r="A91" s="2" t="s">
        <v>107</v>
      </c>
      <c r="B91" s="223">
        <v>85</v>
      </c>
      <c r="C91" s="220">
        <v>0</v>
      </c>
      <c r="D91" s="220">
        <v>0.20755471289157901</v>
      </c>
      <c r="E91" s="220">
        <v>0.35438296198844899</v>
      </c>
      <c r="F91" s="220">
        <v>0.26063027977943398</v>
      </c>
      <c r="G91" s="220">
        <v>0.12184857577085501</v>
      </c>
      <c r="H91" s="220">
        <v>1.29144731909037E-2</v>
      </c>
      <c r="I91" s="220">
        <v>3.1578432768583298E-2</v>
      </c>
      <c r="J91" s="220">
        <v>9.7691630944609607E-3</v>
      </c>
      <c r="K91" s="220">
        <v>0</v>
      </c>
      <c r="L91" s="220">
        <v>1.3214151840657E-3</v>
      </c>
      <c r="M91" s="220">
        <v>0</v>
      </c>
      <c r="N91" s="220">
        <v>0</v>
      </c>
      <c r="O91" s="220">
        <v>0</v>
      </c>
      <c r="P91" s="226">
        <v>395.29388427734398</v>
      </c>
      <c r="Q91" s="226">
        <v>377</v>
      </c>
    </row>
    <row r="92" spans="1:17" x14ac:dyDescent="0.2">
      <c r="A92" s="2" t="s">
        <v>108</v>
      </c>
      <c r="B92" s="223">
        <v>48</v>
      </c>
      <c r="C92" s="220">
        <v>5.5895424447953701E-3</v>
      </c>
      <c r="D92" s="220">
        <v>0.151881873607635</v>
      </c>
      <c r="E92" s="220">
        <v>0.263692796230316</v>
      </c>
      <c r="F92" s="220">
        <v>0.38028854131698597</v>
      </c>
      <c r="G92" s="220">
        <v>0.12974858283996599</v>
      </c>
      <c r="H92" s="220">
        <v>5.0511889159679399E-2</v>
      </c>
      <c r="I92" s="220">
        <v>7.1571967564523203E-3</v>
      </c>
      <c r="J92" s="220">
        <v>9.62268467992544E-3</v>
      </c>
      <c r="K92" s="220">
        <v>0</v>
      </c>
      <c r="L92" s="220">
        <v>0</v>
      </c>
      <c r="M92" s="220">
        <v>1.50688923895359E-3</v>
      </c>
      <c r="N92" s="220">
        <v>0</v>
      </c>
      <c r="O92" s="220">
        <v>0</v>
      </c>
      <c r="P92" s="226">
        <v>410.65975952148398</v>
      </c>
      <c r="Q92" s="226">
        <v>410</v>
      </c>
    </row>
    <row r="93" spans="1:17" x14ac:dyDescent="0.2">
      <c r="A93" s="2" t="s">
        <v>109</v>
      </c>
      <c r="B93" s="223">
        <v>8</v>
      </c>
      <c r="C93" s="220" t="s">
        <v>1</v>
      </c>
      <c r="D93" s="220" t="s">
        <v>1</v>
      </c>
      <c r="E93" s="220" t="s">
        <v>1</v>
      </c>
      <c r="F93" s="220" t="s">
        <v>1</v>
      </c>
      <c r="G93" s="220" t="s">
        <v>1</v>
      </c>
      <c r="H93" s="220" t="s">
        <v>1</v>
      </c>
      <c r="I93" s="220" t="s">
        <v>1</v>
      </c>
      <c r="J93" s="220" t="s">
        <v>1</v>
      </c>
      <c r="K93" s="220" t="s">
        <v>1</v>
      </c>
      <c r="L93" s="220" t="s">
        <v>1</v>
      </c>
      <c r="M93" s="220" t="s">
        <v>1</v>
      </c>
      <c r="N93" s="220" t="s">
        <v>1</v>
      </c>
      <c r="O93" s="220" t="s">
        <v>1</v>
      </c>
      <c r="P93" s="226" t="s">
        <v>1</v>
      </c>
      <c r="Q93" s="226" t="s">
        <v>1</v>
      </c>
    </row>
    <row r="94" spans="1:17" x14ac:dyDescent="0.2">
      <c r="A94" s="5" t="s">
        <v>110</v>
      </c>
      <c r="B94" s="222" t="s">
        <v>1</v>
      </c>
      <c r="C94" s="219" t="s">
        <v>1</v>
      </c>
      <c r="D94" s="219" t="s">
        <v>1</v>
      </c>
      <c r="E94" s="219" t="s">
        <v>1</v>
      </c>
      <c r="F94" s="219" t="s">
        <v>1</v>
      </c>
      <c r="G94" s="219" t="s">
        <v>1</v>
      </c>
      <c r="H94" s="219" t="s">
        <v>1</v>
      </c>
      <c r="I94" s="219" t="s">
        <v>1</v>
      </c>
      <c r="J94" s="219" t="s">
        <v>1</v>
      </c>
      <c r="K94" s="219" t="s">
        <v>1</v>
      </c>
      <c r="L94" s="219" t="s">
        <v>1</v>
      </c>
      <c r="M94" s="219" t="s">
        <v>1</v>
      </c>
      <c r="N94" s="219" t="s">
        <v>1</v>
      </c>
      <c r="O94" s="219" t="s">
        <v>1</v>
      </c>
      <c r="P94" s="225" t="s">
        <v>1</v>
      </c>
      <c r="Q94" s="225" t="s">
        <v>1</v>
      </c>
    </row>
    <row r="95" spans="1:17" x14ac:dyDescent="0.2">
      <c r="A95" s="2" t="s">
        <v>106</v>
      </c>
      <c r="B95" s="223">
        <v>172</v>
      </c>
      <c r="C95" s="220">
        <v>1.47284315899014E-2</v>
      </c>
      <c r="D95" s="220">
        <v>0.24907639622688299</v>
      </c>
      <c r="E95" s="220">
        <v>0.393936216831207</v>
      </c>
      <c r="F95" s="220">
        <v>0.256226897239685</v>
      </c>
      <c r="G95" s="220">
        <v>5.6673485785722698E-2</v>
      </c>
      <c r="H95" s="220">
        <v>6.62576965987682E-3</v>
      </c>
      <c r="I95" s="220">
        <v>2.2732788696885099E-2</v>
      </c>
      <c r="J95" s="220">
        <v>0</v>
      </c>
      <c r="K95" s="220">
        <v>0</v>
      </c>
      <c r="L95" s="220">
        <v>0</v>
      </c>
      <c r="M95" s="220">
        <v>0</v>
      </c>
      <c r="N95" s="220">
        <v>0</v>
      </c>
      <c r="O95" s="220">
        <v>0</v>
      </c>
      <c r="P95" s="226">
        <v>363.18145751953102</v>
      </c>
      <c r="Q95" s="226">
        <v>350</v>
      </c>
    </row>
    <row r="96" spans="1:17" x14ac:dyDescent="0.2">
      <c r="A96" s="2" t="s">
        <v>107</v>
      </c>
      <c r="B96" s="223">
        <v>72</v>
      </c>
      <c r="C96" s="220">
        <v>3.59730306081474E-3</v>
      </c>
      <c r="D96" s="220">
        <v>0.17390006780624401</v>
      </c>
      <c r="E96" s="220">
        <v>0.34225249290466297</v>
      </c>
      <c r="F96" s="220">
        <v>0.30176982283592202</v>
      </c>
      <c r="G96" s="220">
        <v>0.15872412919998199</v>
      </c>
      <c r="H96" s="220">
        <v>3.8753857370465999E-4</v>
      </c>
      <c r="I96" s="220">
        <v>4.9691699678078305E-4</v>
      </c>
      <c r="J96" s="220">
        <v>1.7361104488372799E-2</v>
      </c>
      <c r="K96" s="220">
        <v>0</v>
      </c>
      <c r="L96" s="220">
        <v>1.51064922101796E-3</v>
      </c>
      <c r="M96" s="220">
        <v>0</v>
      </c>
      <c r="N96" s="220">
        <v>0</v>
      </c>
      <c r="O96" s="220">
        <v>0</v>
      </c>
      <c r="P96" s="226">
        <v>399.14309692382801</v>
      </c>
      <c r="Q96" s="226">
        <v>390</v>
      </c>
    </row>
    <row r="97" spans="1:17" x14ac:dyDescent="0.2">
      <c r="A97" s="2" t="s">
        <v>108</v>
      </c>
      <c r="B97" s="223">
        <v>34</v>
      </c>
      <c r="C97" s="220">
        <v>0</v>
      </c>
      <c r="D97" s="220">
        <v>0.13036671280860901</v>
      </c>
      <c r="E97" s="220">
        <v>0.35405558347701999</v>
      </c>
      <c r="F97" s="220">
        <v>0.25468808412551902</v>
      </c>
      <c r="G97" s="220">
        <v>0.107096344232559</v>
      </c>
      <c r="H97" s="220">
        <v>0.13838668167591101</v>
      </c>
      <c r="I97" s="220">
        <v>1.2727022171020499E-2</v>
      </c>
      <c r="J97" s="220">
        <v>0</v>
      </c>
      <c r="K97" s="220">
        <v>0</v>
      </c>
      <c r="L97" s="220">
        <v>0</v>
      </c>
      <c r="M97" s="220">
        <v>2.6795703452080501E-3</v>
      </c>
      <c r="N97" s="220">
        <v>0</v>
      </c>
      <c r="O97" s="220">
        <v>0</v>
      </c>
      <c r="P97" s="226">
        <v>412.4365234375</v>
      </c>
      <c r="Q97" s="226">
        <v>400</v>
      </c>
    </row>
    <row r="98" spans="1:17" x14ac:dyDescent="0.2">
      <c r="A98" s="2" t="s">
        <v>109</v>
      </c>
      <c r="B98" s="223">
        <v>3</v>
      </c>
      <c r="C98" s="220" t="s">
        <v>1</v>
      </c>
      <c r="D98" s="220" t="s">
        <v>1</v>
      </c>
      <c r="E98" s="220" t="s">
        <v>1</v>
      </c>
      <c r="F98" s="220" t="s">
        <v>1</v>
      </c>
      <c r="G98" s="220" t="s">
        <v>1</v>
      </c>
      <c r="H98" s="220" t="s">
        <v>1</v>
      </c>
      <c r="I98" s="220" t="s">
        <v>1</v>
      </c>
      <c r="J98" s="220" t="s">
        <v>1</v>
      </c>
      <c r="K98" s="220" t="s">
        <v>1</v>
      </c>
      <c r="L98" s="220" t="s">
        <v>1</v>
      </c>
      <c r="M98" s="220" t="s">
        <v>1</v>
      </c>
      <c r="N98" s="220" t="s">
        <v>1</v>
      </c>
      <c r="O98" s="220" t="s">
        <v>1</v>
      </c>
      <c r="P98" s="226" t="s">
        <v>1</v>
      </c>
      <c r="Q98" s="226" t="s">
        <v>1</v>
      </c>
    </row>
    <row r="99" spans="1:17" x14ac:dyDescent="0.2">
      <c r="A99" s="5" t="s">
        <v>111</v>
      </c>
      <c r="B99" s="222" t="s">
        <v>1</v>
      </c>
      <c r="C99" s="219" t="s">
        <v>1</v>
      </c>
      <c r="D99" s="219" t="s">
        <v>1</v>
      </c>
      <c r="E99" s="219" t="s">
        <v>1</v>
      </c>
      <c r="F99" s="219" t="s">
        <v>1</v>
      </c>
      <c r="G99" s="219" t="s">
        <v>1</v>
      </c>
      <c r="H99" s="219" t="s">
        <v>1</v>
      </c>
      <c r="I99" s="219" t="s">
        <v>1</v>
      </c>
      <c r="J99" s="219" t="s">
        <v>1</v>
      </c>
      <c r="K99" s="219" t="s">
        <v>1</v>
      </c>
      <c r="L99" s="219" t="s">
        <v>1</v>
      </c>
      <c r="M99" s="219" t="s">
        <v>1</v>
      </c>
      <c r="N99" s="219" t="s">
        <v>1</v>
      </c>
      <c r="O99" s="219" t="s">
        <v>1</v>
      </c>
      <c r="P99" s="225" t="s">
        <v>1</v>
      </c>
      <c r="Q99" s="225" t="s">
        <v>1</v>
      </c>
    </row>
    <row r="100" spans="1:17" x14ac:dyDescent="0.2">
      <c r="A100" s="2" t="s">
        <v>112</v>
      </c>
      <c r="B100" s="223">
        <v>100</v>
      </c>
      <c r="C100" s="220">
        <v>0</v>
      </c>
      <c r="D100" s="220">
        <v>0.246670216321945</v>
      </c>
      <c r="E100" s="220">
        <v>0.48315930366516102</v>
      </c>
      <c r="F100" s="220">
        <v>0.21472838521003701</v>
      </c>
      <c r="G100" s="220">
        <v>4.2677026242017697E-2</v>
      </c>
      <c r="H100" s="220">
        <v>0</v>
      </c>
      <c r="I100" s="220">
        <v>0</v>
      </c>
      <c r="J100" s="220">
        <v>0</v>
      </c>
      <c r="K100" s="220">
        <v>1.27650555223227E-2</v>
      </c>
      <c r="L100" s="220">
        <v>0</v>
      </c>
      <c r="M100" s="220">
        <v>0</v>
      </c>
      <c r="N100" s="220">
        <v>0</v>
      </c>
      <c r="O100" s="220">
        <v>0</v>
      </c>
      <c r="P100" s="226">
        <v>354.67724609375</v>
      </c>
      <c r="Q100" s="226">
        <v>330</v>
      </c>
    </row>
    <row r="101" spans="1:17" x14ac:dyDescent="0.2">
      <c r="A101" s="2" t="s">
        <v>113</v>
      </c>
      <c r="B101" s="223">
        <v>158</v>
      </c>
      <c r="C101" s="220">
        <v>2.2427332587540102E-3</v>
      </c>
      <c r="D101" s="220">
        <v>0.18282641470432301</v>
      </c>
      <c r="E101" s="220">
        <v>0.33145928382873502</v>
      </c>
      <c r="F101" s="220">
        <v>0.28115761280059798</v>
      </c>
      <c r="G101" s="220">
        <v>0.15773235261440299</v>
      </c>
      <c r="H101" s="220">
        <v>3.3155504614114803E-2</v>
      </c>
      <c r="I101" s="220">
        <v>1.14261200651526E-2</v>
      </c>
      <c r="J101" s="220">
        <v>0</v>
      </c>
      <c r="K101" s="220">
        <v>0</v>
      </c>
      <c r="L101" s="220">
        <v>0</v>
      </c>
      <c r="M101" s="220">
        <v>0</v>
      </c>
      <c r="N101" s="220">
        <v>0</v>
      </c>
      <c r="O101" s="220">
        <v>0</v>
      </c>
      <c r="P101" s="226">
        <v>400.04254150390602</v>
      </c>
      <c r="Q101" s="226">
        <v>390</v>
      </c>
    </row>
    <row r="102" spans="1:17" x14ac:dyDescent="0.2">
      <c r="A102" s="2" t="s">
        <v>114</v>
      </c>
      <c r="B102" s="223">
        <v>44</v>
      </c>
      <c r="C102" s="220">
        <v>9.6675992012023898E-2</v>
      </c>
      <c r="D102" s="220">
        <v>0.22458060085773501</v>
      </c>
      <c r="E102" s="220">
        <v>0.318836510181427</v>
      </c>
      <c r="F102" s="220">
        <v>0.27725717425346402</v>
      </c>
      <c r="G102" s="220">
        <v>7.66133889555931E-3</v>
      </c>
      <c r="H102" s="220">
        <v>4.7638069838285398E-2</v>
      </c>
      <c r="I102" s="220">
        <v>0</v>
      </c>
      <c r="J102" s="220">
        <v>2.7350304648280099E-2</v>
      </c>
      <c r="K102" s="220">
        <v>0</v>
      </c>
      <c r="L102" s="220">
        <v>0</v>
      </c>
      <c r="M102" s="220">
        <v>0</v>
      </c>
      <c r="N102" s="220">
        <v>0</v>
      </c>
      <c r="O102" s="220">
        <v>0</v>
      </c>
      <c r="P102" s="226">
        <v>353.01028442382801</v>
      </c>
      <c r="Q102" s="226">
        <v>330</v>
      </c>
    </row>
    <row r="103" spans="1:17" x14ac:dyDescent="0.2">
      <c r="A103" s="2" t="s">
        <v>115</v>
      </c>
      <c r="B103" s="223">
        <v>17</v>
      </c>
      <c r="C103" s="220" t="s">
        <v>1</v>
      </c>
      <c r="D103" s="220" t="s">
        <v>1</v>
      </c>
      <c r="E103" s="220" t="s">
        <v>1</v>
      </c>
      <c r="F103" s="220" t="s">
        <v>1</v>
      </c>
      <c r="G103" s="220" t="s">
        <v>1</v>
      </c>
      <c r="H103" s="220" t="s">
        <v>1</v>
      </c>
      <c r="I103" s="220" t="s">
        <v>1</v>
      </c>
      <c r="J103" s="220" t="s">
        <v>1</v>
      </c>
      <c r="K103" s="220" t="s">
        <v>1</v>
      </c>
      <c r="L103" s="220" t="s">
        <v>1</v>
      </c>
      <c r="M103" s="220" t="s">
        <v>1</v>
      </c>
      <c r="N103" s="220" t="s">
        <v>1</v>
      </c>
      <c r="O103" s="220" t="s">
        <v>1</v>
      </c>
      <c r="P103" s="226" t="s">
        <v>1</v>
      </c>
      <c r="Q103" s="226" t="s">
        <v>1</v>
      </c>
    </row>
    <row r="104" spans="1:17" x14ac:dyDescent="0.2">
      <c r="A104" s="2" t="s">
        <v>116</v>
      </c>
      <c r="B104" s="223">
        <v>10</v>
      </c>
      <c r="C104" s="220" t="s">
        <v>1</v>
      </c>
      <c r="D104" s="220" t="s">
        <v>1</v>
      </c>
      <c r="E104" s="220" t="s">
        <v>1</v>
      </c>
      <c r="F104" s="220" t="s">
        <v>1</v>
      </c>
      <c r="G104" s="220" t="s">
        <v>1</v>
      </c>
      <c r="H104" s="220" t="s">
        <v>1</v>
      </c>
      <c r="I104" s="220" t="s">
        <v>1</v>
      </c>
      <c r="J104" s="220" t="s">
        <v>1</v>
      </c>
      <c r="K104" s="220" t="s">
        <v>1</v>
      </c>
      <c r="L104" s="220" t="s">
        <v>1</v>
      </c>
      <c r="M104" s="220" t="s">
        <v>1</v>
      </c>
      <c r="N104" s="220" t="s">
        <v>1</v>
      </c>
      <c r="O104" s="220" t="s">
        <v>1</v>
      </c>
      <c r="P104" s="226" t="s">
        <v>1</v>
      </c>
      <c r="Q104" s="226" t="s">
        <v>1</v>
      </c>
    </row>
    <row r="105" spans="1:17" x14ac:dyDescent="0.2">
      <c r="A105" s="2" t="s">
        <v>117</v>
      </c>
      <c r="B105" s="223">
        <v>8</v>
      </c>
      <c r="C105" s="220" t="s">
        <v>1</v>
      </c>
      <c r="D105" s="220" t="s">
        <v>1</v>
      </c>
      <c r="E105" s="220" t="s">
        <v>1</v>
      </c>
      <c r="F105" s="220" t="s">
        <v>1</v>
      </c>
      <c r="G105" s="220" t="s">
        <v>1</v>
      </c>
      <c r="H105" s="220" t="s">
        <v>1</v>
      </c>
      <c r="I105" s="220" t="s">
        <v>1</v>
      </c>
      <c r="J105" s="220" t="s">
        <v>1</v>
      </c>
      <c r="K105" s="220" t="s">
        <v>1</v>
      </c>
      <c r="L105" s="220" t="s">
        <v>1</v>
      </c>
      <c r="M105" s="220" t="s">
        <v>1</v>
      </c>
      <c r="N105" s="220" t="s">
        <v>1</v>
      </c>
      <c r="O105" s="220" t="s">
        <v>1</v>
      </c>
      <c r="P105" s="226" t="s">
        <v>1</v>
      </c>
      <c r="Q105" s="226" t="s">
        <v>1</v>
      </c>
    </row>
    <row r="106" spans="1:17" x14ac:dyDescent="0.2">
      <c r="A106" s="2" t="s">
        <v>118</v>
      </c>
      <c r="B106" s="223">
        <v>4</v>
      </c>
      <c r="C106" s="220" t="s">
        <v>1</v>
      </c>
      <c r="D106" s="220" t="s">
        <v>1</v>
      </c>
      <c r="E106" s="220" t="s">
        <v>1</v>
      </c>
      <c r="F106" s="220" t="s">
        <v>1</v>
      </c>
      <c r="G106" s="220" t="s">
        <v>1</v>
      </c>
      <c r="H106" s="220" t="s">
        <v>1</v>
      </c>
      <c r="I106" s="220" t="s">
        <v>1</v>
      </c>
      <c r="J106" s="220" t="s">
        <v>1</v>
      </c>
      <c r="K106" s="220" t="s">
        <v>1</v>
      </c>
      <c r="L106" s="220" t="s">
        <v>1</v>
      </c>
      <c r="M106" s="220" t="s">
        <v>1</v>
      </c>
      <c r="N106" s="220" t="s">
        <v>1</v>
      </c>
      <c r="O106" s="220" t="s">
        <v>1</v>
      </c>
      <c r="P106" s="226" t="s">
        <v>1</v>
      </c>
      <c r="Q106" s="226" t="s">
        <v>1</v>
      </c>
    </row>
    <row r="107" spans="1:17" x14ac:dyDescent="0.2">
      <c r="A107" s="5" t="s">
        <v>111</v>
      </c>
      <c r="B107" s="222" t="s">
        <v>1</v>
      </c>
      <c r="C107" s="219" t="s">
        <v>1</v>
      </c>
      <c r="D107" s="219" t="s">
        <v>1</v>
      </c>
      <c r="E107" s="219" t="s">
        <v>1</v>
      </c>
      <c r="F107" s="219" t="s">
        <v>1</v>
      </c>
      <c r="G107" s="219" t="s">
        <v>1</v>
      </c>
      <c r="H107" s="219" t="s">
        <v>1</v>
      </c>
      <c r="I107" s="219" t="s">
        <v>1</v>
      </c>
      <c r="J107" s="219" t="s">
        <v>1</v>
      </c>
      <c r="K107" s="219" t="s">
        <v>1</v>
      </c>
      <c r="L107" s="219" t="s">
        <v>1</v>
      </c>
      <c r="M107" s="219" t="s">
        <v>1</v>
      </c>
      <c r="N107" s="219" t="s">
        <v>1</v>
      </c>
      <c r="O107" s="219" t="s">
        <v>1</v>
      </c>
      <c r="P107" s="225" t="s">
        <v>1</v>
      </c>
      <c r="Q107" s="225" t="s">
        <v>1</v>
      </c>
    </row>
    <row r="108" spans="1:17" x14ac:dyDescent="0.2">
      <c r="A108" s="2" t="s">
        <v>119</v>
      </c>
      <c r="B108" s="223">
        <v>258</v>
      </c>
      <c r="C108" s="220">
        <v>1.1144535383209599E-3</v>
      </c>
      <c r="D108" s="220">
        <v>0.214945107698441</v>
      </c>
      <c r="E108" s="220">
        <v>0.40777689218521102</v>
      </c>
      <c r="F108" s="220">
        <v>0.247738227248192</v>
      </c>
      <c r="G108" s="220">
        <v>9.9850043654441806E-2</v>
      </c>
      <c r="H108" s="220">
        <v>1.6475552693009401E-2</v>
      </c>
      <c r="I108" s="220">
        <v>5.6778397411108E-3</v>
      </c>
      <c r="J108" s="220">
        <v>0</v>
      </c>
      <c r="K108" s="220">
        <v>6.4218752086162602E-3</v>
      </c>
      <c r="L108" s="220">
        <v>0</v>
      </c>
      <c r="M108" s="220">
        <v>0</v>
      </c>
      <c r="N108" s="220">
        <v>0</v>
      </c>
      <c r="O108" s="220">
        <v>0</v>
      </c>
      <c r="P108" s="226">
        <v>377.22006225585898</v>
      </c>
      <c r="Q108" s="226">
        <v>352</v>
      </c>
    </row>
    <row r="109" spans="1:17" x14ac:dyDescent="0.2">
      <c r="A109" s="2" t="s">
        <v>120</v>
      </c>
      <c r="B109" s="223">
        <v>53</v>
      </c>
      <c r="C109" s="220">
        <v>7.5980715453624698E-2</v>
      </c>
      <c r="D109" s="220">
        <v>0.20120607316493999</v>
      </c>
      <c r="E109" s="220">
        <v>0.38324788212776201</v>
      </c>
      <c r="F109" s="220">
        <v>0.217905163764954</v>
      </c>
      <c r="G109" s="220">
        <v>2.1240845322608899E-2</v>
      </c>
      <c r="H109" s="220">
        <v>3.7440262734889998E-2</v>
      </c>
      <c r="I109" s="220">
        <v>3.88124957680702E-2</v>
      </c>
      <c r="J109" s="220">
        <v>2.1495467051863702E-2</v>
      </c>
      <c r="K109" s="220">
        <v>0</v>
      </c>
      <c r="L109" s="220">
        <v>2.67110718414187E-3</v>
      </c>
      <c r="M109" s="220">
        <v>0</v>
      </c>
      <c r="N109" s="220">
        <v>0</v>
      </c>
      <c r="O109" s="220">
        <v>0</v>
      </c>
      <c r="P109" s="226">
        <v>367.33361816406199</v>
      </c>
      <c r="Q109" s="226">
        <v>350</v>
      </c>
    </row>
    <row r="110" spans="1:17" x14ac:dyDescent="0.2">
      <c r="A110" s="2" t="s">
        <v>121</v>
      </c>
      <c r="B110" s="223">
        <v>18</v>
      </c>
      <c r="C110" s="220" t="s">
        <v>1</v>
      </c>
      <c r="D110" s="220" t="s">
        <v>1</v>
      </c>
      <c r="E110" s="220" t="s">
        <v>1</v>
      </c>
      <c r="F110" s="220" t="s">
        <v>1</v>
      </c>
      <c r="G110" s="220" t="s">
        <v>1</v>
      </c>
      <c r="H110" s="220" t="s">
        <v>1</v>
      </c>
      <c r="I110" s="220" t="s">
        <v>1</v>
      </c>
      <c r="J110" s="220" t="s">
        <v>1</v>
      </c>
      <c r="K110" s="220" t="s">
        <v>1</v>
      </c>
      <c r="L110" s="220" t="s">
        <v>1</v>
      </c>
      <c r="M110" s="220" t="s">
        <v>1</v>
      </c>
      <c r="N110" s="220" t="s">
        <v>1</v>
      </c>
      <c r="O110" s="220" t="s">
        <v>1</v>
      </c>
      <c r="P110" s="226" t="s">
        <v>1</v>
      </c>
      <c r="Q110" s="226" t="s">
        <v>1</v>
      </c>
    </row>
    <row r="111" spans="1:17" x14ac:dyDescent="0.2">
      <c r="A111" s="2" t="s">
        <v>122</v>
      </c>
      <c r="B111" s="223">
        <v>12</v>
      </c>
      <c r="C111" s="220" t="s">
        <v>1</v>
      </c>
      <c r="D111" s="220" t="s">
        <v>1</v>
      </c>
      <c r="E111" s="220" t="s">
        <v>1</v>
      </c>
      <c r="F111" s="220" t="s">
        <v>1</v>
      </c>
      <c r="G111" s="220" t="s">
        <v>1</v>
      </c>
      <c r="H111" s="220" t="s">
        <v>1</v>
      </c>
      <c r="I111" s="220" t="s">
        <v>1</v>
      </c>
      <c r="J111" s="220" t="s">
        <v>1</v>
      </c>
      <c r="K111" s="220" t="s">
        <v>1</v>
      </c>
      <c r="L111" s="220" t="s">
        <v>1</v>
      </c>
      <c r="M111" s="220" t="s">
        <v>1</v>
      </c>
      <c r="N111" s="220" t="s">
        <v>1</v>
      </c>
      <c r="O111" s="220" t="s">
        <v>1</v>
      </c>
      <c r="P111" s="226" t="s">
        <v>1</v>
      </c>
      <c r="Q111" s="226" t="s">
        <v>1</v>
      </c>
    </row>
    <row r="112" spans="1:17" x14ac:dyDescent="0.2">
      <c r="A112" s="5" t="s">
        <v>111</v>
      </c>
      <c r="B112" s="222" t="s">
        <v>1</v>
      </c>
      <c r="C112" s="219" t="s">
        <v>1</v>
      </c>
      <c r="D112" s="219" t="s">
        <v>1</v>
      </c>
      <c r="E112" s="219" t="s">
        <v>1</v>
      </c>
      <c r="F112" s="219" t="s">
        <v>1</v>
      </c>
      <c r="G112" s="219" t="s">
        <v>1</v>
      </c>
      <c r="H112" s="219" t="s">
        <v>1</v>
      </c>
      <c r="I112" s="219" t="s">
        <v>1</v>
      </c>
      <c r="J112" s="219" t="s">
        <v>1</v>
      </c>
      <c r="K112" s="219" t="s">
        <v>1</v>
      </c>
      <c r="L112" s="219" t="s">
        <v>1</v>
      </c>
      <c r="M112" s="219" t="s">
        <v>1</v>
      </c>
      <c r="N112" s="219" t="s">
        <v>1</v>
      </c>
      <c r="O112" s="219" t="s">
        <v>1</v>
      </c>
      <c r="P112" s="225" t="s">
        <v>1</v>
      </c>
      <c r="Q112" s="225" t="s">
        <v>1</v>
      </c>
    </row>
    <row r="113" spans="1:17" x14ac:dyDescent="0.2">
      <c r="A113" s="2" t="s">
        <v>119</v>
      </c>
      <c r="B113" s="223">
        <v>258</v>
      </c>
      <c r="C113" s="220">
        <v>1.1144535383209599E-3</v>
      </c>
      <c r="D113" s="220">
        <v>0.214945107698441</v>
      </c>
      <c r="E113" s="220">
        <v>0.40777689218521102</v>
      </c>
      <c r="F113" s="220">
        <v>0.247738227248192</v>
      </c>
      <c r="G113" s="220">
        <v>9.9850043654441806E-2</v>
      </c>
      <c r="H113" s="220">
        <v>1.6475552693009401E-2</v>
      </c>
      <c r="I113" s="220">
        <v>5.6778397411108E-3</v>
      </c>
      <c r="J113" s="220">
        <v>0</v>
      </c>
      <c r="K113" s="220">
        <v>6.4218752086162602E-3</v>
      </c>
      <c r="L113" s="220">
        <v>0</v>
      </c>
      <c r="M113" s="220">
        <v>0</v>
      </c>
      <c r="N113" s="220">
        <v>0</v>
      </c>
      <c r="O113" s="220">
        <v>0</v>
      </c>
      <c r="P113" s="226">
        <v>377.22006225585898</v>
      </c>
      <c r="Q113" s="226">
        <v>352</v>
      </c>
    </row>
    <row r="114" spans="1:17" x14ac:dyDescent="0.2">
      <c r="A114" s="2" t="s">
        <v>123</v>
      </c>
      <c r="B114" s="223">
        <v>61</v>
      </c>
      <c r="C114" s="220">
        <v>6.1819080263376201E-2</v>
      </c>
      <c r="D114" s="220">
        <v>0.22486087679863001</v>
      </c>
      <c r="E114" s="220">
        <v>0.41500657796859702</v>
      </c>
      <c r="F114" s="220">
        <v>0.17729099094867701</v>
      </c>
      <c r="G114" s="220">
        <v>1.7281878739595399E-2</v>
      </c>
      <c r="H114" s="220">
        <v>5.2499864250421503E-2</v>
      </c>
      <c r="I114" s="220">
        <v>3.15784439444542E-2</v>
      </c>
      <c r="J114" s="220">
        <v>1.7489042133092901E-2</v>
      </c>
      <c r="K114" s="220">
        <v>0</v>
      </c>
      <c r="L114" s="220">
        <v>2.1732538007199799E-3</v>
      </c>
      <c r="M114" s="220">
        <v>0</v>
      </c>
      <c r="N114" s="220">
        <v>0</v>
      </c>
      <c r="O114" s="220">
        <v>0</v>
      </c>
      <c r="P114" s="226">
        <v>363.98336791992199</v>
      </c>
      <c r="Q114" s="226">
        <v>340</v>
      </c>
    </row>
    <row r="115" spans="1:17" x14ac:dyDescent="0.2">
      <c r="A115" s="2" t="s">
        <v>124</v>
      </c>
      <c r="B115" s="223">
        <v>22</v>
      </c>
      <c r="C115" s="220" t="s">
        <v>1</v>
      </c>
      <c r="D115" s="220" t="s">
        <v>1</v>
      </c>
      <c r="E115" s="220" t="s">
        <v>1</v>
      </c>
      <c r="F115" s="220" t="s">
        <v>1</v>
      </c>
      <c r="G115" s="220" t="s">
        <v>1</v>
      </c>
      <c r="H115" s="220" t="s">
        <v>1</v>
      </c>
      <c r="I115" s="220" t="s">
        <v>1</v>
      </c>
      <c r="J115" s="220" t="s">
        <v>1</v>
      </c>
      <c r="K115" s="220" t="s">
        <v>1</v>
      </c>
      <c r="L115" s="220" t="s">
        <v>1</v>
      </c>
      <c r="M115" s="220" t="s">
        <v>1</v>
      </c>
      <c r="N115" s="220" t="s">
        <v>1</v>
      </c>
      <c r="O115" s="220" t="s">
        <v>1</v>
      </c>
      <c r="P115" s="226" t="s">
        <v>1</v>
      </c>
      <c r="Q115" s="226" t="s">
        <v>1</v>
      </c>
    </row>
    <row r="116" spans="1:17" x14ac:dyDescent="0.2">
      <c r="A116" s="5" t="s">
        <v>125</v>
      </c>
      <c r="B116" s="222" t="s">
        <v>1</v>
      </c>
      <c r="C116" s="219" t="s">
        <v>1</v>
      </c>
      <c r="D116" s="219" t="s">
        <v>1</v>
      </c>
      <c r="E116" s="219" t="s">
        <v>1</v>
      </c>
      <c r="F116" s="219" t="s">
        <v>1</v>
      </c>
      <c r="G116" s="219" t="s">
        <v>1</v>
      </c>
      <c r="H116" s="219" t="s">
        <v>1</v>
      </c>
      <c r="I116" s="219" t="s">
        <v>1</v>
      </c>
      <c r="J116" s="219" t="s">
        <v>1</v>
      </c>
      <c r="K116" s="219" t="s">
        <v>1</v>
      </c>
      <c r="L116" s="219" t="s">
        <v>1</v>
      </c>
      <c r="M116" s="219" t="s">
        <v>1</v>
      </c>
      <c r="N116" s="219" t="s">
        <v>1</v>
      </c>
      <c r="O116" s="219" t="s">
        <v>1</v>
      </c>
      <c r="P116" s="225" t="s">
        <v>1</v>
      </c>
      <c r="Q116" s="225" t="s">
        <v>1</v>
      </c>
    </row>
    <row r="117" spans="1:17" x14ac:dyDescent="0.2">
      <c r="A117" s="2" t="s">
        <v>126</v>
      </c>
      <c r="B117" s="223">
        <v>149</v>
      </c>
      <c r="C117" s="220">
        <v>1.7461860552430201E-2</v>
      </c>
      <c r="D117" s="220">
        <v>0.247209757566452</v>
      </c>
      <c r="E117" s="220">
        <v>0.41579684615135198</v>
      </c>
      <c r="F117" s="220">
        <v>0.23744389414787301</v>
      </c>
      <c r="G117" s="220">
        <v>5.5135898292064701E-2</v>
      </c>
      <c r="H117" s="220">
        <v>0</v>
      </c>
      <c r="I117" s="220">
        <v>2.69517358392477E-2</v>
      </c>
      <c r="J117" s="220">
        <v>0</v>
      </c>
      <c r="K117" s="220">
        <v>0</v>
      </c>
      <c r="L117" s="220">
        <v>0</v>
      </c>
      <c r="M117" s="220">
        <v>0</v>
      </c>
      <c r="N117" s="220">
        <v>0</v>
      </c>
      <c r="O117" s="220">
        <v>0</v>
      </c>
      <c r="P117" s="226">
        <v>359.47637939453102</v>
      </c>
      <c r="Q117" s="226">
        <v>345</v>
      </c>
    </row>
    <row r="118" spans="1:17" x14ac:dyDescent="0.2">
      <c r="A118" s="2" t="s">
        <v>127</v>
      </c>
      <c r="B118" s="223">
        <v>17</v>
      </c>
      <c r="C118" s="220" t="s">
        <v>1</v>
      </c>
      <c r="D118" s="220" t="s">
        <v>1</v>
      </c>
      <c r="E118" s="220" t="s">
        <v>1</v>
      </c>
      <c r="F118" s="220" t="s">
        <v>1</v>
      </c>
      <c r="G118" s="220" t="s">
        <v>1</v>
      </c>
      <c r="H118" s="220" t="s">
        <v>1</v>
      </c>
      <c r="I118" s="220" t="s">
        <v>1</v>
      </c>
      <c r="J118" s="220" t="s">
        <v>1</v>
      </c>
      <c r="K118" s="220" t="s">
        <v>1</v>
      </c>
      <c r="L118" s="220" t="s">
        <v>1</v>
      </c>
      <c r="M118" s="220" t="s">
        <v>1</v>
      </c>
      <c r="N118" s="220" t="s">
        <v>1</v>
      </c>
      <c r="O118" s="220" t="s">
        <v>1</v>
      </c>
      <c r="P118" s="226" t="s">
        <v>1</v>
      </c>
      <c r="Q118" s="226" t="s">
        <v>1</v>
      </c>
    </row>
    <row r="119" spans="1:17" x14ac:dyDescent="0.2">
      <c r="A119" s="2" t="s">
        <v>128</v>
      </c>
      <c r="B119" s="223">
        <v>18</v>
      </c>
      <c r="C119" s="220" t="s">
        <v>1</v>
      </c>
      <c r="D119" s="220" t="s">
        <v>1</v>
      </c>
      <c r="E119" s="220" t="s">
        <v>1</v>
      </c>
      <c r="F119" s="220" t="s">
        <v>1</v>
      </c>
      <c r="G119" s="220" t="s">
        <v>1</v>
      </c>
      <c r="H119" s="220" t="s">
        <v>1</v>
      </c>
      <c r="I119" s="220" t="s">
        <v>1</v>
      </c>
      <c r="J119" s="220" t="s">
        <v>1</v>
      </c>
      <c r="K119" s="220" t="s">
        <v>1</v>
      </c>
      <c r="L119" s="220" t="s">
        <v>1</v>
      </c>
      <c r="M119" s="220" t="s">
        <v>1</v>
      </c>
      <c r="N119" s="220" t="s">
        <v>1</v>
      </c>
      <c r="O119" s="220" t="s">
        <v>1</v>
      </c>
      <c r="P119" s="226" t="s">
        <v>1</v>
      </c>
      <c r="Q119" s="226" t="s">
        <v>1</v>
      </c>
    </row>
    <row r="120" spans="1:17" x14ac:dyDescent="0.2">
      <c r="A120" s="2" t="s">
        <v>129</v>
      </c>
      <c r="B120" s="223">
        <v>41</v>
      </c>
      <c r="C120" s="220">
        <v>0</v>
      </c>
      <c r="D120" s="220">
        <v>0.153439730405807</v>
      </c>
      <c r="E120" s="220">
        <v>0.42324718832969699</v>
      </c>
      <c r="F120" s="220">
        <v>0.24497465789318101</v>
      </c>
      <c r="G120" s="220">
        <v>0.152654439210892</v>
      </c>
      <c r="H120" s="220">
        <v>8.2584068877622496E-4</v>
      </c>
      <c r="I120" s="220">
        <v>1.0589249432086899E-3</v>
      </c>
      <c r="J120" s="220">
        <v>2.3799236863851499E-2</v>
      </c>
      <c r="K120" s="220">
        <v>0</v>
      </c>
      <c r="L120" s="220">
        <v>0</v>
      </c>
      <c r="M120" s="220">
        <v>0</v>
      </c>
      <c r="N120" s="220">
        <v>0</v>
      </c>
      <c r="O120" s="220">
        <v>0</v>
      </c>
      <c r="P120" s="226">
        <v>391.31680297851602</v>
      </c>
      <c r="Q120" s="226">
        <v>370</v>
      </c>
    </row>
    <row r="121" spans="1:17" x14ac:dyDescent="0.2">
      <c r="A121" s="2" t="s">
        <v>130</v>
      </c>
      <c r="B121" s="223">
        <v>19</v>
      </c>
      <c r="C121" s="220" t="s">
        <v>1</v>
      </c>
      <c r="D121" s="220" t="s">
        <v>1</v>
      </c>
      <c r="E121" s="220" t="s">
        <v>1</v>
      </c>
      <c r="F121" s="220" t="s">
        <v>1</v>
      </c>
      <c r="G121" s="220" t="s">
        <v>1</v>
      </c>
      <c r="H121" s="220" t="s">
        <v>1</v>
      </c>
      <c r="I121" s="220" t="s">
        <v>1</v>
      </c>
      <c r="J121" s="220" t="s">
        <v>1</v>
      </c>
      <c r="K121" s="220" t="s">
        <v>1</v>
      </c>
      <c r="L121" s="220" t="s">
        <v>1</v>
      </c>
      <c r="M121" s="220" t="s">
        <v>1</v>
      </c>
      <c r="N121" s="220" t="s">
        <v>1</v>
      </c>
      <c r="O121" s="220" t="s">
        <v>1</v>
      </c>
      <c r="P121" s="226" t="s">
        <v>1</v>
      </c>
      <c r="Q121" s="226" t="s">
        <v>1</v>
      </c>
    </row>
    <row r="122" spans="1:17" x14ac:dyDescent="0.2">
      <c r="A122" s="2" t="s">
        <v>131</v>
      </c>
      <c r="B122" s="223">
        <v>9</v>
      </c>
      <c r="C122" s="220" t="s">
        <v>1</v>
      </c>
      <c r="D122" s="220" t="s">
        <v>1</v>
      </c>
      <c r="E122" s="220" t="s">
        <v>1</v>
      </c>
      <c r="F122" s="220" t="s">
        <v>1</v>
      </c>
      <c r="G122" s="220" t="s">
        <v>1</v>
      </c>
      <c r="H122" s="220" t="s">
        <v>1</v>
      </c>
      <c r="I122" s="220" t="s">
        <v>1</v>
      </c>
      <c r="J122" s="220" t="s">
        <v>1</v>
      </c>
      <c r="K122" s="220" t="s">
        <v>1</v>
      </c>
      <c r="L122" s="220" t="s">
        <v>1</v>
      </c>
      <c r="M122" s="220" t="s">
        <v>1</v>
      </c>
      <c r="N122" s="220" t="s">
        <v>1</v>
      </c>
      <c r="O122" s="220" t="s">
        <v>1</v>
      </c>
      <c r="P122" s="226" t="s">
        <v>1</v>
      </c>
      <c r="Q122" s="226" t="s">
        <v>1</v>
      </c>
    </row>
    <row r="123" spans="1:17" x14ac:dyDescent="0.2">
      <c r="A123" s="2" t="s">
        <v>132</v>
      </c>
      <c r="B123" s="223">
        <v>7</v>
      </c>
      <c r="C123" s="220" t="s">
        <v>1</v>
      </c>
      <c r="D123" s="220" t="s">
        <v>1</v>
      </c>
      <c r="E123" s="220" t="s">
        <v>1</v>
      </c>
      <c r="F123" s="220" t="s">
        <v>1</v>
      </c>
      <c r="G123" s="220" t="s">
        <v>1</v>
      </c>
      <c r="H123" s="220" t="s">
        <v>1</v>
      </c>
      <c r="I123" s="220" t="s">
        <v>1</v>
      </c>
      <c r="J123" s="220" t="s">
        <v>1</v>
      </c>
      <c r="K123" s="220" t="s">
        <v>1</v>
      </c>
      <c r="L123" s="220" t="s">
        <v>1</v>
      </c>
      <c r="M123" s="220" t="s">
        <v>1</v>
      </c>
      <c r="N123" s="220" t="s">
        <v>1</v>
      </c>
      <c r="O123" s="220" t="s">
        <v>1</v>
      </c>
      <c r="P123" s="226" t="s">
        <v>1</v>
      </c>
      <c r="Q123" s="226" t="s">
        <v>1</v>
      </c>
    </row>
    <row r="124" spans="1:17" x14ac:dyDescent="0.2">
      <c r="A124" s="3" t="s">
        <v>133</v>
      </c>
      <c r="B124" s="224">
        <v>21</v>
      </c>
      <c r="C124" s="221" t="s">
        <v>1</v>
      </c>
      <c r="D124" s="221" t="s">
        <v>1</v>
      </c>
      <c r="E124" s="221" t="s">
        <v>1</v>
      </c>
      <c r="F124" s="221" t="s">
        <v>1</v>
      </c>
      <c r="G124" s="221" t="s">
        <v>1</v>
      </c>
      <c r="H124" s="221" t="s">
        <v>1</v>
      </c>
      <c r="I124" s="221" t="s">
        <v>1</v>
      </c>
      <c r="J124" s="221" t="s">
        <v>1</v>
      </c>
      <c r="K124" s="221" t="s">
        <v>1</v>
      </c>
      <c r="L124" s="221" t="s">
        <v>1</v>
      </c>
      <c r="M124" s="221" t="s">
        <v>1</v>
      </c>
      <c r="N124" s="221" t="s">
        <v>1</v>
      </c>
      <c r="O124" s="221" t="s">
        <v>1</v>
      </c>
      <c r="P124" s="227" t="s">
        <v>1</v>
      </c>
      <c r="Q124" s="227" t="s">
        <v>1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</v>
      </c>
    </row>
    <row r="5" spans="1:10" x14ac:dyDescent="0.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">
      <c r="A6" s="98" t="s">
        <v>13</v>
      </c>
      <c r="B6" s="100">
        <v>8345</v>
      </c>
      <c r="C6" s="99">
        <v>0.448278278112411</v>
      </c>
      <c r="D6" s="99">
        <v>0.47451066970825201</v>
      </c>
      <c r="E6" s="99">
        <v>7.08419233560562E-2</v>
      </c>
      <c r="F6" s="99">
        <v>4.6404772438108904E-3</v>
      </c>
      <c r="G6" s="99">
        <v>8.9523149654269197E-4</v>
      </c>
      <c r="H6" s="99">
        <v>3.3315480686724202E-4</v>
      </c>
      <c r="I6" s="99">
        <v>5.0025421660393498E-4</v>
      </c>
      <c r="J6" s="101">
        <v>0.639864921569824</v>
      </c>
    </row>
    <row r="7" spans="1:10" x14ac:dyDescent="0.2">
      <c r="A7" s="98" t="s">
        <v>14</v>
      </c>
      <c r="B7" s="100">
        <v>8345</v>
      </c>
      <c r="C7" s="99">
        <v>0.95736837387085005</v>
      </c>
      <c r="D7" s="99">
        <v>4.0443509817123399E-2</v>
      </c>
      <c r="E7" s="99">
        <v>2.15184898115695E-3</v>
      </c>
      <c r="F7" s="99">
        <v>3.6265337257645997E-5</v>
      </c>
      <c r="G7" s="99" t="s">
        <v>1</v>
      </c>
      <c r="H7" s="99" t="s">
        <v>1</v>
      </c>
      <c r="I7" s="99" t="s">
        <v>1</v>
      </c>
      <c r="J7" s="101">
        <v>4.4856008142232902E-2</v>
      </c>
    </row>
    <row r="8" spans="1:10" x14ac:dyDescent="0.2">
      <c r="A8" s="98" t="s">
        <v>15</v>
      </c>
      <c r="B8" s="100">
        <v>8345</v>
      </c>
      <c r="C8" s="99">
        <v>0.92903774976730302</v>
      </c>
      <c r="D8" s="99">
        <v>6.6337302327156095E-2</v>
      </c>
      <c r="E8" s="99">
        <v>4.2608696967363401E-3</v>
      </c>
      <c r="F8" s="99">
        <v>2.71879223873839E-4</v>
      </c>
      <c r="G8" s="99">
        <v>4.11939872719813E-5</v>
      </c>
      <c r="H8" s="99" t="s">
        <v>1</v>
      </c>
      <c r="I8" s="99">
        <v>5.0994269258808297E-5</v>
      </c>
      <c r="J8" s="101">
        <v>7.6145417988300296E-2</v>
      </c>
    </row>
    <row r="9" spans="1:10" x14ac:dyDescent="0.2">
      <c r="A9" s="98" t="s">
        <v>16</v>
      </c>
      <c r="B9" s="100">
        <v>8345</v>
      </c>
      <c r="C9" s="99">
        <v>0.94449889659881603</v>
      </c>
      <c r="D9" s="99">
        <v>4.5134425163269001E-2</v>
      </c>
      <c r="E9" s="99">
        <v>6.8595553748309604E-3</v>
      </c>
      <c r="F9" s="99">
        <v>2.5446149520576E-3</v>
      </c>
      <c r="G9" s="99">
        <v>6.2382518080994498E-4</v>
      </c>
      <c r="H9" s="99">
        <v>7.0549074735026807E-5</v>
      </c>
      <c r="I9" s="99">
        <v>2.6815678575076201E-4</v>
      </c>
      <c r="J9" s="101">
        <v>7.1212522685527802E-2</v>
      </c>
    </row>
    <row r="10" spans="1:10" x14ac:dyDescent="0.2">
      <c r="A10" s="98" t="s">
        <v>17</v>
      </c>
      <c r="B10" s="100">
        <v>8345</v>
      </c>
      <c r="C10" s="99">
        <v>0.31343725323677102</v>
      </c>
      <c r="D10" s="99">
        <v>0.32353162765502902</v>
      </c>
      <c r="E10" s="99">
        <v>0.20024892687797499</v>
      </c>
      <c r="F10" s="99">
        <v>8.3023965358734103E-2</v>
      </c>
      <c r="G10" s="99">
        <v>4.7120288014411899E-2</v>
      </c>
      <c r="H10" s="99">
        <v>1.7799977213144299E-2</v>
      </c>
      <c r="I10" s="99">
        <v>1.48379541933537E-2</v>
      </c>
      <c r="J10" s="101">
        <v>1.35600101947784</v>
      </c>
    </row>
    <row r="11" spans="1:10" x14ac:dyDescent="0.2">
      <c r="A11" s="98" t="s">
        <v>18</v>
      </c>
      <c r="B11" s="100">
        <v>8345</v>
      </c>
      <c r="C11" s="99">
        <v>0.90308523178100597</v>
      </c>
      <c r="D11" s="99">
        <v>6.7439660429954501E-2</v>
      </c>
      <c r="E11" s="99">
        <v>2.7241460978984802E-2</v>
      </c>
      <c r="F11" s="99">
        <v>1.7729322426021099E-3</v>
      </c>
      <c r="G11" s="99">
        <v>1.2120344763388901E-4</v>
      </c>
      <c r="H11" s="99">
        <v>7.1370413934346302E-5</v>
      </c>
      <c r="I11" s="99">
        <v>2.6815678575076201E-4</v>
      </c>
      <c r="J11" s="101">
        <v>0.13049645721912401</v>
      </c>
    </row>
    <row r="12" spans="1:10" x14ac:dyDescent="0.2">
      <c r="A12" s="98" t="s">
        <v>19</v>
      </c>
      <c r="B12" s="100">
        <v>8345</v>
      </c>
      <c r="C12" s="99">
        <v>0.98663842678070102</v>
      </c>
      <c r="D12" s="99">
        <v>1.2626193463802299E-2</v>
      </c>
      <c r="E12" s="99">
        <v>7.2731467662379102E-4</v>
      </c>
      <c r="F12" s="99" t="s">
        <v>1</v>
      </c>
      <c r="G12" s="99">
        <v>8.0410200098412992E-6</v>
      </c>
      <c r="H12" s="99" t="s">
        <v>1</v>
      </c>
      <c r="I12" s="99" t="s">
        <v>1</v>
      </c>
      <c r="J12" s="101">
        <v>1.41129903495312E-2</v>
      </c>
    </row>
    <row r="13" spans="1:10" x14ac:dyDescent="0.2">
      <c r="A13" s="98" t="s">
        <v>20</v>
      </c>
      <c r="B13" s="100">
        <v>8345</v>
      </c>
      <c r="C13" s="99">
        <v>0.98239654302597001</v>
      </c>
      <c r="D13" s="99">
        <v>1.6746615990996399E-2</v>
      </c>
      <c r="E13" s="99">
        <v>8.5684441728517402E-4</v>
      </c>
      <c r="F13" s="99" t="s">
        <v>1</v>
      </c>
      <c r="G13" s="99" t="s">
        <v>1</v>
      </c>
      <c r="H13" s="99" t="s">
        <v>1</v>
      </c>
      <c r="I13" s="99" t="s">
        <v>1</v>
      </c>
      <c r="J13" s="101">
        <v>1.8460309132933599E-2</v>
      </c>
    </row>
    <row r="14" spans="1:10" x14ac:dyDescent="0.2">
      <c r="A14" s="98" t="s">
        <v>21</v>
      </c>
      <c r="B14" s="100">
        <v>8345</v>
      </c>
      <c r="C14" s="99">
        <v>0.27805763483047502</v>
      </c>
      <c r="D14" s="99">
        <v>0.31343469023704501</v>
      </c>
      <c r="E14" s="99">
        <v>0.22049193084240001</v>
      </c>
      <c r="F14" s="99">
        <v>9.0333886444568606E-2</v>
      </c>
      <c r="G14" s="99">
        <v>5.4075129330158199E-2</v>
      </c>
      <c r="H14" s="99">
        <v>2.3446600884199101E-2</v>
      </c>
      <c r="I14" s="99">
        <v>2.0160123705864001E-2</v>
      </c>
      <c r="J14" s="101">
        <v>1.50061047077179</v>
      </c>
    </row>
    <row r="15" spans="1:10" x14ac:dyDescent="0.2">
      <c r="A15" s="98" t="s">
        <v>22</v>
      </c>
      <c r="B15" s="100">
        <v>8345</v>
      </c>
      <c r="C15" s="99">
        <v>0.419430822134018</v>
      </c>
      <c r="D15" s="99">
        <v>0.490575551986694</v>
      </c>
      <c r="E15" s="99">
        <v>8.1458590924739796E-2</v>
      </c>
      <c r="F15" s="99">
        <v>5.9373686090111698E-3</v>
      </c>
      <c r="G15" s="99">
        <v>1.61138037219644E-3</v>
      </c>
      <c r="H15" s="99">
        <v>4.4788228115066902E-4</v>
      </c>
      <c r="I15" s="99">
        <v>5.3840072359889702E-4</v>
      </c>
      <c r="J15" s="101">
        <v>0.68472093343734697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236</v>
      </c>
    </row>
    <row r="4" spans="1:17" x14ac:dyDescent="0.2">
      <c r="A4" t="s">
        <v>237</v>
      </c>
    </row>
    <row r="5" spans="1:17" ht="25.5" x14ac:dyDescent="0.2">
      <c r="A5" s="4" t="s">
        <v>24</v>
      </c>
      <c r="B5" s="4" t="s">
        <v>4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218</v>
      </c>
      <c r="P5" s="4" t="s">
        <v>25</v>
      </c>
      <c r="Q5" s="4" t="s">
        <v>172</v>
      </c>
    </row>
    <row r="6" spans="1:17" x14ac:dyDescent="0.2">
      <c r="A6" s="5" t="s">
        <v>26</v>
      </c>
      <c r="B6" s="231" t="s">
        <v>1</v>
      </c>
      <c r="C6" s="228" t="s">
        <v>1</v>
      </c>
      <c r="D6" s="228" t="s">
        <v>1</v>
      </c>
      <c r="E6" s="228" t="s">
        <v>1</v>
      </c>
      <c r="F6" s="228" t="s">
        <v>1</v>
      </c>
      <c r="G6" s="228" t="s">
        <v>1</v>
      </c>
      <c r="H6" s="228" t="s">
        <v>1</v>
      </c>
      <c r="I6" s="228" t="s">
        <v>1</v>
      </c>
      <c r="J6" s="228" t="s">
        <v>1</v>
      </c>
      <c r="K6" s="228" t="s">
        <v>1</v>
      </c>
      <c r="L6" s="228" t="s">
        <v>1</v>
      </c>
      <c r="M6" s="228" t="s">
        <v>1</v>
      </c>
      <c r="N6" s="228" t="s">
        <v>1</v>
      </c>
      <c r="O6" s="228" t="s">
        <v>1</v>
      </c>
      <c r="P6" s="234" t="s">
        <v>1</v>
      </c>
      <c r="Q6" s="234" t="s">
        <v>1</v>
      </c>
    </row>
    <row r="7" spans="1:17" x14ac:dyDescent="0.2">
      <c r="A7" s="2" t="s">
        <v>26</v>
      </c>
      <c r="B7" s="232">
        <v>1754</v>
      </c>
      <c r="C7" s="229">
        <v>2.1394137293100399E-2</v>
      </c>
      <c r="D7" s="229">
        <v>5.33284321427345E-2</v>
      </c>
      <c r="E7" s="229">
        <v>9.6850663423538194E-2</v>
      </c>
      <c r="F7" s="229">
        <v>0.121361888945103</v>
      </c>
      <c r="G7" s="229">
        <v>9.2827908694744096E-2</v>
      </c>
      <c r="H7" s="229">
        <v>7.85877481102943E-2</v>
      </c>
      <c r="I7" s="229">
        <v>4.5961484313011197E-2</v>
      </c>
      <c r="J7" s="229">
        <v>5.2933406084775897E-2</v>
      </c>
      <c r="K7" s="229">
        <v>3.1861554831266403E-2</v>
      </c>
      <c r="L7" s="229">
        <v>9.2319674789905506E-2</v>
      </c>
      <c r="M7" s="229">
        <v>8.3389878273010296E-2</v>
      </c>
      <c r="N7" s="229">
        <v>0.11569821089506099</v>
      </c>
      <c r="O7" s="229">
        <v>0.11348500102758401</v>
      </c>
      <c r="P7" s="235">
        <v>1014.9208984375</v>
      </c>
      <c r="Q7" s="235">
        <v>750</v>
      </c>
    </row>
    <row r="8" spans="1:17" x14ac:dyDescent="0.2">
      <c r="A8" s="5" t="s">
        <v>27</v>
      </c>
      <c r="B8" s="231" t="s">
        <v>1</v>
      </c>
      <c r="C8" s="228" t="s">
        <v>1</v>
      </c>
      <c r="D8" s="228" t="s">
        <v>1</v>
      </c>
      <c r="E8" s="228" t="s">
        <v>1</v>
      </c>
      <c r="F8" s="228" t="s">
        <v>1</v>
      </c>
      <c r="G8" s="228" t="s">
        <v>1</v>
      </c>
      <c r="H8" s="228" t="s">
        <v>1</v>
      </c>
      <c r="I8" s="228" t="s">
        <v>1</v>
      </c>
      <c r="J8" s="228" t="s">
        <v>1</v>
      </c>
      <c r="K8" s="228" t="s">
        <v>1</v>
      </c>
      <c r="L8" s="228" t="s">
        <v>1</v>
      </c>
      <c r="M8" s="228" t="s">
        <v>1</v>
      </c>
      <c r="N8" s="228" t="s">
        <v>1</v>
      </c>
      <c r="O8" s="228" t="s">
        <v>1</v>
      </c>
      <c r="P8" s="234" t="s">
        <v>1</v>
      </c>
      <c r="Q8" s="234" t="s">
        <v>1</v>
      </c>
    </row>
    <row r="9" spans="1:17" x14ac:dyDescent="0.2">
      <c r="A9" s="2" t="s">
        <v>28</v>
      </c>
      <c r="B9" s="232">
        <v>168</v>
      </c>
      <c r="C9" s="229">
        <v>4.72924560308456E-2</v>
      </c>
      <c r="D9" s="229">
        <v>6.3743375241756398E-2</v>
      </c>
      <c r="E9" s="229">
        <v>0.10258810967206999</v>
      </c>
      <c r="F9" s="229">
        <v>0.17746141552925099</v>
      </c>
      <c r="G9" s="229">
        <v>6.6648781299591106E-2</v>
      </c>
      <c r="H9" s="229">
        <v>6.5583124756812994E-2</v>
      </c>
      <c r="I9" s="229">
        <v>5.58224804699421E-2</v>
      </c>
      <c r="J9" s="229">
        <v>9.3019872903823894E-2</v>
      </c>
      <c r="K9" s="229">
        <v>5.2898887544870397E-2</v>
      </c>
      <c r="L9" s="229">
        <v>9.7867943346500397E-2</v>
      </c>
      <c r="M9" s="229">
        <v>6.9350041449070005E-2</v>
      </c>
      <c r="N9" s="229">
        <v>4.9206677824258797E-2</v>
      </c>
      <c r="O9" s="229">
        <v>5.8516841381788302E-2</v>
      </c>
      <c r="P9" s="235">
        <v>828.285400390625</v>
      </c>
      <c r="Q9" s="235">
        <v>600</v>
      </c>
    </row>
    <row r="10" spans="1:17" x14ac:dyDescent="0.2">
      <c r="A10" s="2" t="s">
        <v>29</v>
      </c>
      <c r="B10" s="232">
        <v>38</v>
      </c>
      <c r="C10" s="229">
        <v>0</v>
      </c>
      <c r="D10" s="229">
        <v>1.92153751850128E-2</v>
      </c>
      <c r="E10" s="229">
        <v>0</v>
      </c>
      <c r="F10" s="229">
        <v>2.361617423594E-2</v>
      </c>
      <c r="G10" s="229">
        <v>5.8382384479045903E-2</v>
      </c>
      <c r="H10" s="229">
        <v>0.226180240511894</v>
      </c>
      <c r="I10" s="229">
        <v>6.2413373962044699E-3</v>
      </c>
      <c r="J10" s="229">
        <v>0</v>
      </c>
      <c r="K10" s="229">
        <v>2.5076858699321702E-2</v>
      </c>
      <c r="L10" s="229">
        <v>0.14247795939445501</v>
      </c>
      <c r="M10" s="229">
        <v>0.19244262576103199</v>
      </c>
      <c r="N10" s="229">
        <v>0.18087391555309301</v>
      </c>
      <c r="O10" s="229">
        <v>0.125493139028549</v>
      </c>
      <c r="P10" s="235">
        <v>1199.11608886719</v>
      </c>
      <c r="Q10" s="235">
        <v>1150</v>
      </c>
    </row>
    <row r="11" spans="1:17" x14ac:dyDescent="0.2">
      <c r="A11" s="2" t="s">
        <v>30</v>
      </c>
      <c r="B11" s="232">
        <v>431</v>
      </c>
      <c r="C11" s="229">
        <v>1.23405568301678E-2</v>
      </c>
      <c r="D11" s="229">
        <v>2.55959015339613E-2</v>
      </c>
      <c r="E11" s="229">
        <v>2.6176007464528101E-2</v>
      </c>
      <c r="F11" s="229">
        <v>3.28793004155159E-2</v>
      </c>
      <c r="G11" s="229">
        <v>3.8694046437740298E-2</v>
      </c>
      <c r="H11" s="229">
        <v>3.1063562259078002E-2</v>
      </c>
      <c r="I11" s="229">
        <v>1.9324295222759202E-2</v>
      </c>
      <c r="J11" s="229">
        <v>2.8432272374629999E-2</v>
      </c>
      <c r="K11" s="229">
        <v>8.6117247119545902E-3</v>
      </c>
      <c r="L11" s="229">
        <v>8.9867182075977298E-2</v>
      </c>
      <c r="M11" s="229">
        <v>0.128021955490112</v>
      </c>
      <c r="N11" s="229">
        <v>0.264649748802185</v>
      </c>
      <c r="O11" s="229">
        <v>0.2943434715271</v>
      </c>
      <c r="P11" s="235">
        <v>1609.98400878906</v>
      </c>
      <c r="Q11" s="235">
        <v>1500</v>
      </c>
    </row>
    <row r="12" spans="1:17" x14ac:dyDescent="0.2">
      <c r="A12" s="2" t="s">
        <v>31</v>
      </c>
      <c r="B12" s="232">
        <v>324</v>
      </c>
      <c r="C12" s="229">
        <v>5.3072087466716801E-3</v>
      </c>
      <c r="D12" s="229">
        <v>3.57239730656147E-2</v>
      </c>
      <c r="E12" s="229">
        <v>5.8037288486957599E-2</v>
      </c>
      <c r="F12" s="229">
        <v>0.106734797358513</v>
      </c>
      <c r="G12" s="229">
        <v>0.14499911665916401</v>
      </c>
      <c r="H12" s="229">
        <v>0.10895103961229299</v>
      </c>
      <c r="I12" s="229">
        <v>3.3556118607521099E-2</v>
      </c>
      <c r="J12" s="229">
        <v>4.10339087247849E-2</v>
      </c>
      <c r="K12" s="229">
        <v>5.9008508920669597E-2</v>
      </c>
      <c r="L12" s="229">
        <v>0.120410978794098</v>
      </c>
      <c r="M12" s="229">
        <v>0.105783931910992</v>
      </c>
      <c r="N12" s="229">
        <v>0.102167427539825</v>
      </c>
      <c r="O12" s="229">
        <v>7.8285694122314495E-2</v>
      </c>
      <c r="P12" s="235">
        <v>1008.81274414062</v>
      </c>
      <c r="Q12" s="235">
        <v>800</v>
      </c>
    </row>
    <row r="13" spans="1:17" x14ac:dyDescent="0.2">
      <c r="A13" s="2" t="s">
        <v>32</v>
      </c>
      <c r="B13" s="232">
        <v>105</v>
      </c>
      <c r="C13" s="229">
        <v>7.0794345811009398E-3</v>
      </c>
      <c r="D13" s="229">
        <v>8.9209474623203305E-2</v>
      </c>
      <c r="E13" s="229">
        <v>0.245029717683792</v>
      </c>
      <c r="F13" s="229">
        <v>0.22369469702243799</v>
      </c>
      <c r="G13" s="229">
        <v>0.128905519843102</v>
      </c>
      <c r="H13" s="229">
        <v>5.5386789143085501E-2</v>
      </c>
      <c r="I13" s="229">
        <v>7.2175264358520494E-2</v>
      </c>
      <c r="J13" s="229">
        <v>2.52571683377028E-2</v>
      </c>
      <c r="K13" s="229">
        <v>7.4322763830423398E-3</v>
      </c>
      <c r="L13" s="229">
        <v>6.7424699664115906E-2</v>
      </c>
      <c r="M13" s="229">
        <v>2.3243084549903901E-2</v>
      </c>
      <c r="N13" s="229">
        <v>2.2776616737246499E-2</v>
      </c>
      <c r="O13" s="229">
        <v>3.2385263592004797E-2</v>
      </c>
      <c r="P13" s="235">
        <v>630.0751953125</v>
      </c>
      <c r="Q13" s="235">
        <v>450</v>
      </c>
    </row>
    <row r="14" spans="1:17" x14ac:dyDescent="0.2">
      <c r="A14" s="2" t="s">
        <v>33</v>
      </c>
      <c r="B14" s="232">
        <v>500</v>
      </c>
      <c r="C14" s="229">
        <v>2.72207986563444E-2</v>
      </c>
      <c r="D14" s="229">
        <v>9.7924046218395205E-2</v>
      </c>
      <c r="E14" s="229">
        <v>0.159475147724152</v>
      </c>
      <c r="F14" s="229">
        <v>0.15795369446277599</v>
      </c>
      <c r="G14" s="229">
        <v>0.12798964977264399</v>
      </c>
      <c r="H14" s="229">
        <v>0.102953463792801</v>
      </c>
      <c r="I14" s="229">
        <v>7.6851345598697704E-2</v>
      </c>
      <c r="J14" s="229">
        <v>7.2798669338226304E-2</v>
      </c>
      <c r="K14" s="229">
        <v>3.2141681760549497E-2</v>
      </c>
      <c r="L14" s="229">
        <v>5.8377306908369099E-2</v>
      </c>
      <c r="M14" s="229">
        <v>3.1040325760841401E-2</v>
      </c>
      <c r="N14" s="229">
        <v>3.9417125284671797E-2</v>
      </c>
      <c r="O14" s="229">
        <v>1.5856750309467298E-2</v>
      </c>
      <c r="P14" s="235">
        <v>631.73455810546898</v>
      </c>
      <c r="Q14" s="235">
        <v>500</v>
      </c>
    </row>
    <row r="15" spans="1:17" x14ac:dyDescent="0.2">
      <c r="A15" s="5" t="s">
        <v>34</v>
      </c>
      <c r="B15" s="231" t="s">
        <v>1</v>
      </c>
      <c r="C15" s="228" t="s">
        <v>1</v>
      </c>
      <c r="D15" s="228" t="s">
        <v>1</v>
      </c>
      <c r="E15" s="228" t="s">
        <v>1</v>
      </c>
      <c r="F15" s="228" t="s">
        <v>1</v>
      </c>
      <c r="G15" s="228" t="s">
        <v>1</v>
      </c>
      <c r="H15" s="228" t="s">
        <v>1</v>
      </c>
      <c r="I15" s="228" t="s">
        <v>1</v>
      </c>
      <c r="J15" s="228" t="s">
        <v>1</v>
      </c>
      <c r="K15" s="228" t="s">
        <v>1</v>
      </c>
      <c r="L15" s="228" t="s">
        <v>1</v>
      </c>
      <c r="M15" s="228" t="s">
        <v>1</v>
      </c>
      <c r="N15" s="228" t="s">
        <v>1</v>
      </c>
      <c r="O15" s="228" t="s">
        <v>1</v>
      </c>
      <c r="P15" s="234" t="s">
        <v>1</v>
      </c>
      <c r="Q15" s="234" t="s">
        <v>1</v>
      </c>
    </row>
    <row r="16" spans="1:17" x14ac:dyDescent="0.2">
      <c r="A16" s="2" t="s">
        <v>35</v>
      </c>
      <c r="B16" s="232">
        <v>1142</v>
      </c>
      <c r="C16" s="229">
        <v>9.4991419464349695E-3</v>
      </c>
      <c r="D16" s="229">
        <v>3.8700349628925303E-2</v>
      </c>
      <c r="E16" s="229">
        <v>6.3608504831790896E-2</v>
      </c>
      <c r="F16" s="229">
        <v>9.4742462038993794E-2</v>
      </c>
      <c r="G16" s="229">
        <v>6.9919191300869002E-2</v>
      </c>
      <c r="H16" s="229">
        <v>8.0061040818691295E-2</v>
      </c>
      <c r="I16" s="229">
        <v>3.1622201204299899E-2</v>
      </c>
      <c r="J16" s="229">
        <v>4.9627330154180499E-2</v>
      </c>
      <c r="K16" s="229">
        <v>3.2348077744245501E-2</v>
      </c>
      <c r="L16" s="229">
        <v>0.112192429602146</v>
      </c>
      <c r="M16" s="229">
        <v>0.113047771155834</v>
      </c>
      <c r="N16" s="229">
        <v>0.156526118516922</v>
      </c>
      <c r="O16" s="229">
        <v>0.148105382919312</v>
      </c>
      <c r="P16" s="235">
        <v>1177.7783203125</v>
      </c>
      <c r="Q16" s="235">
        <v>1000</v>
      </c>
    </row>
    <row r="17" spans="1:17" x14ac:dyDescent="0.2">
      <c r="A17" s="2" t="s">
        <v>36</v>
      </c>
      <c r="B17" s="232">
        <v>11</v>
      </c>
      <c r="C17" s="229" t="s">
        <v>1</v>
      </c>
      <c r="D17" s="229" t="s">
        <v>1</v>
      </c>
      <c r="E17" s="229" t="s">
        <v>1</v>
      </c>
      <c r="F17" s="229" t="s">
        <v>1</v>
      </c>
      <c r="G17" s="229" t="s">
        <v>1</v>
      </c>
      <c r="H17" s="229" t="s">
        <v>1</v>
      </c>
      <c r="I17" s="229" t="s">
        <v>1</v>
      </c>
      <c r="J17" s="229" t="s">
        <v>1</v>
      </c>
      <c r="K17" s="229" t="s">
        <v>1</v>
      </c>
      <c r="L17" s="229" t="s">
        <v>1</v>
      </c>
      <c r="M17" s="229" t="s">
        <v>1</v>
      </c>
      <c r="N17" s="229" t="s">
        <v>1</v>
      </c>
      <c r="O17" s="229" t="s">
        <v>1</v>
      </c>
      <c r="P17" s="235" t="s">
        <v>1</v>
      </c>
      <c r="Q17" s="235" t="s">
        <v>1</v>
      </c>
    </row>
    <row r="18" spans="1:17" x14ac:dyDescent="0.2">
      <c r="A18" s="2" t="s">
        <v>37</v>
      </c>
      <c r="B18" s="232">
        <v>549</v>
      </c>
      <c r="C18" s="229">
        <v>1.53409978374839E-2</v>
      </c>
      <c r="D18" s="229">
        <v>8.1259101629257202E-2</v>
      </c>
      <c r="E18" s="229">
        <v>0.19755461812019301</v>
      </c>
      <c r="F18" s="229">
        <v>0.19829751551151301</v>
      </c>
      <c r="G18" s="229">
        <v>0.151908308267593</v>
      </c>
      <c r="H18" s="229">
        <v>5.2036184817552601E-2</v>
      </c>
      <c r="I18" s="229">
        <v>8.5684329271316501E-2</v>
      </c>
      <c r="J18" s="229">
        <v>5.87880983948708E-2</v>
      </c>
      <c r="K18" s="229">
        <v>1.8422055989503899E-2</v>
      </c>
      <c r="L18" s="229">
        <v>6.3759237527847304E-2</v>
      </c>
      <c r="M18" s="229">
        <v>2.2523110732436201E-2</v>
      </c>
      <c r="N18" s="229">
        <v>2.6834644377231601E-2</v>
      </c>
      <c r="O18" s="229">
        <v>2.7591805905103701E-2</v>
      </c>
      <c r="P18" s="235">
        <v>639.85461425781205</v>
      </c>
      <c r="Q18" s="235">
        <v>500</v>
      </c>
    </row>
    <row r="19" spans="1:17" x14ac:dyDescent="0.2">
      <c r="A19" s="2" t="s">
        <v>38</v>
      </c>
      <c r="B19" s="232">
        <v>21</v>
      </c>
      <c r="C19" s="229" t="s">
        <v>1</v>
      </c>
      <c r="D19" s="229" t="s">
        <v>1</v>
      </c>
      <c r="E19" s="229" t="s">
        <v>1</v>
      </c>
      <c r="F19" s="229" t="s">
        <v>1</v>
      </c>
      <c r="G19" s="229" t="s">
        <v>1</v>
      </c>
      <c r="H19" s="229" t="s">
        <v>1</v>
      </c>
      <c r="I19" s="229" t="s">
        <v>1</v>
      </c>
      <c r="J19" s="229" t="s">
        <v>1</v>
      </c>
      <c r="K19" s="229" t="s">
        <v>1</v>
      </c>
      <c r="L19" s="229" t="s">
        <v>1</v>
      </c>
      <c r="M19" s="229" t="s">
        <v>1</v>
      </c>
      <c r="N19" s="229" t="s">
        <v>1</v>
      </c>
      <c r="O19" s="229" t="s">
        <v>1</v>
      </c>
      <c r="P19" s="235" t="s">
        <v>1</v>
      </c>
      <c r="Q19" s="235" t="s">
        <v>1</v>
      </c>
    </row>
    <row r="20" spans="1:17" x14ac:dyDescent="0.2">
      <c r="A20" s="5" t="s">
        <v>39</v>
      </c>
      <c r="B20" s="231" t="s">
        <v>1</v>
      </c>
      <c r="C20" s="228" t="s">
        <v>1</v>
      </c>
      <c r="D20" s="228" t="s">
        <v>1</v>
      </c>
      <c r="E20" s="228" t="s">
        <v>1</v>
      </c>
      <c r="F20" s="228" t="s">
        <v>1</v>
      </c>
      <c r="G20" s="228" t="s">
        <v>1</v>
      </c>
      <c r="H20" s="228" t="s">
        <v>1</v>
      </c>
      <c r="I20" s="228" t="s">
        <v>1</v>
      </c>
      <c r="J20" s="228" t="s">
        <v>1</v>
      </c>
      <c r="K20" s="228" t="s">
        <v>1</v>
      </c>
      <c r="L20" s="228" t="s">
        <v>1</v>
      </c>
      <c r="M20" s="228" t="s">
        <v>1</v>
      </c>
      <c r="N20" s="228" t="s">
        <v>1</v>
      </c>
      <c r="O20" s="228" t="s">
        <v>1</v>
      </c>
      <c r="P20" s="234" t="s">
        <v>1</v>
      </c>
      <c r="Q20" s="234" t="s">
        <v>1</v>
      </c>
    </row>
    <row r="21" spans="1:17" x14ac:dyDescent="0.2">
      <c r="A21" s="2" t="s">
        <v>35</v>
      </c>
      <c r="B21" s="232">
        <v>1142</v>
      </c>
      <c r="C21" s="229">
        <v>9.4991419464349695E-3</v>
      </c>
      <c r="D21" s="229">
        <v>3.8700349628925303E-2</v>
      </c>
      <c r="E21" s="229">
        <v>6.3608504831790896E-2</v>
      </c>
      <c r="F21" s="229">
        <v>9.4742462038993794E-2</v>
      </c>
      <c r="G21" s="229">
        <v>6.9919191300869002E-2</v>
      </c>
      <c r="H21" s="229">
        <v>8.0061040818691295E-2</v>
      </c>
      <c r="I21" s="229">
        <v>3.1622201204299899E-2</v>
      </c>
      <c r="J21" s="229">
        <v>4.9627330154180499E-2</v>
      </c>
      <c r="K21" s="229">
        <v>3.2348077744245501E-2</v>
      </c>
      <c r="L21" s="229">
        <v>0.112192429602146</v>
      </c>
      <c r="M21" s="229">
        <v>0.113047771155834</v>
      </c>
      <c r="N21" s="229">
        <v>0.156526118516922</v>
      </c>
      <c r="O21" s="229">
        <v>0.148105382919312</v>
      </c>
      <c r="P21" s="235">
        <v>1177.7783203125</v>
      </c>
      <c r="Q21" s="235">
        <v>1000</v>
      </c>
    </row>
    <row r="22" spans="1:17" x14ac:dyDescent="0.2">
      <c r="A22" s="2" t="s">
        <v>40</v>
      </c>
      <c r="B22" s="232">
        <v>9</v>
      </c>
      <c r="C22" s="229" t="s">
        <v>1</v>
      </c>
      <c r="D22" s="229" t="s">
        <v>1</v>
      </c>
      <c r="E22" s="229" t="s">
        <v>1</v>
      </c>
      <c r="F22" s="229" t="s">
        <v>1</v>
      </c>
      <c r="G22" s="229" t="s">
        <v>1</v>
      </c>
      <c r="H22" s="229" t="s">
        <v>1</v>
      </c>
      <c r="I22" s="229" t="s">
        <v>1</v>
      </c>
      <c r="J22" s="229" t="s">
        <v>1</v>
      </c>
      <c r="K22" s="229" t="s">
        <v>1</v>
      </c>
      <c r="L22" s="229" t="s">
        <v>1</v>
      </c>
      <c r="M22" s="229" t="s">
        <v>1</v>
      </c>
      <c r="N22" s="229" t="s">
        <v>1</v>
      </c>
      <c r="O22" s="229" t="s">
        <v>1</v>
      </c>
      <c r="P22" s="235" t="s">
        <v>1</v>
      </c>
      <c r="Q22" s="235" t="s">
        <v>1</v>
      </c>
    </row>
    <row r="23" spans="1:17" x14ac:dyDescent="0.2">
      <c r="A23" s="2" t="s">
        <v>41</v>
      </c>
      <c r="B23" s="232">
        <v>2</v>
      </c>
      <c r="C23" s="229" t="s">
        <v>1</v>
      </c>
      <c r="D23" s="229" t="s">
        <v>1</v>
      </c>
      <c r="E23" s="229" t="s">
        <v>1</v>
      </c>
      <c r="F23" s="229" t="s">
        <v>1</v>
      </c>
      <c r="G23" s="229" t="s">
        <v>1</v>
      </c>
      <c r="H23" s="229" t="s">
        <v>1</v>
      </c>
      <c r="I23" s="229" t="s">
        <v>1</v>
      </c>
      <c r="J23" s="229" t="s">
        <v>1</v>
      </c>
      <c r="K23" s="229" t="s">
        <v>1</v>
      </c>
      <c r="L23" s="229" t="s">
        <v>1</v>
      </c>
      <c r="M23" s="229" t="s">
        <v>1</v>
      </c>
      <c r="N23" s="229" t="s">
        <v>1</v>
      </c>
      <c r="O23" s="229" t="s">
        <v>1</v>
      </c>
      <c r="P23" s="235" t="s">
        <v>1</v>
      </c>
      <c r="Q23" s="235" t="s">
        <v>1</v>
      </c>
    </row>
    <row r="24" spans="1:17" x14ac:dyDescent="0.2">
      <c r="A24" s="2" t="s">
        <v>42</v>
      </c>
      <c r="B24" s="232">
        <v>0</v>
      </c>
      <c r="C24" s="229" t="s">
        <v>1</v>
      </c>
      <c r="D24" s="229" t="s">
        <v>1</v>
      </c>
      <c r="E24" s="229" t="s">
        <v>1</v>
      </c>
      <c r="F24" s="229" t="s">
        <v>1</v>
      </c>
      <c r="G24" s="229" t="s">
        <v>1</v>
      </c>
      <c r="H24" s="229" t="s">
        <v>1</v>
      </c>
      <c r="I24" s="229" t="s">
        <v>1</v>
      </c>
      <c r="J24" s="229" t="s">
        <v>1</v>
      </c>
      <c r="K24" s="229" t="s">
        <v>1</v>
      </c>
      <c r="L24" s="229" t="s">
        <v>1</v>
      </c>
      <c r="M24" s="229" t="s">
        <v>1</v>
      </c>
      <c r="N24" s="229" t="s">
        <v>1</v>
      </c>
      <c r="O24" s="229" t="s">
        <v>1</v>
      </c>
      <c r="P24" s="235" t="s">
        <v>1</v>
      </c>
      <c r="Q24" s="235" t="s">
        <v>1</v>
      </c>
    </row>
    <row r="25" spans="1:17" x14ac:dyDescent="0.2">
      <c r="A25" s="2" t="s">
        <v>43</v>
      </c>
      <c r="B25" s="232">
        <v>0</v>
      </c>
      <c r="C25" s="229" t="s">
        <v>1</v>
      </c>
      <c r="D25" s="229" t="s">
        <v>1</v>
      </c>
      <c r="E25" s="229" t="s">
        <v>1</v>
      </c>
      <c r="F25" s="229" t="s">
        <v>1</v>
      </c>
      <c r="G25" s="229" t="s">
        <v>1</v>
      </c>
      <c r="H25" s="229" t="s">
        <v>1</v>
      </c>
      <c r="I25" s="229" t="s">
        <v>1</v>
      </c>
      <c r="J25" s="229" t="s">
        <v>1</v>
      </c>
      <c r="K25" s="229" t="s">
        <v>1</v>
      </c>
      <c r="L25" s="229" t="s">
        <v>1</v>
      </c>
      <c r="M25" s="229" t="s">
        <v>1</v>
      </c>
      <c r="N25" s="229" t="s">
        <v>1</v>
      </c>
      <c r="O25" s="229" t="s">
        <v>1</v>
      </c>
      <c r="P25" s="235" t="s">
        <v>1</v>
      </c>
      <c r="Q25" s="235" t="s">
        <v>1</v>
      </c>
    </row>
    <row r="26" spans="1:17" x14ac:dyDescent="0.2">
      <c r="A26" s="2" t="s">
        <v>37</v>
      </c>
      <c r="B26" s="232">
        <v>549</v>
      </c>
      <c r="C26" s="229">
        <v>1.53409978374839E-2</v>
      </c>
      <c r="D26" s="229">
        <v>8.1259101629257202E-2</v>
      </c>
      <c r="E26" s="229">
        <v>0.19755461812019301</v>
      </c>
      <c r="F26" s="229">
        <v>0.19829751551151301</v>
      </c>
      <c r="G26" s="229">
        <v>0.151908308267593</v>
      </c>
      <c r="H26" s="229">
        <v>5.2036184817552601E-2</v>
      </c>
      <c r="I26" s="229">
        <v>8.5684329271316501E-2</v>
      </c>
      <c r="J26" s="229">
        <v>5.87880983948708E-2</v>
      </c>
      <c r="K26" s="229">
        <v>1.8422055989503899E-2</v>
      </c>
      <c r="L26" s="229">
        <v>6.3759237527847304E-2</v>
      </c>
      <c r="M26" s="229">
        <v>2.2523110732436201E-2</v>
      </c>
      <c r="N26" s="229">
        <v>2.6834644377231601E-2</v>
      </c>
      <c r="O26" s="229">
        <v>2.7591805905103701E-2</v>
      </c>
      <c r="P26" s="235">
        <v>639.85461425781205</v>
      </c>
      <c r="Q26" s="235">
        <v>500</v>
      </c>
    </row>
    <row r="27" spans="1:17" x14ac:dyDescent="0.2">
      <c r="A27" s="2" t="s">
        <v>44</v>
      </c>
      <c r="B27" s="232">
        <v>2</v>
      </c>
      <c r="C27" s="229" t="s">
        <v>1</v>
      </c>
      <c r="D27" s="229" t="s">
        <v>1</v>
      </c>
      <c r="E27" s="229" t="s">
        <v>1</v>
      </c>
      <c r="F27" s="229" t="s">
        <v>1</v>
      </c>
      <c r="G27" s="229" t="s">
        <v>1</v>
      </c>
      <c r="H27" s="229" t="s">
        <v>1</v>
      </c>
      <c r="I27" s="229" t="s">
        <v>1</v>
      </c>
      <c r="J27" s="229" t="s">
        <v>1</v>
      </c>
      <c r="K27" s="229" t="s">
        <v>1</v>
      </c>
      <c r="L27" s="229" t="s">
        <v>1</v>
      </c>
      <c r="M27" s="229" t="s">
        <v>1</v>
      </c>
      <c r="N27" s="229" t="s">
        <v>1</v>
      </c>
      <c r="O27" s="229" t="s">
        <v>1</v>
      </c>
      <c r="P27" s="235" t="s">
        <v>1</v>
      </c>
      <c r="Q27" s="235" t="s">
        <v>1</v>
      </c>
    </row>
    <row r="28" spans="1:17" x14ac:dyDescent="0.2">
      <c r="A28" s="2" t="s">
        <v>45</v>
      </c>
      <c r="B28" s="232">
        <v>19</v>
      </c>
      <c r="C28" s="229" t="s">
        <v>1</v>
      </c>
      <c r="D28" s="229" t="s">
        <v>1</v>
      </c>
      <c r="E28" s="229" t="s">
        <v>1</v>
      </c>
      <c r="F28" s="229" t="s">
        <v>1</v>
      </c>
      <c r="G28" s="229" t="s">
        <v>1</v>
      </c>
      <c r="H28" s="229" t="s">
        <v>1</v>
      </c>
      <c r="I28" s="229" t="s">
        <v>1</v>
      </c>
      <c r="J28" s="229" t="s">
        <v>1</v>
      </c>
      <c r="K28" s="229" t="s">
        <v>1</v>
      </c>
      <c r="L28" s="229" t="s">
        <v>1</v>
      </c>
      <c r="M28" s="229" t="s">
        <v>1</v>
      </c>
      <c r="N28" s="229" t="s">
        <v>1</v>
      </c>
      <c r="O28" s="229" t="s">
        <v>1</v>
      </c>
      <c r="P28" s="235" t="s">
        <v>1</v>
      </c>
      <c r="Q28" s="235" t="s">
        <v>1</v>
      </c>
    </row>
    <row r="29" spans="1:17" x14ac:dyDescent="0.2">
      <c r="A29" s="5" t="s">
        <v>46</v>
      </c>
      <c r="B29" s="231" t="s">
        <v>1</v>
      </c>
      <c r="C29" s="228" t="s">
        <v>1</v>
      </c>
      <c r="D29" s="228" t="s">
        <v>1</v>
      </c>
      <c r="E29" s="228" t="s">
        <v>1</v>
      </c>
      <c r="F29" s="228" t="s">
        <v>1</v>
      </c>
      <c r="G29" s="228" t="s">
        <v>1</v>
      </c>
      <c r="H29" s="228" t="s">
        <v>1</v>
      </c>
      <c r="I29" s="228" t="s">
        <v>1</v>
      </c>
      <c r="J29" s="228" t="s">
        <v>1</v>
      </c>
      <c r="K29" s="228" t="s">
        <v>1</v>
      </c>
      <c r="L29" s="228" t="s">
        <v>1</v>
      </c>
      <c r="M29" s="228" t="s">
        <v>1</v>
      </c>
      <c r="N29" s="228" t="s">
        <v>1</v>
      </c>
      <c r="O29" s="228" t="s">
        <v>1</v>
      </c>
      <c r="P29" s="234" t="s">
        <v>1</v>
      </c>
      <c r="Q29" s="234" t="s">
        <v>1</v>
      </c>
    </row>
    <row r="30" spans="1:17" x14ac:dyDescent="0.2">
      <c r="A30" s="2" t="s">
        <v>47</v>
      </c>
      <c r="B30" s="232">
        <v>15</v>
      </c>
      <c r="C30" s="229" t="s">
        <v>1</v>
      </c>
      <c r="D30" s="229" t="s">
        <v>1</v>
      </c>
      <c r="E30" s="229" t="s">
        <v>1</v>
      </c>
      <c r="F30" s="229" t="s">
        <v>1</v>
      </c>
      <c r="G30" s="229" t="s">
        <v>1</v>
      </c>
      <c r="H30" s="229" t="s">
        <v>1</v>
      </c>
      <c r="I30" s="229" t="s">
        <v>1</v>
      </c>
      <c r="J30" s="229" t="s">
        <v>1</v>
      </c>
      <c r="K30" s="229" t="s">
        <v>1</v>
      </c>
      <c r="L30" s="229" t="s">
        <v>1</v>
      </c>
      <c r="M30" s="229" t="s">
        <v>1</v>
      </c>
      <c r="N30" s="229" t="s">
        <v>1</v>
      </c>
      <c r="O30" s="229" t="s">
        <v>1</v>
      </c>
      <c r="P30" s="235" t="s">
        <v>1</v>
      </c>
      <c r="Q30" s="235" t="s">
        <v>1</v>
      </c>
    </row>
    <row r="31" spans="1:17" x14ac:dyDescent="0.2">
      <c r="A31" s="2" t="s">
        <v>48</v>
      </c>
      <c r="B31" s="232">
        <v>168</v>
      </c>
      <c r="C31" s="229">
        <v>3.2233182340860402E-2</v>
      </c>
      <c r="D31" s="229">
        <v>0.103993259370327</v>
      </c>
      <c r="E31" s="229">
        <v>0.184315651655197</v>
      </c>
      <c r="F31" s="229">
        <v>0.16675379872322099</v>
      </c>
      <c r="G31" s="229">
        <v>0.131727635860443</v>
      </c>
      <c r="H31" s="229">
        <v>6.8242929875850705E-2</v>
      </c>
      <c r="I31" s="229">
        <v>7.1427464485168499E-2</v>
      </c>
      <c r="J31" s="229">
        <v>6.3456431031227098E-2</v>
      </c>
      <c r="K31" s="229">
        <v>3.5088635981082902E-2</v>
      </c>
      <c r="L31" s="229">
        <v>0.11348286271095299</v>
      </c>
      <c r="M31" s="229">
        <v>1.5868142247199998E-2</v>
      </c>
      <c r="N31" s="229">
        <v>4.4738384895026701E-3</v>
      </c>
      <c r="O31" s="229">
        <v>8.9361760765314102E-3</v>
      </c>
      <c r="P31" s="235">
        <v>577.01971435546898</v>
      </c>
      <c r="Q31" s="235">
        <v>500</v>
      </c>
    </row>
    <row r="32" spans="1:17" x14ac:dyDescent="0.2">
      <c r="A32" s="2" t="s">
        <v>49</v>
      </c>
      <c r="B32" s="232">
        <v>267</v>
      </c>
      <c r="C32" s="229">
        <v>2.2844711318612099E-2</v>
      </c>
      <c r="D32" s="229">
        <v>7.9679265618324294E-2</v>
      </c>
      <c r="E32" s="229">
        <v>9.9086478352546706E-2</v>
      </c>
      <c r="F32" s="229">
        <v>0.171708583831787</v>
      </c>
      <c r="G32" s="229">
        <v>0.114748515188694</v>
      </c>
      <c r="H32" s="229">
        <v>6.7953050136566204E-2</v>
      </c>
      <c r="I32" s="229">
        <v>5.2610803395509699E-2</v>
      </c>
      <c r="J32" s="229">
        <v>4.5431327074766201E-2</v>
      </c>
      <c r="K32" s="229">
        <v>4.5251421630382503E-2</v>
      </c>
      <c r="L32" s="229">
        <v>0.110247232019901</v>
      </c>
      <c r="M32" s="229">
        <v>8.5779376327991499E-2</v>
      </c>
      <c r="N32" s="229">
        <v>4.6765752136707299E-2</v>
      </c>
      <c r="O32" s="229">
        <v>5.7893481105565997E-2</v>
      </c>
      <c r="P32" s="235">
        <v>801.952392578125</v>
      </c>
      <c r="Q32" s="235">
        <v>600</v>
      </c>
    </row>
    <row r="33" spans="1:17" x14ac:dyDescent="0.2">
      <c r="A33" s="2" t="s">
        <v>50</v>
      </c>
      <c r="B33" s="232">
        <v>1240</v>
      </c>
      <c r="C33" s="229">
        <v>1.0575405322015299E-2</v>
      </c>
      <c r="D33" s="229">
        <v>3.5168416798114797E-2</v>
      </c>
      <c r="E33" s="229">
        <v>6.60405904054642E-2</v>
      </c>
      <c r="F33" s="229">
        <v>8.8831238448619801E-2</v>
      </c>
      <c r="G33" s="229">
        <v>7.6432943344116197E-2</v>
      </c>
      <c r="H33" s="229">
        <v>7.2344698011875194E-2</v>
      </c>
      <c r="I33" s="229">
        <v>3.9381604641675901E-2</v>
      </c>
      <c r="J33" s="229">
        <v>4.9754284322261803E-2</v>
      </c>
      <c r="K33" s="229">
        <v>2.2164361551403999E-2</v>
      </c>
      <c r="L33" s="229">
        <v>8.94271954894066E-2</v>
      </c>
      <c r="M33" s="229">
        <v>0.110163383185863</v>
      </c>
      <c r="N33" s="229">
        <v>0.17612650990486101</v>
      </c>
      <c r="O33" s="229">
        <v>0.163589358329773</v>
      </c>
      <c r="P33" s="235">
        <v>1234.53137207031</v>
      </c>
      <c r="Q33" s="235">
        <v>1000</v>
      </c>
    </row>
    <row r="34" spans="1:17" x14ac:dyDescent="0.2">
      <c r="A34" s="5" t="s">
        <v>51</v>
      </c>
      <c r="B34" s="231" t="s">
        <v>1</v>
      </c>
      <c r="C34" s="228" t="s">
        <v>1</v>
      </c>
      <c r="D34" s="228" t="s">
        <v>1</v>
      </c>
      <c r="E34" s="228" t="s">
        <v>1</v>
      </c>
      <c r="F34" s="228" t="s">
        <v>1</v>
      </c>
      <c r="G34" s="228" t="s">
        <v>1</v>
      </c>
      <c r="H34" s="228" t="s">
        <v>1</v>
      </c>
      <c r="I34" s="228" t="s">
        <v>1</v>
      </c>
      <c r="J34" s="228" t="s">
        <v>1</v>
      </c>
      <c r="K34" s="228" t="s">
        <v>1</v>
      </c>
      <c r="L34" s="228" t="s">
        <v>1</v>
      </c>
      <c r="M34" s="228" t="s">
        <v>1</v>
      </c>
      <c r="N34" s="228" t="s">
        <v>1</v>
      </c>
      <c r="O34" s="228" t="s">
        <v>1</v>
      </c>
      <c r="P34" s="234" t="s">
        <v>1</v>
      </c>
      <c r="Q34" s="234" t="s">
        <v>1</v>
      </c>
    </row>
    <row r="35" spans="1:17" x14ac:dyDescent="0.2">
      <c r="A35" s="2" t="s">
        <v>52</v>
      </c>
      <c r="B35" s="232">
        <v>214</v>
      </c>
      <c r="C35" s="229">
        <v>3.0759373679757101E-2</v>
      </c>
      <c r="D35" s="229">
        <v>7.4899405241012601E-2</v>
      </c>
      <c r="E35" s="229">
        <v>0.16733942925930001</v>
      </c>
      <c r="F35" s="229">
        <v>0.20693455636501301</v>
      </c>
      <c r="G35" s="229">
        <v>8.4720246493816403E-2</v>
      </c>
      <c r="H35" s="229">
        <v>5.57080246508121E-2</v>
      </c>
      <c r="I35" s="229">
        <v>6.8429604172706604E-2</v>
      </c>
      <c r="J35" s="229">
        <v>7.20836296677589E-2</v>
      </c>
      <c r="K35" s="229">
        <v>4.0943998843431501E-2</v>
      </c>
      <c r="L35" s="229">
        <v>9.1905161738395705E-2</v>
      </c>
      <c r="M35" s="229">
        <v>4.4424060732126201E-2</v>
      </c>
      <c r="N35" s="229">
        <v>2.7612600475549701E-2</v>
      </c>
      <c r="O35" s="229">
        <v>3.4239910542964901E-2</v>
      </c>
      <c r="P35" s="235">
        <v>702.06024169921898</v>
      </c>
      <c r="Q35" s="235">
        <v>500</v>
      </c>
    </row>
    <row r="36" spans="1:17" x14ac:dyDescent="0.2">
      <c r="A36" s="2" t="s">
        <v>53</v>
      </c>
      <c r="B36" s="232">
        <v>872</v>
      </c>
      <c r="C36" s="229">
        <v>1.45763233304024E-2</v>
      </c>
      <c r="D36" s="229">
        <v>5.8987621217966101E-2</v>
      </c>
      <c r="E36" s="229">
        <v>9.6507646143436404E-2</v>
      </c>
      <c r="F36" s="229">
        <v>0.11918970197439201</v>
      </c>
      <c r="G36" s="229">
        <v>0.13843774795532199</v>
      </c>
      <c r="H36" s="229">
        <v>0.11620796471834199</v>
      </c>
      <c r="I36" s="229">
        <v>4.9236059188842801E-2</v>
      </c>
      <c r="J36" s="229">
        <v>5.6004963815212201E-2</v>
      </c>
      <c r="K36" s="229">
        <v>4.2867716401815401E-2</v>
      </c>
      <c r="L36" s="229">
        <v>9.9427707493305206E-2</v>
      </c>
      <c r="M36" s="229">
        <v>7.1639977395534502E-2</v>
      </c>
      <c r="N36" s="229">
        <v>7.4788630008697496E-2</v>
      </c>
      <c r="O36" s="229">
        <v>6.2127940356731401E-2</v>
      </c>
      <c r="P36" s="235">
        <v>862.083740234375</v>
      </c>
      <c r="Q36" s="235">
        <v>600</v>
      </c>
    </row>
    <row r="37" spans="1:17" x14ac:dyDescent="0.2">
      <c r="A37" s="2" t="s">
        <v>54</v>
      </c>
      <c r="B37" s="232">
        <v>286</v>
      </c>
      <c r="C37" s="229">
        <v>4.4631630182266201E-2</v>
      </c>
      <c r="D37" s="229">
        <v>1.49122783914208E-2</v>
      </c>
      <c r="E37" s="229">
        <v>4.5342460274696399E-2</v>
      </c>
      <c r="F37" s="229">
        <v>5.0178851932287202E-2</v>
      </c>
      <c r="G37" s="229">
        <v>2.8966950252652199E-2</v>
      </c>
      <c r="H37" s="229">
        <v>6.4577937126159696E-2</v>
      </c>
      <c r="I37" s="229">
        <v>3.07718794792891E-2</v>
      </c>
      <c r="J37" s="229">
        <v>4.5313205569982501E-2</v>
      </c>
      <c r="K37" s="229">
        <v>1.36376954615116E-2</v>
      </c>
      <c r="L37" s="229">
        <v>6.9549359381198897E-2</v>
      </c>
      <c r="M37" s="229">
        <v>0.15941521525383001</v>
      </c>
      <c r="N37" s="229">
        <v>0.20379929244518299</v>
      </c>
      <c r="O37" s="229">
        <v>0.228903248906136</v>
      </c>
      <c r="P37" s="235">
        <v>1294.48803710938</v>
      </c>
      <c r="Q37" s="235">
        <v>1200</v>
      </c>
    </row>
    <row r="38" spans="1:17" x14ac:dyDescent="0.2">
      <c r="A38" s="2" t="s">
        <v>55</v>
      </c>
      <c r="B38" s="232">
        <v>376</v>
      </c>
      <c r="C38" s="229">
        <v>0</v>
      </c>
      <c r="D38" s="229">
        <v>2.8428029268979998E-2</v>
      </c>
      <c r="E38" s="229">
        <v>1.26222129911184E-2</v>
      </c>
      <c r="F38" s="229">
        <v>2.0644277334213298E-2</v>
      </c>
      <c r="G38" s="229">
        <v>6.5046742558479295E-2</v>
      </c>
      <c r="H38" s="229">
        <v>4.7242745757103001E-2</v>
      </c>
      <c r="I38" s="229">
        <v>7.8210793435573595E-3</v>
      </c>
      <c r="J38" s="229">
        <v>1.8636070191860199E-2</v>
      </c>
      <c r="K38" s="229">
        <v>7.2986762970686002E-3</v>
      </c>
      <c r="L38" s="229">
        <v>9.9364593625068706E-2</v>
      </c>
      <c r="M38" s="229">
        <v>0.116684563457966</v>
      </c>
      <c r="N38" s="229">
        <v>0.29753351211547902</v>
      </c>
      <c r="O38" s="229">
        <v>0.27867749333381697</v>
      </c>
      <c r="P38" s="235">
        <v>1705.98583984375</v>
      </c>
      <c r="Q38" s="235">
        <v>1600</v>
      </c>
    </row>
    <row r="39" spans="1:17" x14ac:dyDescent="0.2">
      <c r="A39" s="5" t="s">
        <v>56</v>
      </c>
      <c r="B39" s="231" t="s">
        <v>1</v>
      </c>
      <c r="C39" s="228" t="s">
        <v>1</v>
      </c>
      <c r="D39" s="228" t="s">
        <v>1</v>
      </c>
      <c r="E39" s="228" t="s">
        <v>1</v>
      </c>
      <c r="F39" s="228" t="s">
        <v>1</v>
      </c>
      <c r="G39" s="228" t="s">
        <v>1</v>
      </c>
      <c r="H39" s="228" t="s">
        <v>1</v>
      </c>
      <c r="I39" s="228" t="s">
        <v>1</v>
      </c>
      <c r="J39" s="228" t="s">
        <v>1</v>
      </c>
      <c r="K39" s="228" t="s">
        <v>1</v>
      </c>
      <c r="L39" s="228" t="s">
        <v>1</v>
      </c>
      <c r="M39" s="228" t="s">
        <v>1</v>
      </c>
      <c r="N39" s="228" t="s">
        <v>1</v>
      </c>
      <c r="O39" s="228" t="s">
        <v>1</v>
      </c>
      <c r="P39" s="234" t="s">
        <v>1</v>
      </c>
      <c r="Q39" s="234" t="s">
        <v>1</v>
      </c>
    </row>
    <row r="40" spans="1:17" x14ac:dyDescent="0.2">
      <c r="A40" s="2" t="s">
        <v>57</v>
      </c>
      <c r="B40" s="232">
        <v>1601</v>
      </c>
      <c r="C40" s="229">
        <v>2.23712269216776E-2</v>
      </c>
      <c r="D40" s="229">
        <v>4.9829225987196003E-2</v>
      </c>
      <c r="E40" s="229">
        <v>0.102047704160213</v>
      </c>
      <c r="F40" s="229">
        <v>0.14309325814247101</v>
      </c>
      <c r="G40" s="229">
        <v>9.1931037604808793E-2</v>
      </c>
      <c r="H40" s="229">
        <v>7.1248136460781097E-2</v>
      </c>
      <c r="I40" s="229">
        <v>5.3795330226421398E-2</v>
      </c>
      <c r="J40" s="229">
        <v>6.0803648084402098E-2</v>
      </c>
      <c r="K40" s="229">
        <v>3.4232065081596402E-2</v>
      </c>
      <c r="L40" s="229">
        <v>9.9496930837631198E-2</v>
      </c>
      <c r="M40" s="229">
        <v>8.3396077156066895E-2</v>
      </c>
      <c r="N40" s="229">
        <v>0.113327406346798</v>
      </c>
      <c r="O40" s="229">
        <v>7.4427954852580996E-2</v>
      </c>
      <c r="P40" s="235">
        <v>914.04913330078102</v>
      </c>
      <c r="Q40" s="235">
        <v>700</v>
      </c>
    </row>
    <row r="41" spans="1:17" x14ac:dyDescent="0.2">
      <c r="A41" s="2" t="s">
        <v>58</v>
      </c>
      <c r="B41" s="232">
        <v>104</v>
      </c>
      <c r="C41" s="229">
        <v>1.6993036493658999E-2</v>
      </c>
      <c r="D41" s="229">
        <v>6.6819608211517306E-2</v>
      </c>
      <c r="E41" s="229">
        <v>6.9477818906307207E-2</v>
      </c>
      <c r="F41" s="229">
        <v>2.6266470551490801E-2</v>
      </c>
      <c r="G41" s="229">
        <v>9.85375270247459E-2</v>
      </c>
      <c r="H41" s="229">
        <v>0.108891926705837</v>
      </c>
      <c r="I41" s="229">
        <v>7.04801455140114E-3</v>
      </c>
      <c r="J41" s="229">
        <v>1.9562011584639501E-2</v>
      </c>
      <c r="K41" s="229">
        <v>2.22146790474653E-2</v>
      </c>
      <c r="L41" s="229">
        <v>6.4473137259483296E-2</v>
      </c>
      <c r="M41" s="229">
        <v>8.10700133442879E-2</v>
      </c>
      <c r="N41" s="229">
        <v>0.128473475575447</v>
      </c>
      <c r="O41" s="229">
        <v>0.290172278881073</v>
      </c>
      <c r="P41" s="235">
        <v>1476.25073242188</v>
      </c>
      <c r="Q41" s="235">
        <v>1170</v>
      </c>
    </row>
    <row r="42" spans="1:17" x14ac:dyDescent="0.2">
      <c r="A42" s="5" t="s">
        <v>59</v>
      </c>
      <c r="B42" s="231" t="s">
        <v>1</v>
      </c>
      <c r="C42" s="228" t="s">
        <v>1</v>
      </c>
      <c r="D42" s="228" t="s">
        <v>1</v>
      </c>
      <c r="E42" s="228" t="s">
        <v>1</v>
      </c>
      <c r="F42" s="228" t="s">
        <v>1</v>
      </c>
      <c r="G42" s="228" t="s">
        <v>1</v>
      </c>
      <c r="H42" s="228" t="s">
        <v>1</v>
      </c>
      <c r="I42" s="228" t="s">
        <v>1</v>
      </c>
      <c r="J42" s="228" t="s">
        <v>1</v>
      </c>
      <c r="K42" s="228" t="s">
        <v>1</v>
      </c>
      <c r="L42" s="228" t="s">
        <v>1</v>
      </c>
      <c r="M42" s="228" t="s">
        <v>1</v>
      </c>
      <c r="N42" s="228" t="s">
        <v>1</v>
      </c>
      <c r="O42" s="228" t="s">
        <v>1</v>
      </c>
      <c r="P42" s="234" t="s">
        <v>1</v>
      </c>
      <c r="Q42" s="234" t="s">
        <v>1</v>
      </c>
    </row>
    <row r="43" spans="1:17" x14ac:dyDescent="0.2">
      <c r="A43" s="2" t="s">
        <v>60</v>
      </c>
      <c r="B43" s="232">
        <v>1522</v>
      </c>
      <c r="C43" s="229">
        <v>1.54844028875232E-2</v>
      </c>
      <c r="D43" s="229">
        <v>4.7553021460771602E-2</v>
      </c>
      <c r="E43" s="229">
        <v>0.113769508898258</v>
      </c>
      <c r="F43" s="229">
        <v>0.13411857187748</v>
      </c>
      <c r="G43" s="229">
        <v>9.4952024519443498E-2</v>
      </c>
      <c r="H43" s="229">
        <v>6.7801862955093398E-2</v>
      </c>
      <c r="I43" s="229">
        <v>5.6281503289938001E-2</v>
      </c>
      <c r="J43" s="229">
        <v>5.8442912995815298E-2</v>
      </c>
      <c r="K43" s="229">
        <v>3.46518084406853E-2</v>
      </c>
      <c r="L43" s="229">
        <v>0.105749890208244</v>
      </c>
      <c r="M43" s="229">
        <v>8.4745846688747406E-2</v>
      </c>
      <c r="N43" s="229">
        <v>0.120107233524323</v>
      </c>
      <c r="O43" s="229">
        <v>6.6341407597065E-2</v>
      </c>
      <c r="P43" s="235">
        <v>910.9365234375</v>
      </c>
      <c r="Q43" s="235">
        <v>700</v>
      </c>
    </row>
    <row r="44" spans="1:17" x14ac:dyDescent="0.2">
      <c r="A44" s="2" t="s">
        <v>61</v>
      </c>
      <c r="B44" s="232">
        <v>136</v>
      </c>
      <c r="C44" s="229">
        <v>6.4617872238159194E-2</v>
      </c>
      <c r="D44" s="229">
        <v>7.6778255403041798E-2</v>
      </c>
      <c r="E44" s="229">
        <v>3.9056953042745597E-2</v>
      </c>
      <c r="F44" s="229">
        <v>0.15801590681076</v>
      </c>
      <c r="G44" s="229">
        <v>5.2158318459987599E-2</v>
      </c>
      <c r="H44" s="229">
        <v>6.7419797182083102E-2</v>
      </c>
      <c r="I44" s="229">
        <v>1.68155077844858E-2</v>
      </c>
      <c r="J44" s="229">
        <v>5.3617011755704901E-2</v>
      </c>
      <c r="K44" s="229">
        <v>2.9807943850755698E-2</v>
      </c>
      <c r="L44" s="229">
        <v>1.8831994384527199E-2</v>
      </c>
      <c r="M44" s="229">
        <v>3.9845004677772501E-2</v>
      </c>
      <c r="N44" s="229">
        <v>0.132435232400894</v>
      </c>
      <c r="O44" s="229">
        <v>0.25060018897056602</v>
      </c>
      <c r="P44" s="235">
        <v>1265.38244628906</v>
      </c>
      <c r="Q44" s="235">
        <v>883</v>
      </c>
    </row>
    <row r="45" spans="1:17" x14ac:dyDescent="0.2">
      <c r="A45" s="2" t="s">
        <v>62</v>
      </c>
      <c r="B45" s="232">
        <v>73</v>
      </c>
      <c r="C45" s="229">
        <v>2.1851075813174199E-2</v>
      </c>
      <c r="D45" s="229">
        <v>6.8537510931491893E-2</v>
      </c>
      <c r="E45" s="229">
        <v>4.6818669885396999E-2</v>
      </c>
      <c r="F45" s="229">
        <v>3.1079903244972201E-2</v>
      </c>
      <c r="G45" s="229">
        <v>0.11152970790863</v>
      </c>
      <c r="H45" s="229">
        <v>0.139279440045357</v>
      </c>
      <c r="I45" s="229">
        <v>9.0629300102591497E-3</v>
      </c>
      <c r="J45" s="229">
        <v>2.4294054135680199E-2</v>
      </c>
      <c r="K45" s="229">
        <v>1.96956470608711E-2</v>
      </c>
      <c r="L45" s="229">
        <v>7.5999863445758806E-2</v>
      </c>
      <c r="M45" s="229">
        <v>0.10283100605011</v>
      </c>
      <c r="N45" s="229">
        <v>8.1041529774665805E-2</v>
      </c>
      <c r="O45" s="229">
        <v>0.26797866821289101</v>
      </c>
      <c r="P45" s="235">
        <v>1395.02404785156</v>
      </c>
      <c r="Q45" s="235">
        <v>1000</v>
      </c>
    </row>
    <row r="46" spans="1:17" x14ac:dyDescent="0.2">
      <c r="A46" s="5" t="s">
        <v>63</v>
      </c>
      <c r="B46" s="231" t="s">
        <v>1</v>
      </c>
      <c r="C46" s="228" t="s">
        <v>1</v>
      </c>
      <c r="D46" s="228" t="s">
        <v>1</v>
      </c>
      <c r="E46" s="228" t="s">
        <v>1</v>
      </c>
      <c r="F46" s="228" t="s">
        <v>1</v>
      </c>
      <c r="G46" s="228" t="s">
        <v>1</v>
      </c>
      <c r="H46" s="228" t="s">
        <v>1</v>
      </c>
      <c r="I46" s="228" t="s">
        <v>1</v>
      </c>
      <c r="J46" s="228" t="s">
        <v>1</v>
      </c>
      <c r="K46" s="228" t="s">
        <v>1</v>
      </c>
      <c r="L46" s="228" t="s">
        <v>1</v>
      </c>
      <c r="M46" s="228" t="s">
        <v>1</v>
      </c>
      <c r="N46" s="228" t="s">
        <v>1</v>
      </c>
      <c r="O46" s="228" t="s">
        <v>1</v>
      </c>
      <c r="P46" s="234" t="s">
        <v>1</v>
      </c>
      <c r="Q46" s="234" t="s">
        <v>1</v>
      </c>
    </row>
    <row r="47" spans="1:17" x14ac:dyDescent="0.2">
      <c r="A47" s="2" t="s">
        <v>64</v>
      </c>
      <c r="B47" s="232">
        <v>78</v>
      </c>
      <c r="C47" s="229">
        <v>5.5675250478088899E-3</v>
      </c>
      <c r="D47" s="229">
        <v>1.8786706030368801E-2</v>
      </c>
      <c r="E47" s="229">
        <v>0.13676217198371901</v>
      </c>
      <c r="F47" s="229">
        <v>8.5567466914653806E-2</v>
      </c>
      <c r="G47" s="229">
        <v>0.14677806198596999</v>
      </c>
      <c r="H47" s="229">
        <v>3.6010671406984301E-2</v>
      </c>
      <c r="I47" s="229">
        <v>3.4252677112817799E-2</v>
      </c>
      <c r="J47" s="229">
        <v>1.3186470605432999E-2</v>
      </c>
      <c r="K47" s="229">
        <v>6.2683192081749396E-3</v>
      </c>
      <c r="L47" s="229">
        <v>0.123913384974003</v>
      </c>
      <c r="M47" s="229">
        <v>2.23375223577023E-2</v>
      </c>
      <c r="N47" s="229">
        <v>8.4476985037326799E-2</v>
      </c>
      <c r="O47" s="229">
        <v>0.28609204292297402</v>
      </c>
      <c r="P47" s="235">
        <v>1370.95983886719</v>
      </c>
      <c r="Q47" s="235">
        <v>1000</v>
      </c>
    </row>
    <row r="48" spans="1:17" x14ac:dyDescent="0.2">
      <c r="A48" s="2" t="s">
        <v>65</v>
      </c>
      <c r="B48" s="232">
        <v>163</v>
      </c>
      <c r="C48" s="229">
        <v>7.4908970855176397E-3</v>
      </c>
      <c r="D48" s="229">
        <v>7.49780908226967E-2</v>
      </c>
      <c r="E48" s="229">
        <v>9.1808840632438701E-2</v>
      </c>
      <c r="F48" s="229">
        <v>6.0633141547441503E-2</v>
      </c>
      <c r="G48" s="229">
        <v>0.12960547208786</v>
      </c>
      <c r="H48" s="229">
        <v>4.1757360100746203E-2</v>
      </c>
      <c r="I48" s="229">
        <v>4.8840988427400603E-2</v>
      </c>
      <c r="J48" s="229">
        <v>5.5257365107536302E-2</v>
      </c>
      <c r="K48" s="229">
        <v>8.4085632115602493E-3</v>
      </c>
      <c r="L48" s="229">
        <v>7.6823830604553195E-2</v>
      </c>
      <c r="M48" s="229">
        <v>0.21269059181213401</v>
      </c>
      <c r="N48" s="229">
        <v>0.100181512534618</v>
      </c>
      <c r="O48" s="229">
        <v>9.1523341834545094E-2</v>
      </c>
      <c r="P48" s="235">
        <v>982.86541748046898</v>
      </c>
      <c r="Q48" s="235">
        <v>890</v>
      </c>
    </row>
    <row r="49" spans="1:17" x14ac:dyDescent="0.2">
      <c r="A49" s="2" t="s">
        <v>66</v>
      </c>
      <c r="B49" s="232">
        <v>310</v>
      </c>
      <c r="C49" s="229">
        <v>6.5117783844471006E-2</v>
      </c>
      <c r="D49" s="229">
        <v>9.3030579388141604E-2</v>
      </c>
      <c r="E49" s="229">
        <v>9.8024107515811906E-2</v>
      </c>
      <c r="F49" s="229">
        <v>0.12186656147241599</v>
      </c>
      <c r="G49" s="229">
        <v>7.7944606542587294E-2</v>
      </c>
      <c r="H49" s="229">
        <v>5.7028118520975099E-2</v>
      </c>
      <c r="I49" s="229">
        <v>4.5360706746578203E-2</v>
      </c>
      <c r="J49" s="229">
        <v>3.5223394632339498E-2</v>
      </c>
      <c r="K49" s="229">
        <v>6.1204202473163598E-2</v>
      </c>
      <c r="L49" s="229">
        <v>7.6390311121940599E-2</v>
      </c>
      <c r="M49" s="229">
        <v>0.129914775490761</v>
      </c>
      <c r="N49" s="229">
        <v>0.11001191288232801</v>
      </c>
      <c r="O49" s="229">
        <v>2.88829244673252E-2</v>
      </c>
      <c r="P49" s="235">
        <v>798.45343017578102</v>
      </c>
      <c r="Q49" s="235">
        <v>613</v>
      </c>
    </row>
    <row r="50" spans="1:17" x14ac:dyDescent="0.2">
      <c r="A50" s="2" t="s">
        <v>67</v>
      </c>
      <c r="B50" s="232">
        <v>221</v>
      </c>
      <c r="C50" s="229">
        <v>5.6661728769540801E-2</v>
      </c>
      <c r="D50" s="229">
        <v>4.1834991425275803E-2</v>
      </c>
      <c r="E50" s="229">
        <v>8.9242875576019301E-2</v>
      </c>
      <c r="F50" s="229">
        <v>9.8416745662689195E-2</v>
      </c>
      <c r="G50" s="229">
        <v>0.10685396194457999</v>
      </c>
      <c r="H50" s="229">
        <v>3.2434787601232501E-2</v>
      </c>
      <c r="I50" s="229">
        <v>0.12330573797225999</v>
      </c>
      <c r="J50" s="229">
        <v>7.2323538362979903E-2</v>
      </c>
      <c r="K50" s="229">
        <v>4.4006039388477802E-3</v>
      </c>
      <c r="L50" s="229">
        <v>0.117992505431175</v>
      </c>
      <c r="M50" s="229">
        <v>8.2471661269664806E-2</v>
      </c>
      <c r="N50" s="229">
        <v>0.102145828306675</v>
      </c>
      <c r="O50" s="229">
        <v>7.1915030479431194E-2</v>
      </c>
      <c r="P50" s="235">
        <v>879.242431640625</v>
      </c>
      <c r="Q50" s="235">
        <v>706</v>
      </c>
    </row>
    <row r="51" spans="1:17" x14ac:dyDescent="0.2">
      <c r="A51" s="2" t="s">
        <v>68</v>
      </c>
      <c r="B51" s="232">
        <v>113</v>
      </c>
      <c r="C51" s="229">
        <v>6.9957613013684698E-3</v>
      </c>
      <c r="D51" s="229">
        <v>6.8184629082679707E-2</v>
      </c>
      <c r="E51" s="229">
        <v>1.29997786134481E-2</v>
      </c>
      <c r="F51" s="229">
        <v>0.133806318044662</v>
      </c>
      <c r="G51" s="229">
        <v>9.1476477682590498E-2</v>
      </c>
      <c r="H51" s="229">
        <v>9.5265418291091905E-2</v>
      </c>
      <c r="I51" s="229">
        <v>3.3470090478658697E-2</v>
      </c>
      <c r="J51" s="229">
        <v>9.2378564178943606E-2</v>
      </c>
      <c r="K51" s="229">
        <v>6.9651365280151395E-2</v>
      </c>
      <c r="L51" s="229">
        <v>4.5304395258426701E-2</v>
      </c>
      <c r="M51" s="229">
        <v>6.3584394752979306E-2</v>
      </c>
      <c r="N51" s="229">
        <v>0.13094852864742301</v>
      </c>
      <c r="O51" s="229">
        <v>0.15593427419662501</v>
      </c>
      <c r="P51" s="235">
        <v>1128.50378417969</v>
      </c>
      <c r="Q51" s="235">
        <v>850</v>
      </c>
    </row>
    <row r="52" spans="1:17" x14ac:dyDescent="0.2">
      <c r="A52" s="2" t="s">
        <v>69</v>
      </c>
      <c r="B52" s="232">
        <v>219</v>
      </c>
      <c r="C52" s="229">
        <v>1.5980964526534101E-2</v>
      </c>
      <c r="D52" s="229">
        <v>1.9708516076207199E-2</v>
      </c>
      <c r="E52" s="229">
        <v>0.107945576310158</v>
      </c>
      <c r="F52" s="229">
        <v>0.11953373998403501</v>
      </c>
      <c r="G52" s="229">
        <v>8.3479978144168895E-2</v>
      </c>
      <c r="H52" s="229">
        <v>0.113584034144878</v>
      </c>
      <c r="I52" s="229">
        <v>3.0931396409869201E-2</v>
      </c>
      <c r="J52" s="229">
        <v>5.9409536421299002E-2</v>
      </c>
      <c r="K52" s="229">
        <v>4.6878885477781296E-3</v>
      </c>
      <c r="L52" s="229">
        <v>9.0969949960708604E-2</v>
      </c>
      <c r="M52" s="229">
        <v>4.6331435441970797E-2</v>
      </c>
      <c r="N52" s="229">
        <v>0.16203907132148701</v>
      </c>
      <c r="O52" s="229">
        <v>0.14539791643619501</v>
      </c>
      <c r="P52" s="235">
        <v>1186.40295410156</v>
      </c>
      <c r="Q52" s="235">
        <v>800</v>
      </c>
    </row>
    <row r="53" spans="1:17" x14ac:dyDescent="0.2">
      <c r="A53" s="2" t="s">
        <v>70</v>
      </c>
      <c r="B53" s="232">
        <v>167</v>
      </c>
      <c r="C53" s="229">
        <v>2.1585265174508102E-2</v>
      </c>
      <c r="D53" s="229">
        <v>3.8230046629905701E-2</v>
      </c>
      <c r="E53" s="229">
        <v>0.21166390180587799</v>
      </c>
      <c r="F53" s="229">
        <v>6.20295405387878E-2</v>
      </c>
      <c r="G53" s="229">
        <v>3.5800788551568999E-2</v>
      </c>
      <c r="H53" s="229">
        <v>5.7352822273969699E-2</v>
      </c>
      <c r="I53" s="229">
        <v>6.2081117182969998E-2</v>
      </c>
      <c r="J53" s="229">
        <v>2.0419415086507801E-2</v>
      </c>
      <c r="K53" s="229">
        <v>4.4081356376409503E-2</v>
      </c>
      <c r="L53" s="229">
        <v>0.131938457489014</v>
      </c>
      <c r="M53" s="229">
        <v>0.124352969229221</v>
      </c>
      <c r="N53" s="229">
        <v>8.5201367735862704E-2</v>
      </c>
      <c r="O53" s="229">
        <v>0.10526296496391301</v>
      </c>
      <c r="P53" s="235">
        <v>1055.99951171875</v>
      </c>
      <c r="Q53" s="235">
        <v>850</v>
      </c>
    </row>
    <row r="54" spans="1:17" x14ac:dyDescent="0.2">
      <c r="A54" s="2" t="s">
        <v>71</v>
      </c>
      <c r="B54" s="232">
        <v>159</v>
      </c>
      <c r="C54" s="229">
        <v>1.6012456268072101E-2</v>
      </c>
      <c r="D54" s="229">
        <v>2.89504081010818E-2</v>
      </c>
      <c r="E54" s="229">
        <v>9.0022310614585904E-2</v>
      </c>
      <c r="F54" s="229">
        <v>0.236629903316498</v>
      </c>
      <c r="G54" s="229">
        <v>7.1614407002925901E-2</v>
      </c>
      <c r="H54" s="229">
        <v>0.12621355056762701</v>
      </c>
      <c r="I54" s="229">
        <v>4.8596177250146901E-2</v>
      </c>
      <c r="J54" s="229">
        <v>1.7444940283894501E-2</v>
      </c>
      <c r="K54" s="229">
        <v>1.54778547585011E-2</v>
      </c>
      <c r="L54" s="229">
        <v>9.04382914304733E-2</v>
      </c>
      <c r="M54" s="229">
        <v>2.6825068518519402E-2</v>
      </c>
      <c r="N54" s="229">
        <v>9.3910828232765198E-2</v>
      </c>
      <c r="O54" s="229">
        <v>0.137863799929619</v>
      </c>
      <c r="P54" s="235">
        <v>985.22021484375</v>
      </c>
      <c r="Q54" s="235">
        <v>600</v>
      </c>
    </row>
    <row r="55" spans="1:17" x14ac:dyDescent="0.2">
      <c r="A55" s="2" t="s">
        <v>72</v>
      </c>
      <c r="B55" s="232">
        <v>150</v>
      </c>
      <c r="C55" s="229">
        <v>7.99338147044182E-3</v>
      </c>
      <c r="D55" s="229">
        <v>6.2409687787294402E-2</v>
      </c>
      <c r="E55" s="229">
        <v>6.0656171292066602E-2</v>
      </c>
      <c r="F55" s="229">
        <v>5.9332303702831303E-2</v>
      </c>
      <c r="G55" s="229">
        <v>0.149308577179909</v>
      </c>
      <c r="H55" s="229">
        <v>0.133896589279175</v>
      </c>
      <c r="I55" s="229">
        <v>1.52657395228744E-2</v>
      </c>
      <c r="J55" s="229">
        <v>8.2616508007049602E-2</v>
      </c>
      <c r="K55" s="229">
        <v>3.0980646610259999E-2</v>
      </c>
      <c r="L55" s="229">
        <v>0.12573866546154</v>
      </c>
      <c r="M55" s="229">
        <v>2.3915853351354599E-2</v>
      </c>
      <c r="N55" s="229">
        <v>0.15280446410179099</v>
      </c>
      <c r="O55" s="229">
        <v>9.5081403851509094E-2</v>
      </c>
      <c r="P55" s="235">
        <v>949.91711425781205</v>
      </c>
      <c r="Q55" s="235">
        <v>800</v>
      </c>
    </row>
    <row r="56" spans="1:17" x14ac:dyDescent="0.2">
      <c r="A56" s="2" t="s">
        <v>73</v>
      </c>
      <c r="B56" s="232">
        <v>174</v>
      </c>
      <c r="C56" s="229">
        <v>1.6535413451492799E-3</v>
      </c>
      <c r="D56" s="229">
        <v>7.3868267238140106E-2</v>
      </c>
      <c r="E56" s="229">
        <v>9.1061107814311995E-2</v>
      </c>
      <c r="F56" s="229">
        <v>0.167150288820267</v>
      </c>
      <c r="G56" s="229">
        <v>6.4781099557876601E-2</v>
      </c>
      <c r="H56" s="229">
        <v>7.8068926930427607E-2</v>
      </c>
      <c r="I56" s="229">
        <v>2.1447248756885501E-2</v>
      </c>
      <c r="J56" s="229">
        <v>7.6739154756069197E-2</v>
      </c>
      <c r="K56" s="229">
        <v>6.0990225523710299E-2</v>
      </c>
      <c r="L56" s="229">
        <v>7.0807069540023804E-2</v>
      </c>
      <c r="M56" s="229">
        <v>9.4833821058273302E-2</v>
      </c>
      <c r="N56" s="229">
        <v>0.12647549808025399</v>
      </c>
      <c r="O56" s="229">
        <v>7.2123751044273404E-2</v>
      </c>
      <c r="P56" s="235">
        <v>943.95391845703102</v>
      </c>
      <c r="Q56" s="235">
        <v>800</v>
      </c>
    </row>
    <row r="57" spans="1:17" x14ac:dyDescent="0.2">
      <c r="A57" s="5" t="s">
        <v>74</v>
      </c>
      <c r="B57" s="231" t="s">
        <v>1</v>
      </c>
      <c r="C57" s="228" t="s">
        <v>1</v>
      </c>
      <c r="D57" s="228" t="s">
        <v>1</v>
      </c>
      <c r="E57" s="228" t="s">
        <v>1</v>
      </c>
      <c r="F57" s="228" t="s">
        <v>1</v>
      </c>
      <c r="G57" s="228" t="s">
        <v>1</v>
      </c>
      <c r="H57" s="228" t="s">
        <v>1</v>
      </c>
      <c r="I57" s="228" t="s">
        <v>1</v>
      </c>
      <c r="J57" s="228" t="s">
        <v>1</v>
      </c>
      <c r="K57" s="228" t="s">
        <v>1</v>
      </c>
      <c r="L57" s="228" t="s">
        <v>1</v>
      </c>
      <c r="M57" s="228" t="s">
        <v>1</v>
      </c>
      <c r="N57" s="228" t="s">
        <v>1</v>
      </c>
      <c r="O57" s="228" t="s">
        <v>1</v>
      </c>
      <c r="P57" s="234" t="s">
        <v>1</v>
      </c>
      <c r="Q57" s="234" t="s">
        <v>1</v>
      </c>
    </row>
    <row r="58" spans="1:17" x14ac:dyDescent="0.2">
      <c r="A58" s="2" t="s">
        <v>75</v>
      </c>
      <c r="B58" s="232">
        <v>78</v>
      </c>
      <c r="C58" s="229">
        <v>5.5675250478088899E-3</v>
      </c>
      <c r="D58" s="229">
        <v>1.8786706030368801E-2</v>
      </c>
      <c r="E58" s="229">
        <v>0.13676217198371901</v>
      </c>
      <c r="F58" s="229">
        <v>8.5567466914653806E-2</v>
      </c>
      <c r="G58" s="229">
        <v>0.14677806198596999</v>
      </c>
      <c r="H58" s="229">
        <v>3.6010671406984301E-2</v>
      </c>
      <c r="I58" s="229">
        <v>3.4252677112817799E-2</v>
      </c>
      <c r="J58" s="229">
        <v>1.3186470605432999E-2</v>
      </c>
      <c r="K58" s="229">
        <v>6.2683192081749396E-3</v>
      </c>
      <c r="L58" s="229">
        <v>0.123913384974003</v>
      </c>
      <c r="M58" s="229">
        <v>2.23375223577023E-2</v>
      </c>
      <c r="N58" s="229">
        <v>8.4476985037326799E-2</v>
      </c>
      <c r="O58" s="229">
        <v>0.28609204292297402</v>
      </c>
      <c r="P58" s="235">
        <v>1370.95983886719</v>
      </c>
      <c r="Q58" s="235">
        <v>1000</v>
      </c>
    </row>
    <row r="59" spans="1:17" x14ac:dyDescent="0.2">
      <c r="A59" s="2" t="s">
        <v>76</v>
      </c>
      <c r="B59" s="232">
        <v>430</v>
      </c>
      <c r="C59" s="229">
        <v>1.91257651895285E-2</v>
      </c>
      <c r="D59" s="229">
        <v>8.2510195672512096E-2</v>
      </c>
      <c r="E59" s="229">
        <v>6.3528530299663502E-2</v>
      </c>
      <c r="F59" s="229">
        <v>0.15313477814197499</v>
      </c>
      <c r="G59" s="229">
        <v>7.8868702054023701E-2</v>
      </c>
      <c r="H59" s="229">
        <v>8.0948874354362502E-2</v>
      </c>
      <c r="I59" s="229">
        <v>3.3380873501300798E-2</v>
      </c>
      <c r="J59" s="229">
        <v>5.1860798150301E-2</v>
      </c>
      <c r="K59" s="229">
        <v>2.7330901473760601E-2</v>
      </c>
      <c r="L59" s="229">
        <v>7.8871406614780398E-2</v>
      </c>
      <c r="M59" s="229">
        <v>7.8110285103321103E-2</v>
      </c>
      <c r="N59" s="229">
        <v>0.112585678696632</v>
      </c>
      <c r="O59" s="229">
        <v>0.13974319398403201</v>
      </c>
      <c r="P59" s="235">
        <v>1055.89343261719</v>
      </c>
      <c r="Q59" s="235">
        <v>706</v>
      </c>
    </row>
    <row r="60" spans="1:17" x14ac:dyDescent="0.2">
      <c r="A60" s="2" t="s">
        <v>77</v>
      </c>
      <c r="B60" s="232">
        <v>468</v>
      </c>
      <c r="C60" s="229">
        <v>3.9437297731638003E-2</v>
      </c>
      <c r="D60" s="229">
        <v>3.1037969514727599E-2</v>
      </c>
      <c r="E60" s="229">
        <v>0.149443134665489</v>
      </c>
      <c r="F60" s="229">
        <v>6.58974498510361E-2</v>
      </c>
      <c r="G60" s="229">
        <v>0.103381872177124</v>
      </c>
      <c r="H60" s="229">
        <v>6.17435500025749E-2</v>
      </c>
      <c r="I60" s="229">
        <v>5.5963985621929203E-2</v>
      </c>
      <c r="J60" s="229">
        <v>4.69057597219944E-2</v>
      </c>
      <c r="K60" s="229">
        <v>4.1172906756401097E-2</v>
      </c>
      <c r="L60" s="229">
        <v>8.8968433439731598E-2</v>
      </c>
      <c r="M60" s="229">
        <v>0.112770013511181</v>
      </c>
      <c r="N60" s="229">
        <v>0.13169057667255399</v>
      </c>
      <c r="O60" s="229">
        <v>7.1587033569812802E-2</v>
      </c>
      <c r="P60" s="235">
        <v>948.45916748046898</v>
      </c>
      <c r="Q60" s="235">
        <v>770</v>
      </c>
    </row>
    <row r="61" spans="1:17" x14ac:dyDescent="0.2">
      <c r="A61" s="2" t="s">
        <v>78</v>
      </c>
      <c r="B61" s="232">
        <v>778</v>
      </c>
      <c r="C61" s="229">
        <v>1.33400885388255E-2</v>
      </c>
      <c r="D61" s="229">
        <v>4.2149305343627902E-2</v>
      </c>
      <c r="E61" s="229">
        <v>8.6373947560787201E-2</v>
      </c>
      <c r="F61" s="229">
        <v>0.135273322463036</v>
      </c>
      <c r="G61" s="229">
        <v>8.8220819830894498E-2</v>
      </c>
      <c r="H61" s="229">
        <v>0.101173751056194</v>
      </c>
      <c r="I61" s="229">
        <v>5.7587198913097402E-2</v>
      </c>
      <c r="J61" s="229">
        <v>7.0187143981456798E-2</v>
      </c>
      <c r="K61" s="229">
        <v>3.6924071609973901E-2</v>
      </c>
      <c r="L61" s="229">
        <v>0.104867495596409</v>
      </c>
      <c r="M61" s="229">
        <v>8.1889919936656994E-2</v>
      </c>
      <c r="N61" s="229">
        <v>0.114664472639561</v>
      </c>
      <c r="O61" s="229">
        <v>6.7348465323448195E-2</v>
      </c>
      <c r="P61" s="235">
        <v>920.57843017578102</v>
      </c>
      <c r="Q61" s="235">
        <v>700</v>
      </c>
    </row>
    <row r="62" spans="1:17" x14ac:dyDescent="0.2">
      <c r="A62" s="5" t="s">
        <v>79</v>
      </c>
      <c r="B62" s="231" t="s">
        <v>1</v>
      </c>
      <c r="C62" s="228" t="s">
        <v>1</v>
      </c>
      <c r="D62" s="228" t="s">
        <v>1</v>
      </c>
      <c r="E62" s="228" t="s">
        <v>1</v>
      </c>
      <c r="F62" s="228" t="s">
        <v>1</v>
      </c>
      <c r="G62" s="228" t="s">
        <v>1</v>
      </c>
      <c r="H62" s="228" t="s">
        <v>1</v>
      </c>
      <c r="I62" s="228" t="s">
        <v>1</v>
      </c>
      <c r="J62" s="228" t="s">
        <v>1</v>
      </c>
      <c r="K62" s="228" t="s">
        <v>1</v>
      </c>
      <c r="L62" s="228" t="s">
        <v>1</v>
      </c>
      <c r="M62" s="228" t="s">
        <v>1</v>
      </c>
      <c r="N62" s="228" t="s">
        <v>1</v>
      </c>
      <c r="O62" s="228" t="s">
        <v>1</v>
      </c>
      <c r="P62" s="234" t="s">
        <v>1</v>
      </c>
      <c r="Q62" s="234" t="s">
        <v>1</v>
      </c>
    </row>
    <row r="63" spans="1:17" x14ac:dyDescent="0.2">
      <c r="A63" s="2" t="s">
        <v>80</v>
      </c>
      <c r="B63" s="232">
        <v>1322</v>
      </c>
      <c r="C63" s="229">
        <v>2.4469815194606798E-2</v>
      </c>
      <c r="D63" s="229">
        <v>6.0718107968568802E-2</v>
      </c>
      <c r="E63" s="229">
        <v>0.123318038880825</v>
      </c>
      <c r="F63" s="229">
        <v>0.150208935141563</v>
      </c>
      <c r="G63" s="229">
        <v>0.110793739557266</v>
      </c>
      <c r="H63" s="229">
        <v>9.1033235192298903E-2</v>
      </c>
      <c r="I63" s="229">
        <v>5.4889027029275901E-2</v>
      </c>
      <c r="J63" s="229">
        <v>6.2886588275432601E-2</v>
      </c>
      <c r="K63" s="229">
        <v>3.9054412394761998E-2</v>
      </c>
      <c r="L63" s="229">
        <v>9.2129498720169095E-2</v>
      </c>
      <c r="M63" s="229">
        <v>6.42044842243195E-2</v>
      </c>
      <c r="N63" s="229">
        <v>7.1047954261302906E-2</v>
      </c>
      <c r="O63" s="229">
        <v>5.5246163159608799E-2</v>
      </c>
      <c r="P63" s="235">
        <v>825.25280761718795</v>
      </c>
      <c r="Q63" s="235">
        <v>600</v>
      </c>
    </row>
    <row r="64" spans="1:17" x14ac:dyDescent="0.2">
      <c r="A64" s="2" t="s">
        <v>81</v>
      </c>
      <c r="B64" s="232">
        <v>90</v>
      </c>
      <c r="C64" s="229">
        <v>0</v>
      </c>
      <c r="D64" s="229">
        <v>2.5818347930908199E-3</v>
      </c>
      <c r="E64" s="229">
        <v>8.3067836239934002E-3</v>
      </c>
      <c r="F64" s="229">
        <v>2.5005083531141298E-2</v>
      </c>
      <c r="G64" s="229">
        <v>0.12609821557998699</v>
      </c>
      <c r="H64" s="229">
        <v>8.2727093249559402E-3</v>
      </c>
      <c r="I64" s="229">
        <v>0</v>
      </c>
      <c r="J64" s="229">
        <v>3.6268329713493599E-3</v>
      </c>
      <c r="K64" s="229">
        <v>0</v>
      </c>
      <c r="L64" s="229">
        <v>2.2675685584545101E-2</v>
      </c>
      <c r="M64" s="229">
        <v>0.10664943605661401</v>
      </c>
      <c r="N64" s="229">
        <v>0.353962182998657</v>
      </c>
      <c r="O64" s="229">
        <v>0.34282124042510997</v>
      </c>
      <c r="P64" s="235">
        <v>1920.55651855469</v>
      </c>
      <c r="Q64" s="235">
        <v>1800</v>
      </c>
    </row>
    <row r="65" spans="1:17" x14ac:dyDescent="0.2">
      <c r="A65" s="2" t="s">
        <v>82</v>
      </c>
      <c r="B65" s="232">
        <v>102</v>
      </c>
      <c r="C65" s="229">
        <v>0</v>
      </c>
      <c r="D65" s="229">
        <v>7.7320873737335205E-2</v>
      </c>
      <c r="E65" s="229">
        <v>1.58564765006304E-2</v>
      </c>
      <c r="F65" s="229">
        <v>0</v>
      </c>
      <c r="G65" s="229">
        <v>5.13481255620718E-3</v>
      </c>
      <c r="H65" s="229">
        <v>3.53495627641678E-2</v>
      </c>
      <c r="I65" s="229">
        <v>5.0717901438474697E-2</v>
      </c>
      <c r="J65" s="229">
        <v>2.02903966419399E-3</v>
      </c>
      <c r="K65" s="229">
        <v>4.0740319527685599E-3</v>
      </c>
      <c r="L65" s="229">
        <v>7.8818574547767598E-2</v>
      </c>
      <c r="M65" s="229">
        <v>0.22750195860862699</v>
      </c>
      <c r="N65" s="229">
        <v>0.172780826687813</v>
      </c>
      <c r="O65" s="229">
        <v>0.33041596412658703</v>
      </c>
      <c r="P65" s="235">
        <v>1586.38391113281</v>
      </c>
      <c r="Q65" s="235">
        <v>1500</v>
      </c>
    </row>
    <row r="66" spans="1:17" x14ac:dyDescent="0.2">
      <c r="A66" s="2" t="s">
        <v>83</v>
      </c>
      <c r="B66" s="232">
        <v>232</v>
      </c>
      <c r="C66" s="229">
        <v>2.25040707737207E-2</v>
      </c>
      <c r="D66" s="229">
        <v>8.1205125898122805E-3</v>
      </c>
      <c r="E66" s="229">
        <v>1.24843511730433E-2</v>
      </c>
      <c r="F66" s="229">
        <v>3.42566072940826E-2</v>
      </c>
      <c r="G66" s="229">
        <v>2.0752029493451101E-2</v>
      </c>
      <c r="H66" s="229">
        <v>4.5531120151281398E-2</v>
      </c>
      <c r="I66" s="229">
        <v>2.90183024480939E-3</v>
      </c>
      <c r="J66" s="229">
        <v>3.8716711103916203E-2</v>
      </c>
      <c r="K66" s="229">
        <v>1.51211814954877E-2</v>
      </c>
      <c r="L66" s="229">
        <v>0.117545649409294</v>
      </c>
      <c r="M66" s="229">
        <v>0.12089210748672501</v>
      </c>
      <c r="N66" s="229">
        <v>0.28647792339325001</v>
      </c>
      <c r="O66" s="229">
        <v>0.27469590306281999</v>
      </c>
      <c r="P66" s="235">
        <v>1578.17956542969</v>
      </c>
      <c r="Q66" s="235">
        <v>1500</v>
      </c>
    </row>
    <row r="67" spans="1:17" x14ac:dyDescent="0.2">
      <c r="A67" s="5" t="s">
        <v>84</v>
      </c>
      <c r="B67" s="231" t="s">
        <v>1</v>
      </c>
      <c r="C67" s="228" t="s">
        <v>1</v>
      </c>
      <c r="D67" s="228" t="s">
        <v>1</v>
      </c>
      <c r="E67" s="228" t="s">
        <v>1</v>
      </c>
      <c r="F67" s="228" t="s">
        <v>1</v>
      </c>
      <c r="G67" s="228" t="s">
        <v>1</v>
      </c>
      <c r="H67" s="228" t="s">
        <v>1</v>
      </c>
      <c r="I67" s="228" t="s">
        <v>1</v>
      </c>
      <c r="J67" s="228" t="s">
        <v>1</v>
      </c>
      <c r="K67" s="228" t="s">
        <v>1</v>
      </c>
      <c r="L67" s="228" t="s">
        <v>1</v>
      </c>
      <c r="M67" s="228" t="s">
        <v>1</v>
      </c>
      <c r="N67" s="228" t="s">
        <v>1</v>
      </c>
      <c r="O67" s="228" t="s">
        <v>1</v>
      </c>
      <c r="P67" s="234" t="s">
        <v>1</v>
      </c>
      <c r="Q67" s="234" t="s">
        <v>1</v>
      </c>
    </row>
    <row r="68" spans="1:17" x14ac:dyDescent="0.2">
      <c r="A68" s="2" t="s">
        <v>85</v>
      </c>
      <c r="B68" s="232">
        <v>1704</v>
      </c>
      <c r="C68" s="229">
        <v>2.02697440981865E-2</v>
      </c>
      <c r="D68" s="229">
        <v>5.5439159274101299E-2</v>
      </c>
      <c r="E68" s="229">
        <v>9.80503484606743E-2</v>
      </c>
      <c r="F68" s="229">
        <v>0.124999359250069</v>
      </c>
      <c r="G68" s="229">
        <v>9.1545440256595598E-2</v>
      </c>
      <c r="H68" s="229">
        <v>7.7987097203731495E-2</v>
      </c>
      <c r="I68" s="229">
        <v>4.5199643820524202E-2</v>
      </c>
      <c r="J68" s="229">
        <v>5.42584173381329E-2</v>
      </c>
      <c r="K68" s="229">
        <v>3.2978575676679597E-2</v>
      </c>
      <c r="L68" s="229">
        <v>9.40141752362251E-2</v>
      </c>
      <c r="M68" s="229">
        <v>8.1709600985050201E-2</v>
      </c>
      <c r="N68" s="229">
        <v>0.11165948957204801</v>
      </c>
      <c r="O68" s="229">
        <v>0.111888945102692</v>
      </c>
      <c r="P68" s="235">
        <v>1004.48321533203</v>
      </c>
      <c r="Q68" s="235">
        <v>750</v>
      </c>
    </row>
    <row r="69" spans="1:17" x14ac:dyDescent="0.2">
      <c r="A69" s="2" t="s">
        <v>86</v>
      </c>
      <c r="B69" s="232">
        <v>39</v>
      </c>
      <c r="C69" s="229">
        <v>7.2051823139190702E-2</v>
      </c>
      <c r="D69" s="229">
        <v>0</v>
      </c>
      <c r="E69" s="229">
        <v>4.2466919869184501E-2</v>
      </c>
      <c r="F69" s="229">
        <v>4.14197780191898E-2</v>
      </c>
      <c r="G69" s="229">
        <v>0.15032646059989899</v>
      </c>
      <c r="H69" s="229">
        <v>0.135652765631676</v>
      </c>
      <c r="I69" s="229">
        <v>4.0535684674978298E-2</v>
      </c>
      <c r="J69" s="229">
        <v>1.1785610578954201E-2</v>
      </c>
      <c r="K69" s="229">
        <v>5.2654827013611802E-3</v>
      </c>
      <c r="L69" s="229">
        <v>6.6330485045909895E-2</v>
      </c>
      <c r="M69" s="229">
        <v>0.160318568348885</v>
      </c>
      <c r="N69" s="229">
        <v>0.20805594325065599</v>
      </c>
      <c r="O69" s="229">
        <v>6.5790466964244801E-2</v>
      </c>
      <c r="P69" s="235">
        <v>1211.1953125</v>
      </c>
      <c r="Q69" s="235">
        <v>1000</v>
      </c>
    </row>
    <row r="70" spans="1:17" x14ac:dyDescent="0.2">
      <c r="A70" s="2" t="s">
        <v>87</v>
      </c>
      <c r="B70" s="232">
        <v>8</v>
      </c>
      <c r="C70" s="229" t="s">
        <v>1</v>
      </c>
      <c r="D70" s="229" t="s">
        <v>1</v>
      </c>
      <c r="E70" s="229" t="s">
        <v>1</v>
      </c>
      <c r="F70" s="229" t="s">
        <v>1</v>
      </c>
      <c r="G70" s="229" t="s">
        <v>1</v>
      </c>
      <c r="H70" s="229" t="s">
        <v>1</v>
      </c>
      <c r="I70" s="229" t="s">
        <v>1</v>
      </c>
      <c r="J70" s="229" t="s">
        <v>1</v>
      </c>
      <c r="K70" s="229" t="s">
        <v>1</v>
      </c>
      <c r="L70" s="229" t="s">
        <v>1</v>
      </c>
      <c r="M70" s="229" t="s">
        <v>1</v>
      </c>
      <c r="N70" s="229" t="s">
        <v>1</v>
      </c>
      <c r="O70" s="229" t="s">
        <v>1</v>
      </c>
      <c r="P70" s="235" t="s">
        <v>1</v>
      </c>
      <c r="Q70" s="235" t="s">
        <v>1</v>
      </c>
    </row>
    <row r="71" spans="1:17" x14ac:dyDescent="0.2">
      <c r="A71" s="2" t="s">
        <v>88</v>
      </c>
      <c r="B71" s="232">
        <v>0</v>
      </c>
      <c r="C71" s="229" t="s">
        <v>1</v>
      </c>
      <c r="D71" s="229" t="s">
        <v>1</v>
      </c>
      <c r="E71" s="229" t="s">
        <v>1</v>
      </c>
      <c r="F71" s="229" t="s">
        <v>1</v>
      </c>
      <c r="G71" s="229" t="s">
        <v>1</v>
      </c>
      <c r="H71" s="229" t="s">
        <v>1</v>
      </c>
      <c r="I71" s="229" t="s">
        <v>1</v>
      </c>
      <c r="J71" s="229" t="s">
        <v>1</v>
      </c>
      <c r="K71" s="229" t="s">
        <v>1</v>
      </c>
      <c r="L71" s="229" t="s">
        <v>1</v>
      </c>
      <c r="M71" s="229" t="s">
        <v>1</v>
      </c>
      <c r="N71" s="229" t="s">
        <v>1</v>
      </c>
      <c r="O71" s="229" t="s">
        <v>1</v>
      </c>
      <c r="P71" s="235" t="s">
        <v>1</v>
      </c>
      <c r="Q71" s="235" t="s">
        <v>1</v>
      </c>
    </row>
    <row r="72" spans="1:17" x14ac:dyDescent="0.2">
      <c r="A72" s="5" t="s">
        <v>89</v>
      </c>
      <c r="B72" s="231" t="s">
        <v>1</v>
      </c>
      <c r="C72" s="228" t="s">
        <v>1</v>
      </c>
      <c r="D72" s="228" t="s">
        <v>1</v>
      </c>
      <c r="E72" s="228" t="s">
        <v>1</v>
      </c>
      <c r="F72" s="228" t="s">
        <v>1</v>
      </c>
      <c r="G72" s="228" t="s">
        <v>1</v>
      </c>
      <c r="H72" s="228" t="s">
        <v>1</v>
      </c>
      <c r="I72" s="228" t="s">
        <v>1</v>
      </c>
      <c r="J72" s="228" t="s">
        <v>1</v>
      </c>
      <c r="K72" s="228" t="s">
        <v>1</v>
      </c>
      <c r="L72" s="228" t="s">
        <v>1</v>
      </c>
      <c r="M72" s="228" t="s">
        <v>1</v>
      </c>
      <c r="N72" s="228" t="s">
        <v>1</v>
      </c>
      <c r="O72" s="228" t="s">
        <v>1</v>
      </c>
      <c r="P72" s="234" t="s">
        <v>1</v>
      </c>
      <c r="Q72" s="234" t="s">
        <v>1</v>
      </c>
    </row>
    <row r="73" spans="1:17" x14ac:dyDescent="0.2">
      <c r="A73" s="2" t="s">
        <v>89</v>
      </c>
      <c r="B73" s="232">
        <v>0</v>
      </c>
      <c r="C73" s="229" t="s">
        <v>1</v>
      </c>
      <c r="D73" s="229" t="s">
        <v>1</v>
      </c>
      <c r="E73" s="229" t="s">
        <v>1</v>
      </c>
      <c r="F73" s="229" t="s">
        <v>1</v>
      </c>
      <c r="G73" s="229" t="s">
        <v>1</v>
      </c>
      <c r="H73" s="229" t="s">
        <v>1</v>
      </c>
      <c r="I73" s="229" t="s">
        <v>1</v>
      </c>
      <c r="J73" s="229" t="s">
        <v>1</v>
      </c>
      <c r="K73" s="229" t="s">
        <v>1</v>
      </c>
      <c r="L73" s="229" t="s">
        <v>1</v>
      </c>
      <c r="M73" s="229" t="s">
        <v>1</v>
      </c>
      <c r="N73" s="229" t="s">
        <v>1</v>
      </c>
      <c r="O73" s="229" t="s">
        <v>1</v>
      </c>
      <c r="P73" s="235" t="s">
        <v>1</v>
      </c>
      <c r="Q73" s="235" t="s">
        <v>1</v>
      </c>
    </row>
    <row r="74" spans="1:17" x14ac:dyDescent="0.2">
      <c r="A74" s="2" t="s">
        <v>90</v>
      </c>
      <c r="B74" s="232">
        <v>1754</v>
      </c>
      <c r="C74" s="229">
        <v>2.1394137293100399E-2</v>
      </c>
      <c r="D74" s="229">
        <v>5.33284321427345E-2</v>
      </c>
      <c r="E74" s="229">
        <v>9.6850663423538194E-2</v>
      </c>
      <c r="F74" s="229">
        <v>0.121361888945103</v>
      </c>
      <c r="G74" s="229">
        <v>9.2827908694744096E-2</v>
      </c>
      <c r="H74" s="229">
        <v>7.85877481102943E-2</v>
      </c>
      <c r="I74" s="229">
        <v>4.5961484313011197E-2</v>
      </c>
      <c r="J74" s="229">
        <v>5.2933406084775897E-2</v>
      </c>
      <c r="K74" s="229">
        <v>3.1861554831266403E-2</v>
      </c>
      <c r="L74" s="229">
        <v>9.2319674789905506E-2</v>
      </c>
      <c r="M74" s="229">
        <v>8.3389878273010296E-2</v>
      </c>
      <c r="N74" s="229">
        <v>0.11569821089506099</v>
      </c>
      <c r="O74" s="229">
        <v>0.11348500102758401</v>
      </c>
      <c r="P74" s="235">
        <v>1014.9208984375</v>
      </c>
      <c r="Q74" s="235">
        <v>750</v>
      </c>
    </row>
    <row r="75" spans="1:17" x14ac:dyDescent="0.2">
      <c r="A75" s="5" t="s">
        <v>91</v>
      </c>
      <c r="B75" s="231" t="s">
        <v>1</v>
      </c>
      <c r="C75" s="228" t="s">
        <v>1</v>
      </c>
      <c r="D75" s="228" t="s">
        <v>1</v>
      </c>
      <c r="E75" s="228" t="s">
        <v>1</v>
      </c>
      <c r="F75" s="228" t="s">
        <v>1</v>
      </c>
      <c r="G75" s="228" t="s">
        <v>1</v>
      </c>
      <c r="H75" s="228" t="s">
        <v>1</v>
      </c>
      <c r="I75" s="228" t="s">
        <v>1</v>
      </c>
      <c r="J75" s="228" t="s">
        <v>1</v>
      </c>
      <c r="K75" s="228" t="s">
        <v>1</v>
      </c>
      <c r="L75" s="228" t="s">
        <v>1</v>
      </c>
      <c r="M75" s="228" t="s">
        <v>1</v>
      </c>
      <c r="N75" s="228" t="s">
        <v>1</v>
      </c>
      <c r="O75" s="228" t="s">
        <v>1</v>
      </c>
      <c r="P75" s="234" t="s">
        <v>1</v>
      </c>
      <c r="Q75" s="234" t="s">
        <v>1</v>
      </c>
    </row>
    <row r="76" spans="1:17" x14ac:dyDescent="0.2">
      <c r="A76" s="2" t="s">
        <v>92</v>
      </c>
      <c r="B76" s="232">
        <v>270</v>
      </c>
      <c r="C76" s="229">
        <v>3.8029234856367097E-2</v>
      </c>
      <c r="D76" s="229">
        <v>1.21750244870782E-2</v>
      </c>
      <c r="E76" s="229">
        <v>3.8540661334991497E-2</v>
      </c>
      <c r="F76" s="229">
        <v>6.9086953997612E-2</v>
      </c>
      <c r="G76" s="229">
        <v>3.1605143100023297E-2</v>
      </c>
      <c r="H76" s="229">
        <v>5.5313881486654302E-2</v>
      </c>
      <c r="I76" s="229">
        <v>1.8142811954021499E-2</v>
      </c>
      <c r="J76" s="229">
        <v>2.9235007241368301E-2</v>
      </c>
      <c r="K76" s="229">
        <v>9.2910220846533793E-3</v>
      </c>
      <c r="L76" s="229">
        <v>8.14404487609863E-2</v>
      </c>
      <c r="M76" s="229">
        <v>0.158408433198929</v>
      </c>
      <c r="N76" s="229">
        <v>0.182600602507591</v>
      </c>
      <c r="O76" s="229">
        <v>0.27613076567649802</v>
      </c>
      <c r="P76" s="235">
        <v>1541.64318847656</v>
      </c>
      <c r="Q76" s="235">
        <v>1400</v>
      </c>
    </row>
    <row r="77" spans="1:17" x14ac:dyDescent="0.2">
      <c r="A77" s="2" t="s">
        <v>93</v>
      </c>
      <c r="B77" s="232">
        <v>275</v>
      </c>
      <c r="C77" s="229">
        <v>0</v>
      </c>
      <c r="D77" s="229">
        <v>6.6606834530830397E-2</v>
      </c>
      <c r="E77" s="229">
        <v>7.9718492925167098E-2</v>
      </c>
      <c r="F77" s="229">
        <v>5.9888772666454301E-2</v>
      </c>
      <c r="G77" s="229">
        <v>4.3408211320638698E-2</v>
      </c>
      <c r="H77" s="229">
        <v>7.3369339108467102E-2</v>
      </c>
      <c r="I77" s="229">
        <v>3.8270905613899203E-2</v>
      </c>
      <c r="J77" s="229">
        <v>8.7761655449867207E-2</v>
      </c>
      <c r="K77" s="229">
        <v>5.1229562610387802E-2</v>
      </c>
      <c r="L77" s="229">
        <v>4.8468388617038699E-2</v>
      </c>
      <c r="M77" s="229">
        <v>8.3295568823814406E-2</v>
      </c>
      <c r="N77" s="229">
        <v>0.22321027517318701</v>
      </c>
      <c r="O77" s="229">
        <v>0.144771993160248</v>
      </c>
      <c r="P77" s="235">
        <v>1194.16564941406</v>
      </c>
      <c r="Q77" s="235">
        <v>950</v>
      </c>
    </row>
    <row r="78" spans="1:17" x14ac:dyDescent="0.2">
      <c r="A78" s="2" t="s">
        <v>94</v>
      </c>
      <c r="B78" s="232">
        <v>1194</v>
      </c>
      <c r="C78" s="229">
        <v>2.2695608437061299E-2</v>
      </c>
      <c r="D78" s="229">
        <v>6.4289376139640794E-2</v>
      </c>
      <c r="E78" s="229">
        <v>0.124923057854176</v>
      </c>
      <c r="F78" s="229">
        <v>0.15455386042594901</v>
      </c>
      <c r="G78" s="229">
        <v>0.13170953094959301</v>
      </c>
      <c r="H78" s="229">
        <v>9.0411670506000505E-2</v>
      </c>
      <c r="I78" s="229">
        <v>5.8971442282199901E-2</v>
      </c>
      <c r="J78" s="229">
        <v>5.1770705729722998E-2</v>
      </c>
      <c r="K78" s="229">
        <v>3.3843182027339901E-2</v>
      </c>
      <c r="L78" s="229">
        <v>0.11164905130863199</v>
      </c>
      <c r="M78" s="229">
        <v>5.9107232838869102E-2</v>
      </c>
      <c r="N78" s="229">
        <v>6.1690513044595698E-2</v>
      </c>
      <c r="O78" s="229">
        <v>3.4384775906801203E-2</v>
      </c>
      <c r="P78" s="235">
        <v>747.67425537109398</v>
      </c>
      <c r="Q78" s="235">
        <v>600</v>
      </c>
    </row>
    <row r="79" spans="1:17" x14ac:dyDescent="0.2">
      <c r="A79" s="5" t="s">
        <v>95</v>
      </c>
      <c r="B79" s="231" t="s">
        <v>1</v>
      </c>
      <c r="C79" s="228" t="s">
        <v>1</v>
      </c>
      <c r="D79" s="228" t="s">
        <v>1</v>
      </c>
      <c r="E79" s="228" t="s">
        <v>1</v>
      </c>
      <c r="F79" s="228" t="s">
        <v>1</v>
      </c>
      <c r="G79" s="228" t="s">
        <v>1</v>
      </c>
      <c r="H79" s="228" t="s">
        <v>1</v>
      </c>
      <c r="I79" s="228" t="s">
        <v>1</v>
      </c>
      <c r="J79" s="228" t="s">
        <v>1</v>
      </c>
      <c r="K79" s="228" t="s">
        <v>1</v>
      </c>
      <c r="L79" s="228" t="s">
        <v>1</v>
      </c>
      <c r="M79" s="228" t="s">
        <v>1</v>
      </c>
      <c r="N79" s="228" t="s">
        <v>1</v>
      </c>
      <c r="O79" s="228" t="s">
        <v>1</v>
      </c>
      <c r="P79" s="234" t="s">
        <v>1</v>
      </c>
      <c r="Q79" s="234" t="s">
        <v>1</v>
      </c>
    </row>
    <row r="80" spans="1:17" x14ac:dyDescent="0.2">
      <c r="A80" s="2" t="s">
        <v>96</v>
      </c>
      <c r="B80" s="232">
        <v>231</v>
      </c>
      <c r="C80" s="229">
        <v>9.5029687508940697E-4</v>
      </c>
      <c r="D80" s="229">
        <v>9.0134032070636694E-2</v>
      </c>
      <c r="E80" s="229">
        <v>4.7979347407817799E-2</v>
      </c>
      <c r="F80" s="229">
        <v>0.105928137898445</v>
      </c>
      <c r="G80" s="229">
        <v>0.10816265642643</v>
      </c>
      <c r="H80" s="229">
        <v>0.10599569976329801</v>
      </c>
      <c r="I80" s="229">
        <v>3.3111777156591402E-2</v>
      </c>
      <c r="J80" s="229">
        <v>4.6467736363410901E-2</v>
      </c>
      <c r="K80" s="229">
        <v>2.7548493817448599E-2</v>
      </c>
      <c r="L80" s="229">
        <v>8.4087252616882296E-2</v>
      </c>
      <c r="M80" s="229">
        <v>6.8231746554374695E-2</v>
      </c>
      <c r="N80" s="229">
        <v>0.104631945490837</v>
      </c>
      <c r="O80" s="229">
        <v>0.176770880818367</v>
      </c>
      <c r="P80" s="235">
        <v>1127.26232910156</v>
      </c>
      <c r="Q80" s="235">
        <v>800</v>
      </c>
    </row>
    <row r="81" spans="1:17" x14ac:dyDescent="0.2">
      <c r="A81" s="2" t="s">
        <v>97</v>
      </c>
      <c r="B81" s="232">
        <v>414</v>
      </c>
      <c r="C81" s="229">
        <v>4.9113120883703197E-2</v>
      </c>
      <c r="D81" s="229">
        <v>6.7138828337192494E-2</v>
      </c>
      <c r="E81" s="229">
        <v>7.5666069984435994E-2</v>
      </c>
      <c r="F81" s="229">
        <v>0.12112198770046199</v>
      </c>
      <c r="G81" s="229">
        <v>9.3297332525253296E-2</v>
      </c>
      <c r="H81" s="229">
        <v>0.101744450628757</v>
      </c>
      <c r="I81" s="229">
        <v>6.9995485246181502E-2</v>
      </c>
      <c r="J81" s="229">
        <v>4.00517806410789E-2</v>
      </c>
      <c r="K81" s="229">
        <v>3.7586309015750899E-2</v>
      </c>
      <c r="L81" s="229">
        <v>8.7623126804828602E-2</v>
      </c>
      <c r="M81" s="229">
        <v>8.32102596759796E-2</v>
      </c>
      <c r="N81" s="229">
        <v>7.8276097774505601E-2</v>
      </c>
      <c r="O81" s="229">
        <v>9.5175161957740798E-2</v>
      </c>
      <c r="P81" s="235">
        <v>897.53668212890602</v>
      </c>
      <c r="Q81" s="235">
        <v>650</v>
      </c>
    </row>
    <row r="82" spans="1:17" x14ac:dyDescent="0.2">
      <c r="A82" s="2" t="s">
        <v>98</v>
      </c>
      <c r="B82" s="232">
        <v>38</v>
      </c>
      <c r="C82" s="229">
        <v>5.1901038736105E-2</v>
      </c>
      <c r="D82" s="229">
        <v>1.52677437290549E-2</v>
      </c>
      <c r="E82" s="229">
        <v>0.107202783226967</v>
      </c>
      <c r="F82" s="229">
        <v>4.6411722898483297E-2</v>
      </c>
      <c r="G82" s="229">
        <v>0.179649323225021</v>
      </c>
      <c r="H82" s="229">
        <v>5.5659256875514998E-2</v>
      </c>
      <c r="I82" s="229">
        <v>6.2826380133628804E-2</v>
      </c>
      <c r="J82" s="229">
        <v>0.21326351165771501</v>
      </c>
      <c r="K82" s="229">
        <v>0</v>
      </c>
      <c r="L82" s="229">
        <v>1.08153373003006E-2</v>
      </c>
      <c r="M82" s="229">
        <v>9.0986385941505404E-2</v>
      </c>
      <c r="N82" s="229">
        <v>5.6230358779430403E-2</v>
      </c>
      <c r="O82" s="229">
        <v>0.109786167740822</v>
      </c>
      <c r="P82" s="235">
        <v>923.04754638671898</v>
      </c>
      <c r="Q82" s="235">
        <v>700</v>
      </c>
    </row>
    <row r="83" spans="1:17" x14ac:dyDescent="0.2">
      <c r="A83" s="2" t="s">
        <v>99</v>
      </c>
      <c r="B83" s="232">
        <v>21</v>
      </c>
      <c r="C83" s="229" t="s">
        <v>1</v>
      </c>
      <c r="D83" s="229" t="s">
        <v>1</v>
      </c>
      <c r="E83" s="229" t="s">
        <v>1</v>
      </c>
      <c r="F83" s="229" t="s">
        <v>1</v>
      </c>
      <c r="G83" s="229" t="s">
        <v>1</v>
      </c>
      <c r="H83" s="229" t="s">
        <v>1</v>
      </c>
      <c r="I83" s="229" t="s">
        <v>1</v>
      </c>
      <c r="J83" s="229" t="s">
        <v>1</v>
      </c>
      <c r="K83" s="229" t="s">
        <v>1</v>
      </c>
      <c r="L83" s="229" t="s">
        <v>1</v>
      </c>
      <c r="M83" s="229" t="s">
        <v>1</v>
      </c>
      <c r="N83" s="229" t="s">
        <v>1</v>
      </c>
      <c r="O83" s="229" t="s">
        <v>1</v>
      </c>
      <c r="P83" s="235" t="s">
        <v>1</v>
      </c>
      <c r="Q83" s="235" t="s">
        <v>1</v>
      </c>
    </row>
    <row r="84" spans="1:17" x14ac:dyDescent="0.2">
      <c r="A84" s="2" t="s">
        <v>100</v>
      </c>
      <c r="B84" s="232">
        <v>124</v>
      </c>
      <c r="C84" s="229">
        <v>0</v>
      </c>
      <c r="D84" s="229">
        <v>2.5578739121556299E-2</v>
      </c>
      <c r="E84" s="229">
        <v>6.5267220139503507E-2</v>
      </c>
      <c r="F84" s="229">
        <v>0.18382555246353099</v>
      </c>
      <c r="G84" s="229">
        <v>8.5704088211059598E-2</v>
      </c>
      <c r="H84" s="229">
        <v>5.4408911615610102E-2</v>
      </c>
      <c r="I84" s="229">
        <v>0.15310864150524101</v>
      </c>
      <c r="J84" s="229">
        <v>0.124134391546249</v>
      </c>
      <c r="K84" s="229">
        <v>2.3624302819371199E-2</v>
      </c>
      <c r="L84" s="229">
        <v>0.101460456848145</v>
      </c>
      <c r="M84" s="229">
        <v>3.3171217888593701E-2</v>
      </c>
      <c r="N84" s="229">
        <v>0.110740222036839</v>
      </c>
      <c r="O84" s="229">
        <v>3.8976263254880898E-2</v>
      </c>
      <c r="P84" s="235">
        <v>826.75793457031205</v>
      </c>
      <c r="Q84" s="235">
        <v>750</v>
      </c>
    </row>
    <row r="85" spans="1:17" x14ac:dyDescent="0.2">
      <c r="A85" s="2" t="s">
        <v>101</v>
      </c>
      <c r="B85" s="232">
        <v>491</v>
      </c>
      <c r="C85" s="229">
        <v>1.42624657601118E-2</v>
      </c>
      <c r="D85" s="229">
        <v>5.9437401592731497E-2</v>
      </c>
      <c r="E85" s="229">
        <v>0.200596839189529</v>
      </c>
      <c r="F85" s="229">
        <v>0.127411663532257</v>
      </c>
      <c r="G85" s="229">
        <v>0.100249141454697</v>
      </c>
      <c r="H85" s="229">
        <v>6.5112590789794894E-2</v>
      </c>
      <c r="I85" s="229">
        <v>4.2760636657476397E-2</v>
      </c>
      <c r="J85" s="229">
        <v>9.1897547245025593E-2</v>
      </c>
      <c r="K85" s="229">
        <v>3.5879336297512103E-2</v>
      </c>
      <c r="L85" s="229">
        <v>0.117170140147209</v>
      </c>
      <c r="M85" s="229">
        <v>5.0025969743728603E-2</v>
      </c>
      <c r="N85" s="229">
        <v>5.5616848170757301E-2</v>
      </c>
      <c r="O85" s="229">
        <v>3.9579425007104901E-2</v>
      </c>
      <c r="P85" s="235">
        <v>766.99005126953102</v>
      </c>
      <c r="Q85" s="235">
        <v>580</v>
      </c>
    </row>
    <row r="86" spans="1:17" x14ac:dyDescent="0.2">
      <c r="A86" s="2" t="s">
        <v>102</v>
      </c>
      <c r="B86" s="232">
        <v>219</v>
      </c>
      <c r="C86" s="229">
        <v>2.8323782607913E-2</v>
      </c>
      <c r="D86" s="229">
        <v>2.15969365090132E-2</v>
      </c>
      <c r="E86" s="229">
        <v>3.8906078785657897E-2</v>
      </c>
      <c r="F86" s="229">
        <v>0.150419801473618</v>
      </c>
      <c r="G86" s="229">
        <v>6.8812891840934795E-2</v>
      </c>
      <c r="H86" s="229">
        <v>3.6965321749448797E-2</v>
      </c>
      <c r="I86" s="229">
        <v>3.73566634953022E-2</v>
      </c>
      <c r="J86" s="229">
        <v>2.4539511650800701E-2</v>
      </c>
      <c r="K86" s="229">
        <v>7.3504023253917694E-2</v>
      </c>
      <c r="L86" s="229">
        <v>0.10510062426328701</v>
      </c>
      <c r="M86" s="229">
        <v>0.149845346808434</v>
      </c>
      <c r="N86" s="229">
        <v>0.15654380619525901</v>
      </c>
      <c r="O86" s="229">
        <v>0.108085207641125</v>
      </c>
      <c r="P86" s="235">
        <v>1204.46130371094</v>
      </c>
      <c r="Q86" s="235">
        <v>1000</v>
      </c>
    </row>
    <row r="87" spans="1:17" x14ac:dyDescent="0.2">
      <c r="A87" s="2" t="s">
        <v>103</v>
      </c>
      <c r="B87" s="232">
        <v>171</v>
      </c>
      <c r="C87" s="229">
        <v>2.81094666570425E-2</v>
      </c>
      <c r="D87" s="229">
        <v>1.50935281999409E-3</v>
      </c>
      <c r="E87" s="229">
        <v>6.7268475890159607E-2</v>
      </c>
      <c r="F87" s="229">
        <v>4.5967981219291701E-2</v>
      </c>
      <c r="G87" s="229">
        <v>1.63720287382603E-2</v>
      </c>
      <c r="H87" s="229">
        <v>5.2459273487329497E-2</v>
      </c>
      <c r="I87" s="229">
        <v>8.7205339223146404E-3</v>
      </c>
      <c r="J87" s="229">
        <v>2.3595681414008102E-3</v>
      </c>
      <c r="K87" s="229">
        <v>2.12197122164071E-3</v>
      </c>
      <c r="L87" s="229">
        <v>6.4657151699066204E-2</v>
      </c>
      <c r="M87" s="229">
        <v>0.115749359130859</v>
      </c>
      <c r="N87" s="229">
        <v>0.35091781616210899</v>
      </c>
      <c r="O87" s="229">
        <v>0.24378702044487</v>
      </c>
      <c r="P87" s="235">
        <v>1544.21911621094</v>
      </c>
      <c r="Q87" s="235">
        <v>1600</v>
      </c>
    </row>
    <row r="88" spans="1:17" x14ac:dyDescent="0.2">
      <c r="A88" s="2" t="s">
        <v>104</v>
      </c>
      <c r="B88" s="232">
        <v>22</v>
      </c>
      <c r="C88" s="229" t="s">
        <v>1</v>
      </c>
      <c r="D88" s="229" t="s">
        <v>1</v>
      </c>
      <c r="E88" s="229" t="s">
        <v>1</v>
      </c>
      <c r="F88" s="229" t="s">
        <v>1</v>
      </c>
      <c r="G88" s="229" t="s">
        <v>1</v>
      </c>
      <c r="H88" s="229" t="s">
        <v>1</v>
      </c>
      <c r="I88" s="229" t="s">
        <v>1</v>
      </c>
      <c r="J88" s="229" t="s">
        <v>1</v>
      </c>
      <c r="K88" s="229" t="s">
        <v>1</v>
      </c>
      <c r="L88" s="229" t="s">
        <v>1</v>
      </c>
      <c r="M88" s="229" t="s">
        <v>1</v>
      </c>
      <c r="N88" s="229" t="s">
        <v>1</v>
      </c>
      <c r="O88" s="229" t="s">
        <v>1</v>
      </c>
      <c r="P88" s="235" t="s">
        <v>1</v>
      </c>
      <c r="Q88" s="235" t="s">
        <v>1</v>
      </c>
    </row>
    <row r="89" spans="1:17" x14ac:dyDescent="0.2">
      <c r="A89" s="5" t="s">
        <v>105</v>
      </c>
      <c r="B89" s="231" t="s">
        <v>1</v>
      </c>
      <c r="C89" s="228" t="s">
        <v>1</v>
      </c>
      <c r="D89" s="228" t="s">
        <v>1</v>
      </c>
      <c r="E89" s="228" t="s">
        <v>1</v>
      </c>
      <c r="F89" s="228" t="s">
        <v>1</v>
      </c>
      <c r="G89" s="228" t="s">
        <v>1</v>
      </c>
      <c r="H89" s="228" t="s">
        <v>1</v>
      </c>
      <c r="I89" s="228" t="s">
        <v>1</v>
      </c>
      <c r="J89" s="228" t="s">
        <v>1</v>
      </c>
      <c r="K89" s="228" t="s">
        <v>1</v>
      </c>
      <c r="L89" s="228" t="s">
        <v>1</v>
      </c>
      <c r="M89" s="228" t="s">
        <v>1</v>
      </c>
      <c r="N89" s="228" t="s">
        <v>1</v>
      </c>
      <c r="O89" s="228" t="s">
        <v>1</v>
      </c>
      <c r="P89" s="234" t="s">
        <v>1</v>
      </c>
      <c r="Q89" s="234" t="s">
        <v>1</v>
      </c>
    </row>
    <row r="90" spans="1:17" x14ac:dyDescent="0.2">
      <c r="A90" s="2" t="s">
        <v>106</v>
      </c>
      <c r="B90" s="232">
        <v>48</v>
      </c>
      <c r="C90" s="229">
        <v>9.0332008898258195E-2</v>
      </c>
      <c r="D90" s="229">
        <v>1.8914364278316501E-2</v>
      </c>
      <c r="E90" s="229">
        <v>0.18832071125507399</v>
      </c>
      <c r="F90" s="229">
        <v>0.18433623015880601</v>
      </c>
      <c r="G90" s="229">
        <v>0.15275122225284599</v>
      </c>
      <c r="H90" s="229">
        <v>8.0815918743610396E-2</v>
      </c>
      <c r="I90" s="229">
        <v>3.6527331918477998E-2</v>
      </c>
      <c r="J90" s="229">
        <v>9.6359141170978505E-2</v>
      </c>
      <c r="K90" s="229">
        <v>8.2856275141239194E-2</v>
      </c>
      <c r="L90" s="229">
        <v>3.0826030299067501E-2</v>
      </c>
      <c r="M90" s="229">
        <v>0</v>
      </c>
      <c r="N90" s="229">
        <v>7.3434789665043397E-3</v>
      </c>
      <c r="O90" s="229">
        <v>3.0617285519838298E-2</v>
      </c>
      <c r="P90" s="235">
        <v>591.01574707031205</v>
      </c>
      <c r="Q90" s="235">
        <v>500</v>
      </c>
    </row>
    <row r="91" spans="1:17" x14ac:dyDescent="0.2">
      <c r="A91" s="2" t="s">
        <v>107</v>
      </c>
      <c r="B91" s="232">
        <v>338</v>
      </c>
      <c r="C91" s="229">
        <v>3.8120027631521197E-2</v>
      </c>
      <c r="D91" s="229">
        <v>0.12552517652511599</v>
      </c>
      <c r="E91" s="229">
        <v>0.14731240272522</v>
      </c>
      <c r="F91" s="229">
        <v>0.120376020669937</v>
      </c>
      <c r="G91" s="229">
        <v>0.100756086409092</v>
      </c>
      <c r="H91" s="229">
        <v>7.1286961436271695E-2</v>
      </c>
      <c r="I91" s="229">
        <v>3.7630699574947399E-2</v>
      </c>
      <c r="J91" s="229">
        <v>5.5974520742893198E-2</v>
      </c>
      <c r="K91" s="229">
        <v>2.5426985695958099E-2</v>
      </c>
      <c r="L91" s="229">
        <v>0.122036628425121</v>
      </c>
      <c r="M91" s="229">
        <v>4.2722549289464999E-2</v>
      </c>
      <c r="N91" s="229">
        <v>7.2296999394893605E-2</v>
      </c>
      <c r="O91" s="229">
        <v>4.0534943342208897E-2</v>
      </c>
      <c r="P91" s="235">
        <v>717.941162109375</v>
      </c>
      <c r="Q91" s="235">
        <v>500</v>
      </c>
    </row>
    <row r="92" spans="1:17" x14ac:dyDescent="0.2">
      <c r="A92" s="2" t="s">
        <v>108</v>
      </c>
      <c r="B92" s="232">
        <v>1017</v>
      </c>
      <c r="C92" s="229">
        <v>8.6477277800440806E-3</v>
      </c>
      <c r="D92" s="229">
        <v>3.9286449551582302E-2</v>
      </c>
      <c r="E92" s="229">
        <v>9.1230347752571106E-2</v>
      </c>
      <c r="F92" s="229">
        <v>0.126982837915421</v>
      </c>
      <c r="G92" s="229">
        <v>9.6255145967006697E-2</v>
      </c>
      <c r="H92" s="229">
        <v>7.3598779737949399E-2</v>
      </c>
      <c r="I92" s="229">
        <v>5.3130939602851902E-2</v>
      </c>
      <c r="J92" s="229">
        <v>5.0076305866241497E-2</v>
      </c>
      <c r="K92" s="229">
        <v>3.5766791552305201E-2</v>
      </c>
      <c r="L92" s="229">
        <v>9.0595081448555007E-2</v>
      </c>
      <c r="M92" s="229">
        <v>0.10519751906395</v>
      </c>
      <c r="N92" s="229">
        <v>0.143606036901474</v>
      </c>
      <c r="O92" s="229">
        <v>8.5626035928726196E-2</v>
      </c>
      <c r="P92" s="235">
        <v>987.40783691406205</v>
      </c>
      <c r="Q92" s="235">
        <v>800</v>
      </c>
    </row>
    <row r="93" spans="1:17" x14ac:dyDescent="0.2">
      <c r="A93" s="2" t="s">
        <v>109</v>
      </c>
      <c r="B93" s="232">
        <v>281</v>
      </c>
      <c r="C93" s="229">
        <v>1.3376927003264399E-2</v>
      </c>
      <c r="D93" s="229">
        <v>1.7169443890452399E-2</v>
      </c>
      <c r="E93" s="229">
        <v>3.66008728742599E-2</v>
      </c>
      <c r="F93" s="229">
        <v>7.8948780894279494E-2</v>
      </c>
      <c r="G93" s="229">
        <v>5.2807532250881202E-2</v>
      </c>
      <c r="H93" s="229">
        <v>4.7659043222665801E-2</v>
      </c>
      <c r="I93" s="229">
        <v>3.2707817852497101E-2</v>
      </c>
      <c r="J93" s="229">
        <v>5.2865814417600597E-2</v>
      </c>
      <c r="K93" s="229">
        <v>1.18124587461352E-2</v>
      </c>
      <c r="L93" s="229">
        <v>8.2821778953075395E-2</v>
      </c>
      <c r="M93" s="229">
        <v>0.10780452936887699</v>
      </c>
      <c r="N93" s="229">
        <v>0.14062733948230699</v>
      </c>
      <c r="O93" s="229">
        <v>0.32479766011238098</v>
      </c>
      <c r="P93" s="235">
        <v>1668.8134765625</v>
      </c>
      <c r="Q93" s="235">
        <v>1300</v>
      </c>
    </row>
    <row r="94" spans="1:17" x14ac:dyDescent="0.2">
      <c r="A94" s="5" t="s">
        <v>110</v>
      </c>
      <c r="B94" s="231" t="s">
        <v>1</v>
      </c>
      <c r="C94" s="228" t="s">
        <v>1</v>
      </c>
      <c r="D94" s="228" t="s">
        <v>1</v>
      </c>
      <c r="E94" s="228" t="s">
        <v>1</v>
      </c>
      <c r="F94" s="228" t="s">
        <v>1</v>
      </c>
      <c r="G94" s="228" t="s">
        <v>1</v>
      </c>
      <c r="H94" s="228" t="s">
        <v>1</v>
      </c>
      <c r="I94" s="228" t="s">
        <v>1</v>
      </c>
      <c r="J94" s="228" t="s">
        <v>1</v>
      </c>
      <c r="K94" s="228" t="s">
        <v>1</v>
      </c>
      <c r="L94" s="228" t="s">
        <v>1</v>
      </c>
      <c r="M94" s="228" t="s">
        <v>1</v>
      </c>
      <c r="N94" s="228" t="s">
        <v>1</v>
      </c>
      <c r="O94" s="228" t="s">
        <v>1</v>
      </c>
      <c r="P94" s="234" t="s">
        <v>1</v>
      </c>
      <c r="Q94" s="234" t="s">
        <v>1</v>
      </c>
    </row>
    <row r="95" spans="1:17" x14ac:dyDescent="0.2">
      <c r="A95" s="2" t="s">
        <v>106</v>
      </c>
      <c r="B95" s="232">
        <v>113</v>
      </c>
      <c r="C95" s="229">
        <v>0.102784968912601</v>
      </c>
      <c r="D95" s="229">
        <v>1.7645195126533501E-2</v>
      </c>
      <c r="E95" s="229">
        <v>0.17582529783248901</v>
      </c>
      <c r="F95" s="229">
        <v>0.16002474725246399</v>
      </c>
      <c r="G95" s="229">
        <v>0.16726602613925901</v>
      </c>
      <c r="H95" s="229">
        <v>9.5653340220451397E-2</v>
      </c>
      <c r="I95" s="229">
        <v>4.7310385853052098E-2</v>
      </c>
      <c r="J95" s="229">
        <v>6.0312379151582697E-2</v>
      </c>
      <c r="K95" s="229">
        <v>4.7221567481756203E-2</v>
      </c>
      <c r="L95" s="229">
        <v>7.3792561888694805E-2</v>
      </c>
      <c r="M95" s="229">
        <v>1.8146246671676601E-2</v>
      </c>
      <c r="N95" s="229">
        <v>1.26612074673176E-2</v>
      </c>
      <c r="O95" s="229">
        <v>2.1356068551540399E-2</v>
      </c>
      <c r="P95" s="235">
        <v>593.49749755859398</v>
      </c>
      <c r="Q95" s="235">
        <v>500</v>
      </c>
    </row>
    <row r="96" spans="1:17" x14ac:dyDescent="0.2">
      <c r="A96" s="2" t="s">
        <v>107</v>
      </c>
      <c r="B96" s="232">
        <v>551</v>
      </c>
      <c r="C96" s="229">
        <v>1.1714561842381999E-2</v>
      </c>
      <c r="D96" s="229">
        <v>9.3649208545684801E-2</v>
      </c>
      <c r="E96" s="229">
        <v>0.11810809373855601</v>
      </c>
      <c r="F96" s="229">
        <v>0.12620930373668701</v>
      </c>
      <c r="G96" s="229">
        <v>0.102393113076687</v>
      </c>
      <c r="H96" s="229">
        <v>8.4021590650081607E-2</v>
      </c>
      <c r="I96" s="229">
        <v>5.8098528534174E-2</v>
      </c>
      <c r="J96" s="229">
        <v>5.9243246912956203E-2</v>
      </c>
      <c r="K96" s="229">
        <v>5.0439145416021298E-2</v>
      </c>
      <c r="L96" s="229">
        <v>0.10241060703992801</v>
      </c>
      <c r="M96" s="229">
        <v>5.6448396295309101E-2</v>
      </c>
      <c r="N96" s="229">
        <v>9.6804738044738797E-2</v>
      </c>
      <c r="O96" s="229">
        <v>4.0459468960762003E-2</v>
      </c>
      <c r="P96" s="235">
        <v>787.72711181640602</v>
      </c>
      <c r="Q96" s="235">
        <v>600</v>
      </c>
    </row>
    <row r="97" spans="1:17" x14ac:dyDescent="0.2">
      <c r="A97" s="2" t="s">
        <v>108</v>
      </c>
      <c r="B97" s="232">
        <v>854</v>
      </c>
      <c r="C97" s="229">
        <v>8.8984565809369105E-3</v>
      </c>
      <c r="D97" s="229">
        <v>3.9844736456870998E-2</v>
      </c>
      <c r="E97" s="229">
        <v>8.8721506297588307E-2</v>
      </c>
      <c r="F97" s="229">
        <v>0.114514015614986</v>
      </c>
      <c r="G97" s="229">
        <v>8.3615303039550795E-2</v>
      </c>
      <c r="H97" s="229">
        <v>5.3987611085176503E-2</v>
      </c>
      <c r="I97" s="229">
        <v>4.0708981454372399E-2</v>
      </c>
      <c r="J97" s="229">
        <v>5.9194125235080698E-2</v>
      </c>
      <c r="K97" s="229">
        <v>2.07600221037865E-2</v>
      </c>
      <c r="L97" s="229">
        <v>9.7069658339023604E-2</v>
      </c>
      <c r="M97" s="229">
        <v>0.113571599125862</v>
      </c>
      <c r="N97" s="229">
        <v>0.15554666519165</v>
      </c>
      <c r="O97" s="229">
        <v>0.123567327857018</v>
      </c>
      <c r="P97" s="235">
        <v>1096.30603027344</v>
      </c>
      <c r="Q97" s="235">
        <v>900</v>
      </c>
    </row>
    <row r="98" spans="1:17" x14ac:dyDescent="0.2">
      <c r="A98" s="2" t="s">
        <v>109</v>
      </c>
      <c r="B98" s="232">
        <v>166</v>
      </c>
      <c r="C98" s="229">
        <v>2.3627329617738699E-2</v>
      </c>
      <c r="D98" s="229">
        <v>2.10345070809126E-2</v>
      </c>
      <c r="E98" s="229">
        <v>1.4276592060923601E-2</v>
      </c>
      <c r="F98" s="229">
        <v>9.0965151786804199E-2</v>
      </c>
      <c r="G98" s="229">
        <v>3.34098823368549E-2</v>
      </c>
      <c r="H98" s="229">
        <v>6.7859090864658397E-2</v>
      </c>
      <c r="I98" s="229">
        <v>2.4493085220456099E-2</v>
      </c>
      <c r="J98" s="229">
        <v>8.9591080322861706E-3</v>
      </c>
      <c r="K98" s="229">
        <v>1.19341677054763E-2</v>
      </c>
      <c r="L98" s="229">
        <v>5.91802485287189E-2</v>
      </c>
      <c r="M98" s="229">
        <v>0.1161754950881</v>
      </c>
      <c r="N98" s="229">
        <v>0.12722510099411</v>
      </c>
      <c r="O98" s="229">
        <v>0.40086024999618503</v>
      </c>
      <c r="P98" s="235">
        <v>1875.27233886719</v>
      </c>
      <c r="Q98" s="235">
        <v>1500</v>
      </c>
    </row>
    <row r="99" spans="1:17" x14ac:dyDescent="0.2">
      <c r="A99" s="5" t="s">
        <v>111</v>
      </c>
      <c r="B99" s="231" t="s">
        <v>1</v>
      </c>
      <c r="C99" s="228" t="s">
        <v>1</v>
      </c>
      <c r="D99" s="228" t="s">
        <v>1</v>
      </c>
      <c r="E99" s="228" t="s">
        <v>1</v>
      </c>
      <c r="F99" s="228" t="s">
        <v>1</v>
      </c>
      <c r="G99" s="228" t="s">
        <v>1</v>
      </c>
      <c r="H99" s="228" t="s">
        <v>1</v>
      </c>
      <c r="I99" s="228" t="s">
        <v>1</v>
      </c>
      <c r="J99" s="228" t="s">
        <v>1</v>
      </c>
      <c r="K99" s="228" t="s">
        <v>1</v>
      </c>
      <c r="L99" s="228" t="s">
        <v>1</v>
      </c>
      <c r="M99" s="228" t="s">
        <v>1</v>
      </c>
      <c r="N99" s="228" t="s">
        <v>1</v>
      </c>
      <c r="O99" s="228" t="s">
        <v>1</v>
      </c>
      <c r="P99" s="234" t="s">
        <v>1</v>
      </c>
      <c r="Q99" s="234" t="s">
        <v>1</v>
      </c>
    </row>
    <row r="100" spans="1:17" x14ac:dyDescent="0.2">
      <c r="A100" s="2" t="s">
        <v>112</v>
      </c>
      <c r="B100" s="232">
        <v>24</v>
      </c>
      <c r="C100" s="229" t="s">
        <v>1</v>
      </c>
      <c r="D100" s="229" t="s">
        <v>1</v>
      </c>
      <c r="E100" s="229" t="s">
        <v>1</v>
      </c>
      <c r="F100" s="229" t="s">
        <v>1</v>
      </c>
      <c r="G100" s="229" t="s">
        <v>1</v>
      </c>
      <c r="H100" s="229" t="s">
        <v>1</v>
      </c>
      <c r="I100" s="229" t="s">
        <v>1</v>
      </c>
      <c r="J100" s="229" t="s">
        <v>1</v>
      </c>
      <c r="K100" s="229" t="s">
        <v>1</v>
      </c>
      <c r="L100" s="229" t="s">
        <v>1</v>
      </c>
      <c r="M100" s="229" t="s">
        <v>1</v>
      </c>
      <c r="N100" s="229" t="s">
        <v>1</v>
      </c>
      <c r="O100" s="229" t="s">
        <v>1</v>
      </c>
      <c r="P100" s="235" t="s">
        <v>1</v>
      </c>
      <c r="Q100" s="235" t="s">
        <v>1</v>
      </c>
    </row>
    <row r="101" spans="1:17" x14ac:dyDescent="0.2">
      <c r="A101" s="2" t="s">
        <v>113</v>
      </c>
      <c r="B101" s="232">
        <v>56</v>
      </c>
      <c r="C101" s="229">
        <v>5.7638797909021398E-2</v>
      </c>
      <c r="D101" s="229">
        <v>2.29223873466253E-2</v>
      </c>
      <c r="E101" s="229">
        <v>7.9386323690414401E-2</v>
      </c>
      <c r="F101" s="229">
        <v>7.8608386218547793E-2</v>
      </c>
      <c r="G101" s="229">
        <v>3.1073570251464799E-2</v>
      </c>
      <c r="H101" s="229">
        <v>0.101529434323311</v>
      </c>
      <c r="I101" s="229">
        <v>4.9124676734209102E-2</v>
      </c>
      <c r="J101" s="229">
        <v>4.1046030819415998E-2</v>
      </c>
      <c r="K101" s="229">
        <v>5.4942674934864003E-2</v>
      </c>
      <c r="L101" s="229">
        <v>0.117359809577465</v>
      </c>
      <c r="M101" s="229">
        <v>0.21875806152820601</v>
      </c>
      <c r="N101" s="229">
        <v>0.10572801530361201</v>
      </c>
      <c r="O101" s="229">
        <v>4.1881833225488697E-2</v>
      </c>
      <c r="P101" s="235">
        <v>977.59918212890602</v>
      </c>
      <c r="Q101" s="235">
        <v>903</v>
      </c>
    </row>
    <row r="102" spans="1:17" x14ac:dyDescent="0.2">
      <c r="A102" s="2" t="s">
        <v>114</v>
      </c>
      <c r="B102" s="232">
        <v>307</v>
      </c>
      <c r="C102" s="229">
        <v>2.2647192236036101E-3</v>
      </c>
      <c r="D102" s="229">
        <v>2.29176394641399E-2</v>
      </c>
      <c r="E102" s="229">
        <v>6.5098893828690104E-3</v>
      </c>
      <c r="F102" s="229">
        <v>2.2289698943495799E-2</v>
      </c>
      <c r="G102" s="229">
        <v>5.9557866305112797E-2</v>
      </c>
      <c r="H102" s="229">
        <v>5.0424732267856598E-2</v>
      </c>
      <c r="I102" s="229">
        <v>2.5842918083071698E-2</v>
      </c>
      <c r="J102" s="229">
        <v>3.9697445929050397E-2</v>
      </c>
      <c r="K102" s="229">
        <v>1.36277126148343E-2</v>
      </c>
      <c r="L102" s="229">
        <v>4.8023935407400097E-2</v>
      </c>
      <c r="M102" s="229">
        <v>0.120937705039978</v>
      </c>
      <c r="N102" s="229">
        <v>0.26635125279426602</v>
      </c>
      <c r="O102" s="229">
        <v>0.32155448198318498</v>
      </c>
      <c r="P102" s="235">
        <v>1659.02893066406</v>
      </c>
      <c r="Q102" s="235">
        <v>1600</v>
      </c>
    </row>
    <row r="103" spans="1:17" x14ac:dyDescent="0.2">
      <c r="A103" s="2" t="s">
        <v>115</v>
      </c>
      <c r="B103" s="232">
        <v>356</v>
      </c>
      <c r="C103" s="229">
        <v>1.17794731631875E-2</v>
      </c>
      <c r="D103" s="229">
        <v>4.5813590288162197E-2</v>
      </c>
      <c r="E103" s="229">
        <v>4.0241356939077398E-2</v>
      </c>
      <c r="F103" s="229">
        <v>7.6509356498718303E-2</v>
      </c>
      <c r="G103" s="229">
        <v>6.3663981854915605E-2</v>
      </c>
      <c r="H103" s="229">
        <v>7.6398223638534504E-2</v>
      </c>
      <c r="I103" s="229">
        <v>4.6116270124912297E-2</v>
      </c>
      <c r="J103" s="229">
        <v>6.2805265188217205E-2</v>
      </c>
      <c r="K103" s="229">
        <v>1.9917530938983002E-2</v>
      </c>
      <c r="L103" s="229">
        <v>0.111803516745567</v>
      </c>
      <c r="M103" s="229">
        <v>9.8228543996810899E-2</v>
      </c>
      <c r="N103" s="229">
        <v>0.17322981357574499</v>
      </c>
      <c r="O103" s="229">
        <v>0.173493072390556</v>
      </c>
      <c r="P103" s="235">
        <v>1262.11560058594</v>
      </c>
      <c r="Q103" s="235">
        <v>1000</v>
      </c>
    </row>
    <row r="104" spans="1:17" x14ac:dyDescent="0.2">
      <c r="A104" s="2" t="s">
        <v>116</v>
      </c>
      <c r="B104" s="232">
        <v>441</v>
      </c>
      <c r="C104" s="229">
        <v>2.6523495092988E-2</v>
      </c>
      <c r="D104" s="229">
        <v>5.0520550459623302E-2</v>
      </c>
      <c r="E104" s="229">
        <v>0.13995689153671301</v>
      </c>
      <c r="F104" s="229">
        <v>0.171659350395203</v>
      </c>
      <c r="G104" s="229">
        <v>0.10421357303857801</v>
      </c>
      <c r="H104" s="229">
        <v>8.5962072014808696E-2</v>
      </c>
      <c r="I104" s="229">
        <v>3.52880917489529E-2</v>
      </c>
      <c r="J104" s="229">
        <v>6.8125218152999906E-2</v>
      </c>
      <c r="K104" s="229">
        <v>5.6092441082000698E-2</v>
      </c>
      <c r="L104" s="229">
        <v>0.13724501430988301</v>
      </c>
      <c r="M104" s="229">
        <v>5.1636297255754499E-2</v>
      </c>
      <c r="N104" s="229">
        <v>4.6237129718065297E-2</v>
      </c>
      <c r="O104" s="229">
        <v>2.6539878919720601E-2</v>
      </c>
      <c r="P104" s="235">
        <v>712.135498046875</v>
      </c>
      <c r="Q104" s="235">
        <v>600</v>
      </c>
    </row>
    <row r="105" spans="1:17" x14ac:dyDescent="0.2">
      <c r="A105" s="2" t="s">
        <v>117</v>
      </c>
      <c r="B105" s="232">
        <v>348</v>
      </c>
      <c r="C105" s="229">
        <v>2.0821610465645801E-2</v>
      </c>
      <c r="D105" s="229">
        <v>9.5482334494590801E-2</v>
      </c>
      <c r="E105" s="229">
        <v>0.17405320703983301</v>
      </c>
      <c r="F105" s="229">
        <v>0.18928472697734799</v>
      </c>
      <c r="G105" s="229">
        <v>0.125570148229599</v>
      </c>
      <c r="H105" s="229">
        <v>8.7550006806850406E-2</v>
      </c>
      <c r="I105" s="229">
        <v>5.8280978351831401E-2</v>
      </c>
      <c r="J105" s="229">
        <v>4.7038242220878601E-2</v>
      </c>
      <c r="K105" s="229">
        <v>2.3335441946983299E-2</v>
      </c>
      <c r="L105" s="229">
        <v>7.9857394099235507E-2</v>
      </c>
      <c r="M105" s="229">
        <v>3.2309908419847502E-2</v>
      </c>
      <c r="N105" s="229">
        <v>2.6845721527934099E-2</v>
      </c>
      <c r="O105" s="229">
        <v>3.9570271968841601E-2</v>
      </c>
      <c r="P105" s="235">
        <v>688.46820068359398</v>
      </c>
      <c r="Q105" s="235">
        <v>500</v>
      </c>
    </row>
    <row r="106" spans="1:17" x14ac:dyDescent="0.2">
      <c r="A106" s="2" t="s">
        <v>118</v>
      </c>
      <c r="B106" s="232">
        <v>218</v>
      </c>
      <c r="C106" s="229">
        <v>2.1525273099541699E-2</v>
      </c>
      <c r="D106" s="229">
        <v>0.10365869104862201</v>
      </c>
      <c r="E106" s="229">
        <v>0.175174370408058</v>
      </c>
      <c r="F106" s="229">
        <v>0.202012419700623</v>
      </c>
      <c r="G106" s="229">
        <v>0.151282623410225</v>
      </c>
      <c r="H106" s="229">
        <v>7.3900602757930797E-2</v>
      </c>
      <c r="I106" s="229">
        <v>9.1973297297954601E-2</v>
      </c>
      <c r="J106" s="229">
        <v>4.4602006673812901E-2</v>
      </c>
      <c r="K106" s="229">
        <v>2.3731390014290799E-2</v>
      </c>
      <c r="L106" s="229">
        <v>3.7859007716178901E-2</v>
      </c>
      <c r="M106" s="229">
        <v>2.0077051594853401E-2</v>
      </c>
      <c r="N106" s="229">
        <v>3.4234818071126903E-2</v>
      </c>
      <c r="O106" s="229">
        <v>1.9968461245298399E-2</v>
      </c>
      <c r="P106" s="235">
        <v>604.04632568359398</v>
      </c>
      <c r="Q106" s="235">
        <v>480</v>
      </c>
    </row>
    <row r="107" spans="1:17" x14ac:dyDescent="0.2">
      <c r="A107" s="5" t="s">
        <v>111</v>
      </c>
      <c r="B107" s="231" t="s">
        <v>1</v>
      </c>
      <c r="C107" s="228" t="s">
        <v>1</v>
      </c>
      <c r="D107" s="228" t="s">
        <v>1</v>
      </c>
      <c r="E107" s="228" t="s">
        <v>1</v>
      </c>
      <c r="F107" s="228" t="s">
        <v>1</v>
      </c>
      <c r="G107" s="228" t="s">
        <v>1</v>
      </c>
      <c r="H107" s="228" t="s">
        <v>1</v>
      </c>
      <c r="I107" s="228" t="s">
        <v>1</v>
      </c>
      <c r="J107" s="228" t="s">
        <v>1</v>
      </c>
      <c r="K107" s="228" t="s">
        <v>1</v>
      </c>
      <c r="L107" s="228" t="s">
        <v>1</v>
      </c>
      <c r="M107" s="228" t="s">
        <v>1</v>
      </c>
      <c r="N107" s="228" t="s">
        <v>1</v>
      </c>
      <c r="O107" s="228" t="s">
        <v>1</v>
      </c>
      <c r="P107" s="234" t="s">
        <v>1</v>
      </c>
      <c r="Q107" s="234" t="s">
        <v>1</v>
      </c>
    </row>
    <row r="108" spans="1:17" x14ac:dyDescent="0.2">
      <c r="A108" s="2" t="s">
        <v>119</v>
      </c>
      <c r="B108" s="232">
        <v>80</v>
      </c>
      <c r="C108" s="229">
        <v>6.5428540110588101E-2</v>
      </c>
      <c r="D108" s="229">
        <v>1.80297829210758E-2</v>
      </c>
      <c r="E108" s="229">
        <v>6.3895925879478496E-2</v>
      </c>
      <c r="F108" s="229">
        <v>7.2425939142703996E-2</v>
      </c>
      <c r="G108" s="229">
        <v>6.9553889334201799E-2</v>
      </c>
      <c r="H108" s="229">
        <v>0.10227285325527199</v>
      </c>
      <c r="I108" s="229">
        <v>3.8639396429061897E-2</v>
      </c>
      <c r="J108" s="229">
        <v>3.5571597516536699E-2</v>
      </c>
      <c r="K108" s="229">
        <v>4.4683918356895398E-2</v>
      </c>
      <c r="L108" s="229">
        <v>9.8604105412960094E-2</v>
      </c>
      <c r="M108" s="229">
        <v>0.21677212417125699</v>
      </c>
      <c r="N108" s="229">
        <v>0.12840978801250499</v>
      </c>
      <c r="O108" s="229">
        <v>4.5712146908044801E-2</v>
      </c>
      <c r="P108" s="235">
        <v>1034.91784667969</v>
      </c>
      <c r="Q108" s="235">
        <v>903</v>
      </c>
    </row>
    <row r="109" spans="1:17" x14ac:dyDescent="0.2">
      <c r="A109" s="2" t="s">
        <v>120</v>
      </c>
      <c r="B109" s="232">
        <v>505</v>
      </c>
      <c r="C109" s="229">
        <v>3.1079337932169398E-3</v>
      </c>
      <c r="D109" s="229">
        <v>2.03881897032261E-2</v>
      </c>
      <c r="E109" s="229">
        <v>1.12288724631071E-2</v>
      </c>
      <c r="F109" s="229">
        <v>3.7241607904434197E-2</v>
      </c>
      <c r="G109" s="229">
        <v>5.4819904267787899E-2</v>
      </c>
      <c r="H109" s="229">
        <v>5.4058626294135999E-2</v>
      </c>
      <c r="I109" s="229">
        <v>2.7150500565767299E-2</v>
      </c>
      <c r="J109" s="229">
        <v>4.22634221613407E-2</v>
      </c>
      <c r="K109" s="229">
        <v>1.6429180279374098E-2</v>
      </c>
      <c r="L109" s="229">
        <v>7.3839105665683705E-2</v>
      </c>
      <c r="M109" s="229">
        <v>0.113847173750401</v>
      </c>
      <c r="N109" s="229">
        <v>0.24369552731513999</v>
      </c>
      <c r="O109" s="229">
        <v>0.301929950714111</v>
      </c>
      <c r="P109" s="235">
        <v>1616.05322265625</v>
      </c>
      <c r="Q109" s="235">
        <v>1500</v>
      </c>
    </row>
    <row r="110" spans="1:17" x14ac:dyDescent="0.2">
      <c r="A110" s="2" t="s">
        <v>121</v>
      </c>
      <c r="B110" s="232">
        <v>599</v>
      </c>
      <c r="C110" s="229">
        <v>2.5253610685467699E-2</v>
      </c>
      <c r="D110" s="229">
        <v>5.8331463485956199E-2</v>
      </c>
      <c r="E110" s="229">
        <v>0.123090252280235</v>
      </c>
      <c r="F110" s="229">
        <v>0.153452008962631</v>
      </c>
      <c r="G110" s="229">
        <v>0.10001530498266201</v>
      </c>
      <c r="H110" s="229">
        <v>8.8461913168430301E-2</v>
      </c>
      <c r="I110" s="229">
        <v>4.2720731347799301E-2</v>
      </c>
      <c r="J110" s="229">
        <v>7.1636512875556904E-2</v>
      </c>
      <c r="K110" s="229">
        <v>4.73046340048313E-2</v>
      </c>
      <c r="L110" s="229">
        <v>0.12893855571746801</v>
      </c>
      <c r="M110" s="229">
        <v>6.1501197516918203E-2</v>
      </c>
      <c r="N110" s="229">
        <v>6.6609963774681105E-2</v>
      </c>
      <c r="O110" s="229">
        <v>3.2683856785297401E-2</v>
      </c>
      <c r="P110" s="235">
        <v>756.57806396484398</v>
      </c>
      <c r="Q110" s="235">
        <v>600</v>
      </c>
    </row>
    <row r="111" spans="1:17" x14ac:dyDescent="0.2">
      <c r="A111" s="2" t="s">
        <v>122</v>
      </c>
      <c r="B111" s="232">
        <v>566</v>
      </c>
      <c r="C111" s="229">
        <v>2.1149257197976098E-2</v>
      </c>
      <c r="D111" s="229">
        <v>9.9289484322071103E-2</v>
      </c>
      <c r="E111" s="229">
        <v>0.17457525432109799</v>
      </c>
      <c r="F111" s="229">
        <v>0.19521111249923701</v>
      </c>
      <c r="G111" s="229">
        <v>0.137542620301247</v>
      </c>
      <c r="H111" s="229">
        <v>8.1194445490837097E-2</v>
      </c>
      <c r="I111" s="229">
        <v>7.3969103395938901E-2</v>
      </c>
      <c r="J111" s="229">
        <v>4.5903861522674602E-2</v>
      </c>
      <c r="K111" s="229">
        <v>2.35198065638542E-2</v>
      </c>
      <c r="L111" s="229">
        <v>6.0301721096038798E-2</v>
      </c>
      <c r="M111" s="229">
        <v>2.6613933965563798E-2</v>
      </c>
      <c r="N111" s="229">
        <v>3.0286299064755402E-2</v>
      </c>
      <c r="O111" s="229">
        <v>3.04430983960629E-2</v>
      </c>
      <c r="P111" s="235">
        <v>649.158935546875</v>
      </c>
      <c r="Q111" s="235">
        <v>500</v>
      </c>
    </row>
    <row r="112" spans="1:17" x14ac:dyDescent="0.2">
      <c r="A112" s="5" t="s">
        <v>111</v>
      </c>
      <c r="B112" s="231" t="s">
        <v>1</v>
      </c>
      <c r="C112" s="228" t="s">
        <v>1</v>
      </c>
      <c r="D112" s="228" t="s">
        <v>1</v>
      </c>
      <c r="E112" s="228" t="s">
        <v>1</v>
      </c>
      <c r="F112" s="228" t="s">
        <v>1</v>
      </c>
      <c r="G112" s="228" t="s">
        <v>1</v>
      </c>
      <c r="H112" s="228" t="s">
        <v>1</v>
      </c>
      <c r="I112" s="228" t="s">
        <v>1</v>
      </c>
      <c r="J112" s="228" t="s">
        <v>1</v>
      </c>
      <c r="K112" s="228" t="s">
        <v>1</v>
      </c>
      <c r="L112" s="228" t="s">
        <v>1</v>
      </c>
      <c r="M112" s="228" t="s">
        <v>1</v>
      </c>
      <c r="N112" s="228" t="s">
        <v>1</v>
      </c>
      <c r="O112" s="228" t="s">
        <v>1</v>
      </c>
      <c r="P112" s="234" t="s">
        <v>1</v>
      </c>
      <c r="Q112" s="234" t="s">
        <v>1</v>
      </c>
    </row>
    <row r="113" spans="1:17" x14ac:dyDescent="0.2">
      <c r="A113" s="2" t="s">
        <v>119</v>
      </c>
      <c r="B113" s="232">
        <v>80</v>
      </c>
      <c r="C113" s="229">
        <v>6.5428540110588101E-2</v>
      </c>
      <c r="D113" s="229">
        <v>1.80297829210758E-2</v>
      </c>
      <c r="E113" s="229">
        <v>6.3895925879478496E-2</v>
      </c>
      <c r="F113" s="229">
        <v>7.2425939142703996E-2</v>
      </c>
      <c r="G113" s="229">
        <v>6.9553889334201799E-2</v>
      </c>
      <c r="H113" s="229">
        <v>0.10227285325527199</v>
      </c>
      <c r="I113" s="229">
        <v>3.8639396429061897E-2</v>
      </c>
      <c r="J113" s="229">
        <v>3.5571597516536699E-2</v>
      </c>
      <c r="K113" s="229">
        <v>4.4683918356895398E-2</v>
      </c>
      <c r="L113" s="229">
        <v>9.8604105412960094E-2</v>
      </c>
      <c r="M113" s="229">
        <v>0.21677212417125699</v>
      </c>
      <c r="N113" s="229">
        <v>0.12840978801250499</v>
      </c>
      <c r="O113" s="229">
        <v>4.5712146908044801E-2</v>
      </c>
      <c r="P113" s="235">
        <v>1034.91784667969</v>
      </c>
      <c r="Q113" s="235">
        <v>903</v>
      </c>
    </row>
    <row r="114" spans="1:17" x14ac:dyDescent="0.2">
      <c r="A114" s="2" t="s">
        <v>123</v>
      </c>
      <c r="B114" s="232">
        <v>663</v>
      </c>
      <c r="C114" s="229">
        <v>7.0038605481386202E-3</v>
      </c>
      <c r="D114" s="229">
        <v>3.4321732819080401E-2</v>
      </c>
      <c r="E114" s="229">
        <v>2.3310974240303001E-2</v>
      </c>
      <c r="F114" s="229">
        <v>4.9295611679553999E-2</v>
      </c>
      <c r="G114" s="229">
        <v>6.16030544042587E-2</v>
      </c>
      <c r="H114" s="229">
        <v>6.3361696898937198E-2</v>
      </c>
      <c r="I114" s="229">
        <v>3.5940736532211297E-2</v>
      </c>
      <c r="J114" s="229">
        <v>5.1207069307565703E-2</v>
      </c>
      <c r="K114" s="229">
        <v>1.6760567203164101E-2</v>
      </c>
      <c r="L114" s="229">
        <v>7.9791486263275105E-2</v>
      </c>
      <c r="M114" s="229">
        <v>0.109626650810242</v>
      </c>
      <c r="N114" s="229">
        <v>0.21996900439262401</v>
      </c>
      <c r="O114" s="229">
        <v>0.247807547450066</v>
      </c>
      <c r="P114" s="235">
        <v>1461.3330078125</v>
      </c>
      <c r="Q114" s="235">
        <v>1300</v>
      </c>
    </row>
    <row r="115" spans="1:17" x14ac:dyDescent="0.2">
      <c r="A115" s="2" t="s">
        <v>124</v>
      </c>
      <c r="B115" s="232">
        <v>1007</v>
      </c>
      <c r="C115" s="229">
        <v>2.39711739122868E-2</v>
      </c>
      <c r="D115" s="229">
        <v>7.36817866563797E-2</v>
      </c>
      <c r="E115" s="229">
        <v>0.156397774815559</v>
      </c>
      <c r="F115" s="229">
        <v>0.18284450471401201</v>
      </c>
      <c r="G115" s="229">
        <v>0.12004213035106701</v>
      </c>
      <c r="H115" s="229">
        <v>8.3697840571403503E-2</v>
      </c>
      <c r="I115" s="229">
        <v>5.36583960056305E-2</v>
      </c>
      <c r="J115" s="229">
        <v>5.7571899145841599E-2</v>
      </c>
      <c r="K115" s="229">
        <v>4.0623117238283199E-2</v>
      </c>
      <c r="L115" s="229">
        <v>0.10070326924324</v>
      </c>
      <c r="M115" s="229">
        <v>3.97527292370796E-2</v>
      </c>
      <c r="N115" s="229">
        <v>3.86617965996265E-2</v>
      </c>
      <c r="O115" s="229">
        <v>2.83935870975256E-2</v>
      </c>
      <c r="P115" s="235">
        <v>682.226806640625</v>
      </c>
      <c r="Q115" s="235">
        <v>500</v>
      </c>
    </row>
    <row r="116" spans="1:17" x14ac:dyDescent="0.2">
      <c r="A116" s="5" t="s">
        <v>125</v>
      </c>
      <c r="B116" s="231" t="s">
        <v>1</v>
      </c>
      <c r="C116" s="228" t="s">
        <v>1</v>
      </c>
      <c r="D116" s="228" t="s">
        <v>1</v>
      </c>
      <c r="E116" s="228" t="s">
        <v>1</v>
      </c>
      <c r="F116" s="228" t="s">
        <v>1</v>
      </c>
      <c r="G116" s="228" t="s">
        <v>1</v>
      </c>
      <c r="H116" s="228" t="s">
        <v>1</v>
      </c>
      <c r="I116" s="228" t="s">
        <v>1</v>
      </c>
      <c r="J116" s="228" t="s">
        <v>1</v>
      </c>
      <c r="K116" s="228" t="s">
        <v>1</v>
      </c>
      <c r="L116" s="228" t="s">
        <v>1</v>
      </c>
      <c r="M116" s="228" t="s">
        <v>1</v>
      </c>
      <c r="N116" s="228" t="s">
        <v>1</v>
      </c>
      <c r="O116" s="228" t="s">
        <v>1</v>
      </c>
      <c r="P116" s="234" t="s">
        <v>1</v>
      </c>
      <c r="Q116" s="234" t="s">
        <v>1</v>
      </c>
    </row>
    <row r="117" spans="1:17" x14ac:dyDescent="0.2">
      <c r="A117" s="2" t="s">
        <v>126</v>
      </c>
      <c r="B117" s="232">
        <v>62</v>
      </c>
      <c r="C117" s="229">
        <v>7.5003430247306796E-2</v>
      </c>
      <c r="D117" s="229">
        <v>1.50406695902348E-2</v>
      </c>
      <c r="E117" s="229">
        <v>0.159210249781609</v>
      </c>
      <c r="F117" s="229">
        <v>0.202473819255829</v>
      </c>
      <c r="G117" s="229">
        <v>0.18729712069034599</v>
      </c>
      <c r="H117" s="229">
        <v>6.4264677464962006E-2</v>
      </c>
      <c r="I117" s="229">
        <v>3.0821800231933601E-2</v>
      </c>
      <c r="J117" s="229">
        <v>7.6624616980552701E-2</v>
      </c>
      <c r="K117" s="229">
        <v>6.5887168049812303E-2</v>
      </c>
      <c r="L117" s="229">
        <v>9.0944260358810397E-2</v>
      </c>
      <c r="M117" s="229">
        <v>2.24586552940309E-3</v>
      </c>
      <c r="N117" s="229">
        <v>5.8395215310156302E-3</v>
      </c>
      <c r="O117" s="229">
        <v>2.4346811696886999E-2</v>
      </c>
      <c r="P117" s="235">
        <v>606.51190185546898</v>
      </c>
      <c r="Q117" s="235">
        <v>500</v>
      </c>
    </row>
    <row r="118" spans="1:17" x14ac:dyDescent="0.2">
      <c r="A118" s="2" t="s">
        <v>127</v>
      </c>
      <c r="B118" s="232">
        <v>30</v>
      </c>
      <c r="C118" s="229">
        <v>0.20703919231891599</v>
      </c>
      <c r="D118" s="229">
        <v>0</v>
      </c>
      <c r="E118" s="229">
        <v>0.226927384734154</v>
      </c>
      <c r="F118" s="229">
        <v>5.6314755231142002E-2</v>
      </c>
      <c r="G118" s="229">
        <v>0.116592049598694</v>
      </c>
      <c r="H118" s="229">
        <v>0.20470400154590601</v>
      </c>
      <c r="I118" s="229">
        <v>8.6524702608585399E-2</v>
      </c>
      <c r="J118" s="229">
        <v>2.43833623826504E-2</v>
      </c>
      <c r="K118" s="229">
        <v>1.5425777528435001E-3</v>
      </c>
      <c r="L118" s="229">
        <v>1.07429986819625E-2</v>
      </c>
      <c r="M118" s="229">
        <v>4.5016117393970503E-2</v>
      </c>
      <c r="N118" s="229">
        <v>2.0212849602103199E-2</v>
      </c>
      <c r="O118" s="229">
        <v>0</v>
      </c>
      <c r="P118" s="235">
        <v>502.16241455078102</v>
      </c>
      <c r="Q118" s="235">
        <v>500</v>
      </c>
    </row>
    <row r="119" spans="1:17" x14ac:dyDescent="0.2">
      <c r="A119" s="2" t="s">
        <v>128</v>
      </c>
      <c r="B119" s="232">
        <v>74</v>
      </c>
      <c r="C119" s="229">
        <v>8.4685506299138104E-3</v>
      </c>
      <c r="D119" s="229">
        <v>0.169321238994598</v>
      </c>
      <c r="E119" s="229">
        <v>0.13234874606132499</v>
      </c>
      <c r="F119" s="229">
        <v>8.3942018449306502E-2</v>
      </c>
      <c r="G119" s="229">
        <v>7.9750493168830899E-2</v>
      </c>
      <c r="H119" s="229">
        <v>3.2312467694282497E-2</v>
      </c>
      <c r="I119" s="229">
        <v>2.29388158768415E-2</v>
      </c>
      <c r="J119" s="229">
        <v>0.12152953445911401</v>
      </c>
      <c r="K119" s="229">
        <v>0</v>
      </c>
      <c r="L119" s="229">
        <v>0.225712776184082</v>
      </c>
      <c r="M119" s="229">
        <v>4.9605391919612898E-2</v>
      </c>
      <c r="N119" s="229">
        <v>5.4119214415550197E-2</v>
      </c>
      <c r="O119" s="229">
        <v>1.99507363140583E-2</v>
      </c>
      <c r="P119" s="235">
        <v>738.10540771484398</v>
      </c>
      <c r="Q119" s="235">
        <v>600</v>
      </c>
    </row>
    <row r="120" spans="1:17" x14ac:dyDescent="0.2">
      <c r="A120" s="2" t="s">
        <v>129</v>
      </c>
      <c r="B120" s="232">
        <v>220</v>
      </c>
      <c r="C120" s="229">
        <v>2.0966932177543599E-2</v>
      </c>
      <c r="D120" s="229">
        <v>0.146380305290222</v>
      </c>
      <c r="E120" s="229">
        <v>0.148650512099266</v>
      </c>
      <c r="F120" s="229">
        <v>0.12607903778553001</v>
      </c>
      <c r="G120" s="229">
        <v>8.1894002854824094E-2</v>
      </c>
      <c r="H120" s="229">
        <v>6.76157772541046E-2</v>
      </c>
      <c r="I120" s="229">
        <v>3.6689657717943198E-2</v>
      </c>
      <c r="J120" s="229">
        <v>4.7974102199077599E-2</v>
      </c>
      <c r="K120" s="229">
        <v>3.92781272530556E-2</v>
      </c>
      <c r="L120" s="229">
        <v>9.0163655579090105E-2</v>
      </c>
      <c r="M120" s="229">
        <v>4.3567311018705403E-2</v>
      </c>
      <c r="N120" s="229">
        <v>9.3465432524681105E-2</v>
      </c>
      <c r="O120" s="229">
        <v>5.7275142520666102E-2</v>
      </c>
      <c r="P120" s="235">
        <v>753.0546875</v>
      </c>
      <c r="Q120" s="235">
        <v>500</v>
      </c>
    </row>
    <row r="121" spans="1:17" x14ac:dyDescent="0.2">
      <c r="A121" s="2" t="s">
        <v>130</v>
      </c>
      <c r="B121" s="232">
        <v>280</v>
      </c>
      <c r="C121" s="229">
        <v>3.2583840657025602E-3</v>
      </c>
      <c r="D121" s="229">
        <v>2.2974474355578402E-2</v>
      </c>
      <c r="E121" s="229">
        <v>8.53227898478508E-2</v>
      </c>
      <c r="F121" s="229">
        <v>0.13397403061389901</v>
      </c>
      <c r="G121" s="229">
        <v>0.12766237556934401</v>
      </c>
      <c r="H121" s="229">
        <v>0.110782846808434</v>
      </c>
      <c r="I121" s="229">
        <v>8.8673949241638197E-2</v>
      </c>
      <c r="J121" s="229">
        <v>5.0210423767566702E-2</v>
      </c>
      <c r="K121" s="229">
        <v>7.2661422193050398E-2</v>
      </c>
      <c r="L121" s="229">
        <v>7.9941391944885296E-2</v>
      </c>
      <c r="M121" s="229">
        <v>7.1898795664310497E-2</v>
      </c>
      <c r="N121" s="229">
        <v>0.118372596800327</v>
      </c>
      <c r="O121" s="229">
        <v>3.42665128409863E-2</v>
      </c>
      <c r="P121" s="235">
        <v>849.04235839843795</v>
      </c>
      <c r="Q121" s="235">
        <v>700</v>
      </c>
    </row>
    <row r="122" spans="1:17" x14ac:dyDescent="0.2">
      <c r="A122" s="2" t="s">
        <v>131</v>
      </c>
      <c r="B122" s="232">
        <v>187</v>
      </c>
      <c r="C122" s="229">
        <v>5.1400954835116898E-3</v>
      </c>
      <c r="D122" s="229">
        <v>4.2493786662817001E-2</v>
      </c>
      <c r="E122" s="229">
        <v>0.15683698654174799</v>
      </c>
      <c r="F122" s="229">
        <v>3.8799237459898002E-2</v>
      </c>
      <c r="G122" s="229">
        <v>9.3156583607196794E-2</v>
      </c>
      <c r="H122" s="229">
        <v>7.46950209140778E-2</v>
      </c>
      <c r="I122" s="229">
        <v>1.37695157900453E-2</v>
      </c>
      <c r="J122" s="229">
        <v>2.3846574127674099E-2</v>
      </c>
      <c r="K122" s="229">
        <v>1.8951777368783999E-2</v>
      </c>
      <c r="L122" s="229">
        <v>0.20768684148788499</v>
      </c>
      <c r="M122" s="229">
        <v>0.109210342168808</v>
      </c>
      <c r="N122" s="229">
        <v>0.11847410351038</v>
      </c>
      <c r="O122" s="229">
        <v>9.6939131617546095E-2</v>
      </c>
      <c r="P122" s="235">
        <v>1028.51196289062</v>
      </c>
      <c r="Q122" s="235">
        <v>1000</v>
      </c>
    </row>
    <row r="123" spans="1:17" x14ac:dyDescent="0.2">
      <c r="A123" s="2" t="s">
        <v>132</v>
      </c>
      <c r="B123" s="232">
        <v>112</v>
      </c>
      <c r="C123" s="229">
        <v>8.7830107659101504E-3</v>
      </c>
      <c r="D123" s="229">
        <v>2.70654261112213E-2</v>
      </c>
      <c r="E123" s="229">
        <v>0.12208050489425699</v>
      </c>
      <c r="F123" s="229">
        <v>4.5617911964654902E-2</v>
      </c>
      <c r="G123" s="229">
        <v>0.19597777724266099</v>
      </c>
      <c r="H123" s="229">
        <v>2.64536160975695E-2</v>
      </c>
      <c r="I123" s="229">
        <v>5.17309941351414E-2</v>
      </c>
      <c r="J123" s="229">
        <v>5.1945716142654398E-2</v>
      </c>
      <c r="K123" s="229">
        <v>1.8122375011444099E-2</v>
      </c>
      <c r="L123" s="229">
        <v>5.0063513219356502E-2</v>
      </c>
      <c r="M123" s="229">
        <v>0.15976667404174799</v>
      </c>
      <c r="N123" s="229">
        <v>0.12373925745487201</v>
      </c>
      <c r="O123" s="229">
        <v>0.11865320801734899</v>
      </c>
      <c r="P123" s="235">
        <v>1012.12408447266</v>
      </c>
      <c r="Q123" s="235">
        <v>800</v>
      </c>
    </row>
    <row r="124" spans="1:17" x14ac:dyDescent="0.2">
      <c r="A124" s="3" t="s">
        <v>133</v>
      </c>
      <c r="B124" s="233">
        <v>719</v>
      </c>
      <c r="C124" s="230">
        <v>1.3092398643493699E-2</v>
      </c>
      <c r="D124" s="230">
        <v>3.6618564277887303E-2</v>
      </c>
      <c r="E124" s="230">
        <v>5.3573738783597898E-2</v>
      </c>
      <c r="F124" s="230">
        <v>0.13405792415142101</v>
      </c>
      <c r="G124" s="230">
        <v>5.7918205857276903E-2</v>
      </c>
      <c r="H124" s="230">
        <v>5.5867299437522902E-2</v>
      </c>
      <c r="I124" s="230">
        <v>4.1905328631401097E-2</v>
      </c>
      <c r="J124" s="230">
        <v>5.6700702756643302E-2</v>
      </c>
      <c r="K124" s="230">
        <v>1.9548419862985601E-2</v>
      </c>
      <c r="L124" s="230">
        <v>6.9870643317699405E-2</v>
      </c>
      <c r="M124" s="230">
        <v>0.11038328707218199</v>
      </c>
      <c r="N124" s="230">
        <v>0.15863677859306299</v>
      </c>
      <c r="O124" s="230">
        <v>0.19182670116424599</v>
      </c>
      <c r="P124" s="236">
        <v>1293.14978027344</v>
      </c>
      <c r="Q124" s="236">
        <v>1000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238</v>
      </c>
    </row>
    <row r="4" spans="1:11" x14ac:dyDescent="0.2">
      <c r="A4" t="s">
        <v>239</v>
      </c>
    </row>
    <row r="5" spans="1:11" x14ac:dyDescent="0.2">
      <c r="A5" s="4" t="s">
        <v>24</v>
      </c>
      <c r="B5" s="4" t="s">
        <v>4</v>
      </c>
      <c r="C5" s="4" t="s">
        <v>240</v>
      </c>
      <c r="D5" s="4" t="s">
        <v>241</v>
      </c>
      <c r="E5" s="4" t="s">
        <v>242</v>
      </c>
      <c r="F5" s="4" t="s">
        <v>243</v>
      </c>
      <c r="G5" s="4" t="s">
        <v>244</v>
      </c>
      <c r="H5" s="4" t="s">
        <v>245</v>
      </c>
      <c r="I5" s="4" t="s">
        <v>246</v>
      </c>
      <c r="J5" s="4" t="s">
        <v>25</v>
      </c>
      <c r="K5" s="4" t="s">
        <v>172</v>
      </c>
    </row>
    <row r="6" spans="1:11" x14ac:dyDescent="0.2">
      <c r="A6" s="5" t="s">
        <v>26</v>
      </c>
      <c r="B6" s="240" t="s">
        <v>1</v>
      </c>
      <c r="C6" s="237" t="s">
        <v>1</v>
      </c>
      <c r="D6" s="237" t="s">
        <v>1</v>
      </c>
      <c r="E6" s="237" t="s">
        <v>1</v>
      </c>
      <c r="F6" s="237" t="s">
        <v>1</v>
      </c>
      <c r="G6" s="237" t="s">
        <v>1</v>
      </c>
      <c r="H6" s="237" t="s">
        <v>1</v>
      </c>
      <c r="I6" s="237" t="s">
        <v>1</v>
      </c>
      <c r="J6" s="243" t="s">
        <v>1</v>
      </c>
      <c r="K6" s="243" t="s">
        <v>1</v>
      </c>
    </row>
    <row r="7" spans="1:11" x14ac:dyDescent="0.2">
      <c r="A7" s="2" t="s">
        <v>26</v>
      </c>
      <c r="B7" s="241">
        <v>3848</v>
      </c>
      <c r="C7" s="238">
        <v>6.9755904376506805E-2</v>
      </c>
      <c r="D7" s="238">
        <v>0.466357201337814</v>
      </c>
      <c r="E7" s="238">
        <v>0.32949110865593001</v>
      </c>
      <c r="F7" s="238">
        <v>8.8268376886844593E-2</v>
      </c>
      <c r="G7" s="238">
        <v>3.2242197543382603E-2</v>
      </c>
      <c r="H7" s="238">
        <v>1.0931920260191E-2</v>
      </c>
      <c r="I7" s="238">
        <v>2.95330840162933E-3</v>
      </c>
      <c r="J7" s="244">
        <v>0.20664793252944899</v>
      </c>
      <c r="K7" s="244">
        <v>0.19071428477764099</v>
      </c>
    </row>
    <row r="8" spans="1:11" x14ac:dyDescent="0.2">
      <c r="A8" s="5" t="s">
        <v>27</v>
      </c>
      <c r="B8" s="240" t="s">
        <v>1</v>
      </c>
      <c r="C8" s="237" t="s">
        <v>1</v>
      </c>
      <c r="D8" s="237" t="s">
        <v>1</v>
      </c>
      <c r="E8" s="237" t="s">
        <v>1</v>
      </c>
      <c r="F8" s="237" t="s">
        <v>1</v>
      </c>
      <c r="G8" s="237" t="s">
        <v>1</v>
      </c>
      <c r="H8" s="237" t="s">
        <v>1</v>
      </c>
      <c r="I8" s="237" t="s">
        <v>1</v>
      </c>
      <c r="J8" s="243" t="s">
        <v>1</v>
      </c>
      <c r="K8" s="243" t="s">
        <v>1</v>
      </c>
    </row>
    <row r="9" spans="1:11" x14ac:dyDescent="0.2">
      <c r="A9" s="2" t="s">
        <v>28</v>
      </c>
      <c r="B9" s="241">
        <v>1165</v>
      </c>
      <c r="C9" s="238">
        <v>5.02576753497124E-2</v>
      </c>
      <c r="D9" s="238">
        <v>0.451621353626251</v>
      </c>
      <c r="E9" s="238">
        <v>0.34376016259193398</v>
      </c>
      <c r="F9" s="238">
        <v>0.100091300904751</v>
      </c>
      <c r="G9" s="238">
        <v>3.7701554596424103E-2</v>
      </c>
      <c r="H9" s="238">
        <v>1.25859091058373E-2</v>
      </c>
      <c r="I9" s="238">
        <v>3.9820354431867599E-3</v>
      </c>
      <c r="J9" s="244">
        <v>0.21501405537128401</v>
      </c>
      <c r="K9" s="244">
        <v>0.19949999451637301</v>
      </c>
    </row>
    <row r="10" spans="1:11" x14ac:dyDescent="0.2">
      <c r="A10" s="2" t="s">
        <v>29</v>
      </c>
      <c r="B10" s="241">
        <v>213</v>
      </c>
      <c r="C10" s="238">
        <v>2.6518609374761599E-2</v>
      </c>
      <c r="D10" s="238">
        <v>0.35791462659835799</v>
      </c>
      <c r="E10" s="238">
        <v>0.44271004199981701</v>
      </c>
      <c r="F10" s="238">
        <v>0.12885943055152899</v>
      </c>
      <c r="G10" s="238">
        <v>2.3943590000271801E-2</v>
      </c>
      <c r="H10" s="238">
        <v>2.00536996126175E-2</v>
      </c>
      <c r="I10" s="238">
        <v>0</v>
      </c>
      <c r="J10" s="244">
        <v>0.23336130380630499</v>
      </c>
      <c r="K10" s="244">
        <v>0.22058823704719499</v>
      </c>
    </row>
    <row r="11" spans="1:11" x14ac:dyDescent="0.2">
      <c r="A11" s="2" t="s">
        <v>30</v>
      </c>
      <c r="B11" s="241">
        <v>643</v>
      </c>
      <c r="C11" s="238">
        <v>0.10041099041700401</v>
      </c>
      <c r="D11" s="238">
        <v>0.59108006954193104</v>
      </c>
      <c r="E11" s="238">
        <v>0.24006597697734799</v>
      </c>
      <c r="F11" s="238">
        <v>3.3907402306795099E-2</v>
      </c>
      <c r="G11" s="238">
        <v>2.35562287271023E-2</v>
      </c>
      <c r="H11" s="238">
        <v>1.0979356244206401E-2</v>
      </c>
      <c r="I11" s="238">
        <v>0</v>
      </c>
      <c r="J11" s="244">
        <v>0.17893686890602101</v>
      </c>
      <c r="K11" s="244">
        <v>0.16086956858634899</v>
      </c>
    </row>
    <row r="12" spans="1:11" x14ac:dyDescent="0.2">
      <c r="A12" s="2" t="s">
        <v>31</v>
      </c>
      <c r="B12" s="241">
        <v>808</v>
      </c>
      <c r="C12" s="238">
        <v>0.16211381554603599</v>
      </c>
      <c r="D12" s="238">
        <v>0.54628807306289695</v>
      </c>
      <c r="E12" s="238">
        <v>0.22774131596088401</v>
      </c>
      <c r="F12" s="238">
        <v>3.71636115014553E-2</v>
      </c>
      <c r="G12" s="238">
        <v>1.6534917056560499E-2</v>
      </c>
      <c r="H12" s="238">
        <v>9.1119576245546306E-3</v>
      </c>
      <c r="I12" s="238">
        <v>1.0462994687259199E-3</v>
      </c>
      <c r="J12" s="244">
        <v>0.17121636867523199</v>
      </c>
      <c r="K12" s="244">
        <v>0.15344828367233301</v>
      </c>
    </row>
    <row r="13" spans="1:11" x14ac:dyDescent="0.2">
      <c r="A13" s="2" t="s">
        <v>32</v>
      </c>
      <c r="B13" s="241">
        <v>376</v>
      </c>
      <c r="C13" s="238">
        <v>1.22004942968488E-2</v>
      </c>
      <c r="D13" s="238">
        <v>0.31192523241043102</v>
      </c>
      <c r="E13" s="238">
        <v>0.47179019451141402</v>
      </c>
      <c r="F13" s="238">
        <v>0.13736367225647</v>
      </c>
      <c r="G13" s="238">
        <v>5.4641094058752102E-2</v>
      </c>
      <c r="H13" s="238">
        <v>8.2919551059603708E-3</v>
      </c>
      <c r="I13" s="238">
        <v>3.7873436231166098E-3</v>
      </c>
      <c r="J13" s="244">
        <v>0.24159914255142201</v>
      </c>
      <c r="K13" s="244">
        <v>0.22785714268684401</v>
      </c>
    </row>
    <row r="14" spans="1:11" x14ac:dyDescent="0.2">
      <c r="A14" s="2" t="s">
        <v>33</v>
      </c>
      <c r="B14" s="241">
        <v>539</v>
      </c>
      <c r="C14" s="238">
        <v>9.8659709095954895E-2</v>
      </c>
      <c r="D14" s="238">
        <v>0.61083275079727195</v>
      </c>
      <c r="E14" s="238">
        <v>0.20754468441009499</v>
      </c>
      <c r="F14" s="238">
        <v>6.9671742618083995E-2</v>
      </c>
      <c r="G14" s="238">
        <v>9.3325786292552896E-3</v>
      </c>
      <c r="H14" s="238">
        <v>1.3724311720579899E-3</v>
      </c>
      <c r="I14" s="238">
        <v>2.5861265603452899E-3</v>
      </c>
      <c r="J14" s="244">
        <v>0.17678718268871299</v>
      </c>
      <c r="K14" s="244">
        <v>0.15833333134651201</v>
      </c>
    </row>
    <row r="15" spans="1:11" x14ac:dyDescent="0.2">
      <c r="A15" s="5" t="s">
        <v>34</v>
      </c>
      <c r="B15" s="240" t="s">
        <v>1</v>
      </c>
      <c r="C15" s="237" t="s">
        <v>1</v>
      </c>
      <c r="D15" s="237" t="s">
        <v>1</v>
      </c>
      <c r="E15" s="237" t="s">
        <v>1</v>
      </c>
      <c r="F15" s="237" t="s">
        <v>1</v>
      </c>
      <c r="G15" s="237" t="s">
        <v>1</v>
      </c>
      <c r="H15" s="237" t="s">
        <v>1</v>
      </c>
      <c r="I15" s="237" t="s">
        <v>1</v>
      </c>
      <c r="J15" s="243" t="s">
        <v>1</v>
      </c>
      <c r="K15" s="243" t="s">
        <v>1</v>
      </c>
    </row>
    <row r="16" spans="1:11" x14ac:dyDescent="0.2">
      <c r="A16" s="2" t="s">
        <v>35</v>
      </c>
      <c r="B16" s="241">
        <v>2661</v>
      </c>
      <c r="C16" s="238">
        <v>9.0145036578178406E-2</v>
      </c>
      <c r="D16" s="238">
        <v>0.53905653953552202</v>
      </c>
      <c r="E16" s="238">
        <v>0.28416681289672902</v>
      </c>
      <c r="F16" s="238">
        <v>5.7896781712770497E-2</v>
      </c>
      <c r="G16" s="238">
        <v>1.8505135551094998E-2</v>
      </c>
      <c r="H16" s="238">
        <v>8.70673358440399E-3</v>
      </c>
      <c r="I16" s="238">
        <v>1.52296491432935E-3</v>
      </c>
      <c r="J16" s="244">
        <v>0.18834316730499301</v>
      </c>
      <c r="K16" s="244">
        <v>0.173076912760735</v>
      </c>
    </row>
    <row r="17" spans="1:11" x14ac:dyDescent="0.2">
      <c r="A17" s="2" t="s">
        <v>36</v>
      </c>
      <c r="B17" s="241">
        <v>161</v>
      </c>
      <c r="C17" s="238">
        <v>0</v>
      </c>
      <c r="D17" s="238">
        <v>0.17036660015582999</v>
      </c>
      <c r="E17" s="238">
        <v>0.50680458545684803</v>
      </c>
      <c r="F17" s="238">
        <v>0.21634079515933999</v>
      </c>
      <c r="G17" s="238">
        <v>8.2836374640464797E-2</v>
      </c>
      <c r="H17" s="238">
        <v>8.1416154280304891E-3</v>
      </c>
      <c r="I17" s="238">
        <v>1.55100300908089E-2</v>
      </c>
      <c r="J17" s="244">
        <v>0.27877184748649603</v>
      </c>
      <c r="K17" s="244">
        <v>0.266666680574417</v>
      </c>
    </row>
    <row r="18" spans="1:11" x14ac:dyDescent="0.2">
      <c r="A18" s="2" t="s">
        <v>37</v>
      </c>
      <c r="B18" s="241">
        <v>876</v>
      </c>
      <c r="C18" s="238">
        <v>3.8277480751276002E-2</v>
      </c>
      <c r="D18" s="238">
        <v>0.397150248289108</v>
      </c>
      <c r="E18" s="238">
        <v>0.40250694751739502</v>
      </c>
      <c r="F18" s="238">
        <v>0.112330965697765</v>
      </c>
      <c r="G18" s="238">
        <v>3.9765510708093602E-2</v>
      </c>
      <c r="H18" s="238">
        <v>7.6945428736507901E-3</v>
      </c>
      <c r="I18" s="238">
        <v>2.27428250946105E-3</v>
      </c>
      <c r="J18" s="244">
        <v>0.221881538629532</v>
      </c>
      <c r="K18" s="244">
        <v>0.20999999344348899</v>
      </c>
    </row>
    <row r="19" spans="1:11" x14ac:dyDescent="0.2">
      <c r="A19" s="2" t="s">
        <v>38</v>
      </c>
      <c r="B19" s="241">
        <v>101</v>
      </c>
      <c r="C19" s="238">
        <v>9.3197477981448208E-3</v>
      </c>
      <c r="D19" s="238">
        <v>0.132712706923485</v>
      </c>
      <c r="E19" s="238">
        <v>0.39536303281784102</v>
      </c>
      <c r="F19" s="238">
        <v>0.227061986923218</v>
      </c>
      <c r="G19" s="238">
        <v>0.15151859819889099</v>
      </c>
      <c r="H19" s="238">
        <v>7.7538020908832606E-2</v>
      </c>
      <c r="I19" s="238">
        <v>6.4858915284276E-3</v>
      </c>
      <c r="J19" s="244">
        <v>0.30972066521644598</v>
      </c>
      <c r="K19" s="244">
        <v>0.30000001192092901</v>
      </c>
    </row>
    <row r="20" spans="1:11" x14ac:dyDescent="0.2">
      <c r="A20" s="5" t="s">
        <v>39</v>
      </c>
      <c r="B20" s="240" t="s">
        <v>1</v>
      </c>
      <c r="C20" s="237" t="s">
        <v>1</v>
      </c>
      <c r="D20" s="237" t="s">
        <v>1</v>
      </c>
      <c r="E20" s="237" t="s">
        <v>1</v>
      </c>
      <c r="F20" s="237" t="s">
        <v>1</v>
      </c>
      <c r="G20" s="237" t="s">
        <v>1</v>
      </c>
      <c r="H20" s="237" t="s">
        <v>1</v>
      </c>
      <c r="I20" s="237" t="s">
        <v>1</v>
      </c>
      <c r="J20" s="243" t="s">
        <v>1</v>
      </c>
      <c r="K20" s="243" t="s">
        <v>1</v>
      </c>
    </row>
    <row r="21" spans="1:11" x14ac:dyDescent="0.2">
      <c r="A21" s="2" t="s">
        <v>35</v>
      </c>
      <c r="B21" s="241">
        <v>2661</v>
      </c>
      <c r="C21" s="238">
        <v>9.0145036578178406E-2</v>
      </c>
      <c r="D21" s="238">
        <v>0.53905653953552202</v>
      </c>
      <c r="E21" s="238">
        <v>0.28416681289672902</v>
      </c>
      <c r="F21" s="238">
        <v>5.7896781712770497E-2</v>
      </c>
      <c r="G21" s="238">
        <v>1.8505135551094998E-2</v>
      </c>
      <c r="H21" s="238">
        <v>8.70673358440399E-3</v>
      </c>
      <c r="I21" s="238">
        <v>1.52296491432935E-3</v>
      </c>
      <c r="J21" s="244">
        <v>0.18834316730499301</v>
      </c>
      <c r="K21" s="244">
        <v>0.173076912760735</v>
      </c>
    </row>
    <row r="22" spans="1:11" x14ac:dyDescent="0.2">
      <c r="A22" s="2" t="s">
        <v>40</v>
      </c>
      <c r="B22" s="241">
        <v>55</v>
      </c>
      <c r="C22" s="238">
        <v>0</v>
      </c>
      <c r="D22" s="238">
        <v>0.23160713911056499</v>
      </c>
      <c r="E22" s="238">
        <v>0.51138341426849399</v>
      </c>
      <c r="F22" s="238">
        <v>0.146839559078217</v>
      </c>
      <c r="G22" s="238">
        <v>8.5765928030013996E-2</v>
      </c>
      <c r="H22" s="238">
        <v>2.44039427489042E-2</v>
      </c>
      <c r="I22" s="238">
        <v>0</v>
      </c>
      <c r="J22" s="244">
        <v>0.26869365572929399</v>
      </c>
      <c r="K22" s="244">
        <v>0.25714287161827099</v>
      </c>
    </row>
    <row r="23" spans="1:11" x14ac:dyDescent="0.2">
      <c r="A23" s="2" t="s">
        <v>41</v>
      </c>
      <c r="B23" s="241">
        <v>90</v>
      </c>
      <c r="C23" s="238">
        <v>0</v>
      </c>
      <c r="D23" s="238">
        <v>0.14317137002944899</v>
      </c>
      <c r="E23" s="238">
        <v>0.51371252536773704</v>
      </c>
      <c r="F23" s="238">
        <v>0.25665009021759</v>
      </c>
      <c r="G23" s="238">
        <v>8.6466029286384596E-2</v>
      </c>
      <c r="H23" s="238">
        <v>0</v>
      </c>
      <c r="I23" s="238">
        <v>0</v>
      </c>
      <c r="J23" s="244">
        <v>0.27540475130081199</v>
      </c>
      <c r="K23" s="244">
        <v>0.26800000667571999</v>
      </c>
    </row>
    <row r="24" spans="1:11" x14ac:dyDescent="0.2">
      <c r="A24" s="2" t="s">
        <v>42</v>
      </c>
      <c r="B24" s="241">
        <v>16</v>
      </c>
      <c r="C24" s="238" t="s">
        <v>1</v>
      </c>
      <c r="D24" s="238" t="s">
        <v>1</v>
      </c>
      <c r="E24" s="238" t="s">
        <v>1</v>
      </c>
      <c r="F24" s="238" t="s">
        <v>1</v>
      </c>
      <c r="G24" s="238" t="s">
        <v>1</v>
      </c>
      <c r="H24" s="238" t="s">
        <v>1</v>
      </c>
      <c r="I24" s="238" t="s">
        <v>1</v>
      </c>
      <c r="J24" s="244" t="s">
        <v>1</v>
      </c>
      <c r="K24" s="244" t="s">
        <v>1</v>
      </c>
    </row>
    <row r="25" spans="1:11" x14ac:dyDescent="0.2">
      <c r="A25" s="2" t="s">
        <v>43</v>
      </c>
      <c r="B25" s="241">
        <v>4</v>
      </c>
      <c r="C25" s="238" t="s">
        <v>1</v>
      </c>
      <c r="D25" s="238" t="s">
        <v>1</v>
      </c>
      <c r="E25" s="238" t="s">
        <v>1</v>
      </c>
      <c r="F25" s="238" t="s">
        <v>1</v>
      </c>
      <c r="G25" s="238" t="s">
        <v>1</v>
      </c>
      <c r="H25" s="238" t="s">
        <v>1</v>
      </c>
      <c r="I25" s="238" t="s">
        <v>1</v>
      </c>
      <c r="J25" s="244" t="s">
        <v>1</v>
      </c>
      <c r="K25" s="244" t="s">
        <v>1</v>
      </c>
    </row>
    <row r="26" spans="1:11" x14ac:dyDescent="0.2">
      <c r="A26" s="2" t="s">
        <v>37</v>
      </c>
      <c r="B26" s="241">
        <v>876</v>
      </c>
      <c r="C26" s="238">
        <v>3.8277480751276002E-2</v>
      </c>
      <c r="D26" s="238">
        <v>0.397150248289108</v>
      </c>
      <c r="E26" s="238">
        <v>0.40250694751739502</v>
      </c>
      <c r="F26" s="238">
        <v>0.112330965697765</v>
      </c>
      <c r="G26" s="238">
        <v>3.9765510708093602E-2</v>
      </c>
      <c r="H26" s="238">
        <v>7.6945428736507901E-3</v>
      </c>
      <c r="I26" s="238">
        <v>2.27428250946105E-3</v>
      </c>
      <c r="J26" s="244">
        <v>0.221881538629532</v>
      </c>
      <c r="K26" s="244">
        <v>0.20999999344348899</v>
      </c>
    </row>
    <row r="27" spans="1:11" x14ac:dyDescent="0.2">
      <c r="A27" s="2" t="s">
        <v>44</v>
      </c>
      <c r="B27" s="241">
        <v>10</v>
      </c>
      <c r="C27" s="238" t="s">
        <v>1</v>
      </c>
      <c r="D27" s="238" t="s">
        <v>1</v>
      </c>
      <c r="E27" s="238" t="s">
        <v>1</v>
      </c>
      <c r="F27" s="238" t="s">
        <v>1</v>
      </c>
      <c r="G27" s="238" t="s">
        <v>1</v>
      </c>
      <c r="H27" s="238" t="s">
        <v>1</v>
      </c>
      <c r="I27" s="238" t="s">
        <v>1</v>
      </c>
      <c r="J27" s="244" t="s">
        <v>1</v>
      </c>
      <c r="K27" s="244" t="s">
        <v>1</v>
      </c>
    </row>
    <row r="28" spans="1:11" x14ac:dyDescent="0.2">
      <c r="A28" s="2" t="s">
        <v>45</v>
      </c>
      <c r="B28" s="241">
        <v>87</v>
      </c>
      <c r="C28" s="238">
        <v>1.05401845648885E-2</v>
      </c>
      <c r="D28" s="238">
        <v>0.112205602228642</v>
      </c>
      <c r="E28" s="238">
        <v>0.408641457557678</v>
      </c>
      <c r="F28" s="238">
        <v>0.216142013669014</v>
      </c>
      <c r="G28" s="238">
        <v>0.17136022448539701</v>
      </c>
      <c r="H28" s="238">
        <v>7.3775283992290497E-2</v>
      </c>
      <c r="I28" s="238">
        <v>7.3352297767996797E-3</v>
      </c>
      <c r="J28" s="244">
        <v>0.31344261765480003</v>
      </c>
      <c r="K28" s="244">
        <v>0.30000001192092901</v>
      </c>
    </row>
    <row r="29" spans="1:11" x14ac:dyDescent="0.2">
      <c r="A29" s="5" t="s">
        <v>46</v>
      </c>
      <c r="B29" s="240" t="s">
        <v>1</v>
      </c>
      <c r="C29" s="237" t="s">
        <v>1</v>
      </c>
      <c r="D29" s="237" t="s">
        <v>1</v>
      </c>
      <c r="E29" s="237" t="s">
        <v>1</v>
      </c>
      <c r="F29" s="237" t="s">
        <v>1</v>
      </c>
      <c r="G29" s="237" t="s">
        <v>1</v>
      </c>
      <c r="H29" s="237" t="s">
        <v>1</v>
      </c>
      <c r="I29" s="237" t="s">
        <v>1</v>
      </c>
      <c r="J29" s="243" t="s">
        <v>1</v>
      </c>
      <c r="K29" s="243" t="s">
        <v>1</v>
      </c>
    </row>
    <row r="30" spans="1:11" x14ac:dyDescent="0.2">
      <c r="A30" s="2" t="s">
        <v>47</v>
      </c>
      <c r="B30" s="241">
        <v>191</v>
      </c>
      <c r="C30" s="238">
        <v>0</v>
      </c>
      <c r="D30" s="238">
        <v>3.7871550768613801E-2</v>
      </c>
      <c r="E30" s="238">
        <v>0.36431029438972501</v>
      </c>
      <c r="F30" s="238">
        <v>0.31352290511131298</v>
      </c>
      <c r="G30" s="238">
        <v>0.198627024888992</v>
      </c>
      <c r="H30" s="238">
        <v>6.4292028546333299E-2</v>
      </c>
      <c r="I30" s="238">
        <v>2.1376200020313301E-2</v>
      </c>
      <c r="J30" s="244">
        <v>0.33989322185516402</v>
      </c>
      <c r="K30" s="244">
        <v>0.32499998807907099</v>
      </c>
    </row>
    <row r="31" spans="1:11" x14ac:dyDescent="0.2">
      <c r="A31" s="2" t="s">
        <v>48</v>
      </c>
      <c r="B31" s="241">
        <v>1049</v>
      </c>
      <c r="C31" s="238">
        <v>8.3679584786295908E-3</v>
      </c>
      <c r="D31" s="238">
        <v>0.31346115469932601</v>
      </c>
      <c r="E31" s="238">
        <v>0.50908249616622903</v>
      </c>
      <c r="F31" s="238">
        <v>0.124410763382912</v>
      </c>
      <c r="G31" s="238">
        <v>3.3966414630413097E-2</v>
      </c>
      <c r="H31" s="238">
        <v>7.8002833761274797E-3</v>
      </c>
      <c r="I31" s="238">
        <v>2.9109318275004599E-3</v>
      </c>
      <c r="J31" s="244">
        <v>0.23819890618324299</v>
      </c>
      <c r="K31" s="244">
        <v>0.22499999403953599</v>
      </c>
    </row>
    <row r="32" spans="1:11" x14ac:dyDescent="0.2">
      <c r="A32" s="2" t="s">
        <v>49</v>
      </c>
      <c r="B32" s="241">
        <v>861</v>
      </c>
      <c r="C32" s="238">
        <v>3.50463576614857E-2</v>
      </c>
      <c r="D32" s="238">
        <v>0.63852781057357799</v>
      </c>
      <c r="E32" s="238">
        <v>0.26647588610649098</v>
      </c>
      <c r="F32" s="238">
        <v>3.9812531322240802E-2</v>
      </c>
      <c r="G32" s="238">
        <v>1.01897092536092E-2</v>
      </c>
      <c r="H32" s="238">
        <v>9.6583282575011305E-3</v>
      </c>
      <c r="I32" s="238">
        <v>2.8941128402948401E-4</v>
      </c>
      <c r="J32" s="244">
        <v>0.18609511852264399</v>
      </c>
      <c r="K32" s="244">
        <v>0.17107142508029899</v>
      </c>
    </row>
    <row r="33" spans="1:11" x14ac:dyDescent="0.2">
      <c r="A33" s="2" t="s">
        <v>50</v>
      </c>
      <c r="B33" s="241">
        <v>1747</v>
      </c>
      <c r="C33" s="238">
        <v>0.18927361071109799</v>
      </c>
      <c r="D33" s="238">
        <v>0.63479256629943803</v>
      </c>
      <c r="E33" s="238">
        <v>0.15300153195857999</v>
      </c>
      <c r="F33" s="238">
        <v>2.0408177748322501E-2</v>
      </c>
      <c r="G33" s="238">
        <v>1.49698893073946E-3</v>
      </c>
      <c r="H33" s="238">
        <v>1.02709175553173E-3</v>
      </c>
      <c r="I33" s="238">
        <v>0</v>
      </c>
      <c r="J33" s="244">
        <v>0.148058116436005</v>
      </c>
      <c r="K33" s="244">
        <v>0.13394737243652299</v>
      </c>
    </row>
    <row r="34" spans="1:11" x14ac:dyDescent="0.2">
      <c r="A34" s="5" t="s">
        <v>51</v>
      </c>
      <c r="B34" s="240" t="s">
        <v>1</v>
      </c>
      <c r="C34" s="237" t="s">
        <v>1</v>
      </c>
      <c r="D34" s="237" t="s">
        <v>1</v>
      </c>
      <c r="E34" s="237" t="s">
        <v>1</v>
      </c>
      <c r="F34" s="237" t="s">
        <v>1</v>
      </c>
      <c r="G34" s="237" t="s">
        <v>1</v>
      </c>
      <c r="H34" s="237" t="s">
        <v>1</v>
      </c>
      <c r="I34" s="237" t="s">
        <v>1</v>
      </c>
      <c r="J34" s="243" t="s">
        <v>1</v>
      </c>
      <c r="K34" s="243" t="s">
        <v>1</v>
      </c>
    </row>
    <row r="35" spans="1:11" x14ac:dyDescent="0.2">
      <c r="A35" s="2" t="s">
        <v>52</v>
      </c>
      <c r="B35" s="241">
        <v>1344</v>
      </c>
      <c r="C35" s="238">
        <v>3.6562874913215603E-2</v>
      </c>
      <c r="D35" s="238">
        <v>0.422094285488129</v>
      </c>
      <c r="E35" s="238">
        <v>0.37747767567634599</v>
      </c>
      <c r="F35" s="238">
        <v>0.10614063590764999</v>
      </c>
      <c r="G35" s="238">
        <v>4.3366421014070497E-2</v>
      </c>
      <c r="H35" s="238">
        <v>1.0446084663271901E-2</v>
      </c>
      <c r="I35" s="238">
        <v>3.9120363071560903E-3</v>
      </c>
      <c r="J35" s="244">
        <v>0.22153702378272999</v>
      </c>
      <c r="K35" s="244">
        <v>0.20624999701976801</v>
      </c>
    </row>
    <row r="36" spans="1:11" x14ac:dyDescent="0.2">
      <c r="A36" s="2" t="s">
        <v>53</v>
      </c>
      <c r="B36" s="241">
        <v>1614</v>
      </c>
      <c r="C36" s="238">
        <v>0.117778778076172</v>
      </c>
      <c r="D36" s="238">
        <v>0.51301592588424705</v>
      </c>
      <c r="E36" s="238">
        <v>0.27006146311759899</v>
      </c>
      <c r="F36" s="238">
        <v>7.0768415927887005E-2</v>
      </c>
      <c r="G36" s="238">
        <v>1.4421110972762099E-2</v>
      </c>
      <c r="H36" s="238">
        <v>1.1785463429987399E-2</v>
      </c>
      <c r="I36" s="238">
        <v>2.1688390988856602E-3</v>
      </c>
      <c r="J36" s="244">
        <v>0.18743225932121299</v>
      </c>
      <c r="K36" s="244">
        <v>0.167307689785957</v>
      </c>
    </row>
    <row r="37" spans="1:11" x14ac:dyDescent="0.2">
      <c r="A37" s="2" t="s">
        <v>54</v>
      </c>
      <c r="B37" s="241">
        <v>490</v>
      </c>
      <c r="C37" s="238">
        <v>9.3077443540096297E-2</v>
      </c>
      <c r="D37" s="238">
        <v>0.54582399129867598</v>
      </c>
      <c r="E37" s="238">
        <v>0.287219077348709</v>
      </c>
      <c r="F37" s="238">
        <v>5.5732741951942402E-2</v>
      </c>
      <c r="G37" s="238">
        <v>7.6790549792349304E-3</v>
      </c>
      <c r="H37" s="238">
        <v>1.04677071794868E-2</v>
      </c>
      <c r="I37" s="238">
        <v>0</v>
      </c>
      <c r="J37" s="244">
        <v>0.185617551207542</v>
      </c>
      <c r="K37" s="244">
        <v>0.17058824002742801</v>
      </c>
    </row>
    <row r="38" spans="1:11" x14ac:dyDescent="0.2">
      <c r="A38" s="2" t="s">
        <v>55</v>
      </c>
      <c r="B38" s="241">
        <v>384</v>
      </c>
      <c r="C38" s="238">
        <v>0.113824255764484</v>
      </c>
      <c r="D38" s="238">
        <v>0.52362680435180697</v>
      </c>
      <c r="E38" s="238">
        <v>0.237701326608658</v>
      </c>
      <c r="F38" s="238">
        <v>5.6824062019586598E-2</v>
      </c>
      <c r="G38" s="238">
        <v>5.2736997604370103E-2</v>
      </c>
      <c r="H38" s="238">
        <v>1.25655988231301E-2</v>
      </c>
      <c r="I38" s="238">
        <v>2.7209408581256901E-3</v>
      </c>
      <c r="J38" s="244">
        <v>0.19339370727539101</v>
      </c>
      <c r="K38" s="244">
        <v>0.168923079967499</v>
      </c>
    </row>
    <row r="39" spans="1:11" x14ac:dyDescent="0.2">
      <c r="A39" s="5" t="s">
        <v>56</v>
      </c>
      <c r="B39" s="240" t="s">
        <v>1</v>
      </c>
      <c r="C39" s="237" t="s">
        <v>1</v>
      </c>
      <c r="D39" s="237" t="s">
        <v>1</v>
      </c>
      <c r="E39" s="237" t="s">
        <v>1</v>
      </c>
      <c r="F39" s="237" t="s">
        <v>1</v>
      </c>
      <c r="G39" s="237" t="s">
        <v>1</v>
      </c>
      <c r="H39" s="237" t="s">
        <v>1</v>
      </c>
      <c r="I39" s="237" t="s">
        <v>1</v>
      </c>
      <c r="J39" s="243" t="s">
        <v>1</v>
      </c>
      <c r="K39" s="243" t="s">
        <v>1</v>
      </c>
    </row>
    <row r="40" spans="1:11" x14ac:dyDescent="0.2">
      <c r="A40" s="2" t="s">
        <v>57</v>
      </c>
      <c r="B40" s="241">
        <v>3349</v>
      </c>
      <c r="C40" s="238">
        <v>6.4831741154193906E-2</v>
      </c>
      <c r="D40" s="238">
        <v>0.47157078981399497</v>
      </c>
      <c r="E40" s="238">
        <v>0.329533070325851</v>
      </c>
      <c r="F40" s="238">
        <v>8.7635345757007599E-2</v>
      </c>
      <c r="G40" s="238">
        <v>3.17150801420212E-2</v>
      </c>
      <c r="H40" s="238">
        <v>1.14761078730226E-2</v>
      </c>
      <c r="I40" s="238">
        <v>3.2378751784563099E-3</v>
      </c>
      <c r="J40" s="244">
        <v>0.20697127282619501</v>
      </c>
      <c r="K40" s="244">
        <v>0.190476194024086</v>
      </c>
    </row>
    <row r="41" spans="1:11" x14ac:dyDescent="0.2">
      <c r="A41" s="2" t="s">
        <v>58</v>
      </c>
      <c r="B41" s="241">
        <v>418</v>
      </c>
      <c r="C41" s="238">
        <v>9.6603684127330794E-2</v>
      </c>
      <c r="D41" s="238">
        <v>0.44730880856513999</v>
      </c>
      <c r="E41" s="238">
        <v>0.319965779781342</v>
      </c>
      <c r="F41" s="238">
        <v>9.2363797128200503E-2</v>
      </c>
      <c r="G41" s="238">
        <v>3.3180147409439101E-2</v>
      </c>
      <c r="H41" s="238">
        <v>8.8570574298500997E-3</v>
      </c>
      <c r="I41" s="238">
        <v>1.72069761902094E-3</v>
      </c>
      <c r="J41" s="244">
        <v>0.203943371772766</v>
      </c>
      <c r="K41" s="244">
        <v>0.18874999880790699</v>
      </c>
    </row>
    <row r="42" spans="1:11" x14ac:dyDescent="0.2">
      <c r="A42" s="5" t="s">
        <v>59</v>
      </c>
      <c r="B42" s="240" t="s">
        <v>1</v>
      </c>
      <c r="C42" s="237" t="s">
        <v>1</v>
      </c>
      <c r="D42" s="237" t="s">
        <v>1</v>
      </c>
      <c r="E42" s="237" t="s">
        <v>1</v>
      </c>
      <c r="F42" s="237" t="s">
        <v>1</v>
      </c>
      <c r="G42" s="237" t="s">
        <v>1</v>
      </c>
      <c r="H42" s="237" t="s">
        <v>1</v>
      </c>
      <c r="I42" s="237" t="s">
        <v>1</v>
      </c>
      <c r="J42" s="243" t="s">
        <v>1</v>
      </c>
      <c r="K42" s="243" t="s">
        <v>1</v>
      </c>
    </row>
    <row r="43" spans="1:11" x14ac:dyDescent="0.2">
      <c r="A43" s="2" t="s">
        <v>60</v>
      </c>
      <c r="B43" s="241">
        <v>3012</v>
      </c>
      <c r="C43" s="238">
        <v>6.59154057502747E-2</v>
      </c>
      <c r="D43" s="238">
        <v>0.47942489385604897</v>
      </c>
      <c r="E43" s="238">
        <v>0.32856947183608998</v>
      </c>
      <c r="F43" s="238">
        <v>8.5091970860958099E-2</v>
      </c>
      <c r="G43" s="238">
        <v>2.8877377510070801E-2</v>
      </c>
      <c r="H43" s="238">
        <v>8.9240809902548807E-3</v>
      </c>
      <c r="I43" s="238">
        <v>3.1967810355126901E-3</v>
      </c>
      <c r="J43" s="244">
        <v>0.20461717247962999</v>
      </c>
      <c r="K43" s="244">
        <v>0.189166665077209</v>
      </c>
    </row>
    <row r="44" spans="1:11" x14ac:dyDescent="0.2">
      <c r="A44" s="2" t="s">
        <v>61</v>
      </c>
      <c r="B44" s="241">
        <v>422</v>
      </c>
      <c r="C44" s="238">
        <v>5.5746339261531802E-2</v>
      </c>
      <c r="D44" s="238">
        <v>0.42465877532959001</v>
      </c>
      <c r="E44" s="238">
        <v>0.32102096080780002</v>
      </c>
      <c r="F44" s="238">
        <v>0.104845456779003</v>
      </c>
      <c r="G44" s="238">
        <v>5.9612311422824901E-2</v>
      </c>
      <c r="H44" s="238">
        <v>2.8306303545832599E-2</v>
      </c>
      <c r="I44" s="238">
        <v>5.8098658919334403E-3</v>
      </c>
      <c r="J44" s="244">
        <v>0.22542001307010701</v>
      </c>
      <c r="K44" s="244">
        <v>0.207142859697342</v>
      </c>
    </row>
    <row r="45" spans="1:11" x14ac:dyDescent="0.2">
      <c r="A45" s="2" t="s">
        <v>62</v>
      </c>
      <c r="B45" s="241">
        <v>369</v>
      </c>
      <c r="C45" s="238">
        <v>9.9221482872962993E-2</v>
      </c>
      <c r="D45" s="238">
        <v>0.43624484539031999</v>
      </c>
      <c r="E45" s="238">
        <v>0.330456763505936</v>
      </c>
      <c r="F45" s="238">
        <v>9.5359072089195293E-2</v>
      </c>
      <c r="G45" s="238">
        <v>2.8880901634693101E-2</v>
      </c>
      <c r="H45" s="238">
        <v>9.8369186744093895E-3</v>
      </c>
      <c r="I45" s="238">
        <v>0</v>
      </c>
      <c r="J45" s="244">
        <v>0.20357884466648099</v>
      </c>
      <c r="K45" s="244">
        <v>0.190476194024086</v>
      </c>
    </row>
    <row r="46" spans="1:11" x14ac:dyDescent="0.2">
      <c r="A46" s="5" t="s">
        <v>63</v>
      </c>
      <c r="B46" s="240" t="s">
        <v>1</v>
      </c>
      <c r="C46" s="237" t="s">
        <v>1</v>
      </c>
      <c r="D46" s="237" t="s">
        <v>1</v>
      </c>
      <c r="E46" s="237" t="s">
        <v>1</v>
      </c>
      <c r="F46" s="237" t="s">
        <v>1</v>
      </c>
      <c r="G46" s="237" t="s">
        <v>1</v>
      </c>
      <c r="H46" s="237" t="s">
        <v>1</v>
      </c>
      <c r="I46" s="237" t="s">
        <v>1</v>
      </c>
      <c r="J46" s="243" t="s">
        <v>1</v>
      </c>
      <c r="K46" s="243" t="s">
        <v>1</v>
      </c>
    </row>
    <row r="47" spans="1:11" x14ac:dyDescent="0.2">
      <c r="A47" s="2" t="s">
        <v>64</v>
      </c>
      <c r="B47" s="241">
        <v>635</v>
      </c>
      <c r="C47" s="238">
        <v>7.4488133192062406E-2</v>
      </c>
      <c r="D47" s="238">
        <v>0.43981289863586398</v>
      </c>
      <c r="E47" s="238">
        <v>0.31852272152900701</v>
      </c>
      <c r="F47" s="238">
        <v>0.121408738195896</v>
      </c>
      <c r="G47" s="238">
        <v>2.9228663071989999E-2</v>
      </c>
      <c r="H47" s="238">
        <v>1.5365907922387101E-2</v>
      </c>
      <c r="I47" s="238">
        <v>1.17294979281723E-3</v>
      </c>
      <c r="J47" s="244">
        <v>0.213043183088303</v>
      </c>
      <c r="K47" s="244">
        <v>0.193181812763214</v>
      </c>
    </row>
    <row r="48" spans="1:11" x14ac:dyDescent="0.2">
      <c r="A48" s="2" t="s">
        <v>65</v>
      </c>
      <c r="B48" s="241">
        <v>289</v>
      </c>
      <c r="C48" s="238">
        <v>5.6550372391939198E-2</v>
      </c>
      <c r="D48" s="238">
        <v>0.56569355726242099</v>
      </c>
      <c r="E48" s="238">
        <v>0.27495992183685303</v>
      </c>
      <c r="F48" s="238">
        <v>4.3144855648279197E-2</v>
      </c>
      <c r="G48" s="238">
        <v>3.1264889985323001E-2</v>
      </c>
      <c r="H48" s="238">
        <v>1.59099549055099E-2</v>
      </c>
      <c r="I48" s="238">
        <v>1.24764740467072E-2</v>
      </c>
      <c r="J48" s="244">
        <v>0.20017743110656699</v>
      </c>
      <c r="K48" s="244">
        <v>0.18071429431438399</v>
      </c>
    </row>
    <row r="49" spans="1:11" x14ac:dyDescent="0.2">
      <c r="A49" s="2" t="s">
        <v>66</v>
      </c>
      <c r="B49" s="241">
        <v>528</v>
      </c>
      <c r="C49" s="238">
        <v>7.7328726649284404E-2</v>
      </c>
      <c r="D49" s="238">
        <v>0.44915783405303999</v>
      </c>
      <c r="E49" s="238">
        <v>0.36274600028991699</v>
      </c>
      <c r="F49" s="238">
        <v>7.0608302950859098E-2</v>
      </c>
      <c r="G49" s="238">
        <v>2.7158958837389901E-2</v>
      </c>
      <c r="H49" s="238">
        <v>5.8634327724575996E-3</v>
      </c>
      <c r="I49" s="238">
        <v>7.1367388591170302E-3</v>
      </c>
      <c r="J49" s="244">
        <v>0.202951475977898</v>
      </c>
      <c r="K49" s="244">
        <v>0.19038462638855</v>
      </c>
    </row>
    <row r="50" spans="1:11" x14ac:dyDescent="0.2">
      <c r="A50" s="2" t="s">
        <v>67</v>
      </c>
      <c r="B50" s="241">
        <v>326</v>
      </c>
      <c r="C50" s="238">
        <v>7.6956078410148607E-2</v>
      </c>
      <c r="D50" s="238">
        <v>0.4776471555233</v>
      </c>
      <c r="E50" s="238">
        <v>0.31573328375816301</v>
      </c>
      <c r="F50" s="238">
        <v>8.4104627370834406E-2</v>
      </c>
      <c r="G50" s="238">
        <v>3.1220506876707101E-2</v>
      </c>
      <c r="H50" s="238">
        <v>1.4338357374072099E-2</v>
      </c>
      <c r="I50" s="238">
        <v>0</v>
      </c>
      <c r="J50" s="244">
        <v>0.20381943881511699</v>
      </c>
      <c r="K50" s="244">
        <v>0.180655732750893</v>
      </c>
    </row>
    <row r="51" spans="1:11" x14ac:dyDescent="0.2">
      <c r="A51" s="2" t="s">
        <v>68</v>
      </c>
      <c r="B51" s="241">
        <v>387</v>
      </c>
      <c r="C51" s="238">
        <v>6.9128975272178594E-2</v>
      </c>
      <c r="D51" s="238">
        <v>0.47218331694603</v>
      </c>
      <c r="E51" s="238">
        <v>0.36885091662406899</v>
      </c>
      <c r="F51" s="238">
        <v>6.3409678637981401E-2</v>
      </c>
      <c r="G51" s="238">
        <v>7.4786124750971803E-3</v>
      </c>
      <c r="H51" s="238">
        <v>1.7411127686500501E-2</v>
      </c>
      <c r="I51" s="238">
        <v>1.53736991342157E-3</v>
      </c>
      <c r="J51" s="244">
        <v>0.20027470588684099</v>
      </c>
      <c r="K51" s="244">
        <v>0.19277778267860399</v>
      </c>
    </row>
    <row r="52" spans="1:11" x14ac:dyDescent="0.2">
      <c r="A52" s="2" t="s">
        <v>69</v>
      </c>
      <c r="B52" s="241">
        <v>329</v>
      </c>
      <c r="C52" s="238">
        <v>5.7143744081258802E-2</v>
      </c>
      <c r="D52" s="238">
        <v>0.452952861785889</v>
      </c>
      <c r="E52" s="238">
        <v>0.32849422097206099</v>
      </c>
      <c r="F52" s="238">
        <v>0.114701740443707</v>
      </c>
      <c r="G52" s="238">
        <v>3.8315013051032999E-2</v>
      </c>
      <c r="H52" s="238">
        <v>8.3924327045679092E-3</v>
      </c>
      <c r="I52" s="238">
        <v>0</v>
      </c>
      <c r="J52" s="244">
        <v>0.21200922131538399</v>
      </c>
      <c r="K52" s="244">
        <v>0.19578947126865401</v>
      </c>
    </row>
    <row r="53" spans="1:11" x14ac:dyDescent="0.2">
      <c r="A53" s="2" t="s">
        <v>70</v>
      </c>
      <c r="B53" s="241">
        <v>326</v>
      </c>
      <c r="C53" s="238">
        <v>8.2072839140892001E-2</v>
      </c>
      <c r="D53" s="238">
        <v>0.49674278497695901</v>
      </c>
      <c r="E53" s="238">
        <v>0.30114591121673601</v>
      </c>
      <c r="F53" s="238">
        <v>7.8031562268734006E-2</v>
      </c>
      <c r="G53" s="238">
        <v>3.5332042723894098E-2</v>
      </c>
      <c r="H53" s="238">
        <v>6.6748792305588696E-3</v>
      </c>
      <c r="I53" s="238">
        <v>0</v>
      </c>
      <c r="J53" s="244">
        <v>0.20136028528213501</v>
      </c>
      <c r="K53" s="244">
        <v>0.18571428954601299</v>
      </c>
    </row>
    <row r="54" spans="1:11" x14ac:dyDescent="0.2">
      <c r="A54" s="2" t="s">
        <v>71</v>
      </c>
      <c r="B54" s="241">
        <v>390</v>
      </c>
      <c r="C54" s="238">
        <v>5.4232414811849601E-2</v>
      </c>
      <c r="D54" s="238">
        <v>0.41811245679855302</v>
      </c>
      <c r="E54" s="238">
        <v>0.33681258559227001</v>
      </c>
      <c r="F54" s="238">
        <v>0.11366112530231499</v>
      </c>
      <c r="G54" s="238">
        <v>6.1198856681585298E-2</v>
      </c>
      <c r="H54" s="238">
        <v>1.0896488092839701E-2</v>
      </c>
      <c r="I54" s="238">
        <v>5.0860797055065597E-3</v>
      </c>
      <c r="J54" s="244">
        <v>0.22353239357471499</v>
      </c>
      <c r="K54" s="244">
        <v>0.20499999821186099</v>
      </c>
    </row>
    <row r="55" spans="1:11" x14ac:dyDescent="0.2">
      <c r="A55" s="2" t="s">
        <v>72</v>
      </c>
      <c r="B55" s="241">
        <v>203</v>
      </c>
      <c r="C55" s="238">
        <v>7.2678320109844194E-2</v>
      </c>
      <c r="D55" s="238">
        <v>0.45473647117614702</v>
      </c>
      <c r="E55" s="238">
        <v>0.33376082777977001</v>
      </c>
      <c r="F55" s="238">
        <v>9.16709303855896E-2</v>
      </c>
      <c r="G55" s="238">
        <v>4.3325763195753098E-2</v>
      </c>
      <c r="H55" s="238">
        <v>3.82768944837153E-3</v>
      </c>
      <c r="I55" s="238">
        <v>0</v>
      </c>
      <c r="J55" s="244">
        <v>0.20538626611232799</v>
      </c>
      <c r="K55" s="244">
        <v>0.196153849363327</v>
      </c>
    </row>
    <row r="56" spans="1:11" x14ac:dyDescent="0.2">
      <c r="A56" s="2" t="s">
        <v>73</v>
      </c>
      <c r="B56" s="241">
        <v>435</v>
      </c>
      <c r="C56" s="238">
        <v>7.2208642959594699E-2</v>
      </c>
      <c r="D56" s="238">
        <v>0.46919789910316501</v>
      </c>
      <c r="E56" s="238">
        <v>0.33310848474502602</v>
      </c>
      <c r="F56" s="238">
        <v>8.9725024998188005E-2</v>
      </c>
      <c r="G56" s="238">
        <v>2.6405675336718601E-2</v>
      </c>
      <c r="H56" s="238">
        <v>8.6461277678608894E-3</v>
      </c>
      <c r="I56" s="238">
        <v>7.0813269121572397E-4</v>
      </c>
      <c r="J56" s="244">
        <v>0.20123685896396601</v>
      </c>
      <c r="K56" s="244">
        <v>0.1875</v>
      </c>
    </row>
    <row r="57" spans="1:11" x14ac:dyDescent="0.2">
      <c r="A57" s="5" t="s">
        <v>74</v>
      </c>
      <c r="B57" s="240" t="s">
        <v>1</v>
      </c>
      <c r="C57" s="237" t="s">
        <v>1</v>
      </c>
      <c r="D57" s="237" t="s">
        <v>1</v>
      </c>
      <c r="E57" s="237" t="s">
        <v>1</v>
      </c>
      <c r="F57" s="237" t="s">
        <v>1</v>
      </c>
      <c r="G57" s="237" t="s">
        <v>1</v>
      </c>
      <c r="H57" s="237" t="s">
        <v>1</v>
      </c>
      <c r="I57" s="237" t="s">
        <v>1</v>
      </c>
      <c r="J57" s="243" t="s">
        <v>1</v>
      </c>
      <c r="K57" s="243" t="s">
        <v>1</v>
      </c>
    </row>
    <row r="58" spans="1:11" x14ac:dyDescent="0.2">
      <c r="A58" s="2" t="s">
        <v>75</v>
      </c>
      <c r="B58" s="241">
        <v>635</v>
      </c>
      <c r="C58" s="238">
        <v>7.4488133192062406E-2</v>
      </c>
      <c r="D58" s="238">
        <v>0.43981289863586398</v>
      </c>
      <c r="E58" s="238">
        <v>0.31852272152900701</v>
      </c>
      <c r="F58" s="238">
        <v>0.121408738195896</v>
      </c>
      <c r="G58" s="238">
        <v>2.9228663071989999E-2</v>
      </c>
      <c r="H58" s="238">
        <v>1.5365907922387101E-2</v>
      </c>
      <c r="I58" s="238">
        <v>1.17294979281723E-3</v>
      </c>
      <c r="J58" s="244">
        <v>0.213043183088303</v>
      </c>
      <c r="K58" s="244">
        <v>0.193181812763214</v>
      </c>
    </row>
    <row r="59" spans="1:11" x14ac:dyDescent="0.2">
      <c r="A59" s="2" t="s">
        <v>76</v>
      </c>
      <c r="B59" s="241">
        <v>1974</v>
      </c>
      <c r="C59" s="238">
        <v>6.5435171127319294E-2</v>
      </c>
      <c r="D59" s="238">
        <v>0.46862879395484902</v>
      </c>
      <c r="E59" s="238">
        <v>0.34147584438324002</v>
      </c>
      <c r="F59" s="238">
        <v>7.9484753310680403E-2</v>
      </c>
      <c r="G59" s="238">
        <v>3.0286202207207701E-2</v>
      </c>
      <c r="H59" s="238">
        <v>1.1197562329471099E-2</v>
      </c>
      <c r="I59" s="238">
        <v>3.4916596487164502E-3</v>
      </c>
      <c r="J59" s="244">
        <v>0.20553083717823001</v>
      </c>
      <c r="K59" s="244">
        <v>0.192499995231628</v>
      </c>
    </row>
    <row r="60" spans="1:11" x14ac:dyDescent="0.2">
      <c r="A60" s="2" t="s">
        <v>77</v>
      </c>
      <c r="B60" s="241">
        <v>894</v>
      </c>
      <c r="C60" s="238">
        <v>7.8022375702857999E-2</v>
      </c>
      <c r="D60" s="238">
        <v>0.48255702853202798</v>
      </c>
      <c r="E60" s="238">
        <v>0.30104720592498802</v>
      </c>
      <c r="F60" s="238">
        <v>8.9067399501800495E-2</v>
      </c>
      <c r="G60" s="238">
        <v>3.9500128477811799E-2</v>
      </c>
      <c r="H60" s="238">
        <v>7.4909175746142899E-3</v>
      </c>
      <c r="I60" s="238">
        <v>2.31492379680276E-3</v>
      </c>
      <c r="J60" s="244">
        <v>0.204767987132072</v>
      </c>
      <c r="K60" s="244">
        <v>0.18518519401550301</v>
      </c>
    </row>
    <row r="61" spans="1:11" x14ac:dyDescent="0.2">
      <c r="A61" s="2" t="s">
        <v>78</v>
      </c>
      <c r="B61" s="241">
        <v>345</v>
      </c>
      <c r="C61" s="238">
        <v>6.7379191517829895E-2</v>
      </c>
      <c r="D61" s="238">
        <v>0.44555369019508401</v>
      </c>
      <c r="E61" s="238">
        <v>0.35093441605567899</v>
      </c>
      <c r="F61" s="238">
        <v>9.0686507523059803E-2</v>
      </c>
      <c r="G61" s="238">
        <v>2.9552161693573002E-2</v>
      </c>
      <c r="H61" s="238">
        <v>1.1543605476617799E-2</v>
      </c>
      <c r="I61" s="238">
        <v>4.3504312634468096E-3</v>
      </c>
      <c r="J61" s="244">
        <v>0.20937253534793901</v>
      </c>
      <c r="K61" s="244">
        <v>0.19117647409439101</v>
      </c>
    </row>
    <row r="62" spans="1:11" x14ac:dyDescent="0.2">
      <c r="A62" s="5" t="s">
        <v>79</v>
      </c>
      <c r="B62" s="240" t="s">
        <v>1</v>
      </c>
      <c r="C62" s="237" t="s">
        <v>1</v>
      </c>
      <c r="D62" s="237" t="s">
        <v>1</v>
      </c>
      <c r="E62" s="237" t="s">
        <v>1</v>
      </c>
      <c r="F62" s="237" t="s">
        <v>1</v>
      </c>
      <c r="G62" s="237" t="s">
        <v>1</v>
      </c>
      <c r="H62" s="237" t="s">
        <v>1</v>
      </c>
      <c r="I62" s="237" t="s">
        <v>1</v>
      </c>
      <c r="J62" s="243" t="s">
        <v>1</v>
      </c>
      <c r="K62" s="243" t="s">
        <v>1</v>
      </c>
    </row>
    <row r="63" spans="1:11" x14ac:dyDescent="0.2">
      <c r="A63" s="2" t="s">
        <v>80</v>
      </c>
      <c r="B63" s="241">
        <v>3054</v>
      </c>
      <c r="C63" s="238">
        <v>6.92596435546875E-2</v>
      </c>
      <c r="D63" s="238">
        <v>0.46050304174423201</v>
      </c>
      <c r="E63" s="238">
        <v>0.33285391330719</v>
      </c>
      <c r="F63" s="238">
        <v>9.1012172400951399E-2</v>
      </c>
      <c r="G63" s="238">
        <v>3.2944064587354702E-2</v>
      </c>
      <c r="H63" s="238">
        <v>9.8837129771709407E-3</v>
      </c>
      <c r="I63" s="238">
        <v>3.5434400197118499E-3</v>
      </c>
      <c r="J63" s="244">
        <v>0.207564502954483</v>
      </c>
      <c r="K63" s="244">
        <v>0.193124994635582</v>
      </c>
    </row>
    <row r="64" spans="1:11" x14ac:dyDescent="0.2">
      <c r="A64" s="2" t="s">
        <v>81</v>
      </c>
      <c r="B64" s="241">
        <v>124</v>
      </c>
      <c r="C64" s="238">
        <v>6.9016337394714397E-2</v>
      </c>
      <c r="D64" s="238">
        <v>0.51739245653152499</v>
      </c>
      <c r="E64" s="238">
        <v>0.29695335030555697</v>
      </c>
      <c r="F64" s="238">
        <v>6.8646423518657698E-2</v>
      </c>
      <c r="G64" s="238">
        <v>4.7991443425416898E-2</v>
      </c>
      <c r="H64" s="238">
        <v>0</v>
      </c>
      <c r="I64" s="238">
        <v>0</v>
      </c>
      <c r="J64" s="244">
        <v>0.19732613861560799</v>
      </c>
      <c r="K64" s="244">
        <v>0.17863635718822499</v>
      </c>
    </row>
    <row r="65" spans="1:11" x14ac:dyDescent="0.2">
      <c r="A65" s="2" t="s">
        <v>82</v>
      </c>
      <c r="B65" s="241">
        <v>324</v>
      </c>
      <c r="C65" s="238">
        <v>7.4112817645072895E-2</v>
      </c>
      <c r="D65" s="238">
        <v>0.50770038366317705</v>
      </c>
      <c r="E65" s="238">
        <v>0.29663193225860601</v>
      </c>
      <c r="F65" s="238">
        <v>6.8381100893020602E-2</v>
      </c>
      <c r="G65" s="238">
        <v>3.2798264175653499E-2</v>
      </c>
      <c r="H65" s="238">
        <v>2.0375518128275899E-2</v>
      </c>
      <c r="I65" s="238">
        <v>0</v>
      </c>
      <c r="J65" s="244">
        <v>0.20232753455638899</v>
      </c>
      <c r="K65" s="244">
        <v>0.18309524655342099</v>
      </c>
    </row>
    <row r="66" spans="1:11" x14ac:dyDescent="0.2">
      <c r="A66" s="2" t="s">
        <v>83</v>
      </c>
      <c r="B66" s="241">
        <v>329</v>
      </c>
      <c r="C66" s="238">
        <v>7.1241527795791598E-2</v>
      </c>
      <c r="D66" s="238">
        <v>0.47940370440483099</v>
      </c>
      <c r="E66" s="238">
        <v>0.33105564117431602</v>
      </c>
      <c r="F66" s="238">
        <v>8.0338470637798295E-2</v>
      </c>
      <c r="G66" s="238">
        <v>1.9860560074448599E-2</v>
      </c>
      <c r="H66" s="238">
        <v>1.81000716984272E-2</v>
      </c>
      <c r="I66" s="238">
        <v>0</v>
      </c>
      <c r="J66" s="244">
        <v>0.20340384542942</v>
      </c>
      <c r="K66" s="244">
        <v>0.17941175401210799</v>
      </c>
    </row>
    <row r="67" spans="1:11" x14ac:dyDescent="0.2">
      <c r="A67" s="5" t="s">
        <v>84</v>
      </c>
      <c r="B67" s="240" t="s">
        <v>1</v>
      </c>
      <c r="C67" s="237" t="s">
        <v>1</v>
      </c>
      <c r="D67" s="237" t="s">
        <v>1</v>
      </c>
      <c r="E67" s="237" t="s">
        <v>1</v>
      </c>
      <c r="F67" s="237" t="s">
        <v>1</v>
      </c>
      <c r="G67" s="237" t="s">
        <v>1</v>
      </c>
      <c r="H67" s="237" t="s">
        <v>1</v>
      </c>
      <c r="I67" s="237" t="s">
        <v>1</v>
      </c>
      <c r="J67" s="243" t="s">
        <v>1</v>
      </c>
      <c r="K67" s="243" t="s">
        <v>1</v>
      </c>
    </row>
    <row r="68" spans="1:11" x14ac:dyDescent="0.2">
      <c r="A68" s="2" t="s">
        <v>85</v>
      </c>
      <c r="B68" s="241">
        <v>3654</v>
      </c>
      <c r="C68" s="238">
        <v>6.9198168814182295E-2</v>
      </c>
      <c r="D68" s="238">
        <v>0.47104540467262301</v>
      </c>
      <c r="E68" s="238">
        <v>0.32927849888801602</v>
      </c>
      <c r="F68" s="238">
        <v>8.6230166256427807E-2</v>
      </c>
      <c r="G68" s="238">
        <v>3.1732246279716499E-2</v>
      </c>
      <c r="H68" s="238">
        <v>9.5772212371230108E-3</v>
      </c>
      <c r="I68" s="238">
        <v>2.9382985085248899E-3</v>
      </c>
      <c r="J68" s="244">
        <v>0.205569967627525</v>
      </c>
      <c r="K68" s="244">
        <v>0.190163925290108</v>
      </c>
    </row>
    <row r="69" spans="1:11" x14ac:dyDescent="0.2">
      <c r="A69" s="2" t="s">
        <v>86</v>
      </c>
      <c r="B69" s="241">
        <v>49</v>
      </c>
      <c r="C69" s="238">
        <v>0.13164336979389199</v>
      </c>
      <c r="D69" s="238">
        <v>0.40166568756103499</v>
      </c>
      <c r="E69" s="238">
        <v>0.25768506526946999</v>
      </c>
      <c r="F69" s="238">
        <v>9.9627710878849002E-2</v>
      </c>
      <c r="G69" s="238">
        <v>4.3138127774000203E-2</v>
      </c>
      <c r="H69" s="238">
        <v>6.6240027546882602E-2</v>
      </c>
      <c r="I69" s="238">
        <v>0</v>
      </c>
      <c r="J69" s="244">
        <v>0.22318039834499401</v>
      </c>
      <c r="K69" s="244">
        <v>0.1875</v>
      </c>
    </row>
    <row r="70" spans="1:11" x14ac:dyDescent="0.2">
      <c r="A70" s="2" t="s">
        <v>87</v>
      </c>
      <c r="B70" s="241">
        <v>114</v>
      </c>
      <c r="C70" s="238">
        <v>9.1621436178684207E-2</v>
      </c>
      <c r="D70" s="238">
        <v>0.33296382427215598</v>
      </c>
      <c r="E70" s="238">
        <v>0.32832449674606301</v>
      </c>
      <c r="F70" s="238">
        <v>0.15682736039161699</v>
      </c>
      <c r="G70" s="238">
        <v>4.5498665422201198E-2</v>
      </c>
      <c r="H70" s="238">
        <v>3.83720137178898E-2</v>
      </c>
      <c r="I70" s="238">
        <v>6.3921948894858404E-3</v>
      </c>
      <c r="J70" s="244">
        <v>0.23364837467670399</v>
      </c>
      <c r="K70" s="244">
        <v>0.21428571641445199</v>
      </c>
    </row>
    <row r="71" spans="1:11" x14ac:dyDescent="0.2">
      <c r="A71" s="2" t="s">
        <v>88</v>
      </c>
      <c r="B71" s="241">
        <v>28</v>
      </c>
      <c r="C71" s="238" t="s">
        <v>1</v>
      </c>
      <c r="D71" s="238" t="s">
        <v>1</v>
      </c>
      <c r="E71" s="238" t="s">
        <v>1</v>
      </c>
      <c r="F71" s="238" t="s">
        <v>1</v>
      </c>
      <c r="G71" s="238" t="s">
        <v>1</v>
      </c>
      <c r="H71" s="238" t="s">
        <v>1</v>
      </c>
      <c r="I71" s="238" t="s">
        <v>1</v>
      </c>
      <c r="J71" s="244" t="s">
        <v>1</v>
      </c>
      <c r="K71" s="244" t="s">
        <v>1</v>
      </c>
    </row>
    <row r="72" spans="1:11" x14ac:dyDescent="0.2">
      <c r="A72" s="5" t="s">
        <v>89</v>
      </c>
      <c r="B72" s="240" t="s">
        <v>1</v>
      </c>
      <c r="C72" s="237" t="s">
        <v>1</v>
      </c>
      <c r="D72" s="237" t="s">
        <v>1</v>
      </c>
      <c r="E72" s="237" t="s">
        <v>1</v>
      </c>
      <c r="F72" s="237" t="s">
        <v>1</v>
      </c>
      <c r="G72" s="237" t="s">
        <v>1</v>
      </c>
      <c r="H72" s="237" t="s">
        <v>1</v>
      </c>
      <c r="I72" s="237" t="s">
        <v>1</v>
      </c>
      <c r="J72" s="243" t="s">
        <v>1</v>
      </c>
      <c r="K72" s="243" t="s">
        <v>1</v>
      </c>
    </row>
    <row r="73" spans="1:11" x14ac:dyDescent="0.2">
      <c r="A73" s="2" t="s">
        <v>89</v>
      </c>
      <c r="B73" s="241">
        <v>3848</v>
      </c>
      <c r="C73" s="238">
        <v>6.9755904376506805E-2</v>
      </c>
      <c r="D73" s="238">
        <v>0.466357201337814</v>
      </c>
      <c r="E73" s="238">
        <v>0.32949110865593001</v>
      </c>
      <c r="F73" s="238">
        <v>8.8268376886844593E-2</v>
      </c>
      <c r="G73" s="238">
        <v>3.2242197543382603E-2</v>
      </c>
      <c r="H73" s="238">
        <v>1.0931920260191E-2</v>
      </c>
      <c r="I73" s="238">
        <v>2.95330840162933E-3</v>
      </c>
      <c r="J73" s="244">
        <v>0.20664793252944899</v>
      </c>
      <c r="K73" s="244">
        <v>0.19071428477764099</v>
      </c>
    </row>
    <row r="74" spans="1:11" x14ac:dyDescent="0.2">
      <c r="A74" s="2" t="s">
        <v>90</v>
      </c>
      <c r="B74" s="241">
        <v>0</v>
      </c>
      <c r="C74" s="238" t="s">
        <v>1</v>
      </c>
      <c r="D74" s="238" t="s">
        <v>1</v>
      </c>
      <c r="E74" s="238" t="s">
        <v>1</v>
      </c>
      <c r="F74" s="238" t="s">
        <v>1</v>
      </c>
      <c r="G74" s="238" t="s">
        <v>1</v>
      </c>
      <c r="H74" s="238" t="s">
        <v>1</v>
      </c>
      <c r="I74" s="238" t="s">
        <v>1</v>
      </c>
      <c r="J74" s="244" t="s">
        <v>1</v>
      </c>
      <c r="K74" s="244" t="s">
        <v>1</v>
      </c>
    </row>
    <row r="75" spans="1:11" x14ac:dyDescent="0.2">
      <c r="A75" s="5" t="s">
        <v>91</v>
      </c>
      <c r="B75" s="240" t="s">
        <v>1</v>
      </c>
      <c r="C75" s="237" t="s">
        <v>1</v>
      </c>
      <c r="D75" s="237" t="s">
        <v>1</v>
      </c>
      <c r="E75" s="237" t="s">
        <v>1</v>
      </c>
      <c r="F75" s="237" t="s">
        <v>1</v>
      </c>
      <c r="G75" s="237" t="s">
        <v>1</v>
      </c>
      <c r="H75" s="237" t="s">
        <v>1</v>
      </c>
      <c r="I75" s="237" t="s">
        <v>1</v>
      </c>
      <c r="J75" s="243" t="s">
        <v>1</v>
      </c>
      <c r="K75" s="243" t="s">
        <v>1</v>
      </c>
    </row>
    <row r="76" spans="1:11" x14ac:dyDescent="0.2">
      <c r="A76" s="2" t="s">
        <v>92</v>
      </c>
      <c r="B76" s="241">
        <v>1732</v>
      </c>
      <c r="C76" s="238">
        <v>4.9778606742620503E-2</v>
      </c>
      <c r="D76" s="238">
        <v>0.41396462917327898</v>
      </c>
      <c r="E76" s="238">
        <v>0.36612865328788802</v>
      </c>
      <c r="F76" s="238">
        <v>0.106126956641674</v>
      </c>
      <c r="G76" s="238">
        <v>4.5637413859367398E-2</v>
      </c>
      <c r="H76" s="238">
        <v>1.5399491414427801E-2</v>
      </c>
      <c r="I76" s="238">
        <v>2.96426215209067E-3</v>
      </c>
      <c r="J76" s="244">
        <v>0.223366424441338</v>
      </c>
      <c r="K76" s="244">
        <v>0.206578955054283</v>
      </c>
    </row>
    <row r="77" spans="1:11" x14ac:dyDescent="0.2">
      <c r="A77" s="2" t="s">
        <v>93</v>
      </c>
      <c r="B77" s="241">
        <v>728</v>
      </c>
      <c r="C77" s="238">
        <v>8.14993381500244E-2</v>
      </c>
      <c r="D77" s="238">
        <v>0.53008162975311302</v>
      </c>
      <c r="E77" s="238">
        <v>0.289706081151962</v>
      </c>
      <c r="F77" s="238">
        <v>5.7803623378276797E-2</v>
      </c>
      <c r="G77" s="238">
        <v>2.05547325313091E-2</v>
      </c>
      <c r="H77" s="238">
        <v>1.2988485395908401E-2</v>
      </c>
      <c r="I77" s="238">
        <v>7.36612360924482E-3</v>
      </c>
      <c r="J77" s="244">
        <v>0.196083724498749</v>
      </c>
      <c r="K77" s="244">
        <v>0.176470592617989</v>
      </c>
    </row>
    <row r="78" spans="1:11" x14ac:dyDescent="0.2">
      <c r="A78" s="2" t="s">
        <v>94</v>
      </c>
      <c r="B78" s="241">
        <v>1377</v>
      </c>
      <c r="C78" s="238">
        <v>9.3160219490528107E-2</v>
      </c>
      <c r="D78" s="238">
        <v>0.50304180383682295</v>
      </c>
      <c r="E78" s="238">
        <v>0.300008594989777</v>
      </c>
      <c r="F78" s="238">
        <v>8.12585204839706E-2</v>
      </c>
      <c r="G78" s="238">
        <v>1.9073680043220499E-2</v>
      </c>
      <c r="H78" s="238">
        <v>3.1664285343140398E-3</v>
      </c>
      <c r="I78" s="238">
        <v>2.9076382634230001E-4</v>
      </c>
      <c r="J78" s="244">
        <v>0.18844486773014099</v>
      </c>
      <c r="K78" s="244">
        <v>0.17499999701976801</v>
      </c>
    </row>
    <row r="79" spans="1:11" x14ac:dyDescent="0.2">
      <c r="A79" s="5" t="s">
        <v>95</v>
      </c>
      <c r="B79" s="240" t="s">
        <v>1</v>
      </c>
      <c r="C79" s="237" t="s">
        <v>1</v>
      </c>
      <c r="D79" s="237" t="s">
        <v>1</v>
      </c>
      <c r="E79" s="237" t="s">
        <v>1</v>
      </c>
      <c r="F79" s="237" t="s">
        <v>1</v>
      </c>
      <c r="G79" s="237" t="s">
        <v>1</v>
      </c>
      <c r="H79" s="237" t="s">
        <v>1</v>
      </c>
      <c r="I79" s="237" t="s">
        <v>1</v>
      </c>
      <c r="J79" s="243" t="s">
        <v>1</v>
      </c>
      <c r="K79" s="243" t="s">
        <v>1</v>
      </c>
    </row>
    <row r="80" spans="1:11" x14ac:dyDescent="0.2">
      <c r="A80" s="2" t="s">
        <v>96</v>
      </c>
      <c r="B80" s="241">
        <v>813</v>
      </c>
      <c r="C80" s="238">
        <v>8.43496844172478E-2</v>
      </c>
      <c r="D80" s="238">
        <v>0.48386144638061501</v>
      </c>
      <c r="E80" s="238">
        <v>0.29413354396820102</v>
      </c>
      <c r="F80" s="238">
        <v>8.7379217147827107E-2</v>
      </c>
      <c r="G80" s="238">
        <v>3.7000223994255101E-2</v>
      </c>
      <c r="H80" s="238">
        <v>9.7690206021070498E-3</v>
      </c>
      <c r="I80" s="238">
        <v>3.5068714059889299E-3</v>
      </c>
      <c r="J80" s="244">
        <v>0.20292274653911599</v>
      </c>
      <c r="K80" s="244">
        <v>0.18125000596046401</v>
      </c>
    </row>
    <row r="81" spans="1:11" x14ac:dyDescent="0.2">
      <c r="A81" s="2" t="s">
        <v>97</v>
      </c>
      <c r="B81" s="241">
        <v>659</v>
      </c>
      <c r="C81" s="238">
        <v>6.1762936413288103E-2</v>
      </c>
      <c r="D81" s="238">
        <v>0.45694264769554099</v>
      </c>
      <c r="E81" s="238">
        <v>0.35087540745735202</v>
      </c>
      <c r="F81" s="238">
        <v>0.10122288018465</v>
      </c>
      <c r="G81" s="238">
        <v>1.8775818869471501E-2</v>
      </c>
      <c r="H81" s="238">
        <v>9.4532752409577404E-3</v>
      </c>
      <c r="I81" s="238">
        <v>9.6705433679744601E-4</v>
      </c>
      <c r="J81" s="244">
        <v>0.20609058439731601</v>
      </c>
      <c r="K81" s="244">
        <v>0.19499999284744299</v>
      </c>
    </row>
    <row r="82" spans="1:11" x14ac:dyDescent="0.2">
      <c r="A82" s="2" t="s">
        <v>98</v>
      </c>
      <c r="B82" s="241">
        <v>201</v>
      </c>
      <c r="C82" s="238">
        <v>7.1886941790580694E-2</v>
      </c>
      <c r="D82" s="238">
        <v>0.475354373455048</v>
      </c>
      <c r="E82" s="238">
        <v>0.290399610996246</v>
      </c>
      <c r="F82" s="238">
        <v>0.111911728978157</v>
      </c>
      <c r="G82" s="238">
        <v>3.8101706653833403E-2</v>
      </c>
      <c r="H82" s="238">
        <v>2.2684917785227299E-3</v>
      </c>
      <c r="I82" s="238">
        <v>1.0077167302370099E-2</v>
      </c>
      <c r="J82" s="244">
        <v>0.208983719348907</v>
      </c>
      <c r="K82" s="244">
        <v>0.19090908765792799</v>
      </c>
    </row>
    <row r="83" spans="1:11" x14ac:dyDescent="0.2">
      <c r="A83" s="2" t="s">
        <v>99</v>
      </c>
      <c r="B83" s="241">
        <v>572</v>
      </c>
      <c r="C83" s="238">
        <v>0.107362940907478</v>
      </c>
      <c r="D83" s="238">
        <v>0.51222503185272195</v>
      </c>
      <c r="E83" s="238">
        <v>0.29293075203895602</v>
      </c>
      <c r="F83" s="238">
        <v>6.1541661620140103E-2</v>
      </c>
      <c r="G83" s="238">
        <v>2.0552864298224401E-2</v>
      </c>
      <c r="H83" s="238">
        <v>1.5258888015523601E-3</v>
      </c>
      <c r="I83" s="238">
        <v>3.8608508184552201E-3</v>
      </c>
      <c r="J83" s="244">
        <v>0.18761986494064301</v>
      </c>
      <c r="K83" s="244">
        <v>0.17499999701976801</v>
      </c>
    </row>
    <row r="84" spans="1:11" x14ac:dyDescent="0.2">
      <c r="A84" s="2" t="s">
        <v>100</v>
      </c>
      <c r="B84" s="241">
        <v>201</v>
      </c>
      <c r="C84" s="238">
        <v>5.3057383745908702E-2</v>
      </c>
      <c r="D84" s="238">
        <v>0.52441143989562999</v>
      </c>
      <c r="E84" s="238">
        <v>0.31459906697273299</v>
      </c>
      <c r="F84" s="238">
        <v>7.4696667492389707E-2</v>
      </c>
      <c r="G84" s="238">
        <v>2.3401936516165699E-2</v>
      </c>
      <c r="H84" s="238">
        <v>4.4912761077284804E-3</v>
      </c>
      <c r="I84" s="238">
        <v>5.3422176279127598E-3</v>
      </c>
      <c r="J84" s="244">
        <v>0.198057115077972</v>
      </c>
      <c r="K84" s="244">
        <v>0.17923076450824699</v>
      </c>
    </row>
    <row r="85" spans="1:11" x14ac:dyDescent="0.2">
      <c r="A85" s="2" t="s">
        <v>101</v>
      </c>
      <c r="B85" s="241">
        <v>374</v>
      </c>
      <c r="C85" s="238">
        <v>5.2124753594398499E-2</v>
      </c>
      <c r="D85" s="238">
        <v>0.45648944377899198</v>
      </c>
      <c r="E85" s="238">
        <v>0.367291510105133</v>
      </c>
      <c r="F85" s="238">
        <v>7.6094917953014402E-2</v>
      </c>
      <c r="G85" s="238">
        <v>2.1109225228428799E-2</v>
      </c>
      <c r="H85" s="238">
        <v>2.68901493400335E-2</v>
      </c>
      <c r="I85" s="238">
        <v>0</v>
      </c>
      <c r="J85" s="244">
        <v>0.209478110074997</v>
      </c>
      <c r="K85" s="244">
        <v>0.198032796382904</v>
      </c>
    </row>
    <row r="86" spans="1:11" x14ac:dyDescent="0.2">
      <c r="A86" s="2" t="s">
        <v>102</v>
      </c>
      <c r="B86" s="241">
        <v>63</v>
      </c>
      <c r="C86" s="238">
        <v>1.7685525119304699E-2</v>
      </c>
      <c r="D86" s="238">
        <v>0.47254922986030601</v>
      </c>
      <c r="E86" s="238">
        <v>0.336109489202499</v>
      </c>
      <c r="F86" s="238">
        <v>8.0860666930675507E-2</v>
      </c>
      <c r="G86" s="238">
        <v>1.71283781528473E-2</v>
      </c>
      <c r="H86" s="238">
        <v>7.5666710734367398E-2</v>
      </c>
      <c r="I86" s="238">
        <v>0</v>
      </c>
      <c r="J86" s="244">
        <v>0.223797291517258</v>
      </c>
      <c r="K86" s="244">
        <v>0.20000000298023199</v>
      </c>
    </row>
    <row r="87" spans="1:11" x14ac:dyDescent="0.2">
      <c r="A87" s="2" t="s">
        <v>103</v>
      </c>
      <c r="B87" s="241">
        <v>185</v>
      </c>
      <c r="C87" s="238">
        <v>2.30305828154087E-2</v>
      </c>
      <c r="D87" s="238">
        <v>0.36416238546371499</v>
      </c>
      <c r="E87" s="238">
        <v>0.44552311301231401</v>
      </c>
      <c r="F87" s="238">
        <v>8.6372874677181202E-2</v>
      </c>
      <c r="G87" s="238">
        <v>3.9701111614704097E-2</v>
      </c>
      <c r="H87" s="238">
        <v>4.1209943592548398E-2</v>
      </c>
      <c r="I87" s="238">
        <v>0</v>
      </c>
      <c r="J87" s="244">
        <v>0.23810671269893599</v>
      </c>
      <c r="K87" s="244">
        <v>0.21500000357627899</v>
      </c>
    </row>
    <row r="88" spans="1:11" x14ac:dyDescent="0.2">
      <c r="A88" s="2" t="s">
        <v>104</v>
      </c>
      <c r="B88" s="241">
        <v>741</v>
      </c>
      <c r="C88" s="238">
        <v>5.9923183172941201E-2</v>
      </c>
      <c r="D88" s="238">
        <v>0.43356218934059099</v>
      </c>
      <c r="E88" s="238">
        <v>0.35114988684654203</v>
      </c>
      <c r="F88" s="238">
        <v>9.6554689109325395E-2</v>
      </c>
      <c r="G88" s="238">
        <v>4.66816052794456E-2</v>
      </c>
      <c r="H88" s="238">
        <v>9.2385960742831195E-3</v>
      </c>
      <c r="I88" s="238">
        <v>2.88984458893538E-3</v>
      </c>
      <c r="J88" s="244">
        <v>0.21626819670200301</v>
      </c>
      <c r="K88" s="244">
        <v>0.20000000298023199</v>
      </c>
    </row>
    <row r="89" spans="1:11" x14ac:dyDescent="0.2">
      <c r="A89" s="5" t="s">
        <v>105</v>
      </c>
      <c r="B89" s="240" t="s">
        <v>1</v>
      </c>
      <c r="C89" s="237" t="s">
        <v>1</v>
      </c>
      <c r="D89" s="237" t="s">
        <v>1</v>
      </c>
      <c r="E89" s="237" t="s">
        <v>1</v>
      </c>
      <c r="F89" s="237" t="s">
        <v>1</v>
      </c>
      <c r="G89" s="237" t="s">
        <v>1</v>
      </c>
      <c r="H89" s="237" t="s">
        <v>1</v>
      </c>
      <c r="I89" s="237" t="s">
        <v>1</v>
      </c>
      <c r="J89" s="243" t="s">
        <v>1</v>
      </c>
      <c r="K89" s="243" t="s">
        <v>1</v>
      </c>
    </row>
    <row r="90" spans="1:11" x14ac:dyDescent="0.2">
      <c r="A90" s="2" t="s">
        <v>106</v>
      </c>
      <c r="B90" s="241">
        <v>444</v>
      </c>
      <c r="C90" s="238">
        <v>0</v>
      </c>
      <c r="D90" s="238">
        <v>0.104429729282856</v>
      </c>
      <c r="E90" s="238">
        <v>0.44151744246482799</v>
      </c>
      <c r="F90" s="238">
        <v>0.250654846429825</v>
      </c>
      <c r="G90" s="238">
        <v>0.14262786507606501</v>
      </c>
      <c r="H90" s="238">
        <v>4.6596523374319097E-2</v>
      </c>
      <c r="I90" s="238">
        <v>1.4173601754009699E-2</v>
      </c>
      <c r="J90" s="244">
        <v>0.31008458137512201</v>
      </c>
      <c r="K90" s="244">
        <v>0.291249990463257</v>
      </c>
    </row>
    <row r="91" spans="1:11" x14ac:dyDescent="0.2">
      <c r="A91" s="2" t="s">
        <v>107</v>
      </c>
      <c r="B91" s="241">
        <v>1168</v>
      </c>
      <c r="C91" s="238">
        <v>1.6576638445258099E-2</v>
      </c>
      <c r="D91" s="238">
        <v>0.38423222303390497</v>
      </c>
      <c r="E91" s="238">
        <v>0.45831370353698703</v>
      </c>
      <c r="F91" s="238">
        <v>0.106130711734295</v>
      </c>
      <c r="G91" s="238">
        <v>2.61826831847429E-2</v>
      </c>
      <c r="H91" s="238">
        <v>6.51129242032766E-3</v>
      </c>
      <c r="I91" s="238">
        <v>2.0527513697743398E-3</v>
      </c>
      <c r="J91" s="244">
        <v>0.22421486675739299</v>
      </c>
      <c r="K91" s="244">
        <v>0.21111111342906999</v>
      </c>
    </row>
    <row r="92" spans="1:11" x14ac:dyDescent="0.2">
      <c r="A92" s="2" t="s">
        <v>108</v>
      </c>
      <c r="B92" s="241">
        <v>1939</v>
      </c>
      <c r="C92" s="238">
        <v>9.8814554512500805E-2</v>
      </c>
      <c r="D92" s="238">
        <v>0.64691454172134399</v>
      </c>
      <c r="E92" s="238">
        <v>0.22273980081081399</v>
      </c>
      <c r="F92" s="238">
        <v>2.77186091989279E-2</v>
      </c>
      <c r="G92" s="238">
        <v>1.0933205485343901E-3</v>
      </c>
      <c r="H92" s="238">
        <v>2.7191988192498701E-3</v>
      </c>
      <c r="I92" s="238">
        <v>0</v>
      </c>
      <c r="J92" s="244">
        <v>0.16700753569603</v>
      </c>
      <c r="K92" s="244">
        <v>0.157377049326897</v>
      </c>
    </row>
    <row r="93" spans="1:11" x14ac:dyDescent="0.2">
      <c r="A93" s="2" t="s">
        <v>109</v>
      </c>
      <c r="B93" s="241">
        <v>280</v>
      </c>
      <c r="C93" s="238">
        <v>0.359522134065628</v>
      </c>
      <c r="D93" s="238">
        <v>0.52084797620773304</v>
      </c>
      <c r="E93" s="238">
        <v>0.110401138663292</v>
      </c>
      <c r="F93" s="238">
        <v>4.0507097728550399E-3</v>
      </c>
      <c r="G93" s="238">
        <v>4.0278239175677299E-3</v>
      </c>
      <c r="H93" s="238">
        <v>1.1502148117870101E-3</v>
      </c>
      <c r="I93" s="238">
        <v>0</v>
      </c>
      <c r="J93" s="244">
        <v>0.12533393502235399</v>
      </c>
      <c r="K93" s="244">
        <v>0.117647059261799</v>
      </c>
    </row>
    <row r="94" spans="1:11" x14ac:dyDescent="0.2">
      <c r="A94" s="5" t="s">
        <v>110</v>
      </c>
      <c r="B94" s="240" t="s">
        <v>1</v>
      </c>
      <c r="C94" s="237" t="s">
        <v>1</v>
      </c>
      <c r="D94" s="237" t="s">
        <v>1</v>
      </c>
      <c r="E94" s="237" t="s">
        <v>1</v>
      </c>
      <c r="F94" s="237" t="s">
        <v>1</v>
      </c>
      <c r="G94" s="237" t="s">
        <v>1</v>
      </c>
      <c r="H94" s="237" t="s">
        <v>1</v>
      </c>
      <c r="I94" s="237" t="s">
        <v>1</v>
      </c>
      <c r="J94" s="243" t="s">
        <v>1</v>
      </c>
      <c r="K94" s="243" t="s">
        <v>1</v>
      </c>
    </row>
    <row r="95" spans="1:11" x14ac:dyDescent="0.2">
      <c r="A95" s="2" t="s">
        <v>106</v>
      </c>
      <c r="B95" s="241">
        <v>770</v>
      </c>
      <c r="C95" s="238">
        <v>1.63372920360416E-3</v>
      </c>
      <c r="D95" s="238">
        <v>0.15061339735984799</v>
      </c>
      <c r="E95" s="238">
        <v>0.46903643012046797</v>
      </c>
      <c r="F95" s="238">
        <v>0.22847555577754999</v>
      </c>
      <c r="G95" s="238">
        <v>0.10895162075758</v>
      </c>
      <c r="H95" s="238">
        <v>3.2552655786275898E-2</v>
      </c>
      <c r="I95" s="238">
        <v>8.7366187945008295E-3</v>
      </c>
      <c r="J95" s="244">
        <v>0.29088091850280801</v>
      </c>
      <c r="K95" s="244">
        <v>0.27277776598930398</v>
      </c>
    </row>
    <row r="96" spans="1:11" x14ac:dyDescent="0.2">
      <c r="A96" s="2" t="s">
        <v>107</v>
      </c>
      <c r="B96" s="241">
        <v>1470</v>
      </c>
      <c r="C96" s="238">
        <v>4.4202670454978901E-2</v>
      </c>
      <c r="D96" s="238">
        <v>0.50973951816558805</v>
      </c>
      <c r="E96" s="238">
        <v>0.38008901476860002</v>
      </c>
      <c r="F96" s="238">
        <v>5.0644256174564403E-2</v>
      </c>
      <c r="G96" s="238">
        <v>9.1188577935099602E-3</v>
      </c>
      <c r="H96" s="238">
        <v>4.4962009415030497E-3</v>
      </c>
      <c r="I96" s="238">
        <v>1.7094510840252001E-3</v>
      </c>
      <c r="J96" s="244">
        <v>0.19629545509815199</v>
      </c>
      <c r="K96" s="244">
        <v>0.18888889253139499</v>
      </c>
    </row>
    <row r="97" spans="1:11" x14ac:dyDescent="0.2">
      <c r="A97" s="2" t="s">
        <v>108</v>
      </c>
      <c r="B97" s="241">
        <v>1462</v>
      </c>
      <c r="C97" s="238">
        <v>0.12696506083011599</v>
      </c>
      <c r="D97" s="238">
        <v>0.67284697294235196</v>
      </c>
      <c r="E97" s="238">
        <v>0.171122550964355</v>
      </c>
      <c r="F97" s="238">
        <v>2.63104774057865E-2</v>
      </c>
      <c r="G97" s="238">
        <v>6.6999369300901901E-4</v>
      </c>
      <c r="H97" s="238">
        <v>2.0849690772593E-3</v>
      </c>
      <c r="I97" s="238">
        <v>0</v>
      </c>
      <c r="J97" s="244">
        <v>0.157673805952072</v>
      </c>
      <c r="K97" s="244">
        <v>0.14705881476402299</v>
      </c>
    </row>
    <row r="98" spans="1:11" x14ac:dyDescent="0.2">
      <c r="A98" s="2" t="s">
        <v>109</v>
      </c>
      <c r="B98" s="241">
        <v>129</v>
      </c>
      <c r="C98" s="238">
        <v>0.46933913230896002</v>
      </c>
      <c r="D98" s="238">
        <v>0.44599294662475603</v>
      </c>
      <c r="E98" s="238">
        <v>8.4667921066284194E-2</v>
      </c>
      <c r="F98" s="238">
        <v>0</v>
      </c>
      <c r="G98" s="238">
        <v>0</v>
      </c>
      <c r="H98" s="238">
        <v>0</v>
      </c>
      <c r="I98" s="238">
        <v>0</v>
      </c>
      <c r="J98" s="244">
        <v>0.11163134872913399</v>
      </c>
      <c r="K98" s="244">
        <v>0.106666669249535</v>
      </c>
    </row>
    <row r="99" spans="1:11" x14ac:dyDescent="0.2">
      <c r="A99" s="5" t="s">
        <v>111</v>
      </c>
      <c r="B99" s="240" t="s">
        <v>1</v>
      </c>
      <c r="C99" s="237" t="s">
        <v>1</v>
      </c>
      <c r="D99" s="237" t="s">
        <v>1</v>
      </c>
      <c r="E99" s="237" t="s">
        <v>1</v>
      </c>
      <c r="F99" s="237" t="s">
        <v>1</v>
      </c>
      <c r="G99" s="237" t="s">
        <v>1</v>
      </c>
      <c r="H99" s="237" t="s">
        <v>1</v>
      </c>
      <c r="I99" s="237" t="s">
        <v>1</v>
      </c>
      <c r="J99" s="243" t="s">
        <v>1</v>
      </c>
      <c r="K99" s="243" t="s">
        <v>1</v>
      </c>
    </row>
    <row r="100" spans="1:11" x14ac:dyDescent="0.2">
      <c r="A100" s="2" t="s">
        <v>112</v>
      </c>
      <c r="B100" s="241">
        <v>221</v>
      </c>
      <c r="C100" s="238">
        <v>4.1019145399331998E-2</v>
      </c>
      <c r="D100" s="238">
        <v>0.28649038076400801</v>
      </c>
      <c r="E100" s="238">
        <v>0.35683032870292702</v>
      </c>
      <c r="F100" s="238">
        <v>0.182202413678169</v>
      </c>
      <c r="G100" s="238">
        <v>8.877182751894E-2</v>
      </c>
      <c r="H100" s="238">
        <v>3.9793796837329899E-2</v>
      </c>
      <c r="I100" s="238">
        <v>4.8921024426817903E-3</v>
      </c>
      <c r="J100" s="244">
        <v>0.26295369863510099</v>
      </c>
      <c r="K100" s="244">
        <v>0.25</v>
      </c>
    </row>
    <row r="101" spans="1:11" x14ac:dyDescent="0.2">
      <c r="A101" s="2" t="s">
        <v>113</v>
      </c>
      <c r="B101" s="241">
        <v>772</v>
      </c>
      <c r="C101" s="238">
        <v>8.7663814425468403E-2</v>
      </c>
      <c r="D101" s="238">
        <v>0.47002464532852201</v>
      </c>
      <c r="E101" s="238">
        <v>0.31530171632766701</v>
      </c>
      <c r="F101" s="238">
        <v>7.4580430984497098E-2</v>
      </c>
      <c r="G101" s="238">
        <v>3.44586558640003E-2</v>
      </c>
      <c r="H101" s="238">
        <v>1.37175200507045E-2</v>
      </c>
      <c r="I101" s="238">
        <v>4.2532165534794296E-3</v>
      </c>
      <c r="J101" s="244">
        <v>0.20504651963710799</v>
      </c>
      <c r="K101" s="244">
        <v>0.18611110746860501</v>
      </c>
    </row>
    <row r="102" spans="1:11" x14ac:dyDescent="0.2">
      <c r="A102" s="2" t="s">
        <v>114</v>
      </c>
      <c r="B102" s="241">
        <v>938</v>
      </c>
      <c r="C102" s="238">
        <v>8.25037211179733E-2</v>
      </c>
      <c r="D102" s="238">
        <v>0.51457715034484897</v>
      </c>
      <c r="E102" s="238">
        <v>0.31234973669052102</v>
      </c>
      <c r="F102" s="238">
        <v>6.3566602766513797E-2</v>
      </c>
      <c r="G102" s="238">
        <v>2.0959451794624301E-2</v>
      </c>
      <c r="H102" s="238">
        <v>3.45176295377314E-3</v>
      </c>
      <c r="I102" s="238">
        <v>2.5915610603988201E-3</v>
      </c>
      <c r="J102" s="244">
        <v>0.191306486725807</v>
      </c>
      <c r="K102" s="244">
        <v>0.178571432828903</v>
      </c>
    </row>
    <row r="103" spans="1:11" x14ac:dyDescent="0.2">
      <c r="A103" s="2" t="s">
        <v>115</v>
      </c>
      <c r="B103" s="241">
        <v>526</v>
      </c>
      <c r="C103" s="238">
        <v>8.6673349142074599E-2</v>
      </c>
      <c r="D103" s="238">
        <v>0.52468430995941195</v>
      </c>
      <c r="E103" s="238">
        <v>0.321369528770447</v>
      </c>
      <c r="F103" s="238">
        <v>4.9947183579206501E-2</v>
      </c>
      <c r="G103" s="238">
        <v>1.0867103934288001E-2</v>
      </c>
      <c r="H103" s="238">
        <v>6.4585120417177703E-3</v>
      </c>
      <c r="I103" s="238">
        <v>0</v>
      </c>
      <c r="J103" s="244">
        <v>0.18493902683258101</v>
      </c>
      <c r="K103" s="244">
        <v>0.17499999701976801</v>
      </c>
    </row>
    <row r="104" spans="1:11" x14ac:dyDescent="0.2">
      <c r="A104" s="2" t="s">
        <v>116</v>
      </c>
      <c r="B104" s="241">
        <v>513</v>
      </c>
      <c r="C104" s="238">
        <v>6.0833405703306198E-2</v>
      </c>
      <c r="D104" s="238">
        <v>0.51555114984512296</v>
      </c>
      <c r="E104" s="238">
        <v>0.29741171002388</v>
      </c>
      <c r="F104" s="238">
        <v>9.2476077377796201E-2</v>
      </c>
      <c r="G104" s="238">
        <v>1.7591355368495001E-2</v>
      </c>
      <c r="H104" s="238">
        <v>1.5650607645511599E-2</v>
      </c>
      <c r="I104" s="238">
        <v>4.8571429215371598E-4</v>
      </c>
      <c r="J104" s="244">
        <v>0.19977888464927701</v>
      </c>
      <c r="K104" s="244">
        <v>0.18571428954601299</v>
      </c>
    </row>
    <row r="105" spans="1:11" x14ac:dyDescent="0.2">
      <c r="A105" s="2" t="s">
        <v>117</v>
      </c>
      <c r="B105" s="241">
        <v>494</v>
      </c>
      <c r="C105" s="238">
        <v>2.7156613767147099E-2</v>
      </c>
      <c r="D105" s="238">
        <v>0.39176264405250499</v>
      </c>
      <c r="E105" s="238">
        <v>0.40566658973693798</v>
      </c>
      <c r="F105" s="238">
        <v>0.121101371943951</v>
      </c>
      <c r="G105" s="238">
        <v>4.4092819094657898E-2</v>
      </c>
      <c r="H105" s="238">
        <v>5.4206796921789603E-3</v>
      </c>
      <c r="I105" s="238">
        <v>4.7992919571697703E-3</v>
      </c>
      <c r="J105" s="244">
        <v>0.22999395430087999</v>
      </c>
      <c r="K105" s="244">
        <v>0.22214286029338801</v>
      </c>
    </row>
    <row r="106" spans="1:11" x14ac:dyDescent="0.2">
      <c r="A106" s="2" t="s">
        <v>118</v>
      </c>
      <c r="B106" s="241">
        <v>374</v>
      </c>
      <c r="C106" s="238">
        <v>6.4934208989143399E-2</v>
      </c>
      <c r="D106" s="238">
        <v>0.44509801268577598</v>
      </c>
      <c r="E106" s="238">
        <v>0.34595748782157898</v>
      </c>
      <c r="F106" s="238">
        <v>9.9486455321312006E-2</v>
      </c>
      <c r="G106" s="238">
        <v>3.9330307394266101E-2</v>
      </c>
      <c r="H106" s="238">
        <v>6.5030925907194604E-4</v>
      </c>
      <c r="I106" s="238">
        <v>4.5432252809405301E-3</v>
      </c>
      <c r="J106" s="244">
        <v>0.206720575690269</v>
      </c>
      <c r="K106" s="244">
        <v>0.19550000131130199</v>
      </c>
    </row>
    <row r="107" spans="1:11" x14ac:dyDescent="0.2">
      <c r="A107" s="5" t="s">
        <v>111</v>
      </c>
      <c r="B107" s="240" t="s">
        <v>1</v>
      </c>
      <c r="C107" s="237" t="s">
        <v>1</v>
      </c>
      <c r="D107" s="237" t="s">
        <v>1</v>
      </c>
      <c r="E107" s="237" t="s">
        <v>1</v>
      </c>
      <c r="F107" s="237" t="s">
        <v>1</v>
      </c>
      <c r="G107" s="237" t="s">
        <v>1</v>
      </c>
      <c r="H107" s="237" t="s">
        <v>1</v>
      </c>
      <c r="I107" s="237" t="s">
        <v>1</v>
      </c>
      <c r="J107" s="243" t="s">
        <v>1</v>
      </c>
      <c r="K107" s="243" t="s">
        <v>1</v>
      </c>
    </row>
    <row r="108" spans="1:11" x14ac:dyDescent="0.2">
      <c r="A108" s="2" t="s">
        <v>119</v>
      </c>
      <c r="B108" s="241">
        <v>993</v>
      </c>
      <c r="C108" s="238">
        <v>7.4402630329132094E-2</v>
      </c>
      <c r="D108" s="238">
        <v>0.41784545779228199</v>
      </c>
      <c r="E108" s="238">
        <v>0.32710838317871099</v>
      </c>
      <c r="F108" s="238">
        <v>0.10517759621143299</v>
      </c>
      <c r="G108" s="238">
        <v>4.99000139534473E-2</v>
      </c>
      <c r="H108" s="238">
        <v>2.1131064742803601E-2</v>
      </c>
      <c r="I108" s="238">
        <v>4.4348533265292601E-3</v>
      </c>
      <c r="J108" s="244">
        <v>0.221509665250778</v>
      </c>
      <c r="K108" s="244">
        <v>0.20000000298023199</v>
      </c>
    </row>
    <row r="109" spans="1:11" x14ac:dyDescent="0.2">
      <c r="A109" s="2" t="s">
        <v>120</v>
      </c>
      <c r="B109" s="241">
        <v>1254</v>
      </c>
      <c r="C109" s="238">
        <v>8.4432259202003507E-2</v>
      </c>
      <c r="D109" s="238">
        <v>0.50913625955581698</v>
      </c>
      <c r="E109" s="238">
        <v>0.32154196500778198</v>
      </c>
      <c r="F109" s="238">
        <v>6.0963992029428503E-2</v>
      </c>
      <c r="G109" s="238">
        <v>1.8006047233939199E-2</v>
      </c>
      <c r="H109" s="238">
        <v>3.9717708714306398E-3</v>
      </c>
      <c r="I109" s="238">
        <v>1.9477205350995101E-3</v>
      </c>
      <c r="J109" s="244">
        <v>0.19013786315917999</v>
      </c>
      <c r="K109" s="244">
        <v>0.17900000512599901</v>
      </c>
    </row>
    <row r="110" spans="1:11" x14ac:dyDescent="0.2">
      <c r="A110" s="2" t="s">
        <v>121</v>
      </c>
      <c r="B110" s="241">
        <v>723</v>
      </c>
      <c r="C110" s="238">
        <v>6.5509051084518405E-2</v>
      </c>
      <c r="D110" s="238">
        <v>0.53100794553756703</v>
      </c>
      <c r="E110" s="238">
        <v>0.2915218770504</v>
      </c>
      <c r="F110" s="238">
        <v>8.1023558974266094E-2</v>
      </c>
      <c r="G110" s="238">
        <v>1.6731606796383899E-2</v>
      </c>
      <c r="H110" s="238">
        <v>1.38361202552915E-2</v>
      </c>
      <c r="I110" s="238">
        <v>3.6980985896661899E-4</v>
      </c>
      <c r="J110" s="244">
        <v>0.195547610521317</v>
      </c>
      <c r="K110" s="244">
        <v>0.178571432828903</v>
      </c>
    </row>
    <row r="111" spans="1:11" x14ac:dyDescent="0.2">
      <c r="A111" s="2" t="s">
        <v>122</v>
      </c>
      <c r="B111" s="241">
        <v>868</v>
      </c>
      <c r="C111" s="238">
        <v>4.33366894721985E-2</v>
      </c>
      <c r="D111" s="238">
        <v>0.41460609436035201</v>
      </c>
      <c r="E111" s="238">
        <v>0.38009327650070202</v>
      </c>
      <c r="F111" s="238">
        <v>0.11184374243021</v>
      </c>
      <c r="G111" s="238">
        <v>4.2053043842315702E-2</v>
      </c>
      <c r="H111" s="238">
        <v>3.3775386400520802E-3</v>
      </c>
      <c r="I111" s="238">
        <v>4.6896194107830498E-3</v>
      </c>
      <c r="J111" s="244">
        <v>0.22002601623535201</v>
      </c>
      <c r="K111" s="244">
        <v>0.20833332836627999</v>
      </c>
    </row>
    <row r="112" spans="1:11" x14ac:dyDescent="0.2">
      <c r="A112" s="5" t="s">
        <v>111</v>
      </c>
      <c r="B112" s="240" t="s">
        <v>1</v>
      </c>
      <c r="C112" s="237" t="s">
        <v>1</v>
      </c>
      <c r="D112" s="237" t="s">
        <v>1</v>
      </c>
      <c r="E112" s="237" t="s">
        <v>1</v>
      </c>
      <c r="F112" s="237" t="s">
        <v>1</v>
      </c>
      <c r="G112" s="237" t="s">
        <v>1</v>
      </c>
      <c r="H112" s="237" t="s">
        <v>1</v>
      </c>
      <c r="I112" s="237" t="s">
        <v>1</v>
      </c>
      <c r="J112" s="243" t="s">
        <v>1</v>
      </c>
      <c r="K112" s="243" t="s">
        <v>1</v>
      </c>
    </row>
    <row r="113" spans="1:11" x14ac:dyDescent="0.2">
      <c r="A113" s="2" t="s">
        <v>119</v>
      </c>
      <c r="B113" s="241">
        <v>993</v>
      </c>
      <c r="C113" s="238">
        <v>7.4402630329132094E-2</v>
      </c>
      <c r="D113" s="238">
        <v>0.41784545779228199</v>
      </c>
      <c r="E113" s="238">
        <v>0.32710838317871099</v>
      </c>
      <c r="F113" s="238">
        <v>0.10517759621143299</v>
      </c>
      <c r="G113" s="238">
        <v>4.99000139534473E-2</v>
      </c>
      <c r="H113" s="238">
        <v>2.1131064742803601E-2</v>
      </c>
      <c r="I113" s="238">
        <v>4.4348533265292601E-3</v>
      </c>
      <c r="J113" s="244">
        <v>0.221509665250778</v>
      </c>
      <c r="K113" s="244">
        <v>0.20000000298023199</v>
      </c>
    </row>
    <row r="114" spans="1:11" x14ac:dyDescent="0.2">
      <c r="A114" s="2" t="s">
        <v>123</v>
      </c>
      <c r="B114" s="241">
        <v>1464</v>
      </c>
      <c r="C114" s="238">
        <v>8.3931468427181202E-2</v>
      </c>
      <c r="D114" s="238">
        <v>0.51803803443908703</v>
      </c>
      <c r="E114" s="238">
        <v>0.31543824076652499</v>
      </c>
      <c r="F114" s="238">
        <v>5.8903094381094E-2</v>
      </c>
      <c r="G114" s="238">
        <v>1.7503669485449801E-2</v>
      </c>
      <c r="H114" s="238">
        <v>4.4813221320509902E-3</v>
      </c>
      <c r="I114" s="238">
        <v>1.70416897162795E-3</v>
      </c>
      <c r="J114" s="244">
        <v>0.18912616372108501</v>
      </c>
      <c r="K114" s="244">
        <v>0.177499994635582</v>
      </c>
    </row>
    <row r="115" spans="1:11" x14ac:dyDescent="0.2">
      <c r="A115" s="2" t="s">
        <v>124</v>
      </c>
      <c r="B115" s="241">
        <v>1381</v>
      </c>
      <c r="C115" s="238">
        <v>5.0649002194404602E-2</v>
      </c>
      <c r="D115" s="238">
        <v>0.45679354667663602</v>
      </c>
      <c r="E115" s="238">
        <v>0.34553858637809798</v>
      </c>
      <c r="F115" s="238">
        <v>0.10374951362609899</v>
      </c>
      <c r="G115" s="238">
        <v>3.1829893589019803E-2</v>
      </c>
      <c r="H115" s="238">
        <v>8.5067609325051308E-3</v>
      </c>
      <c r="I115" s="238">
        <v>2.9327021911740299E-3</v>
      </c>
      <c r="J115" s="244">
        <v>0.21156422793865201</v>
      </c>
      <c r="K115" s="244">
        <v>0.19928571581840501</v>
      </c>
    </row>
    <row r="116" spans="1:11" x14ac:dyDescent="0.2">
      <c r="A116" s="5" t="s">
        <v>125</v>
      </c>
      <c r="B116" s="240" t="s">
        <v>1</v>
      </c>
      <c r="C116" s="237" t="s">
        <v>1</v>
      </c>
      <c r="D116" s="237" t="s">
        <v>1</v>
      </c>
      <c r="E116" s="237" t="s">
        <v>1</v>
      </c>
      <c r="F116" s="237" t="s">
        <v>1</v>
      </c>
      <c r="G116" s="237" t="s">
        <v>1</v>
      </c>
      <c r="H116" s="237" t="s">
        <v>1</v>
      </c>
      <c r="I116" s="237" t="s">
        <v>1</v>
      </c>
      <c r="J116" s="243" t="s">
        <v>1</v>
      </c>
      <c r="K116" s="243" t="s">
        <v>1</v>
      </c>
    </row>
    <row r="117" spans="1:11" x14ac:dyDescent="0.2">
      <c r="A117" s="2" t="s">
        <v>126</v>
      </c>
      <c r="B117" s="241">
        <v>502</v>
      </c>
      <c r="C117" s="238">
        <v>0</v>
      </c>
      <c r="D117" s="238">
        <v>0.109193250536919</v>
      </c>
      <c r="E117" s="238">
        <v>0.44505375623702997</v>
      </c>
      <c r="F117" s="238">
        <v>0.25770169496536299</v>
      </c>
      <c r="G117" s="238">
        <v>0.13346016407012901</v>
      </c>
      <c r="H117" s="238">
        <v>4.1858673095703097E-2</v>
      </c>
      <c r="I117" s="238">
        <v>1.2732455506920801E-2</v>
      </c>
      <c r="J117" s="244">
        <v>0.30705481767654402</v>
      </c>
      <c r="K117" s="244">
        <v>0.28999999165535001</v>
      </c>
    </row>
    <row r="118" spans="1:11" x14ac:dyDescent="0.2">
      <c r="A118" s="2" t="s">
        <v>127</v>
      </c>
      <c r="B118" s="241">
        <v>172</v>
      </c>
      <c r="C118" s="238">
        <v>8.0608231946825998E-3</v>
      </c>
      <c r="D118" s="238">
        <v>0.20154798030853299</v>
      </c>
      <c r="E118" s="238">
        <v>0.54943650960922197</v>
      </c>
      <c r="F118" s="238">
        <v>0.16217786073684701</v>
      </c>
      <c r="G118" s="238">
        <v>5.9877026826143299E-2</v>
      </c>
      <c r="H118" s="238">
        <v>1.8899824470281601E-2</v>
      </c>
      <c r="I118" s="238">
        <v>0</v>
      </c>
      <c r="J118" s="244">
        <v>0.26013261079788202</v>
      </c>
      <c r="K118" s="244">
        <v>0.244285702705383</v>
      </c>
    </row>
    <row r="119" spans="1:11" x14ac:dyDescent="0.2">
      <c r="A119" s="2" t="s">
        <v>128</v>
      </c>
      <c r="B119" s="241">
        <v>293</v>
      </c>
      <c r="C119" s="238">
        <v>1.02265188470483E-2</v>
      </c>
      <c r="D119" s="238">
        <v>0.33458659052848799</v>
      </c>
      <c r="E119" s="238">
        <v>0.47899308800697299</v>
      </c>
      <c r="F119" s="238">
        <v>0.12578272819519001</v>
      </c>
      <c r="G119" s="238">
        <v>3.8255602121353101E-2</v>
      </c>
      <c r="H119" s="238">
        <v>5.1716896705329401E-3</v>
      </c>
      <c r="I119" s="238">
        <v>6.9837612099945502E-3</v>
      </c>
      <c r="J119" s="244">
        <v>0.237573176622391</v>
      </c>
      <c r="K119" s="244">
        <v>0.221428573131561</v>
      </c>
    </row>
    <row r="120" spans="1:11" x14ac:dyDescent="0.2">
      <c r="A120" s="2" t="s">
        <v>129</v>
      </c>
      <c r="B120" s="241">
        <v>645</v>
      </c>
      <c r="C120" s="238">
        <v>2.4227458983659699E-2</v>
      </c>
      <c r="D120" s="238">
        <v>0.49121302366256703</v>
      </c>
      <c r="E120" s="238">
        <v>0.41754075884818997</v>
      </c>
      <c r="F120" s="238">
        <v>5.5823493748903302E-2</v>
      </c>
      <c r="G120" s="238">
        <v>6.7543424665927904E-3</v>
      </c>
      <c r="H120" s="238">
        <v>4.0371720679104302E-3</v>
      </c>
      <c r="I120" s="238">
        <v>4.0375773096457102E-4</v>
      </c>
      <c r="J120" s="244">
        <v>0.200252905488014</v>
      </c>
      <c r="K120" s="244">
        <v>0.19672131538391099</v>
      </c>
    </row>
    <row r="121" spans="1:11" x14ac:dyDescent="0.2">
      <c r="A121" s="2" t="s">
        <v>130</v>
      </c>
      <c r="B121" s="241">
        <v>635</v>
      </c>
      <c r="C121" s="238">
        <v>7.4192970991134602E-2</v>
      </c>
      <c r="D121" s="238">
        <v>0.58485293388366699</v>
      </c>
      <c r="E121" s="238">
        <v>0.307122081518173</v>
      </c>
      <c r="F121" s="238">
        <v>2.70828641951084E-2</v>
      </c>
      <c r="G121" s="238">
        <v>2.9667844064533702E-3</v>
      </c>
      <c r="H121" s="238">
        <v>3.7823864258825801E-3</v>
      </c>
      <c r="I121" s="238">
        <v>0</v>
      </c>
      <c r="J121" s="244">
        <v>0.17972382903099099</v>
      </c>
      <c r="K121" s="244">
        <v>0.17499999701976801</v>
      </c>
    </row>
    <row r="122" spans="1:11" x14ac:dyDescent="0.2">
      <c r="A122" s="2" t="s">
        <v>131</v>
      </c>
      <c r="B122" s="241">
        <v>392</v>
      </c>
      <c r="C122" s="238">
        <v>7.4735455214977306E-2</v>
      </c>
      <c r="D122" s="238">
        <v>0.64419108629226696</v>
      </c>
      <c r="E122" s="238">
        <v>0.23420649766922</v>
      </c>
      <c r="F122" s="238">
        <v>4.0197666734457002E-2</v>
      </c>
      <c r="G122" s="238">
        <v>0</v>
      </c>
      <c r="H122" s="238">
        <v>6.6692573018372102E-3</v>
      </c>
      <c r="I122" s="238">
        <v>0</v>
      </c>
      <c r="J122" s="244">
        <v>0.174440532922745</v>
      </c>
      <c r="K122" s="244">
        <v>0.16071428358554801</v>
      </c>
    </row>
    <row r="123" spans="1:11" x14ac:dyDescent="0.2">
      <c r="A123" s="2" t="s">
        <v>132</v>
      </c>
      <c r="B123" s="241">
        <v>227</v>
      </c>
      <c r="C123" s="238">
        <v>7.6631866395473494E-2</v>
      </c>
      <c r="D123" s="238">
        <v>0.68923527002334595</v>
      </c>
      <c r="E123" s="238">
        <v>0.19703479111194599</v>
      </c>
      <c r="F123" s="238">
        <v>3.7098068743944203E-2</v>
      </c>
      <c r="G123" s="238">
        <v>0</v>
      </c>
      <c r="H123" s="238">
        <v>0</v>
      </c>
      <c r="I123" s="238">
        <v>0</v>
      </c>
      <c r="J123" s="244">
        <v>0.16932150721549999</v>
      </c>
      <c r="K123" s="244">
        <v>0.16071428358554801</v>
      </c>
    </row>
    <row r="124" spans="1:11" x14ac:dyDescent="0.2">
      <c r="A124" s="3" t="s">
        <v>133</v>
      </c>
      <c r="B124" s="242">
        <v>965</v>
      </c>
      <c r="C124" s="239">
        <v>0.21030254662036901</v>
      </c>
      <c r="D124" s="239">
        <v>0.65485066175460804</v>
      </c>
      <c r="E124" s="239">
        <v>0.120383813977242</v>
      </c>
      <c r="F124" s="239">
        <v>1.3034087605774399E-2</v>
      </c>
      <c r="G124" s="239">
        <v>1.1115032248198999E-3</v>
      </c>
      <c r="H124" s="239">
        <v>3.1740899430587899E-4</v>
      </c>
      <c r="I124" s="239">
        <v>0</v>
      </c>
      <c r="J124" s="245">
        <v>0.140199765563011</v>
      </c>
      <c r="K124" s="245">
        <v>0.130952373147011</v>
      </c>
    </row>
    <row r="126" spans="1:1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247</v>
      </c>
    </row>
    <row r="4" spans="1:11" x14ac:dyDescent="0.2">
      <c r="A4" t="s">
        <v>239</v>
      </c>
    </row>
    <row r="5" spans="1:11" x14ac:dyDescent="0.2">
      <c r="A5" s="4" t="s">
        <v>24</v>
      </c>
      <c r="B5" s="4" t="s">
        <v>4</v>
      </c>
      <c r="C5" s="4" t="s">
        <v>240</v>
      </c>
      <c r="D5" s="4" t="s">
        <v>241</v>
      </c>
      <c r="E5" s="4" t="s">
        <v>242</v>
      </c>
      <c r="F5" s="4" t="s">
        <v>243</v>
      </c>
      <c r="G5" s="4" t="s">
        <v>244</v>
      </c>
      <c r="H5" s="4" t="s">
        <v>245</v>
      </c>
      <c r="I5" s="4" t="s">
        <v>246</v>
      </c>
      <c r="J5" s="4" t="s">
        <v>25</v>
      </c>
      <c r="K5" s="4" t="s">
        <v>172</v>
      </c>
    </row>
    <row r="6" spans="1:11" x14ac:dyDescent="0.2">
      <c r="A6" s="5" t="s">
        <v>26</v>
      </c>
      <c r="B6" s="249" t="s">
        <v>1</v>
      </c>
      <c r="C6" s="246" t="s">
        <v>1</v>
      </c>
      <c r="D6" s="246" t="s">
        <v>1</v>
      </c>
      <c r="E6" s="246" t="s">
        <v>1</v>
      </c>
      <c r="F6" s="246" t="s">
        <v>1</v>
      </c>
      <c r="G6" s="246" t="s">
        <v>1</v>
      </c>
      <c r="H6" s="246" t="s">
        <v>1</v>
      </c>
      <c r="I6" s="246" t="s">
        <v>1</v>
      </c>
      <c r="J6" s="252" t="s">
        <v>1</v>
      </c>
      <c r="K6" s="252" t="s">
        <v>1</v>
      </c>
    </row>
    <row r="7" spans="1:11" x14ac:dyDescent="0.2">
      <c r="A7" s="2" t="s">
        <v>26</v>
      </c>
      <c r="B7" s="250">
        <v>4399</v>
      </c>
      <c r="C7" s="247">
        <v>1.3003165833652E-2</v>
      </c>
      <c r="D7" s="247">
        <v>0.22934350371360801</v>
      </c>
      <c r="E7" s="247">
        <v>0.37618377804756198</v>
      </c>
      <c r="F7" s="247">
        <v>0.21688316762447399</v>
      </c>
      <c r="G7" s="247">
        <v>0.103516988456249</v>
      </c>
      <c r="H7" s="247">
        <v>4.57104034721851E-2</v>
      </c>
      <c r="I7" s="247">
        <v>1.5359015204012399E-2</v>
      </c>
      <c r="J7" s="253">
        <v>0.28721427917480502</v>
      </c>
      <c r="K7" s="253">
        <v>0.26785713434219399</v>
      </c>
    </row>
    <row r="8" spans="1:11" x14ac:dyDescent="0.2">
      <c r="A8" s="5" t="s">
        <v>27</v>
      </c>
      <c r="B8" s="249" t="s">
        <v>1</v>
      </c>
      <c r="C8" s="246" t="s">
        <v>1</v>
      </c>
      <c r="D8" s="246" t="s">
        <v>1</v>
      </c>
      <c r="E8" s="246" t="s">
        <v>1</v>
      </c>
      <c r="F8" s="246" t="s">
        <v>1</v>
      </c>
      <c r="G8" s="246" t="s">
        <v>1</v>
      </c>
      <c r="H8" s="246" t="s">
        <v>1</v>
      </c>
      <c r="I8" s="246" t="s">
        <v>1</v>
      </c>
      <c r="J8" s="252" t="s">
        <v>1</v>
      </c>
      <c r="K8" s="252" t="s">
        <v>1</v>
      </c>
    </row>
    <row r="9" spans="1:11" x14ac:dyDescent="0.2">
      <c r="A9" s="2" t="s">
        <v>28</v>
      </c>
      <c r="B9" s="250">
        <v>1408</v>
      </c>
      <c r="C9" s="247">
        <v>1.3434323482215399E-2</v>
      </c>
      <c r="D9" s="247">
        <v>0.201076924800873</v>
      </c>
      <c r="E9" s="247">
        <v>0.38672313094139099</v>
      </c>
      <c r="F9" s="247">
        <v>0.218516141176224</v>
      </c>
      <c r="G9" s="247">
        <v>0.116282977163792</v>
      </c>
      <c r="H9" s="247">
        <v>4.7189645469188697E-2</v>
      </c>
      <c r="I9" s="247">
        <v>1.6776852309703799E-2</v>
      </c>
      <c r="J9" s="253">
        <v>0.29411059617996199</v>
      </c>
      <c r="K9" s="253">
        <v>0.272727280855179</v>
      </c>
    </row>
    <row r="10" spans="1:11" x14ac:dyDescent="0.2">
      <c r="A10" s="2" t="s">
        <v>29</v>
      </c>
      <c r="B10" s="250">
        <v>238</v>
      </c>
      <c r="C10" s="247">
        <v>0</v>
      </c>
      <c r="D10" s="247">
        <v>0.102699540555477</v>
      </c>
      <c r="E10" s="247">
        <v>0.36750447750091603</v>
      </c>
      <c r="F10" s="247">
        <v>0.28579813241958602</v>
      </c>
      <c r="G10" s="247">
        <v>0.13806119561195401</v>
      </c>
      <c r="H10" s="247">
        <v>8.3142898976802798E-2</v>
      </c>
      <c r="I10" s="247">
        <v>2.2793754935264601E-2</v>
      </c>
      <c r="J10" s="253">
        <v>0.33069524168968201</v>
      </c>
      <c r="K10" s="253">
        <v>0.31590908765792802</v>
      </c>
    </row>
    <row r="11" spans="1:11" x14ac:dyDescent="0.2">
      <c r="A11" s="2" t="s">
        <v>30</v>
      </c>
      <c r="B11" s="250">
        <v>672</v>
      </c>
      <c r="C11" s="247">
        <v>6.6898111253976796E-3</v>
      </c>
      <c r="D11" s="247">
        <v>0.36230954527854897</v>
      </c>
      <c r="E11" s="247">
        <v>0.41569209098815901</v>
      </c>
      <c r="F11" s="247">
        <v>0.14190912246704099</v>
      </c>
      <c r="G11" s="247">
        <v>3.6841060966253301E-2</v>
      </c>
      <c r="H11" s="247">
        <v>2.0397568121552499E-2</v>
      </c>
      <c r="I11" s="247">
        <v>1.6160810366272899E-2</v>
      </c>
      <c r="J11" s="253">
        <v>0.246172785758972</v>
      </c>
      <c r="K11" s="253">
        <v>0.225400000810623</v>
      </c>
    </row>
    <row r="12" spans="1:11" x14ac:dyDescent="0.2">
      <c r="A12" s="2" t="s">
        <v>31</v>
      </c>
      <c r="B12" s="250">
        <v>863</v>
      </c>
      <c r="C12" s="247">
        <v>3.5341549664735801E-2</v>
      </c>
      <c r="D12" s="247">
        <v>0.41834828257560702</v>
      </c>
      <c r="E12" s="247">
        <v>0.34627142548561102</v>
      </c>
      <c r="F12" s="247">
        <v>0.12718524038791701</v>
      </c>
      <c r="G12" s="247">
        <v>4.7751996666193001E-2</v>
      </c>
      <c r="H12" s="247">
        <v>1.9722204655408901E-2</v>
      </c>
      <c r="I12" s="247">
        <v>5.3793056868016702E-3</v>
      </c>
      <c r="J12" s="253">
        <v>0.23150947690010101</v>
      </c>
      <c r="K12" s="253">
        <v>0.21117646992206601</v>
      </c>
    </row>
    <row r="13" spans="1:11" x14ac:dyDescent="0.2">
      <c r="A13" s="2" t="s">
        <v>32</v>
      </c>
      <c r="B13" s="250">
        <v>472</v>
      </c>
      <c r="C13" s="247">
        <v>5.2585462108254398E-3</v>
      </c>
      <c r="D13" s="247">
        <v>5.15279285609722E-2</v>
      </c>
      <c r="E13" s="247">
        <v>0.32842987775802601</v>
      </c>
      <c r="F13" s="247">
        <v>0.350843906402588</v>
      </c>
      <c r="G13" s="247">
        <v>0.16577374935150099</v>
      </c>
      <c r="H13" s="247">
        <v>7.8122086822986603E-2</v>
      </c>
      <c r="I13" s="247">
        <v>2.0043920725583999E-2</v>
      </c>
      <c r="J13" s="253">
        <v>0.34365731477737399</v>
      </c>
      <c r="K13" s="253">
        <v>0.32777777314186102</v>
      </c>
    </row>
    <row r="14" spans="1:11" x14ac:dyDescent="0.2">
      <c r="A14" s="2" t="s">
        <v>33</v>
      </c>
      <c r="B14" s="250">
        <v>620</v>
      </c>
      <c r="C14" s="247">
        <v>4.49329195544124E-3</v>
      </c>
      <c r="D14" s="247">
        <v>0.34034919738769498</v>
      </c>
      <c r="E14" s="247">
        <v>0.43801850080490101</v>
      </c>
      <c r="F14" s="247">
        <v>0.126422554254532</v>
      </c>
      <c r="G14" s="247">
        <v>6.3489794731140095E-2</v>
      </c>
      <c r="H14" s="247">
        <v>2.1028608083725E-2</v>
      </c>
      <c r="I14" s="247">
        <v>6.1980495229363398E-3</v>
      </c>
      <c r="J14" s="253">
        <v>0.250065237283707</v>
      </c>
      <c r="K14" s="253">
        <v>0.228524595499039</v>
      </c>
    </row>
    <row r="15" spans="1:11" x14ac:dyDescent="0.2">
      <c r="A15" s="5" t="s">
        <v>34</v>
      </c>
      <c r="B15" s="249" t="s">
        <v>1</v>
      </c>
      <c r="C15" s="246" t="s">
        <v>1</v>
      </c>
      <c r="D15" s="246" t="s">
        <v>1</v>
      </c>
      <c r="E15" s="246" t="s">
        <v>1</v>
      </c>
      <c r="F15" s="246" t="s">
        <v>1</v>
      </c>
      <c r="G15" s="246" t="s">
        <v>1</v>
      </c>
      <c r="H15" s="246" t="s">
        <v>1</v>
      </c>
      <c r="I15" s="246" t="s">
        <v>1</v>
      </c>
      <c r="J15" s="252" t="s">
        <v>1</v>
      </c>
      <c r="K15" s="252" t="s">
        <v>1</v>
      </c>
    </row>
    <row r="16" spans="1:11" x14ac:dyDescent="0.2">
      <c r="A16" s="2" t="s">
        <v>35</v>
      </c>
      <c r="B16" s="250">
        <v>2969</v>
      </c>
      <c r="C16" s="247">
        <v>1.8837856128811802E-2</v>
      </c>
      <c r="D16" s="247">
        <v>0.30081421136856101</v>
      </c>
      <c r="E16" s="247">
        <v>0.415416240692139</v>
      </c>
      <c r="F16" s="247">
        <v>0.1762355864048</v>
      </c>
      <c r="G16" s="247">
        <v>5.8706592768430703E-2</v>
      </c>
      <c r="H16" s="247">
        <v>2.0301632583141299E-2</v>
      </c>
      <c r="I16" s="247">
        <v>9.6878772601485304E-3</v>
      </c>
      <c r="J16" s="253">
        <v>0.25613147020339999</v>
      </c>
      <c r="K16" s="253">
        <v>0.239999994635582</v>
      </c>
    </row>
    <row r="17" spans="1:11" x14ac:dyDescent="0.2">
      <c r="A17" s="2" t="s">
        <v>36</v>
      </c>
      <c r="B17" s="250">
        <v>185</v>
      </c>
      <c r="C17" s="247">
        <v>0</v>
      </c>
      <c r="D17" s="247">
        <v>1.9967403262853602E-2</v>
      </c>
      <c r="E17" s="247">
        <v>0.17699055373668701</v>
      </c>
      <c r="F17" s="247">
        <v>0.29036802053451499</v>
      </c>
      <c r="G17" s="247">
        <v>0.32422104477882402</v>
      </c>
      <c r="H17" s="247">
        <v>0.17590704560279799</v>
      </c>
      <c r="I17" s="247">
        <v>1.2545941397547699E-2</v>
      </c>
      <c r="J17" s="253">
        <v>0.40179705619812001</v>
      </c>
      <c r="K17" s="253">
        <v>0.402999997138977</v>
      </c>
    </row>
    <row r="18" spans="1:11" x14ac:dyDescent="0.2">
      <c r="A18" s="2" t="s">
        <v>37</v>
      </c>
      <c r="B18" s="250">
        <v>1040</v>
      </c>
      <c r="C18" s="247">
        <v>2.7160735335200999E-3</v>
      </c>
      <c r="D18" s="247">
        <v>0.122003115713596</v>
      </c>
      <c r="E18" s="247">
        <v>0.36266914010047901</v>
      </c>
      <c r="F18" s="247">
        <v>0.30573222041130099</v>
      </c>
      <c r="G18" s="247">
        <v>0.129664301872253</v>
      </c>
      <c r="H18" s="247">
        <v>5.9395309537649203E-2</v>
      </c>
      <c r="I18" s="247">
        <v>1.7819849774241399E-2</v>
      </c>
      <c r="J18" s="253">
        <v>0.31853869557380698</v>
      </c>
      <c r="K18" s="253">
        <v>0.30375000834464999</v>
      </c>
    </row>
    <row r="19" spans="1:11" x14ac:dyDescent="0.2">
      <c r="A19" s="2" t="s">
        <v>38</v>
      </c>
      <c r="B19" s="250">
        <v>135</v>
      </c>
      <c r="C19" s="247">
        <v>0</v>
      </c>
      <c r="D19" s="247">
        <v>4.2354278266429901E-2</v>
      </c>
      <c r="E19" s="247">
        <v>0.18155129253864299</v>
      </c>
      <c r="F19" s="247">
        <v>0.24555292725562999</v>
      </c>
      <c r="G19" s="247">
        <v>0.28390607237815901</v>
      </c>
      <c r="H19" s="247">
        <v>0.15940892696380601</v>
      </c>
      <c r="I19" s="247">
        <v>8.7226517498493195E-2</v>
      </c>
      <c r="J19" s="253">
        <v>0.40658518671989402</v>
      </c>
      <c r="K19" s="253">
        <v>0.403846144676208</v>
      </c>
    </row>
    <row r="20" spans="1:11" x14ac:dyDescent="0.2">
      <c r="A20" s="5" t="s">
        <v>39</v>
      </c>
      <c r="B20" s="249" t="s">
        <v>1</v>
      </c>
      <c r="C20" s="246" t="s">
        <v>1</v>
      </c>
      <c r="D20" s="246" t="s">
        <v>1</v>
      </c>
      <c r="E20" s="246" t="s">
        <v>1</v>
      </c>
      <c r="F20" s="246" t="s">
        <v>1</v>
      </c>
      <c r="G20" s="246" t="s">
        <v>1</v>
      </c>
      <c r="H20" s="246" t="s">
        <v>1</v>
      </c>
      <c r="I20" s="246" t="s">
        <v>1</v>
      </c>
      <c r="J20" s="252" t="s">
        <v>1</v>
      </c>
      <c r="K20" s="252" t="s">
        <v>1</v>
      </c>
    </row>
    <row r="21" spans="1:11" x14ac:dyDescent="0.2">
      <c r="A21" s="2" t="s">
        <v>35</v>
      </c>
      <c r="B21" s="250">
        <v>2969</v>
      </c>
      <c r="C21" s="247">
        <v>1.8837856128811802E-2</v>
      </c>
      <c r="D21" s="247">
        <v>0.30081421136856101</v>
      </c>
      <c r="E21" s="247">
        <v>0.415416240692139</v>
      </c>
      <c r="F21" s="247">
        <v>0.1762355864048</v>
      </c>
      <c r="G21" s="247">
        <v>5.8706592768430703E-2</v>
      </c>
      <c r="H21" s="247">
        <v>2.0301632583141299E-2</v>
      </c>
      <c r="I21" s="247">
        <v>9.6878772601485304E-3</v>
      </c>
      <c r="J21" s="253">
        <v>0.25613147020339999</v>
      </c>
      <c r="K21" s="253">
        <v>0.239999994635582</v>
      </c>
    </row>
    <row r="22" spans="1:11" x14ac:dyDescent="0.2">
      <c r="A22" s="2" t="s">
        <v>40</v>
      </c>
      <c r="B22" s="250">
        <v>62</v>
      </c>
      <c r="C22" s="247">
        <v>0</v>
      </c>
      <c r="D22" s="247">
        <v>2.45341025292873E-2</v>
      </c>
      <c r="E22" s="247">
        <v>0.216812238097191</v>
      </c>
      <c r="F22" s="247">
        <v>0.29061233997344998</v>
      </c>
      <c r="G22" s="247">
        <v>0.26848727464675898</v>
      </c>
      <c r="H22" s="247">
        <v>0.168902412056923</v>
      </c>
      <c r="I22" s="247">
        <v>3.0651636421680499E-2</v>
      </c>
      <c r="J22" s="253">
        <v>0.39614135026931802</v>
      </c>
      <c r="K22" s="253">
        <v>0.37187498807907099</v>
      </c>
    </row>
    <row r="23" spans="1:11" x14ac:dyDescent="0.2">
      <c r="A23" s="2" t="s">
        <v>41</v>
      </c>
      <c r="B23" s="250">
        <v>107</v>
      </c>
      <c r="C23" s="247">
        <v>0</v>
      </c>
      <c r="D23" s="247">
        <v>1.20489057153463E-2</v>
      </c>
      <c r="E23" s="247">
        <v>0.16312733292579701</v>
      </c>
      <c r="F23" s="247">
        <v>0.30233579874038702</v>
      </c>
      <c r="G23" s="247">
        <v>0.33192810416221602</v>
      </c>
      <c r="H23" s="247">
        <v>0.18656741082668299</v>
      </c>
      <c r="I23" s="247">
        <v>3.9924420416355098E-3</v>
      </c>
      <c r="J23" s="253">
        <v>0.40222737193107599</v>
      </c>
      <c r="K23" s="253">
        <v>0.402999997138977</v>
      </c>
    </row>
    <row r="24" spans="1:11" x14ac:dyDescent="0.2">
      <c r="A24" s="2" t="s">
        <v>42</v>
      </c>
      <c r="B24" s="250">
        <v>16</v>
      </c>
      <c r="C24" s="247" t="s">
        <v>1</v>
      </c>
      <c r="D24" s="247" t="s">
        <v>1</v>
      </c>
      <c r="E24" s="247" t="s">
        <v>1</v>
      </c>
      <c r="F24" s="247" t="s">
        <v>1</v>
      </c>
      <c r="G24" s="247" t="s">
        <v>1</v>
      </c>
      <c r="H24" s="247" t="s">
        <v>1</v>
      </c>
      <c r="I24" s="247" t="s">
        <v>1</v>
      </c>
      <c r="J24" s="253" t="s">
        <v>1</v>
      </c>
      <c r="K24" s="253" t="s">
        <v>1</v>
      </c>
    </row>
    <row r="25" spans="1:11" x14ac:dyDescent="0.2">
      <c r="A25" s="2" t="s">
        <v>43</v>
      </c>
      <c r="B25" s="250">
        <v>7</v>
      </c>
      <c r="C25" s="247" t="s">
        <v>1</v>
      </c>
      <c r="D25" s="247" t="s">
        <v>1</v>
      </c>
      <c r="E25" s="247" t="s">
        <v>1</v>
      </c>
      <c r="F25" s="247" t="s">
        <v>1</v>
      </c>
      <c r="G25" s="247" t="s">
        <v>1</v>
      </c>
      <c r="H25" s="247" t="s">
        <v>1</v>
      </c>
      <c r="I25" s="247" t="s">
        <v>1</v>
      </c>
      <c r="J25" s="253" t="s">
        <v>1</v>
      </c>
      <c r="K25" s="253" t="s">
        <v>1</v>
      </c>
    </row>
    <row r="26" spans="1:11" x14ac:dyDescent="0.2">
      <c r="A26" s="2" t="s">
        <v>37</v>
      </c>
      <c r="B26" s="250">
        <v>1040</v>
      </c>
      <c r="C26" s="247">
        <v>2.7160735335200999E-3</v>
      </c>
      <c r="D26" s="247">
        <v>0.122003115713596</v>
      </c>
      <c r="E26" s="247">
        <v>0.36266914010047901</v>
      </c>
      <c r="F26" s="247">
        <v>0.30573222041130099</v>
      </c>
      <c r="G26" s="247">
        <v>0.129664301872253</v>
      </c>
      <c r="H26" s="247">
        <v>5.9395309537649203E-2</v>
      </c>
      <c r="I26" s="247">
        <v>1.7819849774241399E-2</v>
      </c>
      <c r="J26" s="253">
        <v>0.31853869557380698</v>
      </c>
      <c r="K26" s="253">
        <v>0.30375000834464999</v>
      </c>
    </row>
    <row r="27" spans="1:11" x14ac:dyDescent="0.2">
      <c r="A27" s="2" t="s">
        <v>44</v>
      </c>
      <c r="B27" s="250">
        <v>12</v>
      </c>
      <c r="C27" s="247" t="s">
        <v>1</v>
      </c>
      <c r="D27" s="247" t="s">
        <v>1</v>
      </c>
      <c r="E27" s="247" t="s">
        <v>1</v>
      </c>
      <c r="F27" s="247" t="s">
        <v>1</v>
      </c>
      <c r="G27" s="247" t="s">
        <v>1</v>
      </c>
      <c r="H27" s="247" t="s">
        <v>1</v>
      </c>
      <c r="I27" s="247" t="s">
        <v>1</v>
      </c>
      <c r="J27" s="253" t="s">
        <v>1</v>
      </c>
      <c r="K27" s="253" t="s">
        <v>1</v>
      </c>
    </row>
    <row r="28" spans="1:11" x14ac:dyDescent="0.2">
      <c r="A28" s="2" t="s">
        <v>45</v>
      </c>
      <c r="B28" s="250">
        <v>116</v>
      </c>
      <c r="C28" s="247">
        <v>0</v>
      </c>
      <c r="D28" s="247">
        <v>4.9188446253538097E-2</v>
      </c>
      <c r="E28" s="247">
        <v>0.15661832690239</v>
      </c>
      <c r="F28" s="247">
        <v>0.23628261685371399</v>
      </c>
      <c r="G28" s="247">
        <v>0.30443984270095797</v>
      </c>
      <c r="H28" s="247">
        <v>0.152169615030289</v>
      </c>
      <c r="I28" s="247">
        <v>0.10130114108324099</v>
      </c>
      <c r="J28" s="253">
        <v>0.41069892048835799</v>
      </c>
      <c r="K28" s="253">
        <v>0.40454545617103599</v>
      </c>
    </row>
    <row r="29" spans="1:11" x14ac:dyDescent="0.2">
      <c r="A29" s="5" t="s">
        <v>46</v>
      </c>
      <c r="B29" s="249" t="s">
        <v>1</v>
      </c>
      <c r="C29" s="246" t="s">
        <v>1</v>
      </c>
      <c r="D29" s="246" t="s">
        <v>1</v>
      </c>
      <c r="E29" s="246" t="s">
        <v>1</v>
      </c>
      <c r="F29" s="246" t="s">
        <v>1</v>
      </c>
      <c r="G29" s="246" t="s">
        <v>1</v>
      </c>
      <c r="H29" s="246" t="s">
        <v>1</v>
      </c>
      <c r="I29" s="246" t="s">
        <v>1</v>
      </c>
      <c r="J29" s="252" t="s">
        <v>1</v>
      </c>
      <c r="K29" s="252" t="s">
        <v>1</v>
      </c>
    </row>
    <row r="30" spans="1:11" x14ac:dyDescent="0.2">
      <c r="A30" s="2" t="s">
        <v>47</v>
      </c>
      <c r="B30" s="250">
        <v>243</v>
      </c>
      <c r="C30" s="247">
        <v>0</v>
      </c>
      <c r="D30" s="247">
        <v>5.3525618277490104E-3</v>
      </c>
      <c r="E30" s="247">
        <v>6.64422363042831E-2</v>
      </c>
      <c r="F30" s="247">
        <v>0.21458590030670199</v>
      </c>
      <c r="G30" s="247">
        <v>0.36194920539856001</v>
      </c>
      <c r="H30" s="247">
        <v>0.24612510204315199</v>
      </c>
      <c r="I30" s="247">
        <v>0.105544991791248</v>
      </c>
      <c r="J30" s="253">
        <v>0.46005204319953902</v>
      </c>
      <c r="K30" s="253">
        <v>0.45699998736381497</v>
      </c>
    </row>
    <row r="31" spans="1:11" x14ac:dyDescent="0.2">
      <c r="A31" s="2" t="s">
        <v>48</v>
      </c>
      <c r="B31" s="250">
        <v>1270</v>
      </c>
      <c r="C31" s="247">
        <v>5.1389436703175295E-4</v>
      </c>
      <c r="D31" s="247">
        <v>4.6356845647096599E-2</v>
      </c>
      <c r="E31" s="247">
        <v>0.36802300810813898</v>
      </c>
      <c r="F31" s="247">
        <v>0.37178581953048701</v>
      </c>
      <c r="G31" s="247">
        <v>0.15083211660385101</v>
      </c>
      <c r="H31" s="247">
        <v>5.3604684770107297E-2</v>
      </c>
      <c r="I31" s="247">
        <v>8.8836317881941795E-3</v>
      </c>
      <c r="J31" s="253">
        <v>0.331985533237457</v>
      </c>
      <c r="K31" s="253">
        <v>0.31999999284744302</v>
      </c>
    </row>
    <row r="32" spans="1:11" x14ac:dyDescent="0.2">
      <c r="A32" s="2" t="s">
        <v>49</v>
      </c>
      <c r="B32" s="250">
        <v>986</v>
      </c>
      <c r="C32" s="247">
        <v>2.2403111215680799E-3</v>
      </c>
      <c r="D32" s="247">
        <v>0.24005632102489499</v>
      </c>
      <c r="E32" s="247">
        <v>0.56763082742690996</v>
      </c>
      <c r="F32" s="247">
        <v>0.13792249560356101</v>
      </c>
      <c r="G32" s="247">
        <v>3.5289850085973698E-2</v>
      </c>
      <c r="H32" s="247">
        <v>7.7087548561394197E-3</v>
      </c>
      <c r="I32" s="247">
        <v>9.1514540836215002E-3</v>
      </c>
      <c r="J32" s="253">
        <v>0.25390323996543901</v>
      </c>
      <c r="K32" s="253">
        <v>0.241311475634575</v>
      </c>
    </row>
    <row r="33" spans="1:11" x14ac:dyDescent="0.2">
      <c r="A33" s="2" t="s">
        <v>50</v>
      </c>
      <c r="B33" s="250">
        <v>1862</v>
      </c>
      <c r="C33" s="247">
        <v>4.1839715093374301E-2</v>
      </c>
      <c r="D33" s="247">
        <v>0.53444164991378795</v>
      </c>
      <c r="E33" s="247">
        <v>0.330972731113434</v>
      </c>
      <c r="F33" s="247">
        <v>7.4500121176242801E-2</v>
      </c>
      <c r="G33" s="247">
        <v>1.4770721085369601E-2</v>
      </c>
      <c r="H33" s="247">
        <v>2.32366169802845E-3</v>
      </c>
      <c r="I33" s="247">
        <v>1.15139211993665E-3</v>
      </c>
      <c r="J33" s="253">
        <v>0.200134992599487</v>
      </c>
      <c r="K33" s="253">
        <v>0.186190485954285</v>
      </c>
    </row>
    <row r="34" spans="1:11" x14ac:dyDescent="0.2">
      <c r="A34" s="5" t="s">
        <v>51</v>
      </c>
      <c r="B34" s="249" t="s">
        <v>1</v>
      </c>
      <c r="C34" s="246" t="s">
        <v>1</v>
      </c>
      <c r="D34" s="246" t="s">
        <v>1</v>
      </c>
      <c r="E34" s="246" t="s">
        <v>1</v>
      </c>
      <c r="F34" s="246" t="s">
        <v>1</v>
      </c>
      <c r="G34" s="246" t="s">
        <v>1</v>
      </c>
      <c r="H34" s="246" t="s">
        <v>1</v>
      </c>
      <c r="I34" s="246" t="s">
        <v>1</v>
      </c>
      <c r="J34" s="252" t="s">
        <v>1</v>
      </c>
      <c r="K34" s="252" t="s">
        <v>1</v>
      </c>
    </row>
    <row r="35" spans="1:11" x14ac:dyDescent="0.2">
      <c r="A35" s="2" t="s">
        <v>52</v>
      </c>
      <c r="B35" s="250">
        <v>1542</v>
      </c>
      <c r="C35" s="247">
        <v>1.0667599737644201E-2</v>
      </c>
      <c r="D35" s="247">
        <v>0.155807569622993</v>
      </c>
      <c r="E35" s="247">
        <v>0.37424555420875499</v>
      </c>
      <c r="F35" s="247">
        <v>0.26003983616828902</v>
      </c>
      <c r="G35" s="247">
        <v>0.128738462924957</v>
      </c>
      <c r="H35" s="247">
        <v>5.3842067718505901E-2</v>
      </c>
      <c r="I35" s="247">
        <v>1.6658877953887E-2</v>
      </c>
      <c r="J35" s="253">
        <v>0.30797976255416898</v>
      </c>
      <c r="K35" s="253">
        <v>0.29083332419395402</v>
      </c>
    </row>
    <row r="36" spans="1:11" x14ac:dyDescent="0.2">
      <c r="A36" s="2" t="s">
        <v>53</v>
      </c>
      <c r="B36" s="250">
        <v>1820</v>
      </c>
      <c r="C36" s="247">
        <v>2.0381981506943699E-2</v>
      </c>
      <c r="D36" s="247">
        <v>0.32406967878341703</v>
      </c>
      <c r="E36" s="247">
        <v>0.37222337722778298</v>
      </c>
      <c r="F36" s="247">
        <v>0.155193790793419</v>
      </c>
      <c r="G36" s="247">
        <v>8.22034552693367E-2</v>
      </c>
      <c r="H36" s="247">
        <v>3.3192183822393397E-2</v>
      </c>
      <c r="I36" s="247">
        <v>1.27355344593525E-2</v>
      </c>
      <c r="J36" s="253">
        <v>0.260037392377853</v>
      </c>
      <c r="K36" s="253">
        <v>0.238333329558372</v>
      </c>
    </row>
    <row r="37" spans="1:11" x14ac:dyDescent="0.2">
      <c r="A37" s="2" t="s">
        <v>54</v>
      </c>
      <c r="B37" s="250">
        <v>558</v>
      </c>
      <c r="C37" s="247">
        <v>6.9178030826151397E-3</v>
      </c>
      <c r="D37" s="247">
        <v>0.31009495258331299</v>
      </c>
      <c r="E37" s="247">
        <v>0.38153797388076799</v>
      </c>
      <c r="F37" s="247">
        <v>0.19986355304718001</v>
      </c>
      <c r="G37" s="247">
        <v>5.6159649044275298E-2</v>
      </c>
      <c r="H37" s="247">
        <v>3.9247110486030599E-2</v>
      </c>
      <c r="I37" s="247">
        <v>6.1789602041244498E-3</v>
      </c>
      <c r="J37" s="253">
        <v>0.26208817958831798</v>
      </c>
      <c r="K37" s="253">
        <v>0.24210526049137099</v>
      </c>
    </row>
    <row r="38" spans="1:11" x14ac:dyDescent="0.2">
      <c r="A38" s="2" t="s">
        <v>55</v>
      </c>
      <c r="B38" s="250">
        <v>457</v>
      </c>
      <c r="C38" s="247">
        <v>1.1334440670907499E-2</v>
      </c>
      <c r="D38" s="247">
        <v>0.33244809508323703</v>
      </c>
      <c r="E38" s="247">
        <v>0.40339699387550398</v>
      </c>
      <c r="F38" s="247">
        <v>0.135850340127945</v>
      </c>
      <c r="G38" s="247">
        <v>4.7848567366600002E-2</v>
      </c>
      <c r="H38" s="247">
        <v>4.0520552545785897E-2</v>
      </c>
      <c r="I38" s="247">
        <v>2.86010168492794E-2</v>
      </c>
      <c r="J38" s="253">
        <v>0.26262903213500999</v>
      </c>
      <c r="K38" s="253">
        <v>0.23809523880481701</v>
      </c>
    </row>
    <row r="39" spans="1:11" x14ac:dyDescent="0.2">
      <c r="A39" s="5" t="s">
        <v>56</v>
      </c>
      <c r="B39" s="249" t="s">
        <v>1</v>
      </c>
      <c r="C39" s="246" t="s">
        <v>1</v>
      </c>
      <c r="D39" s="246" t="s">
        <v>1</v>
      </c>
      <c r="E39" s="246" t="s">
        <v>1</v>
      </c>
      <c r="F39" s="246" t="s">
        <v>1</v>
      </c>
      <c r="G39" s="246" t="s">
        <v>1</v>
      </c>
      <c r="H39" s="246" t="s">
        <v>1</v>
      </c>
      <c r="I39" s="246" t="s">
        <v>1</v>
      </c>
      <c r="J39" s="252" t="s">
        <v>1</v>
      </c>
      <c r="K39" s="252" t="s">
        <v>1</v>
      </c>
    </row>
    <row r="40" spans="1:11" x14ac:dyDescent="0.2">
      <c r="A40" s="2" t="s">
        <v>57</v>
      </c>
      <c r="B40" s="250">
        <v>3812</v>
      </c>
      <c r="C40" s="247">
        <v>1.31804393604398E-2</v>
      </c>
      <c r="D40" s="247">
        <v>0.22443264722824099</v>
      </c>
      <c r="E40" s="247">
        <v>0.380842715501785</v>
      </c>
      <c r="F40" s="247">
        <v>0.21911986172199199</v>
      </c>
      <c r="G40" s="247">
        <v>0.102348290383816</v>
      </c>
      <c r="H40" s="247">
        <v>4.5126341283321401E-2</v>
      </c>
      <c r="I40" s="247">
        <v>1.49496896192431E-2</v>
      </c>
      <c r="J40" s="253">
        <v>0.28732347488403298</v>
      </c>
      <c r="K40" s="253">
        <v>0.26833331584930398</v>
      </c>
    </row>
    <row r="41" spans="1:11" x14ac:dyDescent="0.2">
      <c r="A41" s="2" t="s">
        <v>58</v>
      </c>
      <c r="B41" s="250">
        <v>471</v>
      </c>
      <c r="C41" s="247">
        <v>1.30734359845519E-2</v>
      </c>
      <c r="D41" s="247">
        <v>0.26349034905433699</v>
      </c>
      <c r="E41" s="247">
        <v>0.35420811176299999</v>
      </c>
      <c r="F41" s="247">
        <v>0.19795319437980699</v>
      </c>
      <c r="G41" s="247">
        <v>0.106863871216774</v>
      </c>
      <c r="H41" s="247">
        <v>4.6678926795721103E-2</v>
      </c>
      <c r="I41" s="247">
        <v>1.77321061491966E-2</v>
      </c>
      <c r="J41" s="253">
        <v>0.28389379382133501</v>
      </c>
      <c r="K41" s="253">
        <v>0.259999990463257</v>
      </c>
    </row>
    <row r="42" spans="1:11" x14ac:dyDescent="0.2">
      <c r="A42" s="5" t="s">
        <v>59</v>
      </c>
      <c r="B42" s="249" t="s">
        <v>1</v>
      </c>
      <c r="C42" s="246" t="s">
        <v>1</v>
      </c>
      <c r="D42" s="246" t="s">
        <v>1</v>
      </c>
      <c r="E42" s="246" t="s">
        <v>1</v>
      </c>
      <c r="F42" s="246" t="s">
        <v>1</v>
      </c>
      <c r="G42" s="246" t="s">
        <v>1</v>
      </c>
      <c r="H42" s="246" t="s">
        <v>1</v>
      </c>
      <c r="I42" s="246" t="s">
        <v>1</v>
      </c>
      <c r="J42" s="252" t="s">
        <v>1</v>
      </c>
      <c r="K42" s="252" t="s">
        <v>1</v>
      </c>
    </row>
    <row r="43" spans="1:11" x14ac:dyDescent="0.2">
      <c r="A43" s="2" t="s">
        <v>60</v>
      </c>
      <c r="B43" s="250">
        <v>3415</v>
      </c>
      <c r="C43" s="247">
        <v>1.23818889260292E-2</v>
      </c>
      <c r="D43" s="247">
        <v>0.224098220467567</v>
      </c>
      <c r="E43" s="247">
        <v>0.38710051774978599</v>
      </c>
      <c r="F43" s="247">
        <v>0.220175206661224</v>
      </c>
      <c r="G43" s="247">
        <v>0.10263910144567499</v>
      </c>
      <c r="H43" s="247">
        <v>3.9494752883911098E-2</v>
      </c>
      <c r="I43" s="247">
        <v>1.41103202477098E-2</v>
      </c>
      <c r="J43" s="253">
        <v>0.28550603985786399</v>
      </c>
      <c r="K43" s="253">
        <v>0.26785713434219399</v>
      </c>
    </row>
    <row r="44" spans="1:11" x14ac:dyDescent="0.2">
      <c r="A44" s="2" t="s">
        <v>61</v>
      </c>
      <c r="B44" s="250">
        <v>505</v>
      </c>
      <c r="C44" s="247">
        <v>1.6260806471109401E-2</v>
      </c>
      <c r="D44" s="247">
        <v>0.22006794810295099</v>
      </c>
      <c r="E44" s="247">
        <v>0.34006381034851102</v>
      </c>
      <c r="F44" s="247">
        <v>0.200214147567749</v>
      </c>
      <c r="G44" s="247">
        <v>0.113282889127731</v>
      </c>
      <c r="H44" s="247">
        <v>8.3184674382209806E-2</v>
      </c>
      <c r="I44" s="247">
        <v>2.6925731450319301E-2</v>
      </c>
      <c r="J44" s="253">
        <v>0.30410236120223999</v>
      </c>
      <c r="K44" s="253">
        <v>0.28181818127632102</v>
      </c>
    </row>
    <row r="45" spans="1:11" x14ac:dyDescent="0.2">
      <c r="A45" s="2" t="s">
        <v>62</v>
      </c>
      <c r="B45" s="250">
        <v>410</v>
      </c>
      <c r="C45" s="247">
        <v>1.46393701434135E-2</v>
      </c>
      <c r="D45" s="247">
        <v>0.26900351047515902</v>
      </c>
      <c r="E45" s="247">
        <v>0.34379363059997597</v>
      </c>
      <c r="F45" s="247">
        <v>0.20523518323898299</v>
      </c>
      <c r="G45" s="247">
        <v>0.104563385248184</v>
      </c>
      <c r="H45" s="247">
        <v>4.86866943538189E-2</v>
      </c>
      <c r="I45" s="247">
        <v>1.40782073140144E-2</v>
      </c>
      <c r="J45" s="253">
        <v>0.28291502594947798</v>
      </c>
      <c r="K45" s="253">
        <v>0.259999990463257</v>
      </c>
    </row>
    <row r="46" spans="1:11" x14ac:dyDescent="0.2">
      <c r="A46" s="5" t="s">
        <v>63</v>
      </c>
      <c r="B46" s="249" t="s">
        <v>1</v>
      </c>
      <c r="C46" s="246" t="s">
        <v>1</v>
      </c>
      <c r="D46" s="246" t="s">
        <v>1</v>
      </c>
      <c r="E46" s="246" t="s">
        <v>1</v>
      </c>
      <c r="F46" s="246" t="s">
        <v>1</v>
      </c>
      <c r="G46" s="246" t="s">
        <v>1</v>
      </c>
      <c r="H46" s="246" t="s">
        <v>1</v>
      </c>
      <c r="I46" s="246" t="s">
        <v>1</v>
      </c>
      <c r="J46" s="252" t="s">
        <v>1</v>
      </c>
      <c r="K46" s="252" t="s">
        <v>1</v>
      </c>
    </row>
    <row r="47" spans="1:11" x14ac:dyDescent="0.2">
      <c r="A47" s="2" t="s">
        <v>64</v>
      </c>
      <c r="B47" s="250">
        <v>705</v>
      </c>
      <c r="C47" s="247">
        <v>1.9249623641371699E-2</v>
      </c>
      <c r="D47" s="247">
        <v>0.21327510476112399</v>
      </c>
      <c r="E47" s="247">
        <v>0.37719687819480902</v>
      </c>
      <c r="F47" s="247">
        <v>0.203634724020958</v>
      </c>
      <c r="G47" s="247">
        <v>0.120713040232658</v>
      </c>
      <c r="H47" s="247">
        <v>4.6452526003122302E-2</v>
      </c>
      <c r="I47" s="247">
        <v>1.94780975580215E-2</v>
      </c>
      <c r="J47" s="253">
        <v>0.289280295372009</v>
      </c>
      <c r="K47" s="253">
        <v>0.261904746294022</v>
      </c>
    </row>
    <row r="48" spans="1:11" x14ac:dyDescent="0.2">
      <c r="A48" s="2" t="s">
        <v>65</v>
      </c>
      <c r="B48" s="250">
        <v>349</v>
      </c>
      <c r="C48" s="247">
        <v>3.70099768042564E-3</v>
      </c>
      <c r="D48" s="247">
        <v>0.23588190972805001</v>
      </c>
      <c r="E48" s="247">
        <v>0.39589640498161299</v>
      </c>
      <c r="F48" s="247">
        <v>0.20062291622161901</v>
      </c>
      <c r="G48" s="247">
        <v>9.1706551611423506E-2</v>
      </c>
      <c r="H48" s="247">
        <v>5.0802152603864698E-2</v>
      </c>
      <c r="I48" s="247">
        <v>2.1389067173004199E-2</v>
      </c>
      <c r="J48" s="253">
        <v>0.28828677535057101</v>
      </c>
      <c r="K48" s="253">
        <v>0.26600000262260398</v>
      </c>
    </row>
    <row r="49" spans="1:11" x14ac:dyDescent="0.2">
      <c r="A49" s="2" t="s">
        <v>66</v>
      </c>
      <c r="B49" s="250">
        <v>627</v>
      </c>
      <c r="C49" s="247">
        <v>9.9280700087547302E-3</v>
      </c>
      <c r="D49" s="247">
        <v>0.21179790794849401</v>
      </c>
      <c r="E49" s="247">
        <v>0.39698064327240001</v>
      </c>
      <c r="F49" s="247">
        <v>0.22227084636688199</v>
      </c>
      <c r="G49" s="247">
        <v>9.7824767231941195E-2</v>
      </c>
      <c r="H49" s="247">
        <v>5.4838858544826501E-2</v>
      </c>
      <c r="I49" s="247">
        <v>6.3588931225240196E-3</v>
      </c>
      <c r="J49" s="253">
        <v>0.28453040122985801</v>
      </c>
      <c r="K49" s="253">
        <v>0.26315790414810197</v>
      </c>
    </row>
    <row r="50" spans="1:11" x14ac:dyDescent="0.2">
      <c r="A50" s="2" t="s">
        <v>67</v>
      </c>
      <c r="B50" s="250">
        <v>370</v>
      </c>
      <c r="C50" s="247">
        <v>8.1357685849070497E-3</v>
      </c>
      <c r="D50" s="247">
        <v>0.266958028078079</v>
      </c>
      <c r="E50" s="247">
        <v>0.36278674006462103</v>
      </c>
      <c r="F50" s="247">
        <v>0.205826386809349</v>
      </c>
      <c r="G50" s="247">
        <v>0.10508951544761699</v>
      </c>
      <c r="H50" s="247">
        <v>2.70836837589741E-2</v>
      </c>
      <c r="I50" s="247">
        <v>2.41198558360338E-2</v>
      </c>
      <c r="J50" s="253">
        <v>0.28155735135078402</v>
      </c>
      <c r="K50" s="253">
        <v>0.261904746294022</v>
      </c>
    </row>
    <row r="51" spans="1:11" x14ac:dyDescent="0.2">
      <c r="A51" s="2" t="s">
        <v>68</v>
      </c>
      <c r="B51" s="250">
        <v>440</v>
      </c>
      <c r="C51" s="247">
        <v>1.6624202951788899E-2</v>
      </c>
      <c r="D51" s="247">
        <v>0.23159477114677399</v>
      </c>
      <c r="E51" s="247">
        <v>0.41915565729141202</v>
      </c>
      <c r="F51" s="247">
        <v>0.20972341299057001</v>
      </c>
      <c r="G51" s="247">
        <v>8.0367080867290497E-2</v>
      </c>
      <c r="H51" s="247">
        <v>3.4913294017314897E-2</v>
      </c>
      <c r="I51" s="247">
        <v>7.6215583831071897E-3</v>
      </c>
      <c r="J51" s="253">
        <v>0.27664369344711298</v>
      </c>
      <c r="K51" s="253">
        <v>0.26388889551162698</v>
      </c>
    </row>
    <row r="52" spans="1:11" x14ac:dyDescent="0.2">
      <c r="A52" s="2" t="s">
        <v>69</v>
      </c>
      <c r="B52" s="250">
        <v>377</v>
      </c>
      <c r="C52" s="247">
        <v>6.9111962802708097E-3</v>
      </c>
      <c r="D52" s="247">
        <v>0.20927943289279899</v>
      </c>
      <c r="E52" s="247">
        <v>0.36647370457649198</v>
      </c>
      <c r="F52" s="247">
        <v>0.22732628881931299</v>
      </c>
      <c r="G52" s="247">
        <v>0.124212026596069</v>
      </c>
      <c r="H52" s="247">
        <v>5.3287316113710403E-2</v>
      </c>
      <c r="I52" s="247">
        <v>1.25100472941995E-2</v>
      </c>
      <c r="J52" s="253">
        <v>0.29501375555992099</v>
      </c>
      <c r="K52" s="253">
        <v>0.27045455574989302</v>
      </c>
    </row>
    <row r="53" spans="1:11" x14ac:dyDescent="0.2">
      <c r="A53" s="2" t="s">
        <v>70</v>
      </c>
      <c r="B53" s="250">
        <v>403</v>
      </c>
      <c r="C53" s="247">
        <v>1.4487088657915601E-2</v>
      </c>
      <c r="D53" s="247">
        <v>0.22383987903595001</v>
      </c>
      <c r="E53" s="247">
        <v>0.39225548505783098</v>
      </c>
      <c r="F53" s="247">
        <v>0.208003535866737</v>
      </c>
      <c r="G53" s="247">
        <v>9.1056749224662795E-2</v>
      </c>
      <c r="H53" s="247">
        <v>5.2075147628784201E-2</v>
      </c>
      <c r="I53" s="247">
        <v>1.8282128497958201E-2</v>
      </c>
      <c r="J53" s="253">
        <v>0.29247751832008401</v>
      </c>
      <c r="K53" s="253">
        <v>0.27599999308586098</v>
      </c>
    </row>
    <row r="54" spans="1:11" x14ac:dyDescent="0.2">
      <c r="A54" s="2" t="s">
        <v>71</v>
      </c>
      <c r="B54" s="250">
        <v>428</v>
      </c>
      <c r="C54" s="247">
        <v>8.7613537907600403E-3</v>
      </c>
      <c r="D54" s="247">
        <v>0.217108890414238</v>
      </c>
      <c r="E54" s="247">
        <v>0.33873730897903398</v>
      </c>
      <c r="F54" s="247">
        <v>0.234101071953773</v>
      </c>
      <c r="G54" s="247">
        <v>9.3362875282764393E-2</v>
      </c>
      <c r="H54" s="247">
        <v>8.1689082086086301E-2</v>
      </c>
      <c r="I54" s="247">
        <v>2.6239417493343398E-2</v>
      </c>
      <c r="J54" s="253">
        <v>0.30480849742889399</v>
      </c>
      <c r="K54" s="253">
        <v>0.28166666626930198</v>
      </c>
    </row>
    <row r="55" spans="1:11" x14ac:dyDescent="0.2">
      <c r="A55" s="2" t="s">
        <v>72</v>
      </c>
      <c r="B55" s="250">
        <v>227</v>
      </c>
      <c r="C55" s="247">
        <v>2.1034948527812999E-2</v>
      </c>
      <c r="D55" s="247">
        <v>0.200429007411003</v>
      </c>
      <c r="E55" s="247">
        <v>0.38714677095413202</v>
      </c>
      <c r="F55" s="247">
        <v>0.18767088651657099</v>
      </c>
      <c r="G55" s="247">
        <v>0.16564758121967299</v>
      </c>
      <c r="H55" s="247">
        <v>3.0401716008782401E-2</v>
      </c>
      <c r="I55" s="247">
        <v>7.6691051945090303E-3</v>
      </c>
      <c r="J55" s="253">
        <v>0.29041692614555398</v>
      </c>
      <c r="K55" s="253">
        <v>0.28000000119209301</v>
      </c>
    </row>
    <row r="56" spans="1:11" x14ac:dyDescent="0.2">
      <c r="A56" s="2" t="s">
        <v>73</v>
      </c>
      <c r="B56" s="250">
        <v>473</v>
      </c>
      <c r="C56" s="247">
        <v>2.01086085289717E-2</v>
      </c>
      <c r="D56" s="247">
        <v>0.276511549949646</v>
      </c>
      <c r="E56" s="247">
        <v>0.33179193735122697</v>
      </c>
      <c r="F56" s="247">
        <v>0.249042093753815</v>
      </c>
      <c r="G56" s="247">
        <v>9.3464545905590099E-2</v>
      </c>
      <c r="H56" s="247">
        <v>1.8269708380103101E-2</v>
      </c>
      <c r="I56" s="247">
        <v>1.08115775510669E-2</v>
      </c>
      <c r="J56" s="253">
        <v>0.27377206087112399</v>
      </c>
      <c r="K56" s="253">
        <v>0.26071429252624501</v>
      </c>
    </row>
    <row r="57" spans="1:11" x14ac:dyDescent="0.2">
      <c r="A57" s="5" t="s">
        <v>74</v>
      </c>
      <c r="B57" s="249" t="s">
        <v>1</v>
      </c>
      <c r="C57" s="246" t="s">
        <v>1</v>
      </c>
      <c r="D57" s="246" t="s">
        <v>1</v>
      </c>
      <c r="E57" s="246" t="s">
        <v>1</v>
      </c>
      <c r="F57" s="246" t="s">
        <v>1</v>
      </c>
      <c r="G57" s="246" t="s">
        <v>1</v>
      </c>
      <c r="H57" s="246" t="s">
        <v>1</v>
      </c>
      <c r="I57" s="246" t="s">
        <v>1</v>
      </c>
      <c r="J57" s="252" t="s">
        <v>1</v>
      </c>
      <c r="K57" s="252" t="s">
        <v>1</v>
      </c>
    </row>
    <row r="58" spans="1:11" x14ac:dyDescent="0.2">
      <c r="A58" s="2" t="s">
        <v>75</v>
      </c>
      <c r="B58" s="250">
        <v>705</v>
      </c>
      <c r="C58" s="247">
        <v>1.9249623641371699E-2</v>
      </c>
      <c r="D58" s="247">
        <v>0.21327510476112399</v>
      </c>
      <c r="E58" s="247">
        <v>0.37719687819480902</v>
      </c>
      <c r="F58" s="247">
        <v>0.203634724020958</v>
      </c>
      <c r="G58" s="247">
        <v>0.120713040232658</v>
      </c>
      <c r="H58" s="247">
        <v>4.6452526003122302E-2</v>
      </c>
      <c r="I58" s="247">
        <v>1.94780975580215E-2</v>
      </c>
      <c r="J58" s="253">
        <v>0.289280295372009</v>
      </c>
      <c r="K58" s="253">
        <v>0.261904746294022</v>
      </c>
    </row>
    <row r="59" spans="1:11" x14ac:dyDescent="0.2">
      <c r="A59" s="2" t="s">
        <v>76</v>
      </c>
      <c r="B59" s="250">
        <v>2236</v>
      </c>
      <c r="C59" s="247">
        <v>1.31067046895623E-2</v>
      </c>
      <c r="D59" s="247">
        <v>0.241259396076202</v>
      </c>
      <c r="E59" s="247">
        <v>0.367405354976654</v>
      </c>
      <c r="F59" s="247">
        <v>0.21997301280498499</v>
      </c>
      <c r="G59" s="247">
        <v>0.10222389549017</v>
      </c>
      <c r="H59" s="247">
        <v>4.1497562080621699E-2</v>
      </c>
      <c r="I59" s="247">
        <v>1.4534089714288699E-2</v>
      </c>
      <c r="J59" s="253">
        <v>0.284647077322006</v>
      </c>
      <c r="K59" s="253">
        <v>0.26818183064460799</v>
      </c>
    </row>
    <row r="60" spans="1:11" x14ac:dyDescent="0.2">
      <c r="A60" s="2" t="s">
        <v>77</v>
      </c>
      <c r="B60" s="250">
        <v>1073</v>
      </c>
      <c r="C60" s="247">
        <v>8.3356797695159895E-3</v>
      </c>
      <c r="D60" s="247">
        <v>0.21541644632816301</v>
      </c>
      <c r="E60" s="247">
        <v>0.391093730926514</v>
      </c>
      <c r="F60" s="247">
        <v>0.20953601598739599</v>
      </c>
      <c r="G60" s="247">
        <v>9.9238686263561193E-2</v>
      </c>
      <c r="H60" s="247">
        <v>6.0761436820030199E-2</v>
      </c>
      <c r="I60" s="247">
        <v>1.56180085614324E-2</v>
      </c>
      <c r="J60" s="253">
        <v>0.29367274045944203</v>
      </c>
      <c r="K60" s="253">
        <v>0.27149999141693099</v>
      </c>
    </row>
    <row r="61" spans="1:11" x14ac:dyDescent="0.2">
      <c r="A61" s="2" t="s">
        <v>78</v>
      </c>
      <c r="B61" s="250">
        <v>385</v>
      </c>
      <c r="C61" s="247">
        <v>1.6975509002804801E-2</v>
      </c>
      <c r="D61" s="247">
        <v>0.21402782201767001</v>
      </c>
      <c r="E61" s="247">
        <v>0.39220958948135398</v>
      </c>
      <c r="F61" s="247">
        <v>0.24613004922866799</v>
      </c>
      <c r="G61" s="247">
        <v>9.5160737633705098E-2</v>
      </c>
      <c r="H61" s="247">
        <v>2.2639589384198199E-2</v>
      </c>
      <c r="I61" s="247">
        <v>1.2856711633503401E-2</v>
      </c>
      <c r="J61" s="253">
        <v>0.28018251061439498</v>
      </c>
      <c r="K61" s="253">
        <v>0.264642864465714</v>
      </c>
    </row>
    <row r="62" spans="1:11" x14ac:dyDescent="0.2">
      <c r="A62" s="5" t="s">
        <v>79</v>
      </c>
      <c r="B62" s="249" t="s">
        <v>1</v>
      </c>
      <c r="C62" s="246" t="s">
        <v>1</v>
      </c>
      <c r="D62" s="246" t="s">
        <v>1</v>
      </c>
      <c r="E62" s="246" t="s">
        <v>1</v>
      </c>
      <c r="F62" s="246" t="s">
        <v>1</v>
      </c>
      <c r="G62" s="246" t="s">
        <v>1</v>
      </c>
      <c r="H62" s="246" t="s">
        <v>1</v>
      </c>
      <c r="I62" s="246" t="s">
        <v>1</v>
      </c>
      <c r="J62" s="252" t="s">
        <v>1</v>
      </c>
      <c r="K62" s="252" t="s">
        <v>1</v>
      </c>
    </row>
    <row r="63" spans="1:11" x14ac:dyDescent="0.2">
      <c r="A63" s="2" t="s">
        <v>80</v>
      </c>
      <c r="B63" s="250">
        <v>3541</v>
      </c>
      <c r="C63" s="247">
        <v>1.48220742121339E-2</v>
      </c>
      <c r="D63" s="247">
        <v>0.222044572234154</v>
      </c>
      <c r="E63" s="247">
        <v>0.37455296516418501</v>
      </c>
      <c r="F63" s="247">
        <v>0.222005680203438</v>
      </c>
      <c r="G63" s="247">
        <v>0.107598438858986</v>
      </c>
      <c r="H63" s="247">
        <v>4.4578619301319101E-2</v>
      </c>
      <c r="I63" s="247">
        <v>1.43976453691721E-2</v>
      </c>
      <c r="J63" s="253">
        <v>0.28828874230384799</v>
      </c>
      <c r="K63" s="253">
        <v>0.27062499523162797</v>
      </c>
    </row>
    <row r="64" spans="1:11" x14ac:dyDescent="0.2">
      <c r="A64" s="2" t="s">
        <v>81</v>
      </c>
      <c r="B64" s="250">
        <v>130</v>
      </c>
      <c r="C64" s="247">
        <v>0</v>
      </c>
      <c r="D64" s="247">
        <v>0.30075025558471702</v>
      </c>
      <c r="E64" s="247">
        <v>0.42989170551299999</v>
      </c>
      <c r="F64" s="247">
        <v>0.114312209188938</v>
      </c>
      <c r="G64" s="247">
        <v>2.4462632834911301E-2</v>
      </c>
      <c r="H64" s="247">
        <v>0.10541195422411</v>
      </c>
      <c r="I64" s="247">
        <v>2.51712519675493E-2</v>
      </c>
      <c r="J64" s="253">
        <v>0.27821001410484297</v>
      </c>
      <c r="K64" s="253">
        <v>0.246666669845581</v>
      </c>
    </row>
    <row r="65" spans="1:11" x14ac:dyDescent="0.2">
      <c r="A65" s="2" t="s">
        <v>82</v>
      </c>
      <c r="B65" s="250">
        <v>341</v>
      </c>
      <c r="C65" s="247">
        <v>4.3183215893805001E-3</v>
      </c>
      <c r="D65" s="247">
        <v>0.26832303404808</v>
      </c>
      <c r="E65" s="247">
        <v>0.40040266513824502</v>
      </c>
      <c r="F65" s="247">
        <v>0.19745275378227201</v>
      </c>
      <c r="G65" s="247">
        <v>6.1551868915557903E-2</v>
      </c>
      <c r="H65" s="247">
        <v>5.50654791295528E-2</v>
      </c>
      <c r="I65" s="247">
        <v>1.2885880656540401E-2</v>
      </c>
      <c r="J65" s="253">
        <v>0.276641875505447</v>
      </c>
      <c r="K65" s="253">
        <v>0.25</v>
      </c>
    </row>
    <row r="66" spans="1:11" x14ac:dyDescent="0.2">
      <c r="A66" s="2" t="s">
        <v>83</v>
      </c>
      <c r="B66" s="250">
        <v>361</v>
      </c>
      <c r="C66" s="247">
        <v>3.8004105444997501E-3</v>
      </c>
      <c r="D66" s="247">
        <v>0.25496974587440502</v>
      </c>
      <c r="E66" s="247">
        <v>0.355090171098709</v>
      </c>
      <c r="F66" s="247">
        <v>0.20695312321186099</v>
      </c>
      <c r="G66" s="247">
        <v>0.118512868881226</v>
      </c>
      <c r="H66" s="247">
        <v>3.51446084678173E-2</v>
      </c>
      <c r="I66" s="247">
        <v>2.55290567874908E-2</v>
      </c>
      <c r="J66" s="253">
        <v>0.28742808103561401</v>
      </c>
      <c r="K66" s="253">
        <v>0.264642864465714</v>
      </c>
    </row>
    <row r="67" spans="1:11" x14ac:dyDescent="0.2">
      <c r="A67" s="5" t="s">
        <v>84</v>
      </c>
      <c r="B67" s="249" t="s">
        <v>1</v>
      </c>
      <c r="C67" s="246" t="s">
        <v>1</v>
      </c>
      <c r="D67" s="246" t="s">
        <v>1</v>
      </c>
      <c r="E67" s="246" t="s">
        <v>1</v>
      </c>
      <c r="F67" s="246" t="s">
        <v>1</v>
      </c>
      <c r="G67" s="246" t="s">
        <v>1</v>
      </c>
      <c r="H67" s="246" t="s">
        <v>1</v>
      </c>
      <c r="I67" s="246" t="s">
        <v>1</v>
      </c>
      <c r="J67" s="252" t="s">
        <v>1</v>
      </c>
      <c r="K67" s="252" t="s">
        <v>1</v>
      </c>
    </row>
    <row r="68" spans="1:11" x14ac:dyDescent="0.2">
      <c r="A68" s="2" t="s">
        <v>85</v>
      </c>
      <c r="B68" s="250">
        <v>4031</v>
      </c>
      <c r="C68" s="247">
        <v>1.3051164336502601E-2</v>
      </c>
      <c r="D68" s="247">
        <v>0.22783952951431299</v>
      </c>
      <c r="E68" s="247">
        <v>0.380074203014374</v>
      </c>
      <c r="F68" s="247">
        <v>0.220356374979019</v>
      </c>
      <c r="G68" s="247">
        <v>0.10236788541078599</v>
      </c>
      <c r="H68" s="247">
        <v>4.1421726346015902E-2</v>
      </c>
      <c r="I68" s="247">
        <v>1.48891285061836E-2</v>
      </c>
      <c r="J68" s="253">
        <v>0.28608959913253801</v>
      </c>
      <c r="K68" s="253">
        <v>0.26785713434219399</v>
      </c>
    </row>
    <row r="69" spans="1:11" x14ac:dyDescent="0.2">
      <c r="A69" s="2" t="s">
        <v>86</v>
      </c>
      <c r="B69" s="250">
        <v>53</v>
      </c>
      <c r="C69" s="247">
        <v>0</v>
      </c>
      <c r="D69" s="247">
        <v>0.31577664613723799</v>
      </c>
      <c r="E69" s="247">
        <v>0.34170234203338601</v>
      </c>
      <c r="F69" s="247">
        <v>0.14819310605526001</v>
      </c>
      <c r="G69" s="247">
        <v>8.2195900380611406E-2</v>
      </c>
      <c r="H69" s="247">
        <v>9.8271422088146196E-2</v>
      </c>
      <c r="I69" s="247">
        <v>1.3860603794455501E-2</v>
      </c>
      <c r="J69" s="253">
        <v>0.27790495753288302</v>
      </c>
      <c r="K69" s="253">
        <v>0.25</v>
      </c>
    </row>
    <row r="70" spans="1:11" x14ac:dyDescent="0.2">
      <c r="A70" s="2" t="s">
        <v>87</v>
      </c>
      <c r="B70" s="250">
        <v>279</v>
      </c>
      <c r="C70" s="247">
        <v>1.8632723018527E-2</v>
      </c>
      <c r="D70" s="247">
        <v>0.250778198242188</v>
      </c>
      <c r="E70" s="247">
        <v>0.31206235289573703</v>
      </c>
      <c r="F70" s="247">
        <v>0.18101745843887301</v>
      </c>
      <c r="G70" s="247">
        <v>0.11694248020648999</v>
      </c>
      <c r="H70" s="247">
        <v>9.7019180655479403E-2</v>
      </c>
      <c r="I70" s="247">
        <v>2.35476065427065E-2</v>
      </c>
      <c r="J70" s="253">
        <v>0.29945889115333602</v>
      </c>
      <c r="K70" s="253">
        <v>0.266666680574417</v>
      </c>
    </row>
    <row r="71" spans="1:11" x14ac:dyDescent="0.2">
      <c r="A71" s="2" t="s">
        <v>88</v>
      </c>
      <c r="B71" s="250">
        <v>33</v>
      </c>
      <c r="C71" s="247">
        <v>0</v>
      </c>
      <c r="D71" s="247">
        <v>0.17746067047119099</v>
      </c>
      <c r="E71" s="247">
        <v>0.387170910835266</v>
      </c>
      <c r="F71" s="247">
        <v>0.181568443775177</v>
      </c>
      <c r="G71" s="247">
        <v>0.151288792490959</v>
      </c>
      <c r="H71" s="247">
        <v>9.1767385601997403E-2</v>
      </c>
      <c r="I71" s="247">
        <v>1.07437875121832E-2</v>
      </c>
      <c r="J71" s="253">
        <v>0.322400152683258</v>
      </c>
      <c r="K71" s="253">
        <v>0.28653845191001898</v>
      </c>
    </row>
    <row r="72" spans="1:11" x14ac:dyDescent="0.2">
      <c r="A72" s="5" t="s">
        <v>89</v>
      </c>
      <c r="B72" s="249" t="s">
        <v>1</v>
      </c>
      <c r="C72" s="246" t="s">
        <v>1</v>
      </c>
      <c r="D72" s="246" t="s">
        <v>1</v>
      </c>
      <c r="E72" s="246" t="s">
        <v>1</v>
      </c>
      <c r="F72" s="246" t="s">
        <v>1</v>
      </c>
      <c r="G72" s="246" t="s">
        <v>1</v>
      </c>
      <c r="H72" s="246" t="s">
        <v>1</v>
      </c>
      <c r="I72" s="246" t="s">
        <v>1</v>
      </c>
      <c r="J72" s="252" t="s">
        <v>1</v>
      </c>
      <c r="K72" s="252" t="s">
        <v>1</v>
      </c>
    </row>
    <row r="73" spans="1:11" x14ac:dyDescent="0.2">
      <c r="A73" s="2" t="s">
        <v>89</v>
      </c>
      <c r="B73" s="250">
        <v>4399</v>
      </c>
      <c r="C73" s="247">
        <v>1.3003165833652E-2</v>
      </c>
      <c r="D73" s="247">
        <v>0.22934350371360801</v>
      </c>
      <c r="E73" s="247">
        <v>0.37618377804756198</v>
      </c>
      <c r="F73" s="247">
        <v>0.21688316762447399</v>
      </c>
      <c r="G73" s="247">
        <v>0.103516988456249</v>
      </c>
      <c r="H73" s="247">
        <v>4.57104034721851E-2</v>
      </c>
      <c r="I73" s="247">
        <v>1.5359015204012399E-2</v>
      </c>
      <c r="J73" s="253">
        <v>0.28721427917480502</v>
      </c>
      <c r="K73" s="253">
        <v>0.26785713434219399</v>
      </c>
    </row>
    <row r="74" spans="1:11" x14ac:dyDescent="0.2">
      <c r="A74" s="2" t="s">
        <v>90</v>
      </c>
      <c r="B74" s="250">
        <v>0</v>
      </c>
      <c r="C74" s="247" t="s">
        <v>1</v>
      </c>
      <c r="D74" s="247" t="s">
        <v>1</v>
      </c>
      <c r="E74" s="247" t="s">
        <v>1</v>
      </c>
      <c r="F74" s="247" t="s">
        <v>1</v>
      </c>
      <c r="G74" s="247" t="s">
        <v>1</v>
      </c>
      <c r="H74" s="247" t="s">
        <v>1</v>
      </c>
      <c r="I74" s="247" t="s">
        <v>1</v>
      </c>
      <c r="J74" s="253" t="s">
        <v>1</v>
      </c>
      <c r="K74" s="253" t="s">
        <v>1</v>
      </c>
    </row>
    <row r="75" spans="1:11" x14ac:dyDescent="0.2">
      <c r="A75" s="5" t="s">
        <v>91</v>
      </c>
      <c r="B75" s="249" t="s">
        <v>1</v>
      </c>
      <c r="C75" s="246" t="s">
        <v>1</v>
      </c>
      <c r="D75" s="246" t="s">
        <v>1</v>
      </c>
      <c r="E75" s="246" t="s">
        <v>1</v>
      </c>
      <c r="F75" s="246" t="s">
        <v>1</v>
      </c>
      <c r="G75" s="246" t="s">
        <v>1</v>
      </c>
      <c r="H75" s="246" t="s">
        <v>1</v>
      </c>
      <c r="I75" s="246" t="s">
        <v>1</v>
      </c>
      <c r="J75" s="252" t="s">
        <v>1</v>
      </c>
      <c r="K75" s="252" t="s">
        <v>1</v>
      </c>
    </row>
    <row r="76" spans="1:11" x14ac:dyDescent="0.2">
      <c r="A76" s="2" t="s">
        <v>92</v>
      </c>
      <c r="B76" s="250">
        <v>1932</v>
      </c>
      <c r="C76" s="247">
        <v>7.3185362853109802E-3</v>
      </c>
      <c r="D76" s="247">
        <v>0.19694659113884</v>
      </c>
      <c r="E76" s="247">
        <v>0.38066700100898698</v>
      </c>
      <c r="F76" s="247">
        <v>0.228593945503235</v>
      </c>
      <c r="G76" s="247">
        <v>0.11821803450584401</v>
      </c>
      <c r="H76" s="247">
        <v>4.8334248363971703E-2</v>
      </c>
      <c r="I76" s="247">
        <v>1.9921626895666102E-2</v>
      </c>
      <c r="J76" s="253">
        <v>0.298425793647766</v>
      </c>
      <c r="K76" s="253">
        <v>0.27692309021949801</v>
      </c>
    </row>
    <row r="77" spans="1:11" x14ac:dyDescent="0.2">
      <c r="A77" s="2" t="s">
        <v>93</v>
      </c>
      <c r="B77" s="250">
        <v>835</v>
      </c>
      <c r="C77" s="247">
        <v>1.8670218065381099E-2</v>
      </c>
      <c r="D77" s="247">
        <v>0.25541207194328303</v>
      </c>
      <c r="E77" s="247">
        <v>0.371805429458618</v>
      </c>
      <c r="F77" s="247">
        <v>0.19476680457591999</v>
      </c>
      <c r="G77" s="247">
        <v>8.7273687124252305E-2</v>
      </c>
      <c r="H77" s="247">
        <v>5.5337876081466703E-2</v>
      </c>
      <c r="I77" s="247">
        <v>1.6733910888433502E-2</v>
      </c>
      <c r="J77" s="253">
        <v>0.278933495283127</v>
      </c>
      <c r="K77" s="253">
        <v>0.25409835577011097</v>
      </c>
    </row>
    <row r="78" spans="1:11" x14ac:dyDescent="0.2">
      <c r="A78" s="2" t="s">
        <v>94</v>
      </c>
      <c r="B78" s="250">
        <v>1617</v>
      </c>
      <c r="C78" s="247">
        <v>1.7532909289002401E-2</v>
      </c>
      <c r="D78" s="247">
        <v>0.25733062624931302</v>
      </c>
      <c r="E78" s="247">
        <v>0.374883562326431</v>
      </c>
      <c r="F78" s="247">
        <v>0.212203308939934</v>
      </c>
      <c r="G78" s="247">
        <v>9.4117328524589497E-2</v>
      </c>
      <c r="H78" s="247">
        <v>3.5413686186075197E-2</v>
      </c>
      <c r="I78" s="247">
        <v>8.51857382804155E-3</v>
      </c>
      <c r="J78" s="253">
        <v>0.276569604873657</v>
      </c>
      <c r="K78" s="253">
        <v>0.26249998807907099</v>
      </c>
    </row>
    <row r="79" spans="1:11" x14ac:dyDescent="0.2">
      <c r="A79" s="5" t="s">
        <v>95</v>
      </c>
      <c r="B79" s="249" t="s">
        <v>1</v>
      </c>
      <c r="C79" s="246" t="s">
        <v>1</v>
      </c>
      <c r="D79" s="246" t="s">
        <v>1</v>
      </c>
      <c r="E79" s="246" t="s">
        <v>1</v>
      </c>
      <c r="F79" s="246" t="s">
        <v>1</v>
      </c>
      <c r="G79" s="246" t="s">
        <v>1</v>
      </c>
      <c r="H79" s="246" t="s">
        <v>1</v>
      </c>
      <c r="I79" s="246" t="s">
        <v>1</v>
      </c>
      <c r="J79" s="252" t="s">
        <v>1</v>
      </c>
      <c r="K79" s="252" t="s">
        <v>1</v>
      </c>
    </row>
    <row r="80" spans="1:11" x14ac:dyDescent="0.2">
      <c r="A80" s="2" t="s">
        <v>96</v>
      </c>
      <c r="B80" s="250">
        <v>915</v>
      </c>
      <c r="C80" s="247">
        <v>2.2947996854782101E-2</v>
      </c>
      <c r="D80" s="247">
        <v>0.28646400570869401</v>
      </c>
      <c r="E80" s="247">
        <v>0.33275219798088101</v>
      </c>
      <c r="F80" s="247">
        <v>0.19164468348026301</v>
      </c>
      <c r="G80" s="247">
        <v>0.110595934092999</v>
      </c>
      <c r="H80" s="247">
        <v>4.3033707886934301E-2</v>
      </c>
      <c r="I80" s="247">
        <v>1.25614730641246E-2</v>
      </c>
      <c r="J80" s="253">
        <v>0.276125878095627</v>
      </c>
      <c r="K80" s="253">
        <v>0.25892856717109702</v>
      </c>
    </row>
    <row r="81" spans="1:11" x14ac:dyDescent="0.2">
      <c r="A81" s="2" t="s">
        <v>97</v>
      </c>
      <c r="B81" s="250">
        <v>738</v>
      </c>
      <c r="C81" s="247">
        <v>1.23234828934073E-2</v>
      </c>
      <c r="D81" s="247">
        <v>0.213405966758728</v>
      </c>
      <c r="E81" s="247">
        <v>0.36126640439033503</v>
      </c>
      <c r="F81" s="247">
        <v>0.24628829956054701</v>
      </c>
      <c r="G81" s="247">
        <v>0.112108297646046</v>
      </c>
      <c r="H81" s="247">
        <v>4.2201496660709402E-2</v>
      </c>
      <c r="I81" s="247">
        <v>1.2406042777001899E-2</v>
      </c>
      <c r="J81" s="253">
        <v>0.29097220301628102</v>
      </c>
      <c r="K81" s="253">
        <v>0.272727280855179</v>
      </c>
    </row>
    <row r="82" spans="1:11" x14ac:dyDescent="0.2">
      <c r="A82" s="2" t="s">
        <v>98</v>
      </c>
      <c r="B82" s="250">
        <v>215</v>
      </c>
      <c r="C82" s="247">
        <v>7.8823631629347801E-3</v>
      </c>
      <c r="D82" s="247">
        <v>0.219165503978729</v>
      </c>
      <c r="E82" s="247">
        <v>0.40926381945610002</v>
      </c>
      <c r="F82" s="247">
        <v>0.182044267654419</v>
      </c>
      <c r="G82" s="247">
        <v>0.12737189233303101</v>
      </c>
      <c r="H82" s="247">
        <v>4.3333251029252999E-2</v>
      </c>
      <c r="I82" s="247">
        <v>1.0938882827758799E-2</v>
      </c>
      <c r="J82" s="253">
        <v>0.28697979450225802</v>
      </c>
      <c r="K82" s="253">
        <v>0.26818183064460799</v>
      </c>
    </row>
    <row r="83" spans="1:11" x14ac:dyDescent="0.2">
      <c r="A83" s="2" t="s">
        <v>99</v>
      </c>
      <c r="B83" s="250">
        <v>702</v>
      </c>
      <c r="C83" s="247">
        <v>1.5639493241906201E-2</v>
      </c>
      <c r="D83" s="247">
        <v>0.23390941321849801</v>
      </c>
      <c r="E83" s="247">
        <v>0.39672121405601501</v>
      </c>
      <c r="F83" s="247">
        <v>0.220893874764442</v>
      </c>
      <c r="G83" s="247">
        <v>8.7405286729335799E-2</v>
      </c>
      <c r="H83" s="247">
        <v>4.0977433323860203E-2</v>
      </c>
      <c r="I83" s="247">
        <v>4.4532823376357599E-3</v>
      </c>
      <c r="J83" s="253">
        <v>0.27958661317825301</v>
      </c>
      <c r="K83" s="253">
        <v>0.261538445949554</v>
      </c>
    </row>
    <row r="84" spans="1:11" x14ac:dyDescent="0.2">
      <c r="A84" s="2" t="s">
        <v>100</v>
      </c>
      <c r="B84" s="250">
        <v>227</v>
      </c>
      <c r="C84" s="247">
        <v>7.1666999720037001E-3</v>
      </c>
      <c r="D84" s="247">
        <v>0.22877025604248</v>
      </c>
      <c r="E84" s="247">
        <v>0.417660713195801</v>
      </c>
      <c r="F84" s="247">
        <v>0.20749755203723899</v>
      </c>
      <c r="G84" s="247">
        <v>9.0113110840320601E-2</v>
      </c>
      <c r="H84" s="247">
        <v>4.2669933289289502E-2</v>
      </c>
      <c r="I84" s="247">
        <v>6.1217481270432498E-3</v>
      </c>
      <c r="J84" s="253">
        <v>0.27957609295844998</v>
      </c>
      <c r="K84" s="253">
        <v>0.264090895652771</v>
      </c>
    </row>
    <row r="85" spans="1:11" x14ac:dyDescent="0.2">
      <c r="A85" s="2" t="s">
        <v>101</v>
      </c>
      <c r="B85" s="250">
        <v>411</v>
      </c>
      <c r="C85" s="247">
        <v>1.05417519807816E-2</v>
      </c>
      <c r="D85" s="247">
        <v>0.19650152325630199</v>
      </c>
      <c r="E85" s="247">
        <v>0.41573622822761502</v>
      </c>
      <c r="F85" s="247">
        <v>0.22176529467105899</v>
      </c>
      <c r="G85" s="247">
        <v>8.9278198778629303E-2</v>
      </c>
      <c r="H85" s="247">
        <v>2.8610277920961401E-2</v>
      </c>
      <c r="I85" s="247">
        <v>3.7566747516393703E-2</v>
      </c>
      <c r="J85" s="253">
        <v>0.28981807827949502</v>
      </c>
      <c r="K85" s="253">
        <v>0.27352941036224399</v>
      </c>
    </row>
    <row r="86" spans="1:11" x14ac:dyDescent="0.2">
      <c r="A86" s="2" t="s">
        <v>102</v>
      </c>
      <c r="B86" s="250">
        <v>64</v>
      </c>
      <c r="C86" s="247">
        <v>1.6994116827845601E-2</v>
      </c>
      <c r="D86" s="247">
        <v>0.351021587848663</v>
      </c>
      <c r="E86" s="247">
        <v>0.28938120603561401</v>
      </c>
      <c r="F86" s="247">
        <v>0.199764713644981</v>
      </c>
      <c r="G86" s="247">
        <v>0.11664810031652501</v>
      </c>
      <c r="H86" s="247">
        <v>0</v>
      </c>
      <c r="I86" s="247">
        <v>2.6190266013145402E-2</v>
      </c>
      <c r="J86" s="253">
        <v>0.26290521025657698</v>
      </c>
      <c r="K86" s="253">
        <v>0.23076923191547399</v>
      </c>
    </row>
    <row r="87" spans="1:11" x14ac:dyDescent="0.2">
      <c r="A87" s="2" t="s">
        <v>103</v>
      </c>
      <c r="B87" s="250">
        <v>191</v>
      </c>
      <c r="C87" s="247">
        <v>2.8335135430097602E-3</v>
      </c>
      <c r="D87" s="247">
        <v>0.14498923718929299</v>
      </c>
      <c r="E87" s="247">
        <v>0.45718678832054099</v>
      </c>
      <c r="F87" s="247">
        <v>0.24538666009903001</v>
      </c>
      <c r="G87" s="247">
        <v>5.6731026619672803E-2</v>
      </c>
      <c r="H87" s="247">
        <v>2.87115536630154E-2</v>
      </c>
      <c r="I87" s="247">
        <v>6.4161226153373704E-2</v>
      </c>
      <c r="J87" s="253">
        <v>0.30545300245285001</v>
      </c>
      <c r="K87" s="253">
        <v>0.28131148219108598</v>
      </c>
    </row>
    <row r="88" spans="1:11" x14ac:dyDescent="0.2">
      <c r="A88" s="2" t="s">
        <v>104</v>
      </c>
      <c r="B88" s="250">
        <v>876</v>
      </c>
      <c r="C88" s="247">
        <v>8.8828532025217993E-3</v>
      </c>
      <c r="D88" s="247">
        <v>0.21704083681106601</v>
      </c>
      <c r="E88" s="247">
        <v>0.36641544103622398</v>
      </c>
      <c r="F88" s="247">
        <v>0.21854980289936099</v>
      </c>
      <c r="G88" s="247">
        <v>0.11243488639593099</v>
      </c>
      <c r="H88" s="247">
        <v>6.0257364064454998E-2</v>
      </c>
      <c r="I88" s="247">
        <v>1.6418810933828399E-2</v>
      </c>
      <c r="J88" s="253">
        <v>0.29696431756019598</v>
      </c>
      <c r="K88" s="253">
        <v>0.27500000596046398</v>
      </c>
    </row>
    <row r="89" spans="1:11" x14ac:dyDescent="0.2">
      <c r="A89" s="5" t="s">
        <v>105</v>
      </c>
      <c r="B89" s="249" t="s">
        <v>1</v>
      </c>
      <c r="C89" s="246" t="s">
        <v>1</v>
      </c>
      <c r="D89" s="246" t="s">
        <v>1</v>
      </c>
      <c r="E89" s="246" t="s">
        <v>1</v>
      </c>
      <c r="F89" s="246" t="s">
        <v>1</v>
      </c>
      <c r="G89" s="246" t="s">
        <v>1</v>
      </c>
      <c r="H89" s="246" t="s">
        <v>1</v>
      </c>
      <c r="I89" s="246" t="s">
        <v>1</v>
      </c>
      <c r="J89" s="252" t="s">
        <v>1</v>
      </c>
      <c r="K89" s="252" t="s">
        <v>1</v>
      </c>
    </row>
    <row r="90" spans="1:11" x14ac:dyDescent="0.2">
      <c r="A90" s="2" t="s">
        <v>106</v>
      </c>
      <c r="B90" s="250">
        <v>576</v>
      </c>
      <c r="C90" s="247">
        <v>4.9631675938144305E-4</v>
      </c>
      <c r="D90" s="247">
        <v>2.3458296433091198E-2</v>
      </c>
      <c r="E90" s="247">
        <v>0.123907223343849</v>
      </c>
      <c r="F90" s="247">
        <v>0.28120681643486001</v>
      </c>
      <c r="G90" s="247">
        <v>0.31584930419921903</v>
      </c>
      <c r="H90" s="247">
        <v>0.188415616750717</v>
      </c>
      <c r="I90" s="247">
        <v>6.6666424274444594E-2</v>
      </c>
      <c r="J90" s="253">
        <v>0.42209658026695301</v>
      </c>
      <c r="K90" s="253">
        <v>0.41249999403953602</v>
      </c>
    </row>
    <row r="91" spans="1:11" x14ac:dyDescent="0.2">
      <c r="A91" s="2" t="s">
        <v>107</v>
      </c>
      <c r="B91" s="250">
        <v>1364</v>
      </c>
      <c r="C91" s="247">
        <v>5.8640528004616499E-4</v>
      </c>
      <c r="D91" s="247">
        <v>9.2091992497444194E-2</v>
      </c>
      <c r="E91" s="247">
        <v>0.407730042934418</v>
      </c>
      <c r="F91" s="247">
        <v>0.34033271670341497</v>
      </c>
      <c r="G91" s="247">
        <v>0.112818866968155</v>
      </c>
      <c r="H91" s="247">
        <v>3.7460643798112897E-2</v>
      </c>
      <c r="I91" s="247">
        <v>8.9793419465422596E-3</v>
      </c>
      <c r="J91" s="253">
        <v>0.31183779239654502</v>
      </c>
      <c r="K91" s="253">
        <v>0.30000001192092901</v>
      </c>
    </row>
    <row r="92" spans="1:11" x14ac:dyDescent="0.2">
      <c r="A92" s="2" t="s">
        <v>108</v>
      </c>
      <c r="B92" s="250">
        <v>2112</v>
      </c>
      <c r="C92" s="247">
        <v>1.0946309193968801E-2</v>
      </c>
      <c r="D92" s="247">
        <v>0.375564604997635</v>
      </c>
      <c r="E92" s="247">
        <v>0.47246849536895802</v>
      </c>
      <c r="F92" s="247">
        <v>0.115812227129936</v>
      </c>
      <c r="G92" s="247">
        <v>2.3295393213629698E-2</v>
      </c>
      <c r="H92" s="247">
        <v>2.9924433329142598E-4</v>
      </c>
      <c r="I92" s="247">
        <v>1.6137056518346099E-3</v>
      </c>
      <c r="J92" s="253">
        <v>0.22814613580703699</v>
      </c>
      <c r="K92" s="253">
        <v>0.22037036716937999</v>
      </c>
    </row>
    <row r="93" spans="1:11" x14ac:dyDescent="0.2">
      <c r="A93" s="2" t="s">
        <v>109</v>
      </c>
      <c r="B93" s="250">
        <v>286</v>
      </c>
      <c r="C93" s="247">
        <v>0.16397830843925501</v>
      </c>
      <c r="D93" s="247">
        <v>0.60805201530456499</v>
      </c>
      <c r="E93" s="247">
        <v>0.19075083732605</v>
      </c>
      <c r="F93" s="247">
        <v>3.2124634832143797E-2</v>
      </c>
      <c r="G93" s="247">
        <v>3.9625950157642399E-3</v>
      </c>
      <c r="H93" s="247">
        <v>0</v>
      </c>
      <c r="I93" s="247">
        <v>1.1315875453874499E-3</v>
      </c>
      <c r="J93" s="253">
        <v>0.162696108222008</v>
      </c>
      <c r="K93" s="253">
        <v>0.156470596790314</v>
      </c>
    </row>
    <row r="94" spans="1:11" x14ac:dyDescent="0.2">
      <c r="A94" s="5" t="s">
        <v>110</v>
      </c>
      <c r="B94" s="249" t="s">
        <v>1</v>
      </c>
      <c r="C94" s="246" t="s">
        <v>1</v>
      </c>
      <c r="D94" s="246" t="s">
        <v>1</v>
      </c>
      <c r="E94" s="246" t="s">
        <v>1</v>
      </c>
      <c r="F94" s="246" t="s">
        <v>1</v>
      </c>
      <c r="G94" s="246" t="s">
        <v>1</v>
      </c>
      <c r="H94" s="246" t="s">
        <v>1</v>
      </c>
      <c r="I94" s="246" t="s">
        <v>1</v>
      </c>
      <c r="J94" s="252" t="s">
        <v>1</v>
      </c>
      <c r="K94" s="252" t="s">
        <v>1</v>
      </c>
    </row>
    <row r="95" spans="1:11" x14ac:dyDescent="0.2">
      <c r="A95" s="2" t="s">
        <v>106</v>
      </c>
      <c r="B95" s="250">
        <v>961</v>
      </c>
      <c r="C95" s="247">
        <v>3.0857831006869701E-4</v>
      </c>
      <c r="D95" s="247">
        <v>2.6043817400932302E-2</v>
      </c>
      <c r="E95" s="247">
        <v>0.182929292321205</v>
      </c>
      <c r="F95" s="247">
        <v>0.32022482156753501</v>
      </c>
      <c r="G95" s="247">
        <v>0.27642142772674599</v>
      </c>
      <c r="H95" s="247">
        <v>0.14952667057514199</v>
      </c>
      <c r="I95" s="247">
        <v>4.4545382261276197E-2</v>
      </c>
      <c r="J95" s="253">
        <v>0.39698615670204201</v>
      </c>
      <c r="K95" s="253">
        <v>0.38888889551162698</v>
      </c>
    </row>
    <row r="96" spans="1:11" x14ac:dyDescent="0.2">
      <c r="A96" s="2" t="s">
        <v>107</v>
      </c>
      <c r="B96" s="250">
        <v>1695</v>
      </c>
      <c r="C96" s="247">
        <v>2.3267546202987402E-3</v>
      </c>
      <c r="D96" s="247">
        <v>0.16850234568118999</v>
      </c>
      <c r="E96" s="247">
        <v>0.50585561990737904</v>
      </c>
      <c r="F96" s="247">
        <v>0.257851451635361</v>
      </c>
      <c r="G96" s="247">
        <v>5.0165772438049303E-2</v>
      </c>
      <c r="H96" s="247">
        <v>9.6127577126026206E-3</v>
      </c>
      <c r="I96" s="247">
        <v>5.6852931156754502E-3</v>
      </c>
      <c r="J96" s="253">
        <v>0.274273961782455</v>
      </c>
      <c r="K96" s="253">
        <v>0.26611110568046598</v>
      </c>
    </row>
    <row r="97" spans="1:11" x14ac:dyDescent="0.2">
      <c r="A97" s="2" t="s">
        <v>108</v>
      </c>
      <c r="B97" s="250">
        <v>1551</v>
      </c>
      <c r="C97" s="247">
        <v>1.7621519044041599E-2</v>
      </c>
      <c r="D97" s="247">
        <v>0.48016726970672602</v>
      </c>
      <c r="E97" s="247">
        <v>0.39953419566154502</v>
      </c>
      <c r="F97" s="247">
        <v>7.9133309423923506E-2</v>
      </c>
      <c r="G97" s="247">
        <v>2.1305697038769701E-2</v>
      </c>
      <c r="H97" s="247">
        <v>0</v>
      </c>
      <c r="I97" s="247">
        <v>2.2380186710506699E-3</v>
      </c>
      <c r="J97" s="253">
        <v>0.212151199579239</v>
      </c>
      <c r="K97" s="253">
        <v>0.20000000298023199</v>
      </c>
    </row>
    <row r="98" spans="1:11" x14ac:dyDescent="0.2">
      <c r="A98" s="2" t="s">
        <v>109</v>
      </c>
      <c r="B98" s="250">
        <v>131</v>
      </c>
      <c r="C98" s="247">
        <v>0.31097158789634699</v>
      </c>
      <c r="D98" s="247">
        <v>0.50394248962402299</v>
      </c>
      <c r="E98" s="247">
        <v>0.15997892618179299</v>
      </c>
      <c r="F98" s="247">
        <v>2.51069888472557E-2</v>
      </c>
      <c r="G98" s="247">
        <v>0</v>
      </c>
      <c r="H98" s="247">
        <v>0</v>
      </c>
      <c r="I98" s="247">
        <v>0</v>
      </c>
      <c r="J98" s="253">
        <v>0.143290504813194</v>
      </c>
      <c r="K98" s="253">
        <v>0.137793093919754</v>
      </c>
    </row>
    <row r="99" spans="1:11" x14ac:dyDescent="0.2">
      <c r="A99" s="5" t="s">
        <v>111</v>
      </c>
      <c r="B99" s="249" t="s">
        <v>1</v>
      </c>
      <c r="C99" s="246" t="s">
        <v>1</v>
      </c>
      <c r="D99" s="246" t="s">
        <v>1</v>
      </c>
      <c r="E99" s="246" t="s">
        <v>1</v>
      </c>
      <c r="F99" s="246" t="s">
        <v>1</v>
      </c>
      <c r="G99" s="246" t="s">
        <v>1</v>
      </c>
      <c r="H99" s="246" t="s">
        <v>1</v>
      </c>
      <c r="I99" s="246" t="s">
        <v>1</v>
      </c>
      <c r="J99" s="252" t="s">
        <v>1</v>
      </c>
      <c r="K99" s="252" t="s">
        <v>1</v>
      </c>
    </row>
    <row r="100" spans="1:11" x14ac:dyDescent="0.2">
      <c r="A100" s="2" t="s">
        <v>112</v>
      </c>
      <c r="B100" s="250">
        <v>262</v>
      </c>
      <c r="C100" s="247">
        <v>0</v>
      </c>
      <c r="D100" s="247">
        <v>0.154023692011833</v>
      </c>
      <c r="E100" s="247">
        <v>0.29027855396270802</v>
      </c>
      <c r="F100" s="247">
        <v>0.201472878456116</v>
      </c>
      <c r="G100" s="247">
        <v>0.19496069848537401</v>
      </c>
      <c r="H100" s="247">
        <v>0.112400464713573</v>
      </c>
      <c r="I100" s="247">
        <v>4.6863730996847201E-2</v>
      </c>
      <c r="J100" s="253">
        <v>0.34403669834137002</v>
      </c>
      <c r="K100" s="253">
        <v>0.322950810194016</v>
      </c>
    </row>
    <row r="101" spans="1:11" x14ac:dyDescent="0.2">
      <c r="A101" s="2" t="s">
        <v>113</v>
      </c>
      <c r="B101" s="250">
        <v>880</v>
      </c>
      <c r="C101" s="247">
        <v>2.40020882338285E-2</v>
      </c>
      <c r="D101" s="247">
        <v>0.25385189056396501</v>
      </c>
      <c r="E101" s="247">
        <v>0.39097622036933899</v>
      </c>
      <c r="F101" s="247">
        <v>0.18402917683124501</v>
      </c>
      <c r="G101" s="247">
        <v>9.7026392817497295E-2</v>
      </c>
      <c r="H101" s="247">
        <v>3.5292182117700598E-2</v>
      </c>
      <c r="I101" s="247">
        <v>1.48220378905535E-2</v>
      </c>
      <c r="J101" s="253">
        <v>0.27387127280235302</v>
      </c>
      <c r="K101" s="253">
        <v>0.25615385174751298</v>
      </c>
    </row>
    <row r="102" spans="1:11" x14ac:dyDescent="0.2">
      <c r="A102" s="2" t="s">
        <v>114</v>
      </c>
      <c r="B102" s="250">
        <v>1028</v>
      </c>
      <c r="C102" s="247">
        <v>1.35527141392231E-2</v>
      </c>
      <c r="D102" s="247">
        <v>0.29641711711883501</v>
      </c>
      <c r="E102" s="247">
        <v>0.39061197638511702</v>
      </c>
      <c r="F102" s="247">
        <v>0.199179157614708</v>
      </c>
      <c r="G102" s="247">
        <v>6.10790960490704E-2</v>
      </c>
      <c r="H102" s="247">
        <v>3.2762788236141198E-2</v>
      </c>
      <c r="I102" s="247">
        <v>6.3971239142119902E-3</v>
      </c>
      <c r="J102" s="253">
        <v>0.262440055608749</v>
      </c>
      <c r="K102" s="253">
        <v>0.245901644229889</v>
      </c>
    </row>
    <row r="103" spans="1:11" x14ac:dyDescent="0.2">
      <c r="A103" s="2" t="s">
        <v>115</v>
      </c>
      <c r="B103" s="250">
        <v>593</v>
      </c>
      <c r="C103" s="247">
        <v>9.3581629917025601E-3</v>
      </c>
      <c r="D103" s="247">
        <v>0.28242295980453502</v>
      </c>
      <c r="E103" s="247">
        <v>0.39942499995231601</v>
      </c>
      <c r="F103" s="247">
        <v>0.199329122900963</v>
      </c>
      <c r="G103" s="247">
        <v>7.32596591114998E-2</v>
      </c>
      <c r="H103" s="247">
        <v>2.6050904765725101E-2</v>
      </c>
      <c r="I103" s="247">
        <v>1.01541690528393E-2</v>
      </c>
      <c r="J103" s="253">
        <v>0.26879519224166898</v>
      </c>
      <c r="K103" s="253">
        <v>0.25600001215934798</v>
      </c>
    </row>
    <row r="104" spans="1:11" x14ac:dyDescent="0.2">
      <c r="A104" s="2" t="s">
        <v>116</v>
      </c>
      <c r="B104" s="250">
        <v>581</v>
      </c>
      <c r="C104" s="247">
        <v>1.90846025943756E-2</v>
      </c>
      <c r="D104" s="247">
        <v>0.23310051858425099</v>
      </c>
      <c r="E104" s="247">
        <v>0.372669458389282</v>
      </c>
      <c r="F104" s="247">
        <v>0.218140438199043</v>
      </c>
      <c r="G104" s="247">
        <v>0.103830076754093</v>
      </c>
      <c r="H104" s="247">
        <v>3.6115352064371102E-2</v>
      </c>
      <c r="I104" s="247">
        <v>1.7059538513421998E-2</v>
      </c>
      <c r="J104" s="253">
        <v>0.28618875145912198</v>
      </c>
      <c r="K104" s="253">
        <v>0.26785713434219399</v>
      </c>
    </row>
    <row r="105" spans="1:11" x14ac:dyDescent="0.2">
      <c r="A105" s="2" t="s">
        <v>117</v>
      </c>
      <c r="B105" s="250">
        <v>586</v>
      </c>
      <c r="C105" s="247">
        <v>3.8946706335991599E-3</v>
      </c>
      <c r="D105" s="247">
        <v>0.115505181252956</v>
      </c>
      <c r="E105" s="247">
        <v>0.33129721879959101</v>
      </c>
      <c r="F105" s="247">
        <v>0.31358850002288802</v>
      </c>
      <c r="G105" s="247">
        <v>0.15841445326805101</v>
      </c>
      <c r="H105" s="247">
        <v>6.4217820763587993E-2</v>
      </c>
      <c r="I105" s="247">
        <v>1.30821615457535E-2</v>
      </c>
      <c r="J105" s="253">
        <v>0.32358497381210299</v>
      </c>
      <c r="K105" s="253">
        <v>0.3125</v>
      </c>
    </row>
    <row r="106" spans="1:11" x14ac:dyDescent="0.2">
      <c r="A106" s="2" t="s">
        <v>118</v>
      </c>
      <c r="B106" s="250">
        <v>454</v>
      </c>
      <c r="C106" s="247">
        <v>6.1584901995956898E-3</v>
      </c>
      <c r="D106" s="247">
        <v>0.15096521377563499</v>
      </c>
      <c r="E106" s="247">
        <v>0.42011758685112</v>
      </c>
      <c r="F106" s="247">
        <v>0.2434171885252</v>
      </c>
      <c r="G106" s="247">
        <v>0.10726837813854199</v>
      </c>
      <c r="H106" s="247">
        <v>5.64103573560715E-2</v>
      </c>
      <c r="I106" s="247">
        <v>1.5662802383303601E-2</v>
      </c>
      <c r="J106" s="253">
        <v>0.30401265621185303</v>
      </c>
      <c r="K106" s="253">
        <v>0.28499999642372098</v>
      </c>
    </row>
    <row r="107" spans="1:11" x14ac:dyDescent="0.2">
      <c r="A107" s="5" t="s">
        <v>111</v>
      </c>
      <c r="B107" s="249" t="s">
        <v>1</v>
      </c>
      <c r="C107" s="246" t="s">
        <v>1</v>
      </c>
      <c r="D107" s="246" t="s">
        <v>1</v>
      </c>
      <c r="E107" s="246" t="s">
        <v>1</v>
      </c>
      <c r="F107" s="246" t="s">
        <v>1</v>
      </c>
      <c r="G107" s="246" t="s">
        <v>1</v>
      </c>
      <c r="H107" s="246" t="s">
        <v>1</v>
      </c>
      <c r="I107" s="246" t="s">
        <v>1</v>
      </c>
      <c r="J107" s="252" t="s">
        <v>1</v>
      </c>
      <c r="K107" s="252" t="s">
        <v>1</v>
      </c>
    </row>
    <row r="108" spans="1:11" x14ac:dyDescent="0.2">
      <c r="A108" s="2" t="s">
        <v>119</v>
      </c>
      <c r="B108" s="250">
        <v>1142</v>
      </c>
      <c r="C108" s="247">
        <v>1.7081560567021401E-2</v>
      </c>
      <c r="D108" s="247">
        <v>0.22506840527057601</v>
      </c>
      <c r="E108" s="247">
        <v>0.36194205284118702</v>
      </c>
      <c r="F108" s="247">
        <v>0.18905872106552099</v>
      </c>
      <c r="G108" s="247">
        <v>0.12526381015777599</v>
      </c>
      <c r="H108" s="247">
        <v>5.7524833828210803E-2</v>
      </c>
      <c r="I108" s="247">
        <v>2.4060627445578599E-2</v>
      </c>
      <c r="J108" s="253">
        <v>0.294102102518082</v>
      </c>
      <c r="K108" s="253">
        <v>0.26944443583488498</v>
      </c>
    </row>
    <row r="109" spans="1:11" x14ac:dyDescent="0.2">
      <c r="A109" s="2" t="s">
        <v>120</v>
      </c>
      <c r="B109" s="250">
        <v>1384</v>
      </c>
      <c r="C109" s="247">
        <v>1.36584723368287E-2</v>
      </c>
      <c r="D109" s="247">
        <v>0.28848147392272899</v>
      </c>
      <c r="E109" s="247">
        <v>0.39330101013183599</v>
      </c>
      <c r="F109" s="247">
        <v>0.20397983491420699</v>
      </c>
      <c r="G109" s="247">
        <v>6.3541650772094699E-2</v>
      </c>
      <c r="H109" s="247">
        <v>3.0351975932717299E-2</v>
      </c>
      <c r="I109" s="247">
        <v>6.6855982877314099E-3</v>
      </c>
      <c r="J109" s="253">
        <v>0.26420059800147999</v>
      </c>
      <c r="K109" s="253">
        <v>0.25</v>
      </c>
    </row>
    <row r="110" spans="1:11" x14ac:dyDescent="0.2">
      <c r="A110" s="2" t="s">
        <v>121</v>
      </c>
      <c r="B110" s="250">
        <v>818</v>
      </c>
      <c r="C110" s="247">
        <v>1.48659171536565E-2</v>
      </c>
      <c r="D110" s="247">
        <v>0.25189399719238298</v>
      </c>
      <c r="E110" s="247">
        <v>0.378266841173172</v>
      </c>
      <c r="F110" s="247">
        <v>0.20591071248054499</v>
      </c>
      <c r="G110" s="247">
        <v>9.7658343613147694E-2</v>
      </c>
      <c r="H110" s="247">
        <v>3.48819009959698E-2</v>
      </c>
      <c r="I110" s="247">
        <v>1.6522299498319602E-2</v>
      </c>
      <c r="J110" s="253">
        <v>0.28184992074966397</v>
      </c>
      <c r="K110" s="253">
        <v>0.26277777552604697</v>
      </c>
    </row>
    <row r="111" spans="1:11" x14ac:dyDescent="0.2">
      <c r="A111" s="2" t="s">
        <v>122</v>
      </c>
      <c r="B111" s="250">
        <v>1040</v>
      </c>
      <c r="C111" s="247">
        <v>4.8968410119414304E-3</v>
      </c>
      <c r="D111" s="247">
        <v>0.13120298087596899</v>
      </c>
      <c r="E111" s="247">
        <v>0.37061709165573098</v>
      </c>
      <c r="F111" s="247">
        <v>0.28252437710762002</v>
      </c>
      <c r="G111" s="247">
        <v>0.13577258586883501</v>
      </c>
      <c r="H111" s="247">
        <v>6.0761533677578E-2</v>
      </c>
      <c r="I111" s="247">
        <v>1.4224585145711901E-2</v>
      </c>
      <c r="J111" s="253">
        <v>0.314920514822006</v>
      </c>
      <c r="K111" s="253">
        <v>0.29863634705543501</v>
      </c>
    </row>
    <row r="112" spans="1:11" x14ac:dyDescent="0.2">
      <c r="A112" s="5" t="s">
        <v>111</v>
      </c>
      <c r="B112" s="249" t="s">
        <v>1</v>
      </c>
      <c r="C112" s="246" t="s">
        <v>1</v>
      </c>
      <c r="D112" s="246" t="s">
        <v>1</v>
      </c>
      <c r="E112" s="246" t="s">
        <v>1</v>
      </c>
      <c r="F112" s="246" t="s">
        <v>1</v>
      </c>
      <c r="G112" s="246" t="s">
        <v>1</v>
      </c>
      <c r="H112" s="246" t="s">
        <v>1</v>
      </c>
      <c r="I112" s="246" t="s">
        <v>1</v>
      </c>
      <c r="J112" s="252" t="s">
        <v>1</v>
      </c>
      <c r="K112" s="252" t="s">
        <v>1</v>
      </c>
    </row>
    <row r="113" spans="1:11" x14ac:dyDescent="0.2">
      <c r="A113" s="2" t="s">
        <v>119</v>
      </c>
      <c r="B113" s="250">
        <v>1142</v>
      </c>
      <c r="C113" s="247">
        <v>1.7081560567021401E-2</v>
      </c>
      <c r="D113" s="247">
        <v>0.22506840527057601</v>
      </c>
      <c r="E113" s="247">
        <v>0.36194205284118702</v>
      </c>
      <c r="F113" s="247">
        <v>0.18905872106552099</v>
      </c>
      <c r="G113" s="247">
        <v>0.12526381015777599</v>
      </c>
      <c r="H113" s="247">
        <v>5.7524833828210803E-2</v>
      </c>
      <c r="I113" s="247">
        <v>2.4060627445578599E-2</v>
      </c>
      <c r="J113" s="253">
        <v>0.294102102518082</v>
      </c>
      <c r="K113" s="253">
        <v>0.26944443583488498</v>
      </c>
    </row>
    <row r="114" spans="1:11" x14ac:dyDescent="0.2">
      <c r="A114" s="2" t="s">
        <v>123</v>
      </c>
      <c r="B114" s="250">
        <v>1621</v>
      </c>
      <c r="C114" s="247">
        <v>1.20888743549585E-2</v>
      </c>
      <c r="D114" s="247">
        <v>0.29153338074684099</v>
      </c>
      <c r="E114" s="247">
        <v>0.39368760585784901</v>
      </c>
      <c r="F114" s="247">
        <v>0.19923149049282099</v>
      </c>
      <c r="G114" s="247">
        <v>6.5329939126968398E-2</v>
      </c>
      <c r="H114" s="247">
        <v>3.0420433729887002E-2</v>
      </c>
      <c r="I114" s="247">
        <v>7.7082798816263702E-3</v>
      </c>
      <c r="J114" s="253">
        <v>0.26465791463851901</v>
      </c>
      <c r="K114" s="253">
        <v>0.25</v>
      </c>
    </row>
    <row r="115" spans="1:11" x14ac:dyDescent="0.2">
      <c r="A115" s="2" t="s">
        <v>124</v>
      </c>
      <c r="B115" s="250">
        <v>1621</v>
      </c>
      <c r="C115" s="247">
        <v>1.0543436743319E-2</v>
      </c>
      <c r="D115" s="247">
        <v>0.17175723612308499</v>
      </c>
      <c r="E115" s="247">
        <v>0.37143391370773299</v>
      </c>
      <c r="F115" s="247">
        <v>0.25690016150474498</v>
      </c>
      <c r="G115" s="247">
        <v>0.123059771955013</v>
      </c>
      <c r="H115" s="247">
        <v>5.09525872766972E-2</v>
      </c>
      <c r="I115" s="247">
        <v>1.5352869406342499E-2</v>
      </c>
      <c r="J115" s="253">
        <v>0.30348554253578203</v>
      </c>
      <c r="K115" s="253">
        <v>0.28777778148651101</v>
      </c>
    </row>
    <row r="116" spans="1:11" x14ac:dyDescent="0.2">
      <c r="A116" s="5" t="s">
        <v>125</v>
      </c>
      <c r="B116" s="249" t="s">
        <v>1</v>
      </c>
      <c r="C116" s="246" t="s">
        <v>1</v>
      </c>
      <c r="D116" s="246" t="s">
        <v>1</v>
      </c>
      <c r="E116" s="246" t="s">
        <v>1</v>
      </c>
      <c r="F116" s="246" t="s">
        <v>1</v>
      </c>
      <c r="G116" s="246" t="s">
        <v>1</v>
      </c>
      <c r="H116" s="246" t="s">
        <v>1</v>
      </c>
      <c r="I116" s="246" t="s">
        <v>1</v>
      </c>
      <c r="J116" s="252" t="s">
        <v>1</v>
      </c>
      <c r="K116" s="252" t="s">
        <v>1</v>
      </c>
    </row>
    <row r="117" spans="1:11" x14ac:dyDescent="0.2">
      <c r="A117" s="2" t="s">
        <v>126</v>
      </c>
      <c r="B117" s="250">
        <v>652</v>
      </c>
      <c r="C117" s="247">
        <v>4.4354406418278803E-4</v>
      </c>
      <c r="D117" s="247">
        <v>2.7330921962857201E-2</v>
      </c>
      <c r="E117" s="247">
        <v>0.132103651762009</v>
      </c>
      <c r="F117" s="247">
        <v>0.28326374292373702</v>
      </c>
      <c r="G117" s="247">
        <v>0.312803745269775</v>
      </c>
      <c r="H117" s="247">
        <v>0.18447649478912401</v>
      </c>
      <c r="I117" s="247">
        <v>5.9577874839305899E-2</v>
      </c>
      <c r="J117" s="253">
        <v>0.41745564341545099</v>
      </c>
      <c r="K117" s="253">
        <v>0.41200000047683699</v>
      </c>
    </row>
    <row r="118" spans="1:11" x14ac:dyDescent="0.2">
      <c r="A118" s="2" t="s">
        <v>127</v>
      </c>
      <c r="B118" s="250">
        <v>203</v>
      </c>
      <c r="C118" s="247">
        <v>0</v>
      </c>
      <c r="D118" s="247">
        <v>9.0395351871848106E-3</v>
      </c>
      <c r="E118" s="247">
        <v>0.294533342123032</v>
      </c>
      <c r="F118" s="247">
        <v>0.44184669852256803</v>
      </c>
      <c r="G118" s="247">
        <v>0.17835007607936901</v>
      </c>
      <c r="H118" s="247">
        <v>6.5181925892829895E-2</v>
      </c>
      <c r="I118" s="247">
        <v>1.10483961179852E-2</v>
      </c>
      <c r="J118" s="253">
        <v>0.35201022028923001</v>
      </c>
      <c r="K118" s="253">
        <v>0.33928570151329002</v>
      </c>
    </row>
    <row r="119" spans="1:11" x14ac:dyDescent="0.2">
      <c r="A119" s="2" t="s">
        <v>128</v>
      </c>
      <c r="B119" s="250">
        <v>337</v>
      </c>
      <c r="C119" s="247">
        <v>0</v>
      </c>
      <c r="D119" s="247">
        <v>3.7710275501012802E-2</v>
      </c>
      <c r="E119" s="247">
        <v>0.34610590338706998</v>
      </c>
      <c r="F119" s="247">
        <v>0.39081317186355602</v>
      </c>
      <c r="G119" s="247">
        <v>0.163721323013306</v>
      </c>
      <c r="H119" s="247">
        <v>4.3340072035789497E-2</v>
      </c>
      <c r="I119" s="247">
        <v>1.8309254199266399E-2</v>
      </c>
      <c r="J119" s="253">
        <v>0.33496737480163602</v>
      </c>
      <c r="K119" s="253">
        <v>0.32590907812118503</v>
      </c>
    </row>
    <row r="120" spans="1:11" x14ac:dyDescent="0.2">
      <c r="A120" s="2" t="s">
        <v>129</v>
      </c>
      <c r="B120" s="250">
        <v>748</v>
      </c>
      <c r="C120" s="247">
        <v>1.1364289093762599E-3</v>
      </c>
      <c r="D120" s="247">
        <v>0.14972354471683499</v>
      </c>
      <c r="E120" s="247">
        <v>0.499139875173569</v>
      </c>
      <c r="F120" s="247">
        <v>0.28715139627456698</v>
      </c>
      <c r="G120" s="247">
        <v>4.5886937528848599E-2</v>
      </c>
      <c r="H120" s="247">
        <v>1.2250520288944199E-2</v>
      </c>
      <c r="I120" s="247">
        <v>4.7113108448684198E-3</v>
      </c>
      <c r="J120" s="253">
        <v>0.27956113219261203</v>
      </c>
      <c r="K120" s="253">
        <v>0.273333340883255</v>
      </c>
    </row>
    <row r="121" spans="1:11" x14ac:dyDescent="0.2">
      <c r="A121" s="2" t="s">
        <v>130</v>
      </c>
      <c r="B121" s="250">
        <v>723</v>
      </c>
      <c r="C121" s="247">
        <v>4.3561020866036398E-3</v>
      </c>
      <c r="D121" s="247">
        <v>0.23776274919509899</v>
      </c>
      <c r="E121" s="247">
        <v>0.563576400279999</v>
      </c>
      <c r="F121" s="247">
        <v>0.16891548037529</v>
      </c>
      <c r="G121" s="247">
        <v>2.40572392940521E-2</v>
      </c>
      <c r="H121" s="247">
        <v>7.8336393926292701E-4</v>
      </c>
      <c r="I121" s="247">
        <v>5.4868002189323295E-4</v>
      </c>
      <c r="J121" s="253">
        <v>0.24905559420585599</v>
      </c>
      <c r="K121" s="253">
        <v>0.24545454978942899</v>
      </c>
    </row>
    <row r="122" spans="1:11" x14ac:dyDescent="0.2">
      <c r="A122" s="2" t="s">
        <v>131</v>
      </c>
      <c r="B122" s="250">
        <v>422</v>
      </c>
      <c r="C122" s="247">
        <v>5.6586861610412598E-3</v>
      </c>
      <c r="D122" s="247">
        <v>0.337188810110092</v>
      </c>
      <c r="E122" s="247">
        <v>0.494763433933258</v>
      </c>
      <c r="F122" s="247">
        <v>0.125457808375359</v>
      </c>
      <c r="G122" s="247">
        <v>2.97024007886648E-2</v>
      </c>
      <c r="H122" s="247">
        <v>0</v>
      </c>
      <c r="I122" s="247">
        <v>7.2288583032786803E-3</v>
      </c>
      <c r="J122" s="253">
        <v>0.23473745584487901</v>
      </c>
      <c r="K122" s="253">
        <v>0.22157895565033001</v>
      </c>
    </row>
    <row r="123" spans="1:11" x14ac:dyDescent="0.2">
      <c r="A123" s="2" t="s">
        <v>132</v>
      </c>
      <c r="B123" s="250">
        <v>238</v>
      </c>
      <c r="C123" s="247">
        <v>3.4688434097915901E-3</v>
      </c>
      <c r="D123" s="247">
        <v>0.38306665420532199</v>
      </c>
      <c r="E123" s="247">
        <v>0.487432211637497</v>
      </c>
      <c r="F123" s="247">
        <v>9.5156639814376803E-2</v>
      </c>
      <c r="G123" s="247">
        <v>3.0875643715262399E-2</v>
      </c>
      <c r="H123" s="247">
        <v>0</v>
      </c>
      <c r="I123" s="247">
        <v>0</v>
      </c>
      <c r="J123" s="253">
        <v>0.22651164233684501</v>
      </c>
      <c r="K123" s="253">
        <v>0.22321428358554801</v>
      </c>
    </row>
    <row r="124" spans="1:11" x14ac:dyDescent="0.2">
      <c r="A124" s="3" t="s">
        <v>133</v>
      </c>
      <c r="B124" s="251">
        <v>1015</v>
      </c>
      <c r="C124" s="248">
        <v>6.2348909676075003E-2</v>
      </c>
      <c r="D124" s="248">
        <v>0.58156007528305098</v>
      </c>
      <c r="E124" s="248">
        <v>0.29788440465927102</v>
      </c>
      <c r="F124" s="248">
        <v>4.5745685696601902E-2</v>
      </c>
      <c r="G124" s="248">
        <v>1.2161381542682599E-2</v>
      </c>
      <c r="H124" s="248">
        <v>0</v>
      </c>
      <c r="I124" s="248">
        <v>2.9957463266327999E-4</v>
      </c>
      <c r="J124" s="254">
        <v>0.188685342669487</v>
      </c>
      <c r="K124" s="254">
        <v>0.18029412627220201</v>
      </c>
    </row>
    <row r="126" spans="1:1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248</v>
      </c>
    </row>
    <row r="4" spans="1:10" x14ac:dyDescent="0.2">
      <c r="A4" t="s">
        <v>239</v>
      </c>
    </row>
    <row r="5" spans="1:10" ht="76.5" x14ac:dyDescent="0.2">
      <c r="A5" s="4" t="s">
        <v>24</v>
      </c>
      <c r="B5" s="4" t="s">
        <v>4</v>
      </c>
      <c r="C5" s="4" t="s">
        <v>249</v>
      </c>
      <c r="D5" s="4" t="s">
        <v>250</v>
      </c>
      <c r="E5" s="4" t="s">
        <v>251</v>
      </c>
      <c r="F5" s="4" t="s">
        <v>252</v>
      </c>
      <c r="G5" s="4" t="s">
        <v>253</v>
      </c>
      <c r="H5" s="4" t="s">
        <v>254</v>
      </c>
      <c r="I5" s="4" t="s">
        <v>255</v>
      </c>
      <c r="J5" s="4" t="s">
        <v>256</v>
      </c>
    </row>
    <row r="6" spans="1:10" x14ac:dyDescent="0.2">
      <c r="A6" s="5" t="s">
        <v>26</v>
      </c>
      <c r="B6" s="258" t="s">
        <v>1</v>
      </c>
      <c r="C6" s="255" t="s">
        <v>1</v>
      </c>
      <c r="D6" s="255" t="s">
        <v>1</v>
      </c>
      <c r="E6" s="255" t="s">
        <v>1</v>
      </c>
      <c r="F6" s="255" t="s">
        <v>1</v>
      </c>
      <c r="G6" s="255" t="s">
        <v>1</v>
      </c>
      <c r="H6" s="255" t="s">
        <v>1</v>
      </c>
      <c r="I6" s="255" t="s">
        <v>1</v>
      </c>
      <c r="J6" s="255" t="s">
        <v>1</v>
      </c>
    </row>
    <row r="7" spans="1:10" x14ac:dyDescent="0.2">
      <c r="A7" s="2" t="s">
        <v>26</v>
      </c>
      <c r="B7" s="259">
        <v>836</v>
      </c>
      <c r="C7" s="256">
        <v>7.8111998736858396E-2</v>
      </c>
      <c r="D7" s="256">
        <v>1.3905589468777201E-2</v>
      </c>
      <c r="E7" s="256">
        <v>1.1119516566395799E-2</v>
      </c>
      <c r="F7" s="256">
        <v>5.2141537889838201E-3</v>
      </c>
      <c r="G7" s="256">
        <v>1.3595646247267701E-2</v>
      </c>
      <c r="H7" s="256">
        <v>4.84567433595657E-2</v>
      </c>
      <c r="I7" s="256">
        <v>2.0897131413221401E-2</v>
      </c>
      <c r="J7" s="256">
        <v>0.808699250221252</v>
      </c>
    </row>
    <row r="8" spans="1:10" x14ac:dyDescent="0.2">
      <c r="A8" s="5" t="s">
        <v>27</v>
      </c>
      <c r="B8" s="258" t="s">
        <v>1</v>
      </c>
      <c r="C8" s="255" t="s">
        <v>1</v>
      </c>
      <c r="D8" s="255" t="s">
        <v>1</v>
      </c>
      <c r="E8" s="255" t="s">
        <v>1</v>
      </c>
      <c r="F8" s="255" t="s">
        <v>1</v>
      </c>
      <c r="G8" s="255" t="s">
        <v>1</v>
      </c>
      <c r="H8" s="255" t="s">
        <v>1</v>
      </c>
      <c r="I8" s="255" t="s">
        <v>1</v>
      </c>
      <c r="J8" s="255" t="s">
        <v>1</v>
      </c>
    </row>
    <row r="9" spans="1:10" x14ac:dyDescent="0.2">
      <c r="A9" s="2" t="s">
        <v>28</v>
      </c>
      <c r="B9" s="259">
        <v>337</v>
      </c>
      <c r="C9" s="256">
        <v>8.6434282362461104E-2</v>
      </c>
      <c r="D9" s="256">
        <v>1.7605526372790298E-2</v>
      </c>
      <c r="E9" s="256">
        <v>2.1291453391313601E-2</v>
      </c>
      <c r="F9" s="256">
        <v>4.86271549016237E-3</v>
      </c>
      <c r="G9" s="256">
        <v>2.1979421377182E-2</v>
      </c>
      <c r="H9" s="256">
        <v>5.9483539313077899E-2</v>
      </c>
      <c r="I9" s="256">
        <v>1.8758583813905699E-2</v>
      </c>
      <c r="J9" s="256">
        <v>0.76958447694778398</v>
      </c>
    </row>
    <row r="10" spans="1:10" x14ac:dyDescent="0.2">
      <c r="A10" s="2" t="s">
        <v>29</v>
      </c>
      <c r="B10" s="259">
        <v>42</v>
      </c>
      <c r="C10" s="256">
        <v>6.1811402440071099E-2</v>
      </c>
      <c r="D10" s="256">
        <v>0</v>
      </c>
      <c r="E10" s="256">
        <v>0</v>
      </c>
      <c r="F10" s="256">
        <v>0</v>
      </c>
      <c r="G10" s="256">
        <v>0</v>
      </c>
      <c r="H10" s="256">
        <v>3.1020253896713298E-2</v>
      </c>
      <c r="I10" s="256">
        <v>6.4968697726726504E-2</v>
      </c>
      <c r="J10" s="256">
        <v>0.84219962358474698</v>
      </c>
    </row>
    <row r="11" spans="1:10" x14ac:dyDescent="0.2">
      <c r="A11" s="2" t="s">
        <v>30</v>
      </c>
      <c r="B11" s="259">
        <v>100</v>
      </c>
      <c r="C11" s="256">
        <v>0.15493431687355</v>
      </c>
      <c r="D11" s="256">
        <v>4.8133828677236999E-3</v>
      </c>
      <c r="E11" s="256">
        <v>0</v>
      </c>
      <c r="F11" s="256">
        <v>0</v>
      </c>
      <c r="G11" s="256">
        <v>5.0440439954400097E-3</v>
      </c>
      <c r="H11" s="256">
        <v>4.8377979546785403E-2</v>
      </c>
      <c r="I11" s="256">
        <v>1.00783566012979E-2</v>
      </c>
      <c r="J11" s="256">
        <v>0.77675193548202504</v>
      </c>
    </row>
    <row r="12" spans="1:10" x14ac:dyDescent="0.2">
      <c r="A12" s="2" t="s">
        <v>31</v>
      </c>
      <c r="B12" s="259">
        <v>153</v>
      </c>
      <c r="C12" s="256">
        <v>6.8246603012085003E-2</v>
      </c>
      <c r="D12" s="256">
        <v>1.8572134897112801E-2</v>
      </c>
      <c r="E12" s="256">
        <v>0</v>
      </c>
      <c r="F12" s="256">
        <v>1.4549074694514301E-2</v>
      </c>
      <c r="G12" s="256">
        <v>0</v>
      </c>
      <c r="H12" s="256">
        <v>4.41241264343262E-2</v>
      </c>
      <c r="I12" s="256">
        <v>2.0665081217885E-2</v>
      </c>
      <c r="J12" s="256">
        <v>0.833842992782593</v>
      </c>
    </row>
    <row r="13" spans="1:10" x14ac:dyDescent="0.2">
      <c r="A13" s="2" t="s">
        <v>32</v>
      </c>
      <c r="B13" s="259">
        <v>72</v>
      </c>
      <c r="C13" s="256">
        <v>1.48139242082834E-2</v>
      </c>
      <c r="D13" s="256">
        <v>0</v>
      </c>
      <c r="E13" s="256">
        <v>0</v>
      </c>
      <c r="F13" s="256">
        <v>0</v>
      </c>
      <c r="G13" s="256">
        <v>8.9408280327916093E-3</v>
      </c>
      <c r="H13" s="256">
        <v>1.51033699512482E-2</v>
      </c>
      <c r="I13" s="256">
        <v>3.0544683337211598E-2</v>
      </c>
      <c r="J13" s="256">
        <v>0.93059718608856201</v>
      </c>
    </row>
    <row r="14" spans="1:10" x14ac:dyDescent="0.2">
      <c r="A14" s="2" t="s">
        <v>33</v>
      </c>
      <c r="B14" s="259">
        <v>113</v>
      </c>
      <c r="C14" s="256">
        <v>3.4166414290666601E-2</v>
      </c>
      <c r="D14" s="256">
        <v>0</v>
      </c>
      <c r="E14" s="256">
        <v>0</v>
      </c>
      <c r="F14" s="256">
        <v>9.9456217139959301E-3</v>
      </c>
      <c r="G14" s="256">
        <v>0</v>
      </c>
      <c r="H14" s="256">
        <v>3.6442898213863401E-2</v>
      </c>
      <c r="I14" s="256">
        <v>1.0203164070844701E-2</v>
      </c>
      <c r="J14" s="256">
        <v>0.90924191474914595</v>
      </c>
    </row>
    <row r="15" spans="1:10" x14ac:dyDescent="0.2">
      <c r="A15" s="5" t="s">
        <v>34</v>
      </c>
      <c r="B15" s="258" t="s">
        <v>1</v>
      </c>
      <c r="C15" s="255" t="s">
        <v>1</v>
      </c>
      <c r="D15" s="255" t="s">
        <v>1</v>
      </c>
      <c r="E15" s="255" t="s">
        <v>1</v>
      </c>
      <c r="F15" s="255" t="s">
        <v>1</v>
      </c>
      <c r="G15" s="255" t="s">
        <v>1</v>
      </c>
      <c r="H15" s="255" t="s">
        <v>1</v>
      </c>
      <c r="I15" s="255" t="s">
        <v>1</v>
      </c>
      <c r="J15" s="255" t="s">
        <v>1</v>
      </c>
    </row>
    <row r="16" spans="1:10" x14ac:dyDescent="0.2">
      <c r="A16" s="2" t="s">
        <v>35</v>
      </c>
      <c r="B16" s="259">
        <v>540</v>
      </c>
      <c r="C16" s="256">
        <v>8.7474711239337893E-2</v>
      </c>
      <c r="D16" s="256">
        <v>1.38161890208721E-2</v>
      </c>
      <c r="E16" s="256">
        <v>1.39605132862926E-2</v>
      </c>
      <c r="F16" s="256">
        <v>3.1629679724574102E-3</v>
      </c>
      <c r="G16" s="256">
        <v>1.06323743239045E-2</v>
      </c>
      <c r="H16" s="256">
        <v>5.2442442625760997E-2</v>
      </c>
      <c r="I16" s="256">
        <v>1.37925697490573E-2</v>
      </c>
      <c r="J16" s="256">
        <v>0.80471825599670399</v>
      </c>
    </row>
    <row r="17" spans="1:10" x14ac:dyDescent="0.2">
      <c r="A17" s="2" t="s">
        <v>36</v>
      </c>
      <c r="B17" s="259">
        <v>40</v>
      </c>
      <c r="C17" s="256">
        <v>0.15560734272003199</v>
      </c>
      <c r="D17" s="256">
        <v>5.9674479998648201E-3</v>
      </c>
      <c r="E17" s="256">
        <v>1.86122115701437E-2</v>
      </c>
      <c r="F17" s="256">
        <v>0</v>
      </c>
      <c r="G17" s="256">
        <v>0</v>
      </c>
      <c r="H17" s="256">
        <v>4.1938036680221599E-2</v>
      </c>
      <c r="I17" s="256">
        <v>4.2346175760030698E-2</v>
      </c>
      <c r="J17" s="256">
        <v>0.73552876710891701</v>
      </c>
    </row>
    <row r="18" spans="1:10" x14ac:dyDescent="0.2">
      <c r="A18" s="2" t="s">
        <v>37</v>
      </c>
      <c r="B18" s="259">
        <v>187</v>
      </c>
      <c r="C18" s="256">
        <v>2.3285420611500698E-2</v>
      </c>
      <c r="D18" s="256">
        <v>0</v>
      </c>
      <c r="E18" s="256">
        <v>0</v>
      </c>
      <c r="F18" s="256">
        <v>0</v>
      </c>
      <c r="G18" s="256">
        <v>2.3366931825876201E-2</v>
      </c>
      <c r="H18" s="256">
        <v>2.15439442545176E-2</v>
      </c>
      <c r="I18" s="256">
        <v>2.06801574677229E-2</v>
      </c>
      <c r="J18" s="256">
        <v>0.91112357378006004</v>
      </c>
    </row>
    <row r="19" spans="1:10" x14ac:dyDescent="0.2">
      <c r="A19" s="2" t="s">
        <v>38</v>
      </c>
      <c r="B19" s="259">
        <v>49</v>
      </c>
      <c r="C19" s="256">
        <v>7.2667956352233901E-2</v>
      </c>
      <c r="D19" s="256">
        <v>3.8121707737445797E-2</v>
      </c>
      <c r="E19" s="256">
        <v>0</v>
      </c>
      <c r="F19" s="256">
        <v>3.2491534948348999E-2</v>
      </c>
      <c r="G19" s="256">
        <v>3.2091394066810601E-2</v>
      </c>
      <c r="H19" s="256">
        <v>9.9276088178157806E-2</v>
      </c>
      <c r="I19" s="256">
        <v>4.7957729548215901E-2</v>
      </c>
      <c r="J19" s="256">
        <v>0.67739361524581898</v>
      </c>
    </row>
    <row r="20" spans="1:10" x14ac:dyDescent="0.2">
      <c r="A20" s="5" t="s">
        <v>39</v>
      </c>
      <c r="B20" s="258" t="s">
        <v>1</v>
      </c>
      <c r="C20" s="255" t="s">
        <v>1</v>
      </c>
      <c r="D20" s="255" t="s">
        <v>1</v>
      </c>
      <c r="E20" s="255" t="s">
        <v>1</v>
      </c>
      <c r="F20" s="255" t="s">
        <v>1</v>
      </c>
      <c r="G20" s="255" t="s">
        <v>1</v>
      </c>
      <c r="H20" s="255" t="s">
        <v>1</v>
      </c>
      <c r="I20" s="255" t="s">
        <v>1</v>
      </c>
      <c r="J20" s="255" t="s">
        <v>1</v>
      </c>
    </row>
    <row r="21" spans="1:10" x14ac:dyDescent="0.2">
      <c r="A21" s="2" t="s">
        <v>35</v>
      </c>
      <c r="B21" s="259">
        <v>540</v>
      </c>
      <c r="C21" s="256">
        <v>8.7474711239337893E-2</v>
      </c>
      <c r="D21" s="256">
        <v>1.38161890208721E-2</v>
      </c>
      <c r="E21" s="256">
        <v>1.39605132862926E-2</v>
      </c>
      <c r="F21" s="256">
        <v>3.1629679724574102E-3</v>
      </c>
      <c r="G21" s="256">
        <v>1.06323743239045E-2</v>
      </c>
      <c r="H21" s="256">
        <v>5.2442442625760997E-2</v>
      </c>
      <c r="I21" s="256">
        <v>1.37925697490573E-2</v>
      </c>
      <c r="J21" s="256">
        <v>0.80471825599670399</v>
      </c>
    </row>
    <row r="22" spans="1:10" x14ac:dyDescent="0.2">
      <c r="A22" s="2" t="s">
        <v>40</v>
      </c>
      <c r="B22" s="259">
        <v>19</v>
      </c>
      <c r="C22" s="256" t="s">
        <v>1</v>
      </c>
      <c r="D22" s="256" t="s">
        <v>1</v>
      </c>
      <c r="E22" s="256" t="s">
        <v>1</v>
      </c>
      <c r="F22" s="256" t="s">
        <v>1</v>
      </c>
      <c r="G22" s="256" t="s">
        <v>1</v>
      </c>
      <c r="H22" s="256" t="s">
        <v>1</v>
      </c>
      <c r="I22" s="256" t="s">
        <v>1</v>
      </c>
      <c r="J22" s="256" t="s">
        <v>1</v>
      </c>
    </row>
    <row r="23" spans="1:10" x14ac:dyDescent="0.2">
      <c r="A23" s="2" t="s">
        <v>41</v>
      </c>
      <c r="B23" s="259">
        <v>19</v>
      </c>
      <c r="C23" s="256" t="s">
        <v>1</v>
      </c>
      <c r="D23" s="256" t="s">
        <v>1</v>
      </c>
      <c r="E23" s="256" t="s">
        <v>1</v>
      </c>
      <c r="F23" s="256" t="s">
        <v>1</v>
      </c>
      <c r="G23" s="256" t="s">
        <v>1</v>
      </c>
      <c r="H23" s="256" t="s">
        <v>1</v>
      </c>
      <c r="I23" s="256" t="s">
        <v>1</v>
      </c>
      <c r="J23" s="256" t="s">
        <v>1</v>
      </c>
    </row>
    <row r="24" spans="1:10" x14ac:dyDescent="0.2">
      <c r="A24" s="2" t="s">
        <v>42</v>
      </c>
      <c r="B24" s="259">
        <v>2</v>
      </c>
      <c r="C24" s="256" t="s">
        <v>1</v>
      </c>
      <c r="D24" s="256" t="s">
        <v>1</v>
      </c>
      <c r="E24" s="256" t="s">
        <v>1</v>
      </c>
      <c r="F24" s="256" t="s">
        <v>1</v>
      </c>
      <c r="G24" s="256" t="s">
        <v>1</v>
      </c>
      <c r="H24" s="256" t="s">
        <v>1</v>
      </c>
      <c r="I24" s="256" t="s">
        <v>1</v>
      </c>
      <c r="J24" s="256" t="s">
        <v>1</v>
      </c>
    </row>
    <row r="25" spans="1:10" x14ac:dyDescent="0.2">
      <c r="A25" s="2" t="s">
        <v>43</v>
      </c>
      <c r="B25" s="259">
        <v>2</v>
      </c>
      <c r="C25" s="256" t="s">
        <v>1</v>
      </c>
      <c r="D25" s="256" t="s">
        <v>1</v>
      </c>
      <c r="E25" s="256" t="s">
        <v>1</v>
      </c>
      <c r="F25" s="256" t="s">
        <v>1</v>
      </c>
      <c r="G25" s="256" t="s">
        <v>1</v>
      </c>
      <c r="H25" s="256" t="s">
        <v>1</v>
      </c>
      <c r="I25" s="256" t="s">
        <v>1</v>
      </c>
      <c r="J25" s="256" t="s">
        <v>1</v>
      </c>
    </row>
    <row r="26" spans="1:10" x14ac:dyDescent="0.2">
      <c r="A26" s="2" t="s">
        <v>37</v>
      </c>
      <c r="B26" s="259">
        <v>187</v>
      </c>
      <c r="C26" s="256">
        <v>2.3285420611500698E-2</v>
      </c>
      <c r="D26" s="256">
        <v>0</v>
      </c>
      <c r="E26" s="256">
        <v>0</v>
      </c>
      <c r="F26" s="256">
        <v>0</v>
      </c>
      <c r="G26" s="256">
        <v>2.3366931825876201E-2</v>
      </c>
      <c r="H26" s="256">
        <v>2.15439442545176E-2</v>
      </c>
      <c r="I26" s="256">
        <v>2.06801574677229E-2</v>
      </c>
      <c r="J26" s="256">
        <v>0.91112357378006004</v>
      </c>
    </row>
    <row r="27" spans="1:10" x14ac:dyDescent="0.2">
      <c r="A27" s="2" t="s">
        <v>44</v>
      </c>
      <c r="B27" s="259">
        <v>8</v>
      </c>
      <c r="C27" s="256" t="s">
        <v>1</v>
      </c>
      <c r="D27" s="256" t="s">
        <v>1</v>
      </c>
      <c r="E27" s="256" t="s">
        <v>1</v>
      </c>
      <c r="F27" s="256" t="s">
        <v>1</v>
      </c>
      <c r="G27" s="256" t="s">
        <v>1</v>
      </c>
      <c r="H27" s="256" t="s">
        <v>1</v>
      </c>
      <c r="I27" s="256" t="s">
        <v>1</v>
      </c>
      <c r="J27" s="256" t="s">
        <v>1</v>
      </c>
    </row>
    <row r="28" spans="1:10" x14ac:dyDescent="0.2">
      <c r="A28" s="2" t="s">
        <v>45</v>
      </c>
      <c r="B28" s="259">
        <v>39</v>
      </c>
      <c r="C28" s="256">
        <v>8.4660157561302199E-2</v>
      </c>
      <c r="D28" s="256">
        <v>4.8281013965606703E-2</v>
      </c>
      <c r="E28" s="256">
        <v>0</v>
      </c>
      <c r="F28" s="256">
        <v>0</v>
      </c>
      <c r="G28" s="256">
        <v>4.0643639862537398E-2</v>
      </c>
      <c r="H28" s="256">
        <v>0.111973777413368</v>
      </c>
      <c r="I28" s="256">
        <v>6.0738302767276799E-2</v>
      </c>
      <c r="J28" s="256">
        <v>0.653703093528748</v>
      </c>
    </row>
    <row r="29" spans="1:10" x14ac:dyDescent="0.2">
      <c r="A29" s="5" t="s">
        <v>46</v>
      </c>
      <c r="B29" s="258" t="s">
        <v>1</v>
      </c>
      <c r="C29" s="255" t="s">
        <v>1</v>
      </c>
      <c r="D29" s="255" t="s">
        <v>1</v>
      </c>
      <c r="E29" s="255" t="s">
        <v>1</v>
      </c>
      <c r="F29" s="255" t="s">
        <v>1</v>
      </c>
      <c r="G29" s="255" t="s">
        <v>1</v>
      </c>
      <c r="H29" s="255" t="s">
        <v>1</v>
      </c>
      <c r="I29" s="255" t="s">
        <v>1</v>
      </c>
      <c r="J29" s="255" t="s">
        <v>1</v>
      </c>
    </row>
    <row r="30" spans="1:10" x14ac:dyDescent="0.2">
      <c r="A30" s="2" t="s">
        <v>47</v>
      </c>
      <c r="B30" s="259">
        <v>60</v>
      </c>
      <c r="C30" s="256">
        <v>0.14914679527282701</v>
      </c>
      <c r="D30" s="256">
        <v>7.4934475123882294E-2</v>
      </c>
      <c r="E30" s="256">
        <v>7.4003655463457099E-3</v>
      </c>
      <c r="F30" s="256">
        <v>2.5091655552387199E-2</v>
      </c>
      <c r="G30" s="256">
        <v>0</v>
      </c>
      <c r="H30" s="256">
        <v>3.3481296151876401E-2</v>
      </c>
      <c r="I30" s="256">
        <v>5.27713149785995E-2</v>
      </c>
      <c r="J30" s="256">
        <v>0.65717411041259799</v>
      </c>
    </row>
    <row r="31" spans="1:10" x14ac:dyDescent="0.2">
      <c r="A31" s="2" t="s">
        <v>48</v>
      </c>
      <c r="B31" s="259">
        <v>222</v>
      </c>
      <c r="C31" s="256">
        <v>5.7479035109281498E-2</v>
      </c>
      <c r="D31" s="256">
        <v>3.52414906956255E-3</v>
      </c>
      <c r="E31" s="256">
        <v>1.0442073456943E-2</v>
      </c>
      <c r="F31" s="256">
        <v>0</v>
      </c>
      <c r="G31" s="256">
        <v>1.7225304618477801E-2</v>
      </c>
      <c r="H31" s="256">
        <v>4.6509034931659698E-2</v>
      </c>
      <c r="I31" s="256">
        <v>1.5080816112458701E-2</v>
      </c>
      <c r="J31" s="256">
        <v>0.84973961114883401</v>
      </c>
    </row>
    <row r="32" spans="1:10" x14ac:dyDescent="0.2">
      <c r="A32" s="2" t="s">
        <v>49</v>
      </c>
      <c r="B32" s="259">
        <v>160</v>
      </c>
      <c r="C32" s="256">
        <v>8.9045949280261993E-2</v>
      </c>
      <c r="D32" s="256">
        <v>0</v>
      </c>
      <c r="E32" s="256">
        <v>4.0822615846991504E-3</v>
      </c>
      <c r="F32" s="256">
        <v>1.05421813204885E-2</v>
      </c>
      <c r="G32" s="256">
        <v>4.8360661603510397E-3</v>
      </c>
      <c r="H32" s="256">
        <v>7.4255615472793607E-2</v>
      </c>
      <c r="I32" s="256">
        <v>1.9189827144146E-2</v>
      </c>
      <c r="J32" s="256">
        <v>0.79804807901382402</v>
      </c>
    </row>
    <row r="33" spans="1:10" x14ac:dyDescent="0.2">
      <c r="A33" s="2" t="s">
        <v>50</v>
      </c>
      <c r="B33" s="259">
        <v>326</v>
      </c>
      <c r="C33" s="256">
        <v>7.6775297522544902E-2</v>
      </c>
      <c r="D33" s="256">
        <v>0</v>
      </c>
      <c r="E33" s="256">
        <v>0</v>
      </c>
      <c r="F33" s="256">
        <v>0</v>
      </c>
      <c r="G33" s="256">
        <v>1.23511077836156E-2</v>
      </c>
      <c r="H33" s="256">
        <v>4.8529379069805097E-2</v>
      </c>
      <c r="I33" s="256">
        <v>1.2078836560249301E-2</v>
      </c>
      <c r="J33" s="256">
        <v>0.85026538372039795</v>
      </c>
    </row>
    <row r="34" spans="1:10" x14ac:dyDescent="0.2">
      <c r="A34" s="5" t="s">
        <v>51</v>
      </c>
      <c r="B34" s="258" t="s">
        <v>1</v>
      </c>
      <c r="C34" s="255" t="s">
        <v>1</v>
      </c>
      <c r="D34" s="255" t="s">
        <v>1</v>
      </c>
      <c r="E34" s="255" t="s">
        <v>1</v>
      </c>
      <c r="F34" s="255" t="s">
        <v>1</v>
      </c>
      <c r="G34" s="255" t="s">
        <v>1</v>
      </c>
      <c r="H34" s="255" t="s">
        <v>1</v>
      </c>
      <c r="I34" s="255" t="s">
        <v>1</v>
      </c>
      <c r="J34" s="255" t="s">
        <v>1</v>
      </c>
    </row>
    <row r="35" spans="1:10" x14ac:dyDescent="0.2">
      <c r="A35" s="2" t="s">
        <v>52</v>
      </c>
      <c r="B35" s="259">
        <v>318</v>
      </c>
      <c r="C35" s="256">
        <v>7.5482331216335297E-2</v>
      </c>
      <c r="D35" s="256">
        <v>7.6948329806327802E-3</v>
      </c>
      <c r="E35" s="256">
        <v>1.46564189344645E-3</v>
      </c>
      <c r="F35" s="256">
        <v>4.7815041616559003E-3</v>
      </c>
      <c r="G35" s="256">
        <v>2.33486238867044E-2</v>
      </c>
      <c r="H35" s="256">
        <v>5.6661598384380299E-2</v>
      </c>
      <c r="I35" s="256">
        <v>2.3735379800200501E-2</v>
      </c>
      <c r="J35" s="256">
        <v>0.80683010816574097</v>
      </c>
    </row>
    <row r="36" spans="1:10" x14ac:dyDescent="0.2">
      <c r="A36" s="2" t="s">
        <v>53</v>
      </c>
      <c r="B36" s="259">
        <v>328</v>
      </c>
      <c r="C36" s="256">
        <v>5.95059208571911E-2</v>
      </c>
      <c r="D36" s="256">
        <v>1.7025871202349701E-2</v>
      </c>
      <c r="E36" s="256">
        <v>1.3478680513799199E-2</v>
      </c>
      <c r="F36" s="256">
        <v>9.8132146522402798E-3</v>
      </c>
      <c r="G36" s="256">
        <v>0</v>
      </c>
      <c r="H36" s="256">
        <v>3.3903557807207101E-2</v>
      </c>
      <c r="I36" s="256">
        <v>1.29768867045641E-2</v>
      </c>
      <c r="J36" s="256">
        <v>0.85329586267471302</v>
      </c>
    </row>
    <row r="37" spans="1:10" x14ac:dyDescent="0.2">
      <c r="A37" s="2" t="s">
        <v>54</v>
      </c>
      <c r="B37" s="259">
        <v>95</v>
      </c>
      <c r="C37" s="256">
        <v>8.9857049286365495E-2</v>
      </c>
      <c r="D37" s="256">
        <v>4.8429570160806196E-3</v>
      </c>
      <c r="E37" s="256">
        <v>3.2016668468713802E-2</v>
      </c>
      <c r="F37" s="256">
        <v>0</v>
      </c>
      <c r="G37" s="256">
        <v>5.0750351510942E-3</v>
      </c>
      <c r="H37" s="256">
        <v>4.7383621335029602E-2</v>
      </c>
      <c r="I37" s="256">
        <v>1.01402793079615E-2</v>
      </c>
      <c r="J37" s="256">
        <v>0.81068438291549705</v>
      </c>
    </row>
    <row r="38" spans="1:10" x14ac:dyDescent="0.2">
      <c r="A38" s="2" t="s">
        <v>55</v>
      </c>
      <c r="B38" s="259">
        <v>85</v>
      </c>
      <c r="C38" s="256">
        <v>0.160118222236633</v>
      </c>
      <c r="D38" s="256">
        <v>3.7670146673917798E-2</v>
      </c>
      <c r="E38" s="256">
        <v>4.3375987559557003E-2</v>
      </c>
      <c r="F38" s="256">
        <v>0</v>
      </c>
      <c r="G38" s="256">
        <v>8.5867140442132898E-3</v>
      </c>
      <c r="H38" s="256">
        <v>3.4262772649526603E-2</v>
      </c>
      <c r="I38" s="256">
        <v>4.6550050377845799E-2</v>
      </c>
      <c r="J38" s="256">
        <v>0.66943609714508101</v>
      </c>
    </row>
    <row r="39" spans="1:10" x14ac:dyDescent="0.2">
      <c r="A39" s="5" t="s">
        <v>56</v>
      </c>
      <c r="B39" s="258" t="s">
        <v>1</v>
      </c>
      <c r="C39" s="255" t="s">
        <v>1</v>
      </c>
      <c r="D39" s="255" t="s">
        <v>1</v>
      </c>
      <c r="E39" s="255" t="s">
        <v>1</v>
      </c>
      <c r="F39" s="255" t="s">
        <v>1</v>
      </c>
      <c r="G39" s="255" t="s">
        <v>1</v>
      </c>
      <c r="H39" s="255" t="s">
        <v>1</v>
      </c>
      <c r="I39" s="255" t="s">
        <v>1</v>
      </c>
      <c r="J39" s="255" t="s">
        <v>1</v>
      </c>
    </row>
    <row r="40" spans="1:10" x14ac:dyDescent="0.2">
      <c r="A40" s="2" t="s">
        <v>57</v>
      </c>
      <c r="B40" s="259">
        <v>719</v>
      </c>
      <c r="C40" s="256">
        <v>4.2219631373882301E-2</v>
      </c>
      <c r="D40" s="256">
        <v>8.2098497077822703E-3</v>
      </c>
      <c r="E40" s="256">
        <v>1.15765146911144E-2</v>
      </c>
      <c r="F40" s="256">
        <v>3.2109671737998698E-3</v>
      </c>
      <c r="G40" s="256">
        <v>1.40491612255573E-2</v>
      </c>
      <c r="H40" s="256">
        <v>5.2358597517013501E-2</v>
      </c>
      <c r="I40" s="256">
        <v>1.78047344088554E-2</v>
      </c>
      <c r="J40" s="256">
        <v>0.85057055950164795</v>
      </c>
    </row>
    <row r="41" spans="1:10" x14ac:dyDescent="0.2">
      <c r="A41" s="2" t="s">
        <v>58</v>
      </c>
      <c r="B41" s="259">
        <v>94</v>
      </c>
      <c r="C41" s="256">
        <v>0.23448763787746399</v>
      </c>
      <c r="D41" s="256">
        <v>3.04472893476486E-2</v>
      </c>
      <c r="E41" s="256">
        <v>1.04018766433001E-2</v>
      </c>
      <c r="F41" s="256">
        <v>1.41681656241417E-2</v>
      </c>
      <c r="G41" s="256">
        <v>1.3159157708287199E-2</v>
      </c>
      <c r="H41" s="256">
        <v>3.73256951570511E-2</v>
      </c>
      <c r="I41" s="256">
        <v>1.8051439896225902E-2</v>
      </c>
      <c r="J41" s="256">
        <v>0.64195871353149403</v>
      </c>
    </row>
    <row r="42" spans="1:10" x14ac:dyDescent="0.2">
      <c r="A42" s="5" t="s">
        <v>59</v>
      </c>
      <c r="B42" s="258" t="s">
        <v>1</v>
      </c>
      <c r="C42" s="255" t="s">
        <v>1</v>
      </c>
      <c r="D42" s="255" t="s">
        <v>1</v>
      </c>
      <c r="E42" s="255" t="s">
        <v>1</v>
      </c>
      <c r="F42" s="255" t="s">
        <v>1</v>
      </c>
      <c r="G42" s="255" t="s">
        <v>1</v>
      </c>
      <c r="H42" s="255" t="s">
        <v>1</v>
      </c>
      <c r="I42" s="255" t="s">
        <v>1</v>
      </c>
      <c r="J42" s="255" t="s">
        <v>1</v>
      </c>
    </row>
    <row r="43" spans="1:10" x14ac:dyDescent="0.2">
      <c r="A43" s="2" t="s">
        <v>60</v>
      </c>
      <c r="B43" s="259">
        <v>629</v>
      </c>
      <c r="C43" s="256">
        <v>4.7528333961963702E-2</v>
      </c>
      <c r="D43" s="256">
        <v>5.9420065954327601E-3</v>
      </c>
      <c r="E43" s="256">
        <v>5.7589230127632601E-3</v>
      </c>
      <c r="F43" s="256">
        <v>3.5990332253277302E-3</v>
      </c>
      <c r="G43" s="256">
        <v>1.5747092664241801E-2</v>
      </c>
      <c r="H43" s="256">
        <v>4.8227638006210299E-2</v>
      </c>
      <c r="I43" s="256">
        <v>1.3071363791823399E-2</v>
      </c>
      <c r="J43" s="256">
        <v>0.86012560129165605</v>
      </c>
    </row>
    <row r="44" spans="1:10" x14ac:dyDescent="0.2">
      <c r="A44" s="2" t="s">
        <v>61</v>
      </c>
      <c r="B44" s="259">
        <v>116</v>
      </c>
      <c r="C44" s="256">
        <v>1.7213800922036199E-2</v>
      </c>
      <c r="D44" s="256">
        <v>2.0270830020308502E-2</v>
      </c>
      <c r="E44" s="256">
        <v>4.4872928410768502E-2</v>
      </c>
      <c r="F44" s="256">
        <v>0</v>
      </c>
      <c r="G44" s="256">
        <v>0</v>
      </c>
      <c r="H44" s="256">
        <v>7.7599182724952698E-2</v>
      </c>
      <c r="I44" s="256">
        <v>7.2839789092540699E-2</v>
      </c>
      <c r="J44" s="256">
        <v>0.76720345020294201</v>
      </c>
    </row>
    <row r="45" spans="1:10" x14ac:dyDescent="0.2">
      <c r="A45" s="2" t="s">
        <v>62</v>
      </c>
      <c r="B45" s="259">
        <v>78</v>
      </c>
      <c r="C45" s="256">
        <v>0.25590726733207703</v>
      </c>
      <c r="D45" s="256">
        <v>3.4882590174675002E-2</v>
      </c>
      <c r="E45" s="256">
        <v>1.1917132884263999E-2</v>
      </c>
      <c r="F45" s="256">
        <v>1.62320639938116E-2</v>
      </c>
      <c r="G45" s="256">
        <v>1.5076071023941E-2</v>
      </c>
      <c r="H45" s="256">
        <v>3.4107957035303102E-2</v>
      </c>
      <c r="I45" s="256">
        <v>0</v>
      </c>
      <c r="J45" s="256">
        <v>0.63187688589096103</v>
      </c>
    </row>
    <row r="46" spans="1:10" x14ac:dyDescent="0.2">
      <c r="A46" s="5" t="s">
        <v>63</v>
      </c>
      <c r="B46" s="258" t="s">
        <v>1</v>
      </c>
      <c r="C46" s="255" t="s">
        <v>1</v>
      </c>
      <c r="D46" s="255" t="s">
        <v>1</v>
      </c>
      <c r="E46" s="255" t="s">
        <v>1</v>
      </c>
      <c r="F46" s="255" t="s">
        <v>1</v>
      </c>
      <c r="G46" s="255" t="s">
        <v>1</v>
      </c>
      <c r="H46" s="255" t="s">
        <v>1</v>
      </c>
      <c r="I46" s="255" t="s">
        <v>1</v>
      </c>
      <c r="J46" s="255" t="s">
        <v>1</v>
      </c>
    </row>
    <row r="47" spans="1:10" x14ac:dyDescent="0.2">
      <c r="A47" s="2" t="s">
        <v>64</v>
      </c>
      <c r="B47" s="259">
        <v>111</v>
      </c>
      <c r="C47" s="256">
        <v>5.15299998223782E-2</v>
      </c>
      <c r="D47" s="256">
        <v>4.0288265794515603E-2</v>
      </c>
      <c r="E47" s="256">
        <v>1.9733909517526599E-2</v>
      </c>
      <c r="F47" s="256">
        <v>2.3032518103718799E-2</v>
      </c>
      <c r="G47" s="256">
        <v>4.5639411546289903E-3</v>
      </c>
      <c r="H47" s="256">
        <v>5.0531823188066503E-2</v>
      </c>
      <c r="I47" s="256">
        <v>7.9807164147496206E-3</v>
      </c>
      <c r="J47" s="256">
        <v>0.80233883857727095</v>
      </c>
    </row>
    <row r="48" spans="1:10" x14ac:dyDescent="0.2">
      <c r="A48" s="2" t="s">
        <v>65</v>
      </c>
      <c r="B48" s="259">
        <v>53</v>
      </c>
      <c r="C48" s="256">
        <v>4.4775582849979401E-2</v>
      </c>
      <c r="D48" s="256">
        <v>2.1873926743864999E-2</v>
      </c>
      <c r="E48" s="256">
        <v>0</v>
      </c>
      <c r="F48" s="256">
        <v>0</v>
      </c>
      <c r="G48" s="256">
        <v>3.2958231866359697E-2</v>
      </c>
      <c r="H48" s="256">
        <v>5.5149212479591397E-2</v>
      </c>
      <c r="I48" s="256">
        <v>0</v>
      </c>
      <c r="J48" s="256">
        <v>0.84524303674697898</v>
      </c>
    </row>
    <row r="49" spans="1:10" x14ac:dyDescent="0.2">
      <c r="A49" s="2" t="s">
        <v>66</v>
      </c>
      <c r="B49" s="259">
        <v>100</v>
      </c>
      <c r="C49" s="256">
        <v>3.2102931290864903E-2</v>
      </c>
      <c r="D49" s="256">
        <v>0</v>
      </c>
      <c r="E49" s="256">
        <v>3.9975930005312001E-2</v>
      </c>
      <c r="F49" s="256">
        <v>0</v>
      </c>
      <c r="G49" s="256">
        <v>0</v>
      </c>
      <c r="H49" s="256">
        <v>4.5875050127506298E-2</v>
      </c>
      <c r="I49" s="256">
        <v>6.9890871644020094E-2</v>
      </c>
      <c r="J49" s="256">
        <v>0.81215518712997403</v>
      </c>
    </row>
    <row r="50" spans="1:10" x14ac:dyDescent="0.2">
      <c r="A50" s="2" t="s">
        <v>67</v>
      </c>
      <c r="B50" s="259">
        <v>95</v>
      </c>
      <c r="C50" s="256">
        <v>0.12526452541351299</v>
      </c>
      <c r="D50" s="256">
        <v>0</v>
      </c>
      <c r="E50" s="256">
        <v>3.3199079334735898E-2</v>
      </c>
      <c r="F50" s="256">
        <v>1.91381126642227E-2</v>
      </c>
      <c r="G50" s="256">
        <v>6.5826592035591602E-3</v>
      </c>
      <c r="H50" s="256">
        <v>3.1919319182634402E-2</v>
      </c>
      <c r="I50" s="256">
        <v>1.4126344583928601E-2</v>
      </c>
      <c r="J50" s="256">
        <v>0.769769966602325</v>
      </c>
    </row>
    <row r="51" spans="1:10" x14ac:dyDescent="0.2">
      <c r="A51" s="2" t="s">
        <v>68</v>
      </c>
      <c r="B51" s="259">
        <v>111</v>
      </c>
      <c r="C51" s="256">
        <v>5.5821675807237597E-2</v>
      </c>
      <c r="D51" s="256">
        <v>5.6864079087972599E-2</v>
      </c>
      <c r="E51" s="256">
        <v>2.82160029746592E-3</v>
      </c>
      <c r="F51" s="256">
        <v>0</v>
      </c>
      <c r="G51" s="256">
        <v>7.6357997022569197E-3</v>
      </c>
      <c r="H51" s="256">
        <v>6.5579190850257901E-2</v>
      </c>
      <c r="I51" s="256">
        <v>0</v>
      </c>
      <c r="J51" s="256">
        <v>0.81127762794494596</v>
      </c>
    </row>
    <row r="52" spans="1:10" x14ac:dyDescent="0.2">
      <c r="A52" s="2" t="s">
        <v>69</v>
      </c>
      <c r="B52" s="259">
        <v>81</v>
      </c>
      <c r="C52" s="256">
        <v>5.8526169508695602E-2</v>
      </c>
      <c r="D52" s="256">
        <v>0</v>
      </c>
      <c r="E52" s="256">
        <v>0</v>
      </c>
      <c r="F52" s="256">
        <v>0</v>
      </c>
      <c r="G52" s="256">
        <v>2.58691757917404E-2</v>
      </c>
      <c r="H52" s="256">
        <v>4.0819432586431503E-2</v>
      </c>
      <c r="I52" s="256">
        <v>5.9437188319861898E-3</v>
      </c>
      <c r="J52" s="256">
        <v>0.86884152889251698</v>
      </c>
    </row>
    <row r="53" spans="1:10" x14ac:dyDescent="0.2">
      <c r="A53" s="2" t="s">
        <v>70</v>
      </c>
      <c r="B53" s="259">
        <v>51</v>
      </c>
      <c r="C53" s="256">
        <v>0.16492979228496599</v>
      </c>
      <c r="D53" s="256">
        <v>1.1567411012947599E-2</v>
      </c>
      <c r="E53" s="256">
        <v>0</v>
      </c>
      <c r="F53" s="256">
        <v>8.2522816956043191E-3</v>
      </c>
      <c r="G53" s="256">
        <v>4.2329873889684698E-2</v>
      </c>
      <c r="H53" s="256">
        <v>0</v>
      </c>
      <c r="I53" s="256">
        <v>4.2329877614975002E-3</v>
      </c>
      <c r="J53" s="256">
        <v>0.76868766546249401</v>
      </c>
    </row>
    <row r="54" spans="1:10" x14ac:dyDescent="0.2">
      <c r="A54" s="2" t="s">
        <v>71</v>
      </c>
      <c r="B54" s="259">
        <v>80</v>
      </c>
      <c r="C54" s="256">
        <v>6.3054241240024594E-2</v>
      </c>
      <c r="D54" s="256">
        <v>0</v>
      </c>
      <c r="E54" s="256">
        <v>0</v>
      </c>
      <c r="F54" s="256">
        <v>0</v>
      </c>
      <c r="G54" s="256">
        <v>5.3595281206071403E-3</v>
      </c>
      <c r="H54" s="256">
        <v>9.2862792313098894E-2</v>
      </c>
      <c r="I54" s="256">
        <v>2.0888507366180399E-2</v>
      </c>
      <c r="J54" s="256">
        <v>0.817834913730621</v>
      </c>
    </row>
    <row r="55" spans="1:10" x14ac:dyDescent="0.2">
      <c r="A55" s="2" t="s">
        <v>72</v>
      </c>
      <c r="B55" s="259">
        <v>37</v>
      </c>
      <c r="C55" s="256">
        <v>0.1379464417696</v>
      </c>
      <c r="D55" s="256">
        <v>0</v>
      </c>
      <c r="E55" s="256">
        <v>0</v>
      </c>
      <c r="F55" s="256">
        <v>0</v>
      </c>
      <c r="G55" s="256">
        <v>5.80166652798653E-2</v>
      </c>
      <c r="H55" s="256">
        <v>0</v>
      </c>
      <c r="I55" s="256">
        <v>0</v>
      </c>
      <c r="J55" s="256">
        <v>0.80403691530227706</v>
      </c>
    </row>
    <row r="56" spans="1:10" x14ac:dyDescent="0.2">
      <c r="A56" s="2" t="s">
        <v>73</v>
      </c>
      <c r="B56" s="259">
        <v>117</v>
      </c>
      <c r="C56" s="256">
        <v>9.8855227231979398E-2</v>
      </c>
      <c r="D56" s="256">
        <v>0</v>
      </c>
      <c r="E56" s="256">
        <v>0</v>
      </c>
      <c r="F56" s="256">
        <v>0</v>
      </c>
      <c r="G56" s="256">
        <v>0</v>
      </c>
      <c r="H56" s="256">
        <v>5.9607364237308502E-2</v>
      </c>
      <c r="I56" s="256">
        <v>4.7329727560281802E-2</v>
      </c>
      <c r="J56" s="256">
        <v>0.79420769214630105</v>
      </c>
    </row>
    <row r="57" spans="1:10" x14ac:dyDescent="0.2">
      <c r="A57" s="5" t="s">
        <v>74</v>
      </c>
      <c r="B57" s="258" t="s">
        <v>1</v>
      </c>
      <c r="C57" s="255" t="s">
        <v>1</v>
      </c>
      <c r="D57" s="255" t="s">
        <v>1</v>
      </c>
      <c r="E57" s="255" t="s">
        <v>1</v>
      </c>
      <c r="F57" s="255" t="s">
        <v>1</v>
      </c>
      <c r="G57" s="255" t="s">
        <v>1</v>
      </c>
      <c r="H57" s="255" t="s">
        <v>1</v>
      </c>
      <c r="I57" s="255" t="s">
        <v>1</v>
      </c>
      <c r="J57" s="255" t="s">
        <v>1</v>
      </c>
    </row>
    <row r="58" spans="1:10" x14ac:dyDescent="0.2">
      <c r="A58" s="2" t="s">
        <v>75</v>
      </c>
      <c r="B58" s="259">
        <v>111</v>
      </c>
      <c r="C58" s="256">
        <v>5.15299998223782E-2</v>
      </c>
      <c r="D58" s="256">
        <v>4.0288265794515603E-2</v>
      </c>
      <c r="E58" s="256">
        <v>1.9733909517526599E-2</v>
      </c>
      <c r="F58" s="256">
        <v>2.3032518103718799E-2</v>
      </c>
      <c r="G58" s="256">
        <v>4.5639411546289903E-3</v>
      </c>
      <c r="H58" s="256">
        <v>5.0531823188066503E-2</v>
      </c>
      <c r="I58" s="256">
        <v>7.9807164147496206E-3</v>
      </c>
      <c r="J58" s="256">
        <v>0.80233883857727095</v>
      </c>
    </row>
    <row r="59" spans="1:10" x14ac:dyDescent="0.2">
      <c r="A59" s="2" t="s">
        <v>76</v>
      </c>
      <c r="B59" s="259">
        <v>530</v>
      </c>
      <c r="C59" s="256">
        <v>8.1694073975086198E-2</v>
      </c>
      <c r="D59" s="256">
        <v>1.0115599259734201E-2</v>
      </c>
      <c r="E59" s="256">
        <v>1.4164166525006299E-2</v>
      </c>
      <c r="F59" s="256">
        <v>3.1836722046136899E-3</v>
      </c>
      <c r="G59" s="256">
        <v>1.13654779270291E-2</v>
      </c>
      <c r="H59" s="256">
        <v>5.3799141198396697E-2</v>
      </c>
      <c r="I59" s="256">
        <v>2.7790749445557601E-2</v>
      </c>
      <c r="J59" s="256">
        <v>0.79788714647293102</v>
      </c>
    </row>
    <row r="60" spans="1:10" x14ac:dyDescent="0.2">
      <c r="A60" s="2" t="s">
        <v>77</v>
      </c>
      <c r="B60" s="259">
        <v>161</v>
      </c>
      <c r="C60" s="256">
        <v>9.0377055108547197E-2</v>
      </c>
      <c r="D60" s="256">
        <v>1.40127399936318E-2</v>
      </c>
      <c r="E60" s="256">
        <v>0</v>
      </c>
      <c r="F60" s="256">
        <v>3.02622141316533E-3</v>
      </c>
      <c r="G60" s="256">
        <v>2.6948982849717099E-2</v>
      </c>
      <c r="H60" s="256">
        <v>3.7375900894403499E-2</v>
      </c>
      <c r="I60" s="256">
        <v>1.12484944984317E-2</v>
      </c>
      <c r="J60" s="256">
        <v>0.81701058149337802</v>
      </c>
    </row>
    <row r="61" spans="1:10" x14ac:dyDescent="0.2">
      <c r="A61" s="2" t="s">
        <v>78</v>
      </c>
      <c r="B61" s="259">
        <v>34</v>
      </c>
      <c r="C61" s="256">
        <v>2.5947237387299499E-2</v>
      </c>
      <c r="D61" s="256">
        <v>0</v>
      </c>
      <c r="E61" s="256">
        <v>0</v>
      </c>
      <c r="F61" s="256">
        <v>0</v>
      </c>
      <c r="G61" s="256">
        <v>0</v>
      </c>
      <c r="H61" s="256">
        <v>1.83022748678923E-2</v>
      </c>
      <c r="I61" s="256">
        <v>0</v>
      </c>
      <c r="J61" s="256">
        <v>0.95575046539306596</v>
      </c>
    </row>
    <row r="62" spans="1:10" x14ac:dyDescent="0.2">
      <c r="A62" s="5" t="s">
        <v>79</v>
      </c>
      <c r="B62" s="258" t="s">
        <v>1</v>
      </c>
      <c r="C62" s="255" t="s">
        <v>1</v>
      </c>
      <c r="D62" s="255" t="s">
        <v>1</v>
      </c>
      <c r="E62" s="255" t="s">
        <v>1</v>
      </c>
      <c r="F62" s="255" t="s">
        <v>1</v>
      </c>
      <c r="G62" s="255" t="s">
        <v>1</v>
      </c>
      <c r="H62" s="255" t="s">
        <v>1</v>
      </c>
      <c r="I62" s="255" t="s">
        <v>1</v>
      </c>
      <c r="J62" s="255" t="s">
        <v>1</v>
      </c>
    </row>
    <row r="63" spans="1:10" x14ac:dyDescent="0.2">
      <c r="A63" s="2" t="s">
        <v>80</v>
      </c>
      <c r="B63" s="259">
        <v>697</v>
      </c>
      <c r="C63" s="256">
        <v>7.3775865137577099E-2</v>
      </c>
      <c r="D63" s="256">
        <v>1.40000134706497E-2</v>
      </c>
      <c r="E63" s="256">
        <v>1.0840452276170301E-2</v>
      </c>
      <c r="F63" s="256">
        <v>6.2069823034107702E-3</v>
      </c>
      <c r="G63" s="256">
        <v>1.5585358254611501E-2</v>
      </c>
      <c r="H63" s="256">
        <v>4.8019427806138999E-2</v>
      </c>
      <c r="I63" s="256">
        <v>2.0819656550884202E-2</v>
      </c>
      <c r="J63" s="256">
        <v>0.810752272605896</v>
      </c>
    </row>
    <row r="64" spans="1:10" x14ac:dyDescent="0.2">
      <c r="A64" s="2" t="s">
        <v>81</v>
      </c>
      <c r="B64" s="259">
        <v>21</v>
      </c>
      <c r="C64" s="256" t="s">
        <v>1</v>
      </c>
      <c r="D64" s="256" t="s">
        <v>1</v>
      </c>
      <c r="E64" s="256" t="s">
        <v>1</v>
      </c>
      <c r="F64" s="256" t="s">
        <v>1</v>
      </c>
      <c r="G64" s="256" t="s">
        <v>1</v>
      </c>
      <c r="H64" s="256" t="s">
        <v>1</v>
      </c>
      <c r="I64" s="256" t="s">
        <v>1</v>
      </c>
      <c r="J64" s="256" t="s">
        <v>1</v>
      </c>
    </row>
    <row r="65" spans="1:10" x14ac:dyDescent="0.2">
      <c r="A65" s="2" t="s">
        <v>82</v>
      </c>
      <c r="B65" s="259">
        <v>46</v>
      </c>
      <c r="C65" s="256">
        <v>0.111577577888966</v>
      </c>
      <c r="D65" s="256">
        <v>1.10574094578624E-2</v>
      </c>
      <c r="E65" s="256">
        <v>0</v>
      </c>
      <c r="F65" s="256">
        <v>0</v>
      </c>
      <c r="G65" s="256">
        <v>1.15872882306576E-2</v>
      </c>
      <c r="H65" s="256">
        <v>6.8733341991901398E-2</v>
      </c>
      <c r="I65" s="256">
        <v>0</v>
      </c>
      <c r="J65" s="256">
        <v>0.79704439640045199</v>
      </c>
    </row>
    <row r="66" spans="1:10" x14ac:dyDescent="0.2">
      <c r="A66" s="2" t="s">
        <v>83</v>
      </c>
      <c r="B66" s="259">
        <v>58</v>
      </c>
      <c r="C66" s="256">
        <v>6.6467054188251495E-2</v>
      </c>
      <c r="D66" s="256">
        <v>0</v>
      </c>
      <c r="E66" s="256">
        <v>0</v>
      </c>
      <c r="F66" s="256">
        <v>0</v>
      </c>
      <c r="G66" s="256">
        <v>0</v>
      </c>
      <c r="H66" s="256">
        <v>2.35311575233936E-2</v>
      </c>
      <c r="I66" s="256">
        <v>0</v>
      </c>
      <c r="J66" s="256">
        <v>0.91000181436538696</v>
      </c>
    </row>
    <row r="67" spans="1:10" x14ac:dyDescent="0.2">
      <c r="A67" s="5" t="s">
        <v>84</v>
      </c>
      <c r="B67" s="258" t="s">
        <v>1</v>
      </c>
      <c r="C67" s="255" t="s">
        <v>1</v>
      </c>
      <c r="D67" s="255" t="s">
        <v>1</v>
      </c>
      <c r="E67" s="255" t="s">
        <v>1</v>
      </c>
      <c r="F67" s="255" t="s">
        <v>1</v>
      </c>
      <c r="G67" s="255" t="s">
        <v>1</v>
      </c>
      <c r="H67" s="255" t="s">
        <v>1</v>
      </c>
      <c r="I67" s="255" t="s">
        <v>1</v>
      </c>
      <c r="J67" s="255" t="s">
        <v>1</v>
      </c>
    </row>
    <row r="68" spans="1:10" x14ac:dyDescent="0.2">
      <c r="A68" s="2" t="s">
        <v>85</v>
      </c>
      <c r="B68" s="259">
        <v>741</v>
      </c>
      <c r="C68" s="256">
        <v>7.1927152574062306E-2</v>
      </c>
      <c r="D68" s="256">
        <v>5.1228227093815804E-3</v>
      </c>
      <c r="E68" s="256">
        <v>0</v>
      </c>
      <c r="F68" s="256">
        <v>5.8485982008278396E-3</v>
      </c>
      <c r="G68" s="256">
        <v>1.1687981896102401E-2</v>
      </c>
      <c r="H68" s="256">
        <v>4.8349767923355103E-2</v>
      </c>
      <c r="I68" s="256">
        <v>1.9235325977206199E-2</v>
      </c>
      <c r="J68" s="256">
        <v>0.83782833814621005</v>
      </c>
    </row>
    <row r="69" spans="1:10" x14ac:dyDescent="0.2">
      <c r="A69" s="2" t="s">
        <v>86</v>
      </c>
      <c r="B69" s="259">
        <v>9</v>
      </c>
      <c r="C69" s="256" t="s">
        <v>1</v>
      </c>
      <c r="D69" s="256" t="s">
        <v>1</v>
      </c>
      <c r="E69" s="256" t="s">
        <v>1</v>
      </c>
      <c r="F69" s="256" t="s">
        <v>1</v>
      </c>
      <c r="G69" s="256" t="s">
        <v>1</v>
      </c>
      <c r="H69" s="256" t="s">
        <v>1</v>
      </c>
      <c r="I69" s="256" t="s">
        <v>1</v>
      </c>
      <c r="J69" s="256" t="s">
        <v>1</v>
      </c>
    </row>
    <row r="70" spans="1:10" x14ac:dyDescent="0.2">
      <c r="A70" s="2" t="s">
        <v>87</v>
      </c>
      <c r="B70" s="259">
        <v>79</v>
      </c>
      <c r="C70" s="256">
        <v>0.106916226446629</v>
      </c>
      <c r="D70" s="256">
        <v>6.6448435187339797E-2</v>
      </c>
      <c r="E70" s="256">
        <v>0.138528347015381</v>
      </c>
      <c r="F70" s="256">
        <v>0</v>
      </c>
      <c r="G70" s="256">
        <v>8.6140502244234102E-3</v>
      </c>
      <c r="H70" s="256">
        <v>3.9112042635679203E-2</v>
      </c>
      <c r="I70" s="256">
        <v>4.6698246151208898E-2</v>
      </c>
      <c r="J70" s="256">
        <v>0.59368264675140403</v>
      </c>
    </row>
    <row r="71" spans="1:10" x14ac:dyDescent="0.2">
      <c r="A71" s="2" t="s">
        <v>88</v>
      </c>
      <c r="B71" s="259">
        <v>6</v>
      </c>
      <c r="C71" s="256" t="s">
        <v>1</v>
      </c>
      <c r="D71" s="256" t="s">
        <v>1</v>
      </c>
      <c r="E71" s="256" t="s">
        <v>1</v>
      </c>
      <c r="F71" s="256" t="s">
        <v>1</v>
      </c>
      <c r="G71" s="256" t="s">
        <v>1</v>
      </c>
      <c r="H71" s="256" t="s">
        <v>1</v>
      </c>
      <c r="I71" s="256" t="s">
        <v>1</v>
      </c>
      <c r="J71" s="256" t="s">
        <v>1</v>
      </c>
    </row>
    <row r="72" spans="1:10" x14ac:dyDescent="0.2">
      <c r="A72" s="5" t="s">
        <v>89</v>
      </c>
      <c r="B72" s="258" t="s">
        <v>1</v>
      </c>
      <c r="C72" s="255" t="s">
        <v>1</v>
      </c>
      <c r="D72" s="255" t="s">
        <v>1</v>
      </c>
      <c r="E72" s="255" t="s">
        <v>1</v>
      </c>
      <c r="F72" s="255" t="s">
        <v>1</v>
      </c>
      <c r="G72" s="255" t="s">
        <v>1</v>
      </c>
      <c r="H72" s="255" t="s">
        <v>1</v>
      </c>
      <c r="I72" s="255" t="s">
        <v>1</v>
      </c>
      <c r="J72" s="255" t="s">
        <v>1</v>
      </c>
    </row>
    <row r="73" spans="1:10" x14ac:dyDescent="0.2">
      <c r="A73" s="2" t="s">
        <v>89</v>
      </c>
      <c r="B73" s="259">
        <v>836</v>
      </c>
      <c r="C73" s="256">
        <v>7.8111998736858396E-2</v>
      </c>
      <c r="D73" s="256">
        <v>1.3905589468777201E-2</v>
      </c>
      <c r="E73" s="256">
        <v>1.1119516566395799E-2</v>
      </c>
      <c r="F73" s="256">
        <v>5.2141537889838201E-3</v>
      </c>
      <c r="G73" s="256">
        <v>1.3595646247267701E-2</v>
      </c>
      <c r="H73" s="256">
        <v>4.84567433595657E-2</v>
      </c>
      <c r="I73" s="256">
        <v>2.0897131413221401E-2</v>
      </c>
      <c r="J73" s="256">
        <v>0.808699250221252</v>
      </c>
    </row>
    <row r="74" spans="1:10" x14ac:dyDescent="0.2">
      <c r="A74" s="2" t="s">
        <v>90</v>
      </c>
      <c r="B74" s="259">
        <v>0</v>
      </c>
      <c r="C74" s="256" t="s">
        <v>1</v>
      </c>
      <c r="D74" s="256" t="s">
        <v>1</v>
      </c>
      <c r="E74" s="256" t="s">
        <v>1</v>
      </c>
      <c r="F74" s="256" t="s">
        <v>1</v>
      </c>
      <c r="G74" s="256" t="s">
        <v>1</v>
      </c>
      <c r="H74" s="256" t="s">
        <v>1</v>
      </c>
      <c r="I74" s="256" t="s">
        <v>1</v>
      </c>
      <c r="J74" s="256" t="s">
        <v>1</v>
      </c>
    </row>
    <row r="75" spans="1:10" x14ac:dyDescent="0.2">
      <c r="A75" s="5" t="s">
        <v>91</v>
      </c>
      <c r="B75" s="258" t="s">
        <v>1</v>
      </c>
      <c r="C75" s="255" t="s">
        <v>1</v>
      </c>
      <c r="D75" s="255" t="s">
        <v>1</v>
      </c>
      <c r="E75" s="255" t="s">
        <v>1</v>
      </c>
      <c r="F75" s="255" t="s">
        <v>1</v>
      </c>
      <c r="G75" s="255" t="s">
        <v>1</v>
      </c>
      <c r="H75" s="255" t="s">
        <v>1</v>
      </c>
      <c r="I75" s="255" t="s">
        <v>1</v>
      </c>
      <c r="J75" s="255" t="s">
        <v>1</v>
      </c>
    </row>
    <row r="76" spans="1:10" x14ac:dyDescent="0.2">
      <c r="A76" s="2" t="s">
        <v>92</v>
      </c>
      <c r="B76" s="259">
        <v>395</v>
      </c>
      <c r="C76" s="256">
        <v>0.107111796736717</v>
      </c>
      <c r="D76" s="256">
        <v>1.8430067226290699E-2</v>
      </c>
      <c r="E76" s="256">
        <v>1.52299152687192E-2</v>
      </c>
      <c r="F76" s="256">
        <v>9.1070933267474192E-3</v>
      </c>
      <c r="G76" s="256">
        <v>2.0392650738358501E-2</v>
      </c>
      <c r="H76" s="256">
        <v>8.0826930701732594E-2</v>
      </c>
      <c r="I76" s="256">
        <v>1.26073686406016E-2</v>
      </c>
      <c r="J76" s="256">
        <v>0.73629415035247803</v>
      </c>
    </row>
    <row r="77" spans="1:10" x14ac:dyDescent="0.2">
      <c r="A77" s="2" t="s">
        <v>93</v>
      </c>
      <c r="B77" s="259">
        <v>155</v>
      </c>
      <c r="C77" s="256">
        <v>5.5624537169933298E-2</v>
      </c>
      <c r="D77" s="256">
        <v>1.5555614605545999E-2</v>
      </c>
      <c r="E77" s="256">
        <v>1.80038716644049E-2</v>
      </c>
      <c r="F77" s="256">
        <v>0</v>
      </c>
      <c r="G77" s="256">
        <v>0</v>
      </c>
      <c r="H77" s="256">
        <v>2.5229962542653101E-2</v>
      </c>
      <c r="I77" s="256">
        <v>6.3201673328876495E-2</v>
      </c>
      <c r="J77" s="256">
        <v>0.82238435745239302</v>
      </c>
    </row>
    <row r="78" spans="1:10" x14ac:dyDescent="0.2">
      <c r="A78" s="2" t="s">
        <v>94</v>
      </c>
      <c r="B78" s="259">
        <v>279</v>
      </c>
      <c r="C78" s="256">
        <v>3.51197272539139E-2</v>
      </c>
      <c r="D78" s="256">
        <v>0</v>
      </c>
      <c r="E78" s="256">
        <v>0</v>
      </c>
      <c r="F78" s="256">
        <v>2.2552183363586699E-3</v>
      </c>
      <c r="G78" s="256">
        <v>1.1568087153136701E-2</v>
      </c>
      <c r="H78" s="256">
        <v>1.07152201235294E-2</v>
      </c>
      <c r="I78" s="256">
        <v>7.7202524989843403E-3</v>
      </c>
      <c r="J78" s="256">
        <v>0.93262147903442405</v>
      </c>
    </row>
    <row r="79" spans="1:10" x14ac:dyDescent="0.2">
      <c r="A79" s="5" t="s">
        <v>95</v>
      </c>
      <c r="B79" s="258" t="s">
        <v>1</v>
      </c>
      <c r="C79" s="255" t="s">
        <v>1</v>
      </c>
      <c r="D79" s="255" t="s">
        <v>1</v>
      </c>
      <c r="E79" s="255" t="s">
        <v>1</v>
      </c>
      <c r="F79" s="255" t="s">
        <v>1</v>
      </c>
      <c r="G79" s="255" t="s">
        <v>1</v>
      </c>
      <c r="H79" s="255" t="s">
        <v>1</v>
      </c>
      <c r="I79" s="255" t="s">
        <v>1</v>
      </c>
      <c r="J79" s="255" t="s">
        <v>1</v>
      </c>
    </row>
    <row r="80" spans="1:10" x14ac:dyDescent="0.2">
      <c r="A80" s="2" t="s">
        <v>96</v>
      </c>
      <c r="B80" s="259">
        <v>187</v>
      </c>
      <c r="C80" s="256">
        <v>3.36292609572411E-2</v>
      </c>
      <c r="D80" s="256">
        <v>0</v>
      </c>
      <c r="E80" s="256">
        <v>1.9575536251068101E-2</v>
      </c>
      <c r="F80" s="256">
        <v>0</v>
      </c>
      <c r="G80" s="256">
        <v>6.9081452675163703E-3</v>
      </c>
      <c r="H80" s="256">
        <v>5.1456309854984297E-2</v>
      </c>
      <c r="I80" s="256">
        <v>3.9246175438165699E-2</v>
      </c>
      <c r="J80" s="256">
        <v>0.84918457269668601</v>
      </c>
    </row>
    <row r="81" spans="1:10" x14ac:dyDescent="0.2">
      <c r="A81" s="2" t="s">
        <v>97</v>
      </c>
      <c r="B81" s="259">
        <v>130</v>
      </c>
      <c r="C81" s="256">
        <v>6.3627474009990706E-2</v>
      </c>
      <c r="D81" s="256">
        <v>3.0935721006244399E-3</v>
      </c>
      <c r="E81" s="256">
        <v>0</v>
      </c>
      <c r="F81" s="256">
        <v>0</v>
      </c>
      <c r="G81" s="256">
        <v>0</v>
      </c>
      <c r="H81" s="256">
        <v>2.89523527026176E-2</v>
      </c>
      <c r="I81" s="256">
        <v>1.6737475991249098E-2</v>
      </c>
      <c r="J81" s="256">
        <v>0.88758909702301003</v>
      </c>
    </row>
    <row r="82" spans="1:10" x14ac:dyDescent="0.2">
      <c r="A82" s="2" t="s">
        <v>98</v>
      </c>
      <c r="B82" s="259">
        <v>34</v>
      </c>
      <c r="C82" s="256">
        <v>9.6246302127838093E-2</v>
      </c>
      <c r="D82" s="256">
        <v>0</v>
      </c>
      <c r="E82" s="256">
        <v>6.0272552073001903E-2</v>
      </c>
      <c r="F82" s="256">
        <v>0</v>
      </c>
      <c r="G82" s="256">
        <v>0</v>
      </c>
      <c r="H82" s="256">
        <v>3.8492552936077097E-2</v>
      </c>
      <c r="I82" s="256">
        <v>0.103833205997944</v>
      </c>
      <c r="J82" s="256">
        <v>0.70115536451339699</v>
      </c>
    </row>
    <row r="83" spans="1:10" x14ac:dyDescent="0.2">
      <c r="A83" s="2" t="s">
        <v>99</v>
      </c>
      <c r="B83" s="259">
        <v>130</v>
      </c>
      <c r="C83" s="256">
        <v>0.10450903326273001</v>
      </c>
      <c r="D83" s="256">
        <v>1.7189867794513699E-2</v>
      </c>
      <c r="E83" s="256">
        <v>0</v>
      </c>
      <c r="F83" s="256">
        <v>0</v>
      </c>
      <c r="G83" s="256">
        <v>3.4129887819290203E-2</v>
      </c>
      <c r="H83" s="256">
        <v>0</v>
      </c>
      <c r="I83" s="256">
        <v>1.96592113934457E-3</v>
      </c>
      <c r="J83" s="256">
        <v>0.84220528602600098</v>
      </c>
    </row>
    <row r="84" spans="1:10" x14ac:dyDescent="0.2">
      <c r="A84" s="2" t="s">
        <v>100</v>
      </c>
      <c r="B84" s="259">
        <v>40</v>
      </c>
      <c r="C84" s="256">
        <v>5.7045668363571202E-2</v>
      </c>
      <c r="D84" s="256">
        <v>0</v>
      </c>
      <c r="E84" s="256">
        <v>0</v>
      </c>
      <c r="F84" s="256">
        <v>0</v>
      </c>
      <c r="G84" s="256">
        <v>0</v>
      </c>
      <c r="H84" s="256">
        <v>0.14557422697544101</v>
      </c>
      <c r="I84" s="256">
        <v>0</v>
      </c>
      <c r="J84" s="256">
        <v>0.79738008975982699</v>
      </c>
    </row>
    <row r="85" spans="1:10" x14ac:dyDescent="0.2">
      <c r="A85" s="2" t="s">
        <v>101</v>
      </c>
      <c r="B85" s="259">
        <v>68</v>
      </c>
      <c r="C85" s="256">
        <v>7.0899985730647999E-2</v>
      </c>
      <c r="D85" s="256">
        <v>0</v>
      </c>
      <c r="E85" s="256">
        <v>0</v>
      </c>
      <c r="F85" s="256">
        <v>0</v>
      </c>
      <c r="G85" s="256">
        <v>2.7461560443043698E-2</v>
      </c>
      <c r="H85" s="256">
        <v>3.3946953713893897E-2</v>
      </c>
      <c r="I85" s="256">
        <v>0</v>
      </c>
      <c r="J85" s="256">
        <v>0.86769151687622104</v>
      </c>
    </row>
    <row r="86" spans="1:10" x14ac:dyDescent="0.2">
      <c r="A86" s="2" t="s">
        <v>102</v>
      </c>
      <c r="B86" s="259">
        <v>14</v>
      </c>
      <c r="C86" s="256" t="s">
        <v>1</v>
      </c>
      <c r="D86" s="256" t="s">
        <v>1</v>
      </c>
      <c r="E86" s="256" t="s">
        <v>1</v>
      </c>
      <c r="F86" s="256" t="s">
        <v>1</v>
      </c>
      <c r="G86" s="256" t="s">
        <v>1</v>
      </c>
      <c r="H86" s="256" t="s">
        <v>1</v>
      </c>
      <c r="I86" s="256" t="s">
        <v>1</v>
      </c>
      <c r="J86" s="256" t="s">
        <v>1</v>
      </c>
    </row>
    <row r="87" spans="1:10" x14ac:dyDescent="0.2">
      <c r="A87" s="2" t="s">
        <v>103</v>
      </c>
      <c r="B87" s="259">
        <v>36</v>
      </c>
      <c r="C87" s="256">
        <v>0</v>
      </c>
      <c r="D87" s="256">
        <v>0.11520542204379999</v>
      </c>
      <c r="E87" s="256">
        <v>0</v>
      </c>
      <c r="F87" s="256">
        <v>8.5857301950454698E-2</v>
      </c>
      <c r="G87" s="256">
        <v>4.8189632594585398E-2</v>
      </c>
      <c r="H87" s="256">
        <v>0.148059502243996</v>
      </c>
      <c r="I87" s="256">
        <v>0</v>
      </c>
      <c r="J87" s="256">
        <v>0.60268813371658303</v>
      </c>
    </row>
    <row r="88" spans="1:10" x14ac:dyDescent="0.2">
      <c r="A88" s="2" t="s">
        <v>104</v>
      </c>
      <c r="B88" s="259">
        <v>184</v>
      </c>
      <c r="C88" s="256">
        <v>0.124206840991974</v>
      </c>
      <c r="D88" s="256">
        <v>2.15863175690174E-2</v>
      </c>
      <c r="E88" s="256">
        <v>2.1919945254921899E-2</v>
      </c>
      <c r="F88" s="256">
        <v>1.0744528844952601E-2</v>
      </c>
      <c r="G88" s="256">
        <v>1.02021070197225E-2</v>
      </c>
      <c r="H88" s="256">
        <v>5.5060707032680498E-2</v>
      </c>
      <c r="I88" s="256">
        <v>2.68323495984077E-2</v>
      </c>
      <c r="J88" s="256">
        <v>0.72944718599319502</v>
      </c>
    </row>
    <row r="89" spans="1:10" x14ac:dyDescent="0.2">
      <c r="A89" s="5" t="s">
        <v>105</v>
      </c>
      <c r="B89" s="258" t="s">
        <v>1</v>
      </c>
      <c r="C89" s="255" t="s">
        <v>1</v>
      </c>
      <c r="D89" s="255" t="s">
        <v>1</v>
      </c>
      <c r="E89" s="255" t="s">
        <v>1</v>
      </c>
      <c r="F89" s="255" t="s">
        <v>1</v>
      </c>
      <c r="G89" s="255" t="s">
        <v>1</v>
      </c>
      <c r="H89" s="255" t="s">
        <v>1</v>
      </c>
      <c r="I89" s="255" t="s">
        <v>1</v>
      </c>
      <c r="J89" s="255" t="s">
        <v>1</v>
      </c>
    </row>
    <row r="90" spans="1:10" x14ac:dyDescent="0.2">
      <c r="A90" s="2" t="s">
        <v>106</v>
      </c>
      <c r="B90" s="259">
        <v>117</v>
      </c>
      <c r="C90" s="256">
        <v>0.12926246225833901</v>
      </c>
      <c r="D90" s="256">
        <v>4.2238470166921602E-2</v>
      </c>
      <c r="E90" s="256">
        <v>2.3033838719129601E-2</v>
      </c>
      <c r="F90" s="256">
        <v>1.41434650868177E-2</v>
      </c>
      <c r="G90" s="256">
        <v>1.3969284482300301E-2</v>
      </c>
      <c r="H90" s="256">
        <v>4.1462220251560197E-2</v>
      </c>
      <c r="I90" s="256">
        <v>2.9745718464255302E-2</v>
      </c>
      <c r="J90" s="256">
        <v>0.70614457130432096</v>
      </c>
    </row>
    <row r="91" spans="1:10" x14ac:dyDescent="0.2">
      <c r="A91" s="2" t="s">
        <v>107</v>
      </c>
      <c r="B91" s="259">
        <v>222</v>
      </c>
      <c r="C91" s="256">
        <v>6.6626451909542098E-2</v>
      </c>
      <c r="D91" s="256">
        <v>4.0523069910705098E-3</v>
      </c>
      <c r="E91" s="256">
        <v>0</v>
      </c>
      <c r="F91" s="256">
        <v>7.1266475133597903E-3</v>
      </c>
      <c r="G91" s="256">
        <v>1.0914602316915999E-2</v>
      </c>
      <c r="H91" s="256">
        <v>4.7023769468069097E-2</v>
      </c>
      <c r="I91" s="256">
        <v>1.7340952530503301E-2</v>
      </c>
      <c r="J91" s="256">
        <v>0.84691524505615201</v>
      </c>
    </row>
    <row r="92" spans="1:10" x14ac:dyDescent="0.2">
      <c r="A92" s="2" t="s">
        <v>108</v>
      </c>
      <c r="B92" s="259">
        <v>376</v>
      </c>
      <c r="C92" s="256">
        <v>7.7684141695499406E-2</v>
      </c>
      <c r="D92" s="256">
        <v>0</v>
      </c>
      <c r="E92" s="256">
        <v>1.93562672939152E-3</v>
      </c>
      <c r="F92" s="256">
        <v>0</v>
      </c>
      <c r="G92" s="256">
        <v>1.01892491802573E-2</v>
      </c>
      <c r="H92" s="256">
        <v>5.5259283632040003E-2</v>
      </c>
      <c r="I92" s="256">
        <v>1.67040769010782E-2</v>
      </c>
      <c r="J92" s="256">
        <v>0.83822762966155995</v>
      </c>
    </row>
    <row r="93" spans="1:10" x14ac:dyDescent="0.2">
      <c r="A93" s="2" t="s">
        <v>109</v>
      </c>
      <c r="B93" s="259">
        <v>50</v>
      </c>
      <c r="C93" s="256">
        <v>7.5208889320492701E-3</v>
      </c>
      <c r="D93" s="256">
        <v>0</v>
      </c>
      <c r="E93" s="256">
        <v>0</v>
      </c>
      <c r="F93" s="256">
        <v>0</v>
      </c>
      <c r="G93" s="256">
        <v>1.1106369085609901E-2</v>
      </c>
      <c r="H93" s="256">
        <v>5.49766235053539E-2</v>
      </c>
      <c r="I93" s="256">
        <v>1.19002172723413E-2</v>
      </c>
      <c r="J93" s="256">
        <v>0.91449588537216198</v>
      </c>
    </row>
    <row r="94" spans="1:10" x14ac:dyDescent="0.2">
      <c r="A94" s="5" t="s">
        <v>110</v>
      </c>
      <c r="B94" s="258" t="s">
        <v>1</v>
      </c>
      <c r="C94" s="255" t="s">
        <v>1</v>
      </c>
      <c r="D94" s="255" t="s">
        <v>1</v>
      </c>
      <c r="E94" s="255" t="s">
        <v>1</v>
      </c>
      <c r="F94" s="255" t="s">
        <v>1</v>
      </c>
      <c r="G94" s="255" t="s">
        <v>1</v>
      </c>
      <c r="H94" s="255" t="s">
        <v>1</v>
      </c>
      <c r="I94" s="255" t="s">
        <v>1</v>
      </c>
      <c r="J94" s="255" t="s">
        <v>1</v>
      </c>
    </row>
    <row r="95" spans="1:10" x14ac:dyDescent="0.2">
      <c r="A95" s="2" t="s">
        <v>106</v>
      </c>
      <c r="B95" s="259">
        <v>190</v>
      </c>
      <c r="C95" s="256">
        <v>0.11062394082546199</v>
      </c>
      <c r="D95" s="256">
        <v>3.1364485621452297E-2</v>
      </c>
      <c r="E95" s="256">
        <v>1.4863749966025399E-2</v>
      </c>
      <c r="F95" s="256">
        <v>9.12678614258766E-3</v>
      </c>
      <c r="G95" s="256">
        <v>9.01438761502504E-3</v>
      </c>
      <c r="H95" s="256">
        <v>4.9584921449422802E-2</v>
      </c>
      <c r="I95" s="256">
        <v>2.4527560919523201E-2</v>
      </c>
      <c r="J95" s="256">
        <v>0.75089418888091997</v>
      </c>
    </row>
    <row r="96" spans="1:10" x14ac:dyDescent="0.2">
      <c r="A96" s="2" t="s">
        <v>107</v>
      </c>
      <c r="B96" s="259">
        <v>260</v>
      </c>
      <c r="C96" s="256">
        <v>6.7678794264793396E-2</v>
      </c>
      <c r="D96" s="256">
        <v>0</v>
      </c>
      <c r="E96" s="256">
        <v>0</v>
      </c>
      <c r="F96" s="256">
        <v>6.3571911305189098E-3</v>
      </c>
      <c r="G96" s="256">
        <v>9.7361644729971903E-3</v>
      </c>
      <c r="H96" s="256">
        <v>3.5599246621131897E-2</v>
      </c>
      <c r="I96" s="256">
        <v>1.7421863973140699E-2</v>
      </c>
      <c r="J96" s="256">
        <v>0.86320674419403098</v>
      </c>
    </row>
    <row r="97" spans="1:10" x14ac:dyDescent="0.2">
      <c r="A97" s="2" t="s">
        <v>108</v>
      </c>
      <c r="B97" s="259">
        <v>294</v>
      </c>
      <c r="C97" s="256">
        <v>7.3024235665798201E-2</v>
      </c>
      <c r="D97" s="256">
        <v>0</v>
      </c>
      <c r="E97" s="256">
        <v>2.6558768004179001E-3</v>
      </c>
      <c r="F97" s="256">
        <v>0</v>
      </c>
      <c r="G97" s="256">
        <v>1.5697579830884899E-2</v>
      </c>
      <c r="H97" s="256">
        <v>6.3652291893959004E-2</v>
      </c>
      <c r="I97" s="256">
        <v>1.7589505761861801E-2</v>
      </c>
      <c r="J97" s="256">
        <v>0.82738053798675504</v>
      </c>
    </row>
    <row r="98" spans="1:10" x14ac:dyDescent="0.2">
      <c r="A98" s="2" t="s">
        <v>109</v>
      </c>
      <c r="B98" s="259">
        <v>21</v>
      </c>
      <c r="C98" s="256" t="s">
        <v>1</v>
      </c>
      <c r="D98" s="256" t="s">
        <v>1</v>
      </c>
      <c r="E98" s="256" t="s">
        <v>1</v>
      </c>
      <c r="F98" s="256" t="s">
        <v>1</v>
      </c>
      <c r="G98" s="256" t="s">
        <v>1</v>
      </c>
      <c r="H98" s="256" t="s">
        <v>1</v>
      </c>
      <c r="I98" s="256" t="s">
        <v>1</v>
      </c>
      <c r="J98" s="256" t="s">
        <v>1</v>
      </c>
    </row>
    <row r="99" spans="1:10" x14ac:dyDescent="0.2">
      <c r="A99" s="5" t="s">
        <v>111</v>
      </c>
      <c r="B99" s="258" t="s">
        <v>1</v>
      </c>
      <c r="C99" s="255" t="s">
        <v>1</v>
      </c>
      <c r="D99" s="255" t="s">
        <v>1</v>
      </c>
      <c r="E99" s="255" t="s">
        <v>1</v>
      </c>
      <c r="F99" s="255" t="s">
        <v>1</v>
      </c>
      <c r="G99" s="255" t="s">
        <v>1</v>
      </c>
      <c r="H99" s="255" t="s">
        <v>1</v>
      </c>
      <c r="I99" s="255" t="s">
        <v>1</v>
      </c>
      <c r="J99" s="255" t="s">
        <v>1</v>
      </c>
    </row>
    <row r="100" spans="1:10" x14ac:dyDescent="0.2">
      <c r="A100" s="2" t="s">
        <v>112</v>
      </c>
      <c r="B100" s="259">
        <v>62</v>
      </c>
      <c r="C100" s="256">
        <v>6.6851668059825897E-2</v>
      </c>
      <c r="D100" s="256">
        <v>4.5011512935161598E-2</v>
      </c>
      <c r="E100" s="256">
        <v>3.4902900457382202E-2</v>
      </c>
      <c r="F100" s="256">
        <v>2.1431423723697701E-2</v>
      </c>
      <c r="G100" s="256">
        <v>4.2598914355039597E-2</v>
      </c>
      <c r="H100" s="256">
        <v>6.5174415707588196E-2</v>
      </c>
      <c r="I100" s="256">
        <v>9.6463067457079905E-3</v>
      </c>
      <c r="J100" s="256">
        <v>0.71438282728195202</v>
      </c>
    </row>
    <row r="101" spans="1:10" x14ac:dyDescent="0.2">
      <c r="A101" s="2" t="s">
        <v>113</v>
      </c>
      <c r="B101" s="259">
        <v>195</v>
      </c>
      <c r="C101" s="256">
        <v>8.1402726471424103E-2</v>
      </c>
      <c r="D101" s="256">
        <v>2.4050807580351798E-2</v>
      </c>
      <c r="E101" s="256">
        <v>1.34848784655333E-2</v>
      </c>
      <c r="F101" s="256">
        <v>8.7933158501982706E-3</v>
      </c>
      <c r="G101" s="256">
        <v>3.0245094094425401E-3</v>
      </c>
      <c r="H101" s="256">
        <v>5.5021077394485501E-2</v>
      </c>
      <c r="I101" s="256">
        <v>4.7984216362237903E-2</v>
      </c>
      <c r="J101" s="256">
        <v>0.76623845100402799</v>
      </c>
    </row>
    <row r="102" spans="1:10" x14ac:dyDescent="0.2">
      <c r="A102" s="2" t="s">
        <v>114</v>
      </c>
      <c r="B102" s="259">
        <v>208</v>
      </c>
      <c r="C102" s="256">
        <v>0.124138511717319</v>
      </c>
      <c r="D102" s="256">
        <v>6.30797306075692E-3</v>
      </c>
      <c r="E102" s="256">
        <v>1.0759686119854501E-2</v>
      </c>
      <c r="F102" s="256">
        <v>0</v>
      </c>
      <c r="G102" s="256">
        <v>1.5789985656738299E-2</v>
      </c>
      <c r="H102" s="256">
        <v>9.3028083443641704E-2</v>
      </c>
      <c r="I102" s="256">
        <v>1.76719576120377E-2</v>
      </c>
      <c r="J102" s="256">
        <v>0.73230379819869995</v>
      </c>
    </row>
    <row r="103" spans="1:10" x14ac:dyDescent="0.2">
      <c r="A103" s="2" t="s">
        <v>115</v>
      </c>
      <c r="B103" s="259">
        <v>103</v>
      </c>
      <c r="C103" s="256">
        <v>6.5931253135204301E-2</v>
      </c>
      <c r="D103" s="256">
        <v>0</v>
      </c>
      <c r="E103" s="256">
        <v>1.1940242722630501E-2</v>
      </c>
      <c r="F103" s="256">
        <v>0</v>
      </c>
      <c r="G103" s="256">
        <v>2.7166230604052499E-2</v>
      </c>
      <c r="H103" s="256">
        <v>2.0065419375896499E-2</v>
      </c>
      <c r="I103" s="256">
        <v>8.0157313495874405E-3</v>
      </c>
      <c r="J103" s="256">
        <v>0.86688113212585405</v>
      </c>
    </row>
    <row r="104" spans="1:10" x14ac:dyDescent="0.2">
      <c r="A104" s="2" t="s">
        <v>116</v>
      </c>
      <c r="B104" s="259">
        <v>86</v>
      </c>
      <c r="C104" s="256">
        <v>9.2262782156467396E-2</v>
      </c>
      <c r="D104" s="256">
        <v>0</v>
      </c>
      <c r="E104" s="256">
        <v>0</v>
      </c>
      <c r="F104" s="256">
        <v>0</v>
      </c>
      <c r="G104" s="256">
        <v>0</v>
      </c>
      <c r="H104" s="256">
        <v>6.8124905228614798E-3</v>
      </c>
      <c r="I104" s="256">
        <v>0</v>
      </c>
      <c r="J104" s="256">
        <v>0.90092474222183205</v>
      </c>
    </row>
    <row r="105" spans="1:10" x14ac:dyDescent="0.2">
      <c r="A105" s="2" t="s">
        <v>117</v>
      </c>
      <c r="B105" s="259">
        <v>94</v>
      </c>
      <c r="C105" s="256">
        <v>1.59741099923849E-2</v>
      </c>
      <c r="D105" s="256">
        <v>0</v>
      </c>
      <c r="E105" s="256">
        <v>0</v>
      </c>
      <c r="F105" s="256">
        <v>7.1076890453696303E-3</v>
      </c>
      <c r="G105" s="256">
        <v>0</v>
      </c>
      <c r="H105" s="256">
        <v>3.02527714520693E-2</v>
      </c>
      <c r="I105" s="256">
        <v>2.0312834531068798E-2</v>
      </c>
      <c r="J105" s="256">
        <v>0.92635262012481701</v>
      </c>
    </row>
    <row r="106" spans="1:10" x14ac:dyDescent="0.2">
      <c r="A106" s="2" t="s">
        <v>118</v>
      </c>
      <c r="B106" s="259">
        <v>83</v>
      </c>
      <c r="C106" s="256">
        <v>3.0487721785903001E-2</v>
      </c>
      <c r="D106" s="256">
        <v>2.1904032677411998E-2</v>
      </c>
      <c r="E106" s="256">
        <v>0</v>
      </c>
      <c r="F106" s="256">
        <v>0</v>
      </c>
      <c r="G106" s="256">
        <v>1.21338209137321E-2</v>
      </c>
      <c r="H106" s="256">
        <v>1.53213050216436E-2</v>
      </c>
      <c r="I106" s="256">
        <v>2.5439511984586698E-2</v>
      </c>
      <c r="J106" s="256">
        <v>0.89471358060836803</v>
      </c>
    </row>
    <row r="107" spans="1:10" x14ac:dyDescent="0.2">
      <c r="A107" s="5" t="s">
        <v>111</v>
      </c>
      <c r="B107" s="258" t="s">
        <v>1</v>
      </c>
      <c r="C107" s="255" t="s">
        <v>1</v>
      </c>
      <c r="D107" s="255" t="s">
        <v>1</v>
      </c>
      <c r="E107" s="255" t="s">
        <v>1</v>
      </c>
      <c r="F107" s="255" t="s">
        <v>1</v>
      </c>
      <c r="G107" s="255" t="s">
        <v>1</v>
      </c>
      <c r="H107" s="255" t="s">
        <v>1</v>
      </c>
      <c r="I107" s="255" t="s">
        <v>1</v>
      </c>
      <c r="J107" s="255" t="s">
        <v>1</v>
      </c>
    </row>
    <row r="108" spans="1:10" x14ac:dyDescent="0.2">
      <c r="A108" s="2" t="s">
        <v>119</v>
      </c>
      <c r="B108" s="259">
        <v>257</v>
      </c>
      <c r="C108" s="256">
        <v>7.6435245573520702E-2</v>
      </c>
      <c r="D108" s="256">
        <v>3.1206432729959498E-2</v>
      </c>
      <c r="E108" s="256">
        <v>2.0796624943613999E-2</v>
      </c>
      <c r="F108" s="256">
        <v>1.3107749633490999E-2</v>
      </c>
      <c r="G108" s="256">
        <v>1.6534533351659799E-2</v>
      </c>
      <c r="H108" s="256">
        <v>5.8487255126237897E-2</v>
      </c>
      <c r="I108" s="256">
        <v>3.4896310418844202E-2</v>
      </c>
      <c r="J108" s="256">
        <v>0.74853587150573697</v>
      </c>
    </row>
    <row r="109" spans="1:10" x14ac:dyDescent="0.2">
      <c r="A109" s="2" t="s">
        <v>120</v>
      </c>
      <c r="B109" s="259">
        <v>264</v>
      </c>
      <c r="C109" s="256">
        <v>0.112051576375961</v>
      </c>
      <c r="D109" s="256">
        <v>4.7946791164576999E-3</v>
      </c>
      <c r="E109" s="256">
        <v>8.1784175708889996E-3</v>
      </c>
      <c r="F109" s="256">
        <v>0</v>
      </c>
      <c r="G109" s="256">
        <v>2.3599322885274901E-2</v>
      </c>
      <c r="H109" s="256">
        <v>7.9276494681835202E-2</v>
      </c>
      <c r="I109" s="256">
        <v>1.6854373738169701E-2</v>
      </c>
      <c r="J109" s="256">
        <v>0.75524514913559004</v>
      </c>
    </row>
    <row r="110" spans="1:10" x14ac:dyDescent="0.2">
      <c r="A110" s="2" t="s">
        <v>121</v>
      </c>
      <c r="B110" s="259">
        <v>133</v>
      </c>
      <c r="C110" s="256">
        <v>8.1317216157913194E-2</v>
      </c>
      <c r="D110" s="256">
        <v>0</v>
      </c>
      <c r="E110" s="256">
        <v>8.2035055384039896E-3</v>
      </c>
      <c r="F110" s="256">
        <v>0</v>
      </c>
      <c r="G110" s="256">
        <v>0</v>
      </c>
      <c r="H110" s="256">
        <v>4.7622295096516601E-3</v>
      </c>
      <c r="I110" s="256">
        <v>0</v>
      </c>
      <c r="J110" s="256">
        <v>0.90571707487106301</v>
      </c>
    </row>
    <row r="111" spans="1:10" x14ac:dyDescent="0.2">
      <c r="A111" s="2" t="s">
        <v>122</v>
      </c>
      <c r="B111" s="259">
        <v>177</v>
      </c>
      <c r="C111" s="256">
        <v>2.2483019158244098E-2</v>
      </c>
      <c r="D111" s="256">
        <v>9.8232831805944408E-3</v>
      </c>
      <c r="E111" s="256">
        <v>0</v>
      </c>
      <c r="F111" s="256">
        <v>3.9201094768941402E-3</v>
      </c>
      <c r="G111" s="256">
        <v>5.4416446946561302E-3</v>
      </c>
      <c r="H111" s="256">
        <v>2.3556469008326499E-2</v>
      </c>
      <c r="I111" s="256">
        <v>2.26119924336672E-2</v>
      </c>
      <c r="J111" s="256">
        <v>0.91216349601745605</v>
      </c>
    </row>
    <row r="112" spans="1:10" x14ac:dyDescent="0.2">
      <c r="A112" s="5" t="s">
        <v>111</v>
      </c>
      <c r="B112" s="258" t="s">
        <v>1</v>
      </c>
      <c r="C112" s="255" t="s">
        <v>1</v>
      </c>
      <c r="D112" s="255" t="s">
        <v>1</v>
      </c>
      <c r="E112" s="255" t="s">
        <v>1</v>
      </c>
      <c r="F112" s="255" t="s">
        <v>1</v>
      </c>
      <c r="G112" s="255" t="s">
        <v>1</v>
      </c>
      <c r="H112" s="255" t="s">
        <v>1</v>
      </c>
      <c r="I112" s="255" t="s">
        <v>1</v>
      </c>
      <c r="J112" s="255" t="s">
        <v>1</v>
      </c>
    </row>
    <row r="113" spans="1:10" x14ac:dyDescent="0.2">
      <c r="A113" s="2" t="s">
        <v>119</v>
      </c>
      <c r="B113" s="259">
        <v>257</v>
      </c>
      <c r="C113" s="256">
        <v>7.6435245573520702E-2</v>
      </c>
      <c r="D113" s="256">
        <v>3.1206432729959498E-2</v>
      </c>
      <c r="E113" s="256">
        <v>2.0796624943613999E-2</v>
      </c>
      <c r="F113" s="256">
        <v>1.3107749633490999E-2</v>
      </c>
      <c r="G113" s="256">
        <v>1.6534533351659799E-2</v>
      </c>
      <c r="H113" s="256">
        <v>5.8487255126237897E-2</v>
      </c>
      <c r="I113" s="256">
        <v>3.4896310418844202E-2</v>
      </c>
      <c r="J113" s="256">
        <v>0.74853587150573697</v>
      </c>
    </row>
    <row r="114" spans="1:10" x14ac:dyDescent="0.2">
      <c r="A114" s="2" t="s">
        <v>123</v>
      </c>
      <c r="B114" s="259">
        <v>311</v>
      </c>
      <c r="C114" s="256">
        <v>0.103204324841499</v>
      </c>
      <c r="D114" s="256">
        <v>4.0393164381384798E-3</v>
      </c>
      <c r="E114" s="256">
        <v>1.11842723563313E-2</v>
      </c>
      <c r="F114" s="256">
        <v>0</v>
      </c>
      <c r="G114" s="256">
        <v>1.98814421892166E-2</v>
      </c>
      <c r="H114" s="256">
        <v>6.6787131130695301E-2</v>
      </c>
      <c r="I114" s="256">
        <v>1.41991041600704E-2</v>
      </c>
      <c r="J114" s="256">
        <v>0.78070443868637096</v>
      </c>
    </row>
    <row r="115" spans="1:10" x14ac:dyDescent="0.2">
      <c r="A115" s="2" t="s">
        <v>124</v>
      </c>
      <c r="B115" s="259">
        <v>263</v>
      </c>
      <c r="C115" s="256">
        <v>5.2459426224231699E-2</v>
      </c>
      <c r="D115" s="256">
        <v>5.6033390574157203E-3</v>
      </c>
      <c r="E115" s="256">
        <v>0</v>
      </c>
      <c r="F115" s="256">
        <v>2.2360857110470499E-3</v>
      </c>
      <c r="G115" s="256">
        <v>3.1039905734360201E-3</v>
      </c>
      <c r="H115" s="256">
        <v>1.6363490372896201E-2</v>
      </c>
      <c r="I115" s="256">
        <v>1.28981983289123E-2</v>
      </c>
      <c r="J115" s="256">
        <v>0.90733546018600497</v>
      </c>
    </row>
    <row r="116" spans="1:10" x14ac:dyDescent="0.2">
      <c r="A116" s="5" t="s">
        <v>125</v>
      </c>
      <c r="B116" s="258" t="s">
        <v>1</v>
      </c>
      <c r="C116" s="255" t="s">
        <v>1</v>
      </c>
      <c r="D116" s="255" t="s">
        <v>1</v>
      </c>
      <c r="E116" s="255" t="s">
        <v>1</v>
      </c>
      <c r="F116" s="255" t="s">
        <v>1</v>
      </c>
      <c r="G116" s="255" t="s">
        <v>1</v>
      </c>
      <c r="H116" s="255" t="s">
        <v>1</v>
      </c>
      <c r="I116" s="255" t="s">
        <v>1</v>
      </c>
      <c r="J116" s="255" t="s">
        <v>1</v>
      </c>
    </row>
    <row r="117" spans="1:10" x14ac:dyDescent="0.2">
      <c r="A117" s="2" t="s">
        <v>126</v>
      </c>
      <c r="B117" s="259">
        <v>138</v>
      </c>
      <c r="C117" s="256">
        <v>0.12688432633876801</v>
      </c>
      <c r="D117" s="256">
        <v>4.3871637433767298E-2</v>
      </c>
      <c r="E117" s="256">
        <v>2.07909382879734E-2</v>
      </c>
      <c r="F117" s="256">
        <v>1.27662569284439E-2</v>
      </c>
      <c r="G117" s="256">
        <v>1.2609036639332801E-2</v>
      </c>
      <c r="H117" s="256">
        <v>3.7424869835376698E-2</v>
      </c>
      <c r="I117" s="256">
        <v>2.6849253103136999E-2</v>
      </c>
      <c r="J117" s="256">
        <v>0.71880370378494296</v>
      </c>
    </row>
    <row r="118" spans="1:10" x14ac:dyDescent="0.2">
      <c r="A118" s="2" t="s">
        <v>127</v>
      </c>
      <c r="B118" s="259">
        <v>33</v>
      </c>
      <c r="C118" s="256">
        <v>6.9758512079715701E-2</v>
      </c>
      <c r="D118" s="256">
        <v>0</v>
      </c>
      <c r="E118" s="256">
        <v>0</v>
      </c>
      <c r="F118" s="256">
        <v>0</v>
      </c>
      <c r="G118" s="256">
        <v>0</v>
      </c>
      <c r="H118" s="256">
        <v>0.122706100344658</v>
      </c>
      <c r="I118" s="256">
        <v>2.86625344306231E-2</v>
      </c>
      <c r="J118" s="256">
        <v>0.77887284755706798</v>
      </c>
    </row>
    <row r="119" spans="1:10" x14ac:dyDescent="0.2">
      <c r="A119" s="2" t="s">
        <v>128</v>
      </c>
      <c r="B119" s="259">
        <v>55</v>
      </c>
      <c r="C119" s="256">
        <v>7.1313761174678802E-2</v>
      </c>
      <c r="D119" s="256">
        <v>0</v>
      </c>
      <c r="E119" s="256">
        <v>0</v>
      </c>
      <c r="F119" s="256">
        <v>0</v>
      </c>
      <c r="G119" s="256">
        <v>0</v>
      </c>
      <c r="H119" s="256">
        <v>6.77402038127184E-3</v>
      </c>
      <c r="I119" s="256">
        <v>0</v>
      </c>
      <c r="J119" s="256">
        <v>0.92191219329833995</v>
      </c>
    </row>
    <row r="120" spans="1:10" x14ac:dyDescent="0.2">
      <c r="A120" s="2" t="s">
        <v>129</v>
      </c>
      <c r="B120" s="259">
        <v>113</v>
      </c>
      <c r="C120" s="256">
        <v>5.7341288775205598E-2</v>
      </c>
      <c r="D120" s="256">
        <v>0</v>
      </c>
      <c r="E120" s="256">
        <v>0</v>
      </c>
      <c r="F120" s="256">
        <v>1.4853047206997899E-2</v>
      </c>
      <c r="G120" s="256">
        <v>2.2747736424207701E-2</v>
      </c>
      <c r="H120" s="256">
        <v>4.7286253422498703E-2</v>
      </c>
      <c r="I120" s="256">
        <v>2.51778289675713E-2</v>
      </c>
      <c r="J120" s="256">
        <v>0.83259385824203502</v>
      </c>
    </row>
    <row r="121" spans="1:10" x14ac:dyDescent="0.2">
      <c r="A121" s="2" t="s">
        <v>130</v>
      </c>
      <c r="B121" s="259">
        <v>112</v>
      </c>
      <c r="C121" s="256">
        <v>7.4710682034492507E-2</v>
      </c>
      <c r="D121" s="256">
        <v>0</v>
      </c>
      <c r="E121" s="256">
        <v>0</v>
      </c>
      <c r="F121" s="256">
        <v>0</v>
      </c>
      <c r="G121" s="256">
        <v>0</v>
      </c>
      <c r="H121" s="256">
        <v>3.1892191618681003E-2</v>
      </c>
      <c r="I121" s="256">
        <v>1.54240373522043E-2</v>
      </c>
      <c r="J121" s="256">
        <v>0.87797307968139604</v>
      </c>
    </row>
    <row r="122" spans="1:10" x14ac:dyDescent="0.2">
      <c r="A122" s="2" t="s">
        <v>131</v>
      </c>
      <c r="B122" s="259">
        <v>85</v>
      </c>
      <c r="C122" s="256">
        <v>6.5479077398776994E-2</v>
      </c>
      <c r="D122" s="256">
        <v>0</v>
      </c>
      <c r="E122" s="256">
        <v>8.3199059590697306E-3</v>
      </c>
      <c r="F122" s="256">
        <v>0</v>
      </c>
      <c r="G122" s="256">
        <v>1.7246307805180501E-2</v>
      </c>
      <c r="H122" s="256">
        <v>7.2194926440715804E-2</v>
      </c>
      <c r="I122" s="256">
        <v>2.0488711073994598E-2</v>
      </c>
      <c r="J122" s="256">
        <v>0.81627106666564897</v>
      </c>
    </row>
    <row r="123" spans="1:10" x14ac:dyDescent="0.2">
      <c r="A123" s="2" t="s">
        <v>132</v>
      </c>
      <c r="B123" s="259">
        <v>35</v>
      </c>
      <c r="C123" s="256">
        <v>0.12964941561222099</v>
      </c>
      <c r="D123" s="256">
        <v>0</v>
      </c>
      <c r="E123" s="256">
        <v>0</v>
      </c>
      <c r="F123" s="256">
        <v>0</v>
      </c>
      <c r="G123" s="256">
        <v>0</v>
      </c>
      <c r="H123" s="256">
        <v>0.14714829623699199</v>
      </c>
      <c r="I123" s="256">
        <v>1.3166752643883201E-2</v>
      </c>
      <c r="J123" s="256">
        <v>0.71003556251525901</v>
      </c>
    </row>
    <row r="124" spans="1:10" x14ac:dyDescent="0.2">
      <c r="A124" s="3" t="s">
        <v>133</v>
      </c>
      <c r="B124" s="260">
        <v>194</v>
      </c>
      <c r="C124" s="257">
        <v>5.5399339646100998E-2</v>
      </c>
      <c r="D124" s="257">
        <v>0</v>
      </c>
      <c r="E124" s="257">
        <v>0</v>
      </c>
      <c r="F124" s="257">
        <v>0</v>
      </c>
      <c r="G124" s="257">
        <v>1.7137622460722899E-2</v>
      </c>
      <c r="H124" s="257">
        <v>4.1508931666612597E-2</v>
      </c>
      <c r="I124" s="257">
        <v>1.5304163098335301E-2</v>
      </c>
      <c r="J124" s="257">
        <v>0.870649933815002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257</v>
      </c>
    </row>
    <row r="4" spans="1:6" x14ac:dyDescent="0.2">
      <c r="A4" t="s">
        <v>239</v>
      </c>
    </row>
    <row r="5" spans="1:6" ht="63.75" x14ac:dyDescent="0.2">
      <c r="A5" s="4" t="s">
        <v>24</v>
      </c>
      <c r="B5" s="4" t="s">
        <v>4</v>
      </c>
      <c r="C5" s="4" t="s">
        <v>258</v>
      </c>
      <c r="D5" s="4" t="s">
        <v>259</v>
      </c>
      <c r="E5" s="4" t="s">
        <v>260</v>
      </c>
      <c r="F5" s="4" t="s">
        <v>145</v>
      </c>
    </row>
    <row r="6" spans="1:6" x14ac:dyDescent="0.2">
      <c r="A6" s="5" t="s">
        <v>26</v>
      </c>
      <c r="B6" s="264" t="s">
        <v>1</v>
      </c>
      <c r="C6" s="261" t="s">
        <v>1</v>
      </c>
      <c r="D6" s="261" t="s">
        <v>1</v>
      </c>
      <c r="E6" s="261" t="s">
        <v>1</v>
      </c>
      <c r="F6" s="261" t="s">
        <v>1</v>
      </c>
    </row>
    <row r="7" spans="1:6" x14ac:dyDescent="0.2">
      <c r="A7" s="2" t="s">
        <v>26</v>
      </c>
      <c r="B7" s="265">
        <v>868</v>
      </c>
      <c r="C7" s="262">
        <v>0.11688599735498401</v>
      </c>
      <c r="D7" s="262">
        <v>0.20167364180087999</v>
      </c>
      <c r="E7" s="262">
        <v>0.64378345012664795</v>
      </c>
      <c r="F7" s="262">
        <v>3.7656899541616398E-2</v>
      </c>
    </row>
    <row r="8" spans="1:6" x14ac:dyDescent="0.2">
      <c r="A8" s="5" t="s">
        <v>27</v>
      </c>
      <c r="B8" s="264" t="s">
        <v>1</v>
      </c>
      <c r="C8" s="261" t="s">
        <v>1</v>
      </c>
      <c r="D8" s="261" t="s">
        <v>1</v>
      </c>
      <c r="E8" s="261" t="s">
        <v>1</v>
      </c>
      <c r="F8" s="261" t="s">
        <v>1</v>
      </c>
    </row>
    <row r="9" spans="1:6" x14ac:dyDescent="0.2">
      <c r="A9" s="2" t="s">
        <v>28</v>
      </c>
      <c r="B9" s="265">
        <v>344</v>
      </c>
      <c r="C9" s="262">
        <v>0.12051723152399101</v>
      </c>
      <c r="D9" s="262">
        <v>0.19078710675239599</v>
      </c>
      <c r="E9" s="262">
        <v>0.64474689960479703</v>
      </c>
      <c r="F9" s="262">
        <v>4.3948750942945501E-2</v>
      </c>
    </row>
    <row r="10" spans="1:6" x14ac:dyDescent="0.2">
      <c r="A10" s="2" t="s">
        <v>29</v>
      </c>
      <c r="B10" s="265">
        <v>42</v>
      </c>
      <c r="C10" s="262">
        <v>0.199221596121788</v>
      </c>
      <c r="D10" s="262">
        <v>0.178713649511337</v>
      </c>
      <c r="E10" s="262">
        <v>0.548420190811157</v>
      </c>
      <c r="F10" s="262">
        <v>7.3644533753395094E-2</v>
      </c>
    </row>
    <row r="11" spans="1:6" x14ac:dyDescent="0.2">
      <c r="A11" s="2" t="s">
        <v>30</v>
      </c>
      <c r="B11" s="265">
        <v>100</v>
      </c>
      <c r="C11" s="262">
        <v>9.1984771192073794E-2</v>
      </c>
      <c r="D11" s="262">
        <v>0.174355193972588</v>
      </c>
      <c r="E11" s="262">
        <v>0.70767962932586703</v>
      </c>
      <c r="F11" s="262">
        <v>2.5980412960052501E-2</v>
      </c>
    </row>
    <row r="12" spans="1:6" x14ac:dyDescent="0.2">
      <c r="A12" s="2" t="s">
        <v>31</v>
      </c>
      <c r="B12" s="265">
        <v>153</v>
      </c>
      <c r="C12" s="262">
        <v>8.5808716714382199E-2</v>
      </c>
      <c r="D12" s="262">
        <v>0.12266524881124501</v>
      </c>
      <c r="E12" s="262">
        <v>0.75818485021591198</v>
      </c>
      <c r="F12" s="262">
        <v>3.3341210335493102E-2</v>
      </c>
    </row>
    <row r="13" spans="1:6" x14ac:dyDescent="0.2">
      <c r="A13" s="2" t="s">
        <v>32</v>
      </c>
      <c r="B13" s="265">
        <v>82</v>
      </c>
      <c r="C13" s="262">
        <v>0.13942886888980899</v>
      </c>
      <c r="D13" s="262">
        <v>0.288855701684952</v>
      </c>
      <c r="E13" s="262">
        <v>0.55876773595809903</v>
      </c>
      <c r="F13" s="262">
        <v>1.2947701849043401E-2</v>
      </c>
    </row>
    <row r="14" spans="1:6" x14ac:dyDescent="0.2">
      <c r="A14" s="2" t="s">
        <v>33</v>
      </c>
      <c r="B14" s="265">
        <v>125</v>
      </c>
      <c r="C14" s="262">
        <v>7.5846113264560699E-2</v>
      </c>
      <c r="D14" s="262">
        <v>0.33276802301406899</v>
      </c>
      <c r="E14" s="262">
        <v>0.58693414926528897</v>
      </c>
      <c r="F14" s="262">
        <v>4.4517302885651597E-3</v>
      </c>
    </row>
    <row r="15" spans="1:6" x14ac:dyDescent="0.2">
      <c r="A15" s="5" t="s">
        <v>34</v>
      </c>
      <c r="B15" s="264" t="s">
        <v>1</v>
      </c>
      <c r="C15" s="261" t="s">
        <v>1</v>
      </c>
      <c r="D15" s="261" t="s">
        <v>1</v>
      </c>
      <c r="E15" s="261" t="s">
        <v>1</v>
      </c>
      <c r="F15" s="261" t="s">
        <v>1</v>
      </c>
    </row>
    <row r="16" spans="1:6" x14ac:dyDescent="0.2">
      <c r="A16" s="2" t="s">
        <v>35</v>
      </c>
      <c r="B16" s="265">
        <v>545</v>
      </c>
      <c r="C16" s="262">
        <v>0.10253890603780701</v>
      </c>
      <c r="D16" s="262">
        <v>0.17406085133552601</v>
      </c>
      <c r="E16" s="262">
        <v>0.68153446912765503</v>
      </c>
      <c r="F16" s="262">
        <v>4.1865743696689599E-2</v>
      </c>
    </row>
    <row r="17" spans="1:6" x14ac:dyDescent="0.2">
      <c r="A17" s="2" t="s">
        <v>36</v>
      </c>
      <c r="B17" s="265">
        <v>43</v>
      </c>
      <c r="C17" s="262">
        <v>0.18786026537418399</v>
      </c>
      <c r="D17" s="262">
        <v>0.18361149728298201</v>
      </c>
      <c r="E17" s="262">
        <v>0.58908581733703602</v>
      </c>
      <c r="F17" s="262">
        <v>3.9442431181669201E-2</v>
      </c>
    </row>
    <row r="18" spans="1:6" x14ac:dyDescent="0.2">
      <c r="A18" s="2" t="s">
        <v>37</v>
      </c>
      <c r="B18" s="265">
        <v>208</v>
      </c>
      <c r="C18" s="262">
        <v>0.15157285332679701</v>
      </c>
      <c r="D18" s="262">
        <v>0.29279774427413902</v>
      </c>
      <c r="E18" s="262">
        <v>0.53858065605163596</v>
      </c>
      <c r="F18" s="262">
        <v>1.7048738896846799E-2</v>
      </c>
    </row>
    <row r="19" spans="1:6" x14ac:dyDescent="0.2">
      <c r="A19" s="2" t="s">
        <v>38</v>
      </c>
      <c r="B19" s="265">
        <v>49</v>
      </c>
      <c r="C19" s="262">
        <v>2.9097072780132301E-2</v>
      </c>
      <c r="D19" s="262">
        <v>0.19790744781494099</v>
      </c>
      <c r="E19" s="262">
        <v>0.72623425722122203</v>
      </c>
      <c r="F19" s="262">
        <v>4.6761233359575299E-2</v>
      </c>
    </row>
    <row r="20" spans="1:6" x14ac:dyDescent="0.2">
      <c r="A20" s="5" t="s">
        <v>39</v>
      </c>
      <c r="B20" s="264" t="s">
        <v>1</v>
      </c>
      <c r="C20" s="261" t="s">
        <v>1</v>
      </c>
      <c r="D20" s="261" t="s">
        <v>1</v>
      </c>
      <c r="E20" s="261" t="s">
        <v>1</v>
      </c>
      <c r="F20" s="261" t="s">
        <v>1</v>
      </c>
    </row>
    <row r="21" spans="1:6" x14ac:dyDescent="0.2">
      <c r="A21" s="2" t="s">
        <v>35</v>
      </c>
      <c r="B21" s="265">
        <v>545</v>
      </c>
      <c r="C21" s="262">
        <v>0.10253890603780701</v>
      </c>
      <c r="D21" s="262">
        <v>0.17406085133552601</v>
      </c>
      <c r="E21" s="262">
        <v>0.68153446912765503</v>
      </c>
      <c r="F21" s="262">
        <v>4.1865743696689599E-2</v>
      </c>
    </row>
    <row r="22" spans="1:6" x14ac:dyDescent="0.2">
      <c r="A22" s="2" t="s">
        <v>40</v>
      </c>
      <c r="B22" s="265">
        <v>19</v>
      </c>
      <c r="C22" s="262" t="s">
        <v>1</v>
      </c>
      <c r="D22" s="262" t="s">
        <v>1</v>
      </c>
      <c r="E22" s="262" t="s">
        <v>1</v>
      </c>
      <c r="F22" s="262" t="s">
        <v>1</v>
      </c>
    </row>
    <row r="23" spans="1:6" x14ac:dyDescent="0.2">
      <c r="A23" s="2" t="s">
        <v>41</v>
      </c>
      <c r="B23" s="265">
        <v>22</v>
      </c>
      <c r="C23" s="262" t="s">
        <v>1</v>
      </c>
      <c r="D23" s="262" t="s">
        <v>1</v>
      </c>
      <c r="E23" s="262" t="s">
        <v>1</v>
      </c>
      <c r="F23" s="262" t="s">
        <v>1</v>
      </c>
    </row>
    <row r="24" spans="1:6" x14ac:dyDescent="0.2">
      <c r="A24" s="2" t="s">
        <v>42</v>
      </c>
      <c r="B24" s="265">
        <v>2</v>
      </c>
      <c r="C24" s="262" t="s">
        <v>1</v>
      </c>
      <c r="D24" s="262" t="s">
        <v>1</v>
      </c>
      <c r="E24" s="262" t="s">
        <v>1</v>
      </c>
      <c r="F24" s="262" t="s">
        <v>1</v>
      </c>
    </row>
    <row r="25" spans="1:6" x14ac:dyDescent="0.2">
      <c r="A25" s="2" t="s">
        <v>43</v>
      </c>
      <c r="B25" s="265">
        <v>3</v>
      </c>
      <c r="C25" s="262" t="s">
        <v>1</v>
      </c>
      <c r="D25" s="262" t="s">
        <v>1</v>
      </c>
      <c r="E25" s="262" t="s">
        <v>1</v>
      </c>
      <c r="F25" s="262" t="s">
        <v>1</v>
      </c>
    </row>
    <row r="26" spans="1:6" x14ac:dyDescent="0.2">
      <c r="A26" s="2" t="s">
        <v>37</v>
      </c>
      <c r="B26" s="265">
        <v>208</v>
      </c>
      <c r="C26" s="262">
        <v>0.15157285332679701</v>
      </c>
      <c r="D26" s="262">
        <v>0.29279774427413902</v>
      </c>
      <c r="E26" s="262">
        <v>0.53858065605163596</v>
      </c>
      <c r="F26" s="262">
        <v>1.7048738896846799E-2</v>
      </c>
    </row>
    <row r="27" spans="1:6" x14ac:dyDescent="0.2">
      <c r="A27" s="2" t="s">
        <v>44</v>
      </c>
      <c r="B27" s="265">
        <v>8</v>
      </c>
      <c r="C27" s="262" t="s">
        <v>1</v>
      </c>
      <c r="D27" s="262" t="s">
        <v>1</v>
      </c>
      <c r="E27" s="262" t="s">
        <v>1</v>
      </c>
      <c r="F27" s="262" t="s">
        <v>1</v>
      </c>
    </row>
    <row r="28" spans="1:6" x14ac:dyDescent="0.2">
      <c r="A28" s="2" t="s">
        <v>45</v>
      </c>
      <c r="B28" s="265">
        <v>38</v>
      </c>
      <c r="C28" s="262">
        <v>3.7689466029405601E-2</v>
      </c>
      <c r="D28" s="262">
        <v>0.18384389579296101</v>
      </c>
      <c r="E28" s="262">
        <v>0.75950515270233199</v>
      </c>
      <c r="F28" s="262">
        <v>1.8961491063237201E-2</v>
      </c>
    </row>
    <row r="29" spans="1:6" x14ac:dyDescent="0.2">
      <c r="A29" s="5" t="s">
        <v>46</v>
      </c>
      <c r="B29" s="264" t="s">
        <v>1</v>
      </c>
      <c r="C29" s="261" t="s">
        <v>1</v>
      </c>
      <c r="D29" s="261" t="s">
        <v>1</v>
      </c>
      <c r="E29" s="261" t="s">
        <v>1</v>
      </c>
      <c r="F29" s="261" t="s">
        <v>1</v>
      </c>
    </row>
    <row r="30" spans="1:6" x14ac:dyDescent="0.2">
      <c r="A30" s="2" t="s">
        <v>47</v>
      </c>
      <c r="B30" s="265">
        <v>62</v>
      </c>
      <c r="C30" s="262">
        <v>0.114691615104675</v>
      </c>
      <c r="D30" s="262">
        <v>0.22514364123344399</v>
      </c>
      <c r="E30" s="262">
        <v>0.60423195362091098</v>
      </c>
      <c r="F30" s="262">
        <v>5.5932775139808703E-2</v>
      </c>
    </row>
    <row r="31" spans="1:6" x14ac:dyDescent="0.2">
      <c r="A31" s="2" t="s">
        <v>48</v>
      </c>
      <c r="B31" s="265">
        <v>234</v>
      </c>
      <c r="C31" s="262">
        <v>0.199235290288925</v>
      </c>
      <c r="D31" s="262">
        <v>0.23357959091663399</v>
      </c>
      <c r="E31" s="262">
        <v>0.53266042470931996</v>
      </c>
      <c r="F31" s="262">
        <v>3.4524727612733799E-2</v>
      </c>
    </row>
    <row r="32" spans="1:6" x14ac:dyDescent="0.2">
      <c r="A32" s="2" t="s">
        <v>49</v>
      </c>
      <c r="B32" s="265">
        <v>161</v>
      </c>
      <c r="C32" s="262">
        <v>3.4976549446582801E-2</v>
      </c>
      <c r="D32" s="262">
        <v>0.238870665431023</v>
      </c>
      <c r="E32" s="262">
        <v>0.69388622045517001</v>
      </c>
      <c r="F32" s="262">
        <v>3.2266590744257001E-2</v>
      </c>
    </row>
    <row r="33" spans="1:6" x14ac:dyDescent="0.2">
      <c r="A33" s="2" t="s">
        <v>50</v>
      </c>
      <c r="B33" s="265">
        <v>334</v>
      </c>
      <c r="C33" s="262">
        <v>9.0077824890613598E-2</v>
      </c>
      <c r="D33" s="262">
        <v>0.13454054296016699</v>
      </c>
      <c r="E33" s="262">
        <v>0.759945869445801</v>
      </c>
      <c r="F33" s="262">
        <v>1.5435739420354399E-2</v>
      </c>
    </row>
    <row r="34" spans="1:6" x14ac:dyDescent="0.2">
      <c r="A34" s="5" t="s">
        <v>51</v>
      </c>
      <c r="B34" s="264" t="s">
        <v>1</v>
      </c>
      <c r="C34" s="261" t="s">
        <v>1</v>
      </c>
      <c r="D34" s="261" t="s">
        <v>1</v>
      </c>
      <c r="E34" s="261" t="s">
        <v>1</v>
      </c>
      <c r="F34" s="261" t="s">
        <v>1</v>
      </c>
    </row>
    <row r="35" spans="1:6" x14ac:dyDescent="0.2">
      <c r="A35" s="2" t="s">
        <v>52</v>
      </c>
      <c r="B35" s="265">
        <v>332</v>
      </c>
      <c r="C35" s="262">
        <v>0.11955970525741599</v>
      </c>
      <c r="D35" s="262">
        <v>0.215485244989395</v>
      </c>
      <c r="E35" s="262">
        <v>0.63066768646240201</v>
      </c>
      <c r="F35" s="262">
        <v>3.42873260378838E-2</v>
      </c>
    </row>
    <row r="36" spans="1:6" x14ac:dyDescent="0.2">
      <c r="A36" s="2" t="s">
        <v>53</v>
      </c>
      <c r="B36" s="265">
        <v>344</v>
      </c>
      <c r="C36" s="262">
        <v>0.13367682695388799</v>
      </c>
      <c r="D36" s="262">
        <v>0.217826902866364</v>
      </c>
      <c r="E36" s="262">
        <v>0.62628197669982899</v>
      </c>
      <c r="F36" s="262">
        <v>2.2214269265532501E-2</v>
      </c>
    </row>
    <row r="37" spans="1:6" x14ac:dyDescent="0.2">
      <c r="A37" s="2" t="s">
        <v>54</v>
      </c>
      <c r="B37" s="265">
        <v>96</v>
      </c>
      <c r="C37" s="262">
        <v>0.145462110638618</v>
      </c>
      <c r="D37" s="262">
        <v>0.18423427641391801</v>
      </c>
      <c r="E37" s="262">
        <v>0.63748914003372203</v>
      </c>
      <c r="F37" s="262">
        <v>3.2814435660839102E-2</v>
      </c>
    </row>
    <row r="38" spans="1:6" x14ac:dyDescent="0.2">
      <c r="A38" s="2" t="s">
        <v>55</v>
      </c>
      <c r="B38" s="265">
        <v>87</v>
      </c>
      <c r="C38" s="262">
        <v>2.5178385898470899E-2</v>
      </c>
      <c r="D38" s="262">
        <v>8.7978228926658603E-2</v>
      </c>
      <c r="E38" s="262">
        <v>0.79944276809692405</v>
      </c>
      <c r="F38" s="262">
        <v>8.7400637567043304E-2</v>
      </c>
    </row>
    <row r="39" spans="1:6" x14ac:dyDescent="0.2">
      <c r="A39" s="5" t="s">
        <v>56</v>
      </c>
      <c r="B39" s="264" t="s">
        <v>1</v>
      </c>
      <c r="C39" s="261" t="s">
        <v>1</v>
      </c>
      <c r="D39" s="261" t="s">
        <v>1</v>
      </c>
      <c r="E39" s="261" t="s">
        <v>1</v>
      </c>
      <c r="F39" s="261" t="s">
        <v>1</v>
      </c>
    </row>
    <row r="40" spans="1:6" x14ac:dyDescent="0.2">
      <c r="A40" s="2" t="s">
        <v>57</v>
      </c>
      <c r="B40" s="265">
        <v>743</v>
      </c>
      <c r="C40" s="262">
        <v>0.11885159462690401</v>
      </c>
      <c r="D40" s="262">
        <v>0.20831686258316001</v>
      </c>
      <c r="E40" s="262">
        <v>0.63612383604049705</v>
      </c>
      <c r="F40" s="262">
        <v>3.6707691848277997E-2</v>
      </c>
    </row>
    <row r="41" spans="1:6" x14ac:dyDescent="0.2">
      <c r="A41" s="2" t="s">
        <v>58</v>
      </c>
      <c r="B41" s="265">
        <v>98</v>
      </c>
      <c r="C41" s="262">
        <v>0.11317044496536301</v>
      </c>
      <c r="D41" s="262">
        <v>0.169481500983238</v>
      </c>
      <c r="E41" s="262">
        <v>0.68907880783081099</v>
      </c>
      <c r="F41" s="262">
        <v>2.82692443579435E-2</v>
      </c>
    </row>
    <row r="42" spans="1:6" x14ac:dyDescent="0.2">
      <c r="A42" s="5" t="s">
        <v>59</v>
      </c>
      <c r="B42" s="264" t="s">
        <v>1</v>
      </c>
      <c r="C42" s="261" t="s">
        <v>1</v>
      </c>
      <c r="D42" s="261" t="s">
        <v>1</v>
      </c>
      <c r="E42" s="261" t="s">
        <v>1</v>
      </c>
      <c r="F42" s="261" t="s">
        <v>1</v>
      </c>
    </row>
    <row r="43" spans="1:6" x14ac:dyDescent="0.2">
      <c r="A43" s="2" t="s">
        <v>60</v>
      </c>
      <c r="B43" s="265">
        <v>652</v>
      </c>
      <c r="C43" s="262">
        <v>0.122723311185837</v>
      </c>
      <c r="D43" s="262">
        <v>0.22183665633201599</v>
      </c>
      <c r="E43" s="262">
        <v>0.62085270881652799</v>
      </c>
      <c r="F43" s="262">
        <v>3.4587293863296502E-2</v>
      </c>
    </row>
    <row r="44" spans="1:6" x14ac:dyDescent="0.2">
      <c r="A44" s="2" t="s">
        <v>61</v>
      </c>
      <c r="B44" s="265">
        <v>119</v>
      </c>
      <c r="C44" s="262">
        <v>8.8969871401786804E-2</v>
      </c>
      <c r="D44" s="262">
        <v>0.107394427061081</v>
      </c>
      <c r="E44" s="262">
        <v>0.76263332366943404</v>
      </c>
      <c r="F44" s="262">
        <v>4.1002355515956899E-2</v>
      </c>
    </row>
    <row r="45" spans="1:6" x14ac:dyDescent="0.2">
      <c r="A45" s="2" t="s">
        <v>62</v>
      </c>
      <c r="B45" s="265">
        <v>82</v>
      </c>
      <c r="C45" s="262">
        <v>0.117550887167454</v>
      </c>
      <c r="D45" s="262">
        <v>0.17564374208450301</v>
      </c>
      <c r="E45" s="262">
        <v>0.67458766698837302</v>
      </c>
      <c r="F45" s="262">
        <v>3.2217692583799397E-2</v>
      </c>
    </row>
    <row r="46" spans="1:6" x14ac:dyDescent="0.2">
      <c r="A46" s="5" t="s">
        <v>63</v>
      </c>
      <c r="B46" s="264" t="s">
        <v>1</v>
      </c>
      <c r="C46" s="261" t="s">
        <v>1</v>
      </c>
      <c r="D46" s="261" t="s">
        <v>1</v>
      </c>
      <c r="E46" s="261" t="s">
        <v>1</v>
      </c>
      <c r="F46" s="261" t="s">
        <v>1</v>
      </c>
    </row>
    <row r="47" spans="1:6" x14ac:dyDescent="0.2">
      <c r="A47" s="2" t="s">
        <v>64</v>
      </c>
      <c r="B47" s="265">
        <v>111</v>
      </c>
      <c r="C47" s="262">
        <v>0.126154720783234</v>
      </c>
      <c r="D47" s="262">
        <v>5.9421844780445099E-2</v>
      </c>
      <c r="E47" s="262">
        <v>0.74596011638641402</v>
      </c>
      <c r="F47" s="262">
        <v>6.8463318049907698E-2</v>
      </c>
    </row>
    <row r="48" spans="1:6" x14ac:dyDescent="0.2">
      <c r="A48" s="2" t="s">
        <v>65</v>
      </c>
      <c r="B48" s="265">
        <v>57</v>
      </c>
      <c r="C48" s="262">
        <v>0.232230514287949</v>
      </c>
      <c r="D48" s="262">
        <v>0.48309367895126298</v>
      </c>
      <c r="E48" s="262">
        <v>0.28467580676078802</v>
      </c>
      <c r="F48" s="262">
        <v>0</v>
      </c>
    </row>
    <row r="49" spans="1:6" x14ac:dyDescent="0.2">
      <c r="A49" s="2" t="s">
        <v>66</v>
      </c>
      <c r="B49" s="265">
        <v>107</v>
      </c>
      <c r="C49" s="262">
        <v>0.11345969885587701</v>
      </c>
      <c r="D49" s="262">
        <v>0.29778599739074701</v>
      </c>
      <c r="E49" s="262">
        <v>0.52557235956192005</v>
      </c>
      <c r="F49" s="262">
        <v>6.3181921839714106E-2</v>
      </c>
    </row>
    <row r="50" spans="1:6" x14ac:dyDescent="0.2">
      <c r="A50" s="2" t="s">
        <v>67</v>
      </c>
      <c r="B50" s="265">
        <v>101</v>
      </c>
      <c r="C50" s="262">
        <v>0.161171659827232</v>
      </c>
      <c r="D50" s="262">
        <v>0.107371002435684</v>
      </c>
      <c r="E50" s="262">
        <v>0.70539253950118996</v>
      </c>
      <c r="F50" s="262">
        <v>2.6064831763505901E-2</v>
      </c>
    </row>
    <row r="51" spans="1:6" x14ac:dyDescent="0.2">
      <c r="A51" s="2" t="s">
        <v>68</v>
      </c>
      <c r="B51" s="265">
        <v>114</v>
      </c>
      <c r="C51" s="262">
        <v>0.22240285575389901</v>
      </c>
      <c r="D51" s="262">
        <v>0.19959209859371199</v>
      </c>
      <c r="E51" s="262">
        <v>0.56535029411315896</v>
      </c>
      <c r="F51" s="262">
        <v>1.2654742226004601E-2</v>
      </c>
    </row>
    <row r="52" spans="1:6" x14ac:dyDescent="0.2">
      <c r="A52" s="2" t="s">
        <v>69</v>
      </c>
      <c r="B52" s="265">
        <v>84</v>
      </c>
      <c r="C52" s="262">
        <v>5.0640448927879299E-2</v>
      </c>
      <c r="D52" s="262">
        <v>0.13593378663062999</v>
      </c>
      <c r="E52" s="262">
        <v>0.79724550247192405</v>
      </c>
      <c r="F52" s="262">
        <v>1.61802619695663E-2</v>
      </c>
    </row>
    <row r="53" spans="1:6" x14ac:dyDescent="0.2">
      <c r="A53" s="2" t="s">
        <v>70</v>
      </c>
      <c r="B53" s="265">
        <v>54</v>
      </c>
      <c r="C53" s="262">
        <v>8.7299942970275907E-2</v>
      </c>
      <c r="D53" s="262">
        <v>0.48322156071662897</v>
      </c>
      <c r="E53" s="262">
        <v>0.36986261606216397</v>
      </c>
      <c r="F53" s="262">
        <v>5.9615887701511397E-2</v>
      </c>
    </row>
    <row r="54" spans="1:6" x14ac:dyDescent="0.2">
      <c r="A54" s="2" t="s">
        <v>71</v>
      </c>
      <c r="B54" s="265">
        <v>82</v>
      </c>
      <c r="C54" s="262">
        <v>9.0539038181304904E-2</v>
      </c>
      <c r="D54" s="262">
        <v>5.4513089358806603E-2</v>
      </c>
      <c r="E54" s="262">
        <v>0.83766728639602706</v>
      </c>
      <c r="F54" s="262">
        <v>1.7280597239732701E-2</v>
      </c>
    </row>
    <row r="55" spans="1:6" x14ac:dyDescent="0.2">
      <c r="A55" s="2" t="s">
        <v>72</v>
      </c>
      <c r="B55" s="265">
        <v>38</v>
      </c>
      <c r="C55" s="262">
        <v>4.8107668757438701E-2</v>
      </c>
      <c r="D55" s="262">
        <v>0.21823242306709301</v>
      </c>
      <c r="E55" s="262">
        <v>0.71024316549301103</v>
      </c>
      <c r="F55" s="262">
        <v>2.3416727781295801E-2</v>
      </c>
    </row>
    <row r="56" spans="1:6" x14ac:dyDescent="0.2">
      <c r="A56" s="2" t="s">
        <v>73</v>
      </c>
      <c r="B56" s="265">
        <v>120</v>
      </c>
      <c r="C56" s="262">
        <v>2.3102389648556699E-2</v>
      </c>
      <c r="D56" s="262">
        <v>0.12328007072210299</v>
      </c>
      <c r="E56" s="262">
        <v>0.78920561075210605</v>
      </c>
      <c r="F56" s="262">
        <v>6.4411923289298997E-2</v>
      </c>
    </row>
    <row r="57" spans="1:6" x14ac:dyDescent="0.2">
      <c r="A57" s="5" t="s">
        <v>74</v>
      </c>
      <c r="B57" s="264" t="s">
        <v>1</v>
      </c>
      <c r="C57" s="261" t="s">
        <v>1</v>
      </c>
      <c r="D57" s="261" t="s">
        <v>1</v>
      </c>
      <c r="E57" s="261" t="s">
        <v>1</v>
      </c>
      <c r="F57" s="261" t="s">
        <v>1</v>
      </c>
    </row>
    <row r="58" spans="1:6" x14ac:dyDescent="0.2">
      <c r="A58" s="2" t="s">
        <v>75</v>
      </c>
      <c r="B58" s="265">
        <v>111</v>
      </c>
      <c r="C58" s="262">
        <v>0.126154720783234</v>
      </c>
      <c r="D58" s="262">
        <v>5.9421844780445099E-2</v>
      </c>
      <c r="E58" s="262">
        <v>0.74596011638641402</v>
      </c>
      <c r="F58" s="262">
        <v>6.8463318049907698E-2</v>
      </c>
    </row>
    <row r="59" spans="1:6" x14ac:dyDescent="0.2">
      <c r="A59" s="2" t="s">
        <v>76</v>
      </c>
      <c r="B59" s="265">
        <v>552</v>
      </c>
      <c r="C59" s="262">
        <v>0.11722219735384</v>
      </c>
      <c r="D59" s="262">
        <v>0.14037138223648099</v>
      </c>
      <c r="E59" s="262">
        <v>0.713589668273926</v>
      </c>
      <c r="F59" s="262">
        <v>2.88167856633663E-2</v>
      </c>
    </row>
    <row r="60" spans="1:6" x14ac:dyDescent="0.2">
      <c r="A60" s="2" t="s">
        <v>77</v>
      </c>
      <c r="B60" s="265">
        <v>170</v>
      </c>
      <c r="C60" s="262">
        <v>0.114501848816872</v>
      </c>
      <c r="D60" s="262">
        <v>0.47416225075721702</v>
      </c>
      <c r="E60" s="262">
        <v>0.36517253518104598</v>
      </c>
      <c r="F60" s="262">
        <v>4.6163354068994501E-2</v>
      </c>
    </row>
    <row r="61" spans="1:6" x14ac:dyDescent="0.2">
      <c r="A61" s="2" t="s">
        <v>78</v>
      </c>
      <c r="B61" s="265">
        <v>35</v>
      </c>
      <c r="C61" s="262">
        <v>9.9053397774696406E-2</v>
      </c>
      <c r="D61" s="262">
        <v>2.3989584296941799E-2</v>
      </c>
      <c r="E61" s="262">
        <v>0.82864588499069203</v>
      </c>
      <c r="F61" s="262">
        <v>4.8311155289411503E-2</v>
      </c>
    </row>
    <row r="62" spans="1:6" x14ac:dyDescent="0.2">
      <c r="A62" s="5" t="s">
        <v>79</v>
      </c>
      <c r="B62" s="264" t="s">
        <v>1</v>
      </c>
      <c r="C62" s="261" t="s">
        <v>1</v>
      </c>
      <c r="D62" s="261" t="s">
        <v>1</v>
      </c>
      <c r="E62" s="261" t="s">
        <v>1</v>
      </c>
      <c r="F62" s="261" t="s">
        <v>1</v>
      </c>
    </row>
    <row r="63" spans="1:6" x14ac:dyDescent="0.2">
      <c r="A63" s="2" t="s">
        <v>80</v>
      </c>
      <c r="B63" s="265">
        <v>726</v>
      </c>
      <c r="C63" s="262">
        <v>0.118674904108047</v>
      </c>
      <c r="D63" s="262">
        <v>0.21117144823074299</v>
      </c>
      <c r="E63" s="262">
        <v>0.63617789745330799</v>
      </c>
      <c r="F63" s="262">
        <v>3.3975742757320397E-2</v>
      </c>
    </row>
    <row r="64" spans="1:6" x14ac:dyDescent="0.2">
      <c r="A64" s="2" t="s">
        <v>81</v>
      </c>
      <c r="B64" s="265">
        <v>22</v>
      </c>
      <c r="C64" s="262" t="s">
        <v>1</v>
      </c>
      <c r="D64" s="262" t="s">
        <v>1</v>
      </c>
      <c r="E64" s="262" t="s">
        <v>1</v>
      </c>
      <c r="F64" s="262" t="s">
        <v>1</v>
      </c>
    </row>
    <row r="65" spans="1:6" x14ac:dyDescent="0.2">
      <c r="A65" s="2" t="s">
        <v>82</v>
      </c>
      <c r="B65" s="265">
        <v>47</v>
      </c>
      <c r="C65" s="262">
        <v>0.17117756605148299</v>
      </c>
      <c r="D65" s="262">
        <v>7.8630313277244596E-2</v>
      </c>
      <c r="E65" s="262">
        <v>0.70045995712280296</v>
      </c>
      <c r="F65" s="262">
        <v>4.9732182174921001E-2</v>
      </c>
    </row>
    <row r="66" spans="1:6" x14ac:dyDescent="0.2">
      <c r="A66" s="2" t="s">
        <v>83</v>
      </c>
      <c r="B66" s="265">
        <v>60</v>
      </c>
      <c r="C66" s="262">
        <v>0.14399318397045099</v>
      </c>
      <c r="D66" s="262">
        <v>0.212422460317612</v>
      </c>
      <c r="E66" s="262">
        <v>0.64358437061309803</v>
      </c>
      <c r="F66" s="262">
        <v>0</v>
      </c>
    </row>
    <row r="67" spans="1:6" x14ac:dyDescent="0.2">
      <c r="A67" s="5" t="s">
        <v>84</v>
      </c>
      <c r="B67" s="264" t="s">
        <v>1</v>
      </c>
      <c r="C67" s="261" t="s">
        <v>1</v>
      </c>
      <c r="D67" s="261" t="s">
        <v>1</v>
      </c>
      <c r="E67" s="261" t="s">
        <v>1</v>
      </c>
      <c r="F67" s="261" t="s">
        <v>1</v>
      </c>
    </row>
    <row r="68" spans="1:6" x14ac:dyDescent="0.2">
      <c r="A68" s="2" t="s">
        <v>85</v>
      </c>
      <c r="B68" s="265">
        <v>772</v>
      </c>
      <c r="C68" s="262">
        <v>0.112800695002079</v>
      </c>
      <c r="D68" s="262">
        <v>0.21429356932640101</v>
      </c>
      <c r="E68" s="262">
        <v>0.64199894666671797</v>
      </c>
      <c r="F68" s="262">
        <v>3.0906811356544502E-2</v>
      </c>
    </row>
    <row r="69" spans="1:6" x14ac:dyDescent="0.2">
      <c r="A69" s="2" t="s">
        <v>86</v>
      </c>
      <c r="B69" s="265">
        <v>10</v>
      </c>
      <c r="C69" s="262" t="s">
        <v>1</v>
      </c>
      <c r="D69" s="262" t="s">
        <v>1</v>
      </c>
      <c r="E69" s="262" t="s">
        <v>1</v>
      </c>
      <c r="F69" s="262" t="s">
        <v>1</v>
      </c>
    </row>
    <row r="70" spans="1:6" x14ac:dyDescent="0.2">
      <c r="A70" s="2" t="s">
        <v>87</v>
      </c>
      <c r="B70" s="265">
        <v>79</v>
      </c>
      <c r="C70" s="262">
        <v>0.14556968212127699</v>
      </c>
      <c r="D70" s="262">
        <v>0.105222173035145</v>
      </c>
      <c r="E70" s="262">
        <v>0.64892131090164196</v>
      </c>
      <c r="F70" s="262">
        <v>0.10028683394193599</v>
      </c>
    </row>
    <row r="71" spans="1:6" x14ac:dyDescent="0.2">
      <c r="A71" s="2" t="s">
        <v>88</v>
      </c>
      <c r="B71" s="265">
        <v>6</v>
      </c>
      <c r="C71" s="262" t="s">
        <v>1</v>
      </c>
      <c r="D71" s="262" t="s">
        <v>1</v>
      </c>
      <c r="E71" s="262" t="s">
        <v>1</v>
      </c>
      <c r="F71" s="262" t="s">
        <v>1</v>
      </c>
    </row>
    <row r="72" spans="1:6" x14ac:dyDescent="0.2">
      <c r="A72" s="5" t="s">
        <v>89</v>
      </c>
      <c r="B72" s="264" t="s">
        <v>1</v>
      </c>
      <c r="C72" s="261" t="s">
        <v>1</v>
      </c>
      <c r="D72" s="261" t="s">
        <v>1</v>
      </c>
      <c r="E72" s="261" t="s">
        <v>1</v>
      </c>
      <c r="F72" s="261" t="s">
        <v>1</v>
      </c>
    </row>
    <row r="73" spans="1:6" x14ac:dyDescent="0.2">
      <c r="A73" s="2" t="s">
        <v>89</v>
      </c>
      <c r="B73" s="265">
        <v>868</v>
      </c>
      <c r="C73" s="262">
        <v>0.11688599735498401</v>
      </c>
      <c r="D73" s="262">
        <v>0.20167364180087999</v>
      </c>
      <c r="E73" s="262">
        <v>0.64378345012664795</v>
      </c>
      <c r="F73" s="262">
        <v>3.7656899541616398E-2</v>
      </c>
    </row>
    <row r="74" spans="1:6" x14ac:dyDescent="0.2">
      <c r="A74" s="2" t="s">
        <v>90</v>
      </c>
      <c r="B74" s="265">
        <v>0</v>
      </c>
      <c r="C74" s="262" t="s">
        <v>1</v>
      </c>
      <c r="D74" s="262" t="s">
        <v>1</v>
      </c>
      <c r="E74" s="262" t="s">
        <v>1</v>
      </c>
      <c r="F74" s="262" t="s">
        <v>1</v>
      </c>
    </row>
    <row r="75" spans="1:6" x14ac:dyDescent="0.2">
      <c r="A75" s="5" t="s">
        <v>91</v>
      </c>
      <c r="B75" s="264" t="s">
        <v>1</v>
      </c>
      <c r="C75" s="261" t="s">
        <v>1</v>
      </c>
      <c r="D75" s="261" t="s">
        <v>1</v>
      </c>
      <c r="E75" s="261" t="s">
        <v>1</v>
      </c>
      <c r="F75" s="261" t="s">
        <v>1</v>
      </c>
    </row>
    <row r="76" spans="1:6" x14ac:dyDescent="0.2">
      <c r="A76" s="2" t="s">
        <v>92</v>
      </c>
      <c r="B76" s="265">
        <v>397</v>
      </c>
      <c r="C76" s="262">
        <v>9.0598821640014607E-2</v>
      </c>
      <c r="D76" s="262">
        <v>0.16270345449447601</v>
      </c>
      <c r="E76" s="262">
        <v>0.70288175344467196</v>
      </c>
      <c r="F76" s="262">
        <v>4.3815948069095598E-2</v>
      </c>
    </row>
    <row r="77" spans="1:6" x14ac:dyDescent="0.2">
      <c r="A77" s="2" t="s">
        <v>93</v>
      </c>
      <c r="B77" s="265">
        <v>160</v>
      </c>
      <c r="C77" s="262">
        <v>0.11886652559042001</v>
      </c>
      <c r="D77" s="262">
        <v>0.238720297813416</v>
      </c>
      <c r="E77" s="262">
        <v>0.58172017335891701</v>
      </c>
      <c r="F77" s="262">
        <v>6.0692988336086301E-2</v>
      </c>
    </row>
    <row r="78" spans="1:6" x14ac:dyDescent="0.2">
      <c r="A78" s="2" t="s">
        <v>94</v>
      </c>
      <c r="B78" s="265">
        <v>305</v>
      </c>
      <c r="C78" s="262">
        <v>0.15191194415092499</v>
      </c>
      <c r="D78" s="262">
        <v>0.24586871266365101</v>
      </c>
      <c r="E78" s="262">
        <v>0.586916744709015</v>
      </c>
      <c r="F78" s="262">
        <v>1.53025686740875E-2</v>
      </c>
    </row>
    <row r="79" spans="1:6" x14ac:dyDescent="0.2">
      <c r="A79" s="5" t="s">
        <v>95</v>
      </c>
      <c r="B79" s="264" t="s">
        <v>1</v>
      </c>
      <c r="C79" s="261" t="s">
        <v>1</v>
      </c>
      <c r="D79" s="261" t="s">
        <v>1</v>
      </c>
      <c r="E79" s="261" t="s">
        <v>1</v>
      </c>
      <c r="F79" s="261" t="s">
        <v>1</v>
      </c>
    </row>
    <row r="80" spans="1:6" x14ac:dyDescent="0.2">
      <c r="A80" s="2" t="s">
        <v>96</v>
      </c>
      <c r="B80" s="265">
        <v>192</v>
      </c>
      <c r="C80" s="262">
        <v>2.4340596050024001E-2</v>
      </c>
      <c r="D80" s="262">
        <v>3.3007171005010598E-2</v>
      </c>
      <c r="E80" s="262">
        <v>0.92354941368103005</v>
      </c>
      <c r="F80" s="262">
        <v>1.91028136759996E-2</v>
      </c>
    </row>
    <row r="81" spans="1:6" x14ac:dyDescent="0.2">
      <c r="A81" s="2" t="s">
        <v>97</v>
      </c>
      <c r="B81" s="265">
        <v>135</v>
      </c>
      <c r="C81" s="262">
        <v>0.203939288854599</v>
      </c>
      <c r="D81" s="262">
        <v>0.10886260867118799</v>
      </c>
      <c r="E81" s="262">
        <v>0.65932971239089999</v>
      </c>
      <c r="F81" s="262">
        <v>2.7868414297699901E-2</v>
      </c>
    </row>
    <row r="82" spans="1:6" x14ac:dyDescent="0.2">
      <c r="A82" s="2" t="s">
        <v>98</v>
      </c>
      <c r="B82" s="265">
        <v>36</v>
      </c>
      <c r="C82" s="262">
        <v>0.188181057572365</v>
      </c>
      <c r="D82" s="262">
        <v>0.14390306174755099</v>
      </c>
      <c r="E82" s="262">
        <v>0.64414626359939597</v>
      </c>
      <c r="F82" s="262">
        <v>2.3769585415720901E-2</v>
      </c>
    </row>
    <row r="83" spans="1:6" x14ac:dyDescent="0.2">
      <c r="A83" s="2" t="s">
        <v>99</v>
      </c>
      <c r="B83" s="265">
        <v>135</v>
      </c>
      <c r="C83" s="262">
        <v>0.20914015173912001</v>
      </c>
      <c r="D83" s="262">
        <v>0.591175377368927</v>
      </c>
      <c r="E83" s="262">
        <v>0.17860154807567599</v>
      </c>
      <c r="F83" s="262">
        <v>2.1082933992147401E-2</v>
      </c>
    </row>
    <row r="84" spans="1:6" x14ac:dyDescent="0.2">
      <c r="A84" s="2" t="s">
        <v>100</v>
      </c>
      <c r="B84" s="265">
        <v>41</v>
      </c>
      <c r="C84" s="262">
        <v>7.6777100563049303E-2</v>
      </c>
      <c r="D84" s="262">
        <v>0.36461085081100503</v>
      </c>
      <c r="E84" s="262">
        <v>0.55861204862594604</v>
      </c>
      <c r="F84" s="262">
        <v>0</v>
      </c>
    </row>
    <row r="85" spans="1:6" x14ac:dyDescent="0.2">
      <c r="A85" s="2" t="s">
        <v>101</v>
      </c>
      <c r="B85" s="265">
        <v>77</v>
      </c>
      <c r="C85" s="262">
        <v>0.106283821165562</v>
      </c>
      <c r="D85" s="262">
        <v>3.0834887176752101E-2</v>
      </c>
      <c r="E85" s="262">
        <v>0.85542380809783902</v>
      </c>
      <c r="F85" s="262">
        <v>7.4574844911694501E-3</v>
      </c>
    </row>
    <row r="86" spans="1:6" x14ac:dyDescent="0.2">
      <c r="A86" s="2" t="s">
        <v>102</v>
      </c>
      <c r="B86" s="265">
        <v>13</v>
      </c>
      <c r="C86" s="262" t="s">
        <v>1</v>
      </c>
      <c r="D86" s="262" t="s">
        <v>1</v>
      </c>
      <c r="E86" s="262" t="s">
        <v>1</v>
      </c>
      <c r="F86" s="262" t="s">
        <v>1</v>
      </c>
    </row>
    <row r="87" spans="1:6" x14ac:dyDescent="0.2">
      <c r="A87" s="2" t="s">
        <v>103</v>
      </c>
      <c r="B87" s="265">
        <v>34</v>
      </c>
      <c r="C87" s="262">
        <v>5.9259872883558301E-2</v>
      </c>
      <c r="D87" s="262">
        <v>0.137718975543976</v>
      </c>
      <c r="E87" s="262">
        <v>0.71281695365905795</v>
      </c>
      <c r="F87" s="262">
        <v>9.0204209089279203E-2</v>
      </c>
    </row>
    <row r="88" spans="1:6" x14ac:dyDescent="0.2">
      <c r="A88" s="2" t="s">
        <v>104</v>
      </c>
      <c r="B88" s="265">
        <v>191</v>
      </c>
      <c r="C88" s="262">
        <v>6.1675038188695901E-2</v>
      </c>
      <c r="D88" s="262">
        <v>0.16775260865688299</v>
      </c>
      <c r="E88" s="262">
        <v>0.68181920051574696</v>
      </c>
      <c r="F88" s="262">
        <v>8.8753163814544705E-2</v>
      </c>
    </row>
    <row r="89" spans="1:6" x14ac:dyDescent="0.2">
      <c r="A89" s="5" t="s">
        <v>105</v>
      </c>
      <c r="B89" s="264" t="s">
        <v>1</v>
      </c>
      <c r="C89" s="261" t="s">
        <v>1</v>
      </c>
      <c r="D89" s="261" t="s">
        <v>1</v>
      </c>
      <c r="E89" s="261" t="s">
        <v>1</v>
      </c>
      <c r="F89" s="261" t="s">
        <v>1</v>
      </c>
    </row>
    <row r="90" spans="1:6" x14ac:dyDescent="0.2">
      <c r="A90" s="2" t="s">
        <v>106</v>
      </c>
      <c r="B90" s="265">
        <v>117</v>
      </c>
      <c r="C90" s="262">
        <v>0.15718594193458599</v>
      </c>
      <c r="D90" s="262">
        <v>0.20881192386150399</v>
      </c>
      <c r="E90" s="262">
        <v>0.59926438331604004</v>
      </c>
      <c r="F90" s="262">
        <v>3.4737769514322302E-2</v>
      </c>
    </row>
    <row r="91" spans="1:6" x14ac:dyDescent="0.2">
      <c r="A91" s="2" t="s">
        <v>107</v>
      </c>
      <c r="B91" s="265">
        <v>237</v>
      </c>
      <c r="C91" s="262">
        <v>0.18365994095802299</v>
      </c>
      <c r="D91" s="262">
        <v>0.248512223362923</v>
      </c>
      <c r="E91" s="262">
        <v>0.53413581848144498</v>
      </c>
      <c r="F91" s="262">
        <v>3.3691998571157497E-2</v>
      </c>
    </row>
    <row r="92" spans="1:6" x14ac:dyDescent="0.2">
      <c r="A92" s="2" t="s">
        <v>108</v>
      </c>
      <c r="B92" s="265">
        <v>384</v>
      </c>
      <c r="C92" s="262">
        <v>5.9586085379123702E-2</v>
      </c>
      <c r="D92" s="262">
        <v>0.18836544454097701</v>
      </c>
      <c r="E92" s="262">
        <v>0.72542166709899902</v>
      </c>
      <c r="F92" s="262">
        <v>2.6626825332641602E-2</v>
      </c>
    </row>
    <row r="93" spans="1:6" x14ac:dyDescent="0.2">
      <c r="A93" s="2" t="s">
        <v>109</v>
      </c>
      <c r="B93" s="265">
        <v>50</v>
      </c>
      <c r="C93" s="262">
        <v>0.12871305644512199</v>
      </c>
      <c r="D93" s="262">
        <v>7.4754818342626103E-3</v>
      </c>
      <c r="E93" s="262">
        <v>0.83633637428283703</v>
      </c>
      <c r="F93" s="262">
        <v>2.74751074612141E-2</v>
      </c>
    </row>
    <row r="94" spans="1:6" x14ac:dyDescent="0.2">
      <c r="A94" s="5" t="s">
        <v>110</v>
      </c>
      <c r="B94" s="264" t="s">
        <v>1</v>
      </c>
      <c r="C94" s="261" t="s">
        <v>1</v>
      </c>
      <c r="D94" s="261" t="s">
        <v>1</v>
      </c>
      <c r="E94" s="261" t="s">
        <v>1</v>
      </c>
      <c r="F94" s="261" t="s">
        <v>1</v>
      </c>
    </row>
    <row r="95" spans="1:6" x14ac:dyDescent="0.2">
      <c r="A95" s="2" t="s">
        <v>106</v>
      </c>
      <c r="B95" s="265">
        <v>194</v>
      </c>
      <c r="C95" s="262">
        <v>0.183454960584641</v>
      </c>
      <c r="D95" s="262">
        <v>0.21268074214458499</v>
      </c>
      <c r="E95" s="262">
        <v>0.57220900058746305</v>
      </c>
      <c r="F95" s="262">
        <v>3.1655311584472698E-2</v>
      </c>
    </row>
    <row r="96" spans="1:6" x14ac:dyDescent="0.2">
      <c r="A96" s="2" t="s">
        <v>107</v>
      </c>
      <c r="B96" s="265">
        <v>277</v>
      </c>
      <c r="C96" s="262">
        <v>0.10822761058807399</v>
      </c>
      <c r="D96" s="262">
        <v>0.26167801022529602</v>
      </c>
      <c r="E96" s="262">
        <v>0.59003382921218905</v>
      </c>
      <c r="F96" s="262">
        <v>4.0060542523860897E-2</v>
      </c>
    </row>
    <row r="97" spans="1:6" x14ac:dyDescent="0.2">
      <c r="A97" s="2" t="s">
        <v>108</v>
      </c>
      <c r="B97" s="265">
        <v>296</v>
      </c>
      <c r="C97" s="262">
        <v>8.4819778800010695E-2</v>
      </c>
      <c r="D97" s="262">
        <v>0.13995668292045599</v>
      </c>
      <c r="E97" s="262">
        <v>0.75469028949737504</v>
      </c>
      <c r="F97" s="262">
        <v>2.0533233880996701E-2</v>
      </c>
    </row>
    <row r="98" spans="1:6" x14ac:dyDescent="0.2">
      <c r="A98" s="2" t="s">
        <v>109</v>
      </c>
      <c r="B98" s="265">
        <v>21</v>
      </c>
      <c r="C98" s="262" t="s">
        <v>1</v>
      </c>
      <c r="D98" s="262" t="s">
        <v>1</v>
      </c>
      <c r="E98" s="262" t="s">
        <v>1</v>
      </c>
      <c r="F98" s="262" t="s">
        <v>1</v>
      </c>
    </row>
    <row r="99" spans="1:6" x14ac:dyDescent="0.2">
      <c r="A99" s="5" t="s">
        <v>111</v>
      </c>
      <c r="B99" s="264" t="s">
        <v>1</v>
      </c>
      <c r="C99" s="261" t="s">
        <v>1</v>
      </c>
      <c r="D99" s="261" t="s">
        <v>1</v>
      </c>
      <c r="E99" s="261" t="s">
        <v>1</v>
      </c>
      <c r="F99" s="261" t="s">
        <v>1</v>
      </c>
    </row>
    <row r="100" spans="1:6" x14ac:dyDescent="0.2">
      <c r="A100" s="2" t="s">
        <v>112</v>
      </c>
      <c r="B100" s="265">
        <v>63</v>
      </c>
      <c r="C100" s="262">
        <v>0.12327907234430301</v>
      </c>
      <c r="D100" s="262">
        <v>0.13196244835853599</v>
      </c>
      <c r="E100" s="262">
        <v>0.63077521324157704</v>
      </c>
      <c r="F100" s="262">
        <v>0.113983266055584</v>
      </c>
    </row>
    <row r="101" spans="1:6" x14ac:dyDescent="0.2">
      <c r="A101" s="2" t="s">
        <v>113</v>
      </c>
      <c r="B101" s="265">
        <v>195</v>
      </c>
      <c r="C101" s="262">
        <v>6.4505107700824696E-2</v>
      </c>
      <c r="D101" s="262">
        <v>8.6260132491588606E-2</v>
      </c>
      <c r="E101" s="262">
        <v>0.80896425247192405</v>
      </c>
      <c r="F101" s="262">
        <v>4.0270518511533702E-2</v>
      </c>
    </row>
    <row r="102" spans="1:6" x14ac:dyDescent="0.2">
      <c r="A102" s="2" t="s">
        <v>114</v>
      </c>
      <c r="B102" s="265">
        <v>211</v>
      </c>
      <c r="C102" s="262">
        <v>0.128657937049866</v>
      </c>
      <c r="D102" s="262">
        <v>0.20825165510177601</v>
      </c>
      <c r="E102" s="262">
        <v>0.619431972503662</v>
      </c>
      <c r="F102" s="262">
        <v>4.3658435344696003E-2</v>
      </c>
    </row>
    <row r="103" spans="1:6" x14ac:dyDescent="0.2">
      <c r="A103" s="2" t="s">
        <v>115</v>
      </c>
      <c r="B103" s="265">
        <v>102</v>
      </c>
      <c r="C103" s="262">
        <v>0.132561475038528</v>
      </c>
      <c r="D103" s="262">
        <v>0.22600662708282501</v>
      </c>
      <c r="E103" s="262">
        <v>0.63069045543670699</v>
      </c>
      <c r="F103" s="262">
        <v>1.0741426609456499E-2</v>
      </c>
    </row>
    <row r="104" spans="1:6" x14ac:dyDescent="0.2">
      <c r="A104" s="2" t="s">
        <v>116</v>
      </c>
      <c r="B104" s="265">
        <v>95</v>
      </c>
      <c r="C104" s="262">
        <v>0.167316183447838</v>
      </c>
      <c r="D104" s="262">
        <v>0.27332562208175698</v>
      </c>
      <c r="E104" s="262">
        <v>0.55935817956924405</v>
      </c>
      <c r="F104" s="262">
        <v>0</v>
      </c>
    </row>
    <row r="105" spans="1:6" x14ac:dyDescent="0.2">
      <c r="A105" s="2" t="s">
        <v>117</v>
      </c>
      <c r="B105" s="265">
        <v>107</v>
      </c>
      <c r="C105" s="262">
        <v>0.12310146540403399</v>
      </c>
      <c r="D105" s="262">
        <v>0.28873193264007602</v>
      </c>
      <c r="E105" s="262">
        <v>0.570176661014557</v>
      </c>
      <c r="F105" s="262">
        <v>1.7989933490753202E-2</v>
      </c>
    </row>
    <row r="106" spans="1:6" x14ac:dyDescent="0.2">
      <c r="A106" s="2" t="s">
        <v>118</v>
      </c>
      <c r="B106" s="265">
        <v>90</v>
      </c>
      <c r="C106" s="262">
        <v>0.110642775893211</v>
      </c>
      <c r="D106" s="262">
        <v>0.34230950474739102</v>
      </c>
      <c r="E106" s="262">
        <v>0.52761512994766202</v>
      </c>
      <c r="F106" s="262">
        <v>1.9432608038186999E-2</v>
      </c>
    </row>
    <row r="107" spans="1:6" x14ac:dyDescent="0.2">
      <c r="A107" s="5" t="s">
        <v>111</v>
      </c>
      <c r="B107" s="264" t="s">
        <v>1</v>
      </c>
      <c r="C107" s="261" t="s">
        <v>1</v>
      </c>
      <c r="D107" s="261" t="s">
        <v>1</v>
      </c>
      <c r="E107" s="261" t="s">
        <v>1</v>
      </c>
      <c r="F107" s="261" t="s">
        <v>1</v>
      </c>
    </row>
    <row r="108" spans="1:6" x14ac:dyDescent="0.2">
      <c r="A108" s="2" t="s">
        <v>119</v>
      </c>
      <c r="B108" s="265">
        <v>258</v>
      </c>
      <c r="C108" s="262">
        <v>8.4601759910583496E-2</v>
      </c>
      <c r="D108" s="262">
        <v>0.101887181401253</v>
      </c>
      <c r="E108" s="262">
        <v>0.748035848140717</v>
      </c>
      <c r="F108" s="262">
        <v>6.5475203096866594E-2</v>
      </c>
    </row>
    <row r="109" spans="1:6" x14ac:dyDescent="0.2">
      <c r="A109" s="2" t="s">
        <v>120</v>
      </c>
      <c r="B109" s="265">
        <v>269</v>
      </c>
      <c r="C109" s="262">
        <v>0.14090695977211001</v>
      </c>
      <c r="D109" s="262">
        <v>0.20205099880695301</v>
      </c>
      <c r="E109" s="262">
        <v>0.61976331472396895</v>
      </c>
      <c r="F109" s="262">
        <v>3.7278737872839002E-2</v>
      </c>
    </row>
    <row r="110" spans="1:6" x14ac:dyDescent="0.2">
      <c r="A110" s="2" t="s">
        <v>121</v>
      </c>
      <c r="B110" s="265">
        <v>139</v>
      </c>
      <c r="C110" s="262">
        <v>0.14034810662269601</v>
      </c>
      <c r="D110" s="262">
        <v>0.27757212519645702</v>
      </c>
      <c r="E110" s="262">
        <v>0.58207976818084695</v>
      </c>
      <c r="F110" s="262">
        <v>0</v>
      </c>
    </row>
    <row r="111" spans="1:6" x14ac:dyDescent="0.2">
      <c r="A111" s="2" t="s">
        <v>122</v>
      </c>
      <c r="B111" s="265">
        <v>197</v>
      </c>
      <c r="C111" s="262">
        <v>0.117519438266754</v>
      </c>
      <c r="D111" s="262">
        <v>0.31273698806762701</v>
      </c>
      <c r="E111" s="262">
        <v>0.55110722780227706</v>
      </c>
      <c r="F111" s="262">
        <v>1.86363141983747E-2</v>
      </c>
    </row>
    <row r="112" spans="1:6" x14ac:dyDescent="0.2">
      <c r="A112" s="5" t="s">
        <v>111</v>
      </c>
      <c r="B112" s="264" t="s">
        <v>1</v>
      </c>
      <c r="C112" s="261" t="s">
        <v>1</v>
      </c>
      <c r="D112" s="261" t="s">
        <v>1</v>
      </c>
      <c r="E112" s="261" t="s">
        <v>1</v>
      </c>
      <c r="F112" s="261" t="s">
        <v>1</v>
      </c>
    </row>
    <row r="113" spans="1:6" x14ac:dyDescent="0.2">
      <c r="A113" s="2" t="s">
        <v>119</v>
      </c>
      <c r="B113" s="265">
        <v>258</v>
      </c>
      <c r="C113" s="262">
        <v>8.4601759910583496E-2</v>
      </c>
      <c r="D113" s="262">
        <v>0.101887181401253</v>
      </c>
      <c r="E113" s="262">
        <v>0.748035848140717</v>
      </c>
      <c r="F113" s="262">
        <v>6.5475203096866594E-2</v>
      </c>
    </row>
    <row r="114" spans="1:6" x14ac:dyDescent="0.2">
      <c r="A114" s="2" t="s">
        <v>123</v>
      </c>
      <c r="B114" s="265">
        <v>313</v>
      </c>
      <c r="C114" s="262">
        <v>0.13004828989505801</v>
      </c>
      <c r="D114" s="262">
        <v>0.21457557380199399</v>
      </c>
      <c r="E114" s="262">
        <v>0.62344199419021595</v>
      </c>
      <c r="F114" s="262">
        <v>3.1934145838022197E-2</v>
      </c>
    </row>
    <row r="115" spans="1:6" x14ac:dyDescent="0.2">
      <c r="A115" s="2" t="s">
        <v>124</v>
      </c>
      <c r="B115" s="265">
        <v>292</v>
      </c>
      <c r="C115" s="262">
        <v>0.13882577419281</v>
      </c>
      <c r="D115" s="262">
        <v>0.29587420821189903</v>
      </c>
      <c r="E115" s="262">
        <v>0.554637551307678</v>
      </c>
      <c r="F115" s="262">
        <v>1.0662468150258101E-2</v>
      </c>
    </row>
    <row r="116" spans="1:6" x14ac:dyDescent="0.2">
      <c r="A116" s="5" t="s">
        <v>125</v>
      </c>
      <c r="B116" s="264" t="s">
        <v>1</v>
      </c>
      <c r="C116" s="261" t="s">
        <v>1</v>
      </c>
      <c r="D116" s="261" t="s">
        <v>1</v>
      </c>
      <c r="E116" s="261" t="s">
        <v>1</v>
      </c>
      <c r="F116" s="261" t="s">
        <v>1</v>
      </c>
    </row>
    <row r="117" spans="1:6" x14ac:dyDescent="0.2">
      <c r="A117" s="2" t="s">
        <v>126</v>
      </c>
      <c r="B117" s="265">
        <v>139</v>
      </c>
      <c r="C117" s="262">
        <v>0.18191081285476701</v>
      </c>
      <c r="D117" s="262">
        <v>0.18913856148719799</v>
      </c>
      <c r="E117" s="262">
        <v>0.59776294231414795</v>
      </c>
      <c r="F117" s="262">
        <v>3.1187705695629099E-2</v>
      </c>
    </row>
    <row r="118" spans="1:6" x14ac:dyDescent="0.2">
      <c r="A118" s="2" t="s">
        <v>127</v>
      </c>
      <c r="B118" s="265">
        <v>35</v>
      </c>
      <c r="C118" s="262">
        <v>7.7417999505996704E-2</v>
      </c>
      <c r="D118" s="262">
        <v>0.28045731782913202</v>
      </c>
      <c r="E118" s="262">
        <v>0.59171819686889604</v>
      </c>
      <c r="F118" s="262">
        <v>5.0406482070684398E-2</v>
      </c>
    </row>
    <row r="119" spans="1:6" x14ac:dyDescent="0.2">
      <c r="A119" s="2" t="s">
        <v>128</v>
      </c>
      <c r="B119" s="265">
        <v>62</v>
      </c>
      <c r="C119" s="262">
        <v>0.34989276528358498</v>
      </c>
      <c r="D119" s="262">
        <v>0.204152122139931</v>
      </c>
      <c r="E119" s="262">
        <v>0.425712019205093</v>
      </c>
      <c r="F119" s="262">
        <v>2.0243091508746099E-2</v>
      </c>
    </row>
    <row r="120" spans="1:6" x14ac:dyDescent="0.2">
      <c r="A120" s="2" t="s">
        <v>129</v>
      </c>
      <c r="B120" s="265">
        <v>118</v>
      </c>
      <c r="C120" s="262">
        <v>9.39663201570511E-2</v>
      </c>
      <c r="D120" s="262">
        <v>0.29645955562591603</v>
      </c>
      <c r="E120" s="262">
        <v>0.56924319267272905</v>
      </c>
      <c r="F120" s="262">
        <v>4.0330935269594199E-2</v>
      </c>
    </row>
    <row r="121" spans="1:6" x14ac:dyDescent="0.2">
      <c r="A121" s="2" t="s">
        <v>130</v>
      </c>
      <c r="B121" s="265">
        <v>119</v>
      </c>
      <c r="C121" s="262">
        <v>3.4799080342054402E-2</v>
      </c>
      <c r="D121" s="262">
        <v>0.28040739893913302</v>
      </c>
      <c r="E121" s="262">
        <v>0.64243465662002597</v>
      </c>
      <c r="F121" s="262">
        <v>4.23588491976261E-2</v>
      </c>
    </row>
    <row r="122" spans="1:6" x14ac:dyDescent="0.2">
      <c r="A122" s="2" t="s">
        <v>131</v>
      </c>
      <c r="B122" s="265">
        <v>84</v>
      </c>
      <c r="C122" s="262">
        <v>6.2628425657749204E-2</v>
      </c>
      <c r="D122" s="262">
        <v>0.17170751094818101</v>
      </c>
      <c r="E122" s="262">
        <v>0.73844051361083995</v>
      </c>
      <c r="F122" s="262">
        <v>2.72235162556171E-2</v>
      </c>
    </row>
    <row r="123" spans="1:6" x14ac:dyDescent="0.2">
      <c r="A123" s="2" t="s">
        <v>132</v>
      </c>
      <c r="B123" s="265">
        <v>35</v>
      </c>
      <c r="C123" s="262">
        <v>6.6465221345424694E-2</v>
      </c>
      <c r="D123" s="262">
        <v>5.86344227194786E-2</v>
      </c>
      <c r="E123" s="262">
        <v>0.85798543691635099</v>
      </c>
      <c r="F123" s="262">
        <v>1.6914891079068201E-2</v>
      </c>
    </row>
    <row r="124" spans="1:6" x14ac:dyDescent="0.2">
      <c r="A124" s="3" t="s">
        <v>133</v>
      </c>
      <c r="B124" s="266">
        <v>196</v>
      </c>
      <c r="C124" s="263">
        <v>9.4664745032787295E-2</v>
      </c>
      <c r="D124" s="263">
        <v>0.106363400816917</v>
      </c>
      <c r="E124" s="263">
        <v>0.78306776285171498</v>
      </c>
      <c r="F124" s="263">
        <v>1.5904093161225302E-2</v>
      </c>
    </row>
    <row r="126" spans="1: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261</v>
      </c>
    </row>
    <row r="4" spans="1:4" x14ac:dyDescent="0.2">
      <c r="A4" t="s">
        <v>239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270" t="s">
        <v>1</v>
      </c>
      <c r="C6" s="267" t="s">
        <v>1</v>
      </c>
      <c r="D6" s="267" t="s">
        <v>1</v>
      </c>
    </row>
    <row r="7" spans="1:4" x14ac:dyDescent="0.2">
      <c r="A7" s="2" t="s">
        <v>26</v>
      </c>
      <c r="B7" s="271">
        <v>853</v>
      </c>
      <c r="C7" s="268">
        <v>0.57685214281082198</v>
      </c>
      <c r="D7" s="268">
        <v>0.42314782738685602</v>
      </c>
    </row>
    <row r="8" spans="1:4" x14ac:dyDescent="0.2">
      <c r="A8" s="5" t="s">
        <v>27</v>
      </c>
      <c r="B8" s="270" t="s">
        <v>1</v>
      </c>
      <c r="C8" s="267" t="s">
        <v>1</v>
      </c>
      <c r="D8" s="267" t="s">
        <v>1</v>
      </c>
    </row>
    <row r="9" spans="1:4" x14ac:dyDescent="0.2">
      <c r="A9" s="2" t="s">
        <v>28</v>
      </c>
      <c r="B9" s="271">
        <v>341</v>
      </c>
      <c r="C9" s="268">
        <v>0.52967637777328502</v>
      </c>
      <c r="D9" s="268">
        <v>0.47032362222671498</v>
      </c>
    </row>
    <row r="10" spans="1:4" x14ac:dyDescent="0.2">
      <c r="A10" s="2" t="s">
        <v>29</v>
      </c>
      <c r="B10" s="271">
        <v>42</v>
      </c>
      <c r="C10" s="268">
        <v>0.61772251129150402</v>
      </c>
      <c r="D10" s="268">
        <v>0.38227748870849598</v>
      </c>
    </row>
    <row r="11" spans="1:4" x14ac:dyDescent="0.2">
      <c r="A11" s="2" t="s">
        <v>30</v>
      </c>
      <c r="B11" s="271">
        <v>99</v>
      </c>
      <c r="C11" s="268">
        <v>0.565823554992676</v>
      </c>
      <c r="D11" s="268">
        <v>0.434176474809647</v>
      </c>
    </row>
    <row r="12" spans="1:4" x14ac:dyDescent="0.2">
      <c r="A12" s="2" t="s">
        <v>31</v>
      </c>
      <c r="B12" s="271">
        <v>153</v>
      </c>
      <c r="C12" s="268">
        <v>0.55418097972869895</v>
      </c>
      <c r="D12" s="268">
        <v>0.44581902027130099</v>
      </c>
    </row>
    <row r="13" spans="1:4" x14ac:dyDescent="0.2">
      <c r="A13" s="2" t="s">
        <v>32</v>
      </c>
      <c r="B13" s="271">
        <v>76</v>
      </c>
      <c r="C13" s="268">
        <v>0.67710483074188199</v>
      </c>
      <c r="D13" s="268">
        <v>0.32289519906044001</v>
      </c>
    </row>
    <row r="14" spans="1:4" x14ac:dyDescent="0.2">
      <c r="A14" s="2" t="s">
        <v>33</v>
      </c>
      <c r="B14" s="271">
        <v>119</v>
      </c>
      <c r="C14" s="268">
        <v>0.764476299285889</v>
      </c>
      <c r="D14" s="268">
        <v>0.235523700714111</v>
      </c>
    </row>
    <row r="15" spans="1:4" x14ac:dyDescent="0.2">
      <c r="A15" s="5" t="s">
        <v>34</v>
      </c>
      <c r="B15" s="270" t="s">
        <v>1</v>
      </c>
      <c r="C15" s="267" t="s">
        <v>1</v>
      </c>
      <c r="D15" s="267" t="s">
        <v>1</v>
      </c>
    </row>
    <row r="16" spans="1:4" x14ac:dyDescent="0.2">
      <c r="A16" s="2" t="s">
        <v>35</v>
      </c>
      <c r="B16" s="271">
        <v>540</v>
      </c>
      <c r="C16" s="268">
        <v>0.55468386411666903</v>
      </c>
      <c r="D16" s="268">
        <v>0.44531613588333102</v>
      </c>
    </row>
    <row r="17" spans="1:4" x14ac:dyDescent="0.2">
      <c r="A17" s="2" t="s">
        <v>36</v>
      </c>
      <c r="B17" s="271">
        <v>43</v>
      </c>
      <c r="C17" s="268">
        <v>0.60695922374725297</v>
      </c>
      <c r="D17" s="268">
        <v>0.39304080605506903</v>
      </c>
    </row>
    <row r="18" spans="1:4" x14ac:dyDescent="0.2">
      <c r="A18" s="2" t="s">
        <v>37</v>
      </c>
      <c r="B18" s="271">
        <v>197</v>
      </c>
      <c r="C18" s="268">
        <v>0.70337313413619995</v>
      </c>
      <c r="D18" s="268">
        <v>0.29662686586379999</v>
      </c>
    </row>
    <row r="19" spans="1:4" x14ac:dyDescent="0.2">
      <c r="A19" s="2" t="s">
        <v>38</v>
      </c>
      <c r="B19" s="271">
        <v>50</v>
      </c>
      <c r="C19" s="268">
        <v>0.36469355225562999</v>
      </c>
      <c r="D19" s="268">
        <v>0.63530647754669201</v>
      </c>
    </row>
    <row r="20" spans="1:4" x14ac:dyDescent="0.2">
      <c r="A20" s="5" t="s">
        <v>39</v>
      </c>
      <c r="B20" s="270" t="s">
        <v>1</v>
      </c>
      <c r="C20" s="267" t="s">
        <v>1</v>
      </c>
      <c r="D20" s="267" t="s">
        <v>1</v>
      </c>
    </row>
    <row r="21" spans="1:4" x14ac:dyDescent="0.2">
      <c r="A21" s="2" t="s">
        <v>35</v>
      </c>
      <c r="B21" s="271">
        <v>540</v>
      </c>
      <c r="C21" s="268">
        <v>0.55468386411666903</v>
      </c>
      <c r="D21" s="268">
        <v>0.44531613588333102</v>
      </c>
    </row>
    <row r="22" spans="1:4" x14ac:dyDescent="0.2">
      <c r="A22" s="2" t="s">
        <v>40</v>
      </c>
      <c r="B22" s="271">
        <v>19</v>
      </c>
      <c r="C22" s="268" t="s">
        <v>1</v>
      </c>
      <c r="D22" s="268" t="s">
        <v>1</v>
      </c>
    </row>
    <row r="23" spans="1:4" x14ac:dyDescent="0.2">
      <c r="A23" s="2" t="s">
        <v>41</v>
      </c>
      <c r="B23" s="271">
        <v>22</v>
      </c>
      <c r="C23" s="268" t="s">
        <v>1</v>
      </c>
      <c r="D23" s="268" t="s">
        <v>1</v>
      </c>
    </row>
    <row r="24" spans="1:4" x14ac:dyDescent="0.2">
      <c r="A24" s="2" t="s">
        <v>42</v>
      </c>
      <c r="B24" s="271">
        <v>2</v>
      </c>
      <c r="C24" s="268" t="s">
        <v>1</v>
      </c>
      <c r="D24" s="268" t="s">
        <v>1</v>
      </c>
    </row>
    <row r="25" spans="1:4" x14ac:dyDescent="0.2">
      <c r="A25" s="2" t="s">
        <v>43</v>
      </c>
      <c r="B25" s="271">
        <v>3</v>
      </c>
      <c r="C25" s="268" t="s">
        <v>1</v>
      </c>
      <c r="D25" s="268" t="s">
        <v>1</v>
      </c>
    </row>
    <row r="26" spans="1:4" x14ac:dyDescent="0.2">
      <c r="A26" s="2" t="s">
        <v>37</v>
      </c>
      <c r="B26" s="271">
        <v>197</v>
      </c>
      <c r="C26" s="268">
        <v>0.70337313413619995</v>
      </c>
      <c r="D26" s="268">
        <v>0.29662686586379999</v>
      </c>
    </row>
    <row r="27" spans="1:4" x14ac:dyDescent="0.2">
      <c r="A27" s="2" t="s">
        <v>44</v>
      </c>
      <c r="B27" s="271">
        <v>8</v>
      </c>
      <c r="C27" s="268" t="s">
        <v>1</v>
      </c>
      <c r="D27" s="268" t="s">
        <v>1</v>
      </c>
    </row>
    <row r="28" spans="1:4" x14ac:dyDescent="0.2">
      <c r="A28" s="2" t="s">
        <v>45</v>
      </c>
      <c r="B28" s="271">
        <v>39</v>
      </c>
      <c r="C28" s="268">
        <v>0.378789663314819</v>
      </c>
      <c r="D28" s="268">
        <v>0.621210336685181</v>
      </c>
    </row>
    <row r="29" spans="1:4" x14ac:dyDescent="0.2">
      <c r="A29" s="5" t="s">
        <v>46</v>
      </c>
      <c r="B29" s="270" t="s">
        <v>1</v>
      </c>
      <c r="C29" s="267" t="s">
        <v>1</v>
      </c>
      <c r="D29" s="267" t="s">
        <v>1</v>
      </c>
    </row>
    <row r="30" spans="1:4" x14ac:dyDescent="0.2">
      <c r="A30" s="2" t="s">
        <v>47</v>
      </c>
      <c r="B30" s="271">
        <v>57</v>
      </c>
      <c r="C30" s="268">
        <v>0.496077209711075</v>
      </c>
      <c r="D30" s="268">
        <v>0.503922820091248</v>
      </c>
    </row>
    <row r="31" spans="1:4" x14ac:dyDescent="0.2">
      <c r="A31" s="2" t="s">
        <v>48</v>
      </c>
      <c r="B31" s="271">
        <v>233</v>
      </c>
      <c r="C31" s="268">
        <v>0.62241089344024703</v>
      </c>
      <c r="D31" s="268">
        <v>0.37758910655975297</v>
      </c>
    </row>
    <row r="32" spans="1:4" x14ac:dyDescent="0.2">
      <c r="A32" s="2" t="s">
        <v>49</v>
      </c>
      <c r="B32" s="271">
        <v>155</v>
      </c>
      <c r="C32" s="268">
        <v>0.52163732051849399</v>
      </c>
      <c r="D32" s="268">
        <v>0.47836267948150601</v>
      </c>
    </row>
    <row r="33" spans="1:4" x14ac:dyDescent="0.2">
      <c r="A33" s="2" t="s">
        <v>50</v>
      </c>
      <c r="B33" s="271">
        <v>332</v>
      </c>
      <c r="C33" s="268">
        <v>0.55122411251068104</v>
      </c>
      <c r="D33" s="268">
        <v>0.44877591729164101</v>
      </c>
    </row>
    <row r="34" spans="1:4" x14ac:dyDescent="0.2">
      <c r="A34" s="5" t="s">
        <v>51</v>
      </c>
      <c r="B34" s="270" t="s">
        <v>1</v>
      </c>
      <c r="C34" s="267" t="s">
        <v>1</v>
      </c>
      <c r="D34" s="267" t="s">
        <v>1</v>
      </c>
    </row>
    <row r="35" spans="1:4" x14ac:dyDescent="0.2">
      <c r="A35" s="2" t="s">
        <v>52</v>
      </c>
      <c r="B35" s="271">
        <v>324</v>
      </c>
      <c r="C35" s="268">
        <v>0.56135004758834794</v>
      </c>
      <c r="D35" s="268">
        <v>0.438649952411652</v>
      </c>
    </row>
    <row r="36" spans="1:4" x14ac:dyDescent="0.2">
      <c r="A36" s="2" t="s">
        <v>53</v>
      </c>
      <c r="B36" s="271">
        <v>338</v>
      </c>
      <c r="C36" s="268">
        <v>0.63023322820663497</v>
      </c>
      <c r="D36" s="268">
        <v>0.36976674199104298</v>
      </c>
    </row>
    <row r="37" spans="1:4" x14ac:dyDescent="0.2">
      <c r="A37" s="2" t="s">
        <v>54</v>
      </c>
      <c r="B37" s="271">
        <v>95</v>
      </c>
      <c r="C37" s="268">
        <v>0.51389276981353804</v>
      </c>
      <c r="D37" s="268">
        <v>0.48610720038414001</v>
      </c>
    </row>
    <row r="38" spans="1:4" x14ac:dyDescent="0.2">
      <c r="A38" s="2" t="s">
        <v>55</v>
      </c>
      <c r="B38" s="271">
        <v>86</v>
      </c>
      <c r="C38" s="268">
        <v>0.56873059272766102</v>
      </c>
      <c r="D38" s="268">
        <v>0.43126940727233898</v>
      </c>
    </row>
    <row r="39" spans="1:4" x14ac:dyDescent="0.2">
      <c r="A39" s="5" t="s">
        <v>56</v>
      </c>
      <c r="B39" s="270" t="s">
        <v>1</v>
      </c>
      <c r="C39" s="267" t="s">
        <v>1</v>
      </c>
      <c r="D39" s="267" t="s">
        <v>1</v>
      </c>
    </row>
    <row r="40" spans="1:4" x14ac:dyDescent="0.2">
      <c r="A40" s="2" t="s">
        <v>57</v>
      </c>
      <c r="B40" s="271">
        <v>732</v>
      </c>
      <c r="C40" s="268">
        <v>0.58530318737029996</v>
      </c>
      <c r="D40" s="268">
        <v>0.41469678282737699</v>
      </c>
    </row>
    <row r="41" spans="1:4" x14ac:dyDescent="0.2">
      <c r="A41" s="2" t="s">
        <v>58</v>
      </c>
      <c r="B41" s="271">
        <v>97</v>
      </c>
      <c r="C41" s="268">
        <v>0.51312214136123702</v>
      </c>
      <c r="D41" s="268">
        <v>0.48687782883644098</v>
      </c>
    </row>
    <row r="42" spans="1:4" x14ac:dyDescent="0.2">
      <c r="A42" s="5" t="s">
        <v>59</v>
      </c>
      <c r="B42" s="270" t="s">
        <v>1</v>
      </c>
      <c r="C42" s="267" t="s">
        <v>1</v>
      </c>
      <c r="D42" s="267" t="s">
        <v>1</v>
      </c>
    </row>
    <row r="43" spans="1:4" x14ac:dyDescent="0.2">
      <c r="A43" s="2" t="s">
        <v>60</v>
      </c>
      <c r="B43" s="271">
        <v>639</v>
      </c>
      <c r="C43" s="268">
        <v>0.61134177446365401</v>
      </c>
      <c r="D43" s="268">
        <v>0.38865822553634599</v>
      </c>
    </row>
    <row r="44" spans="1:4" x14ac:dyDescent="0.2">
      <c r="A44" s="2" t="s">
        <v>61</v>
      </c>
      <c r="B44" s="271">
        <v>118</v>
      </c>
      <c r="C44" s="268">
        <v>0.43887269496917702</v>
      </c>
      <c r="D44" s="268">
        <v>0.56112730503082298</v>
      </c>
    </row>
    <row r="45" spans="1:4" x14ac:dyDescent="0.2">
      <c r="A45" s="2" t="s">
        <v>62</v>
      </c>
      <c r="B45" s="271">
        <v>82</v>
      </c>
      <c r="C45" s="268">
        <v>0.50023150444030795</v>
      </c>
      <c r="D45" s="268">
        <v>0.49976852536201499</v>
      </c>
    </row>
    <row r="46" spans="1:4" x14ac:dyDescent="0.2">
      <c r="A46" s="5" t="s">
        <v>63</v>
      </c>
      <c r="B46" s="270" t="s">
        <v>1</v>
      </c>
      <c r="C46" s="267" t="s">
        <v>1</v>
      </c>
      <c r="D46" s="267" t="s">
        <v>1</v>
      </c>
    </row>
    <row r="47" spans="1:4" x14ac:dyDescent="0.2">
      <c r="A47" s="2" t="s">
        <v>64</v>
      </c>
      <c r="B47" s="271">
        <v>109</v>
      </c>
      <c r="C47" s="268">
        <v>0.49670737981796298</v>
      </c>
      <c r="D47" s="268">
        <v>0.50329262018203702</v>
      </c>
    </row>
    <row r="48" spans="1:4" x14ac:dyDescent="0.2">
      <c r="A48" s="2" t="s">
        <v>65</v>
      </c>
      <c r="B48" s="271">
        <v>56</v>
      </c>
      <c r="C48" s="268">
        <v>0.68425738811492898</v>
      </c>
      <c r="D48" s="268">
        <v>0.31574261188507102</v>
      </c>
    </row>
    <row r="49" spans="1:4" x14ac:dyDescent="0.2">
      <c r="A49" s="2" t="s">
        <v>66</v>
      </c>
      <c r="B49" s="271">
        <v>105</v>
      </c>
      <c r="C49" s="268">
        <v>0.57380861043930098</v>
      </c>
      <c r="D49" s="268">
        <v>0.42619138956069902</v>
      </c>
    </row>
    <row r="50" spans="1:4" x14ac:dyDescent="0.2">
      <c r="A50" s="2" t="s">
        <v>67</v>
      </c>
      <c r="B50" s="271">
        <v>100</v>
      </c>
      <c r="C50" s="268">
        <v>0.51567089557647705</v>
      </c>
      <c r="D50" s="268">
        <v>0.484329104423523</v>
      </c>
    </row>
    <row r="51" spans="1:4" x14ac:dyDescent="0.2">
      <c r="A51" s="2" t="s">
        <v>68</v>
      </c>
      <c r="B51" s="271">
        <v>113</v>
      </c>
      <c r="C51" s="268">
        <v>0.57233536243438698</v>
      </c>
      <c r="D51" s="268">
        <v>0.42766466736793501</v>
      </c>
    </row>
    <row r="52" spans="1:4" x14ac:dyDescent="0.2">
      <c r="A52" s="2" t="s">
        <v>69</v>
      </c>
      <c r="B52" s="271">
        <v>83</v>
      </c>
      <c r="C52" s="268">
        <v>0.49456024169921903</v>
      </c>
      <c r="D52" s="268">
        <v>0.50543975830078103</v>
      </c>
    </row>
    <row r="53" spans="1:4" x14ac:dyDescent="0.2">
      <c r="A53" s="2" t="s">
        <v>70</v>
      </c>
      <c r="B53" s="271">
        <v>51</v>
      </c>
      <c r="C53" s="268">
        <v>0.77558153867721602</v>
      </c>
      <c r="D53" s="268">
        <v>0.22441846132278401</v>
      </c>
    </row>
    <row r="54" spans="1:4" x14ac:dyDescent="0.2">
      <c r="A54" s="2" t="s">
        <v>71</v>
      </c>
      <c r="B54" s="271">
        <v>82</v>
      </c>
      <c r="C54" s="268">
        <v>0.60988610982894897</v>
      </c>
      <c r="D54" s="268">
        <v>0.39011389017105103</v>
      </c>
    </row>
    <row r="55" spans="1:4" x14ac:dyDescent="0.2">
      <c r="A55" s="2" t="s">
        <v>72</v>
      </c>
      <c r="B55" s="271">
        <v>35</v>
      </c>
      <c r="C55" s="268">
        <v>0.56117576360702504</v>
      </c>
      <c r="D55" s="268">
        <v>0.43882423639297502</v>
      </c>
    </row>
    <row r="56" spans="1:4" x14ac:dyDescent="0.2">
      <c r="A56" s="2" t="s">
        <v>73</v>
      </c>
      <c r="B56" s="271">
        <v>119</v>
      </c>
      <c r="C56" s="268">
        <v>0.55865150690078702</v>
      </c>
      <c r="D56" s="268">
        <v>0.44134846329688998</v>
      </c>
    </row>
    <row r="57" spans="1:4" x14ac:dyDescent="0.2">
      <c r="A57" s="5" t="s">
        <v>74</v>
      </c>
      <c r="B57" s="270" t="s">
        <v>1</v>
      </c>
      <c r="C57" s="267" t="s">
        <v>1</v>
      </c>
      <c r="D57" s="267" t="s">
        <v>1</v>
      </c>
    </row>
    <row r="58" spans="1:4" x14ac:dyDescent="0.2">
      <c r="A58" s="2" t="s">
        <v>75</v>
      </c>
      <c r="B58" s="271">
        <v>109</v>
      </c>
      <c r="C58" s="268">
        <v>0.49670737981796298</v>
      </c>
      <c r="D58" s="268">
        <v>0.50329262018203702</v>
      </c>
    </row>
    <row r="59" spans="1:4" x14ac:dyDescent="0.2">
      <c r="A59" s="2" t="s">
        <v>76</v>
      </c>
      <c r="B59" s="271">
        <v>545</v>
      </c>
      <c r="C59" s="268">
        <v>0.55862563848495495</v>
      </c>
      <c r="D59" s="268">
        <v>0.441374331712723</v>
      </c>
    </row>
    <row r="60" spans="1:4" x14ac:dyDescent="0.2">
      <c r="A60" s="2" t="s">
        <v>77</v>
      </c>
      <c r="B60" s="271">
        <v>167</v>
      </c>
      <c r="C60" s="268">
        <v>0.68101024627685502</v>
      </c>
      <c r="D60" s="268">
        <v>0.31898975372314498</v>
      </c>
    </row>
    <row r="61" spans="1:4" x14ac:dyDescent="0.2">
      <c r="A61" s="2" t="s">
        <v>78</v>
      </c>
      <c r="B61" s="271">
        <v>32</v>
      </c>
      <c r="C61" s="268">
        <v>0.48535674810409501</v>
      </c>
      <c r="D61" s="268">
        <v>0.51464325189590499</v>
      </c>
    </row>
    <row r="62" spans="1:4" x14ac:dyDescent="0.2">
      <c r="A62" s="5" t="s">
        <v>79</v>
      </c>
      <c r="B62" s="270" t="s">
        <v>1</v>
      </c>
      <c r="C62" s="267" t="s">
        <v>1</v>
      </c>
      <c r="D62" s="267" t="s">
        <v>1</v>
      </c>
    </row>
    <row r="63" spans="1:4" x14ac:dyDescent="0.2">
      <c r="A63" s="2" t="s">
        <v>80</v>
      </c>
      <c r="B63" s="271">
        <v>712</v>
      </c>
      <c r="C63" s="268">
        <v>0.57548153400421098</v>
      </c>
      <c r="D63" s="268">
        <v>0.42451849579811102</v>
      </c>
    </row>
    <row r="64" spans="1:4" x14ac:dyDescent="0.2">
      <c r="A64" s="2" t="s">
        <v>81</v>
      </c>
      <c r="B64" s="271">
        <v>22</v>
      </c>
      <c r="C64" s="268" t="s">
        <v>1</v>
      </c>
      <c r="D64" s="268" t="s">
        <v>1</v>
      </c>
    </row>
    <row r="65" spans="1:4" x14ac:dyDescent="0.2">
      <c r="A65" s="2" t="s">
        <v>82</v>
      </c>
      <c r="B65" s="271">
        <v>46</v>
      </c>
      <c r="C65" s="268">
        <v>0.50156301259994496</v>
      </c>
      <c r="D65" s="268">
        <v>0.49843695759773299</v>
      </c>
    </row>
    <row r="66" spans="1:4" x14ac:dyDescent="0.2">
      <c r="A66" s="2" t="s">
        <v>83</v>
      </c>
      <c r="B66" s="271">
        <v>59</v>
      </c>
      <c r="C66" s="268">
        <v>0.59735953807830799</v>
      </c>
      <c r="D66" s="268">
        <v>0.40264046192169201</v>
      </c>
    </row>
    <row r="67" spans="1:4" x14ac:dyDescent="0.2">
      <c r="A67" s="5" t="s">
        <v>84</v>
      </c>
      <c r="B67" s="270" t="s">
        <v>1</v>
      </c>
      <c r="C67" s="267" t="s">
        <v>1</v>
      </c>
      <c r="D67" s="267" t="s">
        <v>1</v>
      </c>
    </row>
    <row r="68" spans="1:4" x14ac:dyDescent="0.2">
      <c r="A68" s="2" t="s">
        <v>85</v>
      </c>
      <c r="B68" s="271">
        <v>757</v>
      </c>
      <c r="C68" s="268">
        <v>0.58052581548690796</v>
      </c>
      <c r="D68" s="268">
        <v>0.41947415471076999</v>
      </c>
    </row>
    <row r="69" spans="1:4" x14ac:dyDescent="0.2">
      <c r="A69" s="2" t="s">
        <v>86</v>
      </c>
      <c r="B69" s="271">
        <v>10</v>
      </c>
      <c r="C69" s="268" t="s">
        <v>1</v>
      </c>
      <c r="D69" s="268" t="s">
        <v>1</v>
      </c>
    </row>
    <row r="70" spans="1:4" x14ac:dyDescent="0.2">
      <c r="A70" s="2" t="s">
        <v>87</v>
      </c>
      <c r="B70" s="271">
        <v>78</v>
      </c>
      <c r="C70" s="268">
        <v>0.55177766084670998</v>
      </c>
      <c r="D70" s="268">
        <v>0.44822236895561202</v>
      </c>
    </row>
    <row r="71" spans="1:4" x14ac:dyDescent="0.2">
      <c r="A71" s="2" t="s">
        <v>88</v>
      </c>
      <c r="B71" s="271">
        <v>6</v>
      </c>
      <c r="C71" s="268" t="s">
        <v>1</v>
      </c>
      <c r="D71" s="268" t="s">
        <v>1</v>
      </c>
    </row>
    <row r="72" spans="1:4" x14ac:dyDescent="0.2">
      <c r="A72" s="5" t="s">
        <v>89</v>
      </c>
      <c r="B72" s="270" t="s">
        <v>1</v>
      </c>
      <c r="C72" s="267" t="s">
        <v>1</v>
      </c>
      <c r="D72" s="267" t="s">
        <v>1</v>
      </c>
    </row>
    <row r="73" spans="1:4" x14ac:dyDescent="0.2">
      <c r="A73" s="2" t="s">
        <v>89</v>
      </c>
      <c r="B73" s="271">
        <v>853</v>
      </c>
      <c r="C73" s="268">
        <v>0.57685214281082198</v>
      </c>
      <c r="D73" s="268">
        <v>0.42314782738685602</v>
      </c>
    </row>
    <row r="74" spans="1:4" x14ac:dyDescent="0.2">
      <c r="A74" s="2" t="s">
        <v>90</v>
      </c>
      <c r="B74" s="271">
        <v>0</v>
      </c>
      <c r="C74" s="268" t="s">
        <v>1</v>
      </c>
      <c r="D74" s="268" t="s">
        <v>1</v>
      </c>
    </row>
    <row r="75" spans="1:4" x14ac:dyDescent="0.2">
      <c r="A75" s="5" t="s">
        <v>91</v>
      </c>
      <c r="B75" s="270" t="s">
        <v>1</v>
      </c>
      <c r="C75" s="267" t="s">
        <v>1</v>
      </c>
      <c r="D75" s="267" t="s">
        <v>1</v>
      </c>
    </row>
    <row r="76" spans="1:4" x14ac:dyDescent="0.2">
      <c r="A76" s="2" t="s">
        <v>92</v>
      </c>
      <c r="B76" s="271">
        <v>389</v>
      </c>
      <c r="C76" s="268">
        <v>0.369899481534958</v>
      </c>
      <c r="D76" s="268">
        <v>0.63010054826736495</v>
      </c>
    </row>
    <row r="77" spans="1:4" x14ac:dyDescent="0.2">
      <c r="A77" s="2" t="s">
        <v>93</v>
      </c>
      <c r="B77" s="271">
        <v>159</v>
      </c>
      <c r="C77" s="268">
        <v>0.71292328834533703</v>
      </c>
      <c r="D77" s="268">
        <v>0.28707668185234098</v>
      </c>
    </row>
    <row r="78" spans="1:4" x14ac:dyDescent="0.2">
      <c r="A78" s="2" t="s">
        <v>94</v>
      </c>
      <c r="B78" s="271">
        <v>298</v>
      </c>
      <c r="C78" s="268">
        <v>0.819113910198212</v>
      </c>
      <c r="D78" s="268">
        <v>0.18088610470295</v>
      </c>
    </row>
    <row r="79" spans="1:4" x14ac:dyDescent="0.2">
      <c r="A79" s="5" t="s">
        <v>95</v>
      </c>
      <c r="B79" s="270" t="s">
        <v>1</v>
      </c>
      <c r="C79" s="267" t="s">
        <v>1</v>
      </c>
      <c r="D79" s="267" t="s">
        <v>1</v>
      </c>
    </row>
    <row r="80" spans="1:4" x14ac:dyDescent="0.2">
      <c r="A80" s="2" t="s">
        <v>96</v>
      </c>
      <c r="B80" s="271">
        <v>191</v>
      </c>
      <c r="C80" s="268">
        <v>0.499028891324997</v>
      </c>
      <c r="D80" s="268">
        <v>0.500971138477325</v>
      </c>
    </row>
    <row r="81" spans="1:4" x14ac:dyDescent="0.2">
      <c r="A81" s="2" t="s">
        <v>97</v>
      </c>
      <c r="B81" s="271">
        <v>135</v>
      </c>
      <c r="C81" s="268">
        <v>0.65675151348114003</v>
      </c>
      <c r="D81" s="268">
        <v>0.34324848651885997</v>
      </c>
    </row>
    <row r="82" spans="1:4" x14ac:dyDescent="0.2">
      <c r="A82" s="2" t="s">
        <v>98</v>
      </c>
      <c r="B82" s="271">
        <v>35</v>
      </c>
      <c r="C82" s="268">
        <v>0.76385188102722201</v>
      </c>
      <c r="D82" s="268">
        <v>0.23614813387394001</v>
      </c>
    </row>
    <row r="83" spans="1:4" x14ac:dyDescent="0.2">
      <c r="A83" s="2" t="s">
        <v>99</v>
      </c>
      <c r="B83" s="271">
        <v>130</v>
      </c>
      <c r="C83" s="268">
        <v>0.65284407138824496</v>
      </c>
      <c r="D83" s="268">
        <v>0.34715595841407798</v>
      </c>
    </row>
    <row r="84" spans="1:4" x14ac:dyDescent="0.2">
      <c r="A84" s="2" t="s">
        <v>100</v>
      </c>
      <c r="B84" s="271">
        <v>38</v>
      </c>
      <c r="C84" s="268">
        <v>0.70322084426879905</v>
      </c>
      <c r="D84" s="268">
        <v>0.29677915573120101</v>
      </c>
    </row>
    <row r="85" spans="1:4" x14ac:dyDescent="0.2">
      <c r="A85" s="2" t="s">
        <v>101</v>
      </c>
      <c r="B85" s="271">
        <v>74</v>
      </c>
      <c r="C85" s="268">
        <v>0.49047908186912498</v>
      </c>
      <c r="D85" s="268">
        <v>0.50952088832855202</v>
      </c>
    </row>
    <row r="86" spans="1:4" x14ac:dyDescent="0.2">
      <c r="A86" s="2" t="s">
        <v>102</v>
      </c>
      <c r="B86" s="271">
        <v>14</v>
      </c>
      <c r="C86" s="268" t="s">
        <v>1</v>
      </c>
      <c r="D86" s="268" t="s">
        <v>1</v>
      </c>
    </row>
    <row r="87" spans="1:4" x14ac:dyDescent="0.2">
      <c r="A87" s="2" t="s">
        <v>103</v>
      </c>
      <c r="B87" s="271">
        <v>33</v>
      </c>
      <c r="C87" s="268">
        <v>0.35204917192459101</v>
      </c>
      <c r="D87" s="268">
        <v>0.64795082807540905</v>
      </c>
    </row>
    <row r="88" spans="1:4" x14ac:dyDescent="0.2">
      <c r="A88" s="2" t="s">
        <v>104</v>
      </c>
      <c r="B88" s="271">
        <v>187</v>
      </c>
      <c r="C88" s="268">
        <v>0.50742912292480502</v>
      </c>
      <c r="D88" s="268">
        <v>0.49257084727287298</v>
      </c>
    </row>
    <row r="89" spans="1:4" x14ac:dyDescent="0.2">
      <c r="A89" s="5" t="s">
        <v>105</v>
      </c>
      <c r="B89" s="270" t="s">
        <v>1</v>
      </c>
      <c r="C89" s="267" t="s">
        <v>1</v>
      </c>
      <c r="D89" s="267" t="s">
        <v>1</v>
      </c>
    </row>
    <row r="90" spans="1:4" x14ac:dyDescent="0.2">
      <c r="A90" s="2" t="s">
        <v>106</v>
      </c>
      <c r="B90" s="271">
        <v>114</v>
      </c>
      <c r="C90" s="268">
        <v>0.537275731563568</v>
      </c>
      <c r="D90" s="268">
        <v>0.46272429823875399</v>
      </c>
    </row>
    <row r="91" spans="1:4" x14ac:dyDescent="0.2">
      <c r="A91" s="2" t="s">
        <v>107</v>
      </c>
      <c r="B91" s="271">
        <v>230</v>
      </c>
      <c r="C91" s="268">
        <v>0.63063013553619396</v>
      </c>
      <c r="D91" s="268">
        <v>0.36936989426612898</v>
      </c>
    </row>
    <row r="92" spans="1:4" x14ac:dyDescent="0.2">
      <c r="A92" s="2" t="s">
        <v>108</v>
      </c>
      <c r="B92" s="271">
        <v>381</v>
      </c>
      <c r="C92" s="268">
        <v>0.54702502489089999</v>
      </c>
      <c r="D92" s="268">
        <v>0.45297497510910001</v>
      </c>
    </row>
    <row r="93" spans="1:4" x14ac:dyDescent="0.2">
      <c r="A93" s="2" t="s">
        <v>109</v>
      </c>
      <c r="B93" s="271">
        <v>49</v>
      </c>
      <c r="C93" s="268">
        <v>0.40693166851997398</v>
      </c>
      <c r="D93" s="268">
        <v>0.59306836128234897</v>
      </c>
    </row>
    <row r="94" spans="1:4" x14ac:dyDescent="0.2">
      <c r="A94" s="5" t="s">
        <v>110</v>
      </c>
      <c r="B94" s="270" t="s">
        <v>1</v>
      </c>
      <c r="C94" s="267" t="s">
        <v>1</v>
      </c>
      <c r="D94" s="267" t="s">
        <v>1</v>
      </c>
    </row>
    <row r="95" spans="1:4" x14ac:dyDescent="0.2">
      <c r="A95" s="2" t="s">
        <v>106</v>
      </c>
      <c r="B95" s="271">
        <v>189</v>
      </c>
      <c r="C95" s="268">
        <v>0.62115007638931297</v>
      </c>
      <c r="D95" s="268">
        <v>0.37884992361068698</v>
      </c>
    </row>
    <row r="96" spans="1:4" x14ac:dyDescent="0.2">
      <c r="A96" s="2" t="s">
        <v>107</v>
      </c>
      <c r="B96" s="271">
        <v>269</v>
      </c>
      <c r="C96" s="268">
        <v>0.551472008228302</v>
      </c>
      <c r="D96" s="268">
        <v>0.448527991771698</v>
      </c>
    </row>
    <row r="97" spans="1:4" x14ac:dyDescent="0.2">
      <c r="A97" s="2" t="s">
        <v>108</v>
      </c>
      <c r="B97" s="271">
        <v>295</v>
      </c>
      <c r="C97" s="268">
        <v>0.53659594058990501</v>
      </c>
      <c r="D97" s="268">
        <v>0.46340402960777299</v>
      </c>
    </row>
    <row r="98" spans="1:4" x14ac:dyDescent="0.2">
      <c r="A98" s="2" t="s">
        <v>109</v>
      </c>
      <c r="B98" s="271">
        <v>21</v>
      </c>
      <c r="C98" s="268" t="s">
        <v>1</v>
      </c>
      <c r="D98" s="268" t="s">
        <v>1</v>
      </c>
    </row>
    <row r="99" spans="1:4" x14ac:dyDescent="0.2">
      <c r="A99" s="5" t="s">
        <v>111</v>
      </c>
      <c r="B99" s="270" t="s">
        <v>1</v>
      </c>
      <c r="C99" s="267" t="s">
        <v>1</v>
      </c>
      <c r="D99" s="267" t="s">
        <v>1</v>
      </c>
    </row>
    <row r="100" spans="1:4" x14ac:dyDescent="0.2">
      <c r="A100" s="2" t="s">
        <v>112</v>
      </c>
      <c r="B100" s="271">
        <v>63</v>
      </c>
      <c r="C100" s="268">
        <v>0.30635702610015902</v>
      </c>
      <c r="D100" s="268">
        <v>0.69364297389984098</v>
      </c>
    </row>
    <row r="101" spans="1:4" x14ac:dyDescent="0.2">
      <c r="A101" s="2" t="s">
        <v>113</v>
      </c>
      <c r="B101" s="271">
        <v>192</v>
      </c>
      <c r="C101" s="268">
        <v>0.40982690453529402</v>
      </c>
      <c r="D101" s="268">
        <v>0.59017306566238403</v>
      </c>
    </row>
    <row r="102" spans="1:4" x14ac:dyDescent="0.2">
      <c r="A102" s="2" t="s">
        <v>114</v>
      </c>
      <c r="B102" s="271">
        <v>209</v>
      </c>
      <c r="C102" s="268">
        <v>0.67302787303924605</v>
      </c>
      <c r="D102" s="268">
        <v>0.32697212696075401</v>
      </c>
    </row>
    <row r="103" spans="1:4" x14ac:dyDescent="0.2">
      <c r="A103" s="2" t="s">
        <v>115</v>
      </c>
      <c r="B103" s="271">
        <v>104</v>
      </c>
      <c r="C103" s="268">
        <v>0.66502714157104503</v>
      </c>
      <c r="D103" s="268">
        <v>0.33497282862663302</v>
      </c>
    </row>
    <row r="104" spans="1:4" x14ac:dyDescent="0.2">
      <c r="A104" s="2" t="s">
        <v>116</v>
      </c>
      <c r="B104" s="271">
        <v>95</v>
      </c>
      <c r="C104" s="268">
        <v>0.68843758106231701</v>
      </c>
      <c r="D104" s="268">
        <v>0.311562389135361</v>
      </c>
    </row>
    <row r="105" spans="1:4" x14ac:dyDescent="0.2">
      <c r="A105" s="2" t="s">
        <v>117</v>
      </c>
      <c r="B105" s="271">
        <v>97</v>
      </c>
      <c r="C105" s="268">
        <v>0.682775437831879</v>
      </c>
      <c r="D105" s="268">
        <v>0.317224562168121</v>
      </c>
    </row>
    <row r="106" spans="1:4" x14ac:dyDescent="0.2">
      <c r="A106" s="2" t="s">
        <v>118</v>
      </c>
      <c r="B106" s="271">
        <v>88</v>
      </c>
      <c r="C106" s="268">
        <v>0.71226888895034801</v>
      </c>
      <c r="D106" s="268">
        <v>0.28773114085197399</v>
      </c>
    </row>
    <row r="107" spans="1:4" x14ac:dyDescent="0.2">
      <c r="A107" s="5" t="s">
        <v>111</v>
      </c>
      <c r="B107" s="270" t="s">
        <v>1</v>
      </c>
      <c r="C107" s="267" t="s">
        <v>1</v>
      </c>
      <c r="D107" s="267" t="s">
        <v>1</v>
      </c>
    </row>
    <row r="108" spans="1:4" x14ac:dyDescent="0.2">
      <c r="A108" s="2" t="s">
        <v>119</v>
      </c>
      <c r="B108" s="271">
        <v>255</v>
      </c>
      <c r="C108" s="268">
        <v>0.37400579452514598</v>
      </c>
      <c r="D108" s="268">
        <v>0.62599420547485396</v>
      </c>
    </row>
    <row r="109" spans="1:4" x14ac:dyDescent="0.2">
      <c r="A109" s="2" t="s">
        <v>120</v>
      </c>
      <c r="B109" s="271">
        <v>266</v>
      </c>
      <c r="C109" s="268">
        <v>0.68125605583190896</v>
      </c>
      <c r="D109" s="268">
        <v>0.31874394416809099</v>
      </c>
    </row>
    <row r="110" spans="1:4" x14ac:dyDescent="0.2">
      <c r="A110" s="2" t="s">
        <v>121</v>
      </c>
      <c r="B110" s="271">
        <v>142</v>
      </c>
      <c r="C110" s="268">
        <v>0.66625922918319702</v>
      </c>
      <c r="D110" s="268">
        <v>0.33374077081680298</v>
      </c>
    </row>
    <row r="111" spans="1:4" x14ac:dyDescent="0.2">
      <c r="A111" s="2" t="s">
        <v>122</v>
      </c>
      <c r="B111" s="271">
        <v>185</v>
      </c>
      <c r="C111" s="268">
        <v>0.69615185260772705</v>
      </c>
      <c r="D111" s="268">
        <v>0.30384811758995101</v>
      </c>
    </row>
    <row r="112" spans="1:4" x14ac:dyDescent="0.2">
      <c r="A112" s="5" t="s">
        <v>111</v>
      </c>
      <c r="B112" s="270" t="s">
        <v>1</v>
      </c>
      <c r="C112" s="267" t="s">
        <v>1</v>
      </c>
      <c r="D112" s="267" t="s">
        <v>1</v>
      </c>
    </row>
    <row r="113" spans="1:4" x14ac:dyDescent="0.2">
      <c r="A113" s="2" t="s">
        <v>119</v>
      </c>
      <c r="B113" s="271">
        <v>255</v>
      </c>
      <c r="C113" s="268">
        <v>0.37400579452514598</v>
      </c>
      <c r="D113" s="268">
        <v>0.62599420547485396</v>
      </c>
    </row>
    <row r="114" spans="1:4" x14ac:dyDescent="0.2">
      <c r="A114" s="2" t="s">
        <v>123</v>
      </c>
      <c r="B114" s="271">
        <v>313</v>
      </c>
      <c r="C114" s="268">
        <v>0.67014241218566895</v>
      </c>
      <c r="D114" s="268">
        <v>0.329857558012009</v>
      </c>
    </row>
    <row r="115" spans="1:4" x14ac:dyDescent="0.2">
      <c r="A115" s="2" t="s">
        <v>124</v>
      </c>
      <c r="B115" s="271">
        <v>280</v>
      </c>
      <c r="C115" s="268">
        <v>0.69269061088562001</v>
      </c>
      <c r="D115" s="268">
        <v>0.30730938911437999</v>
      </c>
    </row>
    <row r="116" spans="1:4" x14ac:dyDescent="0.2">
      <c r="A116" s="5" t="s">
        <v>125</v>
      </c>
      <c r="B116" s="270" t="s">
        <v>1</v>
      </c>
      <c r="C116" s="267" t="s">
        <v>1</v>
      </c>
      <c r="D116" s="267" t="s">
        <v>1</v>
      </c>
    </row>
    <row r="117" spans="1:4" x14ac:dyDescent="0.2">
      <c r="A117" s="2" t="s">
        <v>126</v>
      </c>
      <c r="B117" s="271">
        <v>135</v>
      </c>
      <c r="C117" s="268">
        <v>0.57038581371307395</v>
      </c>
      <c r="D117" s="268">
        <v>0.42961418628692599</v>
      </c>
    </row>
    <row r="118" spans="1:4" x14ac:dyDescent="0.2">
      <c r="A118" s="2" t="s">
        <v>127</v>
      </c>
      <c r="B118" s="271">
        <v>35</v>
      </c>
      <c r="C118" s="268">
        <v>0.76542443037033103</v>
      </c>
      <c r="D118" s="268">
        <v>0.234575554728508</v>
      </c>
    </row>
    <row r="119" spans="1:4" x14ac:dyDescent="0.2">
      <c r="A119" s="2" t="s">
        <v>128</v>
      </c>
      <c r="B119" s="271">
        <v>58</v>
      </c>
      <c r="C119" s="268">
        <v>0.62449389696121205</v>
      </c>
      <c r="D119" s="268">
        <v>0.37550607323646501</v>
      </c>
    </row>
    <row r="120" spans="1:4" x14ac:dyDescent="0.2">
      <c r="A120" s="2" t="s">
        <v>129</v>
      </c>
      <c r="B120" s="271">
        <v>116</v>
      </c>
      <c r="C120" s="268">
        <v>0.55066019296646096</v>
      </c>
      <c r="D120" s="268">
        <v>0.44933983683586098</v>
      </c>
    </row>
    <row r="121" spans="1:4" x14ac:dyDescent="0.2">
      <c r="A121" s="2" t="s">
        <v>130</v>
      </c>
      <c r="B121" s="271">
        <v>116</v>
      </c>
      <c r="C121" s="268">
        <v>0.53038102388382002</v>
      </c>
      <c r="D121" s="268">
        <v>0.46961900591850297</v>
      </c>
    </row>
    <row r="122" spans="1:4" x14ac:dyDescent="0.2">
      <c r="A122" s="2" t="s">
        <v>131</v>
      </c>
      <c r="B122" s="271">
        <v>84</v>
      </c>
      <c r="C122" s="268">
        <v>0.53986132144928001</v>
      </c>
      <c r="D122" s="268">
        <v>0.46013864874839799</v>
      </c>
    </row>
    <row r="123" spans="1:4" x14ac:dyDescent="0.2">
      <c r="A123" s="2" t="s">
        <v>132</v>
      </c>
      <c r="B123" s="271">
        <v>35</v>
      </c>
      <c r="C123" s="268">
        <v>0.53570544719696001</v>
      </c>
      <c r="D123" s="268">
        <v>0.46429455280303999</v>
      </c>
    </row>
    <row r="124" spans="1:4" x14ac:dyDescent="0.2">
      <c r="A124" s="3" t="s">
        <v>133</v>
      </c>
      <c r="B124" s="272">
        <v>195</v>
      </c>
      <c r="C124" s="269">
        <v>0.53140109777450595</v>
      </c>
      <c r="D124" s="269">
        <v>0.468598902225494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262</v>
      </c>
    </row>
    <row r="4" spans="1:7" x14ac:dyDescent="0.2">
      <c r="A4" t="s">
        <v>263</v>
      </c>
    </row>
    <row r="5" spans="1:7" ht="25.5" x14ac:dyDescent="0.2">
      <c r="A5" s="4" t="s">
        <v>24</v>
      </c>
      <c r="B5" s="4" t="s">
        <v>4</v>
      </c>
      <c r="C5" s="4" t="s">
        <v>264</v>
      </c>
      <c r="D5" s="4" t="s">
        <v>265</v>
      </c>
      <c r="E5" s="4" t="s">
        <v>255</v>
      </c>
      <c r="F5" s="4" t="s">
        <v>266</v>
      </c>
      <c r="G5" s="4" t="s">
        <v>267</v>
      </c>
    </row>
    <row r="6" spans="1:7" x14ac:dyDescent="0.2">
      <c r="A6" s="5" t="s">
        <v>26</v>
      </c>
      <c r="B6" s="276" t="s">
        <v>1</v>
      </c>
      <c r="C6" s="273" t="s">
        <v>1</v>
      </c>
      <c r="D6" s="273" t="s">
        <v>1</v>
      </c>
      <c r="E6" s="273" t="s">
        <v>1</v>
      </c>
      <c r="F6" s="273" t="s">
        <v>1</v>
      </c>
      <c r="G6" s="273" t="s">
        <v>1</v>
      </c>
    </row>
    <row r="7" spans="1:7" x14ac:dyDescent="0.2">
      <c r="A7" s="2" t="s">
        <v>26</v>
      </c>
      <c r="B7" s="277">
        <v>476</v>
      </c>
      <c r="C7" s="274">
        <v>0.71614229679107699</v>
      </c>
      <c r="D7" s="274">
        <v>0.15721385180950201</v>
      </c>
      <c r="E7" s="274">
        <v>3.5000696778297397E-2</v>
      </c>
      <c r="F7" s="274">
        <v>5.6114409118890797E-2</v>
      </c>
      <c r="G7" s="274">
        <v>0.16335977613925901</v>
      </c>
    </row>
    <row r="8" spans="1:7" x14ac:dyDescent="0.2">
      <c r="A8" s="5" t="s">
        <v>27</v>
      </c>
      <c r="B8" s="276" t="s">
        <v>1</v>
      </c>
      <c r="C8" s="273" t="s">
        <v>1</v>
      </c>
      <c r="D8" s="273" t="s">
        <v>1</v>
      </c>
      <c r="E8" s="273" t="s">
        <v>1</v>
      </c>
      <c r="F8" s="273" t="s">
        <v>1</v>
      </c>
      <c r="G8" s="273" t="s">
        <v>1</v>
      </c>
    </row>
    <row r="9" spans="1:7" x14ac:dyDescent="0.2">
      <c r="A9" s="2" t="s">
        <v>28</v>
      </c>
      <c r="B9" s="277">
        <v>174</v>
      </c>
      <c r="C9" s="274">
        <v>0.69898551702499401</v>
      </c>
      <c r="D9" s="274">
        <v>0.17661175131797799</v>
      </c>
      <c r="E9" s="274">
        <v>2.6909189298749001E-2</v>
      </c>
      <c r="F9" s="274">
        <v>5.0864960998296703E-2</v>
      </c>
      <c r="G9" s="274">
        <v>0.17775267362594599</v>
      </c>
    </row>
    <row r="10" spans="1:7" x14ac:dyDescent="0.2">
      <c r="A10" s="2" t="s">
        <v>29</v>
      </c>
      <c r="B10" s="277">
        <v>22</v>
      </c>
      <c r="C10" s="274" t="s">
        <v>1</v>
      </c>
      <c r="D10" s="274" t="s">
        <v>1</v>
      </c>
      <c r="E10" s="274" t="s">
        <v>1</v>
      </c>
      <c r="F10" s="274" t="s">
        <v>1</v>
      </c>
      <c r="G10" s="274" t="s">
        <v>1</v>
      </c>
    </row>
    <row r="11" spans="1:7" x14ac:dyDescent="0.2">
      <c r="A11" s="2" t="s">
        <v>30</v>
      </c>
      <c r="B11" s="277">
        <v>54</v>
      </c>
      <c r="C11" s="274">
        <v>0.69373440742492698</v>
      </c>
      <c r="D11" s="274">
        <v>0.17913100123405501</v>
      </c>
      <c r="E11" s="274">
        <v>5.3915418684482602E-2</v>
      </c>
      <c r="F11" s="274">
        <v>7.6665319502353696E-2</v>
      </c>
      <c r="G11" s="274">
        <v>0.15625642240047499</v>
      </c>
    </row>
    <row r="12" spans="1:7" x14ac:dyDescent="0.2">
      <c r="A12" s="2" t="s">
        <v>31</v>
      </c>
      <c r="B12" s="277">
        <v>79</v>
      </c>
      <c r="C12" s="274">
        <v>0.69079285860061601</v>
      </c>
      <c r="D12" s="274">
        <v>0.12987709045410201</v>
      </c>
      <c r="E12" s="274">
        <v>1.2556642293930101E-2</v>
      </c>
      <c r="F12" s="274">
        <v>7.3540344834327698E-2</v>
      </c>
      <c r="G12" s="274">
        <v>0.219443008303642</v>
      </c>
    </row>
    <row r="13" spans="1:7" x14ac:dyDescent="0.2">
      <c r="A13" s="2" t="s">
        <v>32</v>
      </c>
      <c r="B13" s="277">
        <v>49</v>
      </c>
      <c r="C13" s="274">
        <v>0.828069567680359</v>
      </c>
      <c r="D13" s="274">
        <v>0.109979391098022</v>
      </c>
      <c r="E13" s="274">
        <v>2.42416504770517E-2</v>
      </c>
      <c r="F13" s="274">
        <v>2.80727967619896E-2</v>
      </c>
      <c r="G13" s="274">
        <v>7.7374652028083801E-2</v>
      </c>
    </row>
    <row r="14" spans="1:7" x14ac:dyDescent="0.2">
      <c r="A14" s="2" t="s">
        <v>33</v>
      </c>
      <c r="B14" s="277">
        <v>83</v>
      </c>
      <c r="C14" s="274">
        <v>0.69980478286743197</v>
      </c>
      <c r="D14" s="274">
        <v>0.184588387608528</v>
      </c>
      <c r="E14" s="274">
        <v>6.4857676625251798E-2</v>
      </c>
      <c r="F14" s="274">
        <v>8.9086003601551098E-2</v>
      </c>
      <c r="G14" s="274">
        <v>9.2772096395492595E-2</v>
      </c>
    </row>
    <row r="15" spans="1:7" x14ac:dyDescent="0.2">
      <c r="A15" s="5" t="s">
        <v>34</v>
      </c>
      <c r="B15" s="276" t="s">
        <v>1</v>
      </c>
      <c r="C15" s="273" t="s">
        <v>1</v>
      </c>
      <c r="D15" s="273" t="s">
        <v>1</v>
      </c>
      <c r="E15" s="273" t="s">
        <v>1</v>
      </c>
      <c r="F15" s="273" t="s">
        <v>1</v>
      </c>
      <c r="G15" s="273" t="s">
        <v>1</v>
      </c>
    </row>
    <row r="16" spans="1:7" x14ac:dyDescent="0.2">
      <c r="A16" s="2" t="s">
        <v>35</v>
      </c>
      <c r="B16" s="277">
        <v>289</v>
      </c>
      <c r="C16" s="274">
        <v>0.74501919746398904</v>
      </c>
      <c r="D16" s="274">
        <v>0.14765042066574099</v>
      </c>
      <c r="E16" s="274">
        <v>3.2246381044387797E-2</v>
      </c>
      <c r="F16" s="274">
        <v>5.6478254497051197E-2</v>
      </c>
      <c r="G16" s="274">
        <v>0.169267848134041</v>
      </c>
    </row>
    <row r="17" spans="1:7" x14ac:dyDescent="0.2">
      <c r="A17" s="2" t="s">
        <v>36</v>
      </c>
      <c r="B17" s="277">
        <v>25</v>
      </c>
      <c r="C17" s="274" t="s">
        <v>1</v>
      </c>
      <c r="D17" s="274" t="s">
        <v>1</v>
      </c>
      <c r="E17" s="274" t="s">
        <v>1</v>
      </c>
      <c r="F17" s="274" t="s">
        <v>1</v>
      </c>
      <c r="G17" s="274" t="s">
        <v>1</v>
      </c>
    </row>
    <row r="18" spans="1:7" x14ac:dyDescent="0.2">
      <c r="A18" s="2" t="s">
        <v>37</v>
      </c>
      <c r="B18" s="277">
        <v>131</v>
      </c>
      <c r="C18" s="274">
        <v>0.72768723964691195</v>
      </c>
      <c r="D18" s="274">
        <v>0.143961861729622</v>
      </c>
      <c r="E18" s="274">
        <v>2.2473163902759601E-2</v>
      </c>
      <c r="F18" s="274">
        <v>9.6452482044696794E-2</v>
      </c>
      <c r="G18" s="274">
        <v>0.10017407685518299</v>
      </c>
    </row>
    <row r="19" spans="1:7" x14ac:dyDescent="0.2">
      <c r="A19" s="2" t="s">
        <v>38</v>
      </c>
      <c r="B19" s="277">
        <v>20</v>
      </c>
      <c r="C19" s="274" t="s">
        <v>1</v>
      </c>
      <c r="D19" s="274" t="s">
        <v>1</v>
      </c>
      <c r="E19" s="274" t="s">
        <v>1</v>
      </c>
      <c r="F19" s="274" t="s">
        <v>1</v>
      </c>
      <c r="G19" s="274" t="s">
        <v>1</v>
      </c>
    </row>
    <row r="20" spans="1:7" x14ac:dyDescent="0.2">
      <c r="A20" s="5" t="s">
        <v>39</v>
      </c>
      <c r="B20" s="276" t="s">
        <v>1</v>
      </c>
      <c r="C20" s="273" t="s">
        <v>1</v>
      </c>
      <c r="D20" s="273" t="s">
        <v>1</v>
      </c>
      <c r="E20" s="273" t="s">
        <v>1</v>
      </c>
      <c r="F20" s="273" t="s">
        <v>1</v>
      </c>
      <c r="G20" s="273" t="s">
        <v>1</v>
      </c>
    </row>
    <row r="21" spans="1:7" x14ac:dyDescent="0.2">
      <c r="A21" s="2" t="s">
        <v>35</v>
      </c>
      <c r="B21" s="277">
        <v>289</v>
      </c>
      <c r="C21" s="274">
        <v>0.74501919746398904</v>
      </c>
      <c r="D21" s="274">
        <v>0.14765042066574099</v>
      </c>
      <c r="E21" s="274">
        <v>3.2246381044387797E-2</v>
      </c>
      <c r="F21" s="274">
        <v>5.6478254497051197E-2</v>
      </c>
      <c r="G21" s="274">
        <v>0.169267848134041</v>
      </c>
    </row>
    <row r="22" spans="1:7" x14ac:dyDescent="0.2">
      <c r="A22" s="2" t="s">
        <v>40</v>
      </c>
      <c r="B22" s="277">
        <v>11</v>
      </c>
      <c r="C22" s="274" t="s">
        <v>1</v>
      </c>
      <c r="D22" s="274" t="s">
        <v>1</v>
      </c>
      <c r="E22" s="274" t="s">
        <v>1</v>
      </c>
      <c r="F22" s="274" t="s">
        <v>1</v>
      </c>
      <c r="G22" s="274" t="s">
        <v>1</v>
      </c>
    </row>
    <row r="23" spans="1:7" x14ac:dyDescent="0.2">
      <c r="A23" s="2" t="s">
        <v>41</v>
      </c>
      <c r="B23" s="277">
        <v>12</v>
      </c>
      <c r="C23" s="274" t="s">
        <v>1</v>
      </c>
      <c r="D23" s="274" t="s">
        <v>1</v>
      </c>
      <c r="E23" s="274" t="s">
        <v>1</v>
      </c>
      <c r="F23" s="274" t="s">
        <v>1</v>
      </c>
      <c r="G23" s="274" t="s">
        <v>1</v>
      </c>
    </row>
    <row r="24" spans="1:7" x14ac:dyDescent="0.2">
      <c r="A24" s="2" t="s">
        <v>42</v>
      </c>
      <c r="B24" s="277">
        <v>2</v>
      </c>
      <c r="C24" s="274" t="s">
        <v>1</v>
      </c>
      <c r="D24" s="274" t="s">
        <v>1</v>
      </c>
      <c r="E24" s="274" t="s">
        <v>1</v>
      </c>
      <c r="F24" s="274" t="s">
        <v>1</v>
      </c>
      <c r="G24" s="274" t="s">
        <v>1</v>
      </c>
    </row>
    <row r="25" spans="1:7" x14ac:dyDescent="0.2">
      <c r="A25" s="2" t="s">
        <v>43</v>
      </c>
      <c r="B25" s="277">
        <v>3</v>
      </c>
      <c r="C25" s="274" t="s">
        <v>1</v>
      </c>
      <c r="D25" s="274" t="s">
        <v>1</v>
      </c>
      <c r="E25" s="274" t="s">
        <v>1</v>
      </c>
      <c r="F25" s="274" t="s">
        <v>1</v>
      </c>
      <c r="G25" s="274" t="s">
        <v>1</v>
      </c>
    </row>
    <row r="26" spans="1:7" x14ac:dyDescent="0.2">
      <c r="A26" s="2" t="s">
        <v>37</v>
      </c>
      <c r="B26" s="277">
        <v>131</v>
      </c>
      <c r="C26" s="274">
        <v>0.72768723964691195</v>
      </c>
      <c r="D26" s="274">
        <v>0.143961861729622</v>
      </c>
      <c r="E26" s="274">
        <v>2.2473163902759601E-2</v>
      </c>
      <c r="F26" s="274">
        <v>9.6452482044696794E-2</v>
      </c>
      <c r="G26" s="274">
        <v>0.10017407685518299</v>
      </c>
    </row>
    <row r="27" spans="1:7" x14ac:dyDescent="0.2">
      <c r="A27" s="2" t="s">
        <v>44</v>
      </c>
      <c r="B27" s="277">
        <v>3</v>
      </c>
      <c r="C27" s="274" t="s">
        <v>1</v>
      </c>
      <c r="D27" s="274" t="s">
        <v>1</v>
      </c>
      <c r="E27" s="274" t="s">
        <v>1</v>
      </c>
      <c r="F27" s="274" t="s">
        <v>1</v>
      </c>
      <c r="G27" s="274" t="s">
        <v>1</v>
      </c>
    </row>
    <row r="28" spans="1:7" x14ac:dyDescent="0.2">
      <c r="A28" s="2" t="s">
        <v>45</v>
      </c>
      <c r="B28" s="277">
        <v>14</v>
      </c>
      <c r="C28" s="274" t="s">
        <v>1</v>
      </c>
      <c r="D28" s="274" t="s">
        <v>1</v>
      </c>
      <c r="E28" s="274" t="s">
        <v>1</v>
      </c>
      <c r="F28" s="274" t="s">
        <v>1</v>
      </c>
      <c r="G28" s="274" t="s">
        <v>1</v>
      </c>
    </row>
    <row r="29" spans="1:7" x14ac:dyDescent="0.2">
      <c r="A29" s="5" t="s">
        <v>46</v>
      </c>
      <c r="B29" s="276" t="s">
        <v>1</v>
      </c>
      <c r="C29" s="273" t="s">
        <v>1</v>
      </c>
      <c r="D29" s="273" t="s">
        <v>1</v>
      </c>
      <c r="E29" s="273" t="s">
        <v>1</v>
      </c>
      <c r="F29" s="273" t="s">
        <v>1</v>
      </c>
      <c r="G29" s="273" t="s">
        <v>1</v>
      </c>
    </row>
    <row r="30" spans="1:7" x14ac:dyDescent="0.2">
      <c r="A30" s="2" t="s">
        <v>47</v>
      </c>
      <c r="B30" s="277">
        <v>29</v>
      </c>
      <c r="C30" s="274" t="s">
        <v>1</v>
      </c>
      <c r="D30" s="274" t="s">
        <v>1</v>
      </c>
      <c r="E30" s="274" t="s">
        <v>1</v>
      </c>
      <c r="F30" s="274" t="s">
        <v>1</v>
      </c>
      <c r="G30" s="274" t="s">
        <v>1</v>
      </c>
    </row>
    <row r="31" spans="1:7" x14ac:dyDescent="0.2">
      <c r="A31" s="2" t="s">
        <v>48</v>
      </c>
      <c r="B31" s="277">
        <v>144</v>
      </c>
      <c r="C31" s="274">
        <v>0.78174209594726596</v>
      </c>
      <c r="D31" s="274">
        <v>0.116083338856697</v>
      </c>
      <c r="E31" s="274">
        <v>2.83280201256275E-2</v>
      </c>
      <c r="F31" s="274">
        <v>4.4601969420909902E-2</v>
      </c>
      <c r="G31" s="274">
        <v>0.12119279056787501</v>
      </c>
    </row>
    <row r="32" spans="1:7" x14ac:dyDescent="0.2">
      <c r="A32" s="2" t="s">
        <v>49</v>
      </c>
      <c r="B32" s="277">
        <v>80</v>
      </c>
      <c r="C32" s="274">
        <v>0.67538678646087602</v>
      </c>
      <c r="D32" s="274">
        <v>0.122830480337143</v>
      </c>
      <c r="E32" s="274">
        <v>0</v>
      </c>
      <c r="F32" s="274">
        <v>8.7370790541172E-2</v>
      </c>
      <c r="G32" s="274">
        <v>0.23977342247962999</v>
      </c>
    </row>
    <row r="33" spans="1:7" x14ac:dyDescent="0.2">
      <c r="A33" s="2" t="s">
        <v>50</v>
      </c>
      <c r="B33" s="277">
        <v>185</v>
      </c>
      <c r="C33" s="274">
        <v>0.74898511171340898</v>
      </c>
      <c r="D33" s="274">
        <v>0.14660525321960399</v>
      </c>
      <c r="E33" s="274">
        <v>3.4614723175764098E-2</v>
      </c>
      <c r="F33" s="274">
        <v>7.0205710828304305E-2</v>
      </c>
      <c r="G33" s="274">
        <v>0.14666959643364</v>
      </c>
    </row>
    <row r="34" spans="1:7" x14ac:dyDescent="0.2">
      <c r="A34" s="5" t="s">
        <v>51</v>
      </c>
      <c r="B34" s="276" t="s">
        <v>1</v>
      </c>
      <c r="C34" s="273" t="s">
        <v>1</v>
      </c>
      <c r="D34" s="273" t="s">
        <v>1</v>
      </c>
      <c r="E34" s="273" t="s">
        <v>1</v>
      </c>
      <c r="F34" s="273" t="s">
        <v>1</v>
      </c>
      <c r="G34" s="273" t="s">
        <v>1</v>
      </c>
    </row>
    <row r="35" spans="1:7" x14ac:dyDescent="0.2">
      <c r="A35" s="2" t="s">
        <v>52</v>
      </c>
      <c r="B35" s="277">
        <v>179</v>
      </c>
      <c r="C35" s="274">
        <v>0.73479300737381004</v>
      </c>
      <c r="D35" s="274">
        <v>0.154209405183792</v>
      </c>
      <c r="E35" s="274">
        <v>2.61154808104038E-2</v>
      </c>
      <c r="F35" s="274">
        <v>3.9125148206949199E-2</v>
      </c>
      <c r="G35" s="274">
        <v>0.15202248096466101</v>
      </c>
    </row>
    <row r="36" spans="1:7" x14ac:dyDescent="0.2">
      <c r="A36" s="2" t="s">
        <v>53</v>
      </c>
      <c r="B36" s="277">
        <v>200</v>
      </c>
      <c r="C36" s="274">
        <v>0.675759017467499</v>
      </c>
      <c r="D36" s="274">
        <v>0.162947207689285</v>
      </c>
      <c r="E36" s="274">
        <v>2.5090172886848401E-2</v>
      </c>
      <c r="F36" s="274">
        <v>7.8141465783119202E-2</v>
      </c>
      <c r="G36" s="274">
        <v>0.19128456711769101</v>
      </c>
    </row>
    <row r="37" spans="1:7" x14ac:dyDescent="0.2">
      <c r="A37" s="2" t="s">
        <v>54</v>
      </c>
      <c r="B37" s="277">
        <v>49</v>
      </c>
      <c r="C37" s="274">
        <v>0.78461664915084794</v>
      </c>
      <c r="D37" s="274">
        <v>0.23080122470855699</v>
      </c>
      <c r="E37" s="274">
        <v>4.4993896037340199E-2</v>
      </c>
      <c r="F37" s="274">
        <v>6.3273891806602506E-2</v>
      </c>
      <c r="G37" s="274">
        <v>9.5801956951618195E-2</v>
      </c>
    </row>
    <row r="38" spans="1:7" x14ac:dyDescent="0.2">
      <c r="A38" s="2" t="s">
        <v>55</v>
      </c>
      <c r="B38" s="277">
        <v>44</v>
      </c>
      <c r="C38" s="274">
        <v>0.62076479196548495</v>
      </c>
      <c r="D38" s="274">
        <v>8.6821042001247406E-2</v>
      </c>
      <c r="E38" s="274">
        <v>0.12974317371845201</v>
      </c>
      <c r="F38" s="274">
        <v>8.2963615655899006E-2</v>
      </c>
      <c r="G38" s="274">
        <v>0.23879466950893399</v>
      </c>
    </row>
    <row r="39" spans="1:7" x14ac:dyDescent="0.2">
      <c r="A39" s="5" t="s">
        <v>56</v>
      </c>
      <c r="B39" s="276" t="s">
        <v>1</v>
      </c>
      <c r="C39" s="273" t="s">
        <v>1</v>
      </c>
      <c r="D39" s="273" t="s">
        <v>1</v>
      </c>
      <c r="E39" s="273" t="s">
        <v>1</v>
      </c>
      <c r="F39" s="273" t="s">
        <v>1</v>
      </c>
      <c r="G39" s="273" t="s">
        <v>1</v>
      </c>
    </row>
    <row r="40" spans="1:7" x14ac:dyDescent="0.2">
      <c r="A40" s="2" t="s">
        <v>57</v>
      </c>
      <c r="B40" s="277">
        <v>411</v>
      </c>
      <c r="C40" s="274">
        <v>0.74328678846359297</v>
      </c>
      <c r="D40" s="274">
        <v>0.16921395063400299</v>
      </c>
      <c r="E40" s="274">
        <v>1.7667319625616101E-2</v>
      </c>
      <c r="F40" s="274">
        <v>5.6773759424686397E-2</v>
      </c>
      <c r="G40" s="274">
        <v>0.14896534383297</v>
      </c>
    </row>
    <row r="41" spans="1:7" x14ac:dyDescent="0.2">
      <c r="A41" s="2" t="s">
        <v>58</v>
      </c>
      <c r="B41" s="277">
        <v>49</v>
      </c>
      <c r="C41" s="274">
        <v>0.59956300258636497</v>
      </c>
      <c r="D41" s="274">
        <v>0.109668985009193</v>
      </c>
      <c r="E41" s="274">
        <v>8.2250498235225705E-2</v>
      </c>
      <c r="F41" s="274">
        <v>5.4750181734561899E-2</v>
      </c>
      <c r="G41" s="274">
        <v>0.212321132421494</v>
      </c>
    </row>
    <row r="42" spans="1:7" x14ac:dyDescent="0.2">
      <c r="A42" s="5" t="s">
        <v>59</v>
      </c>
      <c r="B42" s="276" t="s">
        <v>1</v>
      </c>
      <c r="C42" s="273" t="s">
        <v>1</v>
      </c>
      <c r="D42" s="273" t="s">
        <v>1</v>
      </c>
      <c r="E42" s="273" t="s">
        <v>1</v>
      </c>
      <c r="F42" s="273" t="s">
        <v>1</v>
      </c>
      <c r="G42" s="273" t="s">
        <v>1</v>
      </c>
    </row>
    <row r="43" spans="1:7" x14ac:dyDescent="0.2">
      <c r="A43" s="2" t="s">
        <v>60</v>
      </c>
      <c r="B43" s="277">
        <v>377</v>
      </c>
      <c r="C43" s="274">
        <v>0.75857859849929798</v>
      </c>
      <c r="D43" s="274">
        <v>0.16778755187988301</v>
      </c>
      <c r="E43" s="274">
        <v>2.1380390971899001E-2</v>
      </c>
      <c r="F43" s="274">
        <v>6.2743477523326902E-2</v>
      </c>
      <c r="G43" s="274">
        <v>0.123504765331745</v>
      </c>
    </row>
    <row r="44" spans="1:7" x14ac:dyDescent="0.2">
      <c r="A44" s="2" t="s">
        <v>61</v>
      </c>
      <c r="B44" s="277">
        <v>49</v>
      </c>
      <c r="C44" s="274">
        <v>0.56073951721191395</v>
      </c>
      <c r="D44" s="274">
        <v>0.13394957780837999</v>
      </c>
      <c r="E44" s="274">
        <v>9.0605840086937006E-2</v>
      </c>
      <c r="F44" s="274">
        <v>0</v>
      </c>
      <c r="G44" s="274">
        <v>0.33973807096481301</v>
      </c>
    </row>
    <row r="45" spans="1:7" x14ac:dyDescent="0.2">
      <c r="A45" s="2" t="s">
        <v>62</v>
      </c>
      <c r="B45" s="277">
        <v>41</v>
      </c>
      <c r="C45" s="274">
        <v>0.61759114265441895</v>
      </c>
      <c r="D45" s="274">
        <v>0.12337410449981701</v>
      </c>
      <c r="E45" s="274">
        <v>3.1291577965021099E-2</v>
      </c>
      <c r="F45" s="274">
        <v>6.3954472541809096E-2</v>
      </c>
      <c r="G45" s="274">
        <v>0.227454423904419</v>
      </c>
    </row>
    <row r="46" spans="1:7" x14ac:dyDescent="0.2">
      <c r="A46" s="5" t="s">
        <v>63</v>
      </c>
      <c r="B46" s="276" t="s">
        <v>1</v>
      </c>
      <c r="C46" s="273" t="s">
        <v>1</v>
      </c>
      <c r="D46" s="273" t="s">
        <v>1</v>
      </c>
      <c r="E46" s="273" t="s">
        <v>1</v>
      </c>
      <c r="F46" s="273" t="s">
        <v>1</v>
      </c>
      <c r="G46" s="273" t="s">
        <v>1</v>
      </c>
    </row>
    <row r="47" spans="1:7" x14ac:dyDescent="0.2">
      <c r="A47" s="2" t="s">
        <v>64</v>
      </c>
      <c r="B47" s="277">
        <v>57</v>
      </c>
      <c r="C47" s="274">
        <v>0.68771904706955</v>
      </c>
      <c r="D47" s="274">
        <v>0.105328895151615</v>
      </c>
      <c r="E47" s="274">
        <v>9.1073103249073001E-2</v>
      </c>
      <c r="F47" s="274">
        <v>1.3105133548378899E-2</v>
      </c>
      <c r="G47" s="274">
        <v>0.20202314853668199</v>
      </c>
    </row>
    <row r="48" spans="1:7" x14ac:dyDescent="0.2">
      <c r="A48" s="2" t="s">
        <v>65</v>
      </c>
      <c r="B48" s="277">
        <v>34</v>
      </c>
      <c r="C48" s="274">
        <v>0.696924448013306</v>
      </c>
      <c r="D48" s="274">
        <v>0.26513308286666898</v>
      </c>
      <c r="E48" s="274">
        <v>0</v>
      </c>
      <c r="F48" s="274">
        <v>9.7341397777199693E-3</v>
      </c>
      <c r="G48" s="274">
        <v>0.147931069135666</v>
      </c>
    </row>
    <row r="49" spans="1:7" x14ac:dyDescent="0.2">
      <c r="A49" s="2" t="s">
        <v>66</v>
      </c>
      <c r="B49" s="277">
        <v>50</v>
      </c>
      <c r="C49" s="274">
        <v>0.63583296537399303</v>
      </c>
      <c r="D49" s="274">
        <v>8.3667427301406902E-2</v>
      </c>
      <c r="E49" s="274">
        <v>5.0523992627859102E-2</v>
      </c>
      <c r="F49" s="274">
        <v>1.0525543242692901E-2</v>
      </c>
      <c r="G49" s="274">
        <v>0.32339102029800398</v>
      </c>
    </row>
    <row r="50" spans="1:7" x14ac:dyDescent="0.2">
      <c r="A50" s="2" t="s">
        <v>67</v>
      </c>
      <c r="B50" s="277">
        <v>49</v>
      </c>
      <c r="C50" s="274">
        <v>0.75091499090194702</v>
      </c>
      <c r="D50" s="274">
        <v>0.15975853800773601</v>
      </c>
      <c r="E50" s="274">
        <v>3.8853902369737597E-2</v>
      </c>
      <c r="F50" s="274">
        <v>0.13074468076229101</v>
      </c>
      <c r="G50" s="274">
        <v>0.116881228983402</v>
      </c>
    </row>
    <row r="51" spans="1:7" x14ac:dyDescent="0.2">
      <c r="A51" s="2" t="s">
        <v>68</v>
      </c>
      <c r="B51" s="277">
        <v>66</v>
      </c>
      <c r="C51" s="274">
        <v>0.68303722143173196</v>
      </c>
      <c r="D51" s="274">
        <v>0.103399179875851</v>
      </c>
      <c r="E51" s="274">
        <v>7.1980957873165599E-3</v>
      </c>
      <c r="F51" s="274">
        <v>8.8680148124694796E-2</v>
      </c>
      <c r="G51" s="274">
        <v>0.187449961900711</v>
      </c>
    </row>
    <row r="52" spans="1:7" x14ac:dyDescent="0.2">
      <c r="A52" s="2" t="s">
        <v>69</v>
      </c>
      <c r="B52" s="277">
        <v>46</v>
      </c>
      <c r="C52" s="274">
        <v>0.72078710794448897</v>
      </c>
      <c r="D52" s="274">
        <v>0.224865987896919</v>
      </c>
      <c r="E52" s="274">
        <v>1.7632076516747499E-2</v>
      </c>
      <c r="F52" s="274">
        <v>7.6296724379062694E-2</v>
      </c>
      <c r="G52" s="274">
        <v>0.16537222266197199</v>
      </c>
    </row>
    <row r="53" spans="1:7" x14ac:dyDescent="0.2">
      <c r="A53" s="2" t="s">
        <v>70</v>
      </c>
      <c r="B53" s="277">
        <v>35</v>
      </c>
      <c r="C53" s="274">
        <v>0.70472651720046997</v>
      </c>
      <c r="D53" s="274">
        <v>0.206987515091896</v>
      </c>
      <c r="E53" s="274">
        <v>8.0409497022628802E-3</v>
      </c>
      <c r="F53" s="274">
        <v>4.7648794949054697E-2</v>
      </c>
      <c r="G53" s="274">
        <v>0.17234911024570501</v>
      </c>
    </row>
    <row r="54" spans="1:7" x14ac:dyDescent="0.2">
      <c r="A54" s="2" t="s">
        <v>71</v>
      </c>
      <c r="B54" s="277">
        <v>50</v>
      </c>
      <c r="C54" s="274">
        <v>0.80794513225555398</v>
      </c>
      <c r="D54" s="274">
        <v>0.19818075001239799</v>
      </c>
      <c r="E54" s="274">
        <v>0</v>
      </c>
      <c r="F54" s="274">
        <v>7.8912414610385895E-2</v>
      </c>
      <c r="G54" s="274">
        <v>5.8968048542738002E-2</v>
      </c>
    </row>
    <row r="55" spans="1:7" x14ac:dyDescent="0.2">
      <c r="A55" s="2" t="s">
        <v>72</v>
      </c>
      <c r="B55" s="277">
        <v>20</v>
      </c>
      <c r="C55" s="274" t="s">
        <v>1</v>
      </c>
      <c r="D55" s="274" t="s">
        <v>1</v>
      </c>
      <c r="E55" s="274" t="s">
        <v>1</v>
      </c>
      <c r="F55" s="274" t="s">
        <v>1</v>
      </c>
      <c r="G55" s="274" t="s">
        <v>1</v>
      </c>
    </row>
    <row r="56" spans="1:7" x14ac:dyDescent="0.2">
      <c r="A56" s="2" t="s">
        <v>73</v>
      </c>
      <c r="B56" s="277">
        <v>69</v>
      </c>
      <c r="C56" s="274">
        <v>0.69014489650726296</v>
      </c>
      <c r="D56" s="274">
        <v>0.154651388525963</v>
      </c>
      <c r="E56" s="274">
        <v>9.9527224898338304E-2</v>
      </c>
      <c r="F56" s="274">
        <v>2.9495857656002E-2</v>
      </c>
      <c r="G56" s="274">
        <v>0.138234123587608</v>
      </c>
    </row>
    <row r="57" spans="1:7" x14ac:dyDescent="0.2">
      <c r="A57" s="5" t="s">
        <v>74</v>
      </c>
      <c r="B57" s="276" t="s">
        <v>1</v>
      </c>
      <c r="C57" s="273" t="s">
        <v>1</v>
      </c>
      <c r="D57" s="273" t="s">
        <v>1</v>
      </c>
      <c r="E57" s="273" t="s">
        <v>1</v>
      </c>
      <c r="F57" s="273" t="s">
        <v>1</v>
      </c>
      <c r="G57" s="273" t="s">
        <v>1</v>
      </c>
    </row>
    <row r="58" spans="1:7" x14ac:dyDescent="0.2">
      <c r="A58" s="2" t="s">
        <v>75</v>
      </c>
      <c r="B58" s="277">
        <v>57</v>
      </c>
      <c r="C58" s="274">
        <v>0.68771904706955</v>
      </c>
      <c r="D58" s="274">
        <v>0.105328895151615</v>
      </c>
      <c r="E58" s="274">
        <v>9.1073103249073001E-2</v>
      </c>
      <c r="F58" s="274">
        <v>1.3105133548378899E-2</v>
      </c>
      <c r="G58" s="274">
        <v>0.20202314853668199</v>
      </c>
    </row>
    <row r="59" spans="1:7" x14ac:dyDescent="0.2">
      <c r="A59" s="2" t="s">
        <v>76</v>
      </c>
      <c r="B59" s="277">
        <v>294</v>
      </c>
      <c r="C59" s="274">
        <v>0.74850928783416704</v>
      </c>
      <c r="D59" s="274">
        <v>0.147096157073975</v>
      </c>
      <c r="E59" s="274">
        <v>3.8771864026784897E-2</v>
      </c>
      <c r="F59" s="274">
        <v>5.1482018083333997E-2</v>
      </c>
      <c r="G59" s="274">
        <v>0.13986852765083299</v>
      </c>
    </row>
    <row r="60" spans="1:7" x14ac:dyDescent="0.2">
      <c r="A60" s="2" t="s">
        <v>77</v>
      </c>
      <c r="B60" s="277">
        <v>108</v>
      </c>
      <c r="C60" s="274">
        <v>0.63605153560638406</v>
      </c>
      <c r="D60" s="274">
        <v>0.20242600142955799</v>
      </c>
      <c r="E60" s="274">
        <v>1.00495768710971E-2</v>
      </c>
      <c r="F60" s="274">
        <v>5.9901621192693703E-2</v>
      </c>
      <c r="G60" s="274">
        <v>0.212422490119934</v>
      </c>
    </row>
    <row r="61" spans="1:7" x14ac:dyDescent="0.2">
      <c r="A61" s="2" t="s">
        <v>78</v>
      </c>
      <c r="B61" s="277">
        <v>17</v>
      </c>
      <c r="C61" s="274" t="s">
        <v>1</v>
      </c>
      <c r="D61" s="274" t="s">
        <v>1</v>
      </c>
      <c r="E61" s="274" t="s">
        <v>1</v>
      </c>
      <c r="F61" s="274" t="s">
        <v>1</v>
      </c>
      <c r="G61" s="274" t="s">
        <v>1</v>
      </c>
    </row>
    <row r="62" spans="1:7" x14ac:dyDescent="0.2">
      <c r="A62" s="5" t="s">
        <v>79</v>
      </c>
      <c r="B62" s="276" t="s">
        <v>1</v>
      </c>
      <c r="C62" s="273" t="s">
        <v>1</v>
      </c>
      <c r="D62" s="273" t="s">
        <v>1</v>
      </c>
      <c r="E62" s="273" t="s">
        <v>1</v>
      </c>
      <c r="F62" s="273" t="s">
        <v>1</v>
      </c>
      <c r="G62" s="273" t="s">
        <v>1</v>
      </c>
    </row>
    <row r="63" spans="1:7" x14ac:dyDescent="0.2">
      <c r="A63" s="2" t="s">
        <v>80</v>
      </c>
      <c r="B63" s="277">
        <v>402</v>
      </c>
      <c r="C63" s="274">
        <v>0.70408689975738503</v>
      </c>
      <c r="D63" s="274">
        <v>0.16386871039867401</v>
      </c>
      <c r="E63" s="274">
        <v>2.99331918358803E-2</v>
      </c>
      <c r="F63" s="274">
        <v>5.5331770330667503E-2</v>
      </c>
      <c r="G63" s="274">
        <v>0.16772308945655801</v>
      </c>
    </row>
    <row r="64" spans="1:7" x14ac:dyDescent="0.2">
      <c r="A64" s="2" t="s">
        <v>81</v>
      </c>
      <c r="B64" s="277">
        <v>12</v>
      </c>
      <c r="C64" s="274" t="s">
        <v>1</v>
      </c>
      <c r="D64" s="274" t="s">
        <v>1</v>
      </c>
      <c r="E64" s="274" t="s">
        <v>1</v>
      </c>
      <c r="F64" s="274" t="s">
        <v>1</v>
      </c>
      <c r="G64" s="274" t="s">
        <v>1</v>
      </c>
    </row>
    <row r="65" spans="1:7" x14ac:dyDescent="0.2">
      <c r="A65" s="2" t="s">
        <v>82</v>
      </c>
      <c r="B65" s="277">
        <v>22</v>
      </c>
      <c r="C65" s="274" t="s">
        <v>1</v>
      </c>
      <c r="D65" s="274" t="s">
        <v>1</v>
      </c>
      <c r="E65" s="274" t="s">
        <v>1</v>
      </c>
      <c r="F65" s="274" t="s">
        <v>1</v>
      </c>
      <c r="G65" s="274" t="s">
        <v>1</v>
      </c>
    </row>
    <row r="66" spans="1:7" x14ac:dyDescent="0.2">
      <c r="A66" s="2" t="s">
        <v>83</v>
      </c>
      <c r="B66" s="277">
        <v>33</v>
      </c>
      <c r="C66" s="274">
        <v>0.78166878223419201</v>
      </c>
      <c r="D66" s="274">
        <v>4.9825184047222103E-2</v>
      </c>
      <c r="E66" s="274">
        <v>3.2511368393898003E-2</v>
      </c>
      <c r="F66" s="274">
        <v>2.56390497088432E-2</v>
      </c>
      <c r="G66" s="274">
        <v>0.141655713319778</v>
      </c>
    </row>
    <row r="67" spans="1:7" x14ac:dyDescent="0.2">
      <c r="A67" s="5" t="s">
        <v>84</v>
      </c>
      <c r="B67" s="276" t="s">
        <v>1</v>
      </c>
      <c r="C67" s="273" t="s">
        <v>1</v>
      </c>
      <c r="D67" s="273" t="s">
        <v>1</v>
      </c>
      <c r="E67" s="273" t="s">
        <v>1</v>
      </c>
      <c r="F67" s="273" t="s">
        <v>1</v>
      </c>
      <c r="G67" s="273" t="s">
        <v>1</v>
      </c>
    </row>
    <row r="68" spans="1:7" x14ac:dyDescent="0.2">
      <c r="A68" s="2" t="s">
        <v>85</v>
      </c>
      <c r="B68" s="277">
        <v>429</v>
      </c>
      <c r="C68" s="274">
        <v>0.72670567035675004</v>
      </c>
      <c r="D68" s="274">
        <v>0.1526869982481</v>
      </c>
      <c r="E68" s="274">
        <v>3.62620986998081E-2</v>
      </c>
      <c r="F68" s="274">
        <v>5.9361986815929399E-2</v>
      </c>
      <c r="G68" s="274">
        <v>0.14580775797367099</v>
      </c>
    </row>
    <row r="69" spans="1:7" x14ac:dyDescent="0.2">
      <c r="A69" s="2" t="s">
        <v>86</v>
      </c>
      <c r="B69" s="277">
        <v>3</v>
      </c>
      <c r="C69" s="274" t="s">
        <v>1</v>
      </c>
      <c r="D69" s="274" t="s">
        <v>1</v>
      </c>
      <c r="E69" s="274" t="s">
        <v>1</v>
      </c>
      <c r="F69" s="274" t="s">
        <v>1</v>
      </c>
      <c r="G69" s="274" t="s">
        <v>1</v>
      </c>
    </row>
    <row r="70" spans="1:7" x14ac:dyDescent="0.2">
      <c r="A70" s="2" t="s">
        <v>87</v>
      </c>
      <c r="B70" s="277">
        <v>39</v>
      </c>
      <c r="C70" s="274">
        <v>0.55537301301956199</v>
      </c>
      <c r="D70" s="274">
        <v>0.24505041539669001</v>
      </c>
      <c r="E70" s="274">
        <v>3.0775906518101699E-2</v>
      </c>
      <c r="F70" s="274">
        <v>3.3642333000898403E-2</v>
      </c>
      <c r="G70" s="274">
        <v>0.39635929465293901</v>
      </c>
    </row>
    <row r="71" spans="1:7" x14ac:dyDescent="0.2">
      <c r="A71" s="2" t="s">
        <v>88</v>
      </c>
      <c r="B71" s="277">
        <v>4</v>
      </c>
      <c r="C71" s="274" t="s">
        <v>1</v>
      </c>
      <c r="D71" s="274" t="s">
        <v>1</v>
      </c>
      <c r="E71" s="274" t="s">
        <v>1</v>
      </c>
      <c r="F71" s="274" t="s">
        <v>1</v>
      </c>
      <c r="G71" s="274" t="s">
        <v>1</v>
      </c>
    </row>
    <row r="72" spans="1:7" x14ac:dyDescent="0.2">
      <c r="A72" s="5" t="s">
        <v>89</v>
      </c>
      <c r="B72" s="276" t="s">
        <v>1</v>
      </c>
      <c r="C72" s="273" t="s">
        <v>1</v>
      </c>
      <c r="D72" s="273" t="s">
        <v>1</v>
      </c>
      <c r="E72" s="273" t="s">
        <v>1</v>
      </c>
      <c r="F72" s="273" t="s">
        <v>1</v>
      </c>
      <c r="G72" s="273" t="s">
        <v>1</v>
      </c>
    </row>
    <row r="73" spans="1:7" x14ac:dyDescent="0.2">
      <c r="A73" s="2" t="s">
        <v>89</v>
      </c>
      <c r="B73" s="277">
        <v>476</v>
      </c>
      <c r="C73" s="274">
        <v>0.71614229679107699</v>
      </c>
      <c r="D73" s="274">
        <v>0.15721385180950201</v>
      </c>
      <c r="E73" s="274">
        <v>3.5000696778297397E-2</v>
      </c>
      <c r="F73" s="274">
        <v>5.6114409118890797E-2</v>
      </c>
      <c r="G73" s="274">
        <v>0.16335977613925901</v>
      </c>
    </row>
    <row r="74" spans="1:7" x14ac:dyDescent="0.2">
      <c r="A74" s="2" t="s">
        <v>90</v>
      </c>
      <c r="B74" s="277">
        <v>0</v>
      </c>
      <c r="C74" s="274" t="s">
        <v>1</v>
      </c>
      <c r="D74" s="274" t="s">
        <v>1</v>
      </c>
      <c r="E74" s="274" t="s">
        <v>1</v>
      </c>
      <c r="F74" s="274" t="s">
        <v>1</v>
      </c>
      <c r="G74" s="274" t="s">
        <v>1</v>
      </c>
    </row>
    <row r="75" spans="1:7" x14ac:dyDescent="0.2">
      <c r="A75" s="5" t="s">
        <v>91</v>
      </c>
      <c r="B75" s="276" t="s">
        <v>1</v>
      </c>
      <c r="C75" s="273" t="s">
        <v>1</v>
      </c>
      <c r="D75" s="273" t="s">
        <v>1</v>
      </c>
      <c r="E75" s="273" t="s">
        <v>1</v>
      </c>
      <c r="F75" s="273" t="s">
        <v>1</v>
      </c>
      <c r="G75" s="273" t="s">
        <v>1</v>
      </c>
    </row>
    <row r="76" spans="1:7" x14ac:dyDescent="0.2">
      <c r="A76" s="2" t="s">
        <v>92</v>
      </c>
      <c r="B76" s="277">
        <v>141</v>
      </c>
      <c r="C76" s="274">
        <v>0.56909590959548995</v>
      </c>
      <c r="D76" s="274">
        <v>0.175342798233032</v>
      </c>
      <c r="E76" s="274">
        <v>3.9620261639356599E-2</v>
      </c>
      <c r="F76" s="274">
        <v>8.1778667867183699E-2</v>
      </c>
      <c r="G76" s="274">
        <v>0.29600143432617199</v>
      </c>
    </row>
    <row r="77" spans="1:7" x14ac:dyDescent="0.2">
      <c r="A77" s="2" t="s">
        <v>93</v>
      </c>
      <c r="B77" s="277">
        <v>108</v>
      </c>
      <c r="C77" s="274">
        <v>0.78381246328353904</v>
      </c>
      <c r="D77" s="274">
        <v>8.1332378089427906E-2</v>
      </c>
      <c r="E77" s="274">
        <v>6.1395175755023998E-2</v>
      </c>
      <c r="F77" s="274">
        <v>3.8661215454340002E-2</v>
      </c>
      <c r="G77" s="274">
        <v>0.13143181800842299</v>
      </c>
    </row>
    <row r="78" spans="1:7" x14ac:dyDescent="0.2">
      <c r="A78" s="2" t="s">
        <v>94</v>
      </c>
      <c r="B78" s="277">
        <v>225</v>
      </c>
      <c r="C78" s="274">
        <v>0.78359329700470004</v>
      </c>
      <c r="D78" s="274">
        <v>0.187648475170135</v>
      </c>
      <c r="E78" s="274">
        <v>1.70374698936939E-2</v>
      </c>
      <c r="F78" s="274">
        <v>4.7555211931467098E-2</v>
      </c>
      <c r="G78" s="274">
        <v>8.5545092821121202E-2</v>
      </c>
    </row>
    <row r="79" spans="1:7" x14ac:dyDescent="0.2">
      <c r="A79" s="5" t="s">
        <v>95</v>
      </c>
      <c r="B79" s="276" t="s">
        <v>1</v>
      </c>
      <c r="C79" s="273" t="s">
        <v>1</v>
      </c>
      <c r="D79" s="273" t="s">
        <v>1</v>
      </c>
      <c r="E79" s="273" t="s">
        <v>1</v>
      </c>
      <c r="F79" s="273" t="s">
        <v>1</v>
      </c>
      <c r="G79" s="273" t="s">
        <v>1</v>
      </c>
    </row>
    <row r="80" spans="1:7" x14ac:dyDescent="0.2">
      <c r="A80" s="2" t="s">
        <v>96</v>
      </c>
      <c r="B80" s="277">
        <v>101</v>
      </c>
      <c r="C80" s="274">
        <v>0.65284270048141502</v>
      </c>
      <c r="D80" s="274">
        <v>0.112658850848675</v>
      </c>
      <c r="E80" s="274">
        <v>2.4855371564626701E-2</v>
      </c>
      <c r="F80" s="274">
        <v>0.118452534079552</v>
      </c>
      <c r="G80" s="274">
        <v>0.16495327651500699</v>
      </c>
    </row>
    <row r="81" spans="1:7" x14ac:dyDescent="0.2">
      <c r="A81" s="2" t="s">
        <v>97</v>
      </c>
      <c r="B81" s="277">
        <v>87</v>
      </c>
      <c r="C81" s="274">
        <v>0.86713314056396495</v>
      </c>
      <c r="D81" s="274">
        <v>0.120244711637497</v>
      </c>
      <c r="E81" s="274">
        <v>4.2986277490854298E-2</v>
      </c>
      <c r="F81" s="274">
        <v>4.1310321539640399E-2</v>
      </c>
      <c r="G81" s="274">
        <v>0.10869646817445799</v>
      </c>
    </row>
    <row r="82" spans="1:7" x14ac:dyDescent="0.2">
      <c r="A82" s="2" t="s">
        <v>98</v>
      </c>
      <c r="B82" s="277">
        <v>23</v>
      </c>
      <c r="C82" s="274" t="s">
        <v>1</v>
      </c>
      <c r="D82" s="274" t="s">
        <v>1</v>
      </c>
      <c r="E82" s="274" t="s">
        <v>1</v>
      </c>
      <c r="F82" s="274" t="s">
        <v>1</v>
      </c>
      <c r="G82" s="274" t="s">
        <v>1</v>
      </c>
    </row>
    <row r="83" spans="1:7" x14ac:dyDescent="0.2">
      <c r="A83" s="2" t="s">
        <v>99</v>
      </c>
      <c r="B83" s="277">
        <v>88</v>
      </c>
      <c r="C83" s="274">
        <v>0.645149946212769</v>
      </c>
      <c r="D83" s="274">
        <v>0.28577643632888799</v>
      </c>
      <c r="E83" s="274">
        <v>4.2060990817844902E-3</v>
      </c>
      <c r="F83" s="274">
        <v>3.7781462073326097E-2</v>
      </c>
      <c r="G83" s="274">
        <v>0.15894474089145699</v>
      </c>
    </row>
    <row r="84" spans="1:7" x14ac:dyDescent="0.2">
      <c r="A84" s="2" t="s">
        <v>100</v>
      </c>
      <c r="B84" s="277">
        <v>26</v>
      </c>
      <c r="C84" s="274" t="s">
        <v>1</v>
      </c>
      <c r="D84" s="274" t="s">
        <v>1</v>
      </c>
      <c r="E84" s="274" t="s">
        <v>1</v>
      </c>
      <c r="F84" s="274" t="s">
        <v>1</v>
      </c>
      <c r="G84" s="274" t="s">
        <v>1</v>
      </c>
    </row>
    <row r="85" spans="1:7" x14ac:dyDescent="0.2">
      <c r="A85" s="2" t="s">
        <v>101</v>
      </c>
      <c r="B85" s="277">
        <v>40</v>
      </c>
      <c r="C85" s="274">
        <v>0.86539500951767001</v>
      </c>
      <c r="D85" s="274">
        <v>2.4765321984887099E-2</v>
      </c>
      <c r="E85" s="274">
        <v>3.10834180563688E-2</v>
      </c>
      <c r="F85" s="274">
        <v>5.82417957484722E-2</v>
      </c>
      <c r="G85" s="274">
        <v>0.107309632003307</v>
      </c>
    </row>
    <row r="86" spans="1:7" x14ac:dyDescent="0.2">
      <c r="A86" s="2" t="s">
        <v>102</v>
      </c>
      <c r="B86" s="277">
        <v>6</v>
      </c>
      <c r="C86" s="274" t="s">
        <v>1</v>
      </c>
      <c r="D86" s="274" t="s">
        <v>1</v>
      </c>
      <c r="E86" s="274" t="s">
        <v>1</v>
      </c>
      <c r="F86" s="274" t="s">
        <v>1</v>
      </c>
      <c r="G86" s="274" t="s">
        <v>1</v>
      </c>
    </row>
    <row r="87" spans="1:7" x14ac:dyDescent="0.2">
      <c r="A87" s="2" t="s">
        <v>103</v>
      </c>
      <c r="B87" s="277">
        <v>12</v>
      </c>
      <c r="C87" s="274" t="s">
        <v>1</v>
      </c>
      <c r="D87" s="274" t="s">
        <v>1</v>
      </c>
      <c r="E87" s="274" t="s">
        <v>1</v>
      </c>
      <c r="F87" s="274" t="s">
        <v>1</v>
      </c>
      <c r="G87" s="274" t="s">
        <v>1</v>
      </c>
    </row>
    <row r="88" spans="1:7" x14ac:dyDescent="0.2">
      <c r="A88" s="2" t="s">
        <v>104</v>
      </c>
      <c r="B88" s="277">
        <v>84</v>
      </c>
      <c r="C88" s="274">
        <v>0.66989016532897905</v>
      </c>
      <c r="D88" s="274">
        <v>0.16822496056556699</v>
      </c>
      <c r="E88" s="274">
        <v>4.7372456640005098E-2</v>
      </c>
      <c r="F88" s="274">
        <v>2.3955851793289198E-2</v>
      </c>
      <c r="G88" s="274">
        <v>0.23132926225662201</v>
      </c>
    </row>
    <row r="89" spans="1:7" x14ac:dyDescent="0.2">
      <c r="A89" s="5" t="s">
        <v>105</v>
      </c>
      <c r="B89" s="276" t="s">
        <v>1</v>
      </c>
      <c r="C89" s="273" t="s">
        <v>1</v>
      </c>
      <c r="D89" s="273" t="s">
        <v>1</v>
      </c>
      <c r="E89" s="273" t="s">
        <v>1</v>
      </c>
      <c r="F89" s="273" t="s">
        <v>1</v>
      </c>
      <c r="G89" s="273" t="s">
        <v>1</v>
      </c>
    </row>
    <row r="90" spans="1:7" x14ac:dyDescent="0.2">
      <c r="A90" s="2" t="s">
        <v>106</v>
      </c>
      <c r="B90" s="277">
        <v>64</v>
      </c>
      <c r="C90" s="274">
        <v>0.49986726045608498</v>
      </c>
      <c r="D90" s="274">
        <v>0.28912660479545599</v>
      </c>
      <c r="E90" s="274">
        <v>2.6043647900223701E-2</v>
      </c>
      <c r="F90" s="274">
        <v>1.0600714012980499E-2</v>
      </c>
      <c r="G90" s="274">
        <v>0.25560599565505998</v>
      </c>
    </row>
    <row r="91" spans="1:7" x14ac:dyDescent="0.2">
      <c r="A91" s="2" t="s">
        <v>107</v>
      </c>
      <c r="B91" s="277">
        <v>135</v>
      </c>
      <c r="C91" s="274">
        <v>0.765974462032318</v>
      </c>
      <c r="D91" s="274">
        <v>0.111491814255714</v>
      </c>
      <c r="E91" s="274">
        <v>3.4529354423284503E-2</v>
      </c>
      <c r="F91" s="274">
        <v>7.3155097663402599E-2</v>
      </c>
      <c r="G91" s="274">
        <v>0.11910718679428101</v>
      </c>
    </row>
    <row r="92" spans="1:7" x14ac:dyDescent="0.2">
      <c r="A92" s="2" t="s">
        <v>108</v>
      </c>
      <c r="B92" s="277">
        <v>216</v>
      </c>
      <c r="C92" s="274">
        <v>0.74188375473022505</v>
      </c>
      <c r="D92" s="274">
        <v>0.15094706416130099</v>
      </c>
      <c r="E92" s="274">
        <v>1.7801383510231999E-2</v>
      </c>
      <c r="F92" s="274">
        <v>6.2484391033649403E-2</v>
      </c>
      <c r="G92" s="274">
        <v>0.17488530278205899</v>
      </c>
    </row>
    <row r="93" spans="1:7" x14ac:dyDescent="0.2">
      <c r="A93" s="2" t="s">
        <v>109</v>
      </c>
      <c r="B93" s="277">
        <v>21</v>
      </c>
      <c r="C93" s="274" t="s">
        <v>1</v>
      </c>
      <c r="D93" s="274" t="s">
        <v>1</v>
      </c>
      <c r="E93" s="274" t="s">
        <v>1</v>
      </c>
      <c r="F93" s="274" t="s">
        <v>1</v>
      </c>
      <c r="G93" s="274" t="s">
        <v>1</v>
      </c>
    </row>
    <row r="94" spans="1:7" x14ac:dyDescent="0.2">
      <c r="A94" s="5" t="s">
        <v>110</v>
      </c>
      <c r="B94" s="276" t="s">
        <v>1</v>
      </c>
      <c r="C94" s="273" t="s">
        <v>1</v>
      </c>
      <c r="D94" s="273" t="s">
        <v>1</v>
      </c>
      <c r="E94" s="273" t="s">
        <v>1</v>
      </c>
      <c r="F94" s="273" t="s">
        <v>1</v>
      </c>
      <c r="G94" s="273" t="s">
        <v>1</v>
      </c>
    </row>
    <row r="95" spans="1:7" x14ac:dyDescent="0.2">
      <c r="A95" s="2" t="s">
        <v>106</v>
      </c>
      <c r="B95" s="277">
        <v>117</v>
      </c>
      <c r="C95" s="274">
        <v>0.61223787069320701</v>
      </c>
      <c r="D95" s="274">
        <v>0.22195740044116999</v>
      </c>
      <c r="E95" s="274">
        <v>1.7387310042977298E-2</v>
      </c>
      <c r="F95" s="274">
        <v>3.1669355928897899E-2</v>
      </c>
      <c r="G95" s="274">
        <v>0.21219603717327101</v>
      </c>
    </row>
    <row r="96" spans="1:7" x14ac:dyDescent="0.2">
      <c r="A96" s="2" t="s">
        <v>107</v>
      </c>
      <c r="B96" s="277">
        <v>150</v>
      </c>
      <c r="C96" s="274">
        <v>0.72099220752716098</v>
      </c>
      <c r="D96" s="274">
        <v>0.135096490383148</v>
      </c>
      <c r="E96" s="274">
        <v>3.8328502327203799E-2</v>
      </c>
      <c r="F96" s="274">
        <v>9.1241121292114299E-2</v>
      </c>
      <c r="G96" s="274">
        <v>0.14665484428405801</v>
      </c>
    </row>
    <row r="97" spans="1:7" x14ac:dyDescent="0.2">
      <c r="A97" s="2" t="s">
        <v>108</v>
      </c>
      <c r="B97" s="277">
        <v>159</v>
      </c>
      <c r="C97" s="274">
        <v>0.79000943899154696</v>
      </c>
      <c r="D97" s="274">
        <v>0.12297596037387799</v>
      </c>
      <c r="E97" s="274">
        <v>2.1356483921408698E-2</v>
      </c>
      <c r="F97" s="274">
        <v>3.9388045668601997E-2</v>
      </c>
      <c r="G97" s="274">
        <v>0.15794385969638799</v>
      </c>
    </row>
    <row r="98" spans="1:7" x14ac:dyDescent="0.2">
      <c r="A98" s="2" t="s">
        <v>109</v>
      </c>
      <c r="B98" s="277">
        <v>10</v>
      </c>
      <c r="C98" s="274" t="s">
        <v>1</v>
      </c>
      <c r="D98" s="274" t="s">
        <v>1</v>
      </c>
      <c r="E98" s="274" t="s">
        <v>1</v>
      </c>
      <c r="F98" s="274" t="s">
        <v>1</v>
      </c>
      <c r="G98" s="274" t="s">
        <v>1</v>
      </c>
    </row>
    <row r="99" spans="1:7" x14ac:dyDescent="0.2">
      <c r="A99" s="5" t="s">
        <v>111</v>
      </c>
      <c r="B99" s="276" t="s">
        <v>1</v>
      </c>
      <c r="C99" s="273" t="s">
        <v>1</v>
      </c>
      <c r="D99" s="273" t="s">
        <v>1</v>
      </c>
      <c r="E99" s="273" t="s">
        <v>1</v>
      </c>
      <c r="F99" s="273" t="s">
        <v>1</v>
      </c>
      <c r="G99" s="273" t="s">
        <v>1</v>
      </c>
    </row>
    <row r="100" spans="1:7" x14ac:dyDescent="0.2">
      <c r="A100" s="2" t="s">
        <v>112</v>
      </c>
      <c r="B100" s="277">
        <v>17</v>
      </c>
      <c r="C100" s="274" t="s">
        <v>1</v>
      </c>
      <c r="D100" s="274" t="s">
        <v>1</v>
      </c>
      <c r="E100" s="274" t="s">
        <v>1</v>
      </c>
      <c r="F100" s="274" t="s">
        <v>1</v>
      </c>
      <c r="G100" s="274" t="s">
        <v>1</v>
      </c>
    </row>
    <row r="101" spans="1:7" x14ac:dyDescent="0.2">
      <c r="A101" s="2" t="s">
        <v>113</v>
      </c>
      <c r="B101" s="277">
        <v>77</v>
      </c>
      <c r="C101" s="274">
        <v>0.58193105459213301</v>
      </c>
      <c r="D101" s="274">
        <v>0.202510550618172</v>
      </c>
      <c r="E101" s="274">
        <v>6.3259571790695204E-2</v>
      </c>
      <c r="F101" s="274">
        <v>7.7843800187110901E-2</v>
      </c>
      <c r="G101" s="274">
        <v>0.26071918010711698</v>
      </c>
    </row>
    <row r="102" spans="1:7" x14ac:dyDescent="0.2">
      <c r="A102" s="2" t="s">
        <v>114</v>
      </c>
      <c r="B102" s="277">
        <v>131</v>
      </c>
      <c r="C102" s="274">
        <v>0.71557670831680298</v>
      </c>
      <c r="D102" s="274">
        <v>0.125260770320892</v>
      </c>
      <c r="E102" s="274">
        <v>4.2311239987611798E-2</v>
      </c>
      <c r="F102" s="274">
        <v>3.1581025570630999E-2</v>
      </c>
      <c r="G102" s="274">
        <v>0.207793399691582</v>
      </c>
    </row>
    <row r="103" spans="1:7" x14ac:dyDescent="0.2">
      <c r="A103" s="2" t="s">
        <v>115</v>
      </c>
      <c r="B103" s="277">
        <v>66</v>
      </c>
      <c r="C103" s="274">
        <v>0.81807053089141801</v>
      </c>
      <c r="D103" s="274">
        <v>0.104455210268497</v>
      </c>
      <c r="E103" s="274">
        <v>1.29049746319652E-2</v>
      </c>
      <c r="F103" s="274">
        <v>8.0073736608028398E-2</v>
      </c>
      <c r="G103" s="274">
        <v>0.111994013190269</v>
      </c>
    </row>
    <row r="104" spans="1:7" x14ac:dyDescent="0.2">
      <c r="A104" s="2" t="s">
        <v>116</v>
      </c>
      <c r="B104" s="277">
        <v>61</v>
      </c>
      <c r="C104" s="274">
        <v>0.71171343326568604</v>
      </c>
      <c r="D104" s="274">
        <v>0.18100491166114799</v>
      </c>
      <c r="E104" s="274">
        <v>3.7245579063892399E-2</v>
      </c>
      <c r="F104" s="274">
        <v>6.4977869391441304E-2</v>
      </c>
      <c r="G104" s="274">
        <v>0.124579720199108</v>
      </c>
    </row>
    <row r="105" spans="1:7" x14ac:dyDescent="0.2">
      <c r="A105" s="2" t="s">
        <v>117</v>
      </c>
      <c r="B105" s="277">
        <v>64</v>
      </c>
      <c r="C105" s="274">
        <v>0.84363043308258101</v>
      </c>
      <c r="D105" s="274">
        <v>0.14891429245471999</v>
      </c>
      <c r="E105" s="274">
        <v>1.38087905943394E-2</v>
      </c>
      <c r="F105" s="274">
        <v>4.5446578413248097E-2</v>
      </c>
      <c r="G105" s="274">
        <v>9.3375742435455295E-2</v>
      </c>
    </row>
    <row r="106" spans="1:7" x14ac:dyDescent="0.2">
      <c r="A106" s="2" t="s">
        <v>118</v>
      </c>
      <c r="B106" s="277">
        <v>59</v>
      </c>
      <c r="C106" s="274">
        <v>0.69655758142471302</v>
      </c>
      <c r="D106" s="274">
        <v>0.17149718105792999</v>
      </c>
      <c r="E106" s="274">
        <v>3.8541950285434702E-2</v>
      </c>
      <c r="F106" s="274">
        <v>5.3302768617868403E-2</v>
      </c>
      <c r="G106" s="274">
        <v>7.9203210771083804E-2</v>
      </c>
    </row>
    <row r="107" spans="1:7" x14ac:dyDescent="0.2">
      <c r="A107" s="5" t="s">
        <v>111</v>
      </c>
      <c r="B107" s="276" t="s">
        <v>1</v>
      </c>
      <c r="C107" s="273" t="s">
        <v>1</v>
      </c>
      <c r="D107" s="273" t="s">
        <v>1</v>
      </c>
      <c r="E107" s="273" t="s">
        <v>1</v>
      </c>
      <c r="F107" s="273" t="s">
        <v>1</v>
      </c>
      <c r="G107" s="273" t="s">
        <v>1</v>
      </c>
    </row>
    <row r="108" spans="1:7" x14ac:dyDescent="0.2">
      <c r="A108" s="2" t="s">
        <v>119</v>
      </c>
      <c r="B108" s="277">
        <v>94</v>
      </c>
      <c r="C108" s="274">
        <v>0.59757667779922496</v>
      </c>
      <c r="D108" s="274">
        <v>0.21373550593853</v>
      </c>
      <c r="E108" s="274">
        <v>4.73476052284241E-2</v>
      </c>
      <c r="F108" s="274">
        <v>7.1901552379131303E-2</v>
      </c>
      <c r="G108" s="274">
        <v>0.24160094559192699</v>
      </c>
    </row>
    <row r="109" spans="1:7" x14ac:dyDescent="0.2">
      <c r="A109" s="2" t="s">
        <v>120</v>
      </c>
      <c r="B109" s="277">
        <v>168</v>
      </c>
      <c r="C109" s="274">
        <v>0.72443252801895097</v>
      </c>
      <c r="D109" s="274">
        <v>0.12530764937400801</v>
      </c>
      <c r="E109" s="274">
        <v>3.7346549332141897E-2</v>
      </c>
      <c r="F109" s="274">
        <v>4.7975547611713402E-2</v>
      </c>
      <c r="G109" s="274">
        <v>0.196893244981766</v>
      </c>
    </row>
    <row r="110" spans="1:7" x14ac:dyDescent="0.2">
      <c r="A110" s="2" t="s">
        <v>121</v>
      </c>
      <c r="B110" s="277">
        <v>90</v>
      </c>
      <c r="C110" s="274">
        <v>0.76214855909347501</v>
      </c>
      <c r="D110" s="274">
        <v>0.15440326929092399</v>
      </c>
      <c r="E110" s="274">
        <v>2.8150931000709499E-2</v>
      </c>
      <c r="F110" s="274">
        <v>6.0763120651245103E-2</v>
      </c>
      <c r="G110" s="274">
        <v>0.10282501578331001</v>
      </c>
    </row>
    <row r="111" spans="1:7" x14ac:dyDescent="0.2">
      <c r="A111" s="2" t="s">
        <v>122</v>
      </c>
      <c r="B111" s="277">
        <v>123</v>
      </c>
      <c r="C111" s="274">
        <v>0.77473849058151201</v>
      </c>
      <c r="D111" s="274">
        <v>0.159492582082748</v>
      </c>
      <c r="E111" s="274">
        <v>2.5394313037395502E-2</v>
      </c>
      <c r="F111" s="274">
        <v>4.9126580357551602E-2</v>
      </c>
      <c r="G111" s="274">
        <v>8.6737036705017104E-2</v>
      </c>
    </row>
    <row r="112" spans="1:7" x14ac:dyDescent="0.2">
      <c r="A112" s="5" t="s">
        <v>111</v>
      </c>
      <c r="B112" s="276" t="s">
        <v>1</v>
      </c>
      <c r="C112" s="273" t="s">
        <v>1</v>
      </c>
      <c r="D112" s="273" t="s">
        <v>1</v>
      </c>
      <c r="E112" s="273" t="s">
        <v>1</v>
      </c>
      <c r="F112" s="273" t="s">
        <v>1</v>
      </c>
      <c r="G112" s="273" t="s">
        <v>1</v>
      </c>
    </row>
    <row r="113" spans="1:7" x14ac:dyDescent="0.2">
      <c r="A113" s="2" t="s">
        <v>119</v>
      </c>
      <c r="B113" s="277">
        <v>94</v>
      </c>
      <c r="C113" s="274">
        <v>0.59757667779922496</v>
      </c>
      <c r="D113" s="274">
        <v>0.21373550593853</v>
      </c>
      <c r="E113" s="274">
        <v>4.73476052284241E-2</v>
      </c>
      <c r="F113" s="274">
        <v>7.1901552379131303E-2</v>
      </c>
      <c r="G113" s="274">
        <v>0.24160094559192699</v>
      </c>
    </row>
    <row r="114" spans="1:7" x14ac:dyDescent="0.2">
      <c r="A114" s="2" t="s">
        <v>123</v>
      </c>
      <c r="B114" s="277">
        <v>197</v>
      </c>
      <c r="C114" s="274">
        <v>0.75015556812286399</v>
      </c>
      <c r="D114" s="274">
        <v>0.118241496384144</v>
      </c>
      <c r="E114" s="274">
        <v>3.2390303909778602E-2</v>
      </c>
      <c r="F114" s="274">
        <v>4.7941248863935498E-2</v>
      </c>
      <c r="G114" s="274">
        <v>0.17547309398651101</v>
      </c>
    </row>
    <row r="115" spans="1:7" x14ac:dyDescent="0.2">
      <c r="A115" s="2" t="s">
        <v>124</v>
      </c>
      <c r="B115" s="277">
        <v>184</v>
      </c>
      <c r="C115" s="274">
        <v>0.74513369798660301</v>
      </c>
      <c r="D115" s="274">
        <v>0.16959758102893799</v>
      </c>
      <c r="E115" s="274">
        <v>3.0961215496063201E-2</v>
      </c>
      <c r="F115" s="274">
        <v>5.6572418659925502E-2</v>
      </c>
      <c r="G115" s="274">
        <v>0.10451290756464</v>
      </c>
    </row>
    <row r="116" spans="1:7" x14ac:dyDescent="0.2">
      <c r="A116" s="5" t="s">
        <v>125</v>
      </c>
      <c r="B116" s="276" t="s">
        <v>1</v>
      </c>
      <c r="C116" s="273" t="s">
        <v>1</v>
      </c>
      <c r="D116" s="273" t="s">
        <v>1</v>
      </c>
      <c r="E116" s="273" t="s">
        <v>1</v>
      </c>
      <c r="F116" s="273" t="s">
        <v>1</v>
      </c>
      <c r="G116" s="273" t="s">
        <v>1</v>
      </c>
    </row>
    <row r="117" spans="1:7" x14ac:dyDescent="0.2">
      <c r="A117" s="2" t="s">
        <v>126</v>
      </c>
      <c r="B117" s="277">
        <v>82</v>
      </c>
      <c r="C117" s="274">
        <v>0.53351557254791304</v>
      </c>
      <c r="D117" s="274">
        <v>0.243916004896164</v>
      </c>
      <c r="E117" s="274">
        <v>2.1971214562654499E-2</v>
      </c>
      <c r="F117" s="274">
        <v>1.6946297138929398E-2</v>
      </c>
      <c r="G117" s="274">
        <v>0.25824701786041299</v>
      </c>
    </row>
    <row r="118" spans="1:7" x14ac:dyDescent="0.2">
      <c r="A118" s="2" t="s">
        <v>127</v>
      </c>
      <c r="B118" s="277">
        <v>21</v>
      </c>
      <c r="C118" s="274" t="s">
        <v>1</v>
      </c>
      <c r="D118" s="274" t="s">
        <v>1</v>
      </c>
      <c r="E118" s="274" t="s">
        <v>1</v>
      </c>
      <c r="F118" s="274" t="s">
        <v>1</v>
      </c>
      <c r="G118" s="274" t="s">
        <v>1</v>
      </c>
    </row>
    <row r="119" spans="1:7" x14ac:dyDescent="0.2">
      <c r="A119" s="2" t="s">
        <v>128</v>
      </c>
      <c r="B119" s="277">
        <v>36</v>
      </c>
      <c r="C119" s="274">
        <v>0.81820702552795399</v>
      </c>
      <c r="D119" s="274">
        <v>0.105048805475235</v>
      </c>
      <c r="E119" s="274">
        <v>0</v>
      </c>
      <c r="F119" s="274">
        <v>0.18480497598648099</v>
      </c>
      <c r="G119" s="274">
        <v>7.1377657353877993E-2</v>
      </c>
    </row>
    <row r="120" spans="1:7" x14ac:dyDescent="0.2">
      <c r="A120" s="2" t="s">
        <v>129</v>
      </c>
      <c r="B120" s="277">
        <v>60</v>
      </c>
      <c r="C120" s="274">
        <v>0.74361038208007801</v>
      </c>
      <c r="D120" s="274">
        <v>0.120953738689423</v>
      </c>
      <c r="E120" s="274">
        <v>7.7657863497734098E-2</v>
      </c>
      <c r="F120" s="274">
        <v>3.7387218326330199E-2</v>
      </c>
      <c r="G120" s="274">
        <v>9.2986486852168995E-2</v>
      </c>
    </row>
    <row r="121" spans="1:7" x14ac:dyDescent="0.2">
      <c r="A121" s="2" t="s">
        <v>130</v>
      </c>
      <c r="B121" s="277">
        <v>69</v>
      </c>
      <c r="C121" s="274">
        <v>0.65452694892883301</v>
      </c>
      <c r="D121" s="274">
        <v>0.18870897591114</v>
      </c>
      <c r="E121" s="274">
        <v>1.54914921149611E-2</v>
      </c>
      <c r="F121" s="274">
        <v>0.101601041853428</v>
      </c>
      <c r="G121" s="274">
        <v>0.218822747468948</v>
      </c>
    </row>
    <row r="122" spans="1:7" x14ac:dyDescent="0.2">
      <c r="A122" s="2" t="s">
        <v>131</v>
      </c>
      <c r="B122" s="277">
        <v>48</v>
      </c>
      <c r="C122" s="274">
        <v>0.72892415523529097</v>
      </c>
      <c r="D122" s="274">
        <v>0.125768572092056</v>
      </c>
      <c r="E122" s="274">
        <v>3.86762693524361E-2</v>
      </c>
      <c r="F122" s="274">
        <v>4.6448245644569397E-2</v>
      </c>
      <c r="G122" s="274">
        <v>0.23261648416519201</v>
      </c>
    </row>
    <row r="123" spans="1:7" x14ac:dyDescent="0.2">
      <c r="A123" s="2" t="s">
        <v>132</v>
      </c>
      <c r="B123" s="277">
        <v>20</v>
      </c>
      <c r="C123" s="274" t="s">
        <v>1</v>
      </c>
      <c r="D123" s="274" t="s">
        <v>1</v>
      </c>
      <c r="E123" s="274" t="s">
        <v>1</v>
      </c>
      <c r="F123" s="274" t="s">
        <v>1</v>
      </c>
      <c r="G123" s="274" t="s">
        <v>1</v>
      </c>
    </row>
    <row r="124" spans="1:7" x14ac:dyDescent="0.2">
      <c r="A124" s="3" t="s">
        <v>133</v>
      </c>
      <c r="B124" s="278">
        <v>100</v>
      </c>
      <c r="C124" s="275">
        <v>0.83378756046295199</v>
      </c>
      <c r="D124" s="275">
        <v>0.103533923625946</v>
      </c>
      <c r="E124" s="275">
        <v>1.6338188201189E-2</v>
      </c>
      <c r="F124" s="275">
        <v>3.6495562642812701E-2</v>
      </c>
      <c r="G124" s="275">
        <v>0.10121764987707101</v>
      </c>
    </row>
    <row r="126" spans="1: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268</v>
      </c>
    </row>
    <row r="4" spans="1:5" x14ac:dyDescent="0.2">
      <c r="A4" t="s">
        <v>239</v>
      </c>
    </row>
    <row r="5" spans="1:5" x14ac:dyDescent="0.2">
      <c r="A5" s="4" t="s">
        <v>24</v>
      </c>
      <c r="B5" s="4" t="s">
        <v>4</v>
      </c>
      <c r="C5" s="4" t="s">
        <v>203</v>
      </c>
      <c r="D5" s="4" t="s">
        <v>269</v>
      </c>
      <c r="E5" s="4" t="s">
        <v>204</v>
      </c>
    </row>
    <row r="6" spans="1:5" x14ac:dyDescent="0.2">
      <c r="A6" s="5" t="s">
        <v>26</v>
      </c>
      <c r="B6" s="282" t="s">
        <v>1</v>
      </c>
      <c r="C6" s="279" t="s">
        <v>1</v>
      </c>
      <c r="D6" s="279" t="s">
        <v>1</v>
      </c>
      <c r="E6" s="279" t="s">
        <v>1</v>
      </c>
    </row>
    <row r="7" spans="1:5" x14ac:dyDescent="0.2">
      <c r="A7" s="2" t="s">
        <v>26</v>
      </c>
      <c r="B7" s="283">
        <v>870</v>
      </c>
      <c r="C7" s="280">
        <v>0.27718186378478998</v>
      </c>
      <c r="D7" s="280">
        <v>0.44797003269195601</v>
      </c>
      <c r="E7" s="280">
        <v>0.274848133325577</v>
      </c>
    </row>
    <row r="8" spans="1:5" x14ac:dyDescent="0.2">
      <c r="A8" s="5" t="s">
        <v>27</v>
      </c>
      <c r="B8" s="282" t="s">
        <v>1</v>
      </c>
      <c r="C8" s="279" t="s">
        <v>1</v>
      </c>
      <c r="D8" s="279" t="s">
        <v>1</v>
      </c>
      <c r="E8" s="279" t="s">
        <v>1</v>
      </c>
    </row>
    <row r="9" spans="1:5" x14ac:dyDescent="0.2">
      <c r="A9" s="2" t="s">
        <v>28</v>
      </c>
      <c r="B9" s="283">
        <v>346</v>
      </c>
      <c r="C9" s="280">
        <v>0.25048324465751598</v>
      </c>
      <c r="D9" s="280">
        <v>0.45327275991439803</v>
      </c>
      <c r="E9" s="280">
        <v>0.29624399542808499</v>
      </c>
    </row>
    <row r="10" spans="1:5" x14ac:dyDescent="0.2">
      <c r="A10" s="2" t="s">
        <v>29</v>
      </c>
      <c r="B10" s="283">
        <v>40</v>
      </c>
      <c r="C10" s="280">
        <v>0.52063113451003995</v>
      </c>
      <c r="D10" s="280">
        <v>0.306188404560089</v>
      </c>
      <c r="E10" s="280">
        <v>0.17318047583103199</v>
      </c>
    </row>
    <row r="11" spans="1:5" x14ac:dyDescent="0.2">
      <c r="A11" s="2" t="s">
        <v>30</v>
      </c>
      <c r="B11" s="283">
        <v>101</v>
      </c>
      <c r="C11" s="280">
        <v>0.36623552441597002</v>
      </c>
      <c r="D11" s="280">
        <v>0.36579078435897799</v>
      </c>
      <c r="E11" s="280">
        <v>0.26797369122505199</v>
      </c>
    </row>
    <row r="12" spans="1:5" x14ac:dyDescent="0.2">
      <c r="A12" s="2" t="s">
        <v>31</v>
      </c>
      <c r="B12" s="283">
        <v>155</v>
      </c>
      <c r="C12" s="280">
        <v>0.29677161574363697</v>
      </c>
      <c r="D12" s="280">
        <v>0.40018624067306502</v>
      </c>
      <c r="E12" s="280">
        <v>0.30304214358329801</v>
      </c>
    </row>
    <row r="13" spans="1:5" x14ac:dyDescent="0.2">
      <c r="A13" s="2" t="s">
        <v>32</v>
      </c>
      <c r="B13" s="283">
        <v>81</v>
      </c>
      <c r="C13" s="280">
        <v>0.20333264768123599</v>
      </c>
      <c r="D13" s="280">
        <v>0.62167823314666704</v>
      </c>
      <c r="E13" s="280">
        <v>0.174989119172096</v>
      </c>
    </row>
    <row r="14" spans="1:5" x14ac:dyDescent="0.2">
      <c r="A14" s="2" t="s">
        <v>33</v>
      </c>
      <c r="B14" s="283">
        <v>125</v>
      </c>
      <c r="C14" s="280">
        <v>0.29233738780021701</v>
      </c>
      <c r="D14" s="280">
        <v>0.43597668409347501</v>
      </c>
      <c r="E14" s="280">
        <v>0.27168592810630798</v>
      </c>
    </row>
    <row r="15" spans="1:5" x14ac:dyDescent="0.2">
      <c r="A15" s="5" t="s">
        <v>34</v>
      </c>
      <c r="B15" s="282" t="s">
        <v>1</v>
      </c>
      <c r="C15" s="279" t="s">
        <v>1</v>
      </c>
      <c r="D15" s="279" t="s">
        <v>1</v>
      </c>
      <c r="E15" s="279" t="s">
        <v>1</v>
      </c>
    </row>
    <row r="16" spans="1:5" x14ac:dyDescent="0.2">
      <c r="A16" s="2" t="s">
        <v>35</v>
      </c>
      <c r="B16" s="283">
        <v>549</v>
      </c>
      <c r="C16" s="280">
        <v>0.29549291729927102</v>
      </c>
      <c r="D16" s="280">
        <v>0.408745616674423</v>
      </c>
      <c r="E16" s="280">
        <v>0.29576146602630599</v>
      </c>
    </row>
    <row r="17" spans="1:5" x14ac:dyDescent="0.2">
      <c r="A17" s="2" t="s">
        <v>36</v>
      </c>
      <c r="B17" s="283">
        <v>43</v>
      </c>
      <c r="C17" s="280">
        <v>0.23706576228141801</v>
      </c>
      <c r="D17" s="280">
        <v>0.49329078197479198</v>
      </c>
      <c r="E17" s="280">
        <v>0.26964345574379001</v>
      </c>
    </row>
    <row r="18" spans="1:5" x14ac:dyDescent="0.2">
      <c r="A18" s="2" t="s">
        <v>37</v>
      </c>
      <c r="B18" s="283">
        <v>205</v>
      </c>
      <c r="C18" s="280">
        <v>0.216801762580872</v>
      </c>
      <c r="D18" s="280">
        <v>0.58302581310272195</v>
      </c>
      <c r="E18" s="280">
        <v>0.200172409415245</v>
      </c>
    </row>
    <row r="19" spans="1:5" x14ac:dyDescent="0.2">
      <c r="A19" s="2" t="s">
        <v>38</v>
      </c>
      <c r="B19" s="283">
        <v>49</v>
      </c>
      <c r="C19" s="280">
        <v>0.32137283682823198</v>
      </c>
      <c r="D19" s="280">
        <v>0.37619954347610501</v>
      </c>
      <c r="E19" s="280">
        <v>0.30242761969566301</v>
      </c>
    </row>
    <row r="20" spans="1:5" x14ac:dyDescent="0.2">
      <c r="A20" s="5" t="s">
        <v>39</v>
      </c>
      <c r="B20" s="282" t="s">
        <v>1</v>
      </c>
      <c r="C20" s="279" t="s">
        <v>1</v>
      </c>
      <c r="D20" s="279" t="s">
        <v>1</v>
      </c>
      <c r="E20" s="279" t="s">
        <v>1</v>
      </c>
    </row>
    <row r="21" spans="1:5" x14ac:dyDescent="0.2">
      <c r="A21" s="2" t="s">
        <v>35</v>
      </c>
      <c r="B21" s="283">
        <v>549</v>
      </c>
      <c r="C21" s="280">
        <v>0.29549291729927102</v>
      </c>
      <c r="D21" s="280">
        <v>0.408745616674423</v>
      </c>
      <c r="E21" s="280">
        <v>0.29576146602630599</v>
      </c>
    </row>
    <row r="22" spans="1:5" x14ac:dyDescent="0.2">
      <c r="A22" s="2" t="s">
        <v>40</v>
      </c>
      <c r="B22" s="283">
        <v>19</v>
      </c>
      <c r="C22" s="280" t="s">
        <v>1</v>
      </c>
      <c r="D22" s="280" t="s">
        <v>1</v>
      </c>
      <c r="E22" s="280" t="s">
        <v>1</v>
      </c>
    </row>
    <row r="23" spans="1:5" x14ac:dyDescent="0.2">
      <c r="A23" s="2" t="s">
        <v>41</v>
      </c>
      <c r="B23" s="283">
        <v>22</v>
      </c>
      <c r="C23" s="280" t="s">
        <v>1</v>
      </c>
      <c r="D23" s="280" t="s">
        <v>1</v>
      </c>
      <c r="E23" s="280" t="s">
        <v>1</v>
      </c>
    </row>
    <row r="24" spans="1:5" x14ac:dyDescent="0.2">
      <c r="A24" s="2" t="s">
        <v>42</v>
      </c>
      <c r="B24" s="283">
        <v>2</v>
      </c>
      <c r="C24" s="280" t="s">
        <v>1</v>
      </c>
      <c r="D24" s="280" t="s">
        <v>1</v>
      </c>
      <c r="E24" s="280" t="s">
        <v>1</v>
      </c>
    </row>
    <row r="25" spans="1:5" x14ac:dyDescent="0.2">
      <c r="A25" s="2" t="s">
        <v>43</v>
      </c>
      <c r="B25" s="283">
        <v>3</v>
      </c>
      <c r="C25" s="280" t="s">
        <v>1</v>
      </c>
      <c r="D25" s="280" t="s">
        <v>1</v>
      </c>
      <c r="E25" s="280" t="s">
        <v>1</v>
      </c>
    </row>
    <row r="26" spans="1:5" x14ac:dyDescent="0.2">
      <c r="A26" s="2" t="s">
        <v>37</v>
      </c>
      <c r="B26" s="283">
        <v>205</v>
      </c>
      <c r="C26" s="280">
        <v>0.216801762580872</v>
      </c>
      <c r="D26" s="280">
        <v>0.58302581310272195</v>
      </c>
      <c r="E26" s="280">
        <v>0.200172409415245</v>
      </c>
    </row>
    <row r="27" spans="1:5" x14ac:dyDescent="0.2">
      <c r="A27" s="2" t="s">
        <v>44</v>
      </c>
      <c r="B27" s="283">
        <v>7</v>
      </c>
      <c r="C27" s="280" t="s">
        <v>1</v>
      </c>
      <c r="D27" s="280" t="s">
        <v>1</v>
      </c>
      <c r="E27" s="280" t="s">
        <v>1</v>
      </c>
    </row>
    <row r="28" spans="1:5" x14ac:dyDescent="0.2">
      <c r="A28" s="2" t="s">
        <v>45</v>
      </c>
      <c r="B28" s="283">
        <v>39</v>
      </c>
      <c r="C28" s="280">
        <v>0.27821800112724299</v>
      </c>
      <c r="D28" s="280">
        <v>0.38266977667808499</v>
      </c>
      <c r="E28" s="280">
        <v>0.33911222219467202</v>
      </c>
    </row>
    <row r="29" spans="1:5" x14ac:dyDescent="0.2">
      <c r="A29" s="5" t="s">
        <v>46</v>
      </c>
      <c r="B29" s="282" t="s">
        <v>1</v>
      </c>
      <c r="C29" s="279" t="s">
        <v>1</v>
      </c>
      <c r="D29" s="279" t="s">
        <v>1</v>
      </c>
      <c r="E29" s="279" t="s">
        <v>1</v>
      </c>
    </row>
    <row r="30" spans="1:5" x14ac:dyDescent="0.2">
      <c r="A30" s="2" t="s">
        <v>47</v>
      </c>
      <c r="B30" s="283">
        <v>62</v>
      </c>
      <c r="C30" s="280">
        <v>0.246432095766068</v>
      </c>
      <c r="D30" s="280">
        <v>0.50673228502273604</v>
      </c>
      <c r="E30" s="280">
        <v>0.24683561921119701</v>
      </c>
    </row>
    <row r="31" spans="1:5" x14ac:dyDescent="0.2">
      <c r="A31" s="2" t="s">
        <v>48</v>
      </c>
      <c r="B31" s="283">
        <v>235</v>
      </c>
      <c r="C31" s="280">
        <v>0.30671793222427401</v>
      </c>
      <c r="D31" s="280">
        <v>0.46087202429771401</v>
      </c>
      <c r="E31" s="280">
        <v>0.232410028576851</v>
      </c>
    </row>
    <row r="32" spans="1:5" x14ac:dyDescent="0.2">
      <c r="A32" s="2" t="s">
        <v>49</v>
      </c>
      <c r="B32" s="283">
        <v>161</v>
      </c>
      <c r="C32" s="280">
        <v>0.29913669824600198</v>
      </c>
      <c r="D32" s="280">
        <v>0.42704570293426503</v>
      </c>
      <c r="E32" s="280">
        <v>0.27381756901741</v>
      </c>
    </row>
    <row r="33" spans="1:5" x14ac:dyDescent="0.2">
      <c r="A33" s="2" t="s">
        <v>50</v>
      </c>
      <c r="B33" s="283">
        <v>336</v>
      </c>
      <c r="C33" s="280">
        <v>0.26276257634162897</v>
      </c>
      <c r="D33" s="280">
        <v>0.40517309308052102</v>
      </c>
      <c r="E33" s="280">
        <v>0.33206433057785001</v>
      </c>
    </row>
    <row r="34" spans="1:5" x14ac:dyDescent="0.2">
      <c r="A34" s="5" t="s">
        <v>51</v>
      </c>
      <c r="B34" s="282" t="s">
        <v>1</v>
      </c>
      <c r="C34" s="279" t="s">
        <v>1</v>
      </c>
      <c r="D34" s="279" t="s">
        <v>1</v>
      </c>
      <c r="E34" s="279" t="s">
        <v>1</v>
      </c>
    </row>
    <row r="35" spans="1:5" x14ac:dyDescent="0.2">
      <c r="A35" s="2" t="s">
        <v>52</v>
      </c>
      <c r="B35" s="283">
        <v>332</v>
      </c>
      <c r="C35" s="280">
        <v>0.24721126258373299</v>
      </c>
      <c r="D35" s="280">
        <v>0.476867645978928</v>
      </c>
      <c r="E35" s="280">
        <v>0.27592107653617898</v>
      </c>
    </row>
    <row r="36" spans="1:5" x14ac:dyDescent="0.2">
      <c r="A36" s="2" t="s">
        <v>53</v>
      </c>
      <c r="B36" s="283">
        <v>342</v>
      </c>
      <c r="C36" s="280">
        <v>0.31635403633117698</v>
      </c>
      <c r="D36" s="280">
        <v>0.39891919493675199</v>
      </c>
      <c r="E36" s="280">
        <v>0.28472676873207098</v>
      </c>
    </row>
    <row r="37" spans="1:5" x14ac:dyDescent="0.2">
      <c r="A37" s="2" t="s">
        <v>54</v>
      </c>
      <c r="B37" s="283">
        <v>99</v>
      </c>
      <c r="C37" s="280">
        <v>0.29035782814025901</v>
      </c>
      <c r="D37" s="280">
        <v>0.41890805959701499</v>
      </c>
      <c r="E37" s="280">
        <v>0.290734082460403</v>
      </c>
    </row>
    <row r="38" spans="1:5" x14ac:dyDescent="0.2">
      <c r="A38" s="2" t="s">
        <v>55</v>
      </c>
      <c r="B38" s="283">
        <v>87</v>
      </c>
      <c r="C38" s="280">
        <v>0.366101413965225</v>
      </c>
      <c r="D38" s="280">
        <v>0.42657771706581099</v>
      </c>
      <c r="E38" s="280">
        <v>0.20732088387012501</v>
      </c>
    </row>
    <row r="39" spans="1:5" x14ac:dyDescent="0.2">
      <c r="A39" s="5" t="s">
        <v>56</v>
      </c>
      <c r="B39" s="282" t="s">
        <v>1</v>
      </c>
      <c r="C39" s="279" t="s">
        <v>1</v>
      </c>
      <c r="D39" s="279" t="s">
        <v>1</v>
      </c>
      <c r="E39" s="279" t="s">
        <v>1</v>
      </c>
    </row>
    <row r="40" spans="1:5" x14ac:dyDescent="0.2">
      <c r="A40" s="2" t="s">
        <v>57</v>
      </c>
      <c r="B40" s="283">
        <v>746</v>
      </c>
      <c r="C40" s="280">
        <v>0.26903846859931901</v>
      </c>
      <c r="D40" s="280">
        <v>0.448292225599289</v>
      </c>
      <c r="E40" s="280">
        <v>0.28266930580139199</v>
      </c>
    </row>
    <row r="41" spans="1:5" x14ac:dyDescent="0.2">
      <c r="A41" s="2" t="s">
        <v>58</v>
      </c>
      <c r="B41" s="283">
        <v>98</v>
      </c>
      <c r="C41" s="280">
        <v>0.308398097753525</v>
      </c>
      <c r="D41" s="280">
        <v>0.42365786433219899</v>
      </c>
      <c r="E41" s="280">
        <v>0.26794403791427601</v>
      </c>
    </row>
    <row r="42" spans="1:5" x14ac:dyDescent="0.2">
      <c r="A42" s="5" t="s">
        <v>59</v>
      </c>
      <c r="B42" s="282" t="s">
        <v>1</v>
      </c>
      <c r="C42" s="279" t="s">
        <v>1</v>
      </c>
      <c r="D42" s="279" t="s">
        <v>1</v>
      </c>
      <c r="E42" s="279" t="s">
        <v>1</v>
      </c>
    </row>
    <row r="43" spans="1:5" x14ac:dyDescent="0.2">
      <c r="A43" s="2" t="s">
        <v>60</v>
      </c>
      <c r="B43" s="283">
        <v>654</v>
      </c>
      <c r="C43" s="280">
        <v>0.27448919415473899</v>
      </c>
      <c r="D43" s="280">
        <v>0.45530909299850503</v>
      </c>
      <c r="E43" s="280">
        <v>0.27020171284675598</v>
      </c>
    </row>
    <row r="44" spans="1:5" x14ac:dyDescent="0.2">
      <c r="A44" s="2" t="s">
        <v>61</v>
      </c>
      <c r="B44" s="283">
        <v>119</v>
      </c>
      <c r="C44" s="280">
        <v>0.27198871970176702</v>
      </c>
      <c r="D44" s="280">
        <v>0.35487204790115401</v>
      </c>
      <c r="E44" s="280">
        <v>0.37313923239707902</v>
      </c>
    </row>
    <row r="45" spans="1:5" x14ac:dyDescent="0.2">
      <c r="A45" s="2" t="s">
        <v>62</v>
      </c>
      <c r="B45" s="283">
        <v>83</v>
      </c>
      <c r="C45" s="280">
        <v>0.29614764451980602</v>
      </c>
      <c r="D45" s="280">
        <v>0.45238530635833701</v>
      </c>
      <c r="E45" s="280">
        <v>0.25146704912185702</v>
      </c>
    </row>
    <row r="46" spans="1:5" x14ac:dyDescent="0.2">
      <c r="A46" s="5" t="s">
        <v>63</v>
      </c>
      <c r="B46" s="282" t="s">
        <v>1</v>
      </c>
      <c r="C46" s="279" t="s">
        <v>1</v>
      </c>
      <c r="D46" s="279" t="s">
        <v>1</v>
      </c>
      <c r="E46" s="279" t="s">
        <v>1</v>
      </c>
    </row>
    <row r="47" spans="1:5" x14ac:dyDescent="0.2">
      <c r="A47" s="2" t="s">
        <v>64</v>
      </c>
      <c r="B47" s="283">
        <v>111</v>
      </c>
      <c r="C47" s="280">
        <v>0.302416741847992</v>
      </c>
      <c r="D47" s="280">
        <v>0.36250367760658297</v>
      </c>
      <c r="E47" s="280">
        <v>0.33507955074310303</v>
      </c>
    </row>
    <row r="48" spans="1:5" x14ac:dyDescent="0.2">
      <c r="A48" s="2" t="s">
        <v>65</v>
      </c>
      <c r="B48" s="283">
        <v>57</v>
      </c>
      <c r="C48" s="280">
        <v>0.201492935419083</v>
      </c>
      <c r="D48" s="280">
        <v>0.62565690279007002</v>
      </c>
      <c r="E48" s="280">
        <v>0.17285019159317</v>
      </c>
    </row>
    <row r="49" spans="1:5" x14ac:dyDescent="0.2">
      <c r="A49" s="2" t="s">
        <v>66</v>
      </c>
      <c r="B49" s="283">
        <v>109</v>
      </c>
      <c r="C49" s="280">
        <v>0.29177677631378202</v>
      </c>
      <c r="D49" s="280">
        <v>0.409025609493256</v>
      </c>
      <c r="E49" s="280">
        <v>0.29919758439063998</v>
      </c>
    </row>
    <row r="50" spans="1:5" x14ac:dyDescent="0.2">
      <c r="A50" s="2" t="s">
        <v>67</v>
      </c>
      <c r="B50" s="283">
        <v>99</v>
      </c>
      <c r="C50" s="280">
        <v>0.22969864308834101</v>
      </c>
      <c r="D50" s="280">
        <v>0.42010435461998002</v>
      </c>
      <c r="E50" s="280">
        <v>0.35019698739051802</v>
      </c>
    </row>
    <row r="51" spans="1:5" x14ac:dyDescent="0.2">
      <c r="A51" s="2" t="s">
        <v>68</v>
      </c>
      <c r="B51" s="283">
        <v>116</v>
      </c>
      <c r="C51" s="280">
        <v>0.30469220876693698</v>
      </c>
      <c r="D51" s="280">
        <v>0.48650923371315002</v>
      </c>
      <c r="E51" s="280">
        <v>0.208798557519913</v>
      </c>
    </row>
    <row r="52" spans="1:5" x14ac:dyDescent="0.2">
      <c r="A52" s="2" t="s">
        <v>69</v>
      </c>
      <c r="B52" s="283">
        <v>85</v>
      </c>
      <c r="C52" s="280">
        <v>0.344243854284286</v>
      </c>
      <c r="D52" s="280">
        <v>0.36999762058258101</v>
      </c>
      <c r="E52" s="280">
        <v>0.28575855493545499</v>
      </c>
    </row>
    <row r="53" spans="1:5" x14ac:dyDescent="0.2">
      <c r="A53" s="2" t="s">
        <v>70</v>
      </c>
      <c r="B53" s="283">
        <v>55</v>
      </c>
      <c r="C53" s="280">
        <v>0.278398066759109</v>
      </c>
      <c r="D53" s="280">
        <v>0.50167191028595004</v>
      </c>
      <c r="E53" s="280">
        <v>0.21993005275726299</v>
      </c>
    </row>
    <row r="54" spans="1:5" x14ac:dyDescent="0.2">
      <c r="A54" s="2" t="s">
        <v>71</v>
      </c>
      <c r="B54" s="283">
        <v>82</v>
      </c>
      <c r="C54" s="280">
        <v>0.27807870507240301</v>
      </c>
      <c r="D54" s="280">
        <v>0.43054425716400102</v>
      </c>
      <c r="E54" s="280">
        <v>0.29137703776359603</v>
      </c>
    </row>
    <row r="55" spans="1:5" x14ac:dyDescent="0.2">
      <c r="A55" s="2" t="s">
        <v>72</v>
      </c>
      <c r="B55" s="283">
        <v>38</v>
      </c>
      <c r="C55" s="280">
        <v>0.259478598833084</v>
      </c>
      <c r="D55" s="280">
        <v>0.42034479975700401</v>
      </c>
      <c r="E55" s="280">
        <v>0.320176601409912</v>
      </c>
    </row>
    <row r="56" spans="1:5" x14ac:dyDescent="0.2">
      <c r="A56" s="2" t="s">
        <v>73</v>
      </c>
      <c r="B56" s="283">
        <v>118</v>
      </c>
      <c r="C56" s="280">
        <v>0.25639152526855502</v>
      </c>
      <c r="D56" s="280">
        <v>0.48071330785751298</v>
      </c>
      <c r="E56" s="280">
        <v>0.262895166873932</v>
      </c>
    </row>
    <row r="57" spans="1:5" x14ac:dyDescent="0.2">
      <c r="A57" s="5" t="s">
        <v>74</v>
      </c>
      <c r="B57" s="282" t="s">
        <v>1</v>
      </c>
      <c r="C57" s="279" t="s">
        <v>1</v>
      </c>
      <c r="D57" s="279" t="s">
        <v>1</v>
      </c>
      <c r="E57" s="279" t="s">
        <v>1</v>
      </c>
    </row>
    <row r="58" spans="1:5" x14ac:dyDescent="0.2">
      <c r="A58" s="2" t="s">
        <v>75</v>
      </c>
      <c r="B58" s="283">
        <v>111</v>
      </c>
      <c r="C58" s="280">
        <v>0.302416741847992</v>
      </c>
      <c r="D58" s="280">
        <v>0.36250367760658297</v>
      </c>
      <c r="E58" s="280">
        <v>0.33507955074310303</v>
      </c>
    </row>
    <row r="59" spans="1:5" x14ac:dyDescent="0.2">
      <c r="A59" s="2" t="s">
        <v>76</v>
      </c>
      <c r="B59" s="283">
        <v>550</v>
      </c>
      <c r="C59" s="280">
        <v>0.26055121421813998</v>
      </c>
      <c r="D59" s="280">
        <v>0.45863229036331199</v>
      </c>
      <c r="E59" s="280">
        <v>0.28081649541854897</v>
      </c>
    </row>
    <row r="60" spans="1:5" x14ac:dyDescent="0.2">
      <c r="A60" s="2" t="s">
        <v>77</v>
      </c>
      <c r="B60" s="283">
        <v>173</v>
      </c>
      <c r="C60" s="280">
        <v>0.31556943058967601</v>
      </c>
      <c r="D60" s="280">
        <v>0.47551175951957703</v>
      </c>
      <c r="E60" s="280">
        <v>0.20891879498958599</v>
      </c>
    </row>
    <row r="61" spans="1:5" x14ac:dyDescent="0.2">
      <c r="A61" s="2" t="s">
        <v>78</v>
      </c>
      <c r="B61" s="283">
        <v>36</v>
      </c>
      <c r="C61" s="280">
        <v>0.25538048148155201</v>
      </c>
      <c r="D61" s="280">
        <v>0.34674137830734297</v>
      </c>
      <c r="E61" s="280">
        <v>0.39787814021110501</v>
      </c>
    </row>
    <row r="62" spans="1:5" x14ac:dyDescent="0.2">
      <c r="A62" s="5" t="s">
        <v>79</v>
      </c>
      <c r="B62" s="282" t="s">
        <v>1</v>
      </c>
      <c r="C62" s="279" t="s">
        <v>1</v>
      </c>
      <c r="D62" s="279" t="s">
        <v>1</v>
      </c>
      <c r="E62" s="279" t="s">
        <v>1</v>
      </c>
    </row>
    <row r="63" spans="1:5" x14ac:dyDescent="0.2">
      <c r="A63" s="2" t="s">
        <v>80</v>
      </c>
      <c r="B63" s="283">
        <v>728</v>
      </c>
      <c r="C63" s="280">
        <v>0.261879712343216</v>
      </c>
      <c r="D63" s="280">
        <v>0.45017489790916398</v>
      </c>
      <c r="E63" s="280">
        <v>0.28794538974762002</v>
      </c>
    </row>
    <row r="64" spans="1:5" x14ac:dyDescent="0.2">
      <c r="A64" s="2" t="s">
        <v>81</v>
      </c>
      <c r="B64" s="283">
        <v>21</v>
      </c>
      <c r="C64" s="280" t="s">
        <v>1</v>
      </c>
      <c r="D64" s="280" t="s">
        <v>1</v>
      </c>
      <c r="E64" s="280" t="s">
        <v>1</v>
      </c>
    </row>
    <row r="65" spans="1:5" x14ac:dyDescent="0.2">
      <c r="A65" s="2" t="s">
        <v>82</v>
      </c>
      <c r="B65" s="283">
        <v>48</v>
      </c>
      <c r="C65" s="280">
        <v>0.42167434096336398</v>
      </c>
      <c r="D65" s="280">
        <v>0.38661652803420998</v>
      </c>
      <c r="E65" s="280">
        <v>0.19170914590358701</v>
      </c>
    </row>
    <row r="66" spans="1:5" x14ac:dyDescent="0.2">
      <c r="A66" s="2" t="s">
        <v>83</v>
      </c>
      <c r="B66" s="283">
        <v>59</v>
      </c>
      <c r="C66" s="280">
        <v>0.40251946449279802</v>
      </c>
      <c r="D66" s="280">
        <v>0.416581600904465</v>
      </c>
      <c r="E66" s="280">
        <v>0.18089893460273701</v>
      </c>
    </row>
    <row r="67" spans="1:5" x14ac:dyDescent="0.2">
      <c r="A67" s="5" t="s">
        <v>84</v>
      </c>
      <c r="B67" s="282" t="s">
        <v>1</v>
      </c>
      <c r="C67" s="279" t="s">
        <v>1</v>
      </c>
      <c r="D67" s="279" t="s">
        <v>1</v>
      </c>
      <c r="E67" s="279" t="s">
        <v>1</v>
      </c>
    </row>
    <row r="68" spans="1:5" x14ac:dyDescent="0.2">
      <c r="A68" s="2" t="s">
        <v>85</v>
      </c>
      <c r="B68" s="283">
        <v>771</v>
      </c>
      <c r="C68" s="280">
        <v>0.27763760089874301</v>
      </c>
      <c r="D68" s="280">
        <v>0.44219118356704701</v>
      </c>
      <c r="E68" s="280">
        <v>0.28017121553420998</v>
      </c>
    </row>
    <row r="69" spans="1:5" x14ac:dyDescent="0.2">
      <c r="A69" s="2" t="s">
        <v>86</v>
      </c>
      <c r="B69" s="283">
        <v>11</v>
      </c>
      <c r="C69" s="280" t="s">
        <v>1</v>
      </c>
      <c r="D69" s="280" t="s">
        <v>1</v>
      </c>
      <c r="E69" s="280" t="s">
        <v>1</v>
      </c>
    </row>
    <row r="70" spans="1:5" x14ac:dyDescent="0.2">
      <c r="A70" s="2" t="s">
        <v>87</v>
      </c>
      <c r="B70" s="283">
        <v>80</v>
      </c>
      <c r="C70" s="280">
        <v>0.258127421140671</v>
      </c>
      <c r="D70" s="280">
        <v>0.478564113378525</v>
      </c>
      <c r="E70" s="280">
        <v>0.263308465480804</v>
      </c>
    </row>
    <row r="71" spans="1:5" x14ac:dyDescent="0.2">
      <c r="A71" s="2" t="s">
        <v>88</v>
      </c>
      <c r="B71" s="283">
        <v>6</v>
      </c>
      <c r="C71" s="280" t="s">
        <v>1</v>
      </c>
      <c r="D71" s="280" t="s">
        <v>1</v>
      </c>
      <c r="E71" s="280" t="s">
        <v>1</v>
      </c>
    </row>
    <row r="72" spans="1:5" x14ac:dyDescent="0.2">
      <c r="A72" s="5" t="s">
        <v>89</v>
      </c>
      <c r="B72" s="282" t="s">
        <v>1</v>
      </c>
      <c r="C72" s="279" t="s">
        <v>1</v>
      </c>
      <c r="D72" s="279" t="s">
        <v>1</v>
      </c>
      <c r="E72" s="279" t="s">
        <v>1</v>
      </c>
    </row>
    <row r="73" spans="1:5" x14ac:dyDescent="0.2">
      <c r="A73" s="2" t="s">
        <v>89</v>
      </c>
      <c r="B73" s="283">
        <v>870</v>
      </c>
      <c r="C73" s="280">
        <v>0.27718186378478998</v>
      </c>
      <c r="D73" s="280">
        <v>0.44797003269195601</v>
      </c>
      <c r="E73" s="280">
        <v>0.274848133325577</v>
      </c>
    </row>
    <row r="74" spans="1:5" x14ac:dyDescent="0.2">
      <c r="A74" s="2" t="s">
        <v>90</v>
      </c>
      <c r="B74" s="283">
        <v>0</v>
      </c>
      <c r="C74" s="280" t="s">
        <v>1</v>
      </c>
      <c r="D74" s="280" t="s">
        <v>1</v>
      </c>
      <c r="E74" s="280" t="s">
        <v>1</v>
      </c>
    </row>
    <row r="75" spans="1:5" x14ac:dyDescent="0.2">
      <c r="A75" s="5" t="s">
        <v>91</v>
      </c>
      <c r="B75" s="282" t="s">
        <v>1</v>
      </c>
      <c r="C75" s="279" t="s">
        <v>1</v>
      </c>
      <c r="D75" s="279" t="s">
        <v>1</v>
      </c>
      <c r="E75" s="279" t="s">
        <v>1</v>
      </c>
    </row>
    <row r="76" spans="1:5" x14ac:dyDescent="0.2">
      <c r="A76" s="2" t="s">
        <v>92</v>
      </c>
      <c r="B76" s="283">
        <v>400</v>
      </c>
      <c r="C76" s="280">
        <v>0.25638166069984403</v>
      </c>
      <c r="D76" s="280">
        <v>0.41354027390480003</v>
      </c>
      <c r="E76" s="280">
        <v>0.330078035593033</v>
      </c>
    </row>
    <row r="77" spans="1:5" x14ac:dyDescent="0.2">
      <c r="A77" s="2" t="s">
        <v>93</v>
      </c>
      <c r="B77" s="283">
        <v>160</v>
      </c>
      <c r="C77" s="280">
        <v>0.316540777683258</v>
      </c>
      <c r="D77" s="280">
        <v>0.426169544458389</v>
      </c>
      <c r="E77" s="280">
        <v>0.25728970766067499</v>
      </c>
    </row>
    <row r="78" spans="1:5" x14ac:dyDescent="0.2">
      <c r="A78" s="2" t="s">
        <v>94</v>
      </c>
      <c r="B78" s="283">
        <v>302</v>
      </c>
      <c r="C78" s="280">
        <v>0.28876316547393799</v>
      </c>
      <c r="D78" s="280">
        <v>0.51077675819396995</v>
      </c>
      <c r="E78" s="280">
        <v>0.20046006143093101</v>
      </c>
    </row>
    <row r="79" spans="1:5" x14ac:dyDescent="0.2">
      <c r="A79" s="5" t="s">
        <v>95</v>
      </c>
      <c r="B79" s="282" t="s">
        <v>1</v>
      </c>
      <c r="C79" s="279" t="s">
        <v>1</v>
      </c>
      <c r="D79" s="279" t="s">
        <v>1</v>
      </c>
      <c r="E79" s="279" t="s">
        <v>1</v>
      </c>
    </row>
    <row r="80" spans="1:5" x14ac:dyDescent="0.2">
      <c r="A80" s="2" t="s">
        <v>96</v>
      </c>
      <c r="B80" s="283">
        <v>190</v>
      </c>
      <c r="C80" s="280">
        <v>0.291251450777054</v>
      </c>
      <c r="D80" s="280">
        <v>0.41944721341133101</v>
      </c>
      <c r="E80" s="280">
        <v>0.28930133581161499</v>
      </c>
    </row>
    <row r="81" spans="1:5" x14ac:dyDescent="0.2">
      <c r="A81" s="2" t="s">
        <v>97</v>
      </c>
      <c r="B81" s="283">
        <v>137</v>
      </c>
      <c r="C81" s="280">
        <v>0.37365013360977201</v>
      </c>
      <c r="D81" s="280">
        <v>0.463509261608124</v>
      </c>
      <c r="E81" s="280">
        <v>0.16284061968326599</v>
      </c>
    </row>
    <row r="82" spans="1:5" x14ac:dyDescent="0.2">
      <c r="A82" s="2" t="s">
        <v>98</v>
      </c>
      <c r="B82" s="283">
        <v>35</v>
      </c>
      <c r="C82" s="280">
        <v>0.400387942790985</v>
      </c>
      <c r="D82" s="280">
        <v>0.17763066291809099</v>
      </c>
      <c r="E82" s="280">
        <v>0.42198139429092402</v>
      </c>
    </row>
    <row r="83" spans="1:5" x14ac:dyDescent="0.2">
      <c r="A83" s="2" t="s">
        <v>99</v>
      </c>
      <c r="B83" s="283">
        <v>137</v>
      </c>
      <c r="C83" s="280">
        <v>0.209937229752541</v>
      </c>
      <c r="D83" s="280">
        <v>0.54822856187820401</v>
      </c>
      <c r="E83" s="280">
        <v>0.24183419346809401</v>
      </c>
    </row>
    <row r="84" spans="1:5" x14ac:dyDescent="0.2">
      <c r="A84" s="2" t="s">
        <v>100</v>
      </c>
      <c r="B84" s="283">
        <v>40</v>
      </c>
      <c r="C84" s="280">
        <v>0.46169638633728</v>
      </c>
      <c r="D84" s="280">
        <v>0.23841905593872101</v>
      </c>
      <c r="E84" s="280">
        <v>0.29988455772399902</v>
      </c>
    </row>
    <row r="85" spans="1:5" x14ac:dyDescent="0.2">
      <c r="A85" s="2" t="s">
        <v>101</v>
      </c>
      <c r="B85" s="283">
        <v>76</v>
      </c>
      <c r="C85" s="280">
        <v>0.17057079076767001</v>
      </c>
      <c r="D85" s="280">
        <v>0.51784831285476696</v>
      </c>
      <c r="E85" s="280">
        <v>0.31158086657524098</v>
      </c>
    </row>
    <row r="86" spans="1:5" x14ac:dyDescent="0.2">
      <c r="A86" s="2" t="s">
        <v>102</v>
      </c>
      <c r="B86" s="283">
        <v>14</v>
      </c>
      <c r="C86" s="280" t="s">
        <v>1</v>
      </c>
      <c r="D86" s="280" t="s">
        <v>1</v>
      </c>
      <c r="E86" s="280" t="s">
        <v>1</v>
      </c>
    </row>
    <row r="87" spans="1:5" x14ac:dyDescent="0.2">
      <c r="A87" s="2" t="s">
        <v>103</v>
      </c>
      <c r="B87" s="283">
        <v>36</v>
      </c>
      <c r="C87" s="280">
        <v>0.26952216029167197</v>
      </c>
      <c r="D87" s="280">
        <v>0.56318497657775901</v>
      </c>
      <c r="E87" s="280">
        <v>0.16729287803173101</v>
      </c>
    </row>
    <row r="88" spans="1:5" x14ac:dyDescent="0.2">
      <c r="A88" s="2" t="s">
        <v>104</v>
      </c>
      <c r="B88" s="283">
        <v>190</v>
      </c>
      <c r="C88" s="280">
        <v>0.22673216462135301</v>
      </c>
      <c r="D88" s="280">
        <v>0.44526380300521901</v>
      </c>
      <c r="E88" s="280">
        <v>0.32800403237342801</v>
      </c>
    </row>
    <row r="89" spans="1:5" x14ac:dyDescent="0.2">
      <c r="A89" s="5" t="s">
        <v>105</v>
      </c>
      <c r="B89" s="282" t="s">
        <v>1</v>
      </c>
      <c r="C89" s="279" t="s">
        <v>1</v>
      </c>
      <c r="D89" s="279" t="s">
        <v>1</v>
      </c>
      <c r="E89" s="279" t="s">
        <v>1</v>
      </c>
    </row>
    <row r="90" spans="1:5" x14ac:dyDescent="0.2">
      <c r="A90" s="2" t="s">
        <v>106</v>
      </c>
      <c r="B90" s="283">
        <v>120</v>
      </c>
      <c r="C90" s="280">
        <v>0.30573716759681702</v>
      </c>
      <c r="D90" s="280">
        <v>0.46464210748672502</v>
      </c>
      <c r="E90" s="280">
        <v>0.22962072491645799</v>
      </c>
    </row>
    <row r="91" spans="1:5" x14ac:dyDescent="0.2">
      <c r="A91" s="2" t="s">
        <v>107</v>
      </c>
      <c r="B91" s="283">
        <v>233</v>
      </c>
      <c r="C91" s="280">
        <v>0.31980562210083002</v>
      </c>
      <c r="D91" s="280">
        <v>0.418623447418213</v>
      </c>
      <c r="E91" s="280">
        <v>0.26157093048095698</v>
      </c>
    </row>
    <row r="92" spans="1:5" x14ac:dyDescent="0.2">
      <c r="A92" s="2" t="s">
        <v>108</v>
      </c>
      <c r="B92" s="283">
        <v>387</v>
      </c>
      <c r="C92" s="280">
        <v>0.26464796066284202</v>
      </c>
      <c r="D92" s="280">
        <v>0.44846990704536399</v>
      </c>
      <c r="E92" s="280">
        <v>0.28688216209411599</v>
      </c>
    </row>
    <row r="93" spans="1:5" x14ac:dyDescent="0.2">
      <c r="A93" s="2" t="s">
        <v>109</v>
      </c>
      <c r="B93" s="283">
        <v>51</v>
      </c>
      <c r="C93" s="280">
        <v>0.17405925691127799</v>
      </c>
      <c r="D93" s="280">
        <v>0.40214222669601402</v>
      </c>
      <c r="E93" s="280">
        <v>0.42379853129386902</v>
      </c>
    </row>
    <row r="94" spans="1:5" x14ac:dyDescent="0.2">
      <c r="A94" s="5" t="s">
        <v>110</v>
      </c>
      <c r="B94" s="282" t="s">
        <v>1</v>
      </c>
      <c r="C94" s="279" t="s">
        <v>1</v>
      </c>
      <c r="D94" s="279" t="s">
        <v>1</v>
      </c>
      <c r="E94" s="279" t="s">
        <v>1</v>
      </c>
    </row>
    <row r="95" spans="1:5" x14ac:dyDescent="0.2">
      <c r="A95" s="2" t="s">
        <v>106</v>
      </c>
      <c r="B95" s="283">
        <v>197</v>
      </c>
      <c r="C95" s="280">
        <v>0.33087569475174</v>
      </c>
      <c r="D95" s="280">
        <v>0.44848418235778797</v>
      </c>
      <c r="E95" s="280">
        <v>0.220640122890472</v>
      </c>
    </row>
    <row r="96" spans="1:5" x14ac:dyDescent="0.2">
      <c r="A96" s="2" t="s">
        <v>107</v>
      </c>
      <c r="B96" s="283">
        <v>273</v>
      </c>
      <c r="C96" s="280">
        <v>0.23939539492130299</v>
      </c>
      <c r="D96" s="280">
        <v>0.48044142127036998</v>
      </c>
      <c r="E96" s="280">
        <v>0.28016316890716603</v>
      </c>
    </row>
    <row r="97" spans="1:5" x14ac:dyDescent="0.2">
      <c r="A97" s="2" t="s">
        <v>108</v>
      </c>
      <c r="B97" s="283">
        <v>300</v>
      </c>
      <c r="C97" s="280">
        <v>0.30082461237907399</v>
      </c>
      <c r="D97" s="280">
        <v>0.38824862241745001</v>
      </c>
      <c r="E97" s="280">
        <v>0.31092676520347601</v>
      </c>
    </row>
    <row r="98" spans="1:5" x14ac:dyDescent="0.2">
      <c r="A98" s="2" t="s">
        <v>109</v>
      </c>
      <c r="B98" s="283">
        <v>21</v>
      </c>
      <c r="C98" s="280" t="s">
        <v>1</v>
      </c>
      <c r="D98" s="280" t="s">
        <v>1</v>
      </c>
      <c r="E98" s="280" t="s">
        <v>1</v>
      </c>
    </row>
    <row r="99" spans="1:5" x14ac:dyDescent="0.2">
      <c r="A99" s="5" t="s">
        <v>111</v>
      </c>
      <c r="B99" s="282" t="s">
        <v>1</v>
      </c>
      <c r="C99" s="279" t="s">
        <v>1</v>
      </c>
      <c r="D99" s="279" t="s">
        <v>1</v>
      </c>
      <c r="E99" s="279" t="s">
        <v>1</v>
      </c>
    </row>
    <row r="100" spans="1:5" x14ac:dyDescent="0.2">
      <c r="A100" s="2" t="s">
        <v>112</v>
      </c>
      <c r="B100" s="283">
        <v>63</v>
      </c>
      <c r="C100" s="280">
        <v>0.210883468389511</v>
      </c>
      <c r="D100" s="280">
        <v>0.45513829588890098</v>
      </c>
      <c r="E100" s="280">
        <v>0.33397823572158802</v>
      </c>
    </row>
    <row r="101" spans="1:5" x14ac:dyDescent="0.2">
      <c r="A101" s="2" t="s">
        <v>113</v>
      </c>
      <c r="B101" s="283">
        <v>197</v>
      </c>
      <c r="C101" s="280">
        <v>0.25981760025024397</v>
      </c>
      <c r="D101" s="280">
        <v>0.36926314234733598</v>
      </c>
      <c r="E101" s="280">
        <v>0.37091928720474199</v>
      </c>
    </row>
    <row r="102" spans="1:5" x14ac:dyDescent="0.2">
      <c r="A102" s="2" t="s">
        <v>114</v>
      </c>
      <c r="B102" s="283">
        <v>209</v>
      </c>
      <c r="C102" s="280">
        <v>0.35352340340614302</v>
      </c>
      <c r="D102" s="280">
        <v>0.44221904873848</v>
      </c>
      <c r="E102" s="280">
        <v>0.204257547855377</v>
      </c>
    </row>
    <row r="103" spans="1:5" x14ac:dyDescent="0.2">
      <c r="A103" s="2" t="s">
        <v>115</v>
      </c>
      <c r="B103" s="283">
        <v>106</v>
      </c>
      <c r="C103" s="280">
        <v>0.28523755073547402</v>
      </c>
      <c r="D103" s="280">
        <v>0.40870967507362399</v>
      </c>
      <c r="E103" s="280">
        <v>0.30605277419090299</v>
      </c>
    </row>
    <row r="104" spans="1:5" x14ac:dyDescent="0.2">
      <c r="A104" s="2" t="s">
        <v>116</v>
      </c>
      <c r="B104" s="283">
        <v>95</v>
      </c>
      <c r="C104" s="280">
        <v>0.344371318817139</v>
      </c>
      <c r="D104" s="280">
        <v>0.42793992161750799</v>
      </c>
      <c r="E104" s="280">
        <v>0.227688774466515</v>
      </c>
    </row>
    <row r="105" spans="1:5" x14ac:dyDescent="0.2">
      <c r="A105" s="2" t="s">
        <v>117</v>
      </c>
      <c r="B105" s="283">
        <v>105</v>
      </c>
      <c r="C105" s="280">
        <v>0.230441614985466</v>
      </c>
      <c r="D105" s="280">
        <v>0.55104267597198497</v>
      </c>
      <c r="E105" s="280">
        <v>0.21851573884487199</v>
      </c>
    </row>
    <row r="106" spans="1:5" x14ac:dyDescent="0.2">
      <c r="A106" s="2" t="s">
        <v>118</v>
      </c>
      <c r="B106" s="283">
        <v>90</v>
      </c>
      <c r="C106" s="280">
        <v>0.144789189100266</v>
      </c>
      <c r="D106" s="280">
        <v>0.62930673360824596</v>
      </c>
      <c r="E106" s="280">
        <v>0.22590406239032701</v>
      </c>
    </row>
    <row r="107" spans="1:5" x14ac:dyDescent="0.2">
      <c r="A107" s="5" t="s">
        <v>111</v>
      </c>
      <c r="B107" s="282" t="s">
        <v>1</v>
      </c>
      <c r="C107" s="279" t="s">
        <v>1</v>
      </c>
      <c r="D107" s="279" t="s">
        <v>1</v>
      </c>
      <c r="E107" s="279" t="s">
        <v>1</v>
      </c>
    </row>
    <row r="108" spans="1:5" x14ac:dyDescent="0.2">
      <c r="A108" s="2" t="s">
        <v>119</v>
      </c>
      <c r="B108" s="283">
        <v>260</v>
      </c>
      <c r="C108" s="280">
        <v>0.24313445389270799</v>
      </c>
      <c r="D108" s="280">
        <v>0.39854061603546098</v>
      </c>
      <c r="E108" s="280">
        <v>0.358324944972992</v>
      </c>
    </row>
    <row r="109" spans="1:5" x14ac:dyDescent="0.2">
      <c r="A109" s="2" t="s">
        <v>120</v>
      </c>
      <c r="B109" s="283">
        <v>268</v>
      </c>
      <c r="C109" s="280">
        <v>0.32864782214164701</v>
      </c>
      <c r="D109" s="280">
        <v>0.43561783432960499</v>
      </c>
      <c r="E109" s="280">
        <v>0.235734343528748</v>
      </c>
    </row>
    <row r="110" spans="1:5" x14ac:dyDescent="0.2">
      <c r="A110" s="2" t="s">
        <v>121</v>
      </c>
      <c r="B110" s="283">
        <v>142</v>
      </c>
      <c r="C110" s="280">
        <v>0.34007203578949002</v>
      </c>
      <c r="D110" s="280">
        <v>0.41985562443733199</v>
      </c>
      <c r="E110" s="280">
        <v>0.24007233977317799</v>
      </c>
    </row>
    <row r="111" spans="1:5" x14ac:dyDescent="0.2">
      <c r="A111" s="2" t="s">
        <v>122</v>
      </c>
      <c r="B111" s="283">
        <v>195</v>
      </c>
      <c r="C111" s="280">
        <v>0.19174222648143799</v>
      </c>
      <c r="D111" s="280">
        <v>0.58640384674072299</v>
      </c>
      <c r="E111" s="280">
        <v>0.22185392677783999</v>
      </c>
    </row>
    <row r="112" spans="1:5" x14ac:dyDescent="0.2">
      <c r="A112" s="5" t="s">
        <v>111</v>
      </c>
      <c r="B112" s="282" t="s">
        <v>1</v>
      </c>
      <c r="C112" s="279" t="s">
        <v>1</v>
      </c>
      <c r="D112" s="279" t="s">
        <v>1</v>
      </c>
      <c r="E112" s="279" t="s">
        <v>1</v>
      </c>
    </row>
    <row r="113" spans="1:5" x14ac:dyDescent="0.2">
      <c r="A113" s="2" t="s">
        <v>119</v>
      </c>
      <c r="B113" s="283">
        <v>260</v>
      </c>
      <c r="C113" s="280">
        <v>0.24313445389270799</v>
      </c>
      <c r="D113" s="280">
        <v>0.39854061603546098</v>
      </c>
      <c r="E113" s="280">
        <v>0.358324944972992</v>
      </c>
    </row>
    <row r="114" spans="1:5" x14ac:dyDescent="0.2">
      <c r="A114" s="2" t="s">
        <v>123</v>
      </c>
      <c r="B114" s="283">
        <v>315</v>
      </c>
      <c r="C114" s="280">
        <v>0.32870367169380199</v>
      </c>
      <c r="D114" s="280">
        <v>0.43003946542739901</v>
      </c>
      <c r="E114" s="280">
        <v>0.24125686287879899</v>
      </c>
    </row>
    <row r="115" spans="1:5" x14ac:dyDescent="0.2">
      <c r="A115" s="2" t="s">
        <v>124</v>
      </c>
      <c r="B115" s="283">
        <v>290</v>
      </c>
      <c r="C115" s="280">
        <v>0.25683343410491899</v>
      </c>
      <c r="D115" s="280">
        <v>0.51882427930831898</v>
      </c>
      <c r="E115" s="280">
        <v>0.224342286586761</v>
      </c>
    </row>
    <row r="116" spans="1:5" x14ac:dyDescent="0.2">
      <c r="A116" s="5" t="s">
        <v>125</v>
      </c>
      <c r="B116" s="282" t="s">
        <v>1</v>
      </c>
      <c r="C116" s="279" t="s">
        <v>1</v>
      </c>
      <c r="D116" s="279" t="s">
        <v>1</v>
      </c>
      <c r="E116" s="279" t="s">
        <v>1</v>
      </c>
    </row>
    <row r="117" spans="1:5" x14ac:dyDescent="0.2">
      <c r="A117" s="2" t="s">
        <v>126</v>
      </c>
      <c r="B117" s="283">
        <v>142</v>
      </c>
      <c r="C117" s="280">
        <v>0.33246788382530201</v>
      </c>
      <c r="D117" s="280">
        <v>0.443794876337051</v>
      </c>
      <c r="E117" s="280">
        <v>0.22373722493648501</v>
      </c>
    </row>
    <row r="118" spans="1:5" x14ac:dyDescent="0.2">
      <c r="A118" s="2" t="s">
        <v>127</v>
      </c>
      <c r="B118" s="283">
        <v>35</v>
      </c>
      <c r="C118" s="280">
        <v>0.33420300483703602</v>
      </c>
      <c r="D118" s="280">
        <v>0.45674356818199202</v>
      </c>
      <c r="E118" s="280">
        <v>0.20905341207981101</v>
      </c>
    </row>
    <row r="119" spans="1:5" x14ac:dyDescent="0.2">
      <c r="A119" s="2" t="s">
        <v>128</v>
      </c>
      <c r="B119" s="283">
        <v>62</v>
      </c>
      <c r="C119" s="280">
        <v>0.30531272292137102</v>
      </c>
      <c r="D119" s="280">
        <v>0.46691507101058999</v>
      </c>
      <c r="E119" s="280">
        <v>0.227772235870361</v>
      </c>
    </row>
    <row r="120" spans="1:5" x14ac:dyDescent="0.2">
      <c r="A120" s="2" t="s">
        <v>129</v>
      </c>
      <c r="B120" s="283">
        <v>114</v>
      </c>
      <c r="C120" s="280">
        <v>0.28599110245704701</v>
      </c>
      <c r="D120" s="280">
        <v>0.39913704991340598</v>
      </c>
      <c r="E120" s="280">
        <v>0.31487184762954701</v>
      </c>
    </row>
    <row r="121" spans="1:5" x14ac:dyDescent="0.2">
      <c r="A121" s="2" t="s">
        <v>130</v>
      </c>
      <c r="B121" s="283">
        <v>119</v>
      </c>
      <c r="C121" s="280">
        <v>0.16415025293827101</v>
      </c>
      <c r="D121" s="280">
        <v>0.57841396331787098</v>
      </c>
      <c r="E121" s="280">
        <v>0.25743579864501998</v>
      </c>
    </row>
    <row r="122" spans="1:5" x14ac:dyDescent="0.2">
      <c r="A122" s="2" t="s">
        <v>131</v>
      </c>
      <c r="B122" s="283">
        <v>86</v>
      </c>
      <c r="C122" s="280">
        <v>0.31687676906585699</v>
      </c>
      <c r="D122" s="280">
        <v>0.41717922687530501</v>
      </c>
      <c r="E122" s="280">
        <v>0.265944004058838</v>
      </c>
    </row>
    <row r="123" spans="1:5" x14ac:dyDescent="0.2">
      <c r="A123" s="2" t="s">
        <v>132</v>
      </c>
      <c r="B123" s="283">
        <v>36</v>
      </c>
      <c r="C123" s="280">
        <v>0.338248401880264</v>
      </c>
      <c r="D123" s="280">
        <v>0.36924248933792098</v>
      </c>
      <c r="E123" s="280">
        <v>0.29250913858413702</v>
      </c>
    </row>
    <row r="124" spans="1:5" x14ac:dyDescent="0.2">
      <c r="A124" s="3" t="s">
        <v>133</v>
      </c>
      <c r="B124" s="284">
        <v>197</v>
      </c>
      <c r="C124" s="281">
        <v>0.27796122431755099</v>
      </c>
      <c r="D124" s="281">
        <v>0.36548367142677302</v>
      </c>
      <c r="E124" s="281">
        <v>0.35655510425567599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270</v>
      </c>
    </row>
    <row r="4" spans="1:4" x14ac:dyDescent="0.2">
      <c r="A4" t="s">
        <v>239</v>
      </c>
    </row>
    <row r="5" spans="1:4" ht="51" x14ac:dyDescent="0.2">
      <c r="A5" s="4" t="s">
        <v>24</v>
      </c>
      <c r="B5" s="4" t="s">
        <v>4</v>
      </c>
      <c r="C5" s="4" t="s">
        <v>271</v>
      </c>
      <c r="D5" s="4" t="s">
        <v>272</v>
      </c>
    </row>
    <row r="6" spans="1:4" x14ac:dyDescent="0.2">
      <c r="A6" s="5" t="s">
        <v>26</v>
      </c>
      <c r="B6" s="288" t="s">
        <v>1</v>
      </c>
      <c r="C6" s="285" t="s">
        <v>1</v>
      </c>
      <c r="D6" s="285" t="s">
        <v>1</v>
      </c>
    </row>
    <row r="7" spans="1:4" x14ac:dyDescent="0.2">
      <c r="A7" s="2" t="s">
        <v>26</v>
      </c>
      <c r="B7" s="289">
        <v>851</v>
      </c>
      <c r="C7" s="286">
        <v>0.54437208175659202</v>
      </c>
      <c r="D7" s="286">
        <v>0.45562794804573098</v>
      </c>
    </row>
    <row r="8" spans="1:4" x14ac:dyDescent="0.2">
      <c r="A8" s="5" t="s">
        <v>27</v>
      </c>
      <c r="B8" s="288" t="s">
        <v>1</v>
      </c>
      <c r="C8" s="285" t="s">
        <v>1</v>
      </c>
      <c r="D8" s="285" t="s">
        <v>1</v>
      </c>
    </row>
    <row r="9" spans="1:4" x14ac:dyDescent="0.2">
      <c r="A9" s="2" t="s">
        <v>28</v>
      </c>
      <c r="B9" s="289">
        <v>344</v>
      </c>
      <c r="C9" s="286">
        <v>0.57342737913131703</v>
      </c>
      <c r="D9" s="286">
        <v>0.42657259106635997</v>
      </c>
    </row>
    <row r="10" spans="1:4" x14ac:dyDescent="0.2">
      <c r="A10" s="2" t="s">
        <v>29</v>
      </c>
      <c r="B10" s="289">
        <v>42</v>
      </c>
      <c r="C10" s="286">
        <v>0.34870311617851302</v>
      </c>
      <c r="D10" s="286">
        <v>0.65129691362381004</v>
      </c>
    </row>
    <row r="11" spans="1:4" x14ac:dyDescent="0.2">
      <c r="A11" s="2" t="s">
        <v>30</v>
      </c>
      <c r="B11" s="289">
        <v>101</v>
      </c>
      <c r="C11" s="286">
        <v>0.46607112884521501</v>
      </c>
      <c r="D11" s="286">
        <v>0.53392887115478505</v>
      </c>
    </row>
    <row r="12" spans="1:4" x14ac:dyDescent="0.2">
      <c r="A12" s="2" t="s">
        <v>31</v>
      </c>
      <c r="B12" s="289">
        <v>153</v>
      </c>
      <c r="C12" s="286">
        <v>0.58273613452911399</v>
      </c>
      <c r="D12" s="286">
        <v>0.41726383566856401</v>
      </c>
    </row>
    <row r="13" spans="1:4" x14ac:dyDescent="0.2">
      <c r="A13" s="2" t="s">
        <v>32</v>
      </c>
      <c r="B13" s="289">
        <v>76</v>
      </c>
      <c r="C13" s="286">
        <v>0.446657925844193</v>
      </c>
      <c r="D13" s="286">
        <v>0.553342044353485</v>
      </c>
    </row>
    <row r="14" spans="1:4" x14ac:dyDescent="0.2">
      <c r="A14" s="2" t="s">
        <v>33</v>
      </c>
      <c r="B14" s="289">
        <v>116</v>
      </c>
      <c r="C14" s="286">
        <v>0.68899548053741499</v>
      </c>
      <c r="D14" s="286">
        <v>0.311004549264908</v>
      </c>
    </row>
    <row r="15" spans="1:4" x14ac:dyDescent="0.2">
      <c r="A15" s="5" t="s">
        <v>34</v>
      </c>
      <c r="B15" s="288" t="s">
        <v>1</v>
      </c>
      <c r="C15" s="285" t="s">
        <v>1</v>
      </c>
      <c r="D15" s="285" t="s">
        <v>1</v>
      </c>
    </row>
    <row r="16" spans="1:4" x14ac:dyDescent="0.2">
      <c r="A16" s="2" t="s">
        <v>35</v>
      </c>
      <c r="B16" s="289">
        <v>544</v>
      </c>
      <c r="C16" s="286">
        <v>0.60733652114868197</v>
      </c>
      <c r="D16" s="286">
        <v>0.39266350865364102</v>
      </c>
    </row>
    <row r="17" spans="1:4" x14ac:dyDescent="0.2">
      <c r="A17" s="2" t="s">
        <v>36</v>
      </c>
      <c r="B17" s="289">
        <v>43</v>
      </c>
      <c r="C17" s="286">
        <v>0.24176837503910101</v>
      </c>
      <c r="D17" s="286">
        <v>0.75823163986206099</v>
      </c>
    </row>
    <row r="18" spans="1:4" x14ac:dyDescent="0.2">
      <c r="A18" s="2" t="s">
        <v>37</v>
      </c>
      <c r="B18" s="289">
        <v>194</v>
      </c>
      <c r="C18" s="286">
        <v>0.51791471242904696</v>
      </c>
      <c r="D18" s="286">
        <v>0.48208528757095298</v>
      </c>
    </row>
    <row r="19" spans="1:4" x14ac:dyDescent="0.2">
      <c r="A19" s="2" t="s">
        <v>38</v>
      </c>
      <c r="B19" s="289">
        <v>50</v>
      </c>
      <c r="C19" s="286">
        <v>0.48838451504707298</v>
      </c>
      <c r="D19" s="286">
        <v>0.51161551475524902</v>
      </c>
    </row>
    <row r="20" spans="1:4" x14ac:dyDescent="0.2">
      <c r="A20" s="5" t="s">
        <v>39</v>
      </c>
      <c r="B20" s="288" t="s">
        <v>1</v>
      </c>
      <c r="C20" s="285" t="s">
        <v>1</v>
      </c>
      <c r="D20" s="285" t="s">
        <v>1</v>
      </c>
    </row>
    <row r="21" spans="1:4" x14ac:dyDescent="0.2">
      <c r="A21" s="2" t="s">
        <v>35</v>
      </c>
      <c r="B21" s="289">
        <v>544</v>
      </c>
      <c r="C21" s="286">
        <v>0.60733652114868197</v>
      </c>
      <c r="D21" s="286">
        <v>0.39266350865364102</v>
      </c>
    </row>
    <row r="22" spans="1:4" x14ac:dyDescent="0.2">
      <c r="A22" s="2" t="s">
        <v>40</v>
      </c>
      <c r="B22" s="289">
        <v>19</v>
      </c>
      <c r="C22" s="286" t="s">
        <v>1</v>
      </c>
      <c r="D22" s="286" t="s">
        <v>1</v>
      </c>
    </row>
    <row r="23" spans="1:4" x14ac:dyDescent="0.2">
      <c r="A23" s="2" t="s">
        <v>41</v>
      </c>
      <c r="B23" s="289">
        <v>22</v>
      </c>
      <c r="C23" s="286" t="s">
        <v>1</v>
      </c>
      <c r="D23" s="286" t="s">
        <v>1</v>
      </c>
    </row>
    <row r="24" spans="1:4" x14ac:dyDescent="0.2">
      <c r="A24" s="2" t="s">
        <v>42</v>
      </c>
      <c r="B24" s="289">
        <v>2</v>
      </c>
      <c r="C24" s="286" t="s">
        <v>1</v>
      </c>
      <c r="D24" s="286" t="s">
        <v>1</v>
      </c>
    </row>
    <row r="25" spans="1:4" x14ac:dyDescent="0.2">
      <c r="A25" s="2" t="s">
        <v>43</v>
      </c>
      <c r="B25" s="289">
        <v>3</v>
      </c>
      <c r="C25" s="286" t="s">
        <v>1</v>
      </c>
      <c r="D25" s="286" t="s">
        <v>1</v>
      </c>
    </row>
    <row r="26" spans="1:4" x14ac:dyDescent="0.2">
      <c r="A26" s="2" t="s">
        <v>37</v>
      </c>
      <c r="B26" s="289">
        <v>194</v>
      </c>
      <c r="C26" s="286">
        <v>0.51791471242904696</v>
      </c>
      <c r="D26" s="286">
        <v>0.48208528757095298</v>
      </c>
    </row>
    <row r="27" spans="1:4" x14ac:dyDescent="0.2">
      <c r="A27" s="2" t="s">
        <v>44</v>
      </c>
      <c r="B27" s="289">
        <v>8</v>
      </c>
      <c r="C27" s="286" t="s">
        <v>1</v>
      </c>
      <c r="D27" s="286" t="s">
        <v>1</v>
      </c>
    </row>
    <row r="28" spans="1:4" x14ac:dyDescent="0.2">
      <c r="A28" s="2" t="s">
        <v>45</v>
      </c>
      <c r="B28" s="289">
        <v>39</v>
      </c>
      <c r="C28" s="286">
        <v>0.48044398427009599</v>
      </c>
      <c r="D28" s="286">
        <v>0.51955598592758201</v>
      </c>
    </row>
    <row r="29" spans="1:4" x14ac:dyDescent="0.2">
      <c r="A29" s="5" t="s">
        <v>46</v>
      </c>
      <c r="B29" s="288" t="s">
        <v>1</v>
      </c>
      <c r="C29" s="285" t="s">
        <v>1</v>
      </c>
      <c r="D29" s="285" t="s">
        <v>1</v>
      </c>
    </row>
    <row r="30" spans="1:4" x14ac:dyDescent="0.2">
      <c r="A30" s="2" t="s">
        <v>47</v>
      </c>
      <c r="B30" s="289">
        <v>61</v>
      </c>
      <c r="C30" s="286">
        <v>0.204232543706894</v>
      </c>
      <c r="D30" s="286">
        <v>0.79576742649078402</v>
      </c>
    </row>
    <row r="31" spans="1:4" x14ac:dyDescent="0.2">
      <c r="A31" s="2" t="s">
        <v>48</v>
      </c>
      <c r="B31" s="289">
        <v>230</v>
      </c>
      <c r="C31" s="286">
        <v>0.44395324587821999</v>
      </c>
      <c r="D31" s="286">
        <v>0.55604678392410301</v>
      </c>
    </row>
    <row r="32" spans="1:4" x14ac:dyDescent="0.2">
      <c r="A32" s="2" t="s">
        <v>49</v>
      </c>
      <c r="B32" s="289">
        <v>157</v>
      </c>
      <c r="C32" s="286">
        <v>0.64964234828948997</v>
      </c>
      <c r="D32" s="286">
        <v>0.35035765171050998</v>
      </c>
    </row>
    <row r="33" spans="1:4" x14ac:dyDescent="0.2">
      <c r="A33" s="2" t="s">
        <v>50</v>
      </c>
      <c r="B33" s="289">
        <v>333</v>
      </c>
      <c r="C33" s="286">
        <v>0.72071754932403598</v>
      </c>
      <c r="D33" s="286">
        <v>0.27928242087364202</v>
      </c>
    </row>
    <row r="34" spans="1:4" x14ac:dyDescent="0.2">
      <c r="A34" s="5" t="s">
        <v>51</v>
      </c>
      <c r="B34" s="288" t="s">
        <v>1</v>
      </c>
      <c r="C34" s="285" t="s">
        <v>1</v>
      </c>
      <c r="D34" s="285" t="s">
        <v>1</v>
      </c>
    </row>
    <row r="35" spans="1:4" x14ac:dyDescent="0.2">
      <c r="A35" s="2" t="s">
        <v>52</v>
      </c>
      <c r="B35" s="289">
        <v>325</v>
      </c>
      <c r="C35" s="286">
        <v>0.53660058975219704</v>
      </c>
      <c r="D35" s="286">
        <v>0.46339944005012501</v>
      </c>
    </row>
    <row r="36" spans="1:4" x14ac:dyDescent="0.2">
      <c r="A36" s="2" t="s">
        <v>53</v>
      </c>
      <c r="B36" s="289">
        <v>332</v>
      </c>
      <c r="C36" s="286">
        <v>0.58628797531127896</v>
      </c>
      <c r="D36" s="286">
        <v>0.41371202468872098</v>
      </c>
    </row>
    <row r="37" spans="1:4" x14ac:dyDescent="0.2">
      <c r="A37" s="2" t="s">
        <v>54</v>
      </c>
      <c r="B37" s="289">
        <v>99</v>
      </c>
      <c r="C37" s="286">
        <v>0.50087457895278897</v>
      </c>
      <c r="D37" s="286">
        <v>0.49912542104721103</v>
      </c>
    </row>
    <row r="38" spans="1:4" x14ac:dyDescent="0.2">
      <c r="A38" s="2" t="s">
        <v>55</v>
      </c>
      <c r="B38" s="289">
        <v>87</v>
      </c>
      <c r="C38" s="286">
        <v>0.47407227754592901</v>
      </c>
      <c r="D38" s="286">
        <v>0.52592772245407104</v>
      </c>
    </row>
    <row r="39" spans="1:4" x14ac:dyDescent="0.2">
      <c r="A39" s="5" t="s">
        <v>56</v>
      </c>
      <c r="B39" s="288" t="s">
        <v>1</v>
      </c>
      <c r="C39" s="285" t="s">
        <v>1</v>
      </c>
      <c r="D39" s="285" t="s">
        <v>1</v>
      </c>
    </row>
    <row r="40" spans="1:4" x14ac:dyDescent="0.2">
      <c r="A40" s="2" t="s">
        <v>57</v>
      </c>
      <c r="B40" s="289">
        <v>733</v>
      </c>
      <c r="C40" s="286">
        <v>0.56021726131439198</v>
      </c>
      <c r="D40" s="286">
        <v>0.43978273868560802</v>
      </c>
    </row>
    <row r="41" spans="1:4" x14ac:dyDescent="0.2">
      <c r="A41" s="2" t="s">
        <v>58</v>
      </c>
      <c r="B41" s="289">
        <v>97</v>
      </c>
      <c r="C41" s="286">
        <v>0.50547599792480502</v>
      </c>
      <c r="D41" s="286">
        <v>0.49452400207519498</v>
      </c>
    </row>
    <row r="42" spans="1:4" x14ac:dyDescent="0.2">
      <c r="A42" s="5" t="s">
        <v>59</v>
      </c>
      <c r="B42" s="288" t="s">
        <v>1</v>
      </c>
      <c r="C42" s="285" t="s">
        <v>1</v>
      </c>
      <c r="D42" s="285" t="s">
        <v>1</v>
      </c>
    </row>
    <row r="43" spans="1:4" x14ac:dyDescent="0.2">
      <c r="A43" s="2" t="s">
        <v>60</v>
      </c>
      <c r="B43" s="289">
        <v>636</v>
      </c>
      <c r="C43" s="286">
        <v>0.55105620622634899</v>
      </c>
      <c r="D43" s="286">
        <v>0.44894379377365101</v>
      </c>
    </row>
    <row r="44" spans="1:4" x14ac:dyDescent="0.2">
      <c r="A44" s="2" t="s">
        <v>61</v>
      </c>
      <c r="B44" s="289">
        <v>119</v>
      </c>
      <c r="C44" s="286">
        <v>0.64830034971237205</v>
      </c>
      <c r="D44" s="286">
        <v>0.35169965028762801</v>
      </c>
    </row>
    <row r="45" spans="1:4" x14ac:dyDescent="0.2">
      <c r="A45" s="2" t="s">
        <v>62</v>
      </c>
      <c r="B45" s="289">
        <v>83</v>
      </c>
      <c r="C45" s="286">
        <v>0.47338390350341802</v>
      </c>
      <c r="D45" s="286">
        <v>0.52661609649658203</v>
      </c>
    </row>
    <row r="46" spans="1:4" x14ac:dyDescent="0.2">
      <c r="A46" s="5" t="s">
        <v>63</v>
      </c>
      <c r="B46" s="288" t="s">
        <v>1</v>
      </c>
      <c r="C46" s="285" t="s">
        <v>1</v>
      </c>
      <c r="D46" s="285" t="s">
        <v>1</v>
      </c>
    </row>
    <row r="47" spans="1:4" x14ac:dyDescent="0.2">
      <c r="A47" s="2" t="s">
        <v>64</v>
      </c>
      <c r="B47" s="289">
        <v>108</v>
      </c>
      <c r="C47" s="286">
        <v>0.52081894874572798</v>
      </c>
      <c r="D47" s="286">
        <v>0.47918105125427202</v>
      </c>
    </row>
    <row r="48" spans="1:4" x14ac:dyDescent="0.2">
      <c r="A48" s="2" t="s">
        <v>65</v>
      </c>
      <c r="B48" s="289">
        <v>55</v>
      </c>
      <c r="C48" s="286">
        <v>0.55118566751480103</v>
      </c>
      <c r="D48" s="286">
        <v>0.44881433248519897</v>
      </c>
    </row>
    <row r="49" spans="1:4" x14ac:dyDescent="0.2">
      <c r="A49" s="2" t="s">
        <v>66</v>
      </c>
      <c r="B49" s="289">
        <v>102</v>
      </c>
      <c r="C49" s="286">
        <v>0.57760965824127197</v>
      </c>
      <c r="D49" s="286">
        <v>0.42239037156105003</v>
      </c>
    </row>
    <row r="50" spans="1:4" x14ac:dyDescent="0.2">
      <c r="A50" s="2" t="s">
        <v>67</v>
      </c>
      <c r="B50" s="289">
        <v>101</v>
      </c>
      <c r="C50" s="286">
        <v>0.63166457414627097</v>
      </c>
      <c r="D50" s="286">
        <v>0.36833539605140703</v>
      </c>
    </row>
    <row r="51" spans="1:4" x14ac:dyDescent="0.2">
      <c r="A51" s="2" t="s">
        <v>68</v>
      </c>
      <c r="B51" s="289">
        <v>115</v>
      </c>
      <c r="C51" s="286">
        <v>0.52782207727432295</v>
      </c>
      <c r="D51" s="286">
        <v>0.47217792272567699</v>
      </c>
    </row>
    <row r="52" spans="1:4" x14ac:dyDescent="0.2">
      <c r="A52" s="2" t="s">
        <v>69</v>
      </c>
      <c r="B52" s="289">
        <v>83</v>
      </c>
      <c r="C52" s="286">
        <v>0.49550855159759499</v>
      </c>
      <c r="D52" s="286">
        <v>0.50449144840240501</v>
      </c>
    </row>
    <row r="53" spans="1:4" x14ac:dyDescent="0.2">
      <c r="A53" s="2" t="s">
        <v>70</v>
      </c>
      <c r="B53" s="289">
        <v>51</v>
      </c>
      <c r="C53" s="286">
        <v>0.374882102012634</v>
      </c>
      <c r="D53" s="286">
        <v>0.62511789798736594</v>
      </c>
    </row>
    <row r="54" spans="1:4" x14ac:dyDescent="0.2">
      <c r="A54" s="2" t="s">
        <v>71</v>
      </c>
      <c r="B54" s="289">
        <v>81</v>
      </c>
      <c r="C54" s="286">
        <v>0.61288535594940197</v>
      </c>
      <c r="D54" s="286">
        <v>0.38711461424827598</v>
      </c>
    </row>
    <row r="55" spans="1:4" x14ac:dyDescent="0.2">
      <c r="A55" s="2" t="s">
        <v>72</v>
      </c>
      <c r="B55" s="289">
        <v>37</v>
      </c>
      <c r="C55" s="286">
        <v>0.45854020118713401</v>
      </c>
      <c r="D55" s="286">
        <v>0.54145979881286599</v>
      </c>
    </row>
    <row r="56" spans="1:4" x14ac:dyDescent="0.2">
      <c r="A56" s="2" t="s">
        <v>73</v>
      </c>
      <c r="B56" s="289">
        <v>118</v>
      </c>
      <c r="C56" s="286">
        <v>0.58064204454421997</v>
      </c>
      <c r="D56" s="286">
        <v>0.41935792565345797</v>
      </c>
    </row>
    <row r="57" spans="1:4" x14ac:dyDescent="0.2">
      <c r="A57" s="5" t="s">
        <v>74</v>
      </c>
      <c r="B57" s="288" t="s">
        <v>1</v>
      </c>
      <c r="C57" s="285" t="s">
        <v>1</v>
      </c>
      <c r="D57" s="285" t="s">
        <v>1</v>
      </c>
    </row>
    <row r="58" spans="1:4" x14ac:dyDescent="0.2">
      <c r="A58" s="2" t="s">
        <v>75</v>
      </c>
      <c r="B58" s="289">
        <v>108</v>
      </c>
      <c r="C58" s="286">
        <v>0.52081894874572798</v>
      </c>
      <c r="D58" s="286">
        <v>0.47918105125427202</v>
      </c>
    </row>
    <row r="59" spans="1:4" x14ac:dyDescent="0.2">
      <c r="A59" s="2" t="s">
        <v>76</v>
      </c>
      <c r="B59" s="289">
        <v>544</v>
      </c>
      <c r="C59" s="286">
        <v>0.57781964540481601</v>
      </c>
      <c r="D59" s="286">
        <v>0.42218035459518399</v>
      </c>
    </row>
    <row r="60" spans="1:4" x14ac:dyDescent="0.2">
      <c r="A60" s="2" t="s">
        <v>77</v>
      </c>
      <c r="B60" s="289">
        <v>164</v>
      </c>
      <c r="C60" s="286">
        <v>0.46287500858306901</v>
      </c>
      <c r="D60" s="286">
        <v>0.53712499141693104</v>
      </c>
    </row>
    <row r="61" spans="1:4" x14ac:dyDescent="0.2">
      <c r="A61" s="2" t="s">
        <v>78</v>
      </c>
      <c r="B61" s="289">
        <v>35</v>
      </c>
      <c r="C61" s="286">
        <v>0.52632808685302701</v>
      </c>
      <c r="D61" s="286">
        <v>0.47367191314697299</v>
      </c>
    </row>
    <row r="62" spans="1:4" x14ac:dyDescent="0.2">
      <c r="A62" s="5" t="s">
        <v>79</v>
      </c>
      <c r="B62" s="288" t="s">
        <v>1</v>
      </c>
      <c r="C62" s="285" t="s">
        <v>1</v>
      </c>
      <c r="D62" s="285" t="s">
        <v>1</v>
      </c>
    </row>
    <row r="63" spans="1:4" x14ac:dyDescent="0.2">
      <c r="A63" s="2" t="s">
        <v>80</v>
      </c>
      <c r="B63" s="289">
        <v>710</v>
      </c>
      <c r="C63" s="286">
        <v>0.55123692750930797</v>
      </c>
      <c r="D63" s="286">
        <v>0.44876304268836997</v>
      </c>
    </row>
    <row r="64" spans="1:4" x14ac:dyDescent="0.2">
      <c r="A64" s="2" t="s">
        <v>81</v>
      </c>
      <c r="B64" s="289">
        <v>21</v>
      </c>
      <c r="C64" s="286" t="s">
        <v>1</v>
      </c>
      <c r="D64" s="286" t="s">
        <v>1</v>
      </c>
    </row>
    <row r="65" spans="1:4" x14ac:dyDescent="0.2">
      <c r="A65" s="2" t="s">
        <v>82</v>
      </c>
      <c r="B65" s="289">
        <v>48</v>
      </c>
      <c r="C65" s="286">
        <v>0.52585279941558805</v>
      </c>
      <c r="D65" s="286">
        <v>0.47414723038673401</v>
      </c>
    </row>
    <row r="66" spans="1:4" x14ac:dyDescent="0.2">
      <c r="A66" s="2" t="s">
        <v>83</v>
      </c>
      <c r="B66" s="289">
        <v>60</v>
      </c>
      <c r="C66" s="286">
        <v>0.49097418785095198</v>
      </c>
      <c r="D66" s="286">
        <v>0.50902581214904796</v>
      </c>
    </row>
    <row r="67" spans="1:4" x14ac:dyDescent="0.2">
      <c r="A67" s="5" t="s">
        <v>84</v>
      </c>
      <c r="B67" s="288" t="s">
        <v>1</v>
      </c>
      <c r="C67" s="285" t="s">
        <v>1</v>
      </c>
      <c r="D67" s="285" t="s">
        <v>1</v>
      </c>
    </row>
    <row r="68" spans="1:4" x14ac:dyDescent="0.2">
      <c r="A68" s="2" t="s">
        <v>85</v>
      </c>
      <c r="B68" s="289">
        <v>754</v>
      </c>
      <c r="C68" s="286">
        <v>0.54436725378036499</v>
      </c>
      <c r="D68" s="286">
        <v>0.45563277602195701</v>
      </c>
    </row>
    <row r="69" spans="1:4" x14ac:dyDescent="0.2">
      <c r="A69" s="2" t="s">
        <v>86</v>
      </c>
      <c r="B69" s="289">
        <v>11</v>
      </c>
      <c r="C69" s="286" t="s">
        <v>1</v>
      </c>
      <c r="D69" s="286" t="s">
        <v>1</v>
      </c>
    </row>
    <row r="70" spans="1:4" x14ac:dyDescent="0.2">
      <c r="A70" s="2" t="s">
        <v>87</v>
      </c>
      <c r="B70" s="289">
        <v>80</v>
      </c>
      <c r="C70" s="286">
        <v>0.55212086439132702</v>
      </c>
      <c r="D70" s="286">
        <v>0.44787916541099498</v>
      </c>
    </row>
    <row r="71" spans="1:4" x14ac:dyDescent="0.2">
      <c r="A71" s="2" t="s">
        <v>88</v>
      </c>
      <c r="B71" s="289">
        <v>6</v>
      </c>
      <c r="C71" s="286" t="s">
        <v>1</v>
      </c>
      <c r="D71" s="286" t="s">
        <v>1</v>
      </c>
    </row>
    <row r="72" spans="1:4" x14ac:dyDescent="0.2">
      <c r="A72" s="5" t="s">
        <v>89</v>
      </c>
      <c r="B72" s="288" t="s">
        <v>1</v>
      </c>
      <c r="C72" s="285" t="s">
        <v>1</v>
      </c>
      <c r="D72" s="285" t="s">
        <v>1</v>
      </c>
    </row>
    <row r="73" spans="1:4" x14ac:dyDescent="0.2">
      <c r="A73" s="2" t="s">
        <v>89</v>
      </c>
      <c r="B73" s="289">
        <v>851</v>
      </c>
      <c r="C73" s="286">
        <v>0.54437208175659202</v>
      </c>
      <c r="D73" s="286">
        <v>0.45562794804573098</v>
      </c>
    </row>
    <row r="74" spans="1:4" x14ac:dyDescent="0.2">
      <c r="A74" s="2" t="s">
        <v>90</v>
      </c>
      <c r="B74" s="289">
        <v>0</v>
      </c>
      <c r="C74" s="286" t="s">
        <v>1</v>
      </c>
      <c r="D74" s="286" t="s">
        <v>1</v>
      </c>
    </row>
    <row r="75" spans="1:4" x14ac:dyDescent="0.2">
      <c r="A75" s="5" t="s">
        <v>91</v>
      </c>
      <c r="B75" s="288" t="s">
        <v>1</v>
      </c>
      <c r="C75" s="285" t="s">
        <v>1</v>
      </c>
      <c r="D75" s="285" t="s">
        <v>1</v>
      </c>
    </row>
    <row r="76" spans="1:4" x14ac:dyDescent="0.2">
      <c r="A76" s="2" t="s">
        <v>92</v>
      </c>
      <c r="B76" s="289">
        <v>397</v>
      </c>
      <c r="C76" s="286">
        <v>0.51175856590270996</v>
      </c>
      <c r="D76" s="286">
        <v>0.48824143409728998</v>
      </c>
    </row>
    <row r="77" spans="1:4" x14ac:dyDescent="0.2">
      <c r="A77" s="2" t="s">
        <v>93</v>
      </c>
      <c r="B77" s="289">
        <v>158</v>
      </c>
      <c r="C77" s="286">
        <v>0.59093225002288796</v>
      </c>
      <c r="D77" s="286">
        <v>0.40906774997711198</v>
      </c>
    </row>
    <row r="78" spans="1:4" x14ac:dyDescent="0.2">
      <c r="A78" s="2" t="s">
        <v>94</v>
      </c>
      <c r="B78" s="289">
        <v>289</v>
      </c>
      <c r="C78" s="286">
        <v>0.558180451393127</v>
      </c>
      <c r="D78" s="286">
        <v>0.441819578409195</v>
      </c>
    </row>
    <row r="79" spans="1:4" x14ac:dyDescent="0.2">
      <c r="A79" s="5" t="s">
        <v>95</v>
      </c>
      <c r="B79" s="288" t="s">
        <v>1</v>
      </c>
      <c r="C79" s="285" t="s">
        <v>1</v>
      </c>
      <c r="D79" s="285" t="s">
        <v>1</v>
      </c>
    </row>
    <row r="80" spans="1:4" x14ac:dyDescent="0.2">
      <c r="A80" s="2" t="s">
        <v>96</v>
      </c>
      <c r="B80" s="289">
        <v>188</v>
      </c>
      <c r="C80" s="286">
        <v>0.63751924037933305</v>
      </c>
      <c r="D80" s="286">
        <v>0.362480789422989</v>
      </c>
    </row>
    <row r="81" spans="1:4" x14ac:dyDescent="0.2">
      <c r="A81" s="2" t="s">
        <v>97</v>
      </c>
      <c r="B81" s="289">
        <v>135</v>
      </c>
      <c r="C81" s="286">
        <v>0.59157025814056396</v>
      </c>
      <c r="D81" s="286">
        <v>0.40842974185943598</v>
      </c>
    </row>
    <row r="82" spans="1:4" x14ac:dyDescent="0.2">
      <c r="A82" s="2" t="s">
        <v>98</v>
      </c>
      <c r="B82" s="289">
        <v>36</v>
      </c>
      <c r="C82" s="286">
        <v>0.53386181592941295</v>
      </c>
      <c r="D82" s="286">
        <v>0.46613821387290999</v>
      </c>
    </row>
    <row r="83" spans="1:4" x14ac:dyDescent="0.2">
      <c r="A83" s="2" t="s">
        <v>99</v>
      </c>
      <c r="B83" s="289">
        <v>130</v>
      </c>
      <c r="C83" s="286">
        <v>0.486272722482681</v>
      </c>
      <c r="D83" s="286">
        <v>0.513727307319641</v>
      </c>
    </row>
    <row r="84" spans="1:4" x14ac:dyDescent="0.2">
      <c r="A84" s="2" t="s">
        <v>100</v>
      </c>
      <c r="B84" s="289">
        <v>39</v>
      </c>
      <c r="C84" s="286">
        <v>0.42426687479019198</v>
      </c>
      <c r="D84" s="286">
        <v>0.57573312520980802</v>
      </c>
    </row>
    <row r="85" spans="1:4" x14ac:dyDescent="0.2">
      <c r="A85" s="2" t="s">
        <v>101</v>
      </c>
      <c r="B85" s="289">
        <v>73</v>
      </c>
      <c r="C85" s="286">
        <v>0.58732885122299205</v>
      </c>
      <c r="D85" s="286">
        <v>0.412671148777008</v>
      </c>
    </row>
    <row r="86" spans="1:4" x14ac:dyDescent="0.2">
      <c r="A86" s="2" t="s">
        <v>102</v>
      </c>
      <c r="B86" s="289">
        <v>13</v>
      </c>
      <c r="C86" s="286" t="s">
        <v>1</v>
      </c>
      <c r="D86" s="286" t="s">
        <v>1</v>
      </c>
    </row>
    <row r="87" spans="1:4" x14ac:dyDescent="0.2">
      <c r="A87" s="2" t="s">
        <v>103</v>
      </c>
      <c r="B87" s="289">
        <v>36</v>
      </c>
      <c r="C87" s="286">
        <v>0.62593162059783902</v>
      </c>
      <c r="D87" s="286">
        <v>0.37406837940216098</v>
      </c>
    </row>
    <row r="88" spans="1:4" x14ac:dyDescent="0.2">
      <c r="A88" s="2" t="s">
        <v>104</v>
      </c>
      <c r="B88" s="289">
        <v>188</v>
      </c>
      <c r="C88" s="286">
        <v>0.509790480136871</v>
      </c>
      <c r="D88" s="286">
        <v>0.490209519863129</v>
      </c>
    </row>
    <row r="89" spans="1:4" x14ac:dyDescent="0.2">
      <c r="A89" s="5" t="s">
        <v>105</v>
      </c>
      <c r="B89" s="288" t="s">
        <v>1</v>
      </c>
      <c r="C89" s="285" t="s">
        <v>1</v>
      </c>
      <c r="D89" s="285" t="s">
        <v>1</v>
      </c>
    </row>
    <row r="90" spans="1:4" x14ac:dyDescent="0.2">
      <c r="A90" s="2" t="s">
        <v>106</v>
      </c>
      <c r="B90" s="289">
        <v>118</v>
      </c>
      <c r="C90" s="286">
        <v>0.22087010741233801</v>
      </c>
      <c r="D90" s="286">
        <v>0.77912992238998402</v>
      </c>
    </row>
    <row r="91" spans="1:4" x14ac:dyDescent="0.2">
      <c r="A91" s="2" t="s">
        <v>107</v>
      </c>
      <c r="B91" s="289">
        <v>228</v>
      </c>
      <c r="C91" s="286">
        <v>0.43968403339385997</v>
      </c>
      <c r="D91" s="286">
        <v>0.56031596660614003</v>
      </c>
    </row>
    <row r="92" spans="1:4" x14ac:dyDescent="0.2">
      <c r="A92" s="2" t="s">
        <v>108</v>
      </c>
      <c r="B92" s="289">
        <v>382</v>
      </c>
      <c r="C92" s="286">
        <v>0.72748863697052002</v>
      </c>
      <c r="D92" s="286">
        <v>0.27251136302947998</v>
      </c>
    </row>
    <row r="93" spans="1:4" x14ac:dyDescent="0.2">
      <c r="A93" s="2" t="s">
        <v>109</v>
      </c>
      <c r="B93" s="289">
        <v>50</v>
      </c>
      <c r="C93" s="286">
        <v>0.91431254148483299</v>
      </c>
      <c r="D93" s="286">
        <v>8.5687473416328402E-2</v>
      </c>
    </row>
    <row r="94" spans="1:4" x14ac:dyDescent="0.2">
      <c r="A94" s="5" t="s">
        <v>110</v>
      </c>
      <c r="B94" s="288" t="s">
        <v>1</v>
      </c>
      <c r="C94" s="285" t="s">
        <v>1</v>
      </c>
      <c r="D94" s="285" t="s">
        <v>1</v>
      </c>
    </row>
    <row r="95" spans="1:4" x14ac:dyDescent="0.2">
      <c r="A95" s="2" t="s">
        <v>106</v>
      </c>
      <c r="B95" s="289">
        <v>192</v>
      </c>
      <c r="C95" s="286">
        <v>0.26104623079299899</v>
      </c>
      <c r="D95" s="286">
        <v>0.73895376920700095</v>
      </c>
    </row>
    <row r="96" spans="1:4" x14ac:dyDescent="0.2">
      <c r="A96" s="2" t="s">
        <v>107</v>
      </c>
      <c r="B96" s="289">
        <v>268</v>
      </c>
      <c r="C96" s="286">
        <v>0.56646329164505005</v>
      </c>
      <c r="D96" s="286">
        <v>0.43353673815727201</v>
      </c>
    </row>
    <row r="97" spans="1:4" x14ac:dyDescent="0.2">
      <c r="A97" s="2" t="s">
        <v>108</v>
      </c>
      <c r="B97" s="289">
        <v>297</v>
      </c>
      <c r="C97" s="286">
        <v>0.76544207334518399</v>
      </c>
      <c r="D97" s="286">
        <v>0.23455791175365401</v>
      </c>
    </row>
    <row r="98" spans="1:4" x14ac:dyDescent="0.2">
      <c r="A98" s="2" t="s">
        <v>109</v>
      </c>
      <c r="B98" s="289">
        <v>21</v>
      </c>
      <c r="C98" s="286" t="s">
        <v>1</v>
      </c>
      <c r="D98" s="286" t="s">
        <v>1</v>
      </c>
    </row>
    <row r="99" spans="1:4" x14ac:dyDescent="0.2">
      <c r="A99" s="5" t="s">
        <v>111</v>
      </c>
      <c r="B99" s="288" t="s">
        <v>1</v>
      </c>
      <c r="C99" s="285" t="s">
        <v>1</v>
      </c>
      <c r="D99" s="285" t="s">
        <v>1</v>
      </c>
    </row>
    <row r="100" spans="1:4" x14ac:dyDescent="0.2">
      <c r="A100" s="2" t="s">
        <v>112</v>
      </c>
      <c r="B100" s="289">
        <v>63</v>
      </c>
      <c r="C100" s="286">
        <v>0.55759739875793501</v>
      </c>
      <c r="D100" s="286">
        <v>0.44240263104438798</v>
      </c>
    </row>
    <row r="101" spans="1:4" x14ac:dyDescent="0.2">
      <c r="A101" s="2" t="s">
        <v>113</v>
      </c>
      <c r="B101" s="289">
        <v>195</v>
      </c>
      <c r="C101" s="286">
        <v>0.55260223150253296</v>
      </c>
      <c r="D101" s="286">
        <v>0.44739776849746699</v>
      </c>
    </row>
    <row r="102" spans="1:4" x14ac:dyDescent="0.2">
      <c r="A102" s="2" t="s">
        <v>114</v>
      </c>
      <c r="B102" s="289">
        <v>211</v>
      </c>
      <c r="C102" s="286">
        <v>0.551264107227325</v>
      </c>
      <c r="D102" s="286">
        <v>0.448735892772675</v>
      </c>
    </row>
    <row r="103" spans="1:4" x14ac:dyDescent="0.2">
      <c r="A103" s="2" t="s">
        <v>115</v>
      </c>
      <c r="B103" s="289">
        <v>105</v>
      </c>
      <c r="C103" s="286">
        <v>0.55980134010314897</v>
      </c>
      <c r="D103" s="286">
        <v>0.44019865989685097</v>
      </c>
    </row>
    <row r="104" spans="1:4" x14ac:dyDescent="0.2">
      <c r="A104" s="2" t="s">
        <v>116</v>
      </c>
      <c r="B104" s="289">
        <v>92</v>
      </c>
      <c r="C104" s="286">
        <v>0.46607178449630698</v>
      </c>
      <c r="D104" s="286">
        <v>0.53392821550369296</v>
      </c>
    </row>
    <row r="105" spans="1:4" x14ac:dyDescent="0.2">
      <c r="A105" s="2" t="s">
        <v>117</v>
      </c>
      <c r="B105" s="289">
        <v>96</v>
      </c>
      <c r="C105" s="286">
        <v>0.52293950319290206</v>
      </c>
      <c r="D105" s="286">
        <v>0.477060496807098</v>
      </c>
    </row>
    <row r="106" spans="1:4" x14ac:dyDescent="0.2">
      <c r="A106" s="2" t="s">
        <v>118</v>
      </c>
      <c r="B106" s="289">
        <v>84</v>
      </c>
      <c r="C106" s="286">
        <v>0.60335487127304099</v>
      </c>
      <c r="D106" s="286">
        <v>0.39664512872695901</v>
      </c>
    </row>
    <row r="107" spans="1:4" x14ac:dyDescent="0.2">
      <c r="A107" s="5" t="s">
        <v>111</v>
      </c>
      <c r="B107" s="288" t="s">
        <v>1</v>
      </c>
      <c r="C107" s="285" t="s">
        <v>1</v>
      </c>
      <c r="D107" s="285" t="s">
        <v>1</v>
      </c>
    </row>
    <row r="108" spans="1:4" x14ac:dyDescent="0.2">
      <c r="A108" s="2" t="s">
        <v>119</v>
      </c>
      <c r="B108" s="289">
        <v>258</v>
      </c>
      <c r="C108" s="286">
        <v>0.55431520938873302</v>
      </c>
      <c r="D108" s="286">
        <v>0.44568479061126698</v>
      </c>
    </row>
    <row r="109" spans="1:4" x14ac:dyDescent="0.2">
      <c r="A109" s="2" t="s">
        <v>120</v>
      </c>
      <c r="B109" s="289">
        <v>270</v>
      </c>
      <c r="C109" s="286">
        <v>0.55449032783508301</v>
      </c>
      <c r="D109" s="286">
        <v>0.44550967216491699</v>
      </c>
    </row>
    <row r="110" spans="1:4" x14ac:dyDescent="0.2">
      <c r="A110" s="2" t="s">
        <v>121</v>
      </c>
      <c r="B110" s="289">
        <v>138</v>
      </c>
      <c r="C110" s="286">
        <v>0.49070972204208402</v>
      </c>
      <c r="D110" s="286">
        <v>0.50929027795791604</v>
      </c>
    </row>
    <row r="111" spans="1:4" x14ac:dyDescent="0.2">
      <c r="A111" s="2" t="s">
        <v>122</v>
      </c>
      <c r="B111" s="289">
        <v>180</v>
      </c>
      <c r="C111" s="286">
        <v>0.55917763710021995</v>
      </c>
      <c r="D111" s="286">
        <v>0.440822333097458</v>
      </c>
    </row>
    <row r="112" spans="1:4" x14ac:dyDescent="0.2">
      <c r="A112" s="5" t="s">
        <v>111</v>
      </c>
      <c r="B112" s="288" t="s">
        <v>1</v>
      </c>
      <c r="C112" s="285" t="s">
        <v>1</v>
      </c>
      <c r="D112" s="285" t="s">
        <v>1</v>
      </c>
    </row>
    <row r="113" spans="1:4" x14ac:dyDescent="0.2">
      <c r="A113" s="2" t="s">
        <v>119</v>
      </c>
      <c r="B113" s="289">
        <v>258</v>
      </c>
      <c r="C113" s="286">
        <v>0.55431520938873302</v>
      </c>
      <c r="D113" s="286">
        <v>0.44568479061126698</v>
      </c>
    </row>
    <row r="114" spans="1:4" x14ac:dyDescent="0.2">
      <c r="A114" s="2" t="s">
        <v>123</v>
      </c>
      <c r="B114" s="289">
        <v>316</v>
      </c>
      <c r="C114" s="286">
        <v>0.55435758829116799</v>
      </c>
      <c r="D114" s="286">
        <v>0.44564241170883201</v>
      </c>
    </row>
    <row r="115" spans="1:4" x14ac:dyDescent="0.2">
      <c r="A115" s="2" t="s">
        <v>124</v>
      </c>
      <c r="B115" s="289">
        <v>272</v>
      </c>
      <c r="C115" s="286">
        <v>0.51835900545120195</v>
      </c>
      <c r="D115" s="286">
        <v>0.481640994548798</v>
      </c>
    </row>
    <row r="116" spans="1:4" x14ac:dyDescent="0.2">
      <c r="A116" s="5" t="s">
        <v>125</v>
      </c>
      <c r="B116" s="288" t="s">
        <v>1</v>
      </c>
      <c r="C116" s="285" t="s">
        <v>1</v>
      </c>
      <c r="D116" s="285" t="s">
        <v>1</v>
      </c>
    </row>
    <row r="117" spans="1:4" x14ac:dyDescent="0.2">
      <c r="A117" s="2" t="s">
        <v>126</v>
      </c>
      <c r="B117" s="289">
        <v>139</v>
      </c>
      <c r="C117" s="286">
        <v>0.23425458371639299</v>
      </c>
      <c r="D117" s="286">
        <v>0.76574540138244596</v>
      </c>
    </row>
    <row r="118" spans="1:4" x14ac:dyDescent="0.2">
      <c r="A118" s="2" t="s">
        <v>127</v>
      </c>
      <c r="B118" s="289">
        <v>34</v>
      </c>
      <c r="C118" s="286">
        <v>0.33565244078636203</v>
      </c>
      <c r="D118" s="286">
        <v>0.66434758901596103</v>
      </c>
    </row>
    <row r="119" spans="1:4" x14ac:dyDescent="0.2">
      <c r="A119" s="2" t="s">
        <v>128</v>
      </c>
      <c r="B119" s="289">
        <v>60</v>
      </c>
      <c r="C119" s="286">
        <v>0.339489996433258</v>
      </c>
      <c r="D119" s="286">
        <v>0.66051000356674205</v>
      </c>
    </row>
    <row r="120" spans="1:4" x14ac:dyDescent="0.2">
      <c r="A120" s="2" t="s">
        <v>129</v>
      </c>
      <c r="B120" s="289">
        <v>113</v>
      </c>
      <c r="C120" s="286">
        <v>0.54949790239334095</v>
      </c>
      <c r="D120" s="286">
        <v>0.45050212740898099</v>
      </c>
    </row>
    <row r="121" spans="1:4" x14ac:dyDescent="0.2">
      <c r="A121" s="2" t="s">
        <v>130</v>
      </c>
      <c r="B121" s="289">
        <v>116</v>
      </c>
      <c r="C121" s="286">
        <v>0.67476075887680098</v>
      </c>
      <c r="D121" s="286">
        <v>0.32523924112319902</v>
      </c>
    </row>
    <row r="122" spans="1:4" x14ac:dyDescent="0.2">
      <c r="A122" s="2" t="s">
        <v>131</v>
      </c>
      <c r="B122" s="289">
        <v>84</v>
      </c>
      <c r="C122" s="286">
        <v>0.70713895559310902</v>
      </c>
      <c r="D122" s="286">
        <v>0.29286101460456798</v>
      </c>
    </row>
    <row r="123" spans="1:4" x14ac:dyDescent="0.2">
      <c r="A123" s="2" t="s">
        <v>132</v>
      </c>
      <c r="B123" s="289">
        <v>36</v>
      </c>
      <c r="C123" s="286">
        <v>0.71338963508606001</v>
      </c>
      <c r="D123" s="286">
        <v>0.28661033511161799</v>
      </c>
    </row>
    <row r="124" spans="1:4" x14ac:dyDescent="0.2">
      <c r="A124" s="3" t="s">
        <v>133</v>
      </c>
      <c r="B124" s="290">
        <v>196</v>
      </c>
      <c r="C124" s="287">
        <v>0.83259928226470903</v>
      </c>
      <c r="D124" s="287">
        <v>0.167400717735291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273</v>
      </c>
    </row>
    <row r="4" spans="1:8" x14ac:dyDescent="0.2">
      <c r="A4" t="s">
        <v>274</v>
      </c>
    </row>
    <row r="5" spans="1:8" ht="63.75" x14ac:dyDescent="0.2">
      <c r="A5" s="4" t="s">
        <v>24</v>
      </c>
      <c r="B5" s="4" t="s">
        <v>4</v>
      </c>
      <c r="C5" s="4" t="s">
        <v>275</v>
      </c>
      <c r="D5" s="4" t="s">
        <v>276</v>
      </c>
      <c r="E5" s="4" t="s">
        <v>277</v>
      </c>
      <c r="F5" s="4" t="s">
        <v>278</v>
      </c>
      <c r="G5" s="4" t="s">
        <v>279</v>
      </c>
      <c r="H5" s="4" t="s">
        <v>280</v>
      </c>
    </row>
    <row r="6" spans="1:8" x14ac:dyDescent="0.2">
      <c r="A6" s="5" t="s">
        <v>26</v>
      </c>
      <c r="B6" s="294" t="s">
        <v>1</v>
      </c>
      <c r="C6" s="291" t="s">
        <v>1</v>
      </c>
      <c r="D6" s="291" t="s">
        <v>1</v>
      </c>
      <c r="E6" s="291" t="s">
        <v>1</v>
      </c>
      <c r="F6" s="291" t="s">
        <v>1</v>
      </c>
      <c r="G6" s="291" t="s">
        <v>1</v>
      </c>
      <c r="H6" s="291" t="s">
        <v>1</v>
      </c>
    </row>
    <row r="7" spans="1:8" x14ac:dyDescent="0.2">
      <c r="A7" s="2" t="s">
        <v>26</v>
      </c>
      <c r="B7" s="295">
        <v>356</v>
      </c>
      <c r="C7" s="292">
        <v>0.315564125776291</v>
      </c>
      <c r="D7" s="292">
        <v>0.38007670640945401</v>
      </c>
      <c r="E7" s="292">
        <v>0.32846879959106401</v>
      </c>
      <c r="F7" s="292">
        <v>0.243367254734039</v>
      </c>
      <c r="G7" s="292">
        <v>9.3892350792884799E-2</v>
      </c>
      <c r="H7" s="292">
        <v>0.169943273067474</v>
      </c>
    </row>
    <row r="8" spans="1:8" x14ac:dyDescent="0.2">
      <c r="A8" s="5" t="s">
        <v>27</v>
      </c>
      <c r="B8" s="294" t="s">
        <v>1</v>
      </c>
      <c r="C8" s="291" t="s">
        <v>1</v>
      </c>
      <c r="D8" s="291" t="s">
        <v>1</v>
      </c>
      <c r="E8" s="291" t="s">
        <v>1</v>
      </c>
      <c r="F8" s="291" t="s">
        <v>1</v>
      </c>
      <c r="G8" s="291" t="s">
        <v>1</v>
      </c>
      <c r="H8" s="291" t="s">
        <v>1</v>
      </c>
    </row>
    <row r="9" spans="1:8" x14ac:dyDescent="0.2">
      <c r="A9" s="2" t="s">
        <v>28</v>
      </c>
      <c r="B9" s="295">
        <v>147</v>
      </c>
      <c r="C9" s="292">
        <v>0.34411820769309998</v>
      </c>
      <c r="D9" s="292">
        <v>0.34594908356666598</v>
      </c>
      <c r="E9" s="292">
        <v>0.36425328254699701</v>
      </c>
      <c r="F9" s="292">
        <v>0.29368329048156699</v>
      </c>
      <c r="G9" s="292">
        <v>7.9286016523838002E-2</v>
      </c>
      <c r="H9" s="292">
        <v>0.15028603374957999</v>
      </c>
    </row>
    <row r="10" spans="1:8" x14ac:dyDescent="0.2">
      <c r="A10" s="2" t="s">
        <v>29</v>
      </c>
      <c r="B10" s="295">
        <v>23</v>
      </c>
      <c r="C10" s="292" t="s">
        <v>1</v>
      </c>
      <c r="D10" s="292" t="s">
        <v>1</v>
      </c>
      <c r="E10" s="292" t="s">
        <v>1</v>
      </c>
      <c r="F10" s="292" t="s">
        <v>1</v>
      </c>
      <c r="G10" s="292" t="s">
        <v>1</v>
      </c>
      <c r="H10" s="292" t="s">
        <v>1</v>
      </c>
    </row>
    <row r="11" spans="1:8" x14ac:dyDescent="0.2">
      <c r="A11" s="2" t="s">
        <v>30</v>
      </c>
      <c r="B11" s="295">
        <v>43</v>
      </c>
      <c r="C11" s="292">
        <v>0.164016097784042</v>
      </c>
      <c r="D11" s="292">
        <v>0.52901035547256503</v>
      </c>
      <c r="E11" s="292">
        <v>0.463573068380356</v>
      </c>
      <c r="F11" s="292">
        <v>0.30573999881744401</v>
      </c>
      <c r="G11" s="292">
        <v>0.14479033648967701</v>
      </c>
      <c r="H11" s="292">
        <v>0.12456906586885499</v>
      </c>
    </row>
    <row r="12" spans="1:8" x14ac:dyDescent="0.2">
      <c r="A12" s="2" t="s">
        <v>31</v>
      </c>
      <c r="B12" s="295">
        <v>57</v>
      </c>
      <c r="C12" s="292">
        <v>0.15971216559410101</v>
      </c>
      <c r="D12" s="292">
        <v>0.48196485638618503</v>
      </c>
      <c r="E12" s="292">
        <v>0.56418180465698198</v>
      </c>
      <c r="F12" s="292">
        <v>0.267394959926605</v>
      </c>
      <c r="G12" s="292">
        <v>6.4326599240302998E-2</v>
      </c>
      <c r="H12" s="292">
        <v>7.1490205824375194E-2</v>
      </c>
    </row>
    <row r="13" spans="1:8" x14ac:dyDescent="0.2">
      <c r="A13" s="2" t="s">
        <v>32</v>
      </c>
      <c r="B13" s="295">
        <v>44</v>
      </c>
      <c r="C13" s="292">
        <v>0.436312586069107</v>
      </c>
      <c r="D13" s="292">
        <v>0.23931437730789201</v>
      </c>
      <c r="E13" s="292">
        <v>3.0689517036080399E-2</v>
      </c>
      <c r="F13" s="292">
        <v>0.103976204991341</v>
      </c>
      <c r="G13" s="292">
        <v>8.6892344057559995E-2</v>
      </c>
      <c r="H13" s="292">
        <v>0.28358384966850297</v>
      </c>
    </row>
    <row r="14" spans="1:8" x14ac:dyDescent="0.2">
      <c r="A14" s="2" t="s">
        <v>33</v>
      </c>
      <c r="B14" s="295">
        <v>30</v>
      </c>
      <c r="C14" s="292">
        <v>0.26234805583953902</v>
      </c>
      <c r="D14" s="292">
        <v>0.19087204337120101</v>
      </c>
      <c r="E14" s="292">
        <v>9.3095354735851302E-2</v>
      </c>
      <c r="F14" s="292">
        <v>0.154614448547363</v>
      </c>
      <c r="G14" s="292">
        <v>0.15687090158462499</v>
      </c>
      <c r="H14" s="292">
        <v>0.38999983668327298</v>
      </c>
    </row>
    <row r="15" spans="1:8" x14ac:dyDescent="0.2">
      <c r="A15" s="5" t="s">
        <v>34</v>
      </c>
      <c r="B15" s="294" t="s">
        <v>1</v>
      </c>
      <c r="C15" s="291" t="s">
        <v>1</v>
      </c>
      <c r="D15" s="291" t="s">
        <v>1</v>
      </c>
      <c r="E15" s="291" t="s">
        <v>1</v>
      </c>
      <c r="F15" s="291" t="s">
        <v>1</v>
      </c>
      <c r="G15" s="291" t="s">
        <v>1</v>
      </c>
      <c r="H15" s="291" t="s">
        <v>1</v>
      </c>
    </row>
    <row r="16" spans="1:8" x14ac:dyDescent="0.2">
      <c r="A16" s="2" t="s">
        <v>35</v>
      </c>
      <c r="B16" s="295">
        <v>209</v>
      </c>
      <c r="C16" s="292">
        <v>0.29369643330574002</v>
      </c>
      <c r="D16" s="292">
        <v>0.43584069609642001</v>
      </c>
      <c r="E16" s="292">
        <v>0.405471682548523</v>
      </c>
      <c r="F16" s="292">
        <v>0.26099425554275502</v>
      </c>
      <c r="G16" s="292">
        <v>0.114316888153553</v>
      </c>
      <c r="H16" s="292">
        <v>0.12701590359211001</v>
      </c>
    </row>
    <row r="17" spans="1:8" x14ac:dyDescent="0.2">
      <c r="A17" s="2" t="s">
        <v>36</v>
      </c>
      <c r="B17" s="295">
        <v>29</v>
      </c>
      <c r="C17" s="292" t="s">
        <v>1</v>
      </c>
      <c r="D17" s="292" t="s">
        <v>1</v>
      </c>
      <c r="E17" s="292" t="s">
        <v>1</v>
      </c>
      <c r="F17" s="292" t="s">
        <v>1</v>
      </c>
      <c r="G17" s="292" t="s">
        <v>1</v>
      </c>
      <c r="H17" s="292" t="s">
        <v>1</v>
      </c>
    </row>
    <row r="18" spans="1:8" x14ac:dyDescent="0.2">
      <c r="A18" s="2" t="s">
        <v>37</v>
      </c>
      <c r="B18" s="295">
        <v>78</v>
      </c>
      <c r="C18" s="292">
        <v>0.39471641182899497</v>
      </c>
      <c r="D18" s="292">
        <v>0.24490684270858801</v>
      </c>
      <c r="E18" s="292">
        <v>6.8379044532775907E-2</v>
      </c>
      <c r="F18" s="292">
        <v>0.138115048408508</v>
      </c>
      <c r="G18" s="292">
        <v>6.8589679896831499E-2</v>
      </c>
      <c r="H18" s="292">
        <v>0.31199726462364202</v>
      </c>
    </row>
    <row r="19" spans="1:8" x14ac:dyDescent="0.2">
      <c r="A19" s="2" t="s">
        <v>38</v>
      </c>
      <c r="B19" s="295">
        <v>28</v>
      </c>
      <c r="C19" s="292" t="s">
        <v>1</v>
      </c>
      <c r="D19" s="292" t="s">
        <v>1</v>
      </c>
      <c r="E19" s="292" t="s">
        <v>1</v>
      </c>
      <c r="F19" s="292" t="s">
        <v>1</v>
      </c>
      <c r="G19" s="292" t="s">
        <v>1</v>
      </c>
      <c r="H19" s="292" t="s">
        <v>1</v>
      </c>
    </row>
    <row r="20" spans="1:8" x14ac:dyDescent="0.2">
      <c r="A20" s="5" t="s">
        <v>39</v>
      </c>
      <c r="B20" s="294" t="s">
        <v>1</v>
      </c>
      <c r="C20" s="291" t="s">
        <v>1</v>
      </c>
      <c r="D20" s="291" t="s">
        <v>1</v>
      </c>
      <c r="E20" s="291" t="s">
        <v>1</v>
      </c>
      <c r="F20" s="291" t="s">
        <v>1</v>
      </c>
      <c r="G20" s="291" t="s">
        <v>1</v>
      </c>
      <c r="H20" s="291" t="s">
        <v>1</v>
      </c>
    </row>
    <row r="21" spans="1:8" x14ac:dyDescent="0.2">
      <c r="A21" s="2" t="s">
        <v>35</v>
      </c>
      <c r="B21" s="295">
        <v>209</v>
      </c>
      <c r="C21" s="292">
        <v>0.29369643330574002</v>
      </c>
      <c r="D21" s="292">
        <v>0.43584069609642001</v>
      </c>
      <c r="E21" s="292">
        <v>0.405471682548523</v>
      </c>
      <c r="F21" s="292">
        <v>0.26099425554275502</v>
      </c>
      <c r="G21" s="292">
        <v>0.114316888153553</v>
      </c>
      <c r="H21" s="292">
        <v>0.12701590359211001</v>
      </c>
    </row>
    <row r="22" spans="1:8" x14ac:dyDescent="0.2">
      <c r="A22" s="2" t="s">
        <v>40</v>
      </c>
      <c r="B22" s="295">
        <v>11</v>
      </c>
      <c r="C22" s="292" t="s">
        <v>1</v>
      </c>
      <c r="D22" s="292" t="s">
        <v>1</v>
      </c>
      <c r="E22" s="292" t="s">
        <v>1</v>
      </c>
      <c r="F22" s="292" t="s">
        <v>1</v>
      </c>
      <c r="G22" s="292" t="s">
        <v>1</v>
      </c>
      <c r="H22" s="292" t="s">
        <v>1</v>
      </c>
    </row>
    <row r="23" spans="1:8" x14ac:dyDescent="0.2">
      <c r="A23" s="2" t="s">
        <v>41</v>
      </c>
      <c r="B23" s="295">
        <v>16</v>
      </c>
      <c r="C23" s="292" t="s">
        <v>1</v>
      </c>
      <c r="D23" s="292" t="s">
        <v>1</v>
      </c>
      <c r="E23" s="292" t="s">
        <v>1</v>
      </c>
      <c r="F23" s="292" t="s">
        <v>1</v>
      </c>
      <c r="G23" s="292" t="s">
        <v>1</v>
      </c>
      <c r="H23" s="292" t="s">
        <v>1</v>
      </c>
    </row>
    <row r="24" spans="1:8" x14ac:dyDescent="0.2">
      <c r="A24" s="2" t="s">
        <v>42</v>
      </c>
      <c r="B24" s="295">
        <v>2</v>
      </c>
      <c r="C24" s="292" t="s">
        <v>1</v>
      </c>
      <c r="D24" s="292" t="s">
        <v>1</v>
      </c>
      <c r="E24" s="292" t="s">
        <v>1</v>
      </c>
      <c r="F24" s="292" t="s">
        <v>1</v>
      </c>
      <c r="G24" s="292" t="s">
        <v>1</v>
      </c>
      <c r="H24" s="292" t="s">
        <v>1</v>
      </c>
    </row>
    <row r="25" spans="1:8" x14ac:dyDescent="0.2">
      <c r="A25" s="2" t="s">
        <v>43</v>
      </c>
      <c r="B25" s="295">
        <v>1</v>
      </c>
      <c r="C25" s="292" t="s">
        <v>1</v>
      </c>
      <c r="D25" s="292" t="s">
        <v>1</v>
      </c>
      <c r="E25" s="292" t="s">
        <v>1</v>
      </c>
      <c r="F25" s="292" t="s">
        <v>1</v>
      </c>
      <c r="G25" s="292" t="s">
        <v>1</v>
      </c>
      <c r="H25" s="292" t="s">
        <v>1</v>
      </c>
    </row>
    <row r="26" spans="1:8" x14ac:dyDescent="0.2">
      <c r="A26" s="2" t="s">
        <v>37</v>
      </c>
      <c r="B26" s="295">
        <v>78</v>
      </c>
      <c r="C26" s="292">
        <v>0.39471641182899497</v>
      </c>
      <c r="D26" s="292">
        <v>0.24490684270858801</v>
      </c>
      <c r="E26" s="292">
        <v>6.8379044532775907E-2</v>
      </c>
      <c r="F26" s="292">
        <v>0.138115048408508</v>
      </c>
      <c r="G26" s="292">
        <v>6.8589679896831499E-2</v>
      </c>
      <c r="H26" s="292">
        <v>0.31199726462364202</v>
      </c>
    </row>
    <row r="27" spans="1:8" x14ac:dyDescent="0.2">
      <c r="A27" s="2" t="s">
        <v>44</v>
      </c>
      <c r="B27" s="295">
        <v>5</v>
      </c>
      <c r="C27" s="292" t="s">
        <v>1</v>
      </c>
      <c r="D27" s="292" t="s">
        <v>1</v>
      </c>
      <c r="E27" s="292" t="s">
        <v>1</v>
      </c>
      <c r="F27" s="292" t="s">
        <v>1</v>
      </c>
      <c r="G27" s="292" t="s">
        <v>1</v>
      </c>
      <c r="H27" s="292" t="s">
        <v>1</v>
      </c>
    </row>
    <row r="28" spans="1:8" x14ac:dyDescent="0.2">
      <c r="A28" s="2" t="s">
        <v>45</v>
      </c>
      <c r="B28" s="295">
        <v>22</v>
      </c>
      <c r="C28" s="292" t="s">
        <v>1</v>
      </c>
      <c r="D28" s="292" t="s">
        <v>1</v>
      </c>
      <c r="E28" s="292" t="s">
        <v>1</v>
      </c>
      <c r="F28" s="292" t="s">
        <v>1</v>
      </c>
      <c r="G28" s="292" t="s">
        <v>1</v>
      </c>
      <c r="H28" s="292" t="s">
        <v>1</v>
      </c>
    </row>
    <row r="29" spans="1:8" x14ac:dyDescent="0.2">
      <c r="A29" s="5" t="s">
        <v>46</v>
      </c>
      <c r="B29" s="294" t="s">
        <v>1</v>
      </c>
      <c r="C29" s="291" t="s">
        <v>1</v>
      </c>
      <c r="D29" s="291" t="s">
        <v>1</v>
      </c>
      <c r="E29" s="291" t="s">
        <v>1</v>
      </c>
      <c r="F29" s="291" t="s">
        <v>1</v>
      </c>
      <c r="G29" s="291" t="s">
        <v>1</v>
      </c>
      <c r="H29" s="291" t="s">
        <v>1</v>
      </c>
    </row>
    <row r="30" spans="1:8" x14ac:dyDescent="0.2">
      <c r="A30" s="2" t="s">
        <v>47</v>
      </c>
      <c r="B30" s="295">
        <v>47</v>
      </c>
      <c r="C30" s="292">
        <v>0.41820898652076699</v>
      </c>
      <c r="D30" s="292">
        <v>0.248884677886963</v>
      </c>
      <c r="E30" s="292">
        <v>0.237095832824707</v>
      </c>
      <c r="F30" s="292">
        <v>0.267987459897995</v>
      </c>
      <c r="G30" s="292">
        <v>0.149231538176537</v>
      </c>
      <c r="H30" s="292">
        <v>0.17033912241458901</v>
      </c>
    </row>
    <row r="31" spans="1:8" x14ac:dyDescent="0.2">
      <c r="A31" s="2" t="s">
        <v>48</v>
      </c>
      <c r="B31" s="295">
        <v>128</v>
      </c>
      <c r="C31" s="292">
        <v>0.39671260118484503</v>
      </c>
      <c r="D31" s="292">
        <v>0.36229437589645402</v>
      </c>
      <c r="E31" s="292">
        <v>0.34514629840850802</v>
      </c>
      <c r="F31" s="292">
        <v>0.16213391721248599</v>
      </c>
      <c r="G31" s="292">
        <v>8.0258980393409701E-2</v>
      </c>
      <c r="H31" s="292">
        <v>0.14573487639427199</v>
      </c>
    </row>
    <row r="32" spans="1:8" x14ac:dyDescent="0.2">
      <c r="A32" s="2" t="s">
        <v>49</v>
      </c>
      <c r="B32" s="295">
        <v>57</v>
      </c>
      <c r="C32" s="292">
        <v>0.20441907644271901</v>
      </c>
      <c r="D32" s="292">
        <v>0.36479434370994601</v>
      </c>
      <c r="E32" s="292">
        <v>0.189230501651764</v>
      </c>
      <c r="F32" s="292">
        <v>0.295075863599777</v>
      </c>
      <c r="G32" s="292">
        <v>6.1387840658426299E-2</v>
      </c>
      <c r="H32" s="292">
        <v>0.31226760149002097</v>
      </c>
    </row>
    <row r="33" spans="1:8" x14ac:dyDescent="0.2">
      <c r="A33" s="2" t="s">
        <v>50</v>
      </c>
      <c r="B33" s="295">
        <v>89</v>
      </c>
      <c r="C33" s="292">
        <v>0.16657415032386799</v>
      </c>
      <c r="D33" s="292">
        <v>0.575206279754639</v>
      </c>
      <c r="E33" s="292">
        <v>0.52130317687988303</v>
      </c>
      <c r="F33" s="292">
        <v>0.36702629923820501</v>
      </c>
      <c r="G33" s="292">
        <v>0.112119428813457</v>
      </c>
      <c r="H33" s="292">
        <v>6.8038426339626298E-2</v>
      </c>
    </row>
    <row r="34" spans="1:8" x14ac:dyDescent="0.2">
      <c r="A34" s="5" t="s">
        <v>51</v>
      </c>
      <c r="B34" s="294" t="s">
        <v>1</v>
      </c>
      <c r="C34" s="291" t="s">
        <v>1</v>
      </c>
      <c r="D34" s="291" t="s">
        <v>1</v>
      </c>
      <c r="E34" s="291" t="s">
        <v>1</v>
      </c>
      <c r="F34" s="291" t="s">
        <v>1</v>
      </c>
      <c r="G34" s="291" t="s">
        <v>1</v>
      </c>
      <c r="H34" s="291" t="s">
        <v>1</v>
      </c>
    </row>
    <row r="35" spans="1:8" x14ac:dyDescent="0.2">
      <c r="A35" s="2" t="s">
        <v>52</v>
      </c>
      <c r="B35" s="295">
        <v>145</v>
      </c>
      <c r="C35" s="292">
        <v>0.37015026807785001</v>
      </c>
      <c r="D35" s="292">
        <v>0.31387549638748202</v>
      </c>
      <c r="E35" s="292">
        <v>0.27213665843009899</v>
      </c>
      <c r="F35" s="292">
        <v>0.24993993341922799</v>
      </c>
      <c r="G35" s="292">
        <v>8.3011746406555204E-2</v>
      </c>
      <c r="H35" s="292">
        <v>0.192378625273705</v>
      </c>
    </row>
    <row r="36" spans="1:8" x14ac:dyDescent="0.2">
      <c r="A36" s="2" t="s">
        <v>53</v>
      </c>
      <c r="B36" s="295">
        <v>119</v>
      </c>
      <c r="C36" s="292">
        <v>0.266480773687363</v>
      </c>
      <c r="D36" s="292">
        <v>0.43279278278350802</v>
      </c>
      <c r="E36" s="292">
        <v>0.380688637495041</v>
      </c>
      <c r="F36" s="292">
        <v>0.220615774393082</v>
      </c>
      <c r="G36" s="292">
        <v>8.8612183928489699E-2</v>
      </c>
      <c r="H36" s="292">
        <v>0.127970680594444</v>
      </c>
    </row>
    <row r="37" spans="1:8" x14ac:dyDescent="0.2">
      <c r="A37" s="2" t="s">
        <v>54</v>
      </c>
      <c r="B37" s="295">
        <v>47</v>
      </c>
      <c r="C37" s="292">
        <v>0.23369687795638999</v>
      </c>
      <c r="D37" s="292">
        <v>0.54752624034881603</v>
      </c>
      <c r="E37" s="292">
        <v>0.41459780931472801</v>
      </c>
      <c r="F37" s="292">
        <v>0.240205138921738</v>
      </c>
      <c r="G37" s="292">
        <v>0.113780908286572</v>
      </c>
      <c r="H37" s="292">
        <v>0.154423862695694</v>
      </c>
    </row>
    <row r="38" spans="1:8" x14ac:dyDescent="0.2">
      <c r="A38" s="2" t="s">
        <v>55</v>
      </c>
      <c r="B38" s="295">
        <v>43</v>
      </c>
      <c r="C38" s="292">
        <v>0.24278165400028201</v>
      </c>
      <c r="D38" s="292">
        <v>0.46289715170860302</v>
      </c>
      <c r="E38" s="292">
        <v>0.45227628946304299</v>
      </c>
      <c r="F38" s="292">
        <v>0.29095205664634699</v>
      </c>
      <c r="G38" s="292">
        <v>0.15969419479370101</v>
      </c>
      <c r="H38" s="292">
        <v>9.6983954310417203E-2</v>
      </c>
    </row>
    <row r="39" spans="1:8" x14ac:dyDescent="0.2">
      <c r="A39" s="5" t="s">
        <v>56</v>
      </c>
      <c r="B39" s="294" t="s">
        <v>1</v>
      </c>
      <c r="C39" s="291" t="s">
        <v>1</v>
      </c>
      <c r="D39" s="291" t="s">
        <v>1</v>
      </c>
      <c r="E39" s="291" t="s">
        <v>1</v>
      </c>
      <c r="F39" s="291" t="s">
        <v>1</v>
      </c>
      <c r="G39" s="291" t="s">
        <v>1</v>
      </c>
      <c r="H39" s="291" t="s">
        <v>1</v>
      </c>
    </row>
    <row r="40" spans="1:8" x14ac:dyDescent="0.2">
      <c r="A40" s="2" t="s">
        <v>57</v>
      </c>
      <c r="B40" s="295">
        <v>300</v>
      </c>
      <c r="C40" s="292">
        <v>0.29150357842445401</v>
      </c>
      <c r="D40" s="292">
        <v>0.404697835445404</v>
      </c>
      <c r="E40" s="292">
        <v>0.30536392331123402</v>
      </c>
      <c r="F40" s="292">
        <v>0.27628642320632901</v>
      </c>
      <c r="G40" s="292">
        <v>9.4308689236640902E-2</v>
      </c>
      <c r="H40" s="292">
        <v>0.17704051733017001</v>
      </c>
    </row>
    <row r="41" spans="1:8" x14ac:dyDescent="0.2">
      <c r="A41" s="2" t="s">
        <v>58</v>
      </c>
      <c r="B41" s="295">
        <v>47</v>
      </c>
      <c r="C41" s="292">
        <v>0.39398148655891402</v>
      </c>
      <c r="D41" s="292">
        <v>0.31645229458808899</v>
      </c>
      <c r="E41" s="292">
        <v>0.43997588753700301</v>
      </c>
      <c r="F41" s="292">
        <v>0.13960668444633501</v>
      </c>
      <c r="G41" s="292">
        <v>0.101308383047581</v>
      </c>
      <c r="H41" s="292">
        <v>0.115682423114777</v>
      </c>
    </row>
    <row r="42" spans="1:8" x14ac:dyDescent="0.2">
      <c r="A42" s="5" t="s">
        <v>59</v>
      </c>
      <c r="B42" s="294" t="s">
        <v>1</v>
      </c>
      <c r="C42" s="291" t="s">
        <v>1</v>
      </c>
      <c r="D42" s="291" t="s">
        <v>1</v>
      </c>
      <c r="E42" s="291" t="s">
        <v>1</v>
      </c>
      <c r="F42" s="291" t="s">
        <v>1</v>
      </c>
      <c r="G42" s="291" t="s">
        <v>1</v>
      </c>
      <c r="H42" s="291" t="s">
        <v>1</v>
      </c>
    </row>
    <row r="43" spans="1:8" x14ac:dyDescent="0.2">
      <c r="A43" s="2" t="s">
        <v>60</v>
      </c>
      <c r="B43" s="295">
        <v>266</v>
      </c>
      <c r="C43" s="292">
        <v>0.28545516729354897</v>
      </c>
      <c r="D43" s="292">
        <v>0.38571465015411399</v>
      </c>
      <c r="E43" s="292">
        <v>0.30165603756904602</v>
      </c>
      <c r="F43" s="292">
        <v>0.25640001893043501</v>
      </c>
      <c r="G43" s="292">
        <v>0.10229784250259399</v>
      </c>
      <c r="H43" s="292">
        <v>0.183587536215782</v>
      </c>
    </row>
    <row r="44" spans="1:8" x14ac:dyDescent="0.2">
      <c r="A44" s="2" t="s">
        <v>61</v>
      </c>
      <c r="B44" s="295">
        <v>42</v>
      </c>
      <c r="C44" s="292">
        <v>0.34506475925445601</v>
      </c>
      <c r="D44" s="292">
        <v>0.49876990914344799</v>
      </c>
      <c r="E44" s="292">
        <v>0.39347749948501598</v>
      </c>
      <c r="F44" s="292">
        <v>0.46433913707733199</v>
      </c>
      <c r="G44" s="292">
        <v>8.38969722390175E-2</v>
      </c>
      <c r="H44" s="292">
        <v>9.1460980474948897E-2</v>
      </c>
    </row>
    <row r="45" spans="1:8" x14ac:dyDescent="0.2">
      <c r="A45" s="2" t="s">
        <v>62</v>
      </c>
      <c r="B45" s="295">
        <v>44</v>
      </c>
      <c r="C45" s="292">
        <v>0.40275472402572599</v>
      </c>
      <c r="D45" s="292">
        <v>0.33645817637443498</v>
      </c>
      <c r="E45" s="292">
        <v>0.420705556869507</v>
      </c>
      <c r="F45" s="292">
        <v>0.11653296649456001</v>
      </c>
      <c r="G45" s="292">
        <v>7.5813479721546201E-2</v>
      </c>
      <c r="H45" s="292">
        <v>0.122995786368847</v>
      </c>
    </row>
    <row r="46" spans="1:8" x14ac:dyDescent="0.2">
      <c r="A46" s="5" t="s">
        <v>63</v>
      </c>
      <c r="B46" s="294" t="s">
        <v>1</v>
      </c>
      <c r="C46" s="291" t="s">
        <v>1</v>
      </c>
      <c r="D46" s="291" t="s">
        <v>1</v>
      </c>
      <c r="E46" s="291" t="s">
        <v>1</v>
      </c>
      <c r="F46" s="291" t="s">
        <v>1</v>
      </c>
      <c r="G46" s="291" t="s">
        <v>1</v>
      </c>
      <c r="H46" s="291" t="s">
        <v>1</v>
      </c>
    </row>
    <row r="47" spans="1:8" x14ac:dyDescent="0.2">
      <c r="A47" s="2" t="s">
        <v>64</v>
      </c>
      <c r="B47" s="295">
        <v>46</v>
      </c>
      <c r="C47" s="292">
        <v>0.29072225093841603</v>
      </c>
      <c r="D47" s="292">
        <v>0.30388003587722801</v>
      </c>
      <c r="E47" s="292">
        <v>0.41803172230720498</v>
      </c>
      <c r="F47" s="292">
        <v>0.362917870283127</v>
      </c>
      <c r="G47" s="292">
        <v>3.3139456063509001E-2</v>
      </c>
      <c r="H47" s="292">
        <v>0.139704570174217</v>
      </c>
    </row>
    <row r="48" spans="1:8" x14ac:dyDescent="0.2">
      <c r="A48" s="2" t="s">
        <v>65</v>
      </c>
      <c r="B48" s="295">
        <v>24</v>
      </c>
      <c r="C48" s="292" t="s">
        <v>1</v>
      </c>
      <c r="D48" s="292" t="s">
        <v>1</v>
      </c>
      <c r="E48" s="292" t="s">
        <v>1</v>
      </c>
      <c r="F48" s="292" t="s">
        <v>1</v>
      </c>
      <c r="G48" s="292" t="s">
        <v>1</v>
      </c>
      <c r="H48" s="292" t="s">
        <v>1</v>
      </c>
    </row>
    <row r="49" spans="1:8" x14ac:dyDescent="0.2">
      <c r="A49" s="2" t="s">
        <v>66</v>
      </c>
      <c r="B49" s="295">
        <v>40</v>
      </c>
      <c r="C49" s="292">
        <v>0.41217622160911599</v>
      </c>
      <c r="D49" s="292">
        <v>0.19541290402412401</v>
      </c>
      <c r="E49" s="292">
        <v>0.25654819607734702</v>
      </c>
      <c r="F49" s="292">
        <v>0.33659896254539501</v>
      </c>
      <c r="G49" s="292">
        <v>0.11663181334734</v>
      </c>
      <c r="H49" s="292">
        <v>0.172201693058014</v>
      </c>
    </row>
    <row r="50" spans="1:8" x14ac:dyDescent="0.2">
      <c r="A50" s="2" t="s">
        <v>67</v>
      </c>
      <c r="B50" s="295">
        <v>39</v>
      </c>
      <c r="C50" s="292">
        <v>0.18949781358241999</v>
      </c>
      <c r="D50" s="292">
        <v>0.42061629891395602</v>
      </c>
      <c r="E50" s="292">
        <v>0.34822818636894198</v>
      </c>
      <c r="F50" s="292">
        <v>0.13860638439655301</v>
      </c>
      <c r="G50" s="292">
        <v>9.7434148192405701E-2</v>
      </c>
      <c r="H50" s="292">
        <v>0.146181255578995</v>
      </c>
    </row>
    <row r="51" spans="1:8" x14ac:dyDescent="0.2">
      <c r="A51" s="2" t="s">
        <v>68</v>
      </c>
      <c r="B51" s="295">
        <v>49</v>
      </c>
      <c r="C51" s="292">
        <v>0.263472110033035</v>
      </c>
      <c r="D51" s="292">
        <v>0.54253399372100797</v>
      </c>
      <c r="E51" s="292">
        <v>0.410800009965897</v>
      </c>
      <c r="F51" s="292">
        <v>0.37454584240913402</v>
      </c>
      <c r="G51" s="292">
        <v>0.184251248836517</v>
      </c>
      <c r="H51" s="292">
        <v>5.8596212416887297E-2</v>
      </c>
    </row>
    <row r="52" spans="1:8" x14ac:dyDescent="0.2">
      <c r="A52" s="2" t="s">
        <v>69</v>
      </c>
      <c r="B52" s="295">
        <v>41</v>
      </c>
      <c r="C52" s="292">
        <v>0.44234642386436501</v>
      </c>
      <c r="D52" s="292">
        <v>0.52102845907211304</v>
      </c>
      <c r="E52" s="292">
        <v>0.24050022661685899</v>
      </c>
      <c r="F52" s="292">
        <v>0.21667580306529999</v>
      </c>
      <c r="G52" s="292">
        <v>3.78058105707169E-2</v>
      </c>
      <c r="H52" s="292">
        <v>0.12866511940956099</v>
      </c>
    </row>
    <row r="53" spans="1:8" x14ac:dyDescent="0.2">
      <c r="A53" s="2" t="s">
        <v>70</v>
      </c>
      <c r="B53" s="295">
        <v>24</v>
      </c>
      <c r="C53" s="292" t="s">
        <v>1</v>
      </c>
      <c r="D53" s="292" t="s">
        <v>1</v>
      </c>
      <c r="E53" s="292" t="s">
        <v>1</v>
      </c>
      <c r="F53" s="292" t="s">
        <v>1</v>
      </c>
      <c r="G53" s="292" t="s">
        <v>1</v>
      </c>
      <c r="H53" s="292" t="s">
        <v>1</v>
      </c>
    </row>
    <row r="54" spans="1:8" x14ac:dyDescent="0.2">
      <c r="A54" s="2" t="s">
        <v>71</v>
      </c>
      <c r="B54" s="295">
        <v>25</v>
      </c>
      <c r="C54" s="292" t="s">
        <v>1</v>
      </c>
      <c r="D54" s="292" t="s">
        <v>1</v>
      </c>
      <c r="E54" s="292" t="s">
        <v>1</v>
      </c>
      <c r="F54" s="292" t="s">
        <v>1</v>
      </c>
      <c r="G54" s="292" t="s">
        <v>1</v>
      </c>
      <c r="H54" s="292" t="s">
        <v>1</v>
      </c>
    </row>
    <row r="55" spans="1:8" x14ac:dyDescent="0.2">
      <c r="A55" s="2" t="s">
        <v>72</v>
      </c>
      <c r="B55" s="295">
        <v>19</v>
      </c>
      <c r="C55" s="292" t="s">
        <v>1</v>
      </c>
      <c r="D55" s="292" t="s">
        <v>1</v>
      </c>
      <c r="E55" s="292" t="s">
        <v>1</v>
      </c>
      <c r="F55" s="292" t="s">
        <v>1</v>
      </c>
      <c r="G55" s="292" t="s">
        <v>1</v>
      </c>
      <c r="H55" s="292" t="s">
        <v>1</v>
      </c>
    </row>
    <row r="56" spans="1:8" x14ac:dyDescent="0.2">
      <c r="A56" s="2" t="s">
        <v>73</v>
      </c>
      <c r="B56" s="295">
        <v>49</v>
      </c>
      <c r="C56" s="292">
        <v>0.25737118721008301</v>
      </c>
      <c r="D56" s="292">
        <v>0.38365194201469399</v>
      </c>
      <c r="E56" s="292">
        <v>0.32274344563484197</v>
      </c>
      <c r="F56" s="292">
        <v>0.22895556688308699</v>
      </c>
      <c r="G56" s="292">
        <v>8.9116767048835806E-3</v>
      </c>
      <c r="H56" s="292">
        <v>0.22033116221427901</v>
      </c>
    </row>
    <row r="57" spans="1:8" x14ac:dyDescent="0.2">
      <c r="A57" s="5" t="s">
        <v>74</v>
      </c>
      <c r="B57" s="294" t="s">
        <v>1</v>
      </c>
      <c r="C57" s="291" t="s">
        <v>1</v>
      </c>
      <c r="D57" s="291" t="s">
        <v>1</v>
      </c>
      <c r="E57" s="291" t="s">
        <v>1</v>
      </c>
      <c r="F57" s="291" t="s">
        <v>1</v>
      </c>
      <c r="G57" s="291" t="s">
        <v>1</v>
      </c>
      <c r="H57" s="291" t="s">
        <v>1</v>
      </c>
    </row>
    <row r="58" spans="1:8" x14ac:dyDescent="0.2">
      <c r="A58" s="2" t="s">
        <v>75</v>
      </c>
      <c r="B58" s="295">
        <v>46</v>
      </c>
      <c r="C58" s="292">
        <v>0.29072225093841603</v>
      </c>
      <c r="D58" s="292">
        <v>0.30388003587722801</v>
      </c>
      <c r="E58" s="292">
        <v>0.41803172230720498</v>
      </c>
      <c r="F58" s="292">
        <v>0.362917870283127</v>
      </c>
      <c r="G58" s="292">
        <v>3.3139456063509001E-2</v>
      </c>
      <c r="H58" s="292">
        <v>0.139704570174217</v>
      </c>
    </row>
    <row r="59" spans="1:8" x14ac:dyDescent="0.2">
      <c r="A59" s="2" t="s">
        <v>76</v>
      </c>
      <c r="B59" s="295">
        <v>219</v>
      </c>
      <c r="C59" s="292">
        <v>0.28651344776153598</v>
      </c>
      <c r="D59" s="292">
        <v>0.42219752073288003</v>
      </c>
      <c r="E59" s="292">
        <v>0.33106106519699102</v>
      </c>
      <c r="F59" s="292">
        <v>0.24930755794048301</v>
      </c>
      <c r="G59" s="292">
        <v>0.108920700848103</v>
      </c>
      <c r="H59" s="292">
        <v>0.16036479175090801</v>
      </c>
    </row>
    <row r="60" spans="1:8" x14ac:dyDescent="0.2">
      <c r="A60" s="2" t="s">
        <v>77</v>
      </c>
      <c r="B60" s="295">
        <v>73</v>
      </c>
      <c r="C60" s="292">
        <v>0.41015982627868702</v>
      </c>
      <c r="D60" s="292">
        <v>0.34556087851524397</v>
      </c>
      <c r="E60" s="292">
        <v>0.27779257297515902</v>
      </c>
      <c r="F60" s="292">
        <v>0.21189339458942399</v>
      </c>
      <c r="G60" s="292">
        <v>9.1351218521595001E-2</v>
      </c>
      <c r="H60" s="292">
        <v>0.16046880185604101</v>
      </c>
    </row>
    <row r="61" spans="1:8" x14ac:dyDescent="0.2">
      <c r="A61" s="2" t="s">
        <v>78</v>
      </c>
      <c r="B61" s="295">
        <v>18</v>
      </c>
      <c r="C61" s="292" t="s">
        <v>1</v>
      </c>
      <c r="D61" s="292" t="s">
        <v>1</v>
      </c>
      <c r="E61" s="292" t="s">
        <v>1</v>
      </c>
      <c r="F61" s="292" t="s">
        <v>1</v>
      </c>
      <c r="G61" s="292" t="s">
        <v>1</v>
      </c>
      <c r="H61" s="292" t="s">
        <v>1</v>
      </c>
    </row>
    <row r="62" spans="1:8" x14ac:dyDescent="0.2">
      <c r="A62" s="5" t="s">
        <v>79</v>
      </c>
      <c r="B62" s="294" t="s">
        <v>1</v>
      </c>
      <c r="C62" s="291" t="s">
        <v>1</v>
      </c>
      <c r="D62" s="291" t="s">
        <v>1</v>
      </c>
      <c r="E62" s="291" t="s">
        <v>1</v>
      </c>
      <c r="F62" s="291" t="s">
        <v>1</v>
      </c>
      <c r="G62" s="291" t="s">
        <v>1</v>
      </c>
      <c r="H62" s="291" t="s">
        <v>1</v>
      </c>
    </row>
    <row r="63" spans="1:8" x14ac:dyDescent="0.2">
      <c r="A63" s="2" t="s">
        <v>80</v>
      </c>
      <c r="B63" s="295">
        <v>295</v>
      </c>
      <c r="C63" s="292">
        <v>0.32988038659095797</v>
      </c>
      <c r="D63" s="292">
        <v>0.35658359527587902</v>
      </c>
      <c r="E63" s="292">
        <v>0.32004779577255199</v>
      </c>
      <c r="F63" s="292">
        <v>0.24907490611076399</v>
      </c>
      <c r="G63" s="292">
        <v>8.3710335195064503E-2</v>
      </c>
      <c r="H63" s="292">
        <v>0.16642461717128801</v>
      </c>
    </row>
    <row r="64" spans="1:8" x14ac:dyDescent="0.2">
      <c r="A64" s="2" t="s">
        <v>81</v>
      </c>
      <c r="B64" s="295">
        <v>10</v>
      </c>
      <c r="C64" s="292" t="s">
        <v>1</v>
      </c>
      <c r="D64" s="292" t="s">
        <v>1</v>
      </c>
      <c r="E64" s="292" t="s">
        <v>1</v>
      </c>
      <c r="F64" s="292" t="s">
        <v>1</v>
      </c>
      <c r="G64" s="292" t="s">
        <v>1</v>
      </c>
      <c r="H64" s="292" t="s">
        <v>1</v>
      </c>
    </row>
    <row r="65" spans="1:8" x14ac:dyDescent="0.2">
      <c r="A65" s="2" t="s">
        <v>82</v>
      </c>
      <c r="B65" s="295">
        <v>19</v>
      </c>
      <c r="C65" s="292" t="s">
        <v>1</v>
      </c>
      <c r="D65" s="292" t="s">
        <v>1</v>
      </c>
      <c r="E65" s="292" t="s">
        <v>1</v>
      </c>
      <c r="F65" s="292" t="s">
        <v>1</v>
      </c>
      <c r="G65" s="292" t="s">
        <v>1</v>
      </c>
      <c r="H65" s="292" t="s">
        <v>1</v>
      </c>
    </row>
    <row r="66" spans="1:8" x14ac:dyDescent="0.2">
      <c r="A66" s="2" t="s">
        <v>83</v>
      </c>
      <c r="B66" s="295">
        <v>29</v>
      </c>
      <c r="C66" s="292" t="s">
        <v>1</v>
      </c>
      <c r="D66" s="292" t="s">
        <v>1</v>
      </c>
      <c r="E66" s="292" t="s">
        <v>1</v>
      </c>
      <c r="F66" s="292" t="s">
        <v>1</v>
      </c>
      <c r="G66" s="292" t="s">
        <v>1</v>
      </c>
      <c r="H66" s="292" t="s">
        <v>1</v>
      </c>
    </row>
    <row r="67" spans="1:8" x14ac:dyDescent="0.2">
      <c r="A67" s="5" t="s">
        <v>84</v>
      </c>
      <c r="B67" s="294" t="s">
        <v>1</v>
      </c>
      <c r="C67" s="291" t="s">
        <v>1</v>
      </c>
      <c r="D67" s="291" t="s">
        <v>1</v>
      </c>
      <c r="E67" s="291" t="s">
        <v>1</v>
      </c>
      <c r="F67" s="291" t="s">
        <v>1</v>
      </c>
      <c r="G67" s="291" t="s">
        <v>1</v>
      </c>
      <c r="H67" s="291" t="s">
        <v>1</v>
      </c>
    </row>
    <row r="68" spans="1:8" x14ac:dyDescent="0.2">
      <c r="A68" s="2" t="s">
        <v>85</v>
      </c>
      <c r="B68" s="295">
        <v>307</v>
      </c>
      <c r="C68" s="292">
        <v>0.315514206886292</v>
      </c>
      <c r="D68" s="292">
        <v>0.37329605221748402</v>
      </c>
      <c r="E68" s="292">
        <v>0.33000248670577997</v>
      </c>
      <c r="F68" s="292">
        <v>0.236330091953278</v>
      </c>
      <c r="G68" s="292">
        <v>9.4695538282394395E-2</v>
      </c>
      <c r="H68" s="292">
        <v>0.17104712128639199</v>
      </c>
    </row>
    <row r="69" spans="1:8" x14ac:dyDescent="0.2">
      <c r="A69" s="2" t="s">
        <v>86</v>
      </c>
      <c r="B69" s="295">
        <v>6</v>
      </c>
      <c r="C69" s="292" t="s">
        <v>1</v>
      </c>
      <c r="D69" s="292" t="s">
        <v>1</v>
      </c>
      <c r="E69" s="292" t="s">
        <v>1</v>
      </c>
      <c r="F69" s="292" t="s">
        <v>1</v>
      </c>
      <c r="G69" s="292" t="s">
        <v>1</v>
      </c>
      <c r="H69" s="292" t="s">
        <v>1</v>
      </c>
    </row>
    <row r="70" spans="1:8" x14ac:dyDescent="0.2">
      <c r="A70" s="2" t="s">
        <v>87</v>
      </c>
      <c r="B70" s="295">
        <v>41</v>
      </c>
      <c r="C70" s="292">
        <v>0.32081300020217901</v>
      </c>
      <c r="D70" s="292">
        <v>0.52230411767959595</v>
      </c>
      <c r="E70" s="292">
        <v>0.41082051396369901</v>
      </c>
      <c r="F70" s="292">
        <v>0.30452129244804399</v>
      </c>
      <c r="G70" s="292">
        <v>0.115995295345783</v>
      </c>
      <c r="H70" s="292">
        <v>5.2784264087677002E-2</v>
      </c>
    </row>
    <row r="71" spans="1:8" x14ac:dyDescent="0.2">
      <c r="A71" s="2" t="s">
        <v>88</v>
      </c>
      <c r="B71" s="295">
        <v>2</v>
      </c>
      <c r="C71" s="292" t="s">
        <v>1</v>
      </c>
      <c r="D71" s="292" t="s">
        <v>1</v>
      </c>
      <c r="E71" s="292" t="s">
        <v>1</v>
      </c>
      <c r="F71" s="292" t="s">
        <v>1</v>
      </c>
      <c r="G71" s="292" t="s">
        <v>1</v>
      </c>
      <c r="H71" s="292" t="s">
        <v>1</v>
      </c>
    </row>
    <row r="72" spans="1:8" x14ac:dyDescent="0.2">
      <c r="A72" s="5" t="s">
        <v>89</v>
      </c>
      <c r="B72" s="294" t="s">
        <v>1</v>
      </c>
      <c r="C72" s="291" t="s">
        <v>1</v>
      </c>
      <c r="D72" s="291" t="s">
        <v>1</v>
      </c>
      <c r="E72" s="291" t="s">
        <v>1</v>
      </c>
      <c r="F72" s="291" t="s">
        <v>1</v>
      </c>
      <c r="G72" s="291" t="s">
        <v>1</v>
      </c>
      <c r="H72" s="291" t="s">
        <v>1</v>
      </c>
    </row>
    <row r="73" spans="1:8" x14ac:dyDescent="0.2">
      <c r="A73" s="2" t="s">
        <v>89</v>
      </c>
      <c r="B73" s="295">
        <v>356</v>
      </c>
      <c r="C73" s="292">
        <v>0.315564125776291</v>
      </c>
      <c r="D73" s="292">
        <v>0.38007670640945401</v>
      </c>
      <c r="E73" s="292">
        <v>0.32846879959106401</v>
      </c>
      <c r="F73" s="292">
        <v>0.243367254734039</v>
      </c>
      <c r="G73" s="292">
        <v>9.3892350792884799E-2</v>
      </c>
      <c r="H73" s="292">
        <v>0.169943273067474</v>
      </c>
    </row>
    <row r="74" spans="1:8" x14ac:dyDescent="0.2">
      <c r="A74" s="2" t="s">
        <v>90</v>
      </c>
      <c r="B74" s="295">
        <v>0</v>
      </c>
      <c r="C74" s="292" t="s">
        <v>1</v>
      </c>
      <c r="D74" s="292" t="s">
        <v>1</v>
      </c>
      <c r="E74" s="292" t="s">
        <v>1</v>
      </c>
      <c r="F74" s="292" t="s">
        <v>1</v>
      </c>
      <c r="G74" s="292" t="s">
        <v>1</v>
      </c>
      <c r="H74" s="292" t="s">
        <v>1</v>
      </c>
    </row>
    <row r="75" spans="1:8" x14ac:dyDescent="0.2">
      <c r="A75" s="5" t="s">
        <v>91</v>
      </c>
      <c r="B75" s="294" t="s">
        <v>1</v>
      </c>
      <c r="C75" s="291" t="s">
        <v>1</v>
      </c>
      <c r="D75" s="291" t="s">
        <v>1</v>
      </c>
      <c r="E75" s="291" t="s">
        <v>1</v>
      </c>
      <c r="F75" s="291" t="s">
        <v>1</v>
      </c>
      <c r="G75" s="291" t="s">
        <v>1</v>
      </c>
      <c r="H75" s="291" t="s">
        <v>1</v>
      </c>
    </row>
    <row r="76" spans="1:8" x14ac:dyDescent="0.2">
      <c r="A76" s="2" t="s">
        <v>92</v>
      </c>
      <c r="B76" s="295">
        <v>184</v>
      </c>
      <c r="C76" s="292">
        <v>0.312679022550583</v>
      </c>
      <c r="D76" s="292">
        <v>0.37388500571250899</v>
      </c>
      <c r="E76" s="292">
        <v>0.46061649918556202</v>
      </c>
      <c r="F76" s="292">
        <v>0.26019167900085399</v>
      </c>
      <c r="G76" s="292">
        <v>0.109411656856537</v>
      </c>
      <c r="H76" s="292">
        <v>9.2633679509162903E-2</v>
      </c>
    </row>
    <row r="77" spans="1:8" x14ac:dyDescent="0.2">
      <c r="A77" s="2" t="s">
        <v>93</v>
      </c>
      <c r="B77" s="295">
        <v>57</v>
      </c>
      <c r="C77" s="292">
        <v>0.30645030736923201</v>
      </c>
      <c r="D77" s="292">
        <v>0.329659283161163</v>
      </c>
      <c r="E77" s="292">
        <v>0.171113476157188</v>
      </c>
      <c r="F77" s="292">
        <v>0.29466238617897</v>
      </c>
      <c r="G77" s="292">
        <v>0.12128309160471</v>
      </c>
      <c r="H77" s="292">
        <v>0.314238131046295</v>
      </c>
    </row>
    <row r="78" spans="1:8" x14ac:dyDescent="0.2">
      <c r="A78" s="2" t="s">
        <v>94</v>
      </c>
      <c r="B78" s="295">
        <v>112</v>
      </c>
      <c r="C78" s="292">
        <v>0.32344913482665999</v>
      </c>
      <c r="D78" s="292">
        <v>0.41940882802009599</v>
      </c>
      <c r="E78" s="292">
        <v>0.18132816255092599</v>
      </c>
      <c r="F78" s="292">
        <v>0.18756891787052199</v>
      </c>
      <c r="G78" s="292">
        <v>5.2124291658401503E-2</v>
      </c>
      <c r="H78" s="292">
        <v>0.226977273821831</v>
      </c>
    </row>
    <row r="79" spans="1:8" x14ac:dyDescent="0.2">
      <c r="A79" s="5" t="s">
        <v>95</v>
      </c>
      <c r="B79" s="294" t="s">
        <v>1</v>
      </c>
      <c r="C79" s="291" t="s">
        <v>1</v>
      </c>
      <c r="D79" s="291" t="s">
        <v>1</v>
      </c>
      <c r="E79" s="291" t="s">
        <v>1</v>
      </c>
      <c r="F79" s="291" t="s">
        <v>1</v>
      </c>
      <c r="G79" s="291" t="s">
        <v>1</v>
      </c>
      <c r="H79" s="291" t="s">
        <v>1</v>
      </c>
    </row>
    <row r="80" spans="1:8" x14ac:dyDescent="0.2">
      <c r="A80" s="2" t="s">
        <v>96</v>
      </c>
      <c r="B80" s="295">
        <v>58</v>
      </c>
      <c r="C80" s="292">
        <v>0.28686493635177601</v>
      </c>
      <c r="D80" s="292">
        <v>0.60764801502227805</v>
      </c>
      <c r="E80" s="292">
        <v>0.29450762271881098</v>
      </c>
      <c r="F80" s="292">
        <v>0.48140799999237099</v>
      </c>
      <c r="G80" s="292">
        <v>7.1216948330402402E-2</v>
      </c>
      <c r="H80" s="292">
        <v>1.69406458735466E-2</v>
      </c>
    </row>
    <row r="81" spans="1:8" x14ac:dyDescent="0.2">
      <c r="A81" s="2" t="s">
        <v>97</v>
      </c>
      <c r="B81" s="295">
        <v>60</v>
      </c>
      <c r="C81" s="292">
        <v>0.27670869231224099</v>
      </c>
      <c r="D81" s="292">
        <v>0.43099513649940502</v>
      </c>
      <c r="E81" s="292">
        <v>0.25511410832405101</v>
      </c>
      <c r="F81" s="292">
        <v>0.251972615718842</v>
      </c>
      <c r="G81" s="292">
        <v>0.174116745591164</v>
      </c>
      <c r="H81" s="292">
        <v>0.11074708402156801</v>
      </c>
    </row>
    <row r="82" spans="1:8" x14ac:dyDescent="0.2">
      <c r="A82" s="2" t="s">
        <v>98</v>
      </c>
      <c r="B82" s="295">
        <v>19</v>
      </c>
      <c r="C82" s="292" t="s">
        <v>1</v>
      </c>
      <c r="D82" s="292" t="s">
        <v>1</v>
      </c>
      <c r="E82" s="292" t="s">
        <v>1</v>
      </c>
      <c r="F82" s="292" t="s">
        <v>1</v>
      </c>
      <c r="G82" s="292" t="s">
        <v>1</v>
      </c>
      <c r="H82" s="292" t="s">
        <v>1</v>
      </c>
    </row>
    <row r="83" spans="1:8" x14ac:dyDescent="0.2">
      <c r="A83" s="2" t="s">
        <v>99</v>
      </c>
      <c r="B83" s="295">
        <v>54</v>
      </c>
      <c r="C83" s="292">
        <v>0.32890701293945301</v>
      </c>
      <c r="D83" s="292">
        <v>0.38269284367561301</v>
      </c>
      <c r="E83" s="292">
        <v>0.26499205827713002</v>
      </c>
      <c r="F83" s="292">
        <v>0.118981458246708</v>
      </c>
      <c r="G83" s="292">
        <v>7.5671099126339E-2</v>
      </c>
      <c r="H83" s="292">
        <v>0.21594470739364599</v>
      </c>
    </row>
    <row r="84" spans="1:8" x14ac:dyDescent="0.2">
      <c r="A84" s="2" t="s">
        <v>100</v>
      </c>
      <c r="B84" s="295">
        <v>20</v>
      </c>
      <c r="C84" s="292" t="s">
        <v>1</v>
      </c>
      <c r="D84" s="292" t="s">
        <v>1</v>
      </c>
      <c r="E84" s="292" t="s">
        <v>1</v>
      </c>
      <c r="F84" s="292" t="s">
        <v>1</v>
      </c>
      <c r="G84" s="292" t="s">
        <v>1</v>
      </c>
      <c r="H84" s="292" t="s">
        <v>1</v>
      </c>
    </row>
    <row r="85" spans="1:8" x14ac:dyDescent="0.2">
      <c r="A85" s="2" t="s">
        <v>101</v>
      </c>
      <c r="B85" s="295">
        <v>30</v>
      </c>
      <c r="C85" s="292">
        <v>0.21252945065498399</v>
      </c>
      <c r="D85" s="292">
        <v>7.1388199925422696E-2</v>
      </c>
      <c r="E85" s="292">
        <v>0.26539409160614003</v>
      </c>
      <c r="F85" s="292">
        <v>0.21228206157684301</v>
      </c>
      <c r="G85" s="292">
        <v>0.182151153683662</v>
      </c>
      <c r="H85" s="292">
        <v>0.48190823197364802</v>
      </c>
    </row>
    <row r="86" spans="1:8" x14ac:dyDescent="0.2">
      <c r="A86" s="2" t="s">
        <v>102</v>
      </c>
      <c r="B86" s="295">
        <v>4</v>
      </c>
      <c r="C86" s="292" t="s">
        <v>1</v>
      </c>
      <c r="D86" s="292" t="s">
        <v>1</v>
      </c>
      <c r="E86" s="292" t="s">
        <v>1</v>
      </c>
      <c r="F86" s="292" t="s">
        <v>1</v>
      </c>
      <c r="G86" s="292" t="s">
        <v>1</v>
      </c>
      <c r="H86" s="292" t="s">
        <v>1</v>
      </c>
    </row>
    <row r="87" spans="1:8" x14ac:dyDescent="0.2">
      <c r="A87" s="2" t="s">
        <v>103</v>
      </c>
      <c r="B87" s="295">
        <v>16</v>
      </c>
      <c r="C87" s="292" t="s">
        <v>1</v>
      </c>
      <c r="D87" s="292" t="s">
        <v>1</v>
      </c>
      <c r="E87" s="292" t="s">
        <v>1</v>
      </c>
      <c r="F87" s="292" t="s">
        <v>1</v>
      </c>
      <c r="G87" s="292" t="s">
        <v>1</v>
      </c>
      <c r="H87" s="292" t="s">
        <v>1</v>
      </c>
    </row>
    <row r="88" spans="1:8" x14ac:dyDescent="0.2">
      <c r="A88" s="2" t="s">
        <v>104</v>
      </c>
      <c r="B88" s="295">
        <v>86</v>
      </c>
      <c r="C88" s="292">
        <v>0.282648205757141</v>
      </c>
      <c r="D88" s="292">
        <v>0.33481633663177501</v>
      </c>
      <c r="E88" s="292">
        <v>0.426506698131561</v>
      </c>
      <c r="F88" s="292">
        <v>0.263925641775131</v>
      </c>
      <c r="G88" s="292">
        <v>6.1007816344499602E-2</v>
      </c>
      <c r="H88" s="292">
        <v>0.19817964732646901</v>
      </c>
    </row>
    <row r="89" spans="1:8" x14ac:dyDescent="0.2">
      <c r="A89" s="5" t="s">
        <v>105</v>
      </c>
      <c r="B89" s="294" t="s">
        <v>1</v>
      </c>
      <c r="C89" s="291" t="s">
        <v>1</v>
      </c>
      <c r="D89" s="291" t="s">
        <v>1</v>
      </c>
      <c r="E89" s="291" t="s">
        <v>1</v>
      </c>
      <c r="F89" s="291" t="s">
        <v>1</v>
      </c>
      <c r="G89" s="291" t="s">
        <v>1</v>
      </c>
      <c r="H89" s="291" t="s">
        <v>1</v>
      </c>
    </row>
    <row r="90" spans="1:8" x14ac:dyDescent="0.2">
      <c r="A90" s="2" t="s">
        <v>106</v>
      </c>
      <c r="B90" s="295">
        <v>88</v>
      </c>
      <c r="C90" s="292">
        <v>0.399147659540176</v>
      </c>
      <c r="D90" s="292">
        <v>0.26289269328117398</v>
      </c>
      <c r="E90" s="292">
        <v>0.28761085867881803</v>
      </c>
      <c r="F90" s="292">
        <v>0.20324310660362199</v>
      </c>
      <c r="G90" s="292">
        <v>0.108191624283791</v>
      </c>
      <c r="H90" s="292">
        <v>0.167278617620468</v>
      </c>
    </row>
    <row r="91" spans="1:8" x14ac:dyDescent="0.2">
      <c r="A91" s="2" t="s">
        <v>107</v>
      </c>
      <c r="B91" s="295">
        <v>124</v>
      </c>
      <c r="C91" s="292">
        <v>0.35170775651931802</v>
      </c>
      <c r="D91" s="292">
        <v>0.419000715017319</v>
      </c>
      <c r="E91" s="292">
        <v>0.32306200265884399</v>
      </c>
      <c r="F91" s="292">
        <v>0.22091895341873199</v>
      </c>
      <c r="G91" s="292">
        <v>8.4040887653827695E-2</v>
      </c>
      <c r="H91" s="292">
        <v>0.15142446756362901</v>
      </c>
    </row>
    <row r="92" spans="1:8" x14ac:dyDescent="0.2">
      <c r="A92" s="2" t="s">
        <v>108</v>
      </c>
      <c r="B92" s="295">
        <v>100</v>
      </c>
      <c r="C92" s="292">
        <v>0.19130679965019201</v>
      </c>
      <c r="D92" s="292">
        <v>0.48977160453796398</v>
      </c>
      <c r="E92" s="292">
        <v>0.40933829545974698</v>
      </c>
      <c r="F92" s="292">
        <v>0.33288189768791199</v>
      </c>
      <c r="G92" s="292">
        <v>0.10818100720644</v>
      </c>
      <c r="H92" s="292">
        <v>0.17592184245586401</v>
      </c>
    </row>
    <row r="93" spans="1:8" x14ac:dyDescent="0.2">
      <c r="A93" s="2" t="s">
        <v>109</v>
      </c>
      <c r="B93" s="295">
        <v>9</v>
      </c>
      <c r="C93" s="292" t="s">
        <v>1</v>
      </c>
      <c r="D93" s="292" t="s">
        <v>1</v>
      </c>
      <c r="E93" s="292" t="s">
        <v>1</v>
      </c>
      <c r="F93" s="292" t="s">
        <v>1</v>
      </c>
      <c r="G93" s="292" t="s">
        <v>1</v>
      </c>
      <c r="H93" s="292" t="s">
        <v>1</v>
      </c>
    </row>
    <row r="94" spans="1:8" x14ac:dyDescent="0.2">
      <c r="A94" s="5" t="s">
        <v>110</v>
      </c>
      <c r="B94" s="294" t="s">
        <v>1</v>
      </c>
      <c r="C94" s="291" t="s">
        <v>1</v>
      </c>
      <c r="D94" s="291" t="s">
        <v>1</v>
      </c>
      <c r="E94" s="291" t="s">
        <v>1</v>
      </c>
      <c r="F94" s="291" t="s">
        <v>1</v>
      </c>
      <c r="G94" s="291" t="s">
        <v>1</v>
      </c>
      <c r="H94" s="291" t="s">
        <v>1</v>
      </c>
    </row>
    <row r="95" spans="1:8" x14ac:dyDescent="0.2">
      <c r="A95" s="2" t="s">
        <v>106</v>
      </c>
      <c r="B95" s="295">
        <v>138</v>
      </c>
      <c r="C95" s="292">
        <v>0.43035942316055298</v>
      </c>
      <c r="D95" s="292">
        <v>0.27699515223503102</v>
      </c>
      <c r="E95" s="292">
        <v>0.316364765167236</v>
      </c>
      <c r="F95" s="292">
        <v>0.17978200316429099</v>
      </c>
      <c r="G95" s="292">
        <v>0.100514240562916</v>
      </c>
      <c r="H95" s="292">
        <v>0.140572234988213</v>
      </c>
    </row>
    <row r="96" spans="1:8" x14ac:dyDescent="0.2">
      <c r="A96" s="2" t="s">
        <v>107</v>
      </c>
      <c r="B96" s="295">
        <v>109</v>
      </c>
      <c r="C96" s="292">
        <v>0.27759453654289201</v>
      </c>
      <c r="D96" s="292">
        <v>0.54363346099853505</v>
      </c>
      <c r="E96" s="292">
        <v>0.34510141611099199</v>
      </c>
      <c r="F96" s="292">
        <v>0.25815293192863498</v>
      </c>
      <c r="G96" s="292">
        <v>0.10005168616771699</v>
      </c>
      <c r="H96" s="292">
        <v>0.153248280286789</v>
      </c>
    </row>
    <row r="97" spans="1:8" x14ac:dyDescent="0.2">
      <c r="A97" s="2" t="s">
        <v>108</v>
      </c>
      <c r="B97" s="295">
        <v>72</v>
      </c>
      <c r="C97" s="292">
        <v>9.8071552813053103E-2</v>
      </c>
      <c r="D97" s="292">
        <v>0.37710461020469699</v>
      </c>
      <c r="E97" s="292">
        <v>0.36080709099769598</v>
      </c>
      <c r="F97" s="292">
        <v>0.41739365458488498</v>
      </c>
      <c r="G97" s="292">
        <v>8.5918746888637501E-2</v>
      </c>
      <c r="H97" s="292">
        <v>0.24542540311813399</v>
      </c>
    </row>
    <row r="98" spans="1:8" x14ac:dyDescent="0.2">
      <c r="A98" s="2" t="s">
        <v>109</v>
      </c>
      <c r="B98" s="295">
        <v>2</v>
      </c>
      <c r="C98" s="292" t="s">
        <v>1</v>
      </c>
      <c r="D98" s="292" t="s">
        <v>1</v>
      </c>
      <c r="E98" s="292" t="s">
        <v>1</v>
      </c>
      <c r="F98" s="292" t="s">
        <v>1</v>
      </c>
      <c r="G98" s="292" t="s">
        <v>1</v>
      </c>
      <c r="H98" s="292" t="s">
        <v>1</v>
      </c>
    </row>
    <row r="99" spans="1:8" x14ac:dyDescent="0.2">
      <c r="A99" s="5" t="s">
        <v>111</v>
      </c>
      <c r="B99" s="294" t="s">
        <v>1</v>
      </c>
      <c r="C99" s="291" t="s">
        <v>1</v>
      </c>
      <c r="D99" s="291" t="s">
        <v>1</v>
      </c>
      <c r="E99" s="291" t="s">
        <v>1</v>
      </c>
      <c r="F99" s="291" t="s">
        <v>1</v>
      </c>
      <c r="G99" s="291" t="s">
        <v>1</v>
      </c>
      <c r="H99" s="291" t="s">
        <v>1</v>
      </c>
    </row>
    <row r="100" spans="1:8" x14ac:dyDescent="0.2">
      <c r="A100" s="2" t="s">
        <v>112</v>
      </c>
      <c r="B100" s="295">
        <v>31</v>
      </c>
      <c r="C100" s="292">
        <v>0.194147914648056</v>
      </c>
      <c r="D100" s="292">
        <v>0.49616077542304998</v>
      </c>
      <c r="E100" s="292">
        <v>0.62262594699859597</v>
      </c>
      <c r="F100" s="292">
        <v>0.30788388848304699</v>
      </c>
      <c r="G100" s="292">
        <v>0.113185226917267</v>
      </c>
      <c r="H100" s="292">
        <v>2.3135643452405898E-2</v>
      </c>
    </row>
    <row r="101" spans="1:8" x14ac:dyDescent="0.2">
      <c r="A101" s="2" t="s">
        <v>113</v>
      </c>
      <c r="B101" s="295">
        <v>79</v>
      </c>
      <c r="C101" s="292">
        <v>0.35162320733070401</v>
      </c>
      <c r="D101" s="292">
        <v>0.35413497686386097</v>
      </c>
      <c r="E101" s="292">
        <v>0.33914566040039101</v>
      </c>
      <c r="F101" s="292">
        <v>0.31631258130073497</v>
      </c>
      <c r="G101" s="292">
        <v>0.144150510430336</v>
      </c>
      <c r="H101" s="292">
        <v>0.13916553556919101</v>
      </c>
    </row>
    <row r="102" spans="1:8" x14ac:dyDescent="0.2">
      <c r="A102" s="2" t="s">
        <v>114</v>
      </c>
      <c r="B102" s="295">
        <v>92</v>
      </c>
      <c r="C102" s="292">
        <v>0.31756821274757402</v>
      </c>
      <c r="D102" s="292">
        <v>0.42195311188697798</v>
      </c>
      <c r="E102" s="292">
        <v>0.38310736417770402</v>
      </c>
      <c r="F102" s="292">
        <v>0.23988114297390001</v>
      </c>
      <c r="G102" s="292">
        <v>7.5479067862033802E-2</v>
      </c>
      <c r="H102" s="292">
        <v>0.17581911385059401</v>
      </c>
    </row>
    <row r="103" spans="1:8" x14ac:dyDescent="0.2">
      <c r="A103" s="2" t="s">
        <v>115</v>
      </c>
      <c r="B103" s="295">
        <v>39</v>
      </c>
      <c r="C103" s="292">
        <v>0.235106617212296</v>
      </c>
      <c r="D103" s="292">
        <v>0.50819945335388195</v>
      </c>
      <c r="E103" s="292">
        <v>0.28644043207168601</v>
      </c>
      <c r="F103" s="292">
        <v>0.26718544960022</v>
      </c>
      <c r="G103" s="292">
        <v>5.0486844033002902E-2</v>
      </c>
      <c r="H103" s="292">
        <v>7.3538959026336698E-2</v>
      </c>
    </row>
    <row r="104" spans="1:8" x14ac:dyDescent="0.2">
      <c r="A104" s="2" t="s">
        <v>116</v>
      </c>
      <c r="B104" s="295">
        <v>43</v>
      </c>
      <c r="C104" s="292">
        <v>0.346036016941071</v>
      </c>
      <c r="D104" s="292">
        <v>0.38722041249275202</v>
      </c>
      <c r="E104" s="292">
        <v>0.371146351099014</v>
      </c>
      <c r="F104" s="292">
        <v>0.24965894222259499</v>
      </c>
      <c r="G104" s="292">
        <v>8.2983314990997301E-2</v>
      </c>
      <c r="H104" s="292">
        <v>0.16410532593727101</v>
      </c>
    </row>
    <row r="105" spans="1:8" x14ac:dyDescent="0.2">
      <c r="A105" s="2" t="s">
        <v>117</v>
      </c>
      <c r="B105" s="295">
        <v>44</v>
      </c>
      <c r="C105" s="292">
        <v>0.41412976384162897</v>
      </c>
      <c r="D105" s="292">
        <v>0.16620245575904799</v>
      </c>
      <c r="E105" s="292">
        <v>5.5673714727163301E-2</v>
      </c>
      <c r="F105" s="292">
        <v>8.9603193104267106E-2</v>
      </c>
      <c r="G105" s="292">
        <v>0.13756178319454199</v>
      </c>
      <c r="H105" s="292">
        <v>0.30644023418426503</v>
      </c>
    </row>
    <row r="106" spans="1:8" x14ac:dyDescent="0.2">
      <c r="A106" s="2" t="s">
        <v>118</v>
      </c>
      <c r="B106" s="295">
        <v>26</v>
      </c>
      <c r="C106" s="292" t="s">
        <v>1</v>
      </c>
      <c r="D106" s="292" t="s">
        <v>1</v>
      </c>
      <c r="E106" s="292" t="s">
        <v>1</v>
      </c>
      <c r="F106" s="292" t="s">
        <v>1</v>
      </c>
      <c r="G106" s="292" t="s">
        <v>1</v>
      </c>
      <c r="H106" s="292" t="s">
        <v>1</v>
      </c>
    </row>
    <row r="107" spans="1:8" x14ac:dyDescent="0.2">
      <c r="A107" s="5" t="s">
        <v>111</v>
      </c>
      <c r="B107" s="294" t="s">
        <v>1</v>
      </c>
      <c r="C107" s="291" t="s">
        <v>1</v>
      </c>
      <c r="D107" s="291" t="s">
        <v>1</v>
      </c>
      <c r="E107" s="291" t="s">
        <v>1</v>
      </c>
      <c r="F107" s="291" t="s">
        <v>1</v>
      </c>
      <c r="G107" s="291" t="s">
        <v>1</v>
      </c>
      <c r="H107" s="291" t="s">
        <v>1</v>
      </c>
    </row>
    <row r="108" spans="1:8" x14ac:dyDescent="0.2">
      <c r="A108" s="2" t="s">
        <v>119</v>
      </c>
      <c r="B108" s="295">
        <v>110</v>
      </c>
      <c r="C108" s="292">
        <v>0.29853659868240401</v>
      </c>
      <c r="D108" s="292">
        <v>0.40201342105865501</v>
      </c>
      <c r="E108" s="292">
        <v>0.43470990657806402</v>
      </c>
      <c r="F108" s="292">
        <v>0.31347119808196999</v>
      </c>
      <c r="G108" s="292">
        <v>0.13371178507804901</v>
      </c>
      <c r="H108" s="292">
        <v>0.10005060583353</v>
      </c>
    </row>
    <row r="109" spans="1:8" x14ac:dyDescent="0.2">
      <c r="A109" s="2" t="s">
        <v>120</v>
      </c>
      <c r="B109" s="295">
        <v>111</v>
      </c>
      <c r="C109" s="292">
        <v>0.291459500789642</v>
      </c>
      <c r="D109" s="292">
        <v>0.46440181136131298</v>
      </c>
      <c r="E109" s="292">
        <v>0.36620107293129001</v>
      </c>
      <c r="F109" s="292">
        <v>0.23911787569522899</v>
      </c>
      <c r="G109" s="292">
        <v>5.9571061283349998E-2</v>
      </c>
      <c r="H109" s="292">
        <v>0.154099896550179</v>
      </c>
    </row>
    <row r="110" spans="1:8" x14ac:dyDescent="0.2">
      <c r="A110" s="2" t="s">
        <v>121</v>
      </c>
      <c r="B110" s="295">
        <v>63</v>
      </c>
      <c r="C110" s="292">
        <v>0.32510000467300398</v>
      </c>
      <c r="D110" s="292">
        <v>0.38864105939865101</v>
      </c>
      <c r="E110" s="292">
        <v>0.33891522884368902</v>
      </c>
      <c r="F110" s="292">
        <v>0.26503598690032998</v>
      </c>
      <c r="G110" s="292">
        <v>8.8442742824554402E-2</v>
      </c>
      <c r="H110" s="292">
        <v>0.13526661694049799</v>
      </c>
    </row>
    <row r="111" spans="1:8" x14ac:dyDescent="0.2">
      <c r="A111" s="2" t="s">
        <v>122</v>
      </c>
      <c r="B111" s="295">
        <v>70</v>
      </c>
      <c r="C111" s="292">
        <v>0.386924177408218</v>
      </c>
      <c r="D111" s="292">
        <v>0.193328052759171</v>
      </c>
      <c r="E111" s="292">
        <v>5.1513016223907498E-2</v>
      </c>
      <c r="F111" s="292">
        <v>9.3392610549926799E-2</v>
      </c>
      <c r="G111" s="292">
        <v>8.2756146788597107E-2</v>
      </c>
      <c r="H111" s="292">
        <v>0.353840351104736</v>
      </c>
    </row>
    <row r="112" spans="1:8" x14ac:dyDescent="0.2">
      <c r="A112" s="5" t="s">
        <v>111</v>
      </c>
      <c r="B112" s="294" t="s">
        <v>1</v>
      </c>
      <c r="C112" s="291" t="s">
        <v>1</v>
      </c>
      <c r="D112" s="291" t="s">
        <v>1</v>
      </c>
      <c r="E112" s="291" t="s">
        <v>1</v>
      </c>
      <c r="F112" s="291" t="s">
        <v>1</v>
      </c>
      <c r="G112" s="291" t="s">
        <v>1</v>
      </c>
      <c r="H112" s="291" t="s">
        <v>1</v>
      </c>
    </row>
    <row r="113" spans="1:8" x14ac:dyDescent="0.2">
      <c r="A113" s="2" t="s">
        <v>119</v>
      </c>
      <c r="B113" s="295">
        <v>110</v>
      </c>
      <c r="C113" s="292">
        <v>0.29853659868240401</v>
      </c>
      <c r="D113" s="292">
        <v>0.40201342105865501</v>
      </c>
      <c r="E113" s="292">
        <v>0.43470990657806402</v>
      </c>
      <c r="F113" s="292">
        <v>0.31347119808196999</v>
      </c>
      <c r="G113" s="292">
        <v>0.13371178507804901</v>
      </c>
      <c r="H113" s="292">
        <v>0.10005060583353</v>
      </c>
    </row>
    <row r="114" spans="1:8" x14ac:dyDescent="0.2">
      <c r="A114" s="2" t="s">
        <v>123</v>
      </c>
      <c r="B114" s="295">
        <v>131</v>
      </c>
      <c r="C114" s="292">
        <v>0.28767275810241699</v>
      </c>
      <c r="D114" s="292">
        <v>0.453220695257187</v>
      </c>
      <c r="E114" s="292">
        <v>0.34806191921234098</v>
      </c>
      <c r="F114" s="292">
        <v>0.24977999925613401</v>
      </c>
      <c r="G114" s="292">
        <v>6.6418431699275998E-2</v>
      </c>
      <c r="H114" s="292">
        <v>0.13873866200447099</v>
      </c>
    </row>
    <row r="115" spans="1:8" x14ac:dyDescent="0.2">
      <c r="A115" s="2" t="s">
        <v>124</v>
      </c>
      <c r="B115" s="295">
        <v>113</v>
      </c>
      <c r="C115" s="292">
        <v>0.36793017387390098</v>
      </c>
      <c r="D115" s="292">
        <v>0.28339803218841603</v>
      </c>
      <c r="E115" s="292">
        <v>0.199994191527367</v>
      </c>
      <c r="F115" s="292">
        <v>0.16598394513130199</v>
      </c>
      <c r="G115" s="292">
        <v>8.2861676812171894E-2</v>
      </c>
      <c r="H115" s="292">
        <v>0.26570162177085899</v>
      </c>
    </row>
    <row r="116" spans="1:8" x14ac:dyDescent="0.2">
      <c r="A116" s="5" t="s">
        <v>125</v>
      </c>
      <c r="B116" s="294" t="s">
        <v>1</v>
      </c>
      <c r="C116" s="291" t="s">
        <v>1</v>
      </c>
      <c r="D116" s="291" t="s">
        <v>1</v>
      </c>
      <c r="E116" s="291" t="s">
        <v>1</v>
      </c>
      <c r="F116" s="291" t="s">
        <v>1</v>
      </c>
      <c r="G116" s="291" t="s">
        <v>1</v>
      </c>
      <c r="H116" s="291" t="s">
        <v>1</v>
      </c>
    </row>
    <row r="117" spans="1:8" x14ac:dyDescent="0.2">
      <c r="A117" s="2" t="s">
        <v>126</v>
      </c>
      <c r="B117" s="295">
        <v>103</v>
      </c>
      <c r="C117" s="292">
        <v>0.427930027246475</v>
      </c>
      <c r="D117" s="292">
        <v>0.28241437673568698</v>
      </c>
      <c r="E117" s="292">
        <v>0.27768069505691501</v>
      </c>
      <c r="F117" s="292">
        <v>0.20503126084804499</v>
      </c>
      <c r="G117" s="292">
        <v>0.105940662324429</v>
      </c>
      <c r="H117" s="292">
        <v>0.15324713289737699</v>
      </c>
    </row>
    <row r="118" spans="1:8" x14ac:dyDescent="0.2">
      <c r="A118" s="2" t="s">
        <v>127</v>
      </c>
      <c r="B118" s="295">
        <v>22</v>
      </c>
      <c r="C118" s="292" t="s">
        <v>1</v>
      </c>
      <c r="D118" s="292" t="s">
        <v>1</v>
      </c>
      <c r="E118" s="292" t="s">
        <v>1</v>
      </c>
      <c r="F118" s="292" t="s">
        <v>1</v>
      </c>
      <c r="G118" s="292" t="s">
        <v>1</v>
      </c>
      <c r="H118" s="292" t="s">
        <v>1</v>
      </c>
    </row>
    <row r="119" spans="1:8" x14ac:dyDescent="0.2">
      <c r="A119" s="2" t="s">
        <v>128</v>
      </c>
      <c r="B119" s="295">
        <v>38</v>
      </c>
      <c r="C119" s="292">
        <v>0.37653577327728299</v>
      </c>
      <c r="D119" s="292">
        <v>0.363056540489197</v>
      </c>
      <c r="E119" s="292">
        <v>0.24586394429206801</v>
      </c>
      <c r="F119" s="292">
        <v>0.268249601125717</v>
      </c>
      <c r="G119" s="292">
        <v>0.19536326825618699</v>
      </c>
      <c r="H119" s="292">
        <v>0.123497039079666</v>
      </c>
    </row>
    <row r="120" spans="1:8" x14ac:dyDescent="0.2">
      <c r="A120" s="2" t="s">
        <v>129</v>
      </c>
      <c r="B120" s="295">
        <v>49</v>
      </c>
      <c r="C120" s="292">
        <v>0.23302355408668499</v>
      </c>
      <c r="D120" s="292">
        <v>0.51589447259902999</v>
      </c>
      <c r="E120" s="292">
        <v>0.27957761287689198</v>
      </c>
      <c r="F120" s="292">
        <v>0.23722821474075301</v>
      </c>
      <c r="G120" s="292">
        <v>0</v>
      </c>
      <c r="H120" s="292">
        <v>0.23232567310333299</v>
      </c>
    </row>
    <row r="121" spans="1:8" x14ac:dyDescent="0.2">
      <c r="A121" s="2" t="s">
        <v>130</v>
      </c>
      <c r="B121" s="295">
        <v>36</v>
      </c>
      <c r="C121" s="292">
        <v>0.32502245903015098</v>
      </c>
      <c r="D121" s="292">
        <v>0.66008055210113503</v>
      </c>
      <c r="E121" s="292">
        <v>0.47921839356422402</v>
      </c>
      <c r="F121" s="292">
        <v>0.198400437831879</v>
      </c>
      <c r="G121" s="292">
        <v>0.13436873257160201</v>
      </c>
      <c r="H121" s="292">
        <v>6.41157031059265E-2</v>
      </c>
    </row>
    <row r="122" spans="1:8" x14ac:dyDescent="0.2">
      <c r="A122" s="2" t="s">
        <v>131</v>
      </c>
      <c r="B122" s="295">
        <v>25</v>
      </c>
      <c r="C122" s="292" t="s">
        <v>1</v>
      </c>
      <c r="D122" s="292" t="s">
        <v>1</v>
      </c>
      <c r="E122" s="292" t="s">
        <v>1</v>
      </c>
      <c r="F122" s="292" t="s">
        <v>1</v>
      </c>
      <c r="G122" s="292" t="s">
        <v>1</v>
      </c>
      <c r="H122" s="292" t="s">
        <v>1</v>
      </c>
    </row>
    <row r="123" spans="1:8" x14ac:dyDescent="0.2">
      <c r="A123" s="2" t="s">
        <v>132</v>
      </c>
      <c r="B123" s="295">
        <v>12</v>
      </c>
      <c r="C123" s="292" t="s">
        <v>1</v>
      </c>
      <c r="D123" s="292" t="s">
        <v>1</v>
      </c>
      <c r="E123" s="292" t="s">
        <v>1</v>
      </c>
      <c r="F123" s="292" t="s">
        <v>1</v>
      </c>
      <c r="G123" s="292" t="s">
        <v>1</v>
      </c>
      <c r="H123" s="292" t="s">
        <v>1</v>
      </c>
    </row>
    <row r="124" spans="1:8" x14ac:dyDescent="0.2">
      <c r="A124" s="3" t="s">
        <v>133</v>
      </c>
      <c r="B124" s="296">
        <v>36</v>
      </c>
      <c r="C124" s="293">
        <v>4.28510718047619E-2</v>
      </c>
      <c r="D124" s="293">
        <v>0.52813637256622303</v>
      </c>
      <c r="E124" s="293">
        <v>0.47258716821670499</v>
      </c>
      <c r="F124" s="293">
        <v>0.432950109243393</v>
      </c>
      <c r="G124" s="293">
        <v>7.8825347125530201E-2</v>
      </c>
      <c r="H124" s="293">
        <v>0.11538299173116701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6"/>
  <sheetViews>
    <sheetView showGridLines="0" workbookViewId="0">
      <pane xSplit="1" ySplit="5" topLeftCell="B117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13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9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12" t="s">
        <v>1</v>
      </c>
    </row>
    <row r="7" spans="1:10" x14ac:dyDescent="0.2">
      <c r="A7" s="2" t="s">
        <v>26</v>
      </c>
      <c r="B7" s="10">
        <v>8345</v>
      </c>
      <c r="C7" s="7">
        <v>0.448278278112411</v>
      </c>
      <c r="D7" s="7">
        <v>0.47451066970825201</v>
      </c>
      <c r="E7" s="7">
        <v>7.08419233560562E-2</v>
      </c>
      <c r="F7" s="7">
        <v>4.6404772438108904E-3</v>
      </c>
      <c r="G7" s="7">
        <v>8.9523149654269197E-4</v>
      </c>
      <c r="H7" s="7">
        <v>3.3315480686724202E-4</v>
      </c>
      <c r="I7" s="7">
        <v>5.0025421660393498E-4</v>
      </c>
      <c r="J7" s="13">
        <v>0.639864921569824</v>
      </c>
    </row>
    <row r="8" spans="1:10" x14ac:dyDescent="0.2">
      <c r="A8" s="5" t="s">
        <v>27</v>
      </c>
      <c r="B8" s="9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12" t="s">
        <v>1</v>
      </c>
    </row>
    <row r="9" spans="1:10" x14ac:dyDescent="0.2">
      <c r="A9" s="2" t="s">
        <v>28</v>
      </c>
      <c r="B9" s="10">
        <v>2160</v>
      </c>
      <c r="C9" s="7">
        <v>0.56232720613479603</v>
      </c>
      <c r="D9" s="7">
        <v>0.40453344583511402</v>
      </c>
      <c r="E9" s="7">
        <v>2.73286048322916E-2</v>
      </c>
      <c r="F9" s="7">
        <v>3.4733291249722199E-3</v>
      </c>
      <c r="G9" s="7">
        <v>8.7836943566799196E-4</v>
      </c>
      <c r="H9" s="7">
        <v>5.5101141333579995E-4</v>
      </c>
      <c r="I9" s="7">
        <v>9.0804725186899304E-4</v>
      </c>
      <c r="J9" s="13">
        <v>0.48405158519744901</v>
      </c>
    </row>
    <row r="10" spans="1:10" x14ac:dyDescent="0.2">
      <c r="A10" s="2" t="s">
        <v>29</v>
      </c>
      <c r="B10" s="10">
        <v>352</v>
      </c>
      <c r="C10" s="7">
        <v>0.45766881108284002</v>
      </c>
      <c r="D10" s="7">
        <v>0.525379538536072</v>
      </c>
      <c r="E10" s="7">
        <v>1.6951631754636799E-2</v>
      </c>
      <c r="F10" s="7">
        <v>0</v>
      </c>
      <c r="G10" s="7">
        <v>0</v>
      </c>
      <c r="H10" s="7">
        <v>0</v>
      </c>
      <c r="I10" s="7">
        <v>0</v>
      </c>
      <c r="J10" s="13">
        <v>0.55928283929824796</v>
      </c>
    </row>
    <row r="11" spans="1:10" x14ac:dyDescent="0.2">
      <c r="A11" s="2" t="s">
        <v>30</v>
      </c>
      <c r="B11" s="10">
        <v>1378</v>
      </c>
      <c r="C11" s="7">
        <v>0.26370808482170099</v>
      </c>
      <c r="D11" s="7">
        <v>0.54169774055481001</v>
      </c>
      <c r="E11" s="7">
        <v>0.17797726392745999</v>
      </c>
      <c r="F11" s="7">
        <v>1.2666279450058901E-2</v>
      </c>
      <c r="G11" s="7">
        <v>3.3080249559134202E-3</v>
      </c>
      <c r="H11" s="7">
        <v>2.5241967523470499E-4</v>
      </c>
      <c r="I11" s="7">
        <v>3.90182161936536E-4</v>
      </c>
      <c r="J11" s="13">
        <v>0.95365697145462003</v>
      </c>
    </row>
    <row r="12" spans="1:10" x14ac:dyDescent="0.2">
      <c r="A12" s="2" t="s">
        <v>31</v>
      </c>
      <c r="B12" s="10">
        <v>1581</v>
      </c>
      <c r="C12" s="7">
        <v>0.347775608301163</v>
      </c>
      <c r="D12" s="7">
        <v>0.49537980556487998</v>
      </c>
      <c r="E12" s="7">
        <v>0.152626633644104</v>
      </c>
      <c r="F12" s="7">
        <v>3.6946511827409302E-3</v>
      </c>
      <c r="G12" s="7">
        <v>2.6165018789470201E-4</v>
      </c>
      <c r="H12" s="7">
        <v>2.6165018789470201E-4</v>
      </c>
      <c r="I12" s="7">
        <v>0</v>
      </c>
      <c r="J12" s="13">
        <v>0.81407189369201705</v>
      </c>
    </row>
    <row r="13" spans="1:10" x14ac:dyDescent="0.2">
      <c r="A13" s="2" t="s">
        <v>32</v>
      </c>
      <c r="B13" s="10">
        <v>864</v>
      </c>
      <c r="C13" s="7">
        <v>0.51807284355163596</v>
      </c>
      <c r="D13" s="7">
        <v>0.47609961032867398</v>
      </c>
      <c r="E13" s="7">
        <v>5.3772898390889202E-3</v>
      </c>
      <c r="F13" s="7">
        <v>0</v>
      </c>
      <c r="G13" s="7">
        <v>4.5023066923022297E-4</v>
      </c>
      <c r="H13" s="7">
        <v>0</v>
      </c>
      <c r="I13" s="7">
        <v>0</v>
      </c>
      <c r="J13" s="13">
        <v>0.48865512013435403</v>
      </c>
    </row>
    <row r="14" spans="1:10" x14ac:dyDescent="0.2">
      <c r="A14" s="2" t="s">
        <v>33</v>
      </c>
      <c r="B14" s="10">
        <v>1527</v>
      </c>
      <c r="C14" s="7">
        <v>0.20738051831722301</v>
      </c>
      <c r="D14" s="7">
        <v>0.66695731878280595</v>
      </c>
      <c r="E14" s="7">
        <v>0.123175136744976</v>
      </c>
      <c r="F14" s="7">
        <v>1.4446979621425299E-3</v>
      </c>
      <c r="G14" s="7">
        <v>1.23057194286957E-4</v>
      </c>
      <c r="H14" s="7">
        <v>0</v>
      </c>
      <c r="I14" s="7">
        <v>9.1924431035295096E-4</v>
      </c>
      <c r="J14" s="13">
        <v>0.92640715837478604</v>
      </c>
    </row>
    <row r="15" spans="1:10" x14ac:dyDescent="0.2">
      <c r="A15" s="5" t="s">
        <v>34</v>
      </c>
      <c r="B15" s="9" t="s">
        <v>1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12" t="s">
        <v>1</v>
      </c>
    </row>
    <row r="16" spans="1:10" x14ac:dyDescent="0.2">
      <c r="A16" s="2" t="s">
        <v>35</v>
      </c>
      <c r="B16" s="10">
        <v>5349</v>
      </c>
      <c r="C16" s="7">
        <v>0.41255557537078902</v>
      </c>
      <c r="D16" s="7">
        <v>0.48821228742599498</v>
      </c>
      <c r="E16" s="7">
        <v>9.0508386492729201E-2</v>
      </c>
      <c r="F16" s="7">
        <v>6.29772013053298E-3</v>
      </c>
      <c r="G16" s="7">
        <v>1.26509019173682E-3</v>
      </c>
      <c r="H16" s="7">
        <v>5.2499922458082405E-4</v>
      </c>
      <c r="I16" s="7">
        <v>6.3592690275982001E-4</v>
      </c>
      <c r="J16" s="13">
        <v>0.70153093338012695</v>
      </c>
    </row>
    <row r="17" spans="1:10" x14ac:dyDescent="0.2">
      <c r="A17" s="2" t="s">
        <v>36</v>
      </c>
      <c r="B17" s="10">
        <v>276</v>
      </c>
      <c r="C17" s="7">
        <v>0.72959059476852395</v>
      </c>
      <c r="D17" s="7">
        <v>0.258436799049377</v>
      </c>
      <c r="E17" s="7">
        <v>9.7898310050368292E-3</v>
      </c>
      <c r="F17" s="7">
        <v>2.18277866952121E-3</v>
      </c>
      <c r="G17" s="7">
        <v>0</v>
      </c>
      <c r="H17" s="7">
        <v>0</v>
      </c>
      <c r="I17" s="7">
        <v>0</v>
      </c>
      <c r="J17" s="13">
        <v>0.28456479310989402</v>
      </c>
    </row>
    <row r="18" spans="1:10" x14ac:dyDescent="0.2">
      <c r="A18" s="2" t="s">
        <v>37</v>
      </c>
      <c r="B18" s="10">
        <v>2249</v>
      </c>
      <c r="C18" s="7">
        <v>0.405894994735718</v>
      </c>
      <c r="D18" s="7">
        <v>0.548439621925354</v>
      </c>
      <c r="E18" s="7">
        <v>4.4264961034059497E-2</v>
      </c>
      <c r="F18" s="7">
        <v>6.1235995963215795E-4</v>
      </c>
      <c r="G18" s="7">
        <v>3.5898358328267899E-4</v>
      </c>
      <c r="H18" s="7">
        <v>0</v>
      </c>
      <c r="I18" s="7">
        <v>4.2905256850644897E-4</v>
      </c>
      <c r="J18" s="13">
        <v>0.644104063510895</v>
      </c>
    </row>
    <row r="19" spans="1:10" x14ac:dyDescent="0.2">
      <c r="A19" s="2" t="s">
        <v>38</v>
      </c>
      <c r="B19" s="10">
        <v>272</v>
      </c>
      <c r="C19" s="7">
        <v>0.68948042392730702</v>
      </c>
      <c r="D19" s="7">
        <v>0.28313264250755299</v>
      </c>
      <c r="E19" s="7">
        <v>1.9589934498071698E-2</v>
      </c>
      <c r="F19" s="7">
        <v>7.5465748086571702E-3</v>
      </c>
      <c r="G19" s="7">
        <v>2.50429584411904E-4</v>
      </c>
      <c r="H19" s="7">
        <v>0</v>
      </c>
      <c r="I19" s="7">
        <v>0</v>
      </c>
      <c r="J19" s="13">
        <v>0.34595397114753701</v>
      </c>
    </row>
    <row r="20" spans="1:10" x14ac:dyDescent="0.2">
      <c r="A20" s="5" t="s">
        <v>39</v>
      </c>
      <c r="B20" s="9" t="s">
        <v>1</v>
      </c>
      <c r="C20" s="6" t="s">
        <v>1</v>
      </c>
      <c r="D20" s="6" t="s">
        <v>1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12" t="s">
        <v>1</v>
      </c>
    </row>
    <row r="21" spans="1:10" x14ac:dyDescent="0.2">
      <c r="A21" s="2" t="s">
        <v>35</v>
      </c>
      <c r="B21" s="10">
        <v>5349</v>
      </c>
      <c r="C21" s="7">
        <v>0.41255557537078902</v>
      </c>
      <c r="D21" s="7">
        <v>0.48821228742599498</v>
      </c>
      <c r="E21" s="7">
        <v>9.0508386492729201E-2</v>
      </c>
      <c r="F21" s="7">
        <v>6.29772013053298E-3</v>
      </c>
      <c r="G21" s="7">
        <v>1.26509019173682E-3</v>
      </c>
      <c r="H21" s="7">
        <v>5.2499922458082405E-4</v>
      </c>
      <c r="I21" s="7">
        <v>6.3592690275982001E-4</v>
      </c>
      <c r="J21" s="13">
        <v>0.70153093338012695</v>
      </c>
    </row>
    <row r="22" spans="1:10" x14ac:dyDescent="0.2">
      <c r="A22" s="2" t="s">
        <v>40</v>
      </c>
      <c r="B22" s="10">
        <v>91</v>
      </c>
      <c r="C22" s="7">
        <v>0.59124135971069303</v>
      </c>
      <c r="D22" s="7">
        <v>0.37667077779769897</v>
      </c>
      <c r="E22" s="7">
        <v>2.5207450613379499E-2</v>
      </c>
      <c r="F22" s="7">
        <v>6.8804221227765101E-3</v>
      </c>
      <c r="G22" s="7">
        <v>0</v>
      </c>
      <c r="H22" s="7">
        <v>0</v>
      </c>
      <c r="I22" s="7">
        <v>0</v>
      </c>
      <c r="J22" s="13">
        <v>0.44772693514823902</v>
      </c>
    </row>
    <row r="23" spans="1:10" x14ac:dyDescent="0.2">
      <c r="A23" s="2" t="s">
        <v>41</v>
      </c>
      <c r="B23" s="10">
        <v>155</v>
      </c>
      <c r="C23" s="7">
        <v>0.77810752391815197</v>
      </c>
      <c r="D23" s="7">
        <v>0.218756183981895</v>
      </c>
      <c r="E23" s="7">
        <v>3.1362925656139898E-3</v>
      </c>
      <c r="F23" s="7">
        <v>0</v>
      </c>
      <c r="G23" s="7">
        <v>0</v>
      </c>
      <c r="H23" s="7">
        <v>0</v>
      </c>
      <c r="I23" s="7">
        <v>0</v>
      </c>
      <c r="J23" s="13">
        <v>0.22502875328064001</v>
      </c>
    </row>
    <row r="24" spans="1:10" x14ac:dyDescent="0.2">
      <c r="A24" s="2" t="s">
        <v>42</v>
      </c>
      <c r="B24" s="10">
        <v>30</v>
      </c>
      <c r="C24" s="7">
        <v>0.87501090764999401</v>
      </c>
      <c r="D24" s="7">
        <v>0.12498908489942601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3">
        <v>0.12498907744884501</v>
      </c>
    </row>
    <row r="25" spans="1:10" x14ac:dyDescent="0.2">
      <c r="A25" s="2" t="s">
        <v>43</v>
      </c>
      <c r="B25" s="10">
        <v>10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13" t="s">
        <v>1</v>
      </c>
    </row>
    <row r="26" spans="1:10" x14ac:dyDescent="0.2">
      <c r="A26" s="2" t="s">
        <v>37</v>
      </c>
      <c r="B26" s="10">
        <v>2249</v>
      </c>
      <c r="C26" s="7">
        <v>0.405894994735718</v>
      </c>
      <c r="D26" s="7">
        <v>0.548439621925354</v>
      </c>
      <c r="E26" s="7">
        <v>4.4264961034059497E-2</v>
      </c>
      <c r="F26" s="7">
        <v>6.1235995963215795E-4</v>
      </c>
      <c r="G26" s="7">
        <v>3.5898358328267899E-4</v>
      </c>
      <c r="H26" s="7">
        <v>0</v>
      </c>
      <c r="I26" s="7">
        <v>4.2905256850644897E-4</v>
      </c>
      <c r="J26" s="13">
        <v>0.644104063510895</v>
      </c>
    </row>
    <row r="27" spans="1:10" x14ac:dyDescent="0.2">
      <c r="A27" s="2" t="s">
        <v>44</v>
      </c>
      <c r="B27" s="10">
        <v>26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13" t="s">
        <v>1</v>
      </c>
    </row>
    <row r="28" spans="1:10" x14ac:dyDescent="0.2">
      <c r="A28" s="2" t="s">
        <v>45</v>
      </c>
      <c r="B28" s="10">
        <v>236</v>
      </c>
      <c r="C28" s="7">
        <v>0.69911545515060403</v>
      </c>
      <c r="D28" s="7">
        <v>0.27478894591331499</v>
      </c>
      <c r="E28" s="7">
        <v>1.6932187601923901E-2</v>
      </c>
      <c r="F28" s="7">
        <v>8.86907055974007E-3</v>
      </c>
      <c r="G28" s="7">
        <v>2.9431597795337401E-4</v>
      </c>
      <c r="H28" s="7">
        <v>0</v>
      </c>
      <c r="I28" s="7">
        <v>0</v>
      </c>
      <c r="J28" s="13">
        <v>0.33643779158592202</v>
      </c>
    </row>
    <row r="29" spans="1:10" x14ac:dyDescent="0.2">
      <c r="A29" s="5" t="s">
        <v>46</v>
      </c>
      <c r="B29" s="9" t="s">
        <v>1</v>
      </c>
      <c r="C29" s="6" t="s">
        <v>1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12" t="s">
        <v>1</v>
      </c>
    </row>
    <row r="30" spans="1:10" x14ac:dyDescent="0.2">
      <c r="A30" s="2" t="s">
        <v>47</v>
      </c>
      <c r="B30" s="10">
        <v>419</v>
      </c>
      <c r="C30" s="7">
        <v>0.72640204429626498</v>
      </c>
      <c r="D30" s="7">
        <v>0.262933850288391</v>
      </c>
      <c r="E30" s="7">
        <v>8.6303483694791794E-3</v>
      </c>
      <c r="F30" s="7">
        <v>0</v>
      </c>
      <c r="G30" s="7">
        <v>2.0337856840342301E-3</v>
      </c>
      <c r="H30" s="7">
        <v>0</v>
      </c>
      <c r="I30" s="7">
        <v>0</v>
      </c>
      <c r="J30" s="13">
        <v>0.28832969069480902</v>
      </c>
    </row>
    <row r="31" spans="1:10" x14ac:dyDescent="0.2">
      <c r="A31" s="2" t="s">
        <v>48</v>
      </c>
      <c r="B31" s="10">
        <v>1876</v>
      </c>
      <c r="C31" s="7">
        <v>0.54595214128494296</v>
      </c>
      <c r="D31" s="7">
        <v>0.43467715382576</v>
      </c>
      <c r="E31" s="7">
        <v>1.6819484531879401E-2</v>
      </c>
      <c r="F31" s="7">
        <v>1.2430383358150701E-3</v>
      </c>
      <c r="G31" s="7">
        <v>0</v>
      </c>
      <c r="H31" s="7">
        <v>1.6376758867409099E-4</v>
      </c>
      <c r="I31" s="7">
        <v>1.14440487232059E-3</v>
      </c>
      <c r="J31" s="13">
        <v>0.48316371440887501</v>
      </c>
    </row>
    <row r="32" spans="1:10" x14ac:dyDescent="0.2">
      <c r="A32" s="2" t="s">
        <v>49</v>
      </c>
      <c r="B32" s="10">
        <v>1643</v>
      </c>
      <c r="C32" s="7">
        <v>0.39620810747146601</v>
      </c>
      <c r="D32" s="7">
        <v>0.56133866310119596</v>
      </c>
      <c r="E32" s="7">
        <v>4.0405962616205202E-2</v>
      </c>
      <c r="F32" s="7">
        <v>1.3025492662563901E-3</v>
      </c>
      <c r="G32" s="7">
        <v>3.9404080598615099E-4</v>
      </c>
      <c r="H32" s="7">
        <v>0</v>
      </c>
      <c r="I32" s="7">
        <v>3.5067606950178699E-4</v>
      </c>
      <c r="J32" s="13">
        <v>0.65079051256179798</v>
      </c>
    </row>
    <row r="33" spans="1:10" x14ac:dyDescent="0.2">
      <c r="A33" s="2" t="s">
        <v>50</v>
      </c>
      <c r="B33" s="10">
        <v>3813</v>
      </c>
      <c r="C33" s="7">
        <v>0.30176514387130698</v>
      </c>
      <c r="D33" s="7">
        <v>0.52254444360732999</v>
      </c>
      <c r="E33" s="7">
        <v>0.16086688637733501</v>
      </c>
      <c r="F33" s="7">
        <v>1.1737315915524999E-2</v>
      </c>
      <c r="G33" s="7">
        <v>2.0520784892141802E-3</v>
      </c>
      <c r="H33" s="7">
        <v>8.8707468239590504E-4</v>
      </c>
      <c r="I33" s="7">
        <v>1.47079292219132E-4</v>
      </c>
      <c r="J33" s="13">
        <v>0.893457531929016</v>
      </c>
    </row>
    <row r="34" spans="1:10" x14ac:dyDescent="0.2">
      <c r="A34" s="5" t="s">
        <v>51</v>
      </c>
      <c r="B34" s="9" t="s">
        <v>1</v>
      </c>
      <c r="C34" s="6" t="s">
        <v>1</v>
      </c>
      <c r="D34" s="6" t="s">
        <v>1</v>
      </c>
      <c r="E34" s="6" t="s">
        <v>1</v>
      </c>
      <c r="F34" s="6" t="s">
        <v>1</v>
      </c>
      <c r="G34" s="6" t="s">
        <v>1</v>
      </c>
      <c r="H34" s="6" t="s">
        <v>1</v>
      </c>
      <c r="I34" s="6" t="s">
        <v>1</v>
      </c>
      <c r="J34" s="12" t="s">
        <v>1</v>
      </c>
    </row>
    <row r="35" spans="1:10" x14ac:dyDescent="0.2">
      <c r="A35" s="2" t="s">
        <v>52</v>
      </c>
      <c r="B35" s="10">
        <v>2393</v>
      </c>
      <c r="C35" s="7">
        <v>0.55331832170486495</v>
      </c>
      <c r="D35" s="7">
        <v>0.43543371558189398</v>
      </c>
      <c r="E35" s="7">
        <v>9.55972820520401E-3</v>
      </c>
      <c r="F35" s="7">
        <v>4.86535078380257E-4</v>
      </c>
      <c r="G35" s="7">
        <v>5.0195638323202697E-4</v>
      </c>
      <c r="H35" s="7">
        <v>0</v>
      </c>
      <c r="I35" s="7">
        <v>6.9976988015696396E-4</v>
      </c>
      <c r="J35" s="13">
        <v>0.46431851387023898</v>
      </c>
    </row>
    <row r="36" spans="1:10" x14ac:dyDescent="0.2">
      <c r="A36" s="2" t="s">
        <v>53</v>
      </c>
      <c r="B36" s="10">
        <v>3631</v>
      </c>
      <c r="C36" s="7">
        <v>0.34983390569686901</v>
      </c>
      <c r="D36" s="7">
        <v>0.52710676193237305</v>
      </c>
      <c r="E36" s="7">
        <v>0.119899772107601</v>
      </c>
      <c r="F36" s="7">
        <v>2.32914439402521E-3</v>
      </c>
      <c r="G36" s="7">
        <v>1.5746564895380299E-4</v>
      </c>
      <c r="H36" s="7">
        <v>3.4263997804373497E-4</v>
      </c>
      <c r="I36" s="7">
        <v>3.3029197948053501E-4</v>
      </c>
      <c r="J36" s="13">
        <v>0.77920943498611495</v>
      </c>
    </row>
    <row r="37" spans="1:10" x14ac:dyDescent="0.2">
      <c r="A37" s="2" t="s">
        <v>54</v>
      </c>
      <c r="B37" s="10">
        <v>1157</v>
      </c>
      <c r="C37" s="7">
        <v>0.33287450671196001</v>
      </c>
      <c r="D37" s="7">
        <v>0.47964012622833302</v>
      </c>
      <c r="E37" s="7">
        <v>0.16631494462490101</v>
      </c>
      <c r="F37" s="7">
        <v>1.51603436097503E-2</v>
      </c>
      <c r="G37" s="7">
        <v>4.3622264638543103E-3</v>
      </c>
      <c r="H37" s="7">
        <v>1.64785899687558E-3</v>
      </c>
      <c r="I37" s="7">
        <v>0</v>
      </c>
      <c r="J37" s="13">
        <v>0.88343924283981301</v>
      </c>
    </row>
    <row r="38" spans="1:10" x14ac:dyDescent="0.2">
      <c r="A38" s="2" t="s">
        <v>55</v>
      </c>
      <c r="B38" s="10">
        <v>1104</v>
      </c>
      <c r="C38" s="7">
        <v>0.29182454943656899</v>
      </c>
      <c r="D38" s="7">
        <v>0.52622097730636597</v>
      </c>
      <c r="E38" s="7">
        <v>0.15361480414867401</v>
      </c>
      <c r="F38" s="7">
        <v>2.5595923885703101E-2</v>
      </c>
      <c r="G38" s="7">
        <v>1.50932057294995E-3</v>
      </c>
      <c r="H38" s="7">
        <v>6.8502797512337598E-4</v>
      </c>
      <c r="I38" s="7">
        <v>5.49382471945137E-4</v>
      </c>
      <c r="J38" s="13">
        <v>0.92464524507522605</v>
      </c>
    </row>
    <row r="39" spans="1:10" x14ac:dyDescent="0.2">
      <c r="A39" s="5" t="s">
        <v>56</v>
      </c>
      <c r="B39" s="9" t="s">
        <v>1</v>
      </c>
      <c r="C39" s="6" t="s">
        <v>1</v>
      </c>
      <c r="D39" s="6" t="s">
        <v>1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12" t="s">
        <v>1</v>
      </c>
    </row>
    <row r="40" spans="1:10" x14ac:dyDescent="0.2">
      <c r="A40" s="2" t="s">
        <v>57</v>
      </c>
      <c r="B40" s="10">
        <v>7333</v>
      </c>
      <c r="C40" s="7">
        <v>0.42623689770698497</v>
      </c>
      <c r="D40" s="7">
        <v>0.49250042438507102</v>
      </c>
      <c r="E40" s="7">
        <v>7.5259909033775302E-2</v>
      </c>
      <c r="F40" s="7">
        <v>4.4263633899390697E-3</v>
      </c>
      <c r="G40" s="7">
        <v>1.00044044665992E-3</v>
      </c>
      <c r="H40" s="7">
        <v>4.0441495366394498E-4</v>
      </c>
      <c r="I40" s="7">
        <v>1.7155239765998E-4</v>
      </c>
      <c r="J40" s="13">
        <v>0.66386711597442605</v>
      </c>
    </row>
    <row r="41" spans="1:10" x14ac:dyDescent="0.2">
      <c r="A41" s="2" t="s">
        <v>58</v>
      </c>
      <c r="B41" s="10">
        <v>729</v>
      </c>
      <c r="C41" s="7">
        <v>0.56246292591095004</v>
      </c>
      <c r="D41" s="7">
        <v>0.38367930054664601</v>
      </c>
      <c r="E41" s="7">
        <v>4.7237727791070903E-2</v>
      </c>
      <c r="F41" s="7">
        <v>3.9254734292626398E-3</v>
      </c>
      <c r="G41" s="7">
        <v>4.45374782430008E-4</v>
      </c>
      <c r="H41" s="7">
        <v>0</v>
      </c>
      <c r="I41" s="7">
        <v>2.24917777813971E-3</v>
      </c>
      <c r="J41" s="13">
        <v>0.51195526123046897</v>
      </c>
    </row>
    <row r="42" spans="1:10" x14ac:dyDescent="0.2">
      <c r="A42" s="5" t="s">
        <v>59</v>
      </c>
      <c r="B42" s="9" t="s">
        <v>1</v>
      </c>
      <c r="C42" s="6" t="s">
        <v>1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12" t="s">
        <v>1</v>
      </c>
    </row>
    <row r="43" spans="1:10" x14ac:dyDescent="0.2">
      <c r="A43" s="2" t="s">
        <v>60</v>
      </c>
      <c r="B43" s="10">
        <v>6695</v>
      </c>
      <c r="C43" s="7">
        <v>0.40909761190414401</v>
      </c>
      <c r="D43" s="7">
        <v>0.50722694396972701</v>
      </c>
      <c r="E43" s="7">
        <v>7.7549874782562297E-2</v>
      </c>
      <c r="F43" s="7">
        <v>4.88696014508605E-3</v>
      </c>
      <c r="G43" s="7">
        <v>8.4064470138400804E-4</v>
      </c>
      <c r="H43" s="7">
        <v>2.08787780138664E-4</v>
      </c>
      <c r="I43" s="7">
        <v>1.8919949070550501E-4</v>
      </c>
      <c r="J43" s="13">
        <v>0.68309688568115201</v>
      </c>
    </row>
    <row r="44" spans="1:10" x14ac:dyDescent="0.2">
      <c r="A44" s="2" t="s">
        <v>61</v>
      </c>
      <c r="B44" s="10">
        <v>876</v>
      </c>
      <c r="C44" s="7">
        <v>0.54308754205703702</v>
      </c>
      <c r="D44" s="7">
        <v>0.38986149430275002</v>
      </c>
      <c r="E44" s="7">
        <v>5.91393820941448E-2</v>
      </c>
      <c r="F44" s="7">
        <v>4.1600107215344897E-3</v>
      </c>
      <c r="G44" s="7">
        <v>1.97138939984143E-3</v>
      </c>
      <c r="H44" s="7">
        <v>1.7801851499825701E-3</v>
      </c>
      <c r="I44" s="7">
        <v>0</v>
      </c>
      <c r="J44" s="13">
        <v>0.53740680217742898</v>
      </c>
    </row>
    <row r="45" spans="1:10" x14ac:dyDescent="0.2">
      <c r="A45" s="2" t="s">
        <v>62</v>
      </c>
      <c r="B45" s="10">
        <v>611</v>
      </c>
      <c r="C45" s="7">
        <v>0.58696359395980802</v>
      </c>
      <c r="D45" s="7">
        <v>0.36492025852203402</v>
      </c>
      <c r="E45" s="7">
        <v>4.1381310671567903E-2</v>
      </c>
      <c r="F45" s="7">
        <v>3.7021273747086499E-3</v>
      </c>
      <c r="G45" s="7">
        <v>5.0126237329095602E-4</v>
      </c>
      <c r="H45" s="7">
        <v>0</v>
      </c>
      <c r="I45" s="7">
        <v>2.53141461871564E-3</v>
      </c>
      <c r="J45" s="13">
        <v>0.48357704281806901</v>
      </c>
    </row>
    <row r="46" spans="1:10" x14ac:dyDescent="0.2">
      <c r="A46" s="5" t="s">
        <v>63</v>
      </c>
      <c r="B46" s="9" t="s">
        <v>1</v>
      </c>
      <c r="C46" s="6" t="s">
        <v>1</v>
      </c>
      <c r="D46" s="6" t="s">
        <v>1</v>
      </c>
      <c r="E46" s="6" t="s">
        <v>1</v>
      </c>
      <c r="F46" s="6" t="s">
        <v>1</v>
      </c>
      <c r="G46" s="6" t="s">
        <v>1</v>
      </c>
      <c r="H46" s="6" t="s">
        <v>1</v>
      </c>
      <c r="I46" s="6" t="s">
        <v>1</v>
      </c>
      <c r="J46" s="12" t="s">
        <v>1</v>
      </c>
    </row>
    <row r="47" spans="1:10" x14ac:dyDescent="0.2">
      <c r="A47" s="2" t="s">
        <v>64</v>
      </c>
      <c r="B47" s="10">
        <v>1020</v>
      </c>
      <c r="C47" s="7">
        <v>0.56504309177398704</v>
      </c>
      <c r="D47" s="7">
        <v>0.391166001558304</v>
      </c>
      <c r="E47" s="7">
        <v>4.2029704898595803E-2</v>
      </c>
      <c r="F47" s="7">
        <v>2.8636737260967498E-4</v>
      </c>
      <c r="G47" s="7">
        <v>1.1330943088978501E-3</v>
      </c>
      <c r="H47" s="7">
        <v>0</v>
      </c>
      <c r="I47" s="7">
        <v>3.4177335328422498E-4</v>
      </c>
      <c r="J47" s="13">
        <v>0.48369285464286799</v>
      </c>
    </row>
    <row r="48" spans="1:10" x14ac:dyDescent="0.2">
      <c r="A48" s="2" t="s">
        <v>65</v>
      </c>
      <c r="B48" s="10">
        <v>705</v>
      </c>
      <c r="C48" s="7">
        <v>0.41784942150116</v>
      </c>
      <c r="D48" s="7">
        <v>0.49729707837104797</v>
      </c>
      <c r="E48" s="7">
        <v>7.1969725191593198E-2</v>
      </c>
      <c r="F48" s="7">
        <v>1.02825835347176E-2</v>
      </c>
      <c r="G48" s="7">
        <v>1.6469673719257099E-3</v>
      </c>
      <c r="H48" s="7">
        <v>1.0791327804327E-4</v>
      </c>
      <c r="I48" s="7">
        <v>8.4631581557914604E-4</v>
      </c>
      <c r="J48" s="13">
        <v>0.686828553676605</v>
      </c>
    </row>
    <row r="49" spans="1:10" x14ac:dyDescent="0.2">
      <c r="A49" s="2" t="s">
        <v>66</v>
      </c>
      <c r="B49" s="10">
        <v>1255</v>
      </c>
      <c r="C49" s="7">
        <v>0.46060761809349099</v>
      </c>
      <c r="D49" s="7">
        <v>0.46194911003112799</v>
      </c>
      <c r="E49" s="7">
        <v>7.3033072054386097E-2</v>
      </c>
      <c r="F49" s="7">
        <v>4.0739080868661404E-3</v>
      </c>
      <c r="G49" s="7">
        <v>3.28348978655413E-5</v>
      </c>
      <c r="H49" s="7">
        <v>1.3852836855221499E-4</v>
      </c>
      <c r="I49" s="7">
        <v>1.6492650320287799E-4</v>
      </c>
      <c r="J49" s="13">
        <v>0.62254530191421498</v>
      </c>
    </row>
    <row r="50" spans="1:10" x14ac:dyDescent="0.2">
      <c r="A50" s="2" t="s">
        <v>67</v>
      </c>
      <c r="B50" s="10">
        <v>816</v>
      </c>
      <c r="C50" s="7">
        <v>0.413836419582367</v>
      </c>
      <c r="D50" s="7">
        <v>0.47381132841110202</v>
      </c>
      <c r="E50" s="7">
        <v>9.8950639367103604E-2</v>
      </c>
      <c r="F50" s="7">
        <v>9.1726556420326198E-3</v>
      </c>
      <c r="G50" s="7">
        <v>2.2716689854860301E-3</v>
      </c>
      <c r="H50" s="7">
        <v>1.9572989549487799E-3</v>
      </c>
      <c r="I50" s="7">
        <v>0</v>
      </c>
      <c r="J50" s="13">
        <v>0.71810376644134499</v>
      </c>
    </row>
    <row r="51" spans="1:10" x14ac:dyDescent="0.2">
      <c r="A51" s="2" t="s">
        <v>68</v>
      </c>
      <c r="B51" s="10">
        <v>781</v>
      </c>
      <c r="C51" s="7">
        <v>0.43693357706069902</v>
      </c>
      <c r="D51" s="7">
        <v>0.50368964672088601</v>
      </c>
      <c r="E51" s="7">
        <v>5.4053097963333102E-2</v>
      </c>
      <c r="F51" s="7">
        <v>5.3237075917422797E-3</v>
      </c>
      <c r="G51" s="7">
        <v>0</v>
      </c>
      <c r="H51" s="7">
        <v>0</v>
      </c>
      <c r="I51" s="7">
        <v>0</v>
      </c>
      <c r="J51" s="13">
        <v>0.62776696681976296</v>
      </c>
    </row>
    <row r="52" spans="1:10" x14ac:dyDescent="0.2">
      <c r="A52" s="2" t="s">
        <v>69</v>
      </c>
      <c r="B52" s="10">
        <v>810</v>
      </c>
      <c r="C52" s="7">
        <v>0.46573898196220398</v>
      </c>
      <c r="D52" s="7">
        <v>0.46653571724891701</v>
      </c>
      <c r="E52" s="7">
        <v>5.9275988489389399E-2</v>
      </c>
      <c r="F52" s="7">
        <v>7.48148746788502E-3</v>
      </c>
      <c r="G52" s="7">
        <v>5.59095351491123E-4</v>
      </c>
      <c r="H52" s="7">
        <v>4.0872863610275101E-4</v>
      </c>
      <c r="I52" s="7">
        <v>0</v>
      </c>
      <c r="J52" s="13">
        <v>0.61181217432022095</v>
      </c>
    </row>
    <row r="53" spans="1:10" x14ac:dyDescent="0.2">
      <c r="A53" s="2" t="s">
        <v>70</v>
      </c>
      <c r="B53" s="10">
        <v>774</v>
      </c>
      <c r="C53" s="7">
        <v>0.41801896691322299</v>
      </c>
      <c r="D53" s="7">
        <v>0.49710282683372498</v>
      </c>
      <c r="E53" s="7">
        <v>7.6929636299610096E-2</v>
      </c>
      <c r="F53" s="7">
        <v>3.44103272072971E-3</v>
      </c>
      <c r="G53" s="7">
        <v>2.0722862245747799E-5</v>
      </c>
      <c r="H53" s="7">
        <v>5.9321080334484599E-4</v>
      </c>
      <c r="I53" s="7">
        <v>3.8936063647270198E-3</v>
      </c>
      <c r="J53" s="13">
        <v>0.69937658309936501</v>
      </c>
    </row>
    <row r="54" spans="1:10" x14ac:dyDescent="0.2">
      <c r="A54" s="2" t="s">
        <v>71</v>
      </c>
      <c r="B54" s="10">
        <v>836</v>
      </c>
      <c r="C54" s="7">
        <v>0.46288967132568398</v>
      </c>
      <c r="D54" s="7">
        <v>0.46424362063407898</v>
      </c>
      <c r="E54" s="7">
        <v>6.7811802029609694E-2</v>
      </c>
      <c r="F54" s="7">
        <v>1.5140729956328899E-3</v>
      </c>
      <c r="G54" s="7">
        <v>3.1929167453199599E-3</v>
      </c>
      <c r="H54" s="7">
        <v>3.4792404039762898E-4</v>
      </c>
      <c r="I54" s="7">
        <v>0</v>
      </c>
      <c r="J54" s="13">
        <v>0.61892074346542403</v>
      </c>
    </row>
    <row r="55" spans="1:10" x14ac:dyDescent="0.2">
      <c r="A55" s="2" t="s">
        <v>72</v>
      </c>
      <c r="B55" s="10">
        <v>508</v>
      </c>
      <c r="C55" s="7">
        <v>0.34487771987915</v>
      </c>
      <c r="D55" s="7">
        <v>0.56147748231887795</v>
      </c>
      <c r="E55" s="7">
        <v>8.8869385421276106E-2</v>
      </c>
      <c r="F55" s="7">
        <v>4.6039554290473496E-3</v>
      </c>
      <c r="G55" s="7">
        <v>1.7144759476650501E-4</v>
      </c>
      <c r="H55" s="7">
        <v>0</v>
      </c>
      <c r="I55" s="7">
        <v>0</v>
      </c>
      <c r="J55" s="13">
        <v>0.75371390581131004</v>
      </c>
    </row>
    <row r="56" spans="1:10" x14ac:dyDescent="0.2">
      <c r="A56" s="2" t="s">
        <v>73</v>
      </c>
      <c r="B56" s="10">
        <v>840</v>
      </c>
      <c r="C56" s="7">
        <v>0.40846201777458202</v>
      </c>
      <c r="D56" s="7">
        <v>0.49772024154663103</v>
      </c>
      <c r="E56" s="7">
        <v>9.0349264442920699E-2</v>
      </c>
      <c r="F56" s="7">
        <v>3.4684725105762499E-3</v>
      </c>
      <c r="G56" s="7">
        <v>0</v>
      </c>
      <c r="H56" s="7">
        <v>0</v>
      </c>
      <c r="I56" s="7">
        <v>0</v>
      </c>
      <c r="J56" s="13">
        <v>0.68882417678832997</v>
      </c>
    </row>
    <row r="57" spans="1:10" x14ac:dyDescent="0.2">
      <c r="A57" s="5" t="s">
        <v>74</v>
      </c>
      <c r="B57" s="9" t="s">
        <v>1</v>
      </c>
      <c r="C57" s="6" t="s">
        <v>1</v>
      </c>
      <c r="D57" s="6" t="s">
        <v>1</v>
      </c>
      <c r="E57" s="6" t="s">
        <v>1</v>
      </c>
      <c r="F57" s="6" t="s">
        <v>1</v>
      </c>
      <c r="G57" s="6" t="s">
        <v>1</v>
      </c>
      <c r="H57" s="6" t="s">
        <v>1</v>
      </c>
      <c r="I57" s="6" t="s">
        <v>1</v>
      </c>
      <c r="J57" s="12" t="s">
        <v>1</v>
      </c>
    </row>
    <row r="58" spans="1:10" x14ac:dyDescent="0.2">
      <c r="A58" s="2" t="s">
        <v>75</v>
      </c>
      <c r="B58" s="10">
        <v>1020</v>
      </c>
      <c r="C58" s="7">
        <v>0.56504309177398704</v>
      </c>
      <c r="D58" s="7">
        <v>0.391166001558304</v>
      </c>
      <c r="E58" s="7">
        <v>4.2029704898595803E-2</v>
      </c>
      <c r="F58" s="7">
        <v>2.8636737260967498E-4</v>
      </c>
      <c r="G58" s="7">
        <v>1.1330943088978501E-3</v>
      </c>
      <c r="H58" s="7">
        <v>0</v>
      </c>
      <c r="I58" s="7">
        <v>3.4177335328422498E-4</v>
      </c>
      <c r="J58" s="13">
        <v>0.48369285464286799</v>
      </c>
    </row>
    <row r="59" spans="1:10" x14ac:dyDescent="0.2">
      <c r="A59" s="2" t="s">
        <v>76</v>
      </c>
      <c r="B59" s="10">
        <v>3601</v>
      </c>
      <c r="C59" s="7">
        <v>0.477039575576782</v>
      </c>
      <c r="D59" s="7">
        <v>0.45922750234603898</v>
      </c>
      <c r="E59" s="7">
        <v>5.96376620233059E-2</v>
      </c>
      <c r="F59" s="7">
        <v>2.89042736403644E-3</v>
      </c>
      <c r="G59" s="7">
        <v>7.9165655188262495E-4</v>
      </c>
      <c r="H59" s="7">
        <v>4.13163244957104E-4</v>
      </c>
      <c r="I59" s="7">
        <v>0</v>
      </c>
      <c r="J59" s="13">
        <v>0.59240657091140703</v>
      </c>
    </row>
    <row r="60" spans="1:10" x14ac:dyDescent="0.2">
      <c r="A60" s="2" t="s">
        <v>77</v>
      </c>
      <c r="B60" s="10">
        <v>2073</v>
      </c>
      <c r="C60" s="7">
        <v>0.4125657081604</v>
      </c>
      <c r="D60" s="7">
        <v>0.50074094533920299</v>
      </c>
      <c r="E60" s="7">
        <v>8.0280289053916903E-2</v>
      </c>
      <c r="F60" s="7">
        <v>3.6291542928665898E-3</v>
      </c>
      <c r="G60" s="7">
        <v>8.0428866203874295E-4</v>
      </c>
      <c r="H60" s="7">
        <v>2.2223719861358399E-4</v>
      </c>
      <c r="I60" s="7">
        <v>1.75738125108182E-3</v>
      </c>
      <c r="J60" s="13">
        <v>0.69233375787734996</v>
      </c>
    </row>
    <row r="61" spans="1:10" x14ac:dyDescent="0.2">
      <c r="A61" s="2" t="s">
        <v>78</v>
      </c>
      <c r="B61" s="10">
        <v>1651</v>
      </c>
      <c r="C61" s="7">
        <v>0.24920549988746599</v>
      </c>
      <c r="D61" s="7">
        <v>0.58959609270095803</v>
      </c>
      <c r="E61" s="7">
        <v>0.13833984732627899</v>
      </c>
      <c r="F61" s="7">
        <v>2.0719336345791799E-2</v>
      </c>
      <c r="G61" s="7">
        <v>1.3138783397153E-3</v>
      </c>
      <c r="H61" s="7">
        <v>6.0851668240502498E-4</v>
      </c>
      <c r="I61" s="7">
        <v>2.1682308579329401E-4</v>
      </c>
      <c r="J61" s="13">
        <v>0.93868327140808105</v>
      </c>
    </row>
    <row r="62" spans="1:10" x14ac:dyDescent="0.2">
      <c r="A62" s="5" t="s">
        <v>79</v>
      </c>
      <c r="B62" s="9" t="s">
        <v>1</v>
      </c>
      <c r="C62" s="6" t="s">
        <v>1</v>
      </c>
      <c r="D62" s="6" t="s">
        <v>1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12" t="s">
        <v>1</v>
      </c>
    </row>
    <row r="63" spans="1:10" x14ac:dyDescent="0.2">
      <c r="A63" s="2" t="s">
        <v>80</v>
      </c>
      <c r="B63" s="10">
        <v>6667</v>
      </c>
      <c r="C63" s="7">
        <v>0.47213444113731401</v>
      </c>
      <c r="D63" s="7">
        <v>0.46138766407966603</v>
      </c>
      <c r="E63" s="7">
        <v>6.1239413917064701E-2</v>
      </c>
      <c r="F63" s="7">
        <v>3.7406752817332701E-3</v>
      </c>
      <c r="G63" s="7">
        <v>5.84153400268406E-4</v>
      </c>
      <c r="H63" s="7">
        <v>3.6585496854968402E-4</v>
      </c>
      <c r="I63" s="7">
        <v>5.4782174993306398E-4</v>
      </c>
      <c r="J63" s="13">
        <v>0.60418480634689298</v>
      </c>
    </row>
    <row r="64" spans="1:10" x14ac:dyDescent="0.2">
      <c r="A64" s="2" t="s">
        <v>81</v>
      </c>
      <c r="B64" s="10">
        <v>272</v>
      </c>
      <c r="C64" s="7">
        <v>0.29615688323974598</v>
      </c>
      <c r="D64" s="7">
        <v>0.54744452238082897</v>
      </c>
      <c r="E64" s="7">
        <v>0.14758251607418099</v>
      </c>
      <c r="F64" s="7">
        <v>8.2639660686254501E-3</v>
      </c>
      <c r="G64" s="7">
        <v>5.5212841834873004E-4</v>
      </c>
      <c r="H64" s="7">
        <v>0</v>
      </c>
      <c r="I64" s="7">
        <v>0</v>
      </c>
      <c r="J64" s="13">
        <v>0.86960995197296098</v>
      </c>
    </row>
    <row r="65" spans="1:10" x14ac:dyDescent="0.2">
      <c r="A65" s="2" t="s">
        <v>82</v>
      </c>
      <c r="B65" s="10">
        <v>568</v>
      </c>
      <c r="C65" s="7">
        <v>0.35134172439575201</v>
      </c>
      <c r="D65" s="7">
        <v>0.53205770254135099</v>
      </c>
      <c r="E65" s="7">
        <v>0.111096389591694</v>
      </c>
      <c r="F65" s="7">
        <v>3.2466277480125401E-3</v>
      </c>
      <c r="G65" s="7">
        <v>2.0993645302951301E-3</v>
      </c>
      <c r="H65" s="7">
        <v>1.5818586689420001E-4</v>
      </c>
      <c r="I65" s="7">
        <v>0</v>
      </c>
      <c r="J65" s="13">
        <v>0.77317875623703003</v>
      </c>
    </row>
    <row r="66" spans="1:10" x14ac:dyDescent="0.2">
      <c r="A66" s="2" t="s">
        <v>83</v>
      </c>
      <c r="B66" s="10">
        <v>755</v>
      </c>
      <c r="C66" s="7">
        <v>0.319449603557587</v>
      </c>
      <c r="D66" s="7">
        <v>0.54795283079147294</v>
      </c>
      <c r="E66" s="7">
        <v>0.11297931522130999</v>
      </c>
      <c r="F66" s="7">
        <v>1.51433469727635E-2</v>
      </c>
      <c r="G66" s="7">
        <v>3.6202555056661402E-3</v>
      </c>
      <c r="H66" s="7">
        <v>2.5984513922594499E-4</v>
      </c>
      <c r="I66" s="7">
        <v>5.9478217735886595E-4</v>
      </c>
      <c r="J66" s="13">
        <v>0.84047478437423695</v>
      </c>
    </row>
    <row r="67" spans="1:10" x14ac:dyDescent="0.2">
      <c r="A67" s="5" t="s">
        <v>84</v>
      </c>
      <c r="B67" s="9" t="s">
        <v>1</v>
      </c>
      <c r="C67" s="6" t="s">
        <v>1</v>
      </c>
      <c r="D67" s="6" t="s">
        <v>1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12" t="s">
        <v>1</v>
      </c>
    </row>
    <row r="68" spans="1:10" x14ac:dyDescent="0.2">
      <c r="A68" s="2" t="s">
        <v>85</v>
      </c>
      <c r="B68" s="10">
        <v>7612</v>
      </c>
      <c r="C68" s="7">
        <v>0.434903144836426</v>
      </c>
      <c r="D68" s="7">
        <v>0.49177491664886502</v>
      </c>
      <c r="E68" s="7">
        <v>6.8926222622394603E-2</v>
      </c>
      <c r="F68" s="7">
        <v>3.5659663844853601E-3</v>
      </c>
      <c r="G68" s="7">
        <v>5.0164142157882495E-4</v>
      </c>
      <c r="H68" s="7">
        <v>1.72127707628533E-4</v>
      </c>
      <c r="I68" s="7">
        <v>1.5597885067109E-4</v>
      </c>
      <c r="J68" s="13">
        <v>0.64459627866744995</v>
      </c>
    </row>
    <row r="69" spans="1:10" x14ac:dyDescent="0.2">
      <c r="A69" s="2" t="s">
        <v>86</v>
      </c>
      <c r="B69" s="10">
        <v>200</v>
      </c>
      <c r="C69" s="7">
        <v>0.32636693120002702</v>
      </c>
      <c r="D69" s="7">
        <v>0.39354798197746299</v>
      </c>
      <c r="E69" s="7">
        <v>0.23736761510372201</v>
      </c>
      <c r="F69" s="7">
        <v>3.9519242942333201E-2</v>
      </c>
      <c r="G69" s="7">
        <v>3.1982155051082399E-3</v>
      </c>
      <c r="H69" s="7">
        <v>0</v>
      </c>
      <c r="I69" s="7">
        <v>0</v>
      </c>
      <c r="J69" s="13">
        <v>0.999633848667145</v>
      </c>
    </row>
    <row r="70" spans="1:10" x14ac:dyDescent="0.2">
      <c r="A70" s="2" t="s">
        <v>87</v>
      </c>
      <c r="B70" s="10">
        <v>461</v>
      </c>
      <c r="C70" s="7">
        <v>0.64947593212127697</v>
      </c>
      <c r="D70" s="7">
        <v>0.29376855492591902</v>
      </c>
      <c r="E70" s="7">
        <v>4.3158065527677501E-2</v>
      </c>
      <c r="F70" s="7">
        <v>3.90867795795202E-3</v>
      </c>
      <c r="G70" s="7">
        <v>6.54623610898852E-3</v>
      </c>
      <c r="H70" s="7">
        <v>3.1425592023879298E-3</v>
      </c>
      <c r="I70" s="7">
        <v>0</v>
      </c>
      <c r="J70" s="13">
        <v>0.43370845913887002</v>
      </c>
    </row>
    <row r="71" spans="1:10" x14ac:dyDescent="0.2">
      <c r="A71" s="2" t="s">
        <v>88</v>
      </c>
      <c r="B71" s="10">
        <v>54</v>
      </c>
      <c r="C71" s="7">
        <v>0.71034240722656194</v>
      </c>
      <c r="D71" s="7">
        <v>0.214810356497765</v>
      </c>
      <c r="E71" s="7">
        <v>2.5888245552778199E-2</v>
      </c>
      <c r="F71" s="7">
        <v>2.2467987611889801E-2</v>
      </c>
      <c r="G71" s="7">
        <v>0</v>
      </c>
      <c r="H71" s="7">
        <v>0</v>
      </c>
      <c r="I71" s="7">
        <v>2.6490980759263E-2</v>
      </c>
      <c r="J71" s="13">
        <v>0.57240962982177701</v>
      </c>
    </row>
    <row r="72" spans="1:10" x14ac:dyDescent="0.2">
      <c r="A72" s="5" t="s">
        <v>89</v>
      </c>
      <c r="B72" s="9" t="s">
        <v>1</v>
      </c>
      <c r="C72" s="6" t="s">
        <v>1</v>
      </c>
      <c r="D72" s="6" t="s">
        <v>1</v>
      </c>
      <c r="E72" s="6" t="s">
        <v>1</v>
      </c>
      <c r="F72" s="6" t="s">
        <v>1</v>
      </c>
      <c r="G72" s="6" t="s">
        <v>1</v>
      </c>
      <c r="H72" s="6" t="s">
        <v>1</v>
      </c>
      <c r="I72" s="6" t="s">
        <v>1</v>
      </c>
      <c r="J72" s="12" t="s">
        <v>1</v>
      </c>
    </row>
    <row r="73" spans="1:10" x14ac:dyDescent="0.2">
      <c r="A73" s="2" t="s">
        <v>89</v>
      </c>
      <c r="B73" s="10">
        <v>4085</v>
      </c>
      <c r="C73" s="7">
        <v>0.48479700088500999</v>
      </c>
      <c r="D73" s="7">
        <v>0.458521008491516</v>
      </c>
      <c r="E73" s="7">
        <v>5.2682161331176799E-2</v>
      </c>
      <c r="F73" s="7">
        <v>2.0442709792405402E-3</v>
      </c>
      <c r="G73" s="7">
        <v>1.0487787658348699E-3</v>
      </c>
      <c r="H73" s="7">
        <v>2.76673294138163E-4</v>
      </c>
      <c r="I73" s="7">
        <v>6.3008605502545801E-4</v>
      </c>
      <c r="J73" s="13">
        <v>0.58126741647720304</v>
      </c>
    </row>
    <row r="74" spans="1:10" x14ac:dyDescent="0.2">
      <c r="A74" s="2" t="s">
        <v>90</v>
      </c>
      <c r="B74" s="10">
        <v>1984</v>
      </c>
      <c r="C74" s="7">
        <v>0.23838077485561401</v>
      </c>
      <c r="D74" s="7">
        <v>0.56568616628646895</v>
      </c>
      <c r="E74" s="7">
        <v>0.17979422211647</v>
      </c>
      <c r="F74" s="7">
        <v>1.30485687404871E-2</v>
      </c>
      <c r="G74" s="7">
        <v>2.1006884053349499E-3</v>
      </c>
      <c r="H74" s="7">
        <v>7.2922743856906902E-4</v>
      </c>
      <c r="I74" s="7">
        <v>2.6032995083369298E-4</v>
      </c>
      <c r="J74" s="13">
        <v>0.97881221771240201</v>
      </c>
    </row>
    <row r="75" spans="1:10" x14ac:dyDescent="0.2">
      <c r="A75" s="5" t="s">
        <v>91</v>
      </c>
      <c r="B75" s="9" t="s">
        <v>1</v>
      </c>
      <c r="C75" s="6" t="s">
        <v>1</v>
      </c>
      <c r="D75" s="6" t="s">
        <v>1</v>
      </c>
      <c r="E75" s="6" t="s">
        <v>1</v>
      </c>
      <c r="F75" s="6" t="s">
        <v>1</v>
      </c>
      <c r="G75" s="6" t="s">
        <v>1</v>
      </c>
      <c r="H75" s="6" t="s">
        <v>1</v>
      </c>
      <c r="I75" s="6" t="s">
        <v>1</v>
      </c>
      <c r="J75" s="12" t="s">
        <v>1</v>
      </c>
    </row>
    <row r="76" spans="1:10" x14ac:dyDescent="0.2">
      <c r="A76" s="2" t="s">
        <v>92</v>
      </c>
      <c r="B76" s="10">
        <v>2025</v>
      </c>
      <c r="C76" s="7">
        <v>0.53562921285629295</v>
      </c>
      <c r="D76" s="7">
        <v>0.40685597062110901</v>
      </c>
      <c r="E76" s="7">
        <v>5.5683236569166197E-2</v>
      </c>
      <c r="F76" s="7">
        <v>2.1360594837460699E-4</v>
      </c>
      <c r="G76" s="7">
        <v>1.0403405176475601E-3</v>
      </c>
      <c r="H76" s="7">
        <v>5.7761982316151305E-4</v>
      </c>
      <c r="I76" s="7">
        <v>0</v>
      </c>
      <c r="J76" s="13">
        <v>0.52591270208358798</v>
      </c>
    </row>
    <row r="77" spans="1:10" x14ac:dyDescent="0.2">
      <c r="A77" s="2" t="s">
        <v>93</v>
      </c>
      <c r="B77" s="10">
        <v>1042</v>
      </c>
      <c r="C77" s="7">
        <v>0.40834149718284601</v>
      </c>
      <c r="D77" s="7">
        <v>0.50222200155258201</v>
      </c>
      <c r="E77" s="7">
        <v>7.4894122779369396E-2</v>
      </c>
      <c r="F77" s="7">
        <v>9.1737369075417501E-3</v>
      </c>
      <c r="G77" s="7">
        <v>2.7627560775726999E-3</v>
      </c>
      <c r="H77" s="7">
        <v>0</v>
      </c>
      <c r="I77" s="7">
        <v>2.60588643141091E-3</v>
      </c>
      <c r="J77" s="13">
        <v>0.71403545141220104</v>
      </c>
    </row>
    <row r="78" spans="1:10" x14ac:dyDescent="0.2">
      <c r="A78" s="2" t="s">
        <v>94</v>
      </c>
      <c r="B78" s="10">
        <v>2969</v>
      </c>
      <c r="C78" s="7">
        <v>0.38951045274734503</v>
      </c>
      <c r="D78" s="7">
        <v>0.52599030733108498</v>
      </c>
      <c r="E78" s="7">
        <v>7.9489313066005707E-2</v>
      </c>
      <c r="F78" s="7">
        <v>4.0693194605410099E-3</v>
      </c>
      <c r="G78" s="7">
        <v>5.5044121108949195E-4</v>
      </c>
      <c r="H78" s="7">
        <v>2.3135902301874001E-4</v>
      </c>
      <c r="I78" s="7">
        <v>1.58795868628658E-4</v>
      </c>
      <c r="J78" s="13">
        <v>0.70196461677551303</v>
      </c>
    </row>
    <row r="79" spans="1:10" x14ac:dyDescent="0.2">
      <c r="A79" s="5" t="s">
        <v>95</v>
      </c>
      <c r="B79" s="9" t="s">
        <v>1</v>
      </c>
      <c r="C79" s="6" t="s">
        <v>1</v>
      </c>
      <c r="D79" s="6" t="s">
        <v>1</v>
      </c>
      <c r="E79" s="6" t="s">
        <v>1</v>
      </c>
      <c r="F79" s="6" t="s">
        <v>1</v>
      </c>
      <c r="G79" s="6" t="s">
        <v>1</v>
      </c>
      <c r="H79" s="6" t="s">
        <v>1</v>
      </c>
      <c r="I79" s="6" t="s">
        <v>1</v>
      </c>
      <c r="J79" s="12" t="s">
        <v>1</v>
      </c>
    </row>
    <row r="80" spans="1:10" x14ac:dyDescent="0.2">
      <c r="A80" s="2" t="s">
        <v>96</v>
      </c>
      <c r="B80" s="10">
        <v>1058</v>
      </c>
      <c r="C80" s="7">
        <v>0.44652655720710799</v>
      </c>
      <c r="D80" s="7">
        <v>0.48211187124252303</v>
      </c>
      <c r="E80" s="7">
        <v>6.3407868146896404E-2</v>
      </c>
      <c r="F80" s="7">
        <v>3.3584178891032899E-3</v>
      </c>
      <c r="G80" s="7">
        <v>2.8418584261089598E-3</v>
      </c>
      <c r="H80" s="7">
        <v>1.2680588988587299E-3</v>
      </c>
      <c r="I80" s="7">
        <v>4.85354219563305E-4</v>
      </c>
      <c r="J80" s="13">
        <v>0.64107877016067505</v>
      </c>
    </row>
    <row r="81" spans="1:10" x14ac:dyDescent="0.2">
      <c r="A81" s="2" t="s">
        <v>97</v>
      </c>
      <c r="B81" s="10">
        <v>1171</v>
      </c>
      <c r="C81" s="7">
        <v>0.40152639150619501</v>
      </c>
      <c r="D81" s="7">
        <v>0.51616644859313998</v>
      </c>
      <c r="E81" s="7">
        <v>7.8258700668811798E-2</v>
      </c>
      <c r="F81" s="7">
        <v>4.0484606288373496E-3</v>
      </c>
      <c r="G81" s="7">
        <v>0</v>
      </c>
      <c r="H81" s="7">
        <v>0</v>
      </c>
      <c r="I81" s="7">
        <v>0</v>
      </c>
      <c r="J81" s="13">
        <v>0.68482923507690396</v>
      </c>
    </row>
    <row r="82" spans="1:10" x14ac:dyDescent="0.2">
      <c r="A82" s="2" t="s">
        <v>98</v>
      </c>
      <c r="B82" s="10">
        <v>246</v>
      </c>
      <c r="C82" s="7">
        <v>0.47442781925201399</v>
      </c>
      <c r="D82" s="7">
        <v>0.47164320945739702</v>
      </c>
      <c r="E82" s="7">
        <v>4.7974158078432097E-2</v>
      </c>
      <c r="F82" s="7">
        <v>1.19369674939662E-3</v>
      </c>
      <c r="G82" s="7">
        <v>3.6891419440507902E-3</v>
      </c>
      <c r="H82" s="7">
        <v>1.0719569399952899E-3</v>
      </c>
      <c r="I82" s="7">
        <v>0</v>
      </c>
      <c r="J82" s="13">
        <v>0.59128898382186901</v>
      </c>
    </row>
    <row r="83" spans="1:10" x14ac:dyDescent="0.2">
      <c r="A83" s="2" t="s">
        <v>99</v>
      </c>
      <c r="B83" s="10">
        <v>677</v>
      </c>
      <c r="C83" s="7">
        <v>0.47043302655219998</v>
      </c>
      <c r="D83" s="7">
        <v>0.49208194017410301</v>
      </c>
      <c r="E83" s="7">
        <v>3.74850481748581E-2</v>
      </c>
      <c r="F83" s="7">
        <v>0</v>
      </c>
      <c r="G83" s="7">
        <v>0</v>
      </c>
      <c r="H83" s="7">
        <v>0</v>
      </c>
      <c r="I83" s="7">
        <v>0</v>
      </c>
      <c r="J83" s="13">
        <v>0.56705200672149703</v>
      </c>
    </row>
    <row r="84" spans="1:10" x14ac:dyDescent="0.2">
      <c r="A84" s="2" t="s">
        <v>100</v>
      </c>
      <c r="B84" s="10">
        <v>361</v>
      </c>
      <c r="C84" s="7">
        <v>0.48636093735694902</v>
      </c>
      <c r="D84" s="7">
        <v>0.45520535111427302</v>
      </c>
      <c r="E84" s="7">
        <v>5.57447336614132E-2</v>
      </c>
      <c r="F84" s="7">
        <v>1.9434001296758699E-3</v>
      </c>
      <c r="G84" s="7">
        <v>7.45585013646632E-4</v>
      </c>
      <c r="H84" s="7">
        <v>0</v>
      </c>
      <c r="I84" s="7">
        <v>0</v>
      </c>
      <c r="J84" s="13">
        <v>0.57550734281539895</v>
      </c>
    </row>
    <row r="85" spans="1:10" x14ac:dyDescent="0.2">
      <c r="A85" s="2" t="s">
        <v>101</v>
      </c>
      <c r="B85" s="10">
        <v>973</v>
      </c>
      <c r="C85" s="7">
        <v>0.349128007888794</v>
      </c>
      <c r="D85" s="7">
        <v>0.52947032451629605</v>
      </c>
      <c r="E85" s="7">
        <v>0.112701416015625</v>
      </c>
      <c r="F85" s="7">
        <v>8.2619562745094299E-3</v>
      </c>
      <c r="G85" s="7">
        <v>3.04466200759634E-4</v>
      </c>
      <c r="H85" s="7">
        <v>1.33845009258948E-4</v>
      </c>
      <c r="I85" s="7">
        <v>0</v>
      </c>
      <c r="J85" s="13">
        <v>0.78154611587524403</v>
      </c>
    </row>
    <row r="86" spans="1:10" x14ac:dyDescent="0.2">
      <c r="A86" s="2" t="s">
        <v>102</v>
      </c>
      <c r="B86" s="10">
        <v>299</v>
      </c>
      <c r="C86" s="7">
        <v>0.39043432474136402</v>
      </c>
      <c r="D86" s="7">
        <v>0.43196043372154203</v>
      </c>
      <c r="E86" s="7">
        <v>0.15488122403621701</v>
      </c>
      <c r="F86" s="7">
        <v>2.1570997312665E-2</v>
      </c>
      <c r="G86" s="7">
        <v>0</v>
      </c>
      <c r="H86" s="7">
        <v>1.1530291521921799E-3</v>
      </c>
      <c r="I86" s="7">
        <v>0</v>
      </c>
      <c r="J86" s="13">
        <v>0.81220102310180697</v>
      </c>
    </row>
    <row r="87" spans="1:10" x14ac:dyDescent="0.2">
      <c r="A87" s="2" t="s">
        <v>103</v>
      </c>
      <c r="B87" s="10">
        <v>341</v>
      </c>
      <c r="C87" s="7">
        <v>0.38268741965293901</v>
      </c>
      <c r="D87" s="7">
        <v>0.48164570331573497</v>
      </c>
      <c r="E87" s="7">
        <v>0.125555530190468</v>
      </c>
      <c r="F87" s="7">
        <v>9.1443071141838993E-3</v>
      </c>
      <c r="G87" s="7">
        <v>9.67031694017351E-4</v>
      </c>
      <c r="H87" s="7">
        <v>0</v>
      </c>
      <c r="I87" s="7">
        <v>0</v>
      </c>
      <c r="J87" s="13">
        <v>0.76405781507492099</v>
      </c>
    </row>
    <row r="88" spans="1:10" x14ac:dyDescent="0.2">
      <c r="A88" s="2" t="s">
        <v>104</v>
      </c>
      <c r="B88" s="10">
        <v>859</v>
      </c>
      <c r="C88" s="7">
        <v>0.545673668384552</v>
      </c>
      <c r="D88" s="7">
        <v>0.393918007612228</v>
      </c>
      <c r="E88" s="7">
        <v>5.5269684642553302E-2</v>
      </c>
      <c r="F88" s="7">
        <v>1.1661393800750401E-3</v>
      </c>
      <c r="G88" s="7">
        <v>1.66126363910735E-3</v>
      </c>
      <c r="H88" s="7">
        <v>0</v>
      </c>
      <c r="I88" s="7">
        <v>2.31122807599604E-3</v>
      </c>
      <c r="J88" s="13">
        <v>0.53540188074111905</v>
      </c>
    </row>
    <row r="89" spans="1:10" x14ac:dyDescent="0.2">
      <c r="A89" s="5" t="s">
        <v>105</v>
      </c>
      <c r="B89" s="9" t="s">
        <v>1</v>
      </c>
      <c r="C89" s="6" t="s">
        <v>1</v>
      </c>
      <c r="D89" s="6" t="s">
        <v>1</v>
      </c>
      <c r="E89" s="6" t="s">
        <v>1</v>
      </c>
      <c r="F89" s="6" t="s">
        <v>1</v>
      </c>
      <c r="G89" s="6" t="s">
        <v>1</v>
      </c>
      <c r="H89" s="6" t="s">
        <v>1</v>
      </c>
      <c r="I89" s="6" t="s">
        <v>1</v>
      </c>
      <c r="J89" s="12" t="s">
        <v>1</v>
      </c>
    </row>
    <row r="90" spans="1:10" x14ac:dyDescent="0.2">
      <c r="A90" s="2" t="s">
        <v>106</v>
      </c>
      <c r="B90" s="10">
        <v>922</v>
      </c>
      <c r="C90" s="7">
        <v>0.67584437131881703</v>
      </c>
      <c r="D90" s="7">
        <v>0.30369803309440602</v>
      </c>
      <c r="E90" s="7">
        <v>1.6070418059825901E-2</v>
      </c>
      <c r="F90" s="7">
        <v>3.0898030381649698E-3</v>
      </c>
      <c r="G90" s="7">
        <v>1.1568452464416599E-3</v>
      </c>
      <c r="H90" s="7">
        <v>0</v>
      </c>
      <c r="I90" s="7">
        <v>1.40547635965049E-4</v>
      </c>
      <c r="J90" s="13">
        <v>0.35100057721138</v>
      </c>
    </row>
    <row r="91" spans="1:10" x14ac:dyDescent="0.2">
      <c r="A91" s="2" t="s">
        <v>107</v>
      </c>
      <c r="B91" s="10">
        <v>2171</v>
      </c>
      <c r="C91" s="7">
        <v>0.46083012223243702</v>
      </c>
      <c r="D91" s="7">
        <v>0.49013423919677701</v>
      </c>
      <c r="E91" s="7">
        <v>4.54279780387878E-2</v>
      </c>
      <c r="F91" s="7">
        <v>1.84397539123893E-3</v>
      </c>
      <c r="G91" s="7">
        <v>3.5156618105247601E-4</v>
      </c>
      <c r="H91" s="7">
        <v>1.8669852579478199E-4</v>
      </c>
      <c r="I91" s="7">
        <v>1.2254170142114199E-3</v>
      </c>
      <c r="J91" s="13">
        <v>0.59989064931869496</v>
      </c>
    </row>
    <row r="92" spans="1:10" x14ac:dyDescent="0.2">
      <c r="A92" s="2" t="s">
        <v>108</v>
      </c>
      <c r="B92" s="10">
        <v>3925</v>
      </c>
      <c r="C92" s="7">
        <v>0.36576622724533098</v>
      </c>
      <c r="D92" s="7">
        <v>0.53225028514862105</v>
      </c>
      <c r="E92" s="7">
        <v>9.6086122095584897E-2</v>
      </c>
      <c r="F92" s="7">
        <v>4.6169362030923401E-3</v>
      </c>
      <c r="G92" s="7">
        <v>9.1264484217390396E-4</v>
      </c>
      <c r="H92" s="7">
        <v>8.6391846707556397E-5</v>
      </c>
      <c r="I92" s="7">
        <v>2.8138110064901401E-4</v>
      </c>
      <c r="J92" s="13">
        <v>0.74488830566406194</v>
      </c>
    </row>
    <row r="93" spans="1:10" x14ac:dyDescent="0.2">
      <c r="A93" s="2" t="s">
        <v>109</v>
      </c>
      <c r="B93" s="10">
        <v>689</v>
      </c>
      <c r="C93" s="7">
        <v>0.37365347146987898</v>
      </c>
      <c r="D93" s="7">
        <v>0.470048308372498</v>
      </c>
      <c r="E93" s="7">
        <v>0.125658169388771</v>
      </c>
      <c r="F93" s="7">
        <v>2.2614888846874199E-2</v>
      </c>
      <c r="G93" s="7">
        <v>3.84714198298752E-3</v>
      </c>
      <c r="H93" s="7">
        <v>4.1780266910791397E-3</v>
      </c>
      <c r="I93" s="7">
        <v>0</v>
      </c>
      <c r="J93" s="13">
        <v>0.82548803091049205</v>
      </c>
    </row>
    <row r="94" spans="1:10" x14ac:dyDescent="0.2">
      <c r="A94" s="5" t="s">
        <v>110</v>
      </c>
      <c r="B94" s="9" t="s">
        <v>1</v>
      </c>
      <c r="C94" s="6" t="s">
        <v>1</v>
      </c>
      <c r="D94" s="6" t="s">
        <v>1</v>
      </c>
      <c r="E94" s="6" t="s">
        <v>1</v>
      </c>
      <c r="F94" s="6" t="s">
        <v>1</v>
      </c>
      <c r="G94" s="6" t="s">
        <v>1</v>
      </c>
      <c r="H94" s="6" t="s">
        <v>1</v>
      </c>
      <c r="I94" s="6" t="s">
        <v>1</v>
      </c>
      <c r="J94" s="12" t="s">
        <v>1</v>
      </c>
    </row>
    <row r="95" spans="1:10" x14ac:dyDescent="0.2">
      <c r="A95" s="2" t="s">
        <v>106</v>
      </c>
      <c r="B95" s="10">
        <v>1471</v>
      </c>
      <c r="C95" s="7">
        <v>0.62621200084686302</v>
      </c>
      <c r="D95" s="7">
        <v>0.347939163446426</v>
      </c>
      <c r="E95" s="7">
        <v>2.2500934079289402E-2</v>
      </c>
      <c r="F95" s="7">
        <v>2.21911212429404E-3</v>
      </c>
      <c r="G95" s="7">
        <v>8.1659917486831502E-4</v>
      </c>
      <c r="H95" s="7">
        <v>2.19185792957433E-4</v>
      </c>
      <c r="I95" s="7">
        <v>9.3015529273543493E-5</v>
      </c>
      <c r="J95" s="13">
        <v>0.40479785203933699</v>
      </c>
    </row>
    <row r="96" spans="1:10" x14ac:dyDescent="0.2">
      <c r="A96" s="2" t="s">
        <v>107</v>
      </c>
      <c r="B96" s="10">
        <v>2913</v>
      </c>
      <c r="C96" s="7">
        <v>0.41336250305175798</v>
      </c>
      <c r="D96" s="7">
        <v>0.52200329303741499</v>
      </c>
      <c r="E96" s="7">
        <v>5.9560358524322503E-2</v>
      </c>
      <c r="F96" s="7">
        <v>3.3076812978833901E-3</v>
      </c>
      <c r="G96" s="7">
        <v>5.8583542704582204E-4</v>
      </c>
      <c r="H96" s="7">
        <v>0</v>
      </c>
      <c r="I96" s="7">
        <v>1.1803023517131801E-3</v>
      </c>
      <c r="J96" s="13">
        <v>0.66401314735412598</v>
      </c>
    </row>
    <row r="97" spans="1:10" x14ac:dyDescent="0.2">
      <c r="A97" s="2" t="s">
        <v>108</v>
      </c>
      <c r="B97" s="10">
        <v>2959</v>
      </c>
      <c r="C97" s="7">
        <v>0.35271307826042197</v>
      </c>
      <c r="D97" s="7">
        <v>0.52852493524551403</v>
      </c>
      <c r="E97" s="7">
        <v>0.11058908700943</v>
      </c>
      <c r="F97" s="7">
        <v>5.5223903618753E-3</v>
      </c>
      <c r="G97" s="7">
        <v>1.63421547040343E-3</v>
      </c>
      <c r="H97" s="7">
        <v>8.62168963067234E-4</v>
      </c>
      <c r="I97" s="7">
        <v>1.54113018652424E-4</v>
      </c>
      <c r="J97" s="13">
        <v>0.77850502729415905</v>
      </c>
    </row>
    <row r="98" spans="1:10" x14ac:dyDescent="0.2">
      <c r="A98" s="2" t="s">
        <v>109</v>
      </c>
      <c r="B98" s="10">
        <v>364</v>
      </c>
      <c r="C98" s="7">
        <v>0.395779699087143</v>
      </c>
      <c r="D98" s="7">
        <v>0.435521841049194</v>
      </c>
      <c r="E98" s="7">
        <v>0.13659195601940199</v>
      </c>
      <c r="F98" s="7">
        <v>3.1414132565259899E-2</v>
      </c>
      <c r="G98" s="7">
        <v>0</v>
      </c>
      <c r="H98" s="7">
        <v>6.9238664582371701E-4</v>
      </c>
      <c r="I98" s="7">
        <v>0</v>
      </c>
      <c r="J98" s="13">
        <v>0.80641007423400901</v>
      </c>
    </row>
    <row r="99" spans="1:10" x14ac:dyDescent="0.2">
      <c r="A99" s="5" t="s">
        <v>111</v>
      </c>
      <c r="B99" s="9" t="s">
        <v>1</v>
      </c>
      <c r="C99" s="6" t="s">
        <v>1</v>
      </c>
      <c r="D99" s="6" t="s">
        <v>1</v>
      </c>
      <c r="E99" s="6" t="s">
        <v>1</v>
      </c>
      <c r="F99" s="6" t="s">
        <v>1</v>
      </c>
      <c r="G99" s="6" t="s">
        <v>1</v>
      </c>
      <c r="H99" s="6" t="s">
        <v>1</v>
      </c>
      <c r="I99" s="6" t="s">
        <v>1</v>
      </c>
      <c r="J99" s="12" t="s">
        <v>1</v>
      </c>
    </row>
    <row r="100" spans="1:10" x14ac:dyDescent="0.2">
      <c r="A100" s="2" t="s">
        <v>112</v>
      </c>
      <c r="B100" s="10">
        <v>497</v>
      </c>
      <c r="C100" s="7">
        <v>0.53161209821701005</v>
      </c>
      <c r="D100" s="7">
        <v>0.39054799079894997</v>
      </c>
      <c r="E100" s="7">
        <v>6.3135422766208593E-2</v>
      </c>
      <c r="F100" s="7">
        <v>9.8733063787221909E-3</v>
      </c>
      <c r="G100" s="7">
        <v>8.0345320748165196E-4</v>
      </c>
      <c r="H100" s="7">
        <v>0</v>
      </c>
      <c r="I100" s="7">
        <v>4.0277391672134399E-3</v>
      </c>
      <c r="J100" s="13">
        <v>0.58590221405029297</v>
      </c>
    </row>
    <row r="101" spans="1:10" x14ac:dyDescent="0.2">
      <c r="A101" s="2" t="s">
        <v>113</v>
      </c>
      <c r="B101" s="10">
        <v>1211</v>
      </c>
      <c r="C101" s="7">
        <v>0.56164926290512096</v>
      </c>
      <c r="D101" s="7">
        <v>0.37598812580108598</v>
      </c>
      <c r="E101" s="7">
        <v>5.7780489325523397E-2</v>
      </c>
      <c r="F101" s="7">
        <v>2.3353723809123E-3</v>
      </c>
      <c r="G101" s="7">
        <v>1.28330627921969E-3</v>
      </c>
      <c r="H101" s="7">
        <v>9.63416940066963E-4</v>
      </c>
      <c r="I101" s="7">
        <v>0</v>
      </c>
      <c r="J101" s="13">
        <v>0.50850552320480302</v>
      </c>
    </row>
    <row r="102" spans="1:10" x14ac:dyDescent="0.2">
      <c r="A102" s="2" t="s">
        <v>114</v>
      </c>
      <c r="B102" s="10">
        <v>1735</v>
      </c>
      <c r="C102" s="7">
        <v>0.45005124807357799</v>
      </c>
      <c r="D102" s="7">
        <v>0.45181012153625499</v>
      </c>
      <c r="E102" s="7">
        <v>8.9759305119514493E-2</v>
      </c>
      <c r="F102" s="7">
        <v>6.5616341307759302E-3</v>
      </c>
      <c r="G102" s="7">
        <v>1.72577938064933E-3</v>
      </c>
      <c r="H102" s="7">
        <v>9.1914960648864494E-5</v>
      </c>
      <c r="I102" s="7">
        <v>0</v>
      </c>
      <c r="J102" s="13">
        <v>0.65837633609771695</v>
      </c>
    </row>
    <row r="103" spans="1:10" x14ac:dyDescent="0.2">
      <c r="A103" s="2" t="s">
        <v>115</v>
      </c>
      <c r="B103" s="10">
        <v>1201</v>
      </c>
      <c r="C103" s="7">
        <v>0.39724066853523299</v>
      </c>
      <c r="D103" s="7">
        <v>0.50294387340545699</v>
      </c>
      <c r="E103" s="7">
        <v>9.2063412070274395E-2</v>
      </c>
      <c r="F103" s="7">
        <v>6.2640011310577401E-3</v>
      </c>
      <c r="G103" s="7">
        <v>9.6281425794586496E-4</v>
      </c>
      <c r="H103" s="7">
        <v>5.25213836226612E-4</v>
      </c>
      <c r="I103" s="7">
        <v>0</v>
      </c>
      <c r="J103" s="13">
        <v>0.71234005689621005</v>
      </c>
    </row>
    <row r="104" spans="1:10" x14ac:dyDescent="0.2">
      <c r="A104" s="2" t="s">
        <v>116</v>
      </c>
      <c r="B104" s="10">
        <v>1368</v>
      </c>
      <c r="C104" s="7">
        <v>0.35652187466621399</v>
      </c>
      <c r="D104" s="7">
        <v>0.54708731174469005</v>
      </c>
      <c r="E104" s="7">
        <v>8.9044548571109799E-2</v>
      </c>
      <c r="F104" s="7">
        <v>6.4668892882764296E-3</v>
      </c>
      <c r="G104" s="7">
        <v>1.4588297926820801E-4</v>
      </c>
      <c r="H104" s="7">
        <v>4.5383803080767399E-4</v>
      </c>
      <c r="I104" s="7">
        <v>2.7965620392933499E-4</v>
      </c>
      <c r="J104" s="13">
        <v>0.74994671344757102</v>
      </c>
    </row>
    <row r="105" spans="1:10" x14ac:dyDescent="0.2">
      <c r="A105" s="2" t="s">
        <v>117</v>
      </c>
      <c r="B105" s="10">
        <v>1287</v>
      </c>
      <c r="C105" s="7">
        <v>0.37618207931518599</v>
      </c>
      <c r="D105" s="7">
        <v>0.56628841161727905</v>
      </c>
      <c r="E105" s="7">
        <v>5.6065700948238401E-2</v>
      </c>
      <c r="F105" s="7">
        <v>6.35997392237186E-4</v>
      </c>
      <c r="G105" s="7">
        <v>6.43284234683961E-4</v>
      </c>
      <c r="H105" s="7">
        <v>0</v>
      </c>
      <c r="I105" s="7">
        <v>1.8449815979693101E-4</v>
      </c>
      <c r="J105" s="13">
        <v>0.68456143140792802</v>
      </c>
    </row>
    <row r="106" spans="1:10" x14ac:dyDescent="0.2">
      <c r="A106" s="2" t="s">
        <v>118</v>
      </c>
      <c r="B106" s="10">
        <v>990</v>
      </c>
      <c r="C106" s="7">
        <v>0.46746295690536499</v>
      </c>
      <c r="D106" s="7">
        <v>0.50951659679412797</v>
      </c>
      <c r="E106" s="7">
        <v>2.1665239706635499E-2</v>
      </c>
      <c r="F106" s="7">
        <v>6.3002604292705698E-4</v>
      </c>
      <c r="G106" s="7">
        <v>0</v>
      </c>
      <c r="H106" s="7">
        <v>0</v>
      </c>
      <c r="I106" s="7">
        <v>7.2517013177275701E-4</v>
      </c>
      <c r="J106" s="13">
        <v>0.56126368045806896</v>
      </c>
    </row>
    <row r="107" spans="1:10" x14ac:dyDescent="0.2">
      <c r="A107" s="5" t="s">
        <v>111</v>
      </c>
      <c r="B107" s="9" t="s">
        <v>1</v>
      </c>
      <c r="C107" s="6" t="s">
        <v>1</v>
      </c>
      <c r="D107" s="6" t="s">
        <v>1</v>
      </c>
      <c r="E107" s="6" t="s">
        <v>1</v>
      </c>
      <c r="F107" s="6" t="s">
        <v>1</v>
      </c>
      <c r="G107" s="6" t="s">
        <v>1</v>
      </c>
      <c r="H107" s="6" t="s">
        <v>1</v>
      </c>
      <c r="I107" s="6" t="s">
        <v>1</v>
      </c>
      <c r="J107" s="12" t="s">
        <v>1</v>
      </c>
    </row>
    <row r="108" spans="1:10" x14ac:dyDescent="0.2">
      <c r="A108" s="2" t="s">
        <v>119</v>
      </c>
      <c r="B108" s="10">
        <v>1708</v>
      </c>
      <c r="C108" s="7">
        <v>0.55184584856033303</v>
      </c>
      <c r="D108" s="7">
        <v>0.380740135908127</v>
      </c>
      <c r="E108" s="7">
        <v>5.9528212994337103E-2</v>
      </c>
      <c r="F108" s="7">
        <v>4.79557504877448E-3</v>
      </c>
      <c r="G108" s="7">
        <v>1.1266936780884901E-3</v>
      </c>
      <c r="H108" s="7">
        <v>6.4898055279627399E-4</v>
      </c>
      <c r="I108" s="7">
        <v>1.3145583216100901E-3</v>
      </c>
      <c r="J108" s="13">
        <v>0.53376597166061401</v>
      </c>
    </row>
    <row r="109" spans="1:10" x14ac:dyDescent="0.2">
      <c r="A109" s="2" t="s">
        <v>120</v>
      </c>
      <c r="B109" s="10">
        <v>2424</v>
      </c>
      <c r="C109" s="7">
        <v>0.44153600931167603</v>
      </c>
      <c r="D109" s="7">
        <v>0.46174800395965598</v>
      </c>
      <c r="E109" s="7">
        <v>8.8611960411071805E-2</v>
      </c>
      <c r="F109" s="7">
        <v>6.50706654414535E-3</v>
      </c>
      <c r="G109" s="7">
        <v>1.52971956413239E-3</v>
      </c>
      <c r="H109" s="7">
        <v>6.7247266997583197E-5</v>
      </c>
      <c r="I109" s="7">
        <v>0</v>
      </c>
      <c r="J109" s="13">
        <v>0.66494822502136197</v>
      </c>
    </row>
    <row r="110" spans="1:10" x14ac:dyDescent="0.2">
      <c r="A110" s="2" t="s">
        <v>121</v>
      </c>
      <c r="B110" s="10">
        <v>1880</v>
      </c>
      <c r="C110" s="7">
        <v>0.35730099678039601</v>
      </c>
      <c r="D110" s="7">
        <v>0.54290109872818004</v>
      </c>
      <c r="E110" s="7">
        <v>9.2211484909057603E-2</v>
      </c>
      <c r="F110" s="7">
        <v>6.3868840225040904E-3</v>
      </c>
      <c r="G110" s="7">
        <v>3.1064273207448401E-4</v>
      </c>
      <c r="H110" s="7">
        <v>6.6987180616706599E-4</v>
      </c>
      <c r="I110" s="7">
        <v>2.19016670598648E-4</v>
      </c>
      <c r="J110" s="13">
        <v>0.75304782390594505</v>
      </c>
    </row>
    <row r="111" spans="1:10" x14ac:dyDescent="0.2">
      <c r="A111" s="2" t="s">
        <v>122</v>
      </c>
      <c r="B111" s="10">
        <v>2277</v>
      </c>
      <c r="C111" s="7">
        <v>0.416914433240891</v>
      </c>
      <c r="D111" s="7">
        <v>0.54095512628555298</v>
      </c>
      <c r="E111" s="7">
        <v>4.0715154260396999E-2</v>
      </c>
      <c r="F111" s="7">
        <v>6.3333282014355096E-4</v>
      </c>
      <c r="G111" s="7">
        <v>3.5623097210191201E-4</v>
      </c>
      <c r="H111" s="7">
        <v>0</v>
      </c>
      <c r="I111" s="7">
        <v>4.2576267151162001E-4</v>
      </c>
      <c r="J111" s="13">
        <v>0.62954217195510898</v>
      </c>
    </row>
    <row r="112" spans="1:10" x14ac:dyDescent="0.2">
      <c r="A112" s="5" t="s">
        <v>111</v>
      </c>
      <c r="B112" s="9" t="s">
        <v>1</v>
      </c>
      <c r="C112" s="6" t="s">
        <v>1</v>
      </c>
      <c r="D112" s="6" t="s">
        <v>1</v>
      </c>
      <c r="E112" s="6" t="s">
        <v>1</v>
      </c>
      <c r="F112" s="6" t="s">
        <v>1</v>
      </c>
      <c r="G112" s="6" t="s">
        <v>1</v>
      </c>
      <c r="H112" s="6" t="s">
        <v>1</v>
      </c>
      <c r="I112" s="6" t="s">
        <v>1</v>
      </c>
      <c r="J112" s="12" t="s">
        <v>1</v>
      </c>
    </row>
    <row r="113" spans="1:10" x14ac:dyDescent="0.2">
      <c r="A113" s="2" t="s">
        <v>119</v>
      </c>
      <c r="B113" s="10">
        <v>1708</v>
      </c>
      <c r="C113" s="7">
        <v>0.55184584856033303</v>
      </c>
      <c r="D113" s="7">
        <v>0.380740135908127</v>
      </c>
      <c r="E113" s="7">
        <v>5.9528212994337103E-2</v>
      </c>
      <c r="F113" s="7">
        <v>4.79557504877448E-3</v>
      </c>
      <c r="G113" s="7">
        <v>1.1266936780884901E-3</v>
      </c>
      <c r="H113" s="7">
        <v>6.4898055279627399E-4</v>
      </c>
      <c r="I113" s="7">
        <v>1.3145583216100901E-3</v>
      </c>
      <c r="J113" s="13">
        <v>0.53376597166061401</v>
      </c>
    </row>
    <row r="114" spans="1:10" x14ac:dyDescent="0.2">
      <c r="A114" s="2" t="s">
        <v>123</v>
      </c>
      <c r="B114" s="10">
        <v>2936</v>
      </c>
      <c r="C114" s="7">
        <v>0.43076869845390298</v>
      </c>
      <c r="D114" s="7">
        <v>0.47048044204711897</v>
      </c>
      <c r="E114" s="7">
        <v>9.0600594878196702E-2</v>
      </c>
      <c r="F114" s="7">
        <v>6.4529604278504796E-3</v>
      </c>
      <c r="G114" s="7">
        <v>1.44720019306988E-3</v>
      </c>
      <c r="H114" s="7">
        <v>2.5012408150359999E-4</v>
      </c>
      <c r="I114" s="7">
        <v>0</v>
      </c>
      <c r="J114" s="13">
        <v>0.67807990312576305</v>
      </c>
    </row>
    <row r="115" spans="1:10" x14ac:dyDescent="0.2">
      <c r="A115" s="2" t="s">
        <v>124</v>
      </c>
      <c r="B115" s="10">
        <v>3645</v>
      </c>
      <c r="C115" s="7">
        <v>0.39199671149253801</v>
      </c>
      <c r="D115" s="7">
        <v>0.54348522424697898</v>
      </c>
      <c r="E115" s="7">
        <v>6.0655664652585997E-2</v>
      </c>
      <c r="F115" s="7">
        <v>3.0402343254536399E-3</v>
      </c>
      <c r="G115" s="7">
        <v>2.6944224373437502E-4</v>
      </c>
      <c r="H115" s="7">
        <v>1.87251716852188E-4</v>
      </c>
      <c r="I115" s="7">
        <v>3.6547976196743499E-4</v>
      </c>
      <c r="J115" s="13">
        <v>0.67922061681747403</v>
      </c>
    </row>
    <row r="116" spans="1:10" x14ac:dyDescent="0.2">
      <c r="A116" s="5" t="s">
        <v>125</v>
      </c>
      <c r="B116" s="9" t="s">
        <v>1</v>
      </c>
      <c r="C116" s="6" t="s">
        <v>1</v>
      </c>
      <c r="D116" s="6" t="s">
        <v>1</v>
      </c>
      <c r="E116" s="6" t="s">
        <v>1</v>
      </c>
      <c r="F116" s="6" t="s">
        <v>1</v>
      </c>
      <c r="G116" s="6" t="s">
        <v>1</v>
      </c>
      <c r="H116" s="6" t="s">
        <v>1</v>
      </c>
      <c r="I116" s="6" t="s">
        <v>1</v>
      </c>
      <c r="J116" s="12" t="s">
        <v>1</v>
      </c>
    </row>
    <row r="117" spans="1:10" x14ac:dyDescent="0.2">
      <c r="A117" s="2" t="s">
        <v>126</v>
      </c>
      <c r="B117" s="10">
        <v>1027</v>
      </c>
      <c r="C117" s="7">
        <v>0.67379581928253196</v>
      </c>
      <c r="D117" s="7">
        <v>0.30410724878311202</v>
      </c>
      <c r="E117" s="7">
        <v>1.7802344635128999E-2</v>
      </c>
      <c r="F117" s="7">
        <v>2.8122898656874899E-3</v>
      </c>
      <c r="G117" s="7">
        <v>1.0529422434046899E-3</v>
      </c>
      <c r="H117" s="7">
        <v>3.0144618358463E-4</v>
      </c>
      <c r="I117" s="7">
        <v>1.27924242406152E-4</v>
      </c>
      <c r="J117" s="13">
        <v>0.35501915216445901</v>
      </c>
    </row>
    <row r="118" spans="1:10" x14ac:dyDescent="0.2">
      <c r="A118" s="2" t="s">
        <v>127</v>
      </c>
      <c r="B118" s="10">
        <v>277</v>
      </c>
      <c r="C118" s="7">
        <v>0.48798096179962203</v>
      </c>
      <c r="D118" s="7">
        <v>0.47062176465988198</v>
      </c>
      <c r="E118" s="7">
        <v>4.0580343455076197E-2</v>
      </c>
      <c r="F118" s="7">
        <v>5.5706169223412904E-4</v>
      </c>
      <c r="G118" s="7">
        <v>2.5987694971263398E-4</v>
      </c>
      <c r="H118" s="7">
        <v>0</v>
      </c>
      <c r="I118" s="7">
        <v>0</v>
      </c>
      <c r="J118" s="13">
        <v>0.55449312925338701</v>
      </c>
    </row>
    <row r="119" spans="1:10" x14ac:dyDescent="0.2">
      <c r="A119" s="2" t="s">
        <v>128</v>
      </c>
      <c r="B119" s="10">
        <v>568</v>
      </c>
      <c r="C119" s="7">
        <v>0.48662066459655801</v>
      </c>
      <c r="D119" s="7">
        <v>0.47519508004188499</v>
      </c>
      <c r="E119" s="7">
        <v>3.61541099846363E-2</v>
      </c>
      <c r="F119" s="7">
        <v>2.0148693583905701E-3</v>
      </c>
      <c r="G119" s="7">
        <v>1.5277542843250598E-5</v>
      </c>
      <c r="H119" s="7">
        <v>0</v>
      </c>
      <c r="I119" s="7">
        <v>0</v>
      </c>
      <c r="J119" s="13">
        <v>0.55360901355743397</v>
      </c>
    </row>
    <row r="120" spans="1:10" x14ac:dyDescent="0.2">
      <c r="A120" s="2" t="s">
        <v>129</v>
      </c>
      <c r="B120" s="10">
        <v>1221</v>
      </c>
      <c r="C120" s="7">
        <v>0.41927924752235401</v>
      </c>
      <c r="D120" s="7">
        <v>0.52279245853424094</v>
      </c>
      <c r="E120" s="7">
        <v>5.26751354336739E-2</v>
      </c>
      <c r="F120" s="7">
        <v>2.3237892892211702E-3</v>
      </c>
      <c r="G120" s="7">
        <v>5.8859965065494201E-4</v>
      </c>
      <c r="H120" s="7">
        <v>0</v>
      </c>
      <c r="I120" s="7">
        <v>2.3408005945384498E-3</v>
      </c>
      <c r="J120" s="13">
        <v>0.65853565931320202</v>
      </c>
    </row>
    <row r="121" spans="1:10" x14ac:dyDescent="0.2">
      <c r="A121" s="2" t="s">
        <v>130</v>
      </c>
      <c r="B121" s="10">
        <v>1303</v>
      </c>
      <c r="C121" s="7">
        <v>0.385423064231873</v>
      </c>
      <c r="D121" s="7">
        <v>0.533921778202057</v>
      </c>
      <c r="E121" s="7">
        <v>7.4280865490436596E-2</v>
      </c>
      <c r="F121" s="7">
        <v>5.1310951821505997E-3</v>
      </c>
      <c r="G121" s="7">
        <v>7.8142422717064597E-4</v>
      </c>
      <c r="H121" s="7">
        <v>0</v>
      </c>
      <c r="I121" s="7">
        <v>4.61768504464999E-4</v>
      </c>
      <c r="J121" s="13">
        <v>0.70515841245651201</v>
      </c>
    </row>
    <row r="122" spans="1:10" x14ac:dyDescent="0.2">
      <c r="A122" s="2" t="s">
        <v>131</v>
      </c>
      <c r="B122" s="10">
        <v>742</v>
      </c>
      <c r="C122" s="7">
        <v>0.38733926415443398</v>
      </c>
      <c r="D122" s="7">
        <v>0.51713848114013705</v>
      </c>
      <c r="E122" s="7">
        <v>8.7029680609703106E-2</v>
      </c>
      <c r="F122" s="7">
        <v>7.9247141256928392E-3</v>
      </c>
      <c r="G122" s="7">
        <v>0</v>
      </c>
      <c r="H122" s="7">
        <v>0</v>
      </c>
      <c r="I122" s="7">
        <v>5.6785641936585296E-4</v>
      </c>
      <c r="J122" s="13">
        <v>0.72008270025253296</v>
      </c>
    </row>
    <row r="123" spans="1:10" x14ac:dyDescent="0.2">
      <c r="A123" s="2" t="s">
        <v>132</v>
      </c>
      <c r="B123" s="10">
        <v>451</v>
      </c>
      <c r="C123" s="7">
        <v>0.324450343847275</v>
      </c>
      <c r="D123" s="7">
        <v>0.55076932907104503</v>
      </c>
      <c r="E123" s="7">
        <v>0.12188217043876599</v>
      </c>
      <c r="F123" s="7">
        <v>2.31510354205966E-3</v>
      </c>
      <c r="G123" s="7">
        <v>5.8305513812229005E-4</v>
      </c>
      <c r="H123" s="7">
        <v>0</v>
      </c>
      <c r="I123" s="7">
        <v>0</v>
      </c>
      <c r="J123" s="13">
        <v>0.80381119251251198</v>
      </c>
    </row>
    <row r="124" spans="1:10" x14ac:dyDescent="0.2">
      <c r="A124" s="3" t="s">
        <v>133</v>
      </c>
      <c r="B124" s="11">
        <v>2118</v>
      </c>
      <c r="C124" s="8">
        <v>0.353111922740936</v>
      </c>
      <c r="D124" s="8">
        <v>0.51415538787841797</v>
      </c>
      <c r="E124" s="8">
        <v>0.120285451412201</v>
      </c>
      <c r="F124" s="8">
        <v>8.6835715919732995E-3</v>
      </c>
      <c r="G124" s="8">
        <v>2.34567304141819E-3</v>
      </c>
      <c r="H124" s="8">
        <v>1.41802313737571E-3</v>
      </c>
      <c r="I124" s="8">
        <v>0</v>
      </c>
      <c r="J124" s="14">
        <v>0.79724979400634799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281</v>
      </c>
    </row>
    <row r="4" spans="1:5" x14ac:dyDescent="0.2">
      <c r="A4" t="s">
        <v>23</v>
      </c>
    </row>
    <row r="5" spans="1:5" ht="38.25" x14ac:dyDescent="0.2">
      <c r="A5" s="4" t="s">
        <v>24</v>
      </c>
      <c r="B5" s="4" t="s">
        <v>4</v>
      </c>
      <c r="C5" s="4" t="s">
        <v>282</v>
      </c>
      <c r="D5" s="4" t="s">
        <v>283</v>
      </c>
      <c r="E5" s="4" t="s">
        <v>284</v>
      </c>
    </row>
    <row r="6" spans="1:5" x14ac:dyDescent="0.2">
      <c r="A6" s="5" t="s">
        <v>26</v>
      </c>
      <c r="B6" s="300" t="s">
        <v>1</v>
      </c>
      <c r="C6" s="297" t="s">
        <v>1</v>
      </c>
      <c r="D6" s="297" t="s">
        <v>1</v>
      </c>
      <c r="E6" s="297" t="s">
        <v>1</v>
      </c>
    </row>
    <row r="7" spans="1:5" x14ac:dyDescent="0.2">
      <c r="A7" s="2" t="s">
        <v>26</v>
      </c>
      <c r="B7" s="301">
        <v>1083</v>
      </c>
      <c r="C7" s="298">
        <v>4.8785943537950502E-2</v>
      </c>
      <c r="D7" s="298">
        <v>6.38706609606743E-2</v>
      </c>
      <c r="E7" s="298">
        <v>0.90953505039215099</v>
      </c>
    </row>
    <row r="8" spans="1:5" x14ac:dyDescent="0.2">
      <c r="A8" s="5" t="s">
        <v>27</v>
      </c>
      <c r="B8" s="300" t="s">
        <v>1</v>
      </c>
      <c r="C8" s="297" t="s">
        <v>1</v>
      </c>
      <c r="D8" s="297" t="s">
        <v>1</v>
      </c>
      <c r="E8" s="297" t="s">
        <v>1</v>
      </c>
    </row>
    <row r="9" spans="1:5" x14ac:dyDescent="0.2">
      <c r="A9" s="2" t="s">
        <v>28</v>
      </c>
      <c r="B9" s="301">
        <v>369</v>
      </c>
      <c r="C9" s="298">
        <v>5.40135726332664E-2</v>
      </c>
      <c r="D9" s="298">
        <v>7.1532085537910503E-2</v>
      </c>
      <c r="E9" s="298">
        <v>0.90142756700515703</v>
      </c>
    </row>
    <row r="10" spans="1:5" x14ac:dyDescent="0.2">
      <c r="A10" s="2" t="s">
        <v>29</v>
      </c>
      <c r="B10" s="301">
        <v>44</v>
      </c>
      <c r="C10" s="298">
        <v>0.16154380142688801</v>
      </c>
      <c r="D10" s="298">
        <v>0.136856094002724</v>
      </c>
      <c r="E10" s="298">
        <v>0.81047505140304599</v>
      </c>
    </row>
    <row r="11" spans="1:5" x14ac:dyDescent="0.2">
      <c r="A11" s="2" t="s">
        <v>30</v>
      </c>
      <c r="B11" s="301">
        <v>148</v>
      </c>
      <c r="C11" s="298">
        <v>5.9643883258104297E-2</v>
      </c>
      <c r="D11" s="298">
        <v>0.12340011447668101</v>
      </c>
      <c r="E11" s="298">
        <v>0.83495855331420898</v>
      </c>
    </row>
    <row r="12" spans="1:5" x14ac:dyDescent="0.2">
      <c r="A12" s="2" t="s">
        <v>31</v>
      </c>
      <c r="B12" s="301">
        <v>192</v>
      </c>
      <c r="C12" s="298">
        <v>5.6863021105527899E-2</v>
      </c>
      <c r="D12" s="298">
        <v>5.7594280689954799E-2</v>
      </c>
      <c r="E12" s="298">
        <v>0.897302687168121</v>
      </c>
    </row>
    <row r="13" spans="1:5" x14ac:dyDescent="0.2">
      <c r="A13" s="2" t="s">
        <v>32</v>
      </c>
      <c r="B13" s="301">
        <v>102</v>
      </c>
      <c r="C13" s="298">
        <v>0</v>
      </c>
      <c r="D13" s="298">
        <v>0</v>
      </c>
      <c r="E13" s="298">
        <v>1</v>
      </c>
    </row>
    <row r="14" spans="1:5" x14ac:dyDescent="0.2">
      <c r="A14" s="2" t="s">
        <v>33</v>
      </c>
      <c r="B14" s="301">
        <v>188</v>
      </c>
      <c r="C14" s="298">
        <v>1.3288453221321101E-2</v>
      </c>
      <c r="D14" s="298">
        <v>1.23591190204024E-2</v>
      </c>
      <c r="E14" s="298">
        <v>0.98172861337661699</v>
      </c>
    </row>
    <row r="15" spans="1:5" x14ac:dyDescent="0.2">
      <c r="A15" s="5" t="s">
        <v>34</v>
      </c>
      <c r="B15" s="300" t="s">
        <v>1</v>
      </c>
      <c r="C15" s="297" t="s">
        <v>1</v>
      </c>
      <c r="D15" s="297" t="s">
        <v>1</v>
      </c>
      <c r="E15" s="297" t="s">
        <v>1</v>
      </c>
    </row>
    <row r="16" spans="1:5" x14ac:dyDescent="0.2">
      <c r="A16" s="2" t="s">
        <v>35</v>
      </c>
      <c r="B16" s="301">
        <v>670</v>
      </c>
      <c r="C16" s="298">
        <v>4.9287077039480202E-2</v>
      </c>
      <c r="D16" s="298">
        <v>5.4922681301832199E-2</v>
      </c>
      <c r="E16" s="298">
        <v>0.90629243850707997</v>
      </c>
    </row>
    <row r="17" spans="1:5" x14ac:dyDescent="0.2">
      <c r="A17" s="2" t="s">
        <v>36</v>
      </c>
      <c r="B17" s="301">
        <v>48</v>
      </c>
      <c r="C17" s="298">
        <v>0.16925422847270999</v>
      </c>
      <c r="D17" s="298">
        <v>0.221409156918526</v>
      </c>
      <c r="E17" s="298">
        <v>0.75794231891632102</v>
      </c>
    </row>
    <row r="18" spans="1:5" x14ac:dyDescent="0.2">
      <c r="A18" s="2" t="s">
        <v>37</v>
      </c>
      <c r="B18" s="301">
        <v>279</v>
      </c>
      <c r="C18" s="298">
        <v>8.0909105017781292E-3</v>
      </c>
      <c r="D18" s="298">
        <v>9.4164442270994204E-3</v>
      </c>
      <c r="E18" s="298">
        <v>0.99058353900909402</v>
      </c>
    </row>
    <row r="19" spans="1:5" x14ac:dyDescent="0.2">
      <c r="A19" s="2" t="s">
        <v>38</v>
      </c>
      <c r="B19" s="301">
        <v>56</v>
      </c>
      <c r="C19" s="298">
        <v>2.2521259263157799E-2</v>
      </c>
      <c r="D19" s="298">
        <v>0.107875861227512</v>
      </c>
      <c r="E19" s="298">
        <v>0.88441145420074496</v>
      </c>
    </row>
    <row r="20" spans="1:5" x14ac:dyDescent="0.2">
      <c r="A20" s="5" t="s">
        <v>39</v>
      </c>
      <c r="B20" s="300" t="s">
        <v>1</v>
      </c>
      <c r="C20" s="297" t="s">
        <v>1</v>
      </c>
      <c r="D20" s="297" t="s">
        <v>1</v>
      </c>
      <c r="E20" s="297" t="s">
        <v>1</v>
      </c>
    </row>
    <row r="21" spans="1:5" x14ac:dyDescent="0.2">
      <c r="A21" s="2" t="s">
        <v>35</v>
      </c>
      <c r="B21" s="301">
        <v>670</v>
      </c>
      <c r="C21" s="298">
        <v>4.9287077039480202E-2</v>
      </c>
      <c r="D21" s="298">
        <v>5.4922681301832199E-2</v>
      </c>
      <c r="E21" s="298">
        <v>0.90629243850707997</v>
      </c>
    </row>
    <row r="22" spans="1:5" x14ac:dyDescent="0.2">
      <c r="A22" s="2" t="s">
        <v>40</v>
      </c>
      <c r="B22" s="301">
        <v>21</v>
      </c>
      <c r="C22" s="298" t="s">
        <v>1</v>
      </c>
      <c r="D22" s="298" t="s">
        <v>1</v>
      </c>
      <c r="E22" s="298" t="s">
        <v>1</v>
      </c>
    </row>
    <row r="23" spans="1:5" x14ac:dyDescent="0.2">
      <c r="A23" s="2" t="s">
        <v>41</v>
      </c>
      <c r="B23" s="301">
        <v>23</v>
      </c>
      <c r="C23" s="298" t="s">
        <v>1</v>
      </c>
      <c r="D23" s="298" t="s">
        <v>1</v>
      </c>
      <c r="E23" s="298" t="s">
        <v>1</v>
      </c>
    </row>
    <row r="24" spans="1:5" x14ac:dyDescent="0.2">
      <c r="A24" s="2" t="s">
        <v>42</v>
      </c>
      <c r="B24" s="301">
        <v>4</v>
      </c>
      <c r="C24" s="298" t="s">
        <v>1</v>
      </c>
      <c r="D24" s="298" t="s">
        <v>1</v>
      </c>
      <c r="E24" s="298" t="s">
        <v>1</v>
      </c>
    </row>
    <row r="25" spans="1:5" x14ac:dyDescent="0.2">
      <c r="A25" s="2" t="s">
        <v>43</v>
      </c>
      <c r="B25" s="301">
        <v>3</v>
      </c>
      <c r="C25" s="298" t="s">
        <v>1</v>
      </c>
      <c r="D25" s="298" t="s">
        <v>1</v>
      </c>
      <c r="E25" s="298" t="s">
        <v>1</v>
      </c>
    </row>
    <row r="26" spans="1:5" x14ac:dyDescent="0.2">
      <c r="A26" s="2" t="s">
        <v>37</v>
      </c>
      <c r="B26" s="301">
        <v>279</v>
      </c>
      <c r="C26" s="298">
        <v>8.0909105017781292E-3</v>
      </c>
      <c r="D26" s="298">
        <v>9.4164442270994204E-3</v>
      </c>
      <c r="E26" s="298">
        <v>0.99058353900909402</v>
      </c>
    </row>
    <row r="27" spans="1:5" x14ac:dyDescent="0.2">
      <c r="A27" s="2" t="s">
        <v>44</v>
      </c>
      <c r="B27" s="301">
        <v>10</v>
      </c>
      <c r="C27" s="298" t="s">
        <v>1</v>
      </c>
      <c r="D27" s="298" t="s">
        <v>1</v>
      </c>
      <c r="E27" s="298" t="s">
        <v>1</v>
      </c>
    </row>
    <row r="28" spans="1:5" x14ac:dyDescent="0.2">
      <c r="A28" s="2" t="s">
        <v>45</v>
      </c>
      <c r="B28" s="301">
        <v>43</v>
      </c>
      <c r="C28" s="298">
        <v>9.9514871835708601E-3</v>
      </c>
      <c r="D28" s="298">
        <v>7.5408622622489901E-2</v>
      </c>
      <c r="E28" s="298">
        <v>0.91463989019393899</v>
      </c>
    </row>
    <row r="29" spans="1:5" x14ac:dyDescent="0.2">
      <c r="A29" s="5" t="s">
        <v>46</v>
      </c>
      <c r="B29" s="300" t="s">
        <v>1</v>
      </c>
      <c r="C29" s="297" t="s">
        <v>1</v>
      </c>
      <c r="D29" s="297" t="s">
        <v>1</v>
      </c>
      <c r="E29" s="297" t="s">
        <v>1</v>
      </c>
    </row>
    <row r="30" spans="1:5" x14ac:dyDescent="0.2">
      <c r="A30" s="2" t="s">
        <v>47</v>
      </c>
      <c r="B30" s="301">
        <v>65</v>
      </c>
      <c r="C30" s="298">
        <v>7.6993621885776506E-2</v>
      </c>
      <c r="D30" s="298">
        <v>0.106936618685722</v>
      </c>
      <c r="E30" s="298">
        <v>0.88679540157318104</v>
      </c>
    </row>
    <row r="31" spans="1:5" x14ac:dyDescent="0.2">
      <c r="A31" s="2" t="s">
        <v>48</v>
      </c>
      <c r="B31" s="301">
        <v>267</v>
      </c>
      <c r="C31" s="298">
        <v>8.74593630433083E-2</v>
      </c>
      <c r="D31" s="298">
        <v>8.7565220892429393E-2</v>
      </c>
      <c r="E31" s="298">
        <v>0.86760127544403098</v>
      </c>
    </row>
    <row r="32" spans="1:5" x14ac:dyDescent="0.2">
      <c r="A32" s="2" t="s">
        <v>49</v>
      </c>
      <c r="B32" s="301">
        <v>195</v>
      </c>
      <c r="C32" s="298">
        <v>3.6408863961696599E-3</v>
      </c>
      <c r="D32" s="298">
        <v>5.0617009401321397E-2</v>
      </c>
      <c r="E32" s="298">
        <v>0.94741004705429099</v>
      </c>
    </row>
    <row r="33" spans="1:5" x14ac:dyDescent="0.2">
      <c r="A33" s="2" t="s">
        <v>50</v>
      </c>
      <c r="B33" s="301">
        <v>461</v>
      </c>
      <c r="C33" s="298">
        <v>3.0088594183325799E-2</v>
      </c>
      <c r="D33" s="298">
        <v>3.8866661489009899E-2</v>
      </c>
      <c r="E33" s="298">
        <v>0.93392169475555398</v>
      </c>
    </row>
    <row r="34" spans="1:5" x14ac:dyDescent="0.2">
      <c r="A34" s="5" t="s">
        <v>51</v>
      </c>
      <c r="B34" s="300" t="s">
        <v>1</v>
      </c>
      <c r="C34" s="297" t="s">
        <v>1</v>
      </c>
      <c r="D34" s="297" t="s">
        <v>1</v>
      </c>
      <c r="E34" s="297" t="s">
        <v>1</v>
      </c>
    </row>
    <row r="35" spans="1:5" x14ac:dyDescent="0.2">
      <c r="A35" s="2" t="s">
        <v>52</v>
      </c>
      <c r="B35" s="301">
        <v>372</v>
      </c>
      <c r="C35" s="298">
        <v>4.5464709401130697E-2</v>
      </c>
      <c r="D35" s="298">
        <v>5.4453242570161799E-2</v>
      </c>
      <c r="E35" s="298">
        <v>0.92465925216674805</v>
      </c>
    </row>
    <row r="36" spans="1:5" x14ac:dyDescent="0.2">
      <c r="A36" s="2" t="s">
        <v>53</v>
      </c>
      <c r="B36" s="301">
        <v>452</v>
      </c>
      <c r="C36" s="298">
        <v>3.71679030358791E-2</v>
      </c>
      <c r="D36" s="298">
        <v>3.6721952259540599E-2</v>
      </c>
      <c r="E36" s="298">
        <v>0.93523323535919201</v>
      </c>
    </row>
    <row r="37" spans="1:5" x14ac:dyDescent="0.2">
      <c r="A37" s="2" t="s">
        <v>54</v>
      </c>
      <c r="B37" s="301">
        <v>134</v>
      </c>
      <c r="C37" s="298">
        <v>0.10873988270759601</v>
      </c>
      <c r="D37" s="298">
        <v>0.10829315334558499</v>
      </c>
      <c r="E37" s="298">
        <v>0.83622765541076705</v>
      </c>
    </row>
    <row r="38" spans="1:5" x14ac:dyDescent="0.2">
      <c r="A38" s="2" t="s">
        <v>55</v>
      </c>
      <c r="B38" s="301">
        <v>115</v>
      </c>
      <c r="C38" s="298">
        <v>3.8681924343109103E-2</v>
      </c>
      <c r="D38" s="298">
        <v>0.15636192262172699</v>
      </c>
      <c r="E38" s="298">
        <v>0.82229036092758201</v>
      </c>
    </row>
    <row r="39" spans="1:5" x14ac:dyDescent="0.2">
      <c r="A39" s="5" t="s">
        <v>56</v>
      </c>
      <c r="B39" s="300" t="s">
        <v>1</v>
      </c>
      <c r="C39" s="297" t="s">
        <v>1</v>
      </c>
      <c r="D39" s="297" t="s">
        <v>1</v>
      </c>
      <c r="E39" s="297" t="s">
        <v>1</v>
      </c>
    </row>
    <row r="40" spans="1:5" x14ac:dyDescent="0.2">
      <c r="A40" s="2" t="s">
        <v>57</v>
      </c>
      <c r="B40" s="301">
        <v>938</v>
      </c>
      <c r="C40" s="298">
        <v>3.2814905047416701E-2</v>
      </c>
      <c r="D40" s="298">
        <v>5.66451773047447E-2</v>
      </c>
      <c r="E40" s="298">
        <v>0.93061172962188698</v>
      </c>
    </row>
    <row r="41" spans="1:5" x14ac:dyDescent="0.2">
      <c r="A41" s="2" t="s">
        <v>58</v>
      </c>
      <c r="B41" s="301">
        <v>109</v>
      </c>
      <c r="C41" s="298">
        <v>0.12619383633136699</v>
      </c>
      <c r="D41" s="298">
        <v>0.102963879704475</v>
      </c>
      <c r="E41" s="298">
        <v>0.80334359407424905</v>
      </c>
    </row>
    <row r="42" spans="1:5" x14ac:dyDescent="0.2">
      <c r="A42" s="5" t="s">
        <v>59</v>
      </c>
      <c r="B42" s="300" t="s">
        <v>1</v>
      </c>
      <c r="C42" s="297" t="s">
        <v>1</v>
      </c>
      <c r="D42" s="297" t="s">
        <v>1</v>
      </c>
      <c r="E42" s="297" t="s">
        <v>1</v>
      </c>
    </row>
    <row r="43" spans="1:5" x14ac:dyDescent="0.2">
      <c r="A43" s="2" t="s">
        <v>60</v>
      </c>
      <c r="B43" s="301">
        <v>825</v>
      </c>
      <c r="C43" s="298">
        <v>3.3075198531150797E-2</v>
      </c>
      <c r="D43" s="298">
        <v>5.7999614626169198E-2</v>
      </c>
      <c r="E43" s="298">
        <v>0.92933470010757402</v>
      </c>
    </row>
    <row r="44" spans="1:5" x14ac:dyDescent="0.2">
      <c r="A44" s="2" t="s">
        <v>61</v>
      </c>
      <c r="B44" s="301">
        <v>144</v>
      </c>
      <c r="C44" s="298">
        <v>2.54797227680683E-2</v>
      </c>
      <c r="D44" s="298">
        <v>4.5886564999818802E-2</v>
      </c>
      <c r="E44" s="298">
        <v>0.94145780801773105</v>
      </c>
    </row>
    <row r="45" spans="1:5" x14ac:dyDescent="0.2">
      <c r="A45" s="2" t="s">
        <v>62</v>
      </c>
      <c r="B45" s="301">
        <v>93</v>
      </c>
      <c r="C45" s="298">
        <v>0.14462174475192999</v>
      </c>
      <c r="D45" s="298">
        <v>0.10896212607622099</v>
      </c>
      <c r="E45" s="298">
        <v>0.78366357088089</v>
      </c>
    </row>
    <row r="46" spans="1:5" x14ac:dyDescent="0.2">
      <c r="A46" s="5" t="s">
        <v>63</v>
      </c>
      <c r="B46" s="300" t="s">
        <v>1</v>
      </c>
      <c r="C46" s="297" t="s">
        <v>1</v>
      </c>
      <c r="D46" s="297" t="s">
        <v>1</v>
      </c>
      <c r="E46" s="297" t="s">
        <v>1</v>
      </c>
    </row>
    <row r="47" spans="1:5" x14ac:dyDescent="0.2">
      <c r="A47" s="2" t="s">
        <v>64</v>
      </c>
      <c r="B47" s="301">
        <v>125</v>
      </c>
      <c r="C47" s="298">
        <v>5.1454093307256699E-2</v>
      </c>
      <c r="D47" s="298">
        <v>5.9352099895477302E-2</v>
      </c>
      <c r="E47" s="298">
        <v>0.901422619819641</v>
      </c>
    </row>
    <row r="48" spans="1:5" x14ac:dyDescent="0.2">
      <c r="A48" s="2" t="s">
        <v>65</v>
      </c>
      <c r="B48" s="301">
        <v>76</v>
      </c>
      <c r="C48" s="298">
        <v>3.0934941023588201E-2</v>
      </c>
      <c r="D48" s="298">
        <v>0.11069879680872</v>
      </c>
      <c r="E48" s="298">
        <v>0.88930118083953902</v>
      </c>
    </row>
    <row r="49" spans="1:5" x14ac:dyDescent="0.2">
      <c r="A49" s="2" t="s">
        <v>66</v>
      </c>
      <c r="B49" s="301">
        <v>141</v>
      </c>
      <c r="C49" s="298">
        <v>2.2506723180413201E-2</v>
      </c>
      <c r="D49" s="298">
        <v>3.3792801201343502E-2</v>
      </c>
      <c r="E49" s="298">
        <v>0.94658613204956099</v>
      </c>
    </row>
    <row r="50" spans="1:5" x14ac:dyDescent="0.2">
      <c r="A50" s="2" t="s">
        <v>67</v>
      </c>
      <c r="B50" s="301">
        <v>126</v>
      </c>
      <c r="C50" s="298">
        <v>3.9374724030494697E-2</v>
      </c>
      <c r="D50" s="298">
        <v>8.0112680792808505E-2</v>
      </c>
      <c r="E50" s="298">
        <v>0.90761399269104004</v>
      </c>
    </row>
    <row r="51" spans="1:5" x14ac:dyDescent="0.2">
      <c r="A51" s="2" t="s">
        <v>68</v>
      </c>
      <c r="B51" s="301">
        <v>138</v>
      </c>
      <c r="C51" s="298">
        <v>5.75631260871887E-2</v>
      </c>
      <c r="D51" s="298">
        <v>8.8563635945320102E-2</v>
      </c>
      <c r="E51" s="298">
        <v>0.90511447191238403</v>
      </c>
    </row>
    <row r="52" spans="1:5" x14ac:dyDescent="0.2">
      <c r="A52" s="2" t="s">
        <v>69</v>
      </c>
      <c r="B52" s="301">
        <v>101</v>
      </c>
      <c r="C52" s="298">
        <v>7.3229528963565799E-2</v>
      </c>
      <c r="D52" s="298">
        <v>1.9541423767805099E-2</v>
      </c>
      <c r="E52" s="298">
        <v>0.91007947921752896</v>
      </c>
    </row>
    <row r="53" spans="1:5" x14ac:dyDescent="0.2">
      <c r="A53" s="2" t="s">
        <v>70</v>
      </c>
      <c r="B53" s="301">
        <v>68</v>
      </c>
      <c r="C53" s="298">
        <v>6.24990649521351E-2</v>
      </c>
      <c r="D53" s="298">
        <v>4.2697034776210799E-2</v>
      </c>
      <c r="E53" s="298">
        <v>0.93204456567764304</v>
      </c>
    </row>
    <row r="54" spans="1:5" x14ac:dyDescent="0.2">
      <c r="A54" s="2" t="s">
        <v>71</v>
      </c>
      <c r="B54" s="301">
        <v>103</v>
      </c>
      <c r="C54" s="298">
        <v>6.0049638152122498E-2</v>
      </c>
      <c r="D54" s="298">
        <v>0.126063212752342</v>
      </c>
      <c r="E54" s="298">
        <v>0.86699116230010997</v>
      </c>
    </row>
    <row r="55" spans="1:5" x14ac:dyDescent="0.2">
      <c r="A55" s="2" t="s">
        <v>72</v>
      </c>
      <c r="B55" s="301">
        <v>58</v>
      </c>
      <c r="C55" s="298">
        <v>4.7021470963954898E-2</v>
      </c>
      <c r="D55" s="298">
        <v>6.0302279889583602E-2</v>
      </c>
      <c r="E55" s="298">
        <v>0.89267623424529996</v>
      </c>
    </row>
    <row r="56" spans="1:5" x14ac:dyDescent="0.2">
      <c r="A56" s="2" t="s">
        <v>73</v>
      </c>
      <c r="B56" s="301">
        <v>147</v>
      </c>
      <c r="C56" s="298">
        <v>5.0360135734081303E-2</v>
      </c>
      <c r="D56" s="298">
        <v>2.7050452306866601E-2</v>
      </c>
      <c r="E56" s="298">
        <v>0.92537921667098999</v>
      </c>
    </row>
    <row r="57" spans="1:5" x14ac:dyDescent="0.2">
      <c r="A57" s="5" t="s">
        <v>74</v>
      </c>
      <c r="B57" s="300" t="s">
        <v>1</v>
      </c>
      <c r="C57" s="297" t="s">
        <v>1</v>
      </c>
      <c r="D57" s="297" t="s">
        <v>1</v>
      </c>
      <c r="E57" s="297" t="s">
        <v>1</v>
      </c>
    </row>
    <row r="58" spans="1:5" x14ac:dyDescent="0.2">
      <c r="A58" s="2" t="s">
        <v>75</v>
      </c>
      <c r="B58" s="301">
        <v>125</v>
      </c>
      <c r="C58" s="298">
        <v>5.1454093307256699E-2</v>
      </c>
      <c r="D58" s="298">
        <v>5.9352099895477302E-2</v>
      </c>
      <c r="E58" s="298">
        <v>0.901422619819641</v>
      </c>
    </row>
    <row r="59" spans="1:5" x14ac:dyDescent="0.2">
      <c r="A59" s="2" t="s">
        <v>76</v>
      </c>
      <c r="B59" s="301">
        <v>640</v>
      </c>
      <c r="C59" s="298">
        <v>5.1989480853080701E-2</v>
      </c>
      <c r="D59" s="298">
        <v>6.8982221186161E-2</v>
      </c>
      <c r="E59" s="298">
        <v>0.90481698513030995</v>
      </c>
    </row>
    <row r="60" spans="1:5" x14ac:dyDescent="0.2">
      <c r="A60" s="2" t="s">
        <v>77</v>
      </c>
      <c r="B60" s="301">
        <v>221</v>
      </c>
      <c r="C60" s="298">
        <v>5.4940856993198402E-2</v>
      </c>
      <c r="D60" s="298">
        <v>6.1375867575407E-2</v>
      </c>
      <c r="E60" s="298">
        <v>0.90788501501083396</v>
      </c>
    </row>
    <row r="61" spans="1:5" x14ac:dyDescent="0.2">
      <c r="A61" s="2" t="s">
        <v>78</v>
      </c>
      <c r="B61" s="301">
        <v>97</v>
      </c>
      <c r="C61" s="298">
        <v>0</v>
      </c>
      <c r="D61" s="298">
        <v>3.60959805548191E-2</v>
      </c>
      <c r="E61" s="298">
        <v>0.96390402317047097</v>
      </c>
    </row>
    <row r="62" spans="1:5" x14ac:dyDescent="0.2">
      <c r="A62" s="5" t="s">
        <v>79</v>
      </c>
      <c r="B62" s="300" t="s">
        <v>1</v>
      </c>
      <c r="C62" s="297" t="s">
        <v>1</v>
      </c>
      <c r="D62" s="297" t="s">
        <v>1</v>
      </c>
      <c r="E62" s="297" t="s">
        <v>1</v>
      </c>
    </row>
    <row r="63" spans="1:5" x14ac:dyDescent="0.2">
      <c r="A63" s="2" t="s">
        <v>80</v>
      </c>
      <c r="B63" s="301">
        <v>896</v>
      </c>
      <c r="C63" s="298">
        <v>4.3587207794189502E-2</v>
      </c>
      <c r="D63" s="298">
        <v>5.0349343568086603E-2</v>
      </c>
      <c r="E63" s="298">
        <v>0.92464077472686801</v>
      </c>
    </row>
    <row r="64" spans="1:5" x14ac:dyDescent="0.2">
      <c r="A64" s="2" t="s">
        <v>81</v>
      </c>
      <c r="B64" s="301">
        <v>28</v>
      </c>
      <c r="C64" s="298" t="s">
        <v>1</v>
      </c>
      <c r="D64" s="298" t="s">
        <v>1</v>
      </c>
      <c r="E64" s="298" t="s">
        <v>1</v>
      </c>
    </row>
    <row r="65" spans="1:5" x14ac:dyDescent="0.2">
      <c r="A65" s="2" t="s">
        <v>82</v>
      </c>
      <c r="B65" s="301">
        <v>54</v>
      </c>
      <c r="C65" s="298">
        <v>0.15287120640277899</v>
      </c>
      <c r="D65" s="298">
        <v>0.102335155010223</v>
      </c>
      <c r="E65" s="298">
        <v>0.79284757375717196</v>
      </c>
    </row>
    <row r="66" spans="1:5" x14ac:dyDescent="0.2">
      <c r="A66" s="2" t="s">
        <v>83</v>
      </c>
      <c r="B66" s="301">
        <v>91</v>
      </c>
      <c r="C66" s="298">
        <v>7.2534553706645993E-2</v>
      </c>
      <c r="D66" s="298">
        <v>0.15272766351699801</v>
      </c>
      <c r="E66" s="298">
        <v>0.83320623636245705</v>
      </c>
    </row>
    <row r="67" spans="1:5" x14ac:dyDescent="0.2">
      <c r="A67" s="5" t="s">
        <v>84</v>
      </c>
      <c r="B67" s="300" t="s">
        <v>1</v>
      </c>
      <c r="C67" s="297" t="s">
        <v>1</v>
      </c>
      <c r="D67" s="297" t="s">
        <v>1</v>
      </c>
      <c r="E67" s="297" t="s">
        <v>1</v>
      </c>
    </row>
    <row r="68" spans="1:5" x14ac:dyDescent="0.2">
      <c r="A68" s="2" t="s">
        <v>85</v>
      </c>
      <c r="B68" s="301">
        <v>977</v>
      </c>
      <c r="C68" s="298">
        <v>4.7577835619449602E-2</v>
      </c>
      <c r="D68" s="298">
        <v>6.01552836596966E-2</v>
      </c>
      <c r="E68" s="298">
        <v>0.91572636365890503</v>
      </c>
    </row>
    <row r="69" spans="1:5" x14ac:dyDescent="0.2">
      <c r="A69" s="2" t="s">
        <v>86</v>
      </c>
      <c r="B69" s="301">
        <v>16</v>
      </c>
      <c r="C69" s="298" t="s">
        <v>1</v>
      </c>
      <c r="D69" s="298" t="s">
        <v>1</v>
      </c>
      <c r="E69" s="298" t="s">
        <v>1</v>
      </c>
    </row>
    <row r="70" spans="1:5" x14ac:dyDescent="0.2">
      <c r="A70" s="2" t="s">
        <v>87</v>
      </c>
      <c r="B70" s="301">
        <v>82</v>
      </c>
      <c r="C70" s="298">
        <v>5.8105301111936597E-2</v>
      </c>
      <c r="D70" s="298">
        <v>8.7097689509391799E-2</v>
      </c>
      <c r="E70" s="298">
        <v>0.869062900543213</v>
      </c>
    </row>
    <row r="71" spans="1:5" x14ac:dyDescent="0.2">
      <c r="A71" s="2" t="s">
        <v>88</v>
      </c>
      <c r="B71" s="301">
        <v>6</v>
      </c>
      <c r="C71" s="298" t="s">
        <v>1</v>
      </c>
      <c r="D71" s="298" t="s">
        <v>1</v>
      </c>
      <c r="E71" s="298" t="s">
        <v>1</v>
      </c>
    </row>
    <row r="72" spans="1:5" x14ac:dyDescent="0.2">
      <c r="A72" s="5" t="s">
        <v>89</v>
      </c>
      <c r="B72" s="300" t="s">
        <v>1</v>
      </c>
      <c r="C72" s="297" t="s">
        <v>1</v>
      </c>
      <c r="D72" s="297" t="s">
        <v>1</v>
      </c>
      <c r="E72" s="297" t="s">
        <v>1</v>
      </c>
    </row>
    <row r="73" spans="1:5" x14ac:dyDescent="0.2">
      <c r="A73" s="2" t="s">
        <v>89</v>
      </c>
      <c r="B73" s="301">
        <v>915</v>
      </c>
      <c r="C73" s="298">
        <v>5.5053230375051498E-2</v>
      </c>
      <c r="D73" s="298">
        <v>6.34465962648392E-2</v>
      </c>
      <c r="E73" s="298">
        <v>0.90668576955795299</v>
      </c>
    </row>
    <row r="74" spans="1:5" x14ac:dyDescent="0.2">
      <c r="A74" s="2" t="s">
        <v>90</v>
      </c>
      <c r="B74" s="301">
        <v>164</v>
      </c>
      <c r="C74" s="298">
        <v>2.4468121118843599E-3</v>
      </c>
      <c r="D74" s="298">
        <v>5.9563729912042597E-2</v>
      </c>
      <c r="E74" s="298">
        <v>0.93798947334289595</v>
      </c>
    </row>
    <row r="75" spans="1:5" x14ac:dyDescent="0.2">
      <c r="A75" s="5" t="s">
        <v>91</v>
      </c>
      <c r="B75" s="300" t="s">
        <v>1</v>
      </c>
      <c r="C75" s="297" t="s">
        <v>1</v>
      </c>
      <c r="D75" s="297" t="s">
        <v>1</v>
      </c>
      <c r="E75" s="297" t="s">
        <v>1</v>
      </c>
    </row>
    <row r="76" spans="1:5" x14ac:dyDescent="0.2">
      <c r="A76" s="2" t="s">
        <v>92</v>
      </c>
      <c r="B76" s="301">
        <v>443</v>
      </c>
      <c r="C76" s="298">
        <v>6.8802483379840906E-2</v>
      </c>
      <c r="D76" s="298">
        <v>9.0454734861850697E-2</v>
      </c>
      <c r="E76" s="298">
        <v>0.86814719438552901</v>
      </c>
    </row>
    <row r="77" spans="1:5" x14ac:dyDescent="0.2">
      <c r="A77" s="2" t="s">
        <v>93</v>
      </c>
      <c r="B77" s="301">
        <v>193</v>
      </c>
      <c r="C77" s="298">
        <v>5.6135483086109203E-2</v>
      </c>
      <c r="D77" s="298">
        <v>3.7096861749887501E-2</v>
      </c>
      <c r="E77" s="298">
        <v>0.92815589904785201</v>
      </c>
    </row>
    <row r="78" spans="1:5" x14ac:dyDescent="0.2">
      <c r="A78" s="2" t="s">
        <v>94</v>
      </c>
      <c r="B78" s="301">
        <v>434</v>
      </c>
      <c r="C78" s="298">
        <v>2.1486546844244E-2</v>
      </c>
      <c r="D78" s="298">
        <v>4.6628862619399997E-2</v>
      </c>
      <c r="E78" s="298">
        <v>0.94871872663497903</v>
      </c>
    </row>
    <row r="79" spans="1:5" x14ac:dyDescent="0.2">
      <c r="A79" s="5" t="s">
        <v>95</v>
      </c>
      <c r="B79" s="300" t="s">
        <v>1</v>
      </c>
      <c r="C79" s="297" t="s">
        <v>1</v>
      </c>
      <c r="D79" s="297" t="s">
        <v>1</v>
      </c>
      <c r="E79" s="297" t="s">
        <v>1</v>
      </c>
    </row>
    <row r="80" spans="1:5" x14ac:dyDescent="0.2">
      <c r="A80" s="2" t="s">
        <v>96</v>
      </c>
      <c r="B80" s="301">
        <v>224</v>
      </c>
      <c r="C80" s="298">
        <v>3.2822586596012102E-2</v>
      </c>
      <c r="D80" s="298">
        <v>3.6204490810632699E-2</v>
      </c>
      <c r="E80" s="298">
        <v>0.94047898054122903</v>
      </c>
    </row>
    <row r="81" spans="1:5" x14ac:dyDescent="0.2">
      <c r="A81" s="2" t="s">
        <v>97</v>
      </c>
      <c r="B81" s="301">
        <v>186</v>
      </c>
      <c r="C81" s="298">
        <v>3.9856214076280601E-2</v>
      </c>
      <c r="D81" s="298">
        <v>9.6314504742622403E-2</v>
      </c>
      <c r="E81" s="298">
        <v>0.89463222026824996</v>
      </c>
    </row>
    <row r="82" spans="1:5" x14ac:dyDescent="0.2">
      <c r="A82" s="2" t="s">
        <v>98</v>
      </c>
      <c r="B82" s="301">
        <v>41</v>
      </c>
      <c r="C82" s="298">
        <v>2.7107072994113E-2</v>
      </c>
      <c r="D82" s="298">
        <v>2.71615721285343E-2</v>
      </c>
      <c r="E82" s="298">
        <v>0.95660603046417203</v>
      </c>
    </row>
    <row r="83" spans="1:5" x14ac:dyDescent="0.2">
      <c r="A83" s="2" t="s">
        <v>99</v>
      </c>
      <c r="B83" s="301">
        <v>153</v>
      </c>
      <c r="C83" s="298">
        <v>6.6704399883747101E-2</v>
      </c>
      <c r="D83" s="298">
        <v>7.53213241696358E-2</v>
      </c>
      <c r="E83" s="298">
        <v>0.90539419651031505</v>
      </c>
    </row>
    <row r="84" spans="1:5" x14ac:dyDescent="0.2">
      <c r="A84" s="2" t="s">
        <v>100</v>
      </c>
      <c r="B84" s="301">
        <v>48</v>
      </c>
      <c r="C84" s="298">
        <v>7.2955280542373699E-2</v>
      </c>
      <c r="D84" s="298">
        <v>5.4602317512035398E-2</v>
      </c>
      <c r="E84" s="298">
        <v>0.87244242429733299</v>
      </c>
    </row>
    <row r="85" spans="1:5" x14ac:dyDescent="0.2">
      <c r="A85" s="2" t="s">
        <v>101</v>
      </c>
      <c r="B85" s="301">
        <v>122</v>
      </c>
      <c r="C85" s="298">
        <v>5.3089633584022501E-2</v>
      </c>
      <c r="D85" s="298">
        <v>2.8898797929286998E-2</v>
      </c>
      <c r="E85" s="298">
        <v>0.93087583780288696</v>
      </c>
    </row>
    <row r="86" spans="1:5" x14ac:dyDescent="0.2">
      <c r="A86" s="2" t="s">
        <v>102</v>
      </c>
      <c r="B86" s="301">
        <v>34</v>
      </c>
      <c r="C86" s="298">
        <v>0</v>
      </c>
      <c r="D86" s="298">
        <v>0</v>
      </c>
      <c r="E86" s="298">
        <v>1</v>
      </c>
    </row>
    <row r="87" spans="1:5" x14ac:dyDescent="0.2">
      <c r="A87" s="2" t="s">
        <v>103</v>
      </c>
      <c r="B87" s="301">
        <v>52</v>
      </c>
      <c r="C87" s="298">
        <v>0</v>
      </c>
      <c r="D87" s="298">
        <v>5.7030368596315398E-2</v>
      </c>
      <c r="E87" s="298">
        <v>0.94296962022781405</v>
      </c>
    </row>
    <row r="88" spans="1:5" x14ac:dyDescent="0.2">
      <c r="A88" s="2" t="s">
        <v>104</v>
      </c>
      <c r="B88" s="301">
        <v>203</v>
      </c>
      <c r="C88" s="298">
        <v>4.9281682819128002E-2</v>
      </c>
      <c r="D88" s="298">
        <v>6.3359171152114896E-2</v>
      </c>
      <c r="E88" s="298">
        <v>0.89459449052810702</v>
      </c>
    </row>
    <row r="89" spans="1:5" x14ac:dyDescent="0.2">
      <c r="A89" s="5" t="s">
        <v>105</v>
      </c>
      <c r="B89" s="300" t="s">
        <v>1</v>
      </c>
      <c r="C89" s="297" t="s">
        <v>1</v>
      </c>
      <c r="D89" s="297" t="s">
        <v>1</v>
      </c>
      <c r="E89" s="297" t="s">
        <v>1</v>
      </c>
    </row>
    <row r="90" spans="1:5" x14ac:dyDescent="0.2">
      <c r="A90" s="2" t="s">
        <v>106</v>
      </c>
      <c r="B90" s="301">
        <v>128</v>
      </c>
      <c r="C90" s="298">
        <v>0.10215640813112301</v>
      </c>
      <c r="D90" s="298">
        <v>0.13617585599422499</v>
      </c>
      <c r="E90" s="298">
        <v>0.83916223049163796</v>
      </c>
    </row>
    <row r="91" spans="1:5" x14ac:dyDescent="0.2">
      <c r="A91" s="2" t="s">
        <v>107</v>
      </c>
      <c r="B91" s="301">
        <v>283</v>
      </c>
      <c r="C91" s="298">
        <v>5.5268205702304798E-2</v>
      </c>
      <c r="D91" s="298">
        <v>9.7526758909225506E-2</v>
      </c>
      <c r="E91" s="298">
        <v>0.87449860572814897</v>
      </c>
    </row>
    <row r="92" spans="1:5" x14ac:dyDescent="0.2">
      <c r="A92" s="2" t="s">
        <v>108</v>
      </c>
      <c r="B92" s="301">
        <v>494</v>
      </c>
      <c r="C92" s="298">
        <v>3.0831426382064799E-2</v>
      </c>
      <c r="D92" s="298">
        <v>2.0567975938320202E-2</v>
      </c>
      <c r="E92" s="298">
        <v>0.95090389251708995</v>
      </c>
    </row>
    <row r="93" spans="1:5" x14ac:dyDescent="0.2">
      <c r="A93" s="2" t="s">
        <v>109</v>
      </c>
      <c r="B93" s="301">
        <v>80</v>
      </c>
      <c r="C93" s="298">
        <v>6.4515736885368798E-3</v>
      </c>
      <c r="D93" s="298">
        <v>0</v>
      </c>
      <c r="E93" s="298">
        <v>0.99354845285415605</v>
      </c>
    </row>
    <row r="94" spans="1:5" x14ac:dyDescent="0.2">
      <c r="A94" s="5" t="s">
        <v>110</v>
      </c>
      <c r="B94" s="300" t="s">
        <v>1</v>
      </c>
      <c r="C94" s="297" t="s">
        <v>1</v>
      </c>
      <c r="D94" s="297" t="s">
        <v>1</v>
      </c>
      <c r="E94" s="297" t="s">
        <v>1</v>
      </c>
    </row>
    <row r="95" spans="1:5" x14ac:dyDescent="0.2">
      <c r="A95" s="2" t="s">
        <v>106</v>
      </c>
      <c r="B95" s="301">
        <v>212</v>
      </c>
      <c r="C95" s="298">
        <v>9.9900662899017306E-2</v>
      </c>
      <c r="D95" s="298">
        <v>0.11528381705284101</v>
      </c>
      <c r="E95" s="298">
        <v>0.85215234756469704</v>
      </c>
    </row>
    <row r="96" spans="1:5" x14ac:dyDescent="0.2">
      <c r="A96" s="2" t="s">
        <v>107</v>
      </c>
      <c r="B96" s="301">
        <v>348</v>
      </c>
      <c r="C96" s="298">
        <v>4.2328838258981698E-2</v>
      </c>
      <c r="D96" s="298">
        <v>6.6876910626888303E-2</v>
      </c>
      <c r="E96" s="298">
        <v>0.90107929706573497</v>
      </c>
    </row>
    <row r="97" spans="1:5" x14ac:dyDescent="0.2">
      <c r="A97" s="2" t="s">
        <v>108</v>
      </c>
      <c r="B97" s="301">
        <v>382</v>
      </c>
      <c r="C97" s="298">
        <v>1.9450098276138299E-2</v>
      </c>
      <c r="D97" s="298">
        <v>2.3006990551948499E-2</v>
      </c>
      <c r="E97" s="298">
        <v>0.96072268486022905</v>
      </c>
    </row>
    <row r="98" spans="1:5" x14ac:dyDescent="0.2">
      <c r="A98" s="2" t="s">
        <v>109</v>
      </c>
      <c r="B98" s="301">
        <v>43</v>
      </c>
      <c r="C98" s="298">
        <v>1.21652185916901E-2</v>
      </c>
      <c r="D98" s="298">
        <v>0</v>
      </c>
      <c r="E98" s="298">
        <v>0.98783475160598799</v>
      </c>
    </row>
    <row r="99" spans="1:5" x14ac:dyDescent="0.2">
      <c r="A99" s="5" t="s">
        <v>111</v>
      </c>
      <c r="B99" s="300" t="s">
        <v>1</v>
      </c>
      <c r="C99" s="297" t="s">
        <v>1</v>
      </c>
      <c r="D99" s="297" t="s">
        <v>1</v>
      </c>
      <c r="E99" s="297" t="s">
        <v>1</v>
      </c>
    </row>
    <row r="100" spans="1:5" x14ac:dyDescent="0.2">
      <c r="A100" s="2" t="s">
        <v>112</v>
      </c>
      <c r="B100" s="301">
        <v>69</v>
      </c>
      <c r="C100" s="298">
        <v>2.6724578812718398E-2</v>
      </c>
      <c r="D100" s="298">
        <v>9.9900588393211406E-2</v>
      </c>
      <c r="E100" s="298">
        <v>0.88011705875396695</v>
      </c>
    </row>
    <row r="101" spans="1:5" x14ac:dyDescent="0.2">
      <c r="A101" s="2" t="s">
        <v>113</v>
      </c>
      <c r="B101" s="301">
        <v>207</v>
      </c>
      <c r="C101" s="298">
        <v>8.0277629196643802E-2</v>
      </c>
      <c r="D101" s="298">
        <v>8.3486132323741899E-2</v>
      </c>
      <c r="E101" s="298">
        <v>0.87115460634231601</v>
      </c>
    </row>
    <row r="102" spans="1:5" x14ac:dyDescent="0.2">
      <c r="A102" s="2" t="s">
        <v>114</v>
      </c>
      <c r="B102" s="301">
        <v>240</v>
      </c>
      <c r="C102" s="298">
        <v>9.6590608358383206E-2</v>
      </c>
      <c r="D102" s="298">
        <v>8.1086181104183197E-2</v>
      </c>
      <c r="E102" s="298">
        <v>0.84668976068496704</v>
      </c>
    </row>
    <row r="103" spans="1:5" x14ac:dyDescent="0.2">
      <c r="A103" s="2" t="s">
        <v>115</v>
      </c>
      <c r="B103" s="301">
        <v>152</v>
      </c>
      <c r="C103" s="298">
        <v>2.4816550314426401E-2</v>
      </c>
      <c r="D103" s="298">
        <v>8.5265785455703694E-2</v>
      </c>
      <c r="E103" s="298">
        <v>0.91473418474197399</v>
      </c>
    </row>
    <row r="104" spans="1:5" x14ac:dyDescent="0.2">
      <c r="A104" s="2" t="s">
        <v>116</v>
      </c>
      <c r="B104" s="301">
        <v>134</v>
      </c>
      <c r="C104" s="298">
        <v>3.9317317306995399E-2</v>
      </c>
      <c r="D104" s="298">
        <v>4.8485934734344503E-2</v>
      </c>
      <c r="E104" s="298">
        <v>0.94894909858703602</v>
      </c>
    </row>
    <row r="105" spans="1:5" x14ac:dyDescent="0.2">
      <c r="A105" s="2" t="s">
        <v>117</v>
      </c>
      <c r="B105" s="301">
        <v>142</v>
      </c>
      <c r="C105" s="298">
        <v>8.8137025013566E-3</v>
      </c>
      <c r="D105" s="298">
        <v>1.06665259227157E-2</v>
      </c>
      <c r="E105" s="298">
        <v>0.984125375747681</v>
      </c>
    </row>
    <row r="106" spans="1:5" x14ac:dyDescent="0.2">
      <c r="A106" s="2" t="s">
        <v>118</v>
      </c>
      <c r="B106" s="301">
        <v>130</v>
      </c>
      <c r="C106" s="298">
        <v>3.1557399779558199E-3</v>
      </c>
      <c r="D106" s="298">
        <v>3.1557399779558199E-3</v>
      </c>
      <c r="E106" s="298">
        <v>0.99684423208236705</v>
      </c>
    </row>
    <row r="107" spans="1:5" x14ac:dyDescent="0.2">
      <c r="A107" s="5" t="s">
        <v>111</v>
      </c>
      <c r="B107" s="300" t="s">
        <v>1</v>
      </c>
      <c r="C107" s="297" t="s">
        <v>1</v>
      </c>
      <c r="D107" s="297" t="s">
        <v>1</v>
      </c>
      <c r="E107" s="297" t="s">
        <v>1</v>
      </c>
    </row>
    <row r="108" spans="1:5" x14ac:dyDescent="0.2">
      <c r="A108" s="2" t="s">
        <v>119</v>
      </c>
      <c r="B108" s="301">
        <v>276</v>
      </c>
      <c r="C108" s="298">
        <v>6.1723414808511699E-2</v>
      </c>
      <c r="D108" s="298">
        <v>8.9173153042793302E-2</v>
      </c>
      <c r="E108" s="298">
        <v>0.87425976991653398</v>
      </c>
    </row>
    <row r="109" spans="1:5" x14ac:dyDescent="0.2">
      <c r="A109" s="2" t="s">
        <v>120</v>
      </c>
      <c r="B109" s="301">
        <v>325</v>
      </c>
      <c r="C109" s="298">
        <v>7.5081340968608898E-2</v>
      </c>
      <c r="D109" s="298">
        <v>7.7894404530525194E-2</v>
      </c>
      <c r="E109" s="298">
        <v>0.869709432125092</v>
      </c>
    </row>
    <row r="110" spans="1:5" x14ac:dyDescent="0.2">
      <c r="A110" s="2" t="s">
        <v>121</v>
      </c>
      <c r="B110" s="301">
        <v>201</v>
      </c>
      <c r="C110" s="298">
        <v>3.7372488528490101E-2</v>
      </c>
      <c r="D110" s="298">
        <v>6.5177284181117998E-2</v>
      </c>
      <c r="E110" s="298">
        <v>0.93302273750305198</v>
      </c>
    </row>
    <row r="111" spans="1:5" x14ac:dyDescent="0.2">
      <c r="A111" s="2" t="s">
        <v>122</v>
      </c>
      <c r="B111" s="301">
        <v>272</v>
      </c>
      <c r="C111" s="298">
        <v>6.1081000603735404E-3</v>
      </c>
      <c r="D111" s="298">
        <v>7.0749148726463301E-3</v>
      </c>
      <c r="E111" s="298">
        <v>0.99020749330520597</v>
      </c>
    </row>
    <row r="112" spans="1:5" x14ac:dyDescent="0.2">
      <c r="A112" s="5" t="s">
        <v>111</v>
      </c>
      <c r="B112" s="300" t="s">
        <v>1</v>
      </c>
      <c r="C112" s="297" t="s">
        <v>1</v>
      </c>
      <c r="D112" s="297" t="s">
        <v>1</v>
      </c>
      <c r="E112" s="297" t="s">
        <v>1</v>
      </c>
    </row>
    <row r="113" spans="1:5" x14ac:dyDescent="0.2">
      <c r="A113" s="2" t="s">
        <v>119</v>
      </c>
      <c r="B113" s="301">
        <v>276</v>
      </c>
      <c r="C113" s="298">
        <v>6.1723414808511699E-2</v>
      </c>
      <c r="D113" s="298">
        <v>8.9173153042793302E-2</v>
      </c>
      <c r="E113" s="298">
        <v>0.87425976991653398</v>
      </c>
    </row>
    <row r="114" spans="1:5" x14ac:dyDescent="0.2">
      <c r="A114" s="2" t="s">
        <v>123</v>
      </c>
      <c r="B114" s="301">
        <v>392</v>
      </c>
      <c r="C114" s="298">
        <v>6.7281506955623599E-2</v>
      </c>
      <c r="D114" s="298">
        <v>8.2792930305004106E-2</v>
      </c>
      <c r="E114" s="298">
        <v>0.87447583675384499</v>
      </c>
    </row>
    <row r="115" spans="1:5" x14ac:dyDescent="0.2">
      <c r="A115" s="2" t="s">
        <v>124</v>
      </c>
      <c r="B115" s="301">
        <v>406</v>
      </c>
      <c r="C115" s="298">
        <v>2.0433254539966601E-2</v>
      </c>
      <c r="D115" s="298">
        <v>2.49380059540272E-2</v>
      </c>
      <c r="E115" s="298">
        <v>0.97241020202636697</v>
      </c>
    </row>
    <row r="116" spans="1:5" x14ac:dyDescent="0.2">
      <c r="A116" s="5" t="s">
        <v>125</v>
      </c>
      <c r="B116" s="300" t="s">
        <v>1</v>
      </c>
      <c r="C116" s="297" t="s">
        <v>1</v>
      </c>
      <c r="D116" s="297" t="s">
        <v>1</v>
      </c>
      <c r="E116" s="297" t="s">
        <v>1</v>
      </c>
    </row>
    <row r="117" spans="1:5" x14ac:dyDescent="0.2">
      <c r="A117" s="2" t="s">
        <v>126</v>
      </c>
      <c r="B117" s="301">
        <v>150</v>
      </c>
      <c r="C117" s="298">
        <v>0.100147880613804</v>
      </c>
      <c r="D117" s="298">
        <v>0.12943641841411599</v>
      </c>
      <c r="E117" s="298">
        <v>0.84246796369552601</v>
      </c>
    </row>
    <row r="118" spans="1:5" x14ac:dyDescent="0.2">
      <c r="A118" s="2" t="s">
        <v>127</v>
      </c>
      <c r="B118" s="301">
        <v>40</v>
      </c>
      <c r="C118" s="298">
        <v>0.12685902416706099</v>
      </c>
      <c r="D118" s="298">
        <v>9.7726732492446899E-2</v>
      </c>
      <c r="E118" s="298">
        <v>0.83582329750061002</v>
      </c>
    </row>
    <row r="119" spans="1:5" x14ac:dyDescent="0.2">
      <c r="A119" s="2" t="s">
        <v>128</v>
      </c>
      <c r="B119" s="301">
        <v>66</v>
      </c>
      <c r="C119" s="298">
        <v>1.53009202331305E-2</v>
      </c>
      <c r="D119" s="298">
        <v>0.145407304167747</v>
      </c>
      <c r="E119" s="298">
        <v>0.85459268093109098</v>
      </c>
    </row>
    <row r="120" spans="1:5" x14ac:dyDescent="0.2">
      <c r="A120" s="2" t="s">
        <v>129</v>
      </c>
      <c r="B120" s="301">
        <v>155</v>
      </c>
      <c r="C120" s="298">
        <v>4.9631934612989398E-2</v>
      </c>
      <c r="D120" s="298">
        <v>7.7175445854663793E-2</v>
      </c>
      <c r="E120" s="298">
        <v>0.89668548107147195</v>
      </c>
    </row>
    <row r="121" spans="1:5" x14ac:dyDescent="0.2">
      <c r="A121" s="2" t="s">
        <v>130</v>
      </c>
      <c r="B121" s="301">
        <v>151</v>
      </c>
      <c r="C121" s="298">
        <v>4.8311341553926503E-2</v>
      </c>
      <c r="D121" s="298">
        <v>1.1261731386184699E-2</v>
      </c>
      <c r="E121" s="298">
        <v>0.94042694568634</v>
      </c>
    </row>
    <row r="122" spans="1:5" x14ac:dyDescent="0.2">
      <c r="A122" s="2" t="s">
        <v>131</v>
      </c>
      <c r="B122" s="301">
        <v>104</v>
      </c>
      <c r="C122" s="298">
        <v>1.47673403844237E-2</v>
      </c>
      <c r="D122" s="298">
        <v>1.00860120728612E-2</v>
      </c>
      <c r="E122" s="298">
        <v>0.98048841953277599</v>
      </c>
    </row>
    <row r="123" spans="1:5" x14ac:dyDescent="0.2">
      <c r="A123" s="2" t="s">
        <v>132</v>
      </c>
      <c r="B123" s="301">
        <v>46</v>
      </c>
      <c r="C123" s="298">
        <v>5.4075349122285801E-2</v>
      </c>
      <c r="D123" s="298">
        <v>0</v>
      </c>
      <c r="E123" s="298">
        <v>0.94592463970184304</v>
      </c>
    </row>
    <row r="124" spans="1:5" x14ac:dyDescent="0.2">
      <c r="A124" s="3" t="s">
        <v>133</v>
      </c>
      <c r="B124" s="302">
        <v>273</v>
      </c>
      <c r="C124" s="299">
        <v>1.33582996204495E-2</v>
      </c>
      <c r="D124" s="299">
        <v>3.0647417530417401E-2</v>
      </c>
      <c r="E124" s="299">
        <v>0.95847326517105103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285</v>
      </c>
    </row>
    <row r="4" spans="1:4" x14ac:dyDescent="0.2">
      <c r="A4" t="s">
        <v>286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306" t="s">
        <v>1</v>
      </c>
      <c r="C6" s="303" t="s">
        <v>1</v>
      </c>
      <c r="D6" s="303" t="s">
        <v>1</v>
      </c>
    </row>
    <row r="7" spans="1:4" x14ac:dyDescent="0.2">
      <c r="A7" s="2" t="s">
        <v>26</v>
      </c>
      <c r="B7" s="307">
        <v>345</v>
      </c>
      <c r="C7" s="304">
        <v>0.48999479413032498</v>
      </c>
      <c r="D7" s="304">
        <v>0.51000523567199696</v>
      </c>
    </row>
    <row r="8" spans="1:4" x14ac:dyDescent="0.2">
      <c r="A8" s="5" t="s">
        <v>27</v>
      </c>
      <c r="B8" s="306" t="s">
        <v>1</v>
      </c>
      <c r="C8" s="303" t="s">
        <v>1</v>
      </c>
      <c r="D8" s="303" t="s">
        <v>1</v>
      </c>
    </row>
    <row r="9" spans="1:4" x14ac:dyDescent="0.2">
      <c r="A9" s="2" t="s">
        <v>28</v>
      </c>
      <c r="B9" s="307">
        <v>115</v>
      </c>
      <c r="C9" s="304">
        <v>0.54085528850555398</v>
      </c>
      <c r="D9" s="304">
        <v>0.45914471149444602</v>
      </c>
    </row>
    <row r="10" spans="1:4" x14ac:dyDescent="0.2">
      <c r="A10" s="2" t="s">
        <v>29</v>
      </c>
      <c r="B10" s="307">
        <v>18</v>
      </c>
      <c r="C10" s="304" t="s">
        <v>1</v>
      </c>
      <c r="D10" s="304" t="s">
        <v>1</v>
      </c>
    </row>
    <row r="11" spans="1:4" x14ac:dyDescent="0.2">
      <c r="A11" s="2" t="s">
        <v>30</v>
      </c>
      <c r="B11" s="307">
        <v>48</v>
      </c>
      <c r="C11" s="304">
        <v>0.50987267494201705</v>
      </c>
      <c r="D11" s="304">
        <v>0.49012732505798301</v>
      </c>
    </row>
    <row r="12" spans="1:4" x14ac:dyDescent="0.2">
      <c r="A12" s="2" t="s">
        <v>31</v>
      </c>
      <c r="B12" s="307">
        <v>77</v>
      </c>
      <c r="C12" s="304">
        <v>0.44782650470733598</v>
      </c>
      <c r="D12" s="304">
        <v>0.55217349529266402</v>
      </c>
    </row>
    <row r="13" spans="1:4" x14ac:dyDescent="0.2">
      <c r="A13" s="2" t="s">
        <v>32</v>
      </c>
      <c r="B13" s="307">
        <v>25</v>
      </c>
      <c r="C13" s="304" t="s">
        <v>1</v>
      </c>
      <c r="D13" s="304" t="s">
        <v>1</v>
      </c>
    </row>
    <row r="14" spans="1:4" x14ac:dyDescent="0.2">
      <c r="A14" s="2" t="s">
        <v>33</v>
      </c>
      <c r="B14" s="307">
        <v>51</v>
      </c>
      <c r="C14" s="304">
        <v>0.39352345466613797</v>
      </c>
      <c r="D14" s="304">
        <v>0.60647654533386197</v>
      </c>
    </row>
    <row r="15" spans="1:4" x14ac:dyDescent="0.2">
      <c r="A15" s="5" t="s">
        <v>34</v>
      </c>
      <c r="B15" s="306" t="s">
        <v>1</v>
      </c>
      <c r="C15" s="303" t="s">
        <v>1</v>
      </c>
      <c r="D15" s="303" t="s">
        <v>1</v>
      </c>
    </row>
    <row r="16" spans="1:4" x14ac:dyDescent="0.2">
      <c r="A16" s="2" t="s">
        <v>35</v>
      </c>
      <c r="B16" s="307">
        <v>237</v>
      </c>
      <c r="C16" s="304">
        <v>0.47388187050819403</v>
      </c>
      <c r="D16" s="304">
        <v>0.52611815929412797</v>
      </c>
    </row>
    <row r="17" spans="1:4" x14ac:dyDescent="0.2">
      <c r="A17" s="2" t="s">
        <v>36</v>
      </c>
      <c r="B17" s="307">
        <v>12</v>
      </c>
      <c r="C17" s="304" t="s">
        <v>1</v>
      </c>
      <c r="D17" s="304" t="s">
        <v>1</v>
      </c>
    </row>
    <row r="18" spans="1:4" x14ac:dyDescent="0.2">
      <c r="A18" s="2" t="s">
        <v>37</v>
      </c>
      <c r="B18" s="307">
        <v>73</v>
      </c>
      <c r="C18" s="304">
        <v>0.450370192527771</v>
      </c>
      <c r="D18" s="304">
        <v>0.549629807472229</v>
      </c>
    </row>
    <row r="19" spans="1:4" x14ac:dyDescent="0.2">
      <c r="A19" s="2" t="s">
        <v>38</v>
      </c>
      <c r="B19" s="307">
        <v>15</v>
      </c>
      <c r="C19" s="304" t="s">
        <v>1</v>
      </c>
      <c r="D19" s="304" t="s">
        <v>1</v>
      </c>
    </row>
    <row r="20" spans="1:4" x14ac:dyDescent="0.2">
      <c r="A20" s="5" t="s">
        <v>39</v>
      </c>
      <c r="B20" s="306" t="s">
        <v>1</v>
      </c>
      <c r="C20" s="303" t="s">
        <v>1</v>
      </c>
      <c r="D20" s="303" t="s">
        <v>1</v>
      </c>
    </row>
    <row r="21" spans="1:4" x14ac:dyDescent="0.2">
      <c r="A21" s="2" t="s">
        <v>35</v>
      </c>
      <c r="B21" s="307">
        <v>237</v>
      </c>
      <c r="C21" s="304">
        <v>0.47388187050819403</v>
      </c>
      <c r="D21" s="304">
        <v>0.52611815929412797</v>
      </c>
    </row>
    <row r="22" spans="1:4" x14ac:dyDescent="0.2">
      <c r="A22" s="2" t="s">
        <v>40</v>
      </c>
      <c r="B22" s="307">
        <v>6</v>
      </c>
      <c r="C22" s="304" t="s">
        <v>1</v>
      </c>
      <c r="D22" s="304" t="s">
        <v>1</v>
      </c>
    </row>
    <row r="23" spans="1:4" x14ac:dyDescent="0.2">
      <c r="A23" s="2" t="s">
        <v>41</v>
      </c>
      <c r="B23" s="307">
        <v>6</v>
      </c>
      <c r="C23" s="304" t="s">
        <v>1</v>
      </c>
      <c r="D23" s="304" t="s">
        <v>1</v>
      </c>
    </row>
    <row r="24" spans="1:4" x14ac:dyDescent="0.2">
      <c r="A24" s="2" t="s">
        <v>42</v>
      </c>
      <c r="B24" s="307">
        <v>0</v>
      </c>
      <c r="C24" s="304" t="s">
        <v>1</v>
      </c>
      <c r="D24" s="304" t="s">
        <v>1</v>
      </c>
    </row>
    <row r="25" spans="1:4" x14ac:dyDescent="0.2">
      <c r="A25" s="2" t="s">
        <v>43</v>
      </c>
      <c r="B25" s="307">
        <v>0</v>
      </c>
      <c r="C25" s="304" t="s">
        <v>1</v>
      </c>
      <c r="D25" s="304" t="s">
        <v>1</v>
      </c>
    </row>
    <row r="26" spans="1:4" x14ac:dyDescent="0.2">
      <c r="A26" s="2" t="s">
        <v>37</v>
      </c>
      <c r="B26" s="307">
        <v>73</v>
      </c>
      <c r="C26" s="304">
        <v>0.450370192527771</v>
      </c>
      <c r="D26" s="304">
        <v>0.549629807472229</v>
      </c>
    </row>
    <row r="27" spans="1:4" x14ac:dyDescent="0.2">
      <c r="A27" s="2" t="s">
        <v>44</v>
      </c>
      <c r="B27" s="307">
        <v>2</v>
      </c>
      <c r="C27" s="304" t="s">
        <v>1</v>
      </c>
      <c r="D27" s="304" t="s">
        <v>1</v>
      </c>
    </row>
    <row r="28" spans="1:4" x14ac:dyDescent="0.2">
      <c r="A28" s="2" t="s">
        <v>45</v>
      </c>
      <c r="B28" s="307">
        <v>13</v>
      </c>
      <c r="C28" s="304" t="s">
        <v>1</v>
      </c>
      <c r="D28" s="304" t="s">
        <v>1</v>
      </c>
    </row>
    <row r="29" spans="1:4" x14ac:dyDescent="0.2">
      <c r="A29" s="5" t="s">
        <v>46</v>
      </c>
      <c r="B29" s="306" t="s">
        <v>1</v>
      </c>
      <c r="C29" s="303" t="s">
        <v>1</v>
      </c>
      <c r="D29" s="303" t="s">
        <v>1</v>
      </c>
    </row>
    <row r="30" spans="1:4" x14ac:dyDescent="0.2">
      <c r="A30" s="2" t="s">
        <v>47</v>
      </c>
      <c r="B30" s="307">
        <v>11</v>
      </c>
      <c r="C30" s="304" t="s">
        <v>1</v>
      </c>
      <c r="D30" s="304" t="s">
        <v>1</v>
      </c>
    </row>
    <row r="31" spans="1:4" x14ac:dyDescent="0.2">
      <c r="A31" s="2" t="s">
        <v>48</v>
      </c>
      <c r="B31" s="307">
        <v>83</v>
      </c>
      <c r="C31" s="304">
        <v>0.51891595125198398</v>
      </c>
      <c r="D31" s="304">
        <v>0.48108404874801602</v>
      </c>
    </row>
    <row r="32" spans="1:4" x14ac:dyDescent="0.2">
      <c r="A32" s="2" t="s">
        <v>49</v>
      </c>
      <c r="B32" s="307">
        <v>59</v>
      </c>
      <c r="C32" s="304">
        <v>0.46529924869537398</v>
      </c>
      <c r="D32" s="304">
        <v>0.53470075130462602</v>
      </c>
    </row>
    <row r="33" spans="1:4" x14ac:dyDescent="0.2">
      <c r="A33" s="2" t="s">
        <v>50</v>
      </c>
      <c r="B33" s="307">
        <v>172</v>
      </c>
      <c r="C33" s="304">
        <v>0.47630879282951399</v>
      </c>
      <c r="D33" s="304">
        <v>0.52369123697280895</v>
      </c>
    </row>
    <row r="34" spans="1:4" x14ac:dyDescent="0.2">
      <c r="A34" s="5" t="s">
        <v>51</v>
      </c>
      <c r="B34" s="306" t="s">
        <v>1</v>
      </c>
      <c r="C34" s="303" t="s">
        <v>1</v>
      </c>
      <c r="D34" s="303" t="s">
        <v>1</v>
      </c>
    </row>
    <row r="35" spans="1:4" x14ac:dyDescent="0.2">
      <c r="A35" s="2" t="s">
        <v>52</v>
      </c>
      <c r="B35" s="307">
        <v>116</v>
      </c>
      <c r="C35" s="304">
        <v>0.54042857885360696</v>
      </c>
      <c r="D35" s="304">
        <v>0.45957142114639299</v>
      </c>
    </row>
    <row r="36" spans="1:4" x14ac:dyDescent="0.2">
      <c r="A36" s="2" t="s">
        <v>53</v>
      </c>
      <c r="B36" s="307">
        <v>148</v>
      </c>
      <c r="C36" s="304">
        <v>0.40941989421844499</v>
      </c>
      <c r="D36" s="304">
        <v>0.59058010578155495</v>
      </c>
    </row>
    <row r="37" spans="1:4" x14ac:dyDescent="0.2">
      <c r="A37" s="2" t="s">
        <v>54</v>
      </c>
      <c r="B37" s="307">
        <v>43</v>
      </c>
      <c r="C37" s="304">
        <v>0.48542025685310403</v>
      </c>
      <c r="D37" s="304">
        <v>0.51457971334457397</v>
      </c>
    </row>
    <row r="38" spans="1:4" x14ac:dyDescent="0.2">
      <c r="A38" s="2" t="s">
        <v>55</v>
      </c>
      <c r="B38" s="307">
        <v>36</v>
      </c>
      <c r="C38" s="304">
        <v>0.52364295721054099</v>
      </c>
      <c r="D38" s="304">
        <v>0.47635704278945901</v>
      </c>
    </row>
    <row r="39" spans="1:4" x14ac:dyDescent="0.2">
      <c r="A39" s="5" t="s">
        <v>56</v>
      </c>
      <c r="B39" s="306" t="s">
        <v>1</v>
      </c>
      <c r="C39" s="303" t="s">
        <v>1</v>
      </c>
      <c r="D39" s="303" t="s">
        <v>1</v>
      </c>
    </row>
    <row r="40" spans="1:4" x14ac:dyDescent="0.2">
      <c r="A40" s="2" t="s">
        <v>57</v>
      </c>
      <c r="B40" s="307">
        <v>318</v>
      </c>
      <c r="C40" s="304">
        <v>0.50596034526824996</v>
      </c>
      <c r="D40" s="304">
        <v>0.49403965473174999</v>
      </c>
    </row>
    <row r="41" spans="1:4" x14ac:dyDescent="0.2">
      <c r="A41" s="2" t="s">
        <v>58</v>
      </c>
      <c r="B41" s="307">
        <v>22</v>
      </c>
      <c r="C41" s="304" t="s">
        <v>1</v>
      </c>
      <c r="D41" s="304" t="s">
        <v>1</v>
      </c>
    </row>
    <row r="42" spans="1:4" x14ac:dyDescent="0.2">
      <c r="A42" s="5" t="s">
        <v>59</v>
      </c>
      <c r="B42" s="306" t="s">
        <v>1</v>
      </c>
      <c r="C42" s="303" t="s">
        <v>1</v>
      </c>
      <c r="D42" s="303" t="s">
        <v>1</v>
      </c>
    </row>
    <row r="43" spans="1:4" x14ac:dyDescent="0.2">
      <c r="A43" s="2" t="s">
        <v>60</v>
      </c>
      <c r="B43" s="307">
        <v>276</v>
      </c>
      <c r="C43" s="304">
        <v>0.47752904891967801</v>
      </c>
      <c r="D43" s="304">
        <v>0.52247095108032204</v>
      </c>
    </row>
    <row r="44" spans="1:4" x14ac:dyDescent="0.2">
      <c r="A44" s="2" t="s">
        <v>61</v>
      </c>
      <c r="B44" s="307">
        <v>48</v>
      </c>
      <c r="C44" s="304">
        <v>0.59849447011947599</v>
      </c>
      <c r="D44" s="304">
        <v>0.40150555968284601</v>
      </c>
    </row>
    <row r="45" spans="1:4" x14ac:dyDescent="0.2">
      <c r="A45" s="2" t="s">
        <v>62</v>
      </c>
      <c r="B45" s="307">
        <v>17</v>
      </c>
      <c r="C45" s="304" t="s">
        <v>1</v>
      </c>
      <c r="D45" s="304" t="s">
        <v>1</v>
      </c>
    </row>
    <row r="46" spans="1:4" x14ac:dyDescent="0.2">
      <c r="A46" s="5" t="s">
        <v>63</v>
      </c>
      <c r="B46" s="306" t="s">
        <v>1</v>
      </c>
      <c r="C46" s="303" t="s">
        <v>1</v>
      </c>
      <c r="D46" s="303" t="s">
        <v>1</v>
      </c>
    </row>
    <row r="47" spans="1:4" x14ac:dyDescent="0.2">
      <c r="A47" s="2" t="s">
        <v>64</v>
      </c>
      <c r="B47" s="307">
        <v>49</v>
      </c>
      <c r="C47" s="304">
        <v>0.61372929811477706</v>
      </c>
      <c r="D47" s="304">
        <v>0.386270701885223</v>
      </c>
    </row>
    <row r="48" spans="1:4" x14ac:dyDescent="0.2">
      <c r="A48" s="2" t="s">
        <v>65</v>
      </c>
      <c r="B48" s="307">
        <v>11</v>
      </c>
      <c r="C48" s="304" t="s">
        <v>1</v>
      </c>
      <c r="D48" s="304" t="s">
        <v>1</v>
      </c>
    </row>
    <row r="49" spans="1:4" x14ac:dyDescent="0.2">
      <c r="A49" s="2" t="s">
        <v>66</v>
      </c>
      <c r="B49" s="307">
        <v>44</v>
      </c>
      <c r="C49" s="304">
        <v>0.394126325845718</v>
      </c>
      <c r="D49" s="304">
        <v>0.605873703956604</v>
      </c>
    </row>
    <row r="50" spans="1:4" x14ac:dyDescent="0.2">
      <c r="A50" s="2" t="s">
        <v>67</v>
      </c>
      <c r="B50" s="307">
        <v>39</v>
      </c>
      <c r="C50" s="304">
        <v>0.32405614852905301</v>
      </c>
      <c r="D50" s="304">
        <v>0.67594385147094704</v>
      </c>
    </row>
    <row r="51" spans="1:4" x14ac:dyDescent="0.2">
      <c r="A51" s="2" t="s">
        <v>68</v>
      </c>
      <c r="B51" s="307">
        <v>49</v>
      </c>
      <c r="C51" s="304">
        <v>0.54728198051452603</v>
      </c>
      <c r="D51" s="304">
        <v>0.45271804928779602</v>
      </c>
    </row>
    <row r="52" spans="1:4" x14ac:dyDescent="0.2">
      <c r="A52" s="2" t="s">
        <v>69</v>
      </c>
      <c r="B52" s="307">
        <v>31</v>
      </c>
      <c r="C52" s="304">
        <v>0.54813438653945901</v>
      </c>
      <c r="D52" s="304">
        <v>0.45186561346054099</v>
      </c>
    </row>
    <row r="53" spans="1:4" x14ac:dyDescent="0.2">
      <c r="A53" s="2" t="s">
        <v>70</v>
      </c>
      <c r="B53" s="307">
        <v>16</v>
      </c>
      <c r="C53" s="304" t="s">
        <v>1</v>
      </c>
      <c r="D53" s="304" t="s">
        <v>1</v>
      </c>
    </row>
    <row r="54" spans="1:4" x14ac:dyDescent="0.2">
      <c r="A54" s="2" t="s">
        <v>71</v>
      </c>
      <c r="B54" s="307">
        <v>39</v>
      </c>
      <c r="C54" s="304">
        <v>0.55909788608551003</v>
      </c>
      <c r="D54" s="304">
        <v>0.44090214371681202</v>
      </c>
    </row>
    <row r="55" spans="1:4" x14ac:dyDescent="0.2">
      <c r="A55" s="2" t="s">
        <v>72</v>
      </c>
      <c r="B55" s="307">
        <v>23</v>
      </c>
      <c r="C55" s="304" t="s">
        <v>1</v>
      </c>
      <c r="D55" s="304" t="s">
        <v>1</v>
      </c>
    </row>
    <row r="56" spans="1:4" x14ac:dyDescent="0.2">
      <c r="A56" s="2" t="s">
        <v>73</v>
      </c>
      <c r="B56" s="307">
        <v>44</v>
      </c>
      <c r="C56" s="304">
        <v>0.48143488168716397</v>
      </c>
      <c r="D56" s="304">
        <v>0.51856511831283603</v>
      </c>
    </row>
    <row r="57" spans="1:4" x14ac:dyDescent="0.2">
      <c r="A57" s="5" t="s">
        <v>74</v>
      </c>
      <c r="B57" s="306" t="s">
        <v>1</v>
      </c>
      <c r="C57" s="303" t="s">
        <v>1</v>
      </c>
      <c r="D57" s="303" t="s">
        <v>1</v>
      </c>
    </row>
    <row r="58" spans="1:4" x14ac:dyDescent="0.2">
      <c r="A58" s="2" t="s">
        <v>75</v>
      </c>
      <c r="B58" s="307">
        <v>49</v>
      </c>
      <c r="C58" s="304">
        <v>0.61372929811477706</v>
      </c>
      <c r="D58" s="304">
        <v>0.386270701885223</v>
      </c>
    </row>
    <row r="59" spans="1:4" x14ac:dyDescent="0.2">
      <c r="A59" s="2" t="s">
        <v>76</v>
      </c>
      <c r="B59" s="307">
        <v>216</v>
      </c>
      <c r="C59" s="304">
        <v>0.50109684467315696</v>
      </c>
      <c r="D59" s="304">
        <v>0.49890315532684298</v>
      </c>
    </row>
    <row r="60" spans="1:4" x14ac:dyDescent="0.2">
      <c r="A60" s="2" t="s">
        <v>77</v>
      </c>
      <c r="B60" s="307">
        <v>52</v>
      </c>
      <c r="C60" s="304">
        <v>0.41398411989211997</v>
      </c>
      <c r="D60" s="304">
        <v>0.58601588010787997</v>
      </c>
    </row>
    <row r="61" spans="1:4" x14ac:dyDescent="0.2">
      <c r="A61" s="2" t="s">
        <v>78</v>
      </c>
      <c r="B61" s="307">
        <v>28</v>
      </c>
      <c r="C61" s="304" t="s">
        <v>1</v>
      </c>
      <c r="D61" s="304" t="s">
        <v>1</v>
      </c>
    </row>
    <row r="62" spans="1:4" x14ac:dyDescent="0.2">
      <c r="A62" s="5" t="s">
        <v>79</v>
      </c>
      <c r="B62" s="306" t="s">
        <v>1</v>
      </c>
      <c r="C62" s="303" t="s">
        <v>1</v>
      </c>
      <c r="D62" s="303" t="s">
        <v>1</v>
      </c>
    </row>
    <row r="63" spans="1:4" x14ac:dyDescent="0.2">
      <c r="A63" s="2" t="s">
        <v>80</v>
      </c>
      <c r="B63" s="307">
        <v>286</v>
      </c>
      <c r="C63" s="304">
        <v>0.49942010641098</v>
      </c>
      <c r="D63" s="304">
        <v>0.50057989358902</v>
      </c>
    </row>
    <row r="64" spans="1:4" x14ac:dyDescent="0.2">
      <c r="A64" s="2" t="s">
        <v>81</v>
      </c>
      <c r="B64" s="307">
        <v>10</v>
      </c>
      <c r="C64" s="304" t="s">
        <v>1</v>
      </c>
      <c r="D64" s="304" t="s">
        <v>1</v>
      </c>
    </row>
    <row r="65" spans="1:4" x14ac:dyDescent="0.2">
      <c r="A65" s="2" t="s">
        <v>82</v>
      </c>
      <c r="B65" s="307">
        <v>15</v>
      </c>
      <c r="C65" s="304" t="s">
        <v>1</v>
      </c>
      <c r="D65" s="304" t="s">
        <v>1</v>
      </c>
    </row>
    <row r="66" spans="1:4" x14ac:dyDescent="0.2">
      <c r="A66" s="2" t="s">
        <v>83</v>
      </c>
      <c r="B66" s="307">
        <v>31</v>
      </c>
      <c r="C66" s="304">
        <v>0.482611864805222</v>
      </c>
      <c r="D66" s="304">
        <v>0.51738816499710105</v>
      </c>
    </row>
    <row r="67" spans="1:4" x14ac:dyDescent="0.2">
      <c r="A67" s="5" t="s">
        <v>84</v>
      </c>
      <c r="B67" s="306" t="s">
        <v>1</v>
      </c>
      <c r="C67" s="303" t="s">
        <v>1</v>
      </c>
      <c r="D67" s="303" t="s">
        <v>1</v>
      </c>
    </row>
    <row r="68" spans="1:4" x14ac:dyDescent="0.2">
      <c r="A68" s="2" t="s">
        <v>85</v>
      </c>
      <c r="B68" s="307">
        <v>318</v>
      </c>
      <c r="C68" s="304">
        <v>0.47517392039299</v>
      </c>
      <c r="D68" s="304">
        <v>0.52482604980468806</v>
      </c>
    </row>
    <row r="69" spans="1:4" x14ac:dyDescent="0.2">
      <c r="A69" s="2" t="s">
        <v>86</v>
      </c>
      <c r="B69" s="307">
        <v>5</v>
      </c>
      <c r="C69" s="304" t="s">
        <v>1</v>
      </c>
      <c r="D69" s="304" t="s">
        <v>1</v>
      </c>
    </row>
    <row r="70" spans="1:4" x14ac:dyDescent="0.2">
      <c r="A70" s="2" t="s">
        <v>87</v>
      </c>
      <c r="B70" s="307">
        <v>20</v>
      </c>
      <c r="C70" s="304" t="s">
        <v>1</v>
      </c>
      <c r="D70" s="304" t="s">
        <v>1</v>
      </c>
    </row>
    <row r="71" spans="1:4" x14ac:dyDescent="0.2">
      <c r="A71" s="2" t="s">
        <v>88</v>
      </c>
      <c r="B71" s="307">
        <v>2</v>
      </c>
      <c r="C71" s="304" t="s">
        <v>1</v>
      </c>
      <c r="D71" s="304" t="s">
        <v>1</v>
      </c>
    </row>
    <row r="72" spans="1:4" x14ac:dyDescent="0.2">
      <c r="A72" s="5" t="s">
        <v>89</v>
      </c>
      <c r="B72" s="306" t="s">
        <v>1</v>
      </c>
      <c r="C72" s="303" t="s">
        <v>1</v>
      </c>
      <c r="D72" s="303" t="s">
        <v>1</v>
      </c>
    </row>
    <row r="73" spans="1:4" x14ac:dyDescent="0.2">
      <c r="A73" s="2" t="s">
        <v>89</v>
      </c>
      <c r="B73" s="307">
        <v>293</v>
      </c>
      <c r="C73" s="304">
        <v>0.50188726186752297</v>
      </c>
      <c r="D73" s="304">
        <v>0.49811276793479897</v>
      </c>
    </row>
    <row r="74" spans="1:4" x14ac:dyDescent="0.2">
      <c r="A74" s="2" t="s">
        <v>90</v>
      </c>
      <c r="B74" s="307">
        <v>51</v>
      </c>
      <c r="C74" s="304">
        <v>0.431422770023346</v>
      </c>
      <c r="D74" s="304">
        <v>0.56857722997665405</v>
      </c>
    </row>
    <row r="75" spans="1:4" x14ac:dyDescent="0.2">
      <c r="A75" s="5" t="s">
        <v>91</v>
      </c>
      <c r="B75" s="306" t="s">
        <v>1</v>
      </c>
      <c r="C75" s="303" t="s">
        <v>1</v>
      </c>
      <c r="D75" s="303" t="s">
        <v>1</v>
      </c>
    </row>
    <row r="76" spans="1:4" x14ac:dyDescent="0.2">
      <c r="A76" s="2" t="s">
        <v>92</v>
      </c>
      <c r="B76" s="307">
        <v>137</v>
      </c>
      <c r="C76" s="304">
        <v>0.52586984634399403</v>
      </c>
      <c r="D76" s="304">
        <v>0.47413015365600603</v>
      </c>
    </row>
    <row r="77" spans="1:4" x14ac:dyDescent="0.2">
      <c r="A77" s="2" t="s">
        <v>93</v>
      </c>
      <c r="B77" s="307">
        <v>65</v>
      </c>
      <c r="C77" s="304">
        <v>0.51668453216552701</v>
      </c>
      <c r="D77" s="304">
        <v>0.48331543803214999</v>
      </c>
    </row>
    <row r="78" spans="1:4" x14ac:dyDescent="0.2">
      <c r="A78" s="2" t="s">
        <v>94</v>
      </c>
      <c r="B78" s="307">
        <v>140</v>
      </c>
      <c r="C78" s="304">
        <v>0.45050525665283198</v>
      </c>
      <c r="D78" s="304">
        <v>0.54949474334716797</v>
      </c>
    </row>
    <row r="79" spans="1:4" x14ac:dyDescent="0.2">
      <c r="A79" s="5" t="s">
        <v>95</v>
      </c>
      <c r="B79" s="306" t="s">
        <v>1</v>
      </c>
      <c r="C79" s="303" t="s">
        <v>1</v>
      </c>
      <c r="D79" s="303" t="s">
        <v>1</v>
      </c>
    </row>
    <row r="80" spans="1:4" x14ac:dyDescent="0.2">
      <c r="A80" s="2" t="s">
        <v>96</v>
      </c>
      <c r="B80" s="307">
        <v>107</v>
      </c>
      <c r="C80" s="304">
        <v>0.59606438875198398</v>
      </c>
      <c r="D80" s="304">
        <v>0.40393558144569403</v>
      </c>
    </row>
    <row r="81" spans="1:4" x14ac:dyDescent="0.2">
      <c r="A81" s="2" t="s">
        <v>97</v>
      </c>
      <c r="B81" s="307">
        <v>61</v>
      </c>
      <c r="C81" s="304">
        <v>0.54960292577743497</v>
      </c>
      <c r="D81" s="304">
        <v>0.45039707422256497</v>
      </c>
    </row>
    <row r="82" spans="1:4" x14ac:dyDescent="0.2">
      <c r="A82" s="2" t="s">
        <v>98</v>
      </c>
      <c r="B82" s="307">
        <v>18</v>
      </c>
      <c r="C82" s="304" t="s">
        <v>1</v>
      </c>
      <c r="D82" s="304" t="s">
        <v>1</v>
      </c>
    </row>
    <row r="83" spans="1:4" x14ac:dyDescent="0.2">
      <c r="A83" s="2" t="s">
        <v>99</v>
      </c>
      <c r="B83" s="307">
        <v>31</v>
      </c>
      <c r="C83" s="304">
        <v>0.35553181171417197</v>
      </c>
      <c r="D83" s="304">
        <v>0.64446818828582797</v>
      </c>
    </row>
    <row r="84" spans="1:4" x14ac:dyDescent="0.2">
      <c r="A84" s="2" t="s">
        <v>100</v>
      </c>
      <c r="B84" s="307">
        <v>14</v>
      </c>
      <c r="C84" s="304" t="s">
        <v>1</v>
      </c>
      <c r="D84" s="304" t="s">
        <v>1</v>
      </c>
    </row>
    <row r="85" spans="1:4" x14ac:dyDescent="0.2">
      <c r="A85" s="2" t="s">
        <v>101</v>
      </c>
      <c r="B85" s="307">
        <v>38</v>
      </c>
      <c r="C85" s="304">
        <v>0.51717382669448897</v>
      </c>
      <c r="D85" s="304">
        <v>0.48282614350318898</v>
      </c>
    </row>
    <row r="86" spans="1:4" x14ac:dyDescent="0.2">
      <c r="A86" s="2" t="s">
        <v>102</v>
      </c>
      <c r="B86" s="307">
        <v>9</v>
      </c>
      <c r="C86" s="304" t="s">
        <v>1</v>
      </c>
      <c r="D86" s="304" t="s">
        <v>1</v>
      </c>
    </row>
    <row r="87" spans="1:4" x14ac:dyDescent="0.2">
      <c r="A87" s="2" t="s">
        <v>103</v>
      </c>
      <c r="B87" s="307">
        <v>19</v>
      </c>
      <c r="C87" s="304" t="s">
        <v>1</v>
      </c>
      <c r="D87" s="304" t="s">
        <v>1</v>
      </c>
    </row>
    <row r="88" spans="1:4" x14ac:dyDescent="0.2">
      <c r="A88" s="2" t="s">
        <v>104</v>
      </c>
      <c r="B88" s="307">
        <v>40</v>
      </c>
      <c r="C88" s="304">
        <v>0.39224076271057101</v>
      </c>
      <c r="D88" s="304">
        <v>0.60775923728942904</v>
      </c>
    </row>
    <row r="89" spans="1:4" x14ac:dyDescent="0.2">
      <c r="A89" s="5" t="s">
        <v>105</v>
      </c>
      <c r="B89" s="306" t="s">
        <v>1</v>
      </c>
      <c r="C89" s="303" t="s">
        <v>1</v>
      </c>
      <c r="D89" s="303" t="s">
        <v>1</v>
      </c>
    </row>
    <row r="90" spans="1:4" x14ac:dyDescent="0.2">
      <c r="A90" s="2" t="s">
        <v>106</v>
      </c>
      <c r="B90" s="307">
        <v>27</v>
      </c>
      <c r="C90" s="304" t="s">
        <v>1</v>
      </c>
      <c r="D90" s="304" t="s">
        <v>1</v>
      </c>
    </row>
    <row r="91" spans="1:4" x14ac:dyDescent="0.2">
      <c r="A91" s="2" t="s">
        <v>107</v>
      </c>
      <c r="B91" s="307">
        <v>78</v>
      </c>
      <c r="C91" s="304">
        <v>0.45439603924751298</v>
      </c>
      <c r="D91" s="304">
        <v>0.54560393095016502</v>
      </c>
    </row>
    <row r="92" spans="1:4" x14ac:dyDescent="0.2">
      <c r="A92" s="2" t="s">
        <v>108</v>
      </c>
      <c r="B92" s="307">
        <v>185</v>
      </c>
      <c r="C92" s="304">
        <v>0.50652474164962802</v>
      </c>
      <c r="D92" s="304">
        <v>0.49347525835037198</v>
      </c>
    </row>
    <row r="93" spans="1:4" x14ac:dyDescent="0.2">
      <c r="A93" s="2" t="s">
        <v>109</v>
      </c>
      <c r="B93" s="307">
        <v>33</v>
      </c>
      <c r="C93" s="304">
        <v>0.457361310720444</v>
      </c>
      <c r="D93" s="304">
        <v>0.542638719081879</v>
      </c>
    </row>
    <row r="94" spans="1:4" x14ac:dyDescent="0.2">
      <c r="A94" s="5" t="s">
        <v>110</v>
      </c>
      <c r="B94" s="306" t="s">
        <v>1</v>
      </c>
      <c r="C94" s="303" t="s">
        <v>1</v>
      </c>
      <c r="D94" s="303" t="s">
        <v>1</v>
      </c>
    </row>
    <row r="95" spans="1:4" x14ac:dyDescent="0.2">
      <c r="A95" s="2" t="s">
        <v>106</v>
      </c>
      <c r="B95" s="307">
        <v>49</v>
      </c>
      <c r="C95" s="304">
        <v>0.50629359483718905</v>
      </c>
      <c r="D95" s="304">
        <v>0.493706405162811</v>
      </c>
    </row>
    <row r="96" spans="1:4" x14ac:dyDescent="0.2">
      <c r="A96" s="2" t="s">
        <v>107</v>
      </c>
      <c r="B96" s="307">
        <v>114</v>
      </c>
      <c r="C96" s="304">
        <v>0.47717538475990301</v>
      </c>
      <c r="D96" s="304">
        <v>0.52282458543777499</v>
      </c>
    </row>
    <row r="97" spans="1:4" x14ac:dyDescent="0.2">
      <c r="A97" s="2" t="s">
        <v>108</v>
      </c>
      <c r="B97" s="307">
        <v>141</v>
      </c>
      <c r="C97" s="304">
        <v>0.50249493122100797</v>
      </c>
      <c r="D97" s="304">
        <v>0.49750509858131398</v>
      </c>
    </row>
    <row r="98" spans="1:4" x14ac:dyDescent="0.2">
      <c r="A98" s="2" t="s">
        <v>109</v>
      </c>
      <c r="B98" s="307">
        <v>19</v>
      </c>
      <c r="C98" s="304" t="s">
        <v>1</v>
      </c>
      <c r="D98" s="304" t="s">
        <v>1</v>
      </c>
    </row>
    <row r="99" spans="1:4" x14ac:dyDescent="0.2">
      <c r="A99" s="5" t="s">
        <v>111</v>
      </c>
      <c r="B99" s="306" t="s">
        <v>1</v>
      </c>
      <c r="C99" s="303" t="s">
        <v>1</v>
      </c>
      <c r="D99" s="303" t="s">
        <v>1</v>
      </c>
    </row>
    <row r="100" spans="1:4" x14ac:dyDescent="0.2">
      <c r="A100" s="2" t="s">
        <v>112</v>
      </c>
      <c r="B100" s="307">
        <v>15</v>
      </c>
      <c r="C100" s="304" t="s">
        <v>1</v>
      </c>
      <c r="D100" s="304" t="s">
        <v>1</v>
      </c>
    </row>
    <row r="101" spans="1:4" x14ac:dyDescent="0.2">
      <c r="A101" s="2" t="s">
        <v>113</v>
      </c>
      <c r="B101" s="307">
        <v>62</v>
      </c>
      <c r="C101" s="304">
        <v>0.62920355796813998</v>
      </c>
      <c r="D101" s="304">
        <v>0.37079647183418302</v>
      </c>
    </row>
    <row r="102" spans="1:4" x14ac:dyDescent="0.2">
      <c r="A102" s="2" t="s">
        <v>114</v>
      </c>
      <c r="B102" s="307">
        <v>87</v>
      </c>
      <c r="C102" s="304">
        <v>0.38181000947952298</v>
      </c>
      <c r="D102" s="304">
        <v>0.61818999052047696</v>
      </c>
    </row>
    <row r="103" spans="1:4" x14ac:dyDescent="0.2">
      <c r="A103" s="2" t="s">
        <v>115</v>
      </c>
      <c r="B103" s="307">
        <v>58</v>
      </c>
      <c r="C103" s="304">
        <v>0.50665134191513095</v>
      </c>
      <c r="D103" s="304">
        <v>0.49334868788719199</v>
      </c>
    </row>
    <row r="104" spans="1:4" x14ac:dyDescent="0.2">
      <c r="A104" s="2" t="s">
        <v>116</v>
      </c>
      <c r="B104" s="307">
        <v>54</v>
      </c>
      <c r="C104" s="304">
        <v>0.50761073827743497</v>
      </c>
      <c r="D104" s="304">
        <v>0.49238926172256497</v>
      </c>
    </row>
    <row r="105" spans="1:4" x14ac:dyDescent="0.2">
      <c r="A105" s="2" t="s">
        <v>117</v>
      </c>
      <c r="B105" s="307">
        <v>34</v>
      </c>
      <c r="C105" s="304">
        <v>0.49819499254226701</v>
      </c>
      <c r="D105" s="304">
        <v>0.50180500745773304</v>
      </c>
    </row>
    <row r="106" spans="1:4" x14ac:dyDescent="0.2">
      <c r="A106" s="2" t="s">
        <v>118</v>
      </c>
      <c r="B106" s="307">
        <v>34</v>
      </c>
      <c r="C106" s="304">
        <v>0.38160076737403897</v>
      </c>
      <c r="D106" s="304">
        <v>0.61839926242828402</v>
      </c>
    </row>
    <row r="107" spans="1:4" x14ac:dyDescent="0.2">
      <c r="A107" s="5" t="s">
        <v>111</v>
      </c>
      <c r="B107" s="306" t="s">
        <v>1</v>
      </c>
      <c r="C107" s="303" t="s">
        <v>1</v>
      </c>
      <c r="D107" s="303" t="s">
        <v>1</v>
      </c>
    </row>
    <row r="108" spans="1:4" x14ac:dyDescent="0.2">
      <c r="A108" s="2" t="s">
        <v>119</v>
      </c>
      <c r="B108" s="307">
        <v>77</v>
      </c>
      <c r="C108" s="304">
        <v>0.57852071523666404</v>
      </c>
      <c r="D108" s="304">
        <v>0.42147928476333602</v>
      </c>
    </row>
    <row r="109" spans="1:4" x14ac:dyDescent="0.2">
      <c r="A109" s="2" t="s">
        <v>120</v>
      </c>
      <c r="B109" s="307">
        <v>116</v>
      </c>
      <c r="C109" s="304">
        <v>0.40910995006561302</v>
      </c>
      <c r="D109" s="304">
        <v>0.59089004993438698</v>
      </c>
    </row>
    <row r="110" spans="1:4" x14ac:dyDescent="0.2">
      <c r="A110" s="2" t="s">
        <v>121</v>
      </c>
      <c r="B110" s="307">
        <v>83</v>
      </c>
      <c r="C110" s="304">
        <v>0.51409655809402499</v>
      </c>
      <c r="D110" s="304">
        <v>0.48590347170829801</v>
      </c>
    </row>
    <row r="111" spans="1:4" x14ac:dyDescent="0.2">
      <c r="A111" s="2" t="s">
        <v>122</v>
      </c>
      <c r="B111" s="307">
        <v>68</v>
      </c>
      <c r="C111" s="304">
        <v>0.442654699087143</v>
      </c>
      <c r="D111" s="304">
        <v>0.557345271110535</v>
      </c>
    </row>
    <row r="112" spans="1:4" x14ac:dyDescent="0.2">
      <c r="A112" s="5" t="s">
        <v>111</v>
      </c>
      <c r="B112" s="306" t="s">
        <v>1</v>
      </c>
      <c r="C112" s="303" t="s">
        <v>1</v>
      </c>
      <c r="D112" s="303" t="s">
        <v>1</v>
      </c>
    </row>
    <row r="113" spans="1:4" x14ac:dyDescent="0.2">
      <c r="A113" s="2" t="s">
        <v>119</v>
      </c>
      <c r="B113" s="307">
        <v>77</v>
      </c>
      <c r="C113" s="304">
        <v>0.57852071523666404</v>
      </c>
      <c r="D113" s="304">
        <v>0.42147928476333602</v>
      </c>
    </row>
    <row r="114" spans="1:4" x14ac:dyDescent="0.2">
      <c r="A114" s="2" t="s">
        <v>123</v>
      </c>
      <c r="B114" s="307">
        <v>145</v>
      </c>
      <c r="C114" s="304">
        <v>0.43492883443832397</v>
      </c>
      <c r="D114" s="304">
        <v>0.56507116556167603</v>
      </c>
    </row>
    <row r="115" spans="1:4" x14ac:dyDescent="0.2">
      <c r="A115" s="2" t="s">
        <v>124</v>
      </c>
      <c r="B115" s="307">
        <v>122</v>
      </c>
      <c r="C115" s="304">
        <v>0.48025289177894598</v>
      </c>
      <c r="D115" s="304">
        <v>0.51974713802337602</v>
      </c>
    </row>
    <row r="116" spans="1:4" x14ac:dyDescent="0.2">
      <c r="A116" s="5" t="s">
        <v>125</v>
      </c>
      <c r="B116" s="306" t="s">
        <v>1</v>
      </c>
      <c r="C116" s="303" t="s">
        <v>1</v>
      </c>
      <c r="D116" s="303" t="s">
        <v>1</v>
      </c>
    </row>
    <row r="117" spans="1:4" x14ac:dyDescent="0.2">
      <c r="A117" s="2" t="s">
        <v>126</v>
      </c>
      <c r="B117" s="307">
        <v>32</v>
      </c>
      <c r="C117" s="304">
        <v>0.53238236904144298</v>
      </c>
      <c r="D117" s="304">
        <v>0.46761760115623502</v>
      </c>
    </row>
    <row r="118" spans="1:4" x14ac:dyDescent="0.2">
      <c r="A118" s="2" t="s">
        <v>127</v>
      </c>
      <c r="B118" s="307">
        <v>12</v>
      </c>
      <c r="C118" s="304" t="s">
        <v>1</v>
      </c>
      <c r="D118" s="304" t="s">
        <v>1</v>
      </c>
    </row>
    <row r="119" spans="1:4" x14ac:dyDescent="0.2">
      <c r="A119" s="2" t="s">
        <v>128</v>
      </c>
      <c r="B119" s="307">
        <v>23</v>
      </c>
      <c r="C119" s="304" t="s">
        <v>1</v>
      </c>
      <c r="D119" s="304" t="s">
        <v>1</v>
      </c>
    </row>
    <row r="120" spans="1:4" x14ac:dyDescent="0.2">
      <c r="A120" s="2" t="s">
        <v>129</v>
      </c>
      <c r="B120" s="307">
        <v>38</v>
      </c>
      <c r="C120" s="304">
        <v>0.43099099397659302</v>
      </c>
      <c r="D120" s="304">
        <v>0.56900900602340698</v>
      </c>
    </row>
    <row r="121" spans="1:4" x14ac:dyDescent="0.2">
      <c r="A121" s="2" t="s">
        <v>130</v>
      </c>
      <c r="B121" s="307">
        <v>59</v>
      </c>
      <c r="C121" s="304">
        <v>0.49650004506111101</v>
      </c>
      <c r="D121" s="304">
        <v>0.50349998474121105</v>
      </c>
    </row>
    <row r="122" spans="1:4" x14ac:dyDescent="0.2">
      <c r="A122" s="2" t="s">
        <v>131</v>
      </c>
      <c r="B122" s="307">
        <v>31</v>
      </c>
      <c r="C122" s="304">
        <v>0.51737201213836703</v>
      </c>
      <c r="D122" s="304">
        <v>0.48262801766395602</v>
      </c>
    </row>
    <row r="123" spans="1:4" x14ac:dyDescent="0.2">
      <c r="A123" s="2" t="s">
        <v>132</v>
      </c>
      <c r="B123" s="307">
        <v>15</v>
      </c>
      <c r="C123" s="304" t="s">
        <v>1</v>
      </c>
      <c r="D123" s="304" t="s">
        <v>1</v>
      </c>
    </row>
    <row r="124" spans="1:4" x14ac:dyDescent="0.2">
      <c r="A124" s="3" t="s">
        <v>133</v>
      </c>
      <c r="B124" s="308">
        <v>113</v>
      </c>
      <c r="C124" s="305">
        <v>0.47600880265235901</v>
      </c>
      <c r="D124" s="305">
        <v>0.52399122714996305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287</v>
      </c>
    </row>
    <row r="4" spans="1:5" x14ac:dyDescent="0.2">
      <c r="A4" t="s">
        <v>23</v>
      </c>
    </row>
    <row r="5" spans="1:5" x14ac:dyDescent="0.2">
      <c r="A5" s="4" t="s">
        <v>24</v>
      </c>
      <c r="B5" s="4" t="s">
        <v>4</v>
      </c>
      <c r="C5" s="4" t="s">
        <v>203</v>
      </c>
      <c r="D5" s="4" t="s">
        <v>269</v>
      </c>
      <c r="E5" s="4" t="s">
        <v>204</v>
      </c>
    </row>
    <row r="6" spans="1:5" x14ac:dyDescent="0.2">
      <c r="A6" s="5" t="s">
        <v>26</v>
      </c>
      <c r="B6" s="312" t="s">
        <v>1</v>
      </c>
      <c r="C6" s="309" t="s">
        <v>1</v>
      </c>
      <c r="D6" s="309" t="s">
        <v>1</v>
      </c>
      <c r="E6" s="309" t="s">
        <v>1</v>
      </c>
    </row>
    <row r="7" spans="1:5" x14ac:dyDescent="0.2">
      <c r="A7" s="2" t="s">
        <v>26</v>
      </c>
      <c r="B7" s="313">
        <v>7239</v>
      </c>
      <c r="C7" s="310">
        <v>0.10739154368639001</v>
      </c>
      <c r="D7" s="310">
        <v>0.28100916743278498</v>
      </c>
      <c r="E7" s="310">
        <v>0.61159926652908303</v>
      </c>
    </row>
    <row r="8" spans="1:5" x14ac:dyDescent="0.2">
      <c r="A8" s="5" t="s">
        <v>27</v>
      </c>
      <c r="B8" s="312" t="s">
        <v>1</v>
      </c>
      <c r="C8" s="309" t="s">
        <v>1</v>
      </c>
      <c r="D8" s="309" t="s">
        <v>1</v>
      </c>
      <c r="E8" s="309" t="s">
        <v>1</v>
      </c>
    </row>
    <row r="9" spans="1:5" x14ac:dyDescent="0.2">
      <c r="A9" s="2" t="s">
        <v>28</v>
      </c>
      <c r="B9" s="313">
        <v>1870</v>
      </c>
      <c r="C9" s="310">
        <v>0.14748057723045299</v>
      </c>
      <c r="D9" s="310">
        <v>0.32900798320770303</v>
      </c>
      <c r="E9" s="310">
        <v>0.52351140975952104</v>
      </c>
    </row>
    <row r="10" spans="1:5" x14ac:dyDescent="0.2">
      <c r="A10" s="2" t="s">
        <v>29</v>
      </c>
      <c r="B10" s="313">
        <v>300</v>
      </c>
      <c r="C10" s="310">
        <v>0.10952226072549801</v>
      </c>
      <c r="D10" s="310">
        <v>0.38588735461235002</v>
      </c>
      <c r="E10" s="310">
        <v>0.50459039211273204</v>
      </c>
    </row>
    <row r="11" spans="1:5" x14ac:dyDescent="0.2">
      <c r="A11" s="2" t="s">
        <v>30</v>
      </c>
      <c r="B11" s="313">
        <v>1211</v>
      </c>
      <c r="C11" s="310">
        <v>0.12340945005416901</v>
      </c>
      <c r="D11" s="310">
        <v>0.24961259961128199</v>
      </c>
      <c r="E11" s="310">
        <v>0.62697792053222701</v>
      </c>
    </row>
    <row r="12" spans="1:5" x14ac:dyDescent="0.2">
      <c r="A12" s="2" t="s">
        <v>31</v>
      </c>
      <c r="B12" s="313">
        <v>1320</v>
      </c>
      <c r="C12" s="310">
        <v>0.13237227499484999</v>
      </c>
      <c r="D12" s="310">
        <v>0.27556103467941301</v>
      </c>
      <c r="E12" s="310">
        <v>0.59206670522689797</v>
      </c>
    </row>
    <row r="13" spans="1:5" x14ac:dyDescent="0.2">
      <c r="A13" s="2" t="s">
        <v>32</v>
      </c>
      <c r="B13" s="313">
        <v>725</v>
      </c>
      <c r="C13" s="310">
        <v>1.24227423220873E-2</v>
      </c>
      <c r="D13" s="310">
        <v>0.19057200849056199</v>
      </c>
      <c r="E13" s="310">
        <v>0.79700523614883401</v>
      </c>
    </row>
    <row r="14" spans="1:5" x14ac:dyDescent="0.2">
      <c r="A14" s="2" t="s">
        <v>33</v>
      </c>
      <c r="B14" s="313">
        <v>1386</v>
      </c>
      <c r="C14" s="310">
        <v>1.6061931848526001E-2</v>
      </c>
      <c r="D14" s="310">
        <v>0.19429188966751099</v>
      </c>
      <c r="E14" s="310">
        <v>0.78964620828628496</v>
      </c>
    </row>
    <row r="15" spans="1:5" x14ac:dyDescent="0.2">
      <c r="A15" s="5" t="s">
        <v>34</v>
      </c>
      <c r="B15" s="312" t="s">
        <v>1</v>
      </c>
      <c r="C15" s="309" t="s">
        <v>1</v>
      </c>
      <c r="D15" s="309" t="s">
        <v>1</v>
      </c>
      <c r="E15" s="309" t="s">
        <v>1</v>
      </c>
    </row>
    <row r="16" spans="1:5" x14ac:dyDescent="0.2">
      <c r="A16" s="2" t="s">
        <v>35</v>
      </c>
      <c r="B16" s="313">
        <v>4575</v>
      </c>
      <c r="C16" s="310">
        <v>0.13200806081295</v>
      </c>
      <c r="D16" s="310">
        <v>0.29462873935699502</v>
      </c>
      <c r="E16" s="310">
        <v>0.57336318492889404</v>
      </c>
    </row>
    <row r="17" spans="1:5" x14ac:dyDescent="0.2">
      <c r="A17" s="2" t="s">
        <v>36</v>
      </c>
      <c r="B17" s="313">
        <v>251</v>
      </c>
      <c r="C17" s="310">
        <v>0.10558707267046</v>
      </c>
      <c r="D17" s="310">
        <v>0.38010963797569303</v>
      </c>
      <c r="E17" s="310">
        <v>0.51430332660675004</v>
      </c>
    </row>
    <row r="18" spans="1:5" x14ac:dyDescent="0.2">
      <c r="A18" s="2" t="s">
        <v>37</v>
      </c>
      <c r="B18" s="313">
        <v>1983</v>
      </c>
      <c r="C18" s="310">
        <v>1.8824106082320199E-2</v>
      </c>
      <c r="D18" s="310">
        <v>0.19587610661983501</v>
      </c>
      <c r="E18" s="310">
        <v>0.78529977798461903</v>
      </c>
    </row>
    <row r="19" spans="1:5" x14ac:dyDescent="0.2">
      <c r="A19" s="2" t="s">
        <v>38</v>
      </c>
      <c r="B19" s="313">
        <v>231</v>
      </c>
      <c r="C19" s="310">
        <v>0.22013601660728499</v>
      </c>
      <c r="D19" s="310">
        <v>0.35888507962226901</v>
      </c>
      <c r="E19" s="310">
        <v>0.420978933572769</v>
      </c>
    </row>
    <row r="20" spans="1:5" x14ac:dyDescent="0.2">
      <c r="A20" s="5" t="s">
        <v>39</v>
      </c>
      <c r="B20" s="312" t="s">
        <v>1</v>
      </c>
      <c r="C20" s="309" t="s">
        <v>1</v>
      </c>
      <c r="D20" s="309" t="s">
        <v>1</v>
      </c>
      <c r="E20" s="309" t="s">
        <v>1</v>
      </c>
    </row>
    <row r="21" spans="1:5" x14ac:dyDescent="0.2">
      <c r="A21" s="2" t="s">
        <v>35</v>
      </c>
      <c r="B21" s="313">
        <v>4575</v>
      </c>
      <c r="C21" s="310">
        <v>0.13200806081295</v>
      </c>
      <c r="D21" s="310">
        <v>0.29462873935699502</v>
      </c>
      <c r="E21" s="310">
        <v>0.57336318492889404</v>
      </c>
    </row>
    <row r="22" spans="1:5" x14ac:dyDescent="0.2">
      <c r="A22" s="2" t="s">
        <v>40</v>
      </c>
      <c r="B22" s="313">
        <v>85</v>
      </c>
      <c r="C22" s="310">
        <v>0.11900485306978199</v>
      </c>
      <c r="D22" s="310">
        <v>0.35424724221229598</v>
      </c>
      <c r="E22" s="310">
        <v>0.52674788236617998</v>
      </c>
    </row>
    <row r="23" spans="1:5" x14ac:dyDescent="0.2">
      <c r="A23" s="2" t="s">
        <v>41</v>
      </c>
      <c r="B23" s="313">
        <v>138</v>
      </c>
      <c r="C23" s="310">
        <v>0.104173563420773</v>
      </c>
      <c r="D23" s="310">
        <v>0.419219970703125</v>
      </c>
      <c r="E23" s="310">
        <v>0.47660645842552202</v>
      </c>
    </row>
    <row r="24" spans="1:5" x14ac:dyDescent="0.2">
      <c r="A24" s="2" t="s">
        <v>42</v>
      </c>
      <c r="B24" s="313">
        <v>28</v>
      </c>
      <c r="C24" s="310" t="s">
        <v>1</v>
      </c>
      <c r="D24" s="310" t="s">
        <v>1</v>
      </c>
      <c r="E24" s="310" t="s">
        <v>1</v>
      </c>
    </row>
    <row r="25" spans="1:5" x14ac:dyDescent="0.2">
      <c r="A25" s="2" t="s">
        <v>43</v>
      </c>
      <c r="B25" s="313">
        <v>12</v>
      </c>
      <c r="C25" s="310" t="s">
        <v>1</v>
      </c>
      <c r="D25" s="310" t="s">
        <v>1</v>
      </c>
      <c r="E25" s="310" t="s">
        <v>1</v>
      </c>
    </row>
    <row r="26" spans="1:5" x14ac:dyDescent="0.2">
      <c r="A26" s="2" t="s">
        <v>37</v>
      </c>
      <c r="B26" s="313">
        <v>1983</v>
      </c>
      <c r="C26" s="310">
        <v>1.8824106082320199E-2</v>
      </c>
      <c r="D26" s="310">
        <v>0.19587610661983501</v>
      </c>
      <c r="E26" s="310">
        <v>0.78529977798461903</v>
      </c>
    </row>
    <row r="27" spans="1:5" x14ac:dyDescent="0.2">
      <c r="A27" s="2" t="s">
        <v>44</v>
      </c>
      <c r="B27" s="313">
        <v>26</v>
      </c>
      <c r="C27" s="310" t="s">
        <v>1</v>
      </c>
      <c r="D27" s="310" t="s">
        <v>1</v>
      </c>
      <c r="E27" s="310" t="s">
        <v>1</v>
      </c>
    </row>
    <row r="28" spans="1:5" x14ac:dyDescent="0.2">
      <c r="A28" s="2" t="s">
        <v>45</v>
      </c>
      <c r="B28" s="313">
        <v>193</v>
      </c>
      <c r="C28" s="310">
        <v>0.25311082601547202</v>
      </c>
      <c r="D28" s="310">
        <v>0.36272794008254999</v>
      </c>
      <c r="E28" s="310">
        <v>0.38416120409965498</v>
      </c>
    </row>
    <row r="29" spans="1:5" x14ac:dyDescent="0.2">
      <c r="A29" s="5" t="s">
        <v>46</v>
      </c>
      <c r="B29" s="312" t="s">
        <v>1</v>
      </c>
      <c r="C29" s="309" t="s">
        <v>1</v>
      </c>
      <c r="D29" s="309" t="s">
        <v>1</v>
      </c>
      <c r="E29" s="309" t="s">
        <v>1</v>
      </c>
    </row>
    <row r="30" spans="1:5" x14ac:dyDescent="0.2">
      <c r="A30" s="2" t="s">
        <v>47</v>
      </c>
      <c r="B30" s="313">
        <v>350</v>
      </c>
      <c r="C30" s="310">
        <v>0.13831645250320401</v>
      </c>
      <c r="D30" s="310">
        <v>0.33223283290862998</v>
      </c>
      <c r="E30" s="310">
        <v>0.52945071458816495</v>
      </c>
    </row>
    <row r="31" spans="1:5" x14ac:dyDescent="0.2">
      <c r="A31" s="2" t="s">
        <v>48</v>
      </c>
      <c r="B31" s="313">
        <v>1631</v>
      </c>
      <c r="C31" s="310">
        <v>8.9128516614437103E-2</v>
      </c>
      <c r="D31" s="310">
        <v>0.28848373889923101</v>
      </c>
      <c r="E31" s="310">
        <v>0.62238776683807395</v>
      </c>
    </row>
    <row r="32" spans="1:5" x14ac:dyDescent="0.2">
      <c r="A32" s="2" t="s">
        <v>49</v>
      </c>
      <c r="B32" s="313">
        <v>1377</v>
      </c>
      <c r="C32" s="310">
        <v>9.5617413520813002E-2</v>
      </c>
      <c r="D32" s="310">
        <v>0.281757831573486</v>
      </c>
      <c r="E32" s="310">
        <v>0.62262475490570102</v>
      </c>
    </row>
    <row r="33" spans="1:5" x14ac:dyDescent="0.2">
      <c r="A33" s="2" t="s">
        <v>50</v>
      </c>
      <c r="B33" s="313">
        <v>3309</v>
      </c>
      <c r="C33" s="310">
        <v>0.121783457696438</v>
      </c>
      <c r="D33" s="310">
        <v>0.25614896416664101</v>
      </c>
      <c r="E33" s="310">
        <v>0.62206757068634</v>
      </c>
    </row>
    <row r="34" spans="1:5" x14ac:dyDescent="0.2">
      <c r="A34" s="5" t="s">
        <v>51</v>
      </c>
      <c r="B34" s="312" t="s">
        <v>1</v>
      </c>
      <c r="C34" s="309" t="s">
        <v>1</v>
      </c>
      <c r="D34" s="309" t="s">
        <v>1</v>
      </c>
      <c r="E34" s="309" t="s">
        <v>1</v>
      </c>
    </row>
    <row r="35" spans="1:5" x14ac:dyDescent="0.2">
      <c r="A35" s="2" t="s">
        <v>52</v>
      </c>
      <c r="B35" s="313">
        <v>2044</v>
      </c>
      <c r="C35" s="310">
        <v>9.4670623540878296E-2</v>
      </c>
      <c r="D35" s="310">
        <v>0.28301379084587103</v>
      </c>
      <c r="E35" s="310">
        <v>0.62231558561325095</v>
      </c>
    </row>
    <row r="36" spans="1:5" x14ac:dyDescent="0.2">
      <c r="A36" s="2" t="s">
        <v>53</v>
      </c>
      <c r="B36" s="313">
        <v>3175</v>
      </c>
      <c r="C36" s="310">
        <v>0.10251428186893501</v>
      </c>
      <c r="D36" s="310">
        <v>0.279472976922989</v>
      </c>
      <c r="E36" s="310">
        <v>0.61801272630691495</v>
      </c>
    </row>
    <row r="37" spans="1:5" x14ac:dyDescent="0.2">
      <c r="A37" s="2" t="s">
        <v>54</v>
      </c>
      <c r="B37" s="313">
        <v>983</v>
      </c>
      <c r="C37" s="310">
        <v>0.15237133204937001</v>
      </c>
      <c r="D37" s="310">
        <v>0.32005518674850503</v>
      </c>
      <c r="E37" s="310">
        <v>0.52757346630096402</v>
      </c>
    </row>
    <row r="38" spans="1:5" x14ac:dyDescent="0.2">
      <c r="A38" s="2" t="s">
        <v>55</v>
      </c>
      <c r="B38" s="313">
        <v>975</v>
      </c>
      <c r="C38" s="310">
        <v>0.14537851512432101</v>
      </c>
      <c r="D38" s="310">
        <v>0.22175267338752699</v>
      </c>
      <c r="E38" s="310">
        <v>0.63286882638931297</v>
      </c>
    </row>
    <row r="39" spans="1:5" x14ac:dyDescent="0.2">
      <c r="A39" s="5" t="s">
        <v>56</v>
      </c>
      <c r="B39" s="312" t="s">
        <v>1</v>
      </c>
      <c r="C39" s="309" t="s">
        <v>1</v>
      </c>
      <c r="D39" s="309" t="s">
        <v>1</v>
      </c>
      <c r="E39" s="309" t="s">
        <v>1</v>
      </c>
    </row>
    <row r="40" spans="1:5" x14ac:dyDescent="0.2">
      <c r="A40" s="2" t="s">
        <v>57</v>
      </c>
      <c r="B40" s="313">
        <v>6278</v>
      </c>
      <c r="C40" s="310">
        <v>0.104465030133724</v>
      </c>
      <c r="D40" s="310">
        <v>0.27980372309684798</v>
      </c>
      <c r="E40" s="310">
        <v>0.61573123931884799</v>
      </c>
    </row>
    <row r="41" spans="1:5" x14ac:dyDescent="0.2">
      <c r="A41" s="2" t="s">
        <v>58</v>
      </c>
      <c r="B41" s="313">
        <v>701</v>
      </c>
      <c r="C41" s="310">
        <v>0.123025000095367</v>
      </c>
      <c r="D41" s="310">
        <v>0.29599440097808799</v>
      </c>
      <c r="E41" s="310">
        <v>0.58098059892654397</v>
      </c>
    </row>
    <row r="42" spans="1:5" x14ac:dyDescent="0.2">
      <c r="A42" s="5" t="s">
        <v>59</v>
      </c>
      <c r="B42" s="312" t="s">
        <v>1</v>
      </c>
      <c r="C42" s="309" t="s">
        <v>1</v>
      </c>
      <c r="D42" s="309" t="s">
        <v>1</v>
      </c>
      <c r="E42" s="309" t="s">
        <v>1</v>
      </c>
    </row>
    <row r="43" spans="1:5" x14ac:dyDescent="0.2">
      <c r="A43" s="2" t="s">
        <v>60</v>
      </c>
      <c r="B43" s="313">
        <v>5749</v>
      </c>
      <c r="C43" s="310">
        <v>9.6032343804836301E-2</v>
      </c>
      <c r="D43" s="310">
        <v>0.27233946323394798</v>
      </c>
      <c r="E43" s="310">
        <v>0.63162821531295799</v>
      </c>
    </row>
    <row r="44" spans="1:5" x14ac:dyDescent="0.2">
      <c r="A44" s="2" t="s">
        <v>61</v>
      </c>
      <c r="B44" s="313">
        <v>744</v>
      </c>
      <c r="C44" s="310">
        <v>0.15629075467586501</v>
      </c>
      <c r="D44" s="310">
        <v>0.32847976684570301</v>
      </c>
      <c r="E44" s="310">
        <v>0.51522946357727095</v>
      </c>
    </row>
    <row r="45" spans="1:5" x14ac:dyDescent="0.2">
      <c r="A45" s="2" t="s">
        <v>62</v>
      </c>
      <c r="B45" s="313">
        <v>586</v>
      </c>
      <c r="C45" s="310">
        <v>0.12998583912849401</v>
      </c>
      <c r="D45" s="310">
        <v>0.29913514852523798</v>
      </c>
      <c r="E45" s="310">
        <v>0.57087898254394498</v>
      </c>
    </row>
    <row r="46" spans="1:5" x14ac:dyDescent="0.2">
      <c r="A46" s="5" t="s">
        <v>63</v>
      </c>
      <c r="B46" s="312" t="s">
        <v>1</v>
      </c>
      <c r="C46" s="309" t="s">
        <v>1</v>
      </c>
      <c r="D46" s="309" t="s">
        <v>1</v>
      </c>
      <c r="E46" s="309" t="s">
        <v>1</v>
      </c>
    </row>
    <row r="47" spans="1:5" x14ac:dyDescent="0.2">
      <c r="A47" s="2" t="s">
        <v>64</v>
      </c>
      <c r="B47" s="313">
        <v>874</v>
      </c>
      <c r="C47" s="310">
        <v>0.13727936148643499</v>
      </c>
      <c r="D47" s="310">
        <v>0.29718258976936301</v>
      </c>
      <c r="E47" s="310">
        <v>0.56553804874420199</v>
      </c>
    </row>
    <row r="48" spans="1:5" x14ac:dyDescent="0.2">
      <c r="A48" s="2" t="s">
        <v>65</v>
      </c>
      <c r="B48" s="313">
        <v>627</v>
      </c>
      <c r="C48" s="310">
        <v>8.8814429938793196E-2</v>
      </c>
      <c r="D48" s="310">
        <v>0.25137397646903997</v>
      </c>
      <c r="E48" s="310">
        <v>0.65981161594390902</v>
      </c>
    </row>
    <row r="49" spans="1:5" x14ac:dyDescent="0.2">
      <c r="A49" s="2" t="s">
        <v>66</v>
      </c>
      <c r="B49" s="313">
        <v>1120</v>
      </c>
      <c r="C49" s="310">
        <v>0.120330452919006</v>
      </c>
      <c r="D49" s="310">
        <v>0.30207389593124401</v>
      </c>
      <c r="E49" s="310">
        <v>0.57759565114974998</v>
      </c>
    </row>
    <row r="50" spans="1:5" x14ac:dyDescent="0.2">
      <c r="A50" s="2" t="s">
        <v>67</v>
      </c>
      <c r="B50" s="313">
        <v>710</v>
      </c>
      <c r="C50" s="310">
        <v>0.12909397482872001</v>
      </c>
      <c r="D50" s="310">
        <v>0.27757039666175798</v>
      </c>
      <c r="E50" s="310">
        <v>0.59333562850952104</v>
      </c>
    </row>
    <row r="51" spans="1:5" x14ac:dyDescent="0.2">
      <c r="A51" s="2" t="s">
        <v>68</v>
      </c>
      <c r="B51" s="313">
        <v>650</v>
      </c>
      <c r="C51" s="310">
        <v>9.4726763665676103E-2</v>
      </c>
      <c r="D51" s="310">
        <v>0.27584576606750499</v>
      </c>
      <c r="E51" s="310">
        <v>0.62942743301391602</v>
      </c>
    </row>
    <row r="52" spans="1:5" x14ac:dyDescent="0.2">
      <c r="A52" s="2" t="s">
        <v>69</v>
      </c>
      <c r="B52" s="313">
        <v>691</v>
      </c>
      <c r="C52" s="310">
        <v>0.110476419329643</v>
      </c>
      <c r="D52" s="310">
        <v>0.29617759585380599</v>
      </c>
      <c r="E52" s="310">
        <v>0.59334599971771196</v>
      </c>
    </row>
    <row r="53" spans="1:5" x14ac:dyDescent="0.2">
      <c r="A53" s="2" t="s">
        <v>70</v>
      </c>
      <c r="B53" s="313">
        <v>709</v>
      </c>
      <c r="C53" s="310">
        <v>7.4530452489852905E-2</v>
      </c>
      <c r="D53" s="310">
        <v>0.23289097845554399</v>
      </c>
      <c r="E53" s="310">
        <v>0.69257855415344205</v>
      </c>
    </row>
    <row r="54" spans="1:5" x14ac:dyDescent="0.2">
      <c r="A54" s="2" t="s">
        <v>71</v>
      </c>
      <c r="B54" s="313">
        <v>681</v>
      </c>
      <c r="C54" s="310">
        <v>9.9409781396388994E-2</v>
      </c>
      <c r="D54" s="310">
        <v>0.31334292888641402</v>
      </c>
      <c r="E54" s="310">
        <v>0.58724725246429399</v>
      </c>
    </row>
    <row r="55" spans="1:5" x14ac:dyDescent="0.2">
      <c r="A55" s="2" t="s">
        <v>72</v>
      </c>
      <c r="B55" s="313">
        <v>452</v>
      </c>
      <c r="C55" s="310">
        <v>0.10649012774229</v>
      </c>
      <c r="D55" s="310">
        <v>0.229061380028725</v>
      </c>
      <c r="E55" s="310">
        <v>0.66444849967956499</v>
      </c>
    </row>
    <row r="56" spans="1:5" x14ac:dyDescent="0.2">
      <c r="A56" s="2" t="s">
        <v>73</v>
      </c>
      <c r="B56" s="313">
        <v>725</v>
      </c>
      <c r="C56" s="310">
        <v>0.10059514641761801</v>
      </c>
      <c r="D56" s="310">
        <v>0.294417023658752</v>
      </c>
      <c r="E56" s="310">
        <v>0.60498780012130704</v>
      </c>
    </row>
    <row r="57" spans="1:5" x14ac:dyDescent="0.2">
      <c r="A57" s="5" t="s">
        <v>74</v>
      </c>
      <c r="B57" s="312" t="s">
        <v>1</v>
      </c>
      <c r="C57" s="309" t="s">
        <v>1</v>
      </c>
      <c r="D57" s="309" t="s">
        <v>1</v>
      </c>
      <c r="E57" s="309" t="s">
        <v>1</v>
      </c>
    </row>
    <row r="58" spans="1:5" x14ac:dyDescent="0.2">
      <c r="A58" s="2" t="s">
        <v>75</v>
      </c>
      <c r="B58" s="313">
        <v>874</v>
      </c>
      <c r="C58" s="310">
        <v>0.13727936148643499</v>
      </c>
      <c r="D58" s="310">
        <v>0.29718258976936301</v>
      </c>
      <c r="E58" s="310">
        <v>0.56553804874420199</v>
      </c>
    </row>
    <row r="59" spans="1:5" x14ac:dyDescent="0.2">
      <c r="A59" s="2" t="s">
        <v>76</v>
      </c>
      <c r="B59" s="313">
        <v>3029</v>
      </c>
      <c r="C59" s="310">
        <v>0.114135779440403</v>
      </c>
      <c r="D59" s="310">
        <v>0.30679538846015902</v>
      </c>
      <c r="E59" s="310">
        <v>0.57906883955001798</v>
      </c>
    </row>
    <row r="60" spans="1:5" x14ac:dyDescent="0.2">
      <c r="A60" s="2" t="s">
        <v>77</v>
      </c>
      <c r="B60" s="313">
        <v>1875</v>
      </c>
      <c r="C60" s="310">
        <v>8.0932416021823897E-2</v>
      </c>
      <c r="D60" s="310">
        <v>0.248870089650154</v>
      </c>
      <c r="E60" s="310">
        <v>0.67019748687744096</v>
      </c>
    </row>
    <row r="61" spans="1:5" x14ac:dyDescent="0.2">
      <c r="A61" s="2" t="s">
        <v>78</v>
      </c>
      <c r="B61" s="313">
        <v>1461</v>
      </c>
      <c r="C61" s="310">
        <v>0.101557277143002</v>
      </c>
      <c r="D61" s="310">
        <v>0.204987302422523</v>
      </c>
      <c r="E61" s="310">
        <v>0.69345539808273304</v>
      </c>
    </row>
    <row r="62" spans="1:5" x14ac:dyDescent="0.2">
      <c r="A62" s="5" t="s">
        <v>79</v>
      </c>
      <c r="B62" s="312" t="s">
        <v>1</v>
      </c>
      <c r="C62" s="309" t="s">
        <v>1</v>
      </c>
      <c r="D62" s="309" t="s">
        <v>1</v>
      </c>
      <c r="E62" s="309" t="s">
        <v>1</v>
      </c>
    </row>
    <row r="63" spans="1:5" x14ac:dyDescent="0.2">
      <c r="A63" s="2" t="s">
        <v>80</v>
      </c>
      <c r="B63" s="313">
        <v>5763</v>
      </c>
      <c r="C63" s="310">
        <v>0.10296094417572001</v>
      </c>
      <c r="D63" s="310">
        <v>0.277298033237457</v>
      </c>
      <c r="E63" s="310">
        <v>0.61974102258682295</v>
      </c>
    </row>
    <row r="64" spans="1:5" x14ac:dyDescent="0.2">
      <c r="A64" s="2" t="s">
        <v>81</v>
      </c>
      <c r="B64" s="313">
        <v>246</v>
      </c>
      <c r="C64" s="310">
        <v>0.16145852208137501</v>
      </c>
      <c r="D64" s="310">
        <v>0.24543467164039601</v>
      </c>
      <c r="E64" s="310">
        <v>0.59310680627822898</v>
      </c>
    </row>
    <row r="65" spans="1:5" x14ac:dyDescent="0.2">
      <c r="A65" s="2" t="s">
        <v>82</v>
      </c>
      <c r="B65" s="313">
        <v>478</v>
      </c>
      <c r="C65" s="310">
        <v>0.17559498548507699</v>
      </c>
      <c r="D65" s="310">
        <v>0.340466618537903</v>
      </c>
      <c r="E65" s="310">
        <v>0.48393839597701999</v>
      </c>
    </row>
    <row r="66" spans="1:5" x14ac:dyDescent="0.2">
      <c r="A66" s="2" t="s">
        <v>83</v>
      </c>
      <c r="B66" s="313">
        <v>667</v>
      </c>
      <c r="C66" s="310">
        <v>8.6180195212364197E-2</v>
      </c>
      <c r="D66" s="310">
        <v>0.288471549749374</v>
      </c>
      <c r="E66" s="310">
        <v>0.62534826993942305</v>
      </c>
    </row>
    <row r="67" spans="1:5" x14ac:dyDescent="0.2">
      <c r="A67" s="5" t="s">
        <v>84</v>
      </c>
      <c r="B67" s="312" t="s">
        <v>1</v>
      </c>
      <c r="C67" s="309" t="s">
        <v>1</v>
      </c>
      <c r="D67" s="309" t="s">
        <v>1</v>
      </c>
      <c r="E67" s="309" t="s">
        <v>1</v>
      </c>
    </row>
    <row r="68" spans="1:5" x14ac:dyDescent="0.2">
      <c r="A68" s="2" t="s">
        <v>85</v>
      </c>
      <c r="B68" s="313">
        <v>6616</v>
      </c>
      <c r="C68" s="310">
        <v>9.4588026404380798E-2</v>
      </c>
      <c r="D68" s="310">
        <v>0.27499967813491799</v>
      </c>
      <c r="E68" s="310">
        <v>0.63041228055954002</v>
      </c>
    </row>
    <row r="69" spans="1:5" x14ac:dyDescent="0.2">
      <c r="A69" s="2" t="s">
        <v>86</v>
      </c>
      <c r="B69" s="313">
        <v>171</v>
      </c>
      <c r="C69" s="310">
        <v>0.25603854656219499</v>
      </c>
      <c r="D69" s="310">
        <v>0.33942788839340199</v>
      </c>
      <c r="E69" s="310">
        <v>0.40453356504440302</v>
      </c>
    </row>
    <row r="70" spans="1:5" x14ac:dyDescent="0.2">
      <c r="A70" s="2" t="s">
        <v>87</v>
      </c>
      <c r="B70" s="313">
        <v>386</v>
      </c>
      <c r="C70" s="310">
        <v>0.22607642412185699</v>
      </c>
      <c r="D70" s="310">
        <v>0.374291151762009</v>
      </c>
      <c r="E70" s="310">
        <v>0.39963242411613498</v>
      </c>
    </row>
    <row r="71" spans="1:5" x14ac:dyDescent="0.2">
      <c r="A71" s="2" t="s">
        <v>88</v>
      </c>
      <c r="B71" s="313">
        <v>45</v>
      </c>
      <c r="C71" s="310">
        <v>0.24922826886177099</v>
      </c>
      <c r="D71" s="310">
        <v>0.2194594591856</v>
      </c>
      <c r="E71" s="310">
        <v>0.53131228685378995</v>
      </c>
    </row>
    <row r="72" spans="1:5" x14ac:dyDescent="0.2">
      <c r="A72" s="5" t="s">
        <v>89</v>
      </c>
      <c r="B72" s="312" t="s">
        <v>1</v>
      </c>
      <c r="C72" s="309" t="s">
        <v>1</v>
      </c>
      <c r="D72" s="309" t="s">
        <v>1</v>
      </c>
      <c r="E72" s="309" t="s">
        <v>1</v>
      </c>
    </row>
    <row r="73" spans="1:5" x14ac:dyDescent="0.2">
      <c r="A73" s="2" t="s">
        <v>89</v>
      </c>
      <c r="B73" s="313">
        <v>5076</v>
      </c>
      <c r="C73" s="310">
        <v>0.11705343425273899</v>
      </c>
      <c r="D73" s="310">
        <v>0.30495822429656999</v>
      </c>
      <c r="E73" s="310">
        <v>0.57798832654953003</v>
      </c>
    </row>
    <row r="74" spans="1:5" x14ac:dyDescent="0.2">
      <c r="A74" s="2" t="s">
        <v>90</v>
      </c>
      <c r="B74" s="313">
        <v>2136</v>
      </c>
      <c r="C74" s="310">
        <v>3.7114571779966403E-2</v>
      </c>
      <c r="D74" s="310">
        <v>0.10162628442049</v>
      </c>
      <c r="E74" s="310">
        <v>0.86125916242599498</v>
      </c>
    </row>
    <row r="75" spans="1:5" x14ac:dyDescent="0.2">
      <c r="A75" s="5" t="s">
        <v>91</v>
      </c>
      <c r="B75" s="312" t="s">
        <v>1</v>
      </c>
      <c r="C75" s="309" t="s">
        <v>1</v>
      </c>
      <c r="D75" s="309" t="s">
        <v>1</v>
      </c>
      <c r="E75" s="309" t="s">
        <v>1</v>
      </c>
    </row>
    <row r="76" spans="1:5" x14ac:dyDescent="0.2">
      <c r="A76" s="2" t="s">
        <v>92</v>
      </c>
      <c r="B76" s="313">
        <v>2496</v>
      </c>
      <c r="C76" s="310">
        <v>0.15594081580638899</v>
      </c>
      <c r="D76" s="310">
        <v>0.31112712621688798</v>
      </c>
      <c r="E76" s="310">
        <v>0.53293204307556197</v>
      </c>
    </row>
    <row r="77" spans="1:5" x14ac:dyDescent="0.2">
      <c r="A77" s="2" t="s">
        <v>93</v>
      </c>
      <c r="B77" s="313">
        <v>1244</v>
      </c>
      <c r="C77" s="310">
        <v>0.10529167205095299</v>
      </c>
      <c r="D77" s="310">
        <v>0.29779210686683699</v>
      </c>
      <c r="E77" s="310">
        <v>0.59691619873046897</v>
      </c>
    </row>
    <row r="78" spans="1:5" x14ac:dyDescent="0.2">
      <c r="A78" s="2" t="s">
        <v>94</v>
      </c>
      <c r="B78" s="313">
        <v>3428</v>
      </c>
      <c r="C78" s="310">
        <v>5.54960742592812E-2</v>
      </c>
      <c r="D78" s="310">
        <v>0.24246522784233099</v>
      </c>
      <c r="E78" s="310">
        <v>0.70203870534896895</v>
      </c>
    </row>
    <row r="79" spans="1:5" x14ac:dyDescent="0.2">
      <c r="A79" s="5" t="s">
        <v>95</v>
      </c>
      <c r="B79" s="312" t="s">
        <v>1</v>
      </c>
      <c r="C79" s="309" t="s">
        <v>1</v>
      </c>
      <c r="D79" s="309" t="s">
        <v>1</v>
      </c>
      <c r="E79" s="309" t="s">
        <v>1</v>
      </c>
    </row>
    <row r="80" spans="1:5" x14ac:dyDescent="0.2">
      <c r="A80" s="2" t="s">
        <v>96</v>
      </c>
      <c r="B80" s="313">
        <v>1285</v>
      </c>
      <c r="C80" s="310">
        <v>0.115888729691505</v>
      </c>
      <c r="D80" s="310">
        <v>0.294360041618347</v>
      </c>
      <c r="E80" s="310">
        <v>0.58975124359130904</v>
      </c>
    </row>
    <row r="81" spans="1:5" x14ac:dyDescent="0.2">
      <c r="A81" s="2" t="s">
        <v>97</v>
      </c>
      <c r="B81" s="313">
        <v>1361</v>
      </c>
      <c r="C81" s="310">
        <v>7.4345976114273099E-2</v>
      </c>
      <c r="D81" s="310">
        <v>0.31114771962165799</v>
      </c>
      <c r="E81" s="310">
        <v>0.61450630426406905</v>
      </c>
    </row>
    <row r="82" spans="1:5" x14ac:dyDescent="0.2">
      <c r="A82" s="2" t="s">
        <v>98</v>
      </c>
      <c r="B82" s="313">
        <v>288</v>
      </c>
      <c r="C82" s="310">
        <v>7.71331787109375E-2</v>
      </c>
      <c r="D82" s="310">
        <v>0.312276721000671</v>
      </c>
      <c r="E82" s="310">
        <v>0.610590100288391</v>
      </c>
    </row>
    <row r="83" spans="1:5" x14ac:dyDescent="0.2">
      <c r="A83" s="2" t="s">
        <v>99</v>
      </c>
      <c r="B83" s="313">
        <v>845</v>
      </c>
      <c r="C83" s="310">
        <v>8.2731477916240706E-2</v>
      </c>
      <c r="D83" s="310">
        <v>0.234659418463707</v>
      </c>
      <c r="E83" s="310">
        <v>0.68260908126831099</v>
      </c>
    </row>
    <row r="84" spans="1:5" x14ac:dyDescent="0.2">
      <c r="A84" s="2" t="s">
        <v>100</v>
      </c>
      <c r="B84" s="313">
        <v>415</v>
      </c>
      <c r="C84" s="310">
        <v>6.2988750636577606E-2</v>
      </c>
      <c r="D84" s="310">
        <v>0.22229611873626701</v>
      </c>
      <c r="E84" s="310">
        <v>0.71471512317657504</v>
      </c>
    </row>
    <row r="85" spans="1:5" x14ac:dyDescent="0.2">
      <c r="A85" s="2" t="s">
        <v>101</v>
      </c>
      <c r="B85" s="313">
        <v>1101</v>
      </c>
      <c r="C85" s="310">
        <v>8.3807945251464802E-2</v>
      </c>
      <c r="D85" s="310">
        <v>0.217942714691162</v>
      </c>
      <c r="E85" s="310">
        <v>0.69824934005737305</v>
      </c>
    </row>
    <row r="86" spans="1:5" x14ac:dyDescent="0.2">
      <c r="A86" s="2" t="s">
        <v>102</v>
      </c>
      <c r="B86" s="313">
        <v>332</v>
      </c>
      <c r="C86" s="310">
        <v>0.128717571496964</v>
      </c>
      <c r="D86" s="310">
        <v>0.23403602838516199</v>
      </c>
      <c r="E86" s="310">
        <v>0.63724642992019698</v>
      </c>
    </row>
    <row r="87" spans="1:5" x14ac:dyDescent="0.2">
      <c r="A87" s="2" t="s">
        <v>103</v>
      </c>
      <c r="B87" s="313">
        <v>396</v>
      </c>
      <c r="C87" s="310">
        <v>7.8365966677665697E-2</v>
      </c>
      <c r="D87" s="310">
        <v>0.25852084159851102</v>
      </c>
      <c r="E87" s="310">
        <v>0.66311317682266202</v>
      </c>
    </row>
    <row r="88" spans="1:5" x14ac:dyDescent="0.2">
      <c r="A88" s="2" t="s">
        <v>104</v>
      </c>
      <c r="B88" s="313">
        <v>1087</v>
      </c>
      <c r="C88" s="310">
        <v>0.178287118673325</v>
      </c>
      <c r="D88" s="310">
        <v>0.32630074024200401</v>
      </c>
      <c r="E88" s="310">
        <v>0.49541214108467102</v>
      </c>
    </row>
    <row r="89" spans="1:5" x14ac:dyDescent="0.2">
      <c r="A89" s="5" t="s">
        <v>105</v>
      </c>
      <c r="B89" s="312" t="s">
        <v>1</v>
      </c>
      <c r="C89" s="309" t="s">
        <v>1</v>
      </c>
      <c r="D89" s="309" t="s">
        <v>1</v>
      </c>
      <c r="E89" s="309" t="s">
        <v>1</v>
      </c>
    </row>
    <row r="90" spans="1:5" x14ac:dyDescent="0.2">
      <c r="A90" s="2" t="s">
        <v>106</v>
      </c>
      <c r="B90" s="313">
        <v>785</v>
      </c>
      <c r="C90" s="310">
        <v>0.12899309396743799</v>
      </c>
      <c r="D90" s="310">
        <v>0.339119702577591</v>
      </c>
      <c r="E90" s="310">
        <v>0.53188717365264904</v>
      </c>
    </row>
    <row r="91" spans="1:5" x14ac:dyDescent="0.2">
      <c r="A91" s="2" t="s">
        <v>107</v>
      </c>
      <c r="B91" s="313">
        <v>1893</v>
      </c>
      <c r="C91" s="310">
        <v>8.8155850768089294E-2</v>
      </c>
      <c r="D91" s="310">
        <v>0.26701232790946999</v>
      </c>
      <c r="E91" s="310">
        <v>0.64483183622360196</v>
      </c>
    </row>
    <row r="92" spans="1:5" x14ac:dyDescent="0.2">
      <c r="A92" s="2" t="s">
        <v>108</v>
      </c>
      <c r="B92" s="313">
        <v>3352</v>
      </c>
      <c r="C92" s="310">
        <v>0.10358726978302001</v>
      </c>
      <c r="D92" s="310">
        <v>0.27282911539077798</v>
      </c>
      <c r="E92" s="310">
        <v>0.62358361482620195</v>
      </c>
    </row>
    <row r="93" spans="1:5" x14ac:dyDescent="0.2">
      <c r="A93" s="2" t="s">
        <v>109</v>
      </c>
      <c r="B93" s="313">
        <v>601</v>
      </c>
      <c r="C93" s="310">
        <v>0.150320008397102</v>
      </c>
      <c r="D93" s="310">
        <v>0.244306355714798</v>
      </c>
      <c r="E93" s="310">
        <v>0.60537362098693803</v>
      </c>
    </row>
    <row r="94" spans="1:5" x14ac:dyDescent="0.2">
      <c r="A94" s="5" t="s">
        <v>110</v>
      </c>
      <c r="B94" s="312" t="s">
        <v>1</v>
      </c>
      <c r="C94" s="309" t="s">
        <v>1</v>
      </c>
      <c r="D94" s="309" t="s">
        <v>1</v>
      </c>
      <c r="E94" s="309" t="s">
        <v>1</v>
      </c>
    </row>
    <row r="95" spans="1:5" x14ac:dyDescent="0.2">
      <c r="A95" s="2" t="s">
        <v>106</v>
      </c>
      <c r="B95" s="313">
        <v>1286</v>
      </c>
      <c r="C95" s="310">
        <v>0.114948324859142</v>
      </c>
      <c r="D95" s="310">
        <v>0.316413193941116</v>
      </c>
      <c r="E95" s="310">
        <v>0.56863850355148304</v>
      </c>
    </row>
    <row r="96" spans="1:5" x14ac:dyDescent="0.2">
      <c r="A96" s="2" t="s">
        <v>107</v>
      </c>
      <c r="B96" s="313">
        <v>2483</v>
      </c>
      <c r="C96" s="310">
        <v>9.2842616140842396E-2</v>
      </c>
      <c r="D96" s="310">
        <v>0.268335610628128</v>
      </c>
      <c r="E96" s="310">
        <v>0.63882178068161</v>
      </c>
    </row>
    <row r="97" spans="1:5" x14ac:dyDescent="0.2">
      <c r="A97" s="2" t="s">
        <v>108</v>
      </c>
      <c r="B97" s="313">
        <v>2551</v>
      </c>
      <c r="C97" s="310">
        <v>0.10840056091547</v>
      </c>
      <c r="D97" s="310">
        <v>0.27190423011779802</v>
      </c>
      <c r="E97" s="310">
        <v>0.61969518661499001</v>
      </c>
    </row>
    <row r="98" spans="1:5" x14ac:dyDescent="0.2">
      <c r="A98" s="2" t="s">
        <v>109</v>
      </c>
      <c r="B98" s="313">
        <v>311</v>
      </c>
      <c r="C98" s="310">
        <v>0.16824106872081801</v>
      </c>
      <c r="D98" s="310">
        <v>0.21361505985259999</v>
      </c>
      <c r="E98" s="310">
        <v>0.61814385652542103</v>
      </c>
    </row>
    <row r="99" spans="1:5" x14ac:dyDescent="0.2">
      <c r="A99" s="5" t="s">
        <v>111</v>
      </c>
      <c r="B99" s="312" t="s">
        <v>1</v>
      </c>
      <c r="C99" s="309" t="s">
        <v>1</v>
      </c>
      <c r="D99" s="309" t="s">
        <v>1</v>
      </c>
      <c r="E99" s="309" t="s">
        <v>1</v>
      </c>
    </row>
    <row r="100" spans="1:5" x14ac:dyDescent="0.2">
      <c r="A100" s="2" t="s">
        <v>112</v>
      </c>
      <c r="B100" s="313">
        <v>396</v>
      </c>
      <c r="C100" s="310">
        <v>0.27820491790771501</v>
      </c>
      <c r="D100" s="310">
        <v>0.36415842175483698</v>
      </c>
      <c r="E100" s="310">
        <v>0.35763666033744801</v>
      </c>
    </row>
    <row r="101" spans="1:5" x14ac:dyDescent="0.2">
      <c r="A101" s="2" t="s">
        <v>113</v>
      </c>
      <c r="B101" s="313">
        <v>1043</v>
      </c>
      <c r="C101" s="310">
        <v>0.20414485037326799</v>
      </c>
      <c r="D101" s="310">
        <v>0.35036727786064098</v>
      </c>
      <c r="E101" s="310">
        <v>0.44548785686492898</v>
      </c>
    </row>
    <row r="102" spans="1:5" x14ac:dyDescent="0.2">
      <c r="A102" s="2" t="s">
        <v>114</v>
      </c>
      <c r="B102" s="313">
        <v>1460</v>
      </c>
      <c r="C102" s="310">
        <v>9.9417380988597898E-2</v>
      </c>
      <c r="D102" s="310">
        <v>0.31842154264450101</v>
      </c>
      <c r="E102" s="310">
        <v>0.58216106891632102</v>
      </c>
    </row>
    <row r="103" spans="1:5" x14ac:dyDescent="0.2">
      <c r="A103" s="2" t="s">
        <v>115</v>
      </c>
      <c r="B103" s="313">
        <v>1069</v>
      </c>
      <c r="C103" s="310">
        <v>7.8539013862609905E-2</v>
      </c>
      <c r="D103" s="310">
        <v>0.29502558708190901</v>
      </c>
      <c r="E103" s="310">
        <v>0.62643539905548096</v>
      </c>
    </row>
    <row r="104" spans="1:5" x14ac:dyDescent="0.2">
      <c r="A104" s="2" t="s">
        <v>116</v>
      </c>
      <c r="B104" s="313">
        <v>1202</v>
      </c>
      <c r="C104" s="310">
        <v>6.1326246708631502E-2</v>
      </c>
      <c r="D104" s="310">
        <v>0.224206402897835</v>
      </c>
      <c r="E104" s="310">
        <v>0.71446734666824296</v>
      </c>
    </row>
    <row r="105" spans="1:5" x14ac:dyDescent="0.2">
      <c r="A105" s="2" t="s">
        <v>117</v>
      </c>
      <c r="B105" s="313">
        <v>1120</v>
      </c>
      <c r="C105" s="310">
        <v>2.3894548416137699E-2</v>
      </c>
      <c r="D105" s="310">
        <v>0.17192174494266499</v>
      </c>
      <c r="E105" s="310">
        <v>0.80418372154235795</v>
      </c>
    </row>
    <row r="106" spans="1:5" x14ac:dyDescent="0.2">
      <c r="A106" s="2" t="s">
        <v>118</v>
      </c>
      <c r="B106" s="313">
        <v>892</v>
      </c>
      <c r="C106" s="310">
        <v>1.15038566291332E-2</v>
      </c>
      <c r="D106" s="310">
        <v>0.20932865142822299</v>
      </c>
      <c r="E106" s="310">
        <v>0.77916747331619296</v>
      </c>
    </row>
    <row r="107" spans="1:5" x14ac:dyDescent="0.2">
      <c r="A107" s="5" t="s">
        <v>111</v>
      </c>
      <c r="B107" s="312" t="s">
        <v>1</v>
      </c>
      <c r="C107" s="309" t="s">
        <v>1</v>
      </c>
      <c r="D107" s="309" t="s">
        <v>1</v>
      </c>
      <c r="E107" s="309" t="s">
        <v>1</v>
      </c>
    </row>
    <row r="108" spans="1:5" x14ac:dyDescent="0.2">
      <c r="A108" s="2" t="s">
        <v>119</v>
      </c>
      <c r="B108" s="313">
        <v>1439</v>
      </c>
      <c r="C108" s="310">
        <v>0.227914243936539</v>
      </c>
      <c r="D108" s="310">
        <v>0.35479351878166199</v>
      </c>
      <c r="E108" s="310">
        <v>0.41729223728179898</v>
      </c>
    </row>
    <row r="109" spans="1:5" x14ac:dyDescent="0.2">
      <c r="A109" s="2" t="s">
        <v>120</v>
      </c>
      <c r="B109" s="313">
        <v>2072</v>
      </c>
      <c r="C109" s="310">
        <v>9.1783545911312103E-2</v>
      </c>
      <c r="D109" s="310">
        <v>0.31439927220344499</v>
      </c>
      <c r="E109" s="310">
        <v>0.59381717443466198</v>
      </c>
    </row>
    <row r="110" spans="1:5" x14ac:dyDescent="0.2">
      <c r="A110" s="2" t="s">
        <v>121</v>
      </c>
      <c r="B110" s="313">
        <v>1659</v>
      </c>
      <c r="C110" s="310">
        <v>6.81148916482925E-2</v>
      </c>
      <c r="D110" s="310">
        <v>0.237533524632454</v>
      </c>
      <c r="E110" s="310">
        <v>0.69435161352157604</v>
      </c>
    </row>
    <row r="111" spans="1:5" x14ac:dyDescent="0.2">
      <c r="A111" s="2" t="s">
        <v>122</v>
      </c>
      <c r="B111" s="313">
        <v>2012</v>
      </c>
      <c r="C111" s="310">
        <v>1.8153052777051901E-2</v>
      </c>
      <c r="D111" s="310">
        <v>0.18925504386424999</v>
      </c>
      <c r="E111" s="310">
        <v>0.79259186983108498</v>
      </c>
    </row>
    <row r="112" spans="1:5" x14ac:dyDescent="0.2">
      <c r="A112" s="5" t="s">
        <v>111</v>
      </c>
      <c r="B112" s="312" t="s">
        <v>1</v>
      </c>
      <c r="C112" s="309" t="s">
        <v>1</v>
      </c>
      <c r="D112" s="309" t="s">
        <v>1</v>
      </c>
      <c r="E112" s="309" t="s">
        <v>1</v>
      </c>
    </row>
    <row r="113" spans="1:5" x14ac:dyDescent="0.2">
      <c r="A113" s="2" t="s">
        <v>119</v>
      </c>
      <c r="B113" s="313">
        <v>1439</v>
      </c>
      <c r="C113" s="310">
        <v>0.227914243936539</v>
      </c>
      <c r="D113" s="310">
        <v>0.35479351878166199</v>
      </c>
      <c r="E113" s="310">
        <v>0.41729223728179898</v>
      </c>
    </row>
    <row r="114" spans="1:5" x14ac:dyDescent="0.2">
      <c r="A114" s="2" t="s">
        <v>123</v>
      </c>
      <c r="B114" s="313">
        <v>2529</v>
      </c>
      <c r="C114" s="310">
        <v>9.1614700853824602E-2</v>
      </c>
      <c r="D114" s="310">
        <v>0.30967798829078702</v>
      </c>
      <c r="E114" s="310">
        <v>0.59870731830596902</v>
      </c>
    </row>
    <row r="115" spans="1:5" x14ac:dyDescent="0.2">
      <c r="A115" s="2" t="s">
        <v>124</v>
      </c>
      <c r="B115" s="313">
        <v>3214</v>
      </c>
      <c r="C115" s="310">
        <v>3.5920165479183197E-2</v>
      </c>
      <c r="D115" s="310">
        <v>0.20363861322403001</v>
      </c>
      <c r="E115" s="310">
        <v>0.76044118404388406</v>
      </c>
    </row>
    <row r="116" spans="1:5" x14ac:dyDescent="0.2">
      <c r="A116" s="5" t="s">
        <v>125</v>
      </c>
      <c r="B116" s="312" t="s">
        <v>1</v>
      </c>
      <c r="C116" s="309" t="s">
        <v>1</v>
      </c>
      <c r="D116" s="309" t="s">
        <v>1</v>
      </c>
      <c r="E116" s="309" t="s">
        <v>1</v>
      </c>
    </row>
    <row r="117" spans="1:5" x14ac:dyDescent="0.2">
      <c r="A117" s="2" t="s">
        <v>126</v>
      </c>
      <c r="B117" s="313">
        <v>885</v>
      </c>
      <c r="C117" s="310">
        <v>0.12323844432830799</v>
      </c>
      <c r="D117" s="310">
        <v>0.33676394820213301</v>
      </c>
      <c r="E117" s="310">
        <v>0.539997577667236</v>
      </c>
    </row>
    <row r="118" spans="1:5" x14ac:dyDescent="0.2">
      <c r="A118" s="2" t="s">
        <v>127</v>
      </c>
      <c r="B118" s="313">
        <v>261</v>
      </c>
      <c r="C118" s="310">
        <v>0.105305440723896</v>
      </c>
      <c r="D118" s="310">
        <v>0.28030028939247098</v>
      </c>
      <c r="E118" s="310">
        <v>0.61439424753189098</v>
      </c>
    </row>
    <row r="119" spans="1:5" x14ac:dyDescent="0.2">
      <c r="A119" s="2" t="s">
        <v>128</v>
      </c>
      <c r="B119" s="313">
        <v>466</v>
      </c>
      <c r="C119" s="310">
        <v>8.3434082567691803E-2</v>
      </c>
      <c r="D119" s="310">
        <v>0.24878677725791901</v>
      </c>
      <c r="E119" s="310">
        <v>0.66777914762496904</v>
      </c>
    </row>
    <row r="120" spans="1:5" x14ac:dyDescent="0.2">
      <c r="A120" s="2" t="s">
        <v>129</v>
      </c>
      <c r="B120" s="313">
        <v>1066</v>
      </c>
      <c r="C120" s="310">
        <v>8.7284155189990997E-2</v>
      </c>
      <c r="D120" s="310">
        <v>0.26649421453476002</v>
      </c>
      <c r="E120" s="310">
        <v>0.64622163772582997</v>
      </c>
    </row>
    <row r="121" spans="1:5" x14ac:dyDescent="0.2">
      <c r="A121" s="2" t="s">
        <v>130</v>
      </c>
      <c r="B121" s="313">
        <v>1102</v>
      </c>
      <c r="C121" s="310">
        <v>9.9016927182674394E-2</v>
      </c>
      <c r="D121" s="310">
        <v>0.27367931604385398</v>
      </c>
      <c r="E121" s="310">
        <v>0.62730377912521396</v>
      </c>
    </row>
    <row r="122" spans="1:5" x14ac:dyDescent="0.2">
      <c r="A122" s="2" t="s">
        <v>131</v>
      </c>
      <c r="B122" s="313">
        <v>650</v>
      </c>
      <c r="C122" s="310">
        <v>9.4980366528034196E-2</v>
      </c>
      <c r="D122" s="310">
        <v>0.29454782605171198</v>
      </c>
      <c r="E122" s="310">
        <v>0.61047178506851196</v>
      </c>
    </row>
    <row r="123" spans="1:5" x14ac:dyDescent="0.2">
      <c r="A123" s="2" t="s">
        <v>132</v>
      </c>
      <c r="B123" s="313">
        <v>370</v>
      </c>
      <c r="C123" s="310">
        <v>6.8901196122169495E-2</v>
      </c>
      <c r="D123" s="310">
        <v>0.355508983135223</v>
      </c>
      <c r="E123" s="310">
        <v>0.57558983564376798</v>
      </c>
    </row>
    <row r="124" spans="1:5" x14ac:dyDescent="0.2">
      <c r="A124" s="3" t="s">
        <v>133</v>
      </c>
      <c r="B124" s="314">
        <v>1831</v>
      </c>
      <c r="C124" s="311">
        <v>0.13348086178302801</v>
      </c>
      <c r="D124" s="311">
        <v>0.23377975821495101</v>
      </c>
      <c r="E124" s="311">
        <v>0.63273936510086104</v>
      </c>
    </row>
    <row r="126" spans="1: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288</v>
      </c>
    </row>
    <row r="4" spans="1:12" x14ac:dyDescent="0.2">
      <c r="A4" t="s">
        <v>289</v>
      </c>
    </row>
    <row r="5" spans="1:12" ht="76.5" x14ac:dyDescent="0.2">
      <c r="A5" s="4" t="s">
        <v>24</v>
      </c>
      <c r="B5" s="4" t="s">
        <v>4</v>
      </c>
      <c r="C5" s="4" t="s">
        <v>290</v>
      </c>
      <c r="D5" s="4" t="s">
        <v>291</v>
      </c>
      <c r="E5" s="4" t="s">
        <v>292</v>
      </c>
      <c r="F5" s="4" t="s">
        <v>293</v>
      </c>
      <c r="G5" s="4" t="s">
        <v>294</v>
      </c>
      <c r="H5" s="4" t="s">
        <v>295</v>
      </c>
      <c r="I5" s="4" t="s">
        <v>296</v>
      </c>
      <c r="J5" s="4" t="s">
        <v>62</v>
      </c>
      <c r="K5" s="4" t="s">
        <v>297</v>
      </c>
      <c r="L5" s="4" t="s">
        <v>152</v>
      </c>
    </row>
    <row r="6" spans="1:12" x14ac:dyDescent="0.2">
      <c r="A6" s="5" t="s">
        <v>26</v>
      </c>
      <c r="B6" s="318" t="s">
        <v>1</v>
      </c>
      <c r="C6" s="315" t="s">
        <v>1</v>
      </c>
      <c r="D6" s="315" t="s">
        <v>1</v>
      </c>
      <c r="E6" s="315" t="s">
        <v>1</v>
      </c>
      <c r="F6" s="315" t="s">
        <v>1</v>
      </c>
      <c r="G6" s="315" t="s">
        <v>1</v>
      </c>
      <c r="H6" s="315" t="s">
        <v>1</v>
      </c>
      <c r="I6" s="315" t="s">
        <v>1</v>
      </c>
      <c r="J6" s="315" t="s">
        <v>1</v>
      </c>
      <c r="K6" s="315" t="s">
        <v>1</v>
      </c>
      <c r="L6" s="315" t="s">
        <v>1</v>
      </c>
    </row>
    <row r="7" spans="1:12" x14ac:dyDescent="0.2">
      <c r="A7" s="2" t="s">
        <v>26</v>
      </c>
      <c r="B7" s="319">
        <v>400</v>
      </c>
      <c r="C7" s="316">
        <v>0.162349462509155</v>
      </c>
      <c r="D7" s="316">
        <v>0.15522392094135301</v>
      </c>
      <c r="E7" s="316">
        <v>0.147948458790779</v>
      </c>
      <c r="F7" s="316">
        <v>7.4047759175300598E-2</v>
      </c>
      <c r="G7" s="316">
        <v>4.2783100157976199E-2</v>
      </c>
      <c r="H7" s="316">
        <v>3.0996846035122899E-2</v>
      </c>
      <c r="I7" s="316">
        <v>6.7559286952018696E-2</v>
      </c>
      <c r="J7" s="316">
        <v>2.39938292652369E-2</v>
      </c>
      <c r="K7" s="316">
        <v>0.29509735107421903</v>
      </c>
      <c r="L7" s="316">
        <v>0.66040584910539601</v>
      </c>
    </row>
    <row r="8" spans="1:12" x14ac:dyDescent="0.2">
      <c r="A8" s="5" t="s">
        <v>27</v>
      </c>
      <c r="B8" s="318" t="s">
        <v>1</v>
      </c>
      <c r="C8" s="315" t="s">
        <v>1</v>
      </c>
      <c r="D8" s="315" t="s">
        <v>1</v>
      </c>
      <c r="E8" s="315" t="s">
        <v>1</v>
      </c>
      <c r="F8" s="315" t="s">
        <v>1</v>
      </c>
      <c r="G8" s="315" t="s">
        <v>1</v>
      </c>
      <c r="H8" s="315" t="s">
        <v>1</v>
      </c>
      <c r="I8" s="315" t="s">
        <v>1</v>
      </c>
      <c r="J8" s="315" t="s">
        <v>1</v>
      </c>
      <c r="K8" s="315" t="s">
        <v>1</v>
      </c>
      <c r="L8" s="315" t="s">
        <v>1</v>
      </c>
    </row>
    <row r="9" spans="1:12" x14ac:dyDescent="0.2">
      <c r="A9" s="2" t="s">
        <v>28</v>
      </c>
      <c r="B9" s="319">
        <v>178</v>
      </c>
      <c r="C9" s="316">
        <v>0.110931150615215</v>
      </c>
      <c r="D9" s="316">
        <v>0.13047967851162001</v>
      </c>
      <c r="E9" s="316">
        <v>0.189595311880112</v>
      </c>
      <c r="F9" s="316">
        <v>5.8524940162897103E-2</v>
      </c>
      <c r="G9" s="316">
        <v>4.6943105757236502E-2</v>
      </c>
      <c r="H9" s="316">
        <v>4.0934048593044302E-2</v>
      </c>
      <c r="I9" s="316">
        <v>8.2199618220329299E-2</v>
      </c>
      <c r="J9" s="316">
        <v>2.4222157895565002E-2</v>
      </c>
      <c r="K9" s="316">
        <v>0.31616997718811002</v>
      </c>
      <c r="L9" s="316">
        <v>0.63028257560061196</v>
      </c>
    </row>
    <row r="10" spans="1:12" x14ac:dyDescent="0.2">
      <c r="A10" s="2" t="s">
        <v>29</v>
      </c>
      <c r="B10" s="319">
        <v>28</v>
      </c>
      <c r="C10" s="316" t="s">
        <v>1</v>
      </c>
      <c r="D10" s="316" t="s">
        <v>1</v>
      </c>
      <c r="E10" s="316" t="s">
        <v>1</v>
      </c>
      <c r="F10" s="316" t="s">
        <v>1</v>
      </c>
      <c r="G10" s="316" t="s">
        <v>1</v>
      </c>
      <c r="H10" s="316" t="s">
        <v>1</v>
      </c>
      <c r="I10" s="316" t="s">
        <v>1</v>
      </c>
      <c r="J10" s="316" t="s">
        <v>1</v>
      </c>
      <c r="K10" s="316" t="s">
        <v>1</v>
      </c>
      <c r="L10" s="316" t="s">
        <v>1</v>
      </c>
    </row>
    <row r="11" spans="1:12" x14ac:dyDescent="0.2">
      <c r="A11" s="2" t="s">
        <v>30</v>
      </c>
      <c r="B11" s="319">
        <v>53</v>
      </c>
      <c r="C11" s="316">
        <v>0.293888479471207</v>
      </c>
      <c r="D11" s="316">
        <v>0.19885422289371499</v>
      </c>
      <c r="E11" s="316">
        <v>1.35831227526069E-2</v>
      </c>
      <c r="F11" s="316">
        <v>8.6517907679081005E-2</v>
      </c>
      <c r="G11" s="316">
        <v>5.9909070841968103E-3</v>
      </c>
      <c r="H11" s="316">
        <v>5.1542267203331001E-2</v>
      </c>
      <c r="I11" s="316">
        <v>8.8174924254417406E-2</v>
      </c>
      <c r="J11" s="316">
        <v>0</v>
      </c>
      <c r="K11" s="316">
        <v>0.261448204517365</v>
      </c>
      <c r="L11" s="316">
        <v>0.68556572962504403</v>
      </c>
    </row>
    <row r="12" spans="1:12" x14ac:dyDescent="0.2">
      <c r="A12" s="2" t="s">
        <v>31</v>
      </c>
      <c r="B12" s="319">
        <v>87</v>
      </c>
      <c r="C12" s="316">
        <v>0.12523281574249301</v>
      </c>
      <c r="D12" s="316">
        <v>0.17447505891323101</v>
      </c>
      <c r="E12" s="316">
        <v>0.15361841022968301</v>
      </c>
      <c r="F12" s="316">
        <v>0.11413902044296299</v>
      </c>
      <c r="G12" s="316">
        <v>6.93692937493324E-2</v>
      </c>
      <c r="H12" s="316">
        <v>8.9203817769885098E-3</v>
      </c>
      <c r="I12" s="316">
        <v>5.59101738035679E-2</v>
      </c>
      <c r="J12" s="316">
        <v>4.8706281930208199E-2</v>
      </c>
      <c r="K12" s="316">
        <v>0.24962855875492099</v>
      </c>
      <c r="L12" s="316">
        <v>0.60413584896892703</v>
      </c>
    </row>
    <row r="13" spans="1:12" x14ac:dyDescent="0.2">
      <c r="A13" s="2" t="s">
        <v>32</v>
      </c>
      <c r="B13" s="319">
        <v>19</v>
      </c>
      <c r="C13" s="316" t="s">
        <v>1</v>
      </c>
      <c r="D13" s="316" t="s">
        <v>1</v>
      </c>
      <c r="E13" s="316" t="s">
        <v>1</v>
      </c>
      <c r="F13" s="316" t="s">
        <v>1</v>
      </c>
      <c r="G13" s="316" t="s">
        <v>1</v>
      </c>
      <c r="H13" s="316" t="s">
        <v>1</v>
      </c>
      <c r="I13" s="316" t="s">
        <v>1</v>
      </c>
      <c r="J13" s="316" t="s">
        <v>1</v>
      </c>
      <c r="K13" s="316" t="s">
        <v>1</v>
      </c>
      <c r="L13" s="316" t="s">
        <v>1</v>
      </c>
    </row>
    <row r="14" spans="1:12" x14ac:dyDescent="0.2">
      <c r="A14" s="2" t="s">
        <v>33</v>
      </c>
      <c r="B14" s="319">
        <v>26</v>
      </c>
      <c r="C14" s="316" t="s">
        <v>1</v>
      </c>
      <c r="D14" s="316" t="s">
        <v>1</v>
      </c>
      <c r="E14" s="316" t="s">
        <v>1</v>
      </c>
      <c r="F14" s="316" t="s">
        <v>1</v>
      </c>
      <c r="G14" s="316" t="s">
        <v>1</v>
      </c>
      <c r="H14" s="316" t="s">
        <v>1</v>
      </c>
      <c r="I14" s="316" t="s">
        <v>1</v>
      </c>
      <c r="J14" s="316" t="s">
        <v>1</v>
      </c>
      <c r="K14" s="316" t="s">
        <v>1</v>
      </c>
      <c r="L14" s="316" t="s">
        <v>1</v>
      </c>
    </row>
    <row r="15" spans="1:12" x14ac:dyDescent="0.2">
      <c r="A15" s="5" t="s">
        <v>34</v>
      </c>
      <c r="B15" s="318" t="s">
        <v>1</v>
      </c>
      <c r="C15" s="315" t="s">
        <v>1</v>
      </c>
      <c r="D15" s="315" t="s">
        <v>1</v>
      </c>
      <c r="E15" s="315" t="s">
        <v>1</v>
      </c>
      <c r="F15" s="315" t="s">
        <v>1</v>
      </c>
      <c r="G15" s="315" t="s">
        <v>1</v>
      </c>
      <c r="H15" s="315" t="s">
        <v>1</v>
      </c>
      <c r="I15" s="315" t="s">
        <v>1</v>
      </c>
      <c r="J15" s="315" t="s">
        <v>1</v>
      </c>
      <c r="K15" s="315" t="s">
        <v>1</v>
      </c>
      <c r="L15" s="315" t="s">
        <v>1</v>
      </c>
    </row>
    <row r="16" spans="1:12" x14ac:dyDescent="0.2">
      <c r="A16" s="2" t="s">
        <v>35</v>
      </c>
      <c r="B16" s="319">
        <v>291</v>
      </c>
      <c r="C16" s="316">
        <v>0.147132143378258</v>
      </c>
      <c r="D16" s="316">
        <v>0.15211156010627699</v>
      </c>
      <c r="E16" s="316">
        <v>0.150607779622078</v>
      </c>
      <c r="F16" s="316">
        <v>8.1276178359985393E-2</v>
      </c>
      <c r="G16" s="316">
        <v>3.9548993110656697E-2</v>
      </c>
      <c r="H16" s="316">
        <v>3.4925762563943898E-2</v>
      </c>
      <c r="I16" s="316">
        <v>6.9371916353702504E-2</v>
      </c>
      <c r="J16" s="316">
        <v>3.2750796526670498E-2</v>
      </c>
      <c r="K16" s="316">
        <v>0.29227486252784701</v>
      </c>
      <c r="L16" s="316">
        <v>0.63563022425514404</v>
      </c>
    </row>
    <row r="17" spans="1:12" x14ac:dyDescent="0.2">
      <c r="A17" s="2" t="s">
        <v>36</v>
      </c>
      <c r="B17" s="319">
        <v>23</v>
      </c>
      <c r="C17" s="316" t="s">
        <v>1</v>
      </c>
      <c r="D17" s="316" t="s">
        <v>1</v>
      </c>
      <c r="E17" s="316" t="s">
        <v>1</v>
      </c>
      <c r="F17" s="316" t="s">
        <v>1</v>
      </c>
      <c r="G17" s="316" t="s">
        <v>1</v>
      </c>
      <c r="H17" s="316" t="s">
        <v>1</v>
      </c>
      <c r="I17" s="316" t="s">
        <v>1</v>
      </c>
      <c r="J17" s="316" t="s">
        <v>1</v>
      </c>
      <c r="K17" s="316" t="s">
        <v>1</v>
      </c>
      <c r="L17" s="316" t="s">
        <v>1</v>
      </c>
    </row>
    <row r="18" spans="1:12" x14ac:dyDescent="0.2">
      <c r="A18" s="2" t="s">
        <v>37</v>
      </c>
      <c r="B18" s="319">
        <v>48</v>
      </c>
      <c r="C18" s="316">
        <v>0.25510966777801503</v>
      </c>
      <c r="D18" s="316">
        <v>0.20944443345069899</v>
      </c>
      <c r="E18" s="316">
        <v>0.12982982397079501</v>
      </c>
      <c r="F18" s="316">
        <v>5.2854787558317198E-2</v>
      </c>
      <c r="G18" s="316">
        <v>1.8044117838144299E-2</v>
      </c>
      <c r="H18" s="316">
        <v>0</v>
      </c>
      <c r="I18" s="316">
        <v>0</v>
      </c>
      <c r="J18" s="316">
        <v>0</v>
      </c>
      <c r="K18" s="316">
        <v>0.33471718430519098</v>
      </c>
      <c r="L18" s="316">
        <v>0.89343042968214104</v>
      </c>
    </row>
    <row r="19" spans="1:12" x14ac:dyDescent="0.2">
      <c r="A19" s="2" t="s">
        <v>38</v>
      </c>
      <c r="B19" s="319">
        <v>28</v>
      </c>
      <c r="C19" s="316" t="s">
        <v>1</v>
      </c>
      <c r="D19" s="316" t="s">
        <v>1</v>
      </c>
      <c r="E19" s="316" t="s">
        <v>1</v>
      </c>
      <c r="F19" s="316" t="s">
        <v>1</v>
      </c>
      <c r="G19" s="316" t="s">
        <v>1</v>
      </c>
      <c r="H19" s="316" t="s">
        <v>1</v>
      </c>
      <c r="I19" s="316" t="s">
        <v>1</v>
      </c>
      <c r="J19" s="316" t="s">
        <v>1</v>
      </c>
      <c r="K19" s="316" t="s">
        <v>1</v>
      </c>
      <c r="L19" s="316" t="s">
        <v>1</v>
      </c>
    </row>
    <row r="20" spans="1:12" x14ac:dyDescent="0.2">
      <c r="A20" s="5" t="s">
        <v>39</v>
      </c>
      <c r="B20" s="318" t="s">
        <v>1</v>
      </c>
      <c r="C20" s="315" t="s">
        <v>1</v>
      </c>
      <c r="D20" s="315" t="s">
        <v>1</v>
      </c>
      <c r="E20" s="315" t="s">
        <v>1</v>
      </c>
      <c r="F20" s="315" t="s">
        <v>1</v>
      </c>
      <c r="G20" s="315" t="s">
        <v>1</v>
      </c>
      <c r="H20" s="315" t="s">
        <v>1</v>
      </c>
      <c r="I20" s="315" t="s">
        <v>1</v>
      </c>
      <c r="J20" s="315" t="s">
        <v>1</v>
      </c>
      <c r="K20" s="315" t="s">
        <v>1</v>
      </c>
      <c r="L20" s="315" t="s">
        <v>1</v>
      </c>
    </row>
    <row r="21" spans="1:12" x14ac:dyDescent="0.2">
      <c r="A21" s="2" t="s">
        <v>35</v>
      </c>
      <c r="B21" s="319">
        <v>291</v>
      </c>
      <c r="C21" s="316">
        <v>0.147132143378258</v>
      </c>
      <c r="D21" s="316">
        <v>0.15211156010627699</v>
      </c>
      <c r="E21" s="316">
        <v>0.150607779622078</v>
      </c>
      <c r="F21" s="316">
        <v>8.1276178359985393E-2</v>
      </c>
      <c r="G21" s="316">
        <v>3.9548993110656697E-2</v>
      </c>
      <c r="H21" s="316">
        <v>3.4925762563943898E-2</v>
      </c>
      <c r="I21" s="316">
        <v>6.9371916353702504E-2</v>
      </c>
      <c r="J21" s="316">
        <v>3.2750796526670498E-2</v>
      </c>
      <c r="K21" s="316">
        <v>0.29227486252784701</v>
      </c>
      <c r="L21" s="316">
        <v>0.63563022425514404</v>
      </c>
    </row>
    <row r="22" spans="1:12" x14ac:dyDescent="0.2">
      <c r="A22" s="2" t="s">
        <v>40</v>
      </c>
      <c r="B22" s="319">
        <v>11</v>
      </c>
      <c r="C22" s="316" t="s">
        <v>1</v>
      </c>
      <c r="D22" s="316" t="s">
        <v>1</v>
      </c>
      <c r="E22" s="316" t="s">
        <v>1</v>
      </c>
      <c r="F22" s="316" t="s">
        <v>1</v>
      </c>
      <c r="G22" s="316" t="s">
        <v>1</v>
      </c>
      <c r="H22" s="316" t="s">
        <v>1</v>
      </c>
      <c r="I22" s="316" t="s">
        <v>1</v>
      </c>
      <c r="J22" s="316" t="s">
        <v>1</v>
      </c>
      <c r="K22" s="316" t="s">
        <v>1</v>
      </c>
      <c r="L22" s="316" t="s">
        <v>1</v>
      </c>
    </row>
    <row r="23" spans="1:12" x14ac:dyDescent="0.2">
      <c r="A23" s="2" t="s">
        <v>41</v>
      </c>
      <c r="B23" s="319">
        <v>12</v>
      </c>
      <c r="C23" s="316" t="s">
        <v>1</v>
      </c>
      <c r="D23" s="316" t="s">
        <v>1</v>
      </c>
      <c r="E23" s="316" t="s">
        <v>1</v>
      </c>
      <c r="F23" s="316" t="s">
        <v>1</v>
      </c>
      <c r="G23" s="316" t="s">
        <v>1</v>
      </c>
      <c r="H23" s="316" t="s">
        <v>1</v>
      </c>
      <c r="I23" s="316" t="s">
        <v>1</v>
      </c>
      <c r="J23" s="316" t="s">
        <v>1</v>
      </c>
      <c r="K23" s="316" t="s">
        <v>1</v>
      </c>
      <c r="L23" s="316" t="s">
        <v>1</v>
      </c>
    </row>
    <row r="24" spans="1:12" x14ac:dyDescent="0.2">
      <c r="A24" s="2" t="s">
        <v>42</v>
      </c>
      <c r="B24" s="319">
        <v>0</v>
      </c>
      <c r="C24" s="316" t="s">
        <v>1</v>
      </c>
      <c r="D24" s="316" t="s">
        <v>1</v>
      </c>
      <c r="E24" s="316" t="s">
        <v>1</v>
      </c>
      <c r="F24" s="316" t="s">
        <v>1</v>
      </c>
      <c r="G24" s="316" t="s">
        <v>1</v>
      </c>
      <c r="H24" s="316" t="s">
        <v>1</v>
      </c>
      <c r="I24" s="316" t="s">
        <v>1</v>
      </c>
      <c r="J24" s="316" t="s">
        <v>1</v>
      </c>
      <c r="K24" s="316" t="s">
        <v>1</v>
      </c>
      <c r="L24" s="316" t="s">
        <v>1</v>
      </c>
    </row>
    <row r="25" spans="1:12" x14ac:dyDescent="0.2">
      <c r="A25" s="2" t="s">
        <v>43</v>
      </c>
      <c r="B25" s="319">
        <v>0</v>
      </c>
      <c r="C25" s="316" t="s">
        <v>1</v>
      </c>
      <c r="D25" s="316" t="s">
        <v>1</v>
      </c>
      <c r="E25" s="316" t="s">
        <v>1</v>
      </c>
      <c r="F25" s="316" t="s">
        <v>1</v>
      </c>
      <c r="G25" s="316" t="s">
        <v>1</v>
      </c>
      <c r="H25" s="316" t="s">
        <v>1</v>
      </c>
      <c r="I25" s="316" t="s">
        <v>1</v>
      </c>
      <c r="J25" s="316" t="s">
        <v>1</v>
      </c>
      <c r="K25" s="316" t="s">
        <v>1</v>
      </c>
      <c r="L25" s="316" t="s">
        <v>1</v>
      </c>
    </row>
    <row r="26" spans="1:12" x14ac:dyDescent="0.2">
      <c r="A26" s="2" t="s">
        <v>37</v>
      </c>
      <c r="B26" s="319">
        <v>48</v>
      </c>
      <c r="C26" s="316">
        <v>0.25510966777801503</v>
      </c>
      <c r="D26" s="316">
        <v>0.20944443345069899</v>
      </c>
      <c r="E26" s="316">
        <v>0.12982982397079501</v>
      </c>
      <c r="F26" s="316">
        <v>5.2854787558317198E-2</v>
      </c>
      <c r="G26" s="316">
        <v>1.8044117838144299E-2</v>
      </c>
      <c r="H26" s="316">
        <v>0</v>
      </c>
      <c r="I26" s="316">
        <v>0</v>
      </c>
      <c r="J26" s="316">
        <v>0</v>
      </c>
      <c r="K26" s="316">
        <v>0.33471718430519098</v>
      </c>
      <c r="L26" s="316">
        <v>0.89343042968214104</v>
      </c>
    </row>
    <row r="27" spans="1:12" x14ac:dyDescent="0.2">
      <c r="A27" s="2" t="s">
        <v>44</v>
      </c>
      <c r="B27" s="319">
        <v>3</v>
      </c>
      <c r="C27" s="316" t="s">
        <v>1</v>
      </c>
      <c r="D27" s="316" t="s">
        <v>1</v>
      </c>
      <c r="E27" s="316" t="s">
        <v>1</v>
      </c>
      <c r="F27" s="316" t="s">
        <v>1</v>
      </c>
      <c r="G27" s="316" t="s">
        <v>1</v>
      </c>
      <c r="H27" s="316" t="s">
        <v>1</v>
      </c>
      <c r="I27" s="316" t="s">
        <v>1</v>
      </c>
      <c r="J27" s="316" t="s">
        <v>1</v>
      </c>
      <c r="K27" s="316" t="s">
        <v>1</v>
      </c>
      <c r="L27" s="316" t="s">
        <v>1</v>
      </c>
    </row>
    <row r="28" spans="1:12" x14ac:dyDescent="0.2">
      <c r="A28" s="2" t="s">
        <v>45</v>
      </c>
      <c r="B28" s="319">
        <v>25</v>
      </c>
      <c r="C28" s="316" t="s">
        <v>1</v>
      </c>
      <c r="D28" s="316" t="s">
        <v>1</v>
      </c>
      <c r="E28" s="316" t="s">
        <v>1</v>
      </c>
      <c r="F28" s="316" t="s">
        <v>1</v>
      </c>
      <c r="G28" s="316" t="s">
        <v>1</v>
      </c>
      <c r="H28" s="316" t="s">
        <v>1</v>
      </c>
      <c r="I28" s="316" t="s">
        <v>1</v>
      </c>
      <c r="J28" s="316" t="s">
        <v>1</v>
      </c>
      <c r="K28" s="316" t="s">
        <v>1</v>
      </c>
      <c r="L28" s="316" t="s">
        <v>1</v>
      </c>
    </row>
    <row r="29" spans="1:12" x14ac:dyDescent="0.2">
      <c r="A29" s="5" t="s">
        <v>46</v>
      </c>
      <c r="B29" s="318" t="s">
        <v>1</v>
      </c>
      <c r="C29" s="315" t="s">
        <v>1</v>
      </c>
      <c r="D29" s="315" t="s">
        <v>1</v>
      </c>
      <c r="E29" s="315" t="s">
        <v>1</v>
      </c>
      <c r="F29" s="315" t="s">
        <v>1</v>
      </c>
      <c r="G29" s="315" t="s">
        <v>1</v>
      </c>
      <c r="H29" s="315" t="s">
        <v>1</v>
      </c>
      <c r="I29" s="315" t="s">
        <v>1</v>
      </c>
      <c r="J29" s="315" t="s">
        <v>1</v>
      </c>
      <c r="K29" s="315" t="s">
        <v>1</v>
      </c>
      <c r="L29" s="315" t="s">
        <v>1</v>
      </c>
    </row>
    <row r="30" spans="1:12" x14ac:dyDescent="0.2">
      <c r="A30" s="2" t="s">
        <v>47</v>
      </c>
      <c r="B30" s="319">
        <v>27</v>
      </c>
      <c r="C30" s="316" t="s">
        <v>1</v>
      </c>
      <c r="D30" s="316" t="s">
        <v>1</v>
      </c>
      <c r="E30" s="316" t="s">
        <v>1</v>
      </c>
      <c r="F30" s="316" t="s">
        <v>1</v>
      </c>
      <c r="G30" s="316" t="s">
        <v>1</v>
      </c>
      <c r="H30" s="316" t="s">
        <v>1</v>
      </c>
      <c r="I30" s="316" t="s">
        <v>1</v>
      </c>
      <c r="J30" s="316" t="s">
        <v>1</v>
      </c>
      <c r="K30" s="316" t="s">
        <v>1</v>
      </c>
      <c r="L30" s="316" t="s">
        <v>1</v>
      </c>
    </row>
    <row r="31" spans="1:12" x14ac:dyDescent="0.2">
      <c r="A31" s="2" t="s">
        <v>48</v>
      </c>
      <c r="B31" s="319">
        <v>107</v>
      </c>
      <c r="C31" s="316">
        <v>0.17271614074707001</v>
      </c>
      <c r="D31" s="316">
        <v>0.115146942436695</v>
      </c>
      <c r="E31" s="316">
        <v>0.171934634447098</v>
      </c>
      <c r="F31" s="316">
        <v>3.88749502599239E-2</v>
      </c>
      <c r="G31" s="316">
        <v>4.5421034097671502E-2</v>
      </c>
      <c r="H31" s="316">
        <v>4.5645497739314998E-2</v>
      </c>
      <c r="I31" s="316">
        <v>9.8213993012905093E-2</v>
      </c>
      <c r="J31" s="316">
        <v>2.3458551149815299E-3</v>
      </c>
      <c r="K31" s="316">
        <v>0.30970096588134799</v>
      </c>
      <c r="L31" s="316">
        <v>0.66608482086014098</v>
      </c>
    </row>
    <row r="32" spans="1:12" x14ac:dyDescent="0.2">
      <c r="A32" s="2" t="s">
        <v>49</v>
      </c>
      <c r="B32" s="319">
        <v>65</v>
      </c>
      <c r="C32" s="316">
        <v>0.15351960062980699</v>
      </c>
      <c r="D32" s="316">
        <v>0.12283824384212499</v>
      </c>
      <c r="E32" s="316">
        <v>0.193129897117615</v>
      </c>
      <c r="F32" s="316">
        <v>2.2184688597917598E-2</v>
      </c>
      <c r="G32" s="316">
        <v>8.9783929288387299E-2</v>
      </c>
      <c r="H32" s="316">
        <v>5.4723050445318201E-2</v>
      </c>
      <c r="I32" s="316">
        <v>6.1869964003562899E-2</v>
      </c>
      <c r="J32" s="316">
        <v>2.1702868863940201E-2</v>
      </c>
      <c r="K32" s="316">
        <v>0.28024774789810197</v>
      </c>
      <c r="L32" s="316">
        <v>0.65229076573699996</v>
      </c>
    </row>
    <row r="33" spans="1:12" x14ac:dyDescent="0.2">
      <c r="A33" s="2" t="s">
        <v>50</v>
      </c>
      <c r="B33" s="319">
        <v>157</v>
      </c>
      <c r="C33" s="316">
        <v>0.21649152040481601</v>
      </c>
      <c r="D33" s="316">
        <v>0.15971624851226801</v>
      </c>
      <c r="E33" s="316">
        <v>0.122611783444881</v>
      </c>
      <c r="F33" s="316">
        <v>0.13538745045661901</v>
      </c>
      <c r="G33" s="316">
        <v>1.2780349701643001E-2</v>
      </c>
      <c r="H33" s="316">
        <v>1.2667100876569699E-2</v>
      </c>
      <c r="I33" s="316">
        <v>7.0776797831058502E-2</v>
      </c>
      <c r="J33" s="316">
        <v>4.3621823191642803E-2</v>
      </c>
      <c r="K33" s="316">
        <v>0.22594693303108199</v>
      </c>
      <c r="L33" s="316">
        <v>0.644425516604343</v>
      </c>
    </row>
    <row r="34" spans="1:12" x14ac:dyDescent="0.2">
      <c r="A34" s="5" t="s">
        <v>51</v>
      </c>
      <c r="B34" s="318" t="s">
        <v>1</v>
      </c>
      <c r="C34" s="315" t="s">
        <v>1</v>
      </c>
      <c r="D34" s="315" t="s">
        <v>1</v>
      </c>
      <c r="E34" s="315" t="s">
        <v>1</v>
      </c>
      <c r="F34" s="315" t="s">
        <v>1</v>
      </c>
      <c r="G34" s="315" t="s">
        <v>1</v>
      </c>
      <c r="H34" s="315" t="s">
        <v>1</v>
      </c>
      <c r="I34" s="315" t="s">
        <v>1</v>
      </c>
      <c r="J34" s="315" t="s">
        <v>1</v>
      </c>
      <c r="K34" s="315" t="s">
        <v>1</v>
      </c>
      <c r="L34" s="315" t="s">
        <v>1</v>
      </c>
    </row>
    <row r="35" spans="1:12" x14ac:dyDescent="0.2">
      <c r="A35" s="2" t="s">
        <v>52</v>
      </c>
      <c r="B35" s="319">
        <v>138</v>
      </c>
      <c r="C35" s="316">
        <v>0.13974691927433</v>
      </c>
      <c r="D35" s="316">
        <v>0.108679741621017</v>
      </c>
      <c r="E35" s="316">
        <v>0.20694345235824599</v>
      </c>
      <c r="F35" s="316">
        <v>6.3723966479301494E-2</v>
      </c>
      <c r="G35" s="316">
        <v>5.2997451275587103E-2</v>
      </c>
      <c r="H35" s="316">
        <v>3.5058412700891502E-2</v>
      </c>
      <c r="I35" s="316">
        <v>8.0791369080543504E-2</v>
      </c>
      <c r="J35" s="316">
        <v>1.4174068346619601E-2</v>
      </c>
      <c r="K35" s="316">
        <v>0.29788461327552801</v>
      </c>
      <c r="L35" s="316">
        <v>0.64856877585628603</v>
      </c>
    </row>
    <row r="36" spans="1:12" x14ac:dyDescent="0.2">
      <c r="A36" s="2" t="s">
        <v>53</v>
      </c>
      <c r="B36" s="319">
        <v>149</v>
      </c>
      <c r="C36" s="316">
        <v>0.163130924105644</v>
      </c>
      <c r="D36" s="316">
        <v>0.17447702586650801</v>
      </c>
      <c r="E36" s="316">
        <v>0.114858686923981</v>
      </c>
      <c r="F36" s="316">
        <v>9.6677660942077595E-2</v>
      </c>
      <c r="G36" s="316">
        <v>5.9557821601629299E-2</v>
      </c>
      <c r="H36" s="316">
        <v>1.4735206961631799E-2</v>
      </c>
      <c r="I36" s="316">
        <v>4.4308125972747803E-2</v>
      </c>
      <c r="J36" s="316">
        <v>2.8900625184178401E-2</v>
      </c>
      <c r="K36" s="316">
        <v>0.30335390567779502</v>
      </c>
      <c r="L36" s="316">
        <v>0.64949283642267297</v>
      </c>
    </row>
    <row r="37" spans="1:12" x14ac:dyDescent="0.2">
      <c r="A37" s="2" t="s">
        <v>54</v>
      </c>
      <c r="B37" s="319">
        <v>57</v>
      </c>
      <c r="C37" s="316">
        <v>0.21333296597003901</v>
      </c>
      <c r="D37" s="316">
        <v>0.128086388111115</v>
      </c>
      <c r="E37" s="316">
        <v>7.08203986287117E-2</v>
      </c>
      <c r="F37" s="316">
        <v>5.3724344819784199E-2</v>
      </c>
      <c r="G37" s="316">
        <v>5.53205981850624E-3</v>
      </c>
      <c r="H37" s="316">
        <v>8.4210194647312206E-2</v>
      </c>
      <c r="I37" s="316">
        <v>9.5264688134193407E-2</v>
      </c>
      <c r="J37" s="316">
        <v>3.9249934256076799E-2</v>
      </c>
      <c r="K37" s="316">
        <v>0.30977901816368097</v>
      </c>
      <c r="L37" s="316">
        <v>0.597257643578186</v>
      </c>
    </row>
    <row r="38" spans="1:12" x14ac:dyDescent="0.2">
      <c r="A38" s="2" t="s">
        <v>55</v>
      </c>
      <c r="B38" s="319">
        <v>49</v>
      </c>
      <c r="C38" s="316">
        <v>0.24363313615322099</v>
      </c>
      <c r="D38" s="316">
        <v>0.36064380407333402</v>
      </c>
      <c r="E38" s="316">
        <v>2.9901497066021E-2</v>
      </c>
      <c r="F38" s="316">
        <v>9.8790191113948794E-2</v>
      </c>
      <c r="G38" s="316">
        <v>0</v>
      </c>
      <c r="H38" s="316">
        <v>0</v>
      </c>
      <c r="I38" s="316">
        <v>5.58845512568951E-2</v>
      </c>
      <c r="J38" s="316">
        <v>4.2619641870260197E-2</v>
      </c>
      <c r="K38" s="316">
        <v>0.168527185916901</v>
      </c>
      <c r="L38" s="316">
        <v>0.76271697747475597</v>
      </c>
    </row>
    <row r="39" spans="1:12" x14ac:dyDescent="0.2">
      <c r="A39" s="5" t="s">
        <v>56</v>
      </c>
      <c r="B39" s="318" t="s">
        <v>1</v>
      </c>
      <c r="C39" s="315" t="s">
        <v>1</v>
      </c>
      <c r="D39" s="315" t="s">
        <v>1</v>
      </c>
      <c r="E39" s="315" t="s">
        <v>1</v>
      </c>
      <c r="F39" s="315" t="s">
        <v>1</v>
      </c>
      <c r="G39" s="315" t="s">
        <v>1</v>
      </c>
      <c r="H39" s="315" t="s">
        <v>1</v>
      </c>
      <c r="I39" s="315" t="s">
        <v>1</v>
      </c>
      <c r="J39" s="315" t="s">
        <v>1</v>
      </c>
      <c r="K39" s="315" t="s">
        <v>1</v>
      </c>
      <c r="L39" s="315" t="s">
        <v>1</v>
      </c>
    </row>
    <row r="40" spans="1:12" x14ac:dyDescent="0.2">
      <c r="A40" s="2" t="s">
        <v>57</v>
      </c>
      <c r="B40" s="319">
        <v>341</v>
      </c>
      <c r="C40" s="316">
        <v>0.15173096954822499</v>
      </c>
      <c r="D40" s="316">
        <v>0.16611374914646099</v>
      </c>
      <c r="E40" s="316">
        <v>0.15493412315845501</v>
      </c>
      <c r="F40" s="316">
        <v>7.0426978170871707E-2</v>
      </c>
      <c r="G40" s="316">
        <v>5.5208347737789203E-2</v>
      </c>
      <c r="H40" s="316">
        <v>3.7583597004413598E-2</v>
      </c>
      <c r="I40" s="316">
        <v>4.4530436396598802E-2</v>
      </c>
      <c r="J40" s="316">
        <v>1.89037770032883E-2</v>
      </c>
      <c r="K40" s="316">
        <v>0.30056801438331598</v>
      </c>
      <c r="L40" s="316">
        <v>0.67594684917432302</v>
      </c>
    </row>
    <row r="41" spans="1:12" x14ac:dyDescent="0.2">
      <c r="A41" s="2" t="s">
        <v>58</v>
      </c>
      <c r="B41" s="319">
        <v>51</v>
      </c>
      <c r="C41" s="316">
        <v>0.19774468243122101</v>
      </c>
      <c r="D41" s="316">
        <v>0.11911565810442</v>
      </c>
      <c r="E41" s="316">
        <v>0.125521451234818</v>
      </c>
      <c r="F41" s="316">
        <v>8.0286718904972104E-2</v>
      </c>
      <c r="G41" s="316">
        <v>0</v>
      </c>
      <c r="H41" s="316">
        <v>8.6384722962975502E-3</v>
      </c>
      <c r="I41" s="316">
        <v>0.15252773463725999</v>
      </c>
      <c r="J41" s="316">
        <v>4.3124493211507797E-2</v>
      </c>
      <c r="K41" s="316">
        <v>0.273040771484375</v>
      </c>
      <c r="L41" s="316">
        <v>0.60853729505835097</v>
      </c>
    </row>
    <row r="42" spans="1:12" x14ac:dyDescent="0.2">
      <c r="A42" s="5" t="s">
        <v>59</v>
      </c>
      <c r="B42" s="318" t="s">
        <v>1</v>
      </c>
      <c r="C42" s="315" t="s">
        <v>1</v>
      </c>
      <c r="D42" s="315" t="s">
        <v>1</v>
      </c>
      <c r="E42" s="315" t="s">
        <v>1</v>
      </c>
      <c r="F42" s="315" t="s">
        <v>1</v>
      </c>
      <c r="G42" s="315" t="s">
        <v>1</v>
      </c>
      <c r="H42" s="315" t="s">
        <v>1</v>
      </c>
      <c r="I42" s="315" t="s">
        <v>1</v>
      </c>
      <c r="J42" s="315" t="s">
        <v>1</v>
      </c>
      <c r="K42" s="315" t="s">
        <v>1</v>
      </c>
      <c r="L42" s="315" t="s">
        <v>1</v>
      </c>
    </row>
    <row r="43" spans="1:12" x14ac:dyDescent="0.2">
      <c r="A43" s="2" t="s">
        <v>60</v>
      </c>
      <c r="B43" s="319">
        <v>283</v>
      </c>
      <c r="C43" s="316">
        <v>0.164147838950157</v>
      </c>
      <c r="D43" s="316">
        <v>0.15373176336288499</v>
      </c>
      <c r="E43" s="316">
        <v>0.14239661395549799</v>
      </c>
      <c r="F43" s="316">
        <v>7.6124511659145397E-2</v>
      </c>
      <c r="G43" s="316">
        <v>5.7911545038223301E-2</v>
      </c>
      <c r="H43" s="316">
        <v>3.9057888090610497E-2</v>
      </c>
      <c r="I43" s="316">
        <v>2.9924735426902799E-2</v>
      </c>
      <c r="J43" s="316">
        <v>2.0972961559891701E-2</v>
      </c>
      <c r="K43" s="316">
        <v>0.31573212146759</v>
      </c>
      <c r="L43" s="316">
        <v>0.672655029544592</v>
      </c>
    </row>
    <row r="44" spans="1:12" x14ac:dyDescent="0.2">
      <c r="A44" s="2" t="s">
        <v>61</v>
      </c>
      <c r="B44" s="319">
        <v>68</v>
      </c>
      <c r="C44" s="316">
        <v>0.170658424496651</v>
      </c>
      <c r="D44" s="316">
        <v>0.23466740548610701</v>
      </c>
      <c r="E44" s="316">
        <v>0.17841295897960699</v>
      </c>
      <c r="F44" s="316">
        <v>2.74904072284698E-2</v>
      </c>
      <c r="G44" s="316">
        <v>2.9843769967556E-2</v>
      </c>
      <c r="H44" s="316">
        <v>2.2037785500287999E-2</v>
      </c>
      <c r="I44" s="316">
        <v>0.10303268581628799</v>
      </c>
      <c r="J44" s="316">
        <v>4.8393509350717102E-3</v>
      </c>
      <c r="K44" s="316">
        <v>0.22901722788810699</v>
      </c>
      <c r="L44" s="316">
        <v>0.75713595392470701</v>
      </c>
    </row>
    <row r="45" spans="1:12" x14ac:dyDescent="0.2">
      <c r="A45" s="2" t="s">
        <v>62</v>
      </c>
      <c r="B45" s="319">
        <v>43</v>
      </c>
      <c r="C45" s="316">
        <v>0.144856497645378</v>
      </c>
      <c r="D45" s="316">
        <v>0.101815417408943</v>
      </c>
      <c r="E45" s="316">
        <v>0.146022573113441</v>
      </c>
      <c r="F45" s="316">
        <v>9.3399763107299805E-2</v>
      </c>
      <c r="G45" s="316">
        <v>0</v>
      </c>
      <c r="H45" s="316">
        <v>1.0049373842775799E-2</v>
      </c>
      <c r="I45" s="316">
        <v>0.17743973433971399</v>
      </c>
      <c r="J45" s="316">
        <v>5.0167918205261203E-2</v>
      </c>
      <c r="K45" s="316">
        <v>0.27624869346618702</v>
      </c>
      <c r="L45" s="316">
        <v>0.54258210007708496</v>
      </c>
    </row>
    <row r="46" spans="1:12" x14ac:dyDescent="0.2">
      <c r="A46" s="5" t="s">
        <v>63</v>
      </c>
      <c r="B46" s="318" t="s">
        <v>1</v>
      </c>
      <c r="C46" s="315" t="s">
        <v>1</v>
      </c>
      <c r="D46" s="315" t="s">
        <v>1</v>
      </c>
      <c r="E46" s="315" t="s">
        <v>1</v>
      </c>
      <c r="F46" s="315" t="s">
        <v>1</v>
      </c>
      <c r="G46" s="315" t="s">
        <v>1</v>
      </c>
      <c r="H46" s="315" t="s">
        <v>1</v>
      </c>
      <c r="I46" s="315" t="s">
        <v>1</v>
      </c>
      <c r="J46" s="315" t="s">
        <v>1</v>
      </c>
      <c r="K46" s="315" t="s">
        <v>1</v>
      </c>
      <c r="L46" s="315" t="s">
        <v>1</v>
      </c>
    </row>
    <row r="47" spans="1:12" x14ac:dyDescent="0.2">
      <c r="A47" s="2" t="s">
        <v>64</v>
      </c>
      <c r="B47" s="319">
        <v>51</v>
      </c>
      <c r="C47" s="316">
        <v>7.2477266192436204E-2</v>
      </c>
      <c r="D47" s="316">
        <v>0.22894258797168701</v>
      </c>
      <c r="E47" s="316">
        <v>5.7204674929380403E-2</v>
      </c>
      <c r="F47" s="316">
        <v>1.4213768765330301E-2</v>
      </c>
      <c r="G47" s="316">
        <v>9.2615716159343706E-2</v>
      </c>
      <c r="H47" s="316">
        <v>3.1657893210649497E-2</v>
      </c>
      <c r="I47" s="316">
        <v>0.101344615221024</v>
      </c>
      <c r="J47" s="316">
        <v>2.44121327996254E-2</v>
      </c>
      <c r="K47" s="316">
        <v>0.37713134288787797</v>
      </c>
      <c r="L47" s="316">
        <v>0.575762684590164</v>
      </c>
    </row>
    <row r="48" spans="1:12" x14ac:dyDescent="0.2">
      <c r="A48" s="2" t="s">
        <v>65</v>
      </c>
      <c r="B48" s="319">
        <v>22</v>
      </c>
      <c r="C48" s="316" t="s">
        <v>1</v>
      </c>
      <c r="D48" s="316" t="s">
        <v>1</v>
      </c>
      <c r="E48" s="316" t="s">
        <v>1</v>
      </c>
      <c r="F48" s="316" t="s">
        <v>1</v>
      </c>
      <c r="G48" s="316" t="s">
        <v>1</v>
      </c>
      <c r="H48" s="316" t="s">
        <v>1</v>
      </c>
      <c r="I48" s="316" t="s">
        <v>1</v>
      </c>
      <c r="J48" s="316" t="s">
        <v>1</v>
      </c>
      <c r="K48" s="316" t="s">
        <v>1</v>
      </c>
      <c r="L48" s="316" t="s">
        <v>1</v>
      </c>
    </row>
    <row r="49" spans="1:12" x14ac:dyDescent="0.2">
      <c r="A49" s="2" t="s">
        <v>66</v>
      </c>
      <c r="B49" s="319">
        <v>45</v>
      </c>
      <c r="C49" s="316">
        <v>0.117215663194656</v>
      </c>
      <c r="D49" s="316">
        <v>0.146306857466698</v>
      </c>
      <c r="E49" s="316">
        <v>0.120142608880997</v>
      </c>
      <c r="F49" s="316">
        <v>4.3213915079832098E-2</v>
      </c>
      <c r="G49" s="316">
        <v>4.1328571736812598E-2</v>
      </c>
      <c r="H49" s="316">
        <v>0</v>
      </c>
      <c r="I49" s="316">
        <v>9.1224133968353299E-2</v>
      </c>
      <c r="J49" s="316">
        <v>2.6084765791892998E-2</v>
      </c>
      <c r="K49" s="316">
        <v>0.41448348760604897</v>
      </c>
      <c r="L49" s="316">
        <v>0.65525927788553895</v>
      </c>
    </row>
    <row r="50" spans="1:12" x14ac:dyDescent="0.2">
      <c r="A50" s="2" t="s">
        <v>67</v>
      </c>
      <c r="B50" s="319">
        <v>47</v>
      </c>
      <c r="C50" s="316">
        <v>0.13197924196720101</v>
      </c>
      <c r="D50" s="316">
        <v>0.111046984791756</v>
      </c>
      <c r="E50" s="316">
        <v>0.115411885082722</v>
      </c>
      <c r="F50" s="316">
        <v>2.44882646948099E-2</v>
      </c>
      <c r="G50" s="316">
        <v>2.22260765731335E-2</v>
      </c>
      <c r="H50" s="316">
        <v>4.3855853378772701E-2</v>
      </c>
      <c r="I50" s="316">
        <v>3.3061914145946503E-2</v>
      </c>
      <c r="J50" s="316">
        <v>1.54071981087327E-2</v>
      </c>
      <c r="K50" s="316">
        <v>0.50252258777618397</v>
      </c>
      <c r="L50" s="316">
        <v>0.72051132038778398</v>
      </c>
    </row>
    <row r="51" spans="1:12" x14ac:dyDescent="0.2">
      <c r="A51" s="2" t="s">
        <v>68</v>
      </c>
      <c r="B51" s="319">
        <v>55</v>
      </c>
      <c r="C51" s="316">
        <v>0.26556617021560702</v>
      </c>
      <c r="D51" s="316">
        <v>0.29852819442749001</v>
      </c>
      <c r="E51" s="316">
        <v>4.6049948781728703E-2</v>
      </c>
      <c r="F51" s="316">
        <v>6.3811264932155595E-2</v>
      </c>
      <c r="G51" s="316">
        <v>0</v>
      </c>
      <c r="H51" s="316">
        <v>9.7107980400323902E-3</v>
      </c>
      <c r="I51" s="316">
        <v>6.6658385097980499E-2</v>
      </c>
      <c r="J51" s="316">
        <v>2.8779031708836601E-2</v>
      </c>
      <c r="K51" s="316">
        <v>0.22089621424674999</v>
      </c>
      <c r="L51" s="316">
        <v>0.78313610939537404</v>
      </c>
    </row>
    <row r="52" spans="1:12" x14ac:dyDescent="0.2">
      <c r="A52" s="2" t="s">
        <v>69</v>
      </c>
      <c r="B52" s="319">
        <v>42</v>
      </c>
      <c r="C52" s="316">
        <v>0.23185500502586401</v>
      </c>
      <c r="D52" s="316">
        <v>0.16789965331554399</v>
      </c>
      <c r="E52" s="316">
        <v>0.12259068340063101</v>
      </c>
      <c r="F52" s="316">
        <v>9.4581834971904796E-2</v>
      </c>
      <c r="G52" s="316">
        <v>6.8826884031295804E-2</v>
      </c>
      <c r="H52" s="316">
        <v>0</v>
      </c>
      <c r="I52" s="316">
        <v>4.9599222838878597E-2</v>
      </c>
      <c r="J52" s="316">
        <v>7.1325421333313002E-2</v>
      </c>
      <c r="K52" s="316">
        <v>0.193321287631989</v>
      </c>
      <c r="L52" s="316">
        <v>0.64752588429305902</v>
      </c>
    </row>
    <row r="53" spans="1:12" x14ac:dyDescent="0.2">
      <c r="A53" s="2" t="s">
        <v>70</v>
      </c>
      <c r="B53" s="319">
        <v>19</v>
      </c>
      <c r="C53" s="316" t="s">
        <v>1</v>
      </c>
      <c r="D53" s="316" t="s">
        <v>1</v>
      </c>
      <c r="E53" s="316" t="s">
        <v>1</v>
      </c>
      <c r="F53" s="316" t="s">
        <v>1</v>
      </c>
      <c r="G53" s="316" t="s">
        <v>1</v>
      </c>
      <c r="H53" s="316" t="s">
        <v>1</v>
      </c>
      <c r="I53" s="316" t="s">
        <v>1</v>
      </c>
      <c r="J53" s="316" t="s">
        <v>1</v>
      </c>
      <c r="K53" s="316" t="s">
        <v>1</v>
      </c>
      <c r="L53" s="316" t="s">
        <v>1</v>
      </c>
    </row>
    <row r="54" spans="1:12" x14ac:dyDescent="0.2">
      <c r="A54" s="2" t="s">
        <v>71</v>
      </c>
      <c r="B54" s="319">
        <v>46</v>
      </c>
      <c r="C54" s="316">
        <v>0.225902244448662</v>
      </c>
      <c r="D54" s="316">
        <v>0.10034369677305199</v>
      </c>
      <c r="E54" s="316">
        <v>7.0123173296451596E-2</v>
      </c>
      <c r="F54" s="316">
        <v>0.177981376647949</v>
      </c>
      <c r="G54" s="316">
        <v>0</v>
      </c>
      <c r="H54" s="316">
        <v>2.32283491641283E-2</v>
      </c>
      <c r="I54" s="316">
        <v>2.4474272504448901E-2</v>
      </c>
      <c r="J54" s="316">
        <v>2.3877209052443501E-2</v>
      </c>
      <c r="K54" s="316">
        <v>0.35406967997550998</v>
      </c>
      <c r="L54" s="316">
        <v>0.613640668485948</v>
      </c>
    </row>
    <row r="55" spans="1:12" x14ac:dyDescent="0.2">
      <c r="A55" s="2" t="s">
        <v>72</v>
      </c>
      <c r="B55" s="319">
        <v>18</v>
      </c>
      <c r="C55" s="316" t="s">
        <v>1</v>
      </c>
      <c r="D55" s="316" t="s">
        <v>1</v>
      </c>
      <c r="E55" s="316" t="s">
        <v>1</v>
      </c>
      <c r="F55" s="316" t="s">
        <v>1</v>
      </c>
      <c r="G55" s="316" t="s">
        <v>1</v>
      </c>
      <c r="H55" s="316" t="s">
        <v>1</v>
      </c>
      <c r="I55" s="316" t="s">
        <v>1</v>
      </c>
      <c r="J55" s="316" t="s">
        <v>1</v>
      </c>
      <c r="K55" s="316" t="s">
        <v>1</v>
      </c>
      <c r="L55" s="316" t="s">
        <v>1</v>
      </c>
    </row>
    <row r="56" spans="1:12" x14ac:dyDescent="0.2">
      <c r="A56" s="2" t="s">
        <v>73</v>
      </c>
      <c r="B56" s="319">
        <v>55</v>
      </c>
      <c r="C56" s="316">
        <v>0.107025101780891</v>
      </c>
      <c r="D56" s="316">
        <v>0.109432905912399</v>
      </c>
      <c r="E56" s="316">
        <v>0.29577040672302202</v>
      </c>
      <c r="F56" s="316">
        <v>9.3839079141616794E-2</v>
      </c>
      <c r="G56" s="316">
        <v>8.2855202257633195E-2</v>
      </c>
      <c r="H56" s="316">
        <v>8.5827670991420704E-2</v>
      </c>
      <c r="I56" s="316">
        <v>9.7629614174365997E-2</v>
      </c>
      <c r="J56" s="316">
        <v>0</v>
      </c>
      <c r="K56" s="316">
        <v>0.12762002646923101</v>
      </c>
      <c r="L56" s="316">
        <v>0.58716204587833598</v>
      </c>
    </row>
    <row r="57" spans="1:12" x14ac:dyDescent="0.2">
      <c r="A57" s="5" t="s">
        <v>74</v>
      </c>
      <c r="B57" s="318" t="s">
        <v>1</v>
      </c>
      <c r="C57" s="315" t="s">
        <v>1</v>
      </c>
      <c r="D57" s="315" t="s">
        <v>1</v>
      </c>
      <c r="E57" s="315" t="s">
        <v>1</v>
      </c>
      <c r="F57" s="315" t="s">
        <v>1</v>
      </c>
      <c r="G57" s="315" t="s">
        <v>1</v>
      </c>
      <c r="H57" s="315" t="s">
        <v>1</v>
      </c>
      <c r="I57" s="315" t="s">
        <v>1</v>
      </c>
      <c r="J57" s="315" t="s">
        <v>1</v>
      </c>
      <c r="K57" s="315" t="s">
        <v>1</v>
      </c>
      <c r="L57" s="315" t="s">
        <v>1</v>
      </c>
    </row>
    <row r="58" spans="1:12" x14ac:dyDescent="0.2">
      <c r="A58" s="2" t="s">
        <v>75</v>
      </c>
      <c r="B58" s="319">
        <v>51</v>
      </c>
      <c r="C58" s="316">
        <v>7.2477266192436204E-2</v>
      </c>
      <c r="D58" s="316">
        <v>0.22894258797168701</v>
      </c>
      <c r="E58" s="316">
        <v>5.7204674929380403E-2</v>
      </c>
      <c r="F58" s="316">
        <v>1.4213768765330301E-2</v>
      </c>
      <c r="G58" s="316">
        <v>9.2615716159343706E-2</v>
      </c>
      <c r="H58" s="316">
        <v>3.1657893210649497E-2</v>
      </c>
      <c r="I58" s="316">
        <v>0.101344615221024</v>
      </c>
      <c r="J58" s="316">
        <v>2.44121327996254E-2</v>
      </c>
      <c r="K58" s="316">
        <v>0.37713134288787797</v>
      </c>
      <c r="L58" s="316">
        <v>0.575762684590164</v>
      </c>
    </row>
    <row r="59" spans="1:12" x14ac:dyDescent="0.2">
      <c r="A59" s="2" t="s">
        <v>76</v>
      </c>
      <c r="B59" s="319">
        <v>269</v>
      </c>
      <c r="C59" s="316">
        <v>0.17579680681228599</v>
      </c>
      <c r="D59" s="316">
        <v>0.15868206322193101</v>
      </c>
      <c r="E59" s="316">
        <v>0.15206937491893799</v>
      </c>
      <c r="F59" s="316">
        <v>8.0965436995029394E-2</v>
      </c>
      <c r="G59" s="316">
        <v>2.8509452939033501E-2</v>
      </c>
      <c r="H59" s="316">
        <v>3.7482425570487997E-2</v>
      </c>
      <c r="I59" s="316">
        <v>6.0143560171127299E-2</v>
      </c>
      <c r="J59" s="316">
        <v>2.40102000534534E-2</v>
      </c>
      <c r="K59" s="316">
        <v>0.28234067559242199</v>
      </c>
      <c r="L59" s="316">
        <v>0.67796547878816404</v>
      </c>
    </row>
    <row r="60" spans="1:12" x14ac:dyDescent="0.2">
      <c r="A60" s="2" t="s">
        <v>77</v>
      </c>
      <c r="B60" s="319">
        <v>63</v>
      </c>
      <c r="C60" s="316">
        <v>0.155269339680672</v>
      </c>
      <c r="D60" s="316">
        <v>0.112796001136303</v>
      </c>
      <c r="E60" s="316">
        <v>0.165045380592346</v>
      </c>
      <c r="F60" s="316">
        <v>6.5227121114730793E-2</v>
      </c>
      <c r="G60" s="316">
        <v>7.5343549251556396E-2</v>
      </c>
      <c r="H60" s="316">
        <v>1.10898166894913E-2</v>
      </c>
      <c r="I60" s="316">
        <v>8.8807322084903703E-2</v>
      </c>
      <c r="J60" s="316">
        <v>2.8793020173907301E-2</v>
      </c>
      <c r="K60" s="316">
        <v>0.29762846231460599</v>
      </c>
      <c r="L60" s="316">
        <v>0.61664046751741097</v>
      </c>
    </row>
    <row r="61" spans="1:12" x14ac:dyDescent="0.2">
      <c r="A61" s="2" t="s">
        <v>78</v>
      </c>
      <c r="B61" s="319">
        <v>17</v>
      </c>
      <c r="C61" s="316" t="s">
        <v>1</v>
      </c>
      <c r="D61" s="316" t="s">
        <v>1</v>
      </c>
      <c r="E61" s="316" t="s">
        <v>1</v>
      </c>
      <c r="F61" s="316" t="s">
        <v>1</v>
      </c>
      <c r="G61" s="316" t="s">
        <v>1</v>
      </c>
      <c r="H61" s="316" t="s">
        <v>1</v>
      </c>
      <c r="I61" s="316" t="s">
        <v>1</v>
      </c>
      <c r="J61" s="316" t="s">
        <v>1</v>
      </c>
      <c r="K61" s="316" t="s">
        <v>1</v>
      </c>
      <c r="L61" s="316" t="s">
        <v>1</v>
      </c>
    </row>
    <row r="62" spans="1:12" x14ac:dyDescent="0.2">
      <c r="A62" s="5" t="s">
        <v>79</v>
      </c>
      <c r="B62" s="318" t="s">
        <v>1</v>
      </c>
      <c r="C62" s="315" t="s">
        <v>1</v>
      </c>
      <c r="D62" s="315" t="s">
        <v>1</v>
      </c>
      <c r="E62" s="315" t="s">
        <v>1</v>
      </c>
      <c r="F62" s="315" t="s">
        <v>1</v>
      </c>
      <c r="G62" s="315" t="s">
        <v>1</v>
      </c>
      <c r="H62" s="315" t="s">
        <v>1</v>
      </c>
      <c r="I62" s="315" t="s">
        <v>1</v>
      </c>
      <c r="J62" s="315" t="s">
        <v>1</v>
      </c>
      <c r="K62" s="315" t="s">
        <v>1</v>
      </c>
      <c r="L62" s="315" t="s">
        <v>1</v>
      </c>
    </row>
    <row r="63" spans="1:12" x14ac:dyDescent="0.2">
      <c r="A63" s="2" t="s">
        <v>80</v>
      </c>
      <c r="B63" s="319">
        <v>318</v>
      </c>
      <c r="C63" s="316">
        <v>0.141315013170242</v>
      </c>
      <c r="D63" s="316">
        <v>0.146999090909958</v>
      </c>
      <c r="E63" s="316">
        <v>0.16928353905677801</v>
      </c>
      <c r="F63" s="316">
        <v>7.0968545973300906E-2</v>
      </c>
      <c r="G63" s="316">
        <v>4.7331027686595903E-2</v>
      </c>
      <c r="H63" s="316">
        <v>3.1189143657684298E-2</v>
      </c>
      <c r="I63" s="316">
        <v>6.9842919707298307E-2</v>
      </c>
      <c r="J63" s="316">
        <v>2.4782905355095902E-2</v>
      </c>
      <c r="K63" s="316">
        <v>0.29828780889511097</v>
      </c>
      <c r="L63" s="316">
        <v>0.65211585687351903</v>
      </c>
    </row>
    <row r="64" spans="1:12" x14ac:dyDescent="0.2">
      <c r="A64" s="2" t="s">
        <v>81</v>
      </c>
      <c r="B64" s="319">
        <v>13</v>
      </c>
      <c r="C64" s="316" t="s">
        <v>1</v>
      </c>
      <c r="D64" s="316" t="s">
        <v>1</v>
      </c>
      <c r="E64" s="316" t="s">
        <v>1</v>
      </c>
      <c r="F64" s="316" t="s">
        <v>1</v>
      </c>
      <c r="G64" s="316" t="s">
        <v>1</v>
      </c>
      <c r="H64" s="316" t="s">
        <v>1</v>
      </c>
      <c r="I64" s="316" t="s">
        <v>1</v>
      </c>
      <c r="J64" s="316" t="s">
        <v>1</v>
      </c>
      <c r="K64" s="316" t="s">
        <v>1</v>
      </c>
      <c r="L64" s="316" t="s">
        <v>1</v>
      </c>
    </row>
    <row r="65" spans="1:12" x14ac:dyDescent="0.2">
      <c r="A65" s="2" t="s">
        <v>82</v>
      </c>
      <c r="B65" s="319">
        <v>31</v>
      </c>
      <c r="C65" s="316">
        <v>0.41466340422630299</v>
      </c>
      <c r="D65" s="316">
        <v>0.15698705613613101</v>
      </c>
      <c r="E65" s="316">
        <v>2.3082595318555801E-2</v>
      </c>
      <c r="F65" s="316">
        <v>4.5037854462862001E-2</v>
      </c>
      <c r="G65" s="316">
        <v>1.0180699639022401E-2</v>
      </c>
      <c r="H65" s="316">
        <v>3.3263295888900798E-2</v>
      </c>
      <c r="I65" s="316">
        <v>0.14984081685543099</v>
      </c>
      <c r="J65" s="316">
        <v>0</v>
      </c>
      <c r="K65" s="316">
        <v>0.166944295167923</v>
      </c>
      <c r="L65" s="316">
        <v>0.71391749627116596</v>
      </c>
    </row>
    <row r="66" spans="1:12" x14ac:dyDescent="0.2">
      <c r="A66" s="2" t="s">
        <v>83</v>
      </c>
      <c r="B66" s="319">
        <v>29</v>
      </c>
      <c r="C66" s="316" t="s">
        <v>1</v>
      </c>
      <c r="D66" s="316" t="s">
        <v>1</v>
      </c>
      <c r="E66" s="316" t="s">
        <v>1</v>
      </c>
      <c r="F66" s="316" t="s">
        <v>1</v>
      </c>
      <c r="G66" s="316" t="s">
        <v>1</v>
      </c>
      <c r="H66" s="316" t="s">
        <v>1</v>
      </c>
      <c r="I66" s="316" t="s">
        <v>1</v>
      </c>
      <c r="J66" s="316" t="s">
        <v>1</v>
      </c>
      <c r="K66" s="316" t="s">
        <v>1</v>
      </c>
      <c r="L66" s="316" t="s">
        <v>1</v>
      </c>
    </row>
    <row r="67" spans="1:12" x14ac:dyDescent="0.2">
      <c r="A67" s="5" t="s">
        <v>84</v>
      </c>
      <c r="B67" s="318" t="s">
        <v>1</v>
      </c>
      <c r="C67" s="315" t="s">
        <v>1</v>
      </c>
      <c r="D67" s="315" t="s">
        <v>1</v>
      </c>
      <c r="E67" s="315" t="s">
        <v>1</v>
      </c>
      <c r="F67" s="315" t="s">
        <v>1</v>
      </c>
      <c r="G67" s="315" t="s">
        <v>1</v>
      </c>
      <c r="H67" s="315" t="s">
        <v>1</v>
      </c>
      <c r="I67" s="315" t="s">
        <v>1</v>
      </c>
      <c r="J67" s="315" t="s">
        <v>1</v>
      </c>
      <c r="K67" s="315" t="s">
        <v>1</v>
      </c>
      <c r="L67" s="315" t="s">
        <v>1</v>
      </c>
    </row>
    <row r="68" spans="1:12" x14ac:dyDescent="0.2">
      <c r="A68" s="2" t="s">
        <v>85</v>
      </c>
      <c r="B68" s="319">
        <v>335</v>
      </c>
      <c r="C68" s="316">
        <v>0.17402674257755299</v>
      </c>
      <c r="D68" s="316">
        <v>0.13935604691505399</v>
      </c>
      <c r="E68" s="316">
        <v>0.14942479133605999</v>
      </c>
      <c r="F68" s="316">
        <v>8.2696452736854595E-2</v>
      </c>
      <c r="G68" s="316">
        <v>5.0186827778816202E-2</v>
      </c>
      <c r="H68" s="316">
        <v>2.7773756533861198E-2</v>
      </c>
      <c r="I68" s="316">
        <v>5.7531856000423397E-2</v>
      </c>
      <c r="J68" s="316">
        <v>1.1840720660984501E-2</v>
      </c>
      <c r="K68" s="316">
        <v>0.30716279149055498</v>
      </c>
      <c r="L68" s="316">
        <v>0.66798893661620495</v>
      </c>
    </row>
    <row r="69" spans="1:12" x14ac:dyDescent="0.2">
      <c r="A69" s="2" t="s">
        <v>86</v>
      </c>
      <c r="B69" s="319">
        <v>9</v>
      </c>
      <c r="C69" s="316" t="s">
        <v>1</v>
      </c>
      <c r="D69" s="316" t="s">
        <v>1</v>
      </c>
      <c r="E69" s="316" t="s">
        <v>1</v>
      </c>
      <c r="F69" s="316" t="s">
        <v>1</v>
      </c>
      <c r="G69" s="316" t="s">
        <v>1</v>
      </c>
      <c r="H69" s="316" t="s">
        <v>1</v>
      </c>
      <c r="I69" s="316" t="s">
        <v>1</v>
      </c>
      <c r="J69" s="316" t="s">
        <v>1</v>
      </c>
      <c r="K69" s="316" t="s">
        <v>1</v>
      </c>
      <c r="L69" s="316" t="s">
        <v>1</v>
      </c>
    </row>
    <row r="70" spans="1:12" x14ac:dyDescent="0.2">
      <c r="A70" s="2" t="s">
        <v>87</v>
      </c>
      <c r="B70" s="319">
        <v>52</v>
      </c>
      <c r="C70" s="316">
        <v>0.125373125076294</v>
      </c>
      <c r="D70" s="316">
        <v>0.30093565583229098</v>
      </c>
      <c r="E70" s="316">
        <v>0.124477952718735</v>
      </c>
      <c r="F70" s="316">
        <v>2.5673275813460399E-2</v>
      </c>
      <c r="G70" s="316">
        <v>0</v>
      </c>
      <c r="H70" s="316">
        <v>3.00009232014418E-2</v>
      </c>
      <c r="I70" s="316">
        <v>8.6178295314311995E-2</v>
      </c>
      <c r="J70" s="316">
        <v>6.0977101325988797E-2</v>
      </c>
      <c r="K70" s="316">
        <v>0.24638369679451</v>
      </c>
      <c r="L70" s="316">
        <v>0.73085827924096902</v>
      </c>
    </row>
    <row r="71" spans="1:12" x14ac:dyDescent="0.2">
      <c r="A71" s="2" t="s">
        <v>88</v>
      </c>
      <c r="B71" s="319">
        <v>4</v>
      </c>
      <c r="C71" s="316" t="s">
        <v>1</v>
      </c>
      <c r="D71" s="316" t="s">
        <v>1</v>
      </c>
      <c r="E71" s="316" t="s">
        <v>1</v>
      </c>
      <c r="F71" s="316" t="s">
        <v>1</v>
      </c>
      <c r="G71" s="316" t="s">
        <v>1</v>
      </c>
      <c r="H71" s="316" t="s">
        <v>1</v>
      </c>
      <c r="I71" s="316" t="s">
        <v>1</v>
      </c>
      <c r="J71" s="316" t="s">
        <v>1</v>
      </c>
      <c r="K71" s="316" t="s">
        <v>1</v>
      </c>
      <c r="L71" s="316" t="s">
        <v>1</v>
      </c>
    </row>
    <row r="72" spans="1:12" x14ac:dyDescent="0.2">
      <c r="A72" s="5" t="s">
        <v>89</v>
      </c>
      <c r="B72" s="318" t="s">
        <v>1</v>
      </c>
      <c r="C72" s="315" t="s">
        <v>1</v>
      </c>
      <c r="D72" s="315" t="s">
        <v>1</v>
      </c>
      <c r="E72" s="315" t="s">
        <v>1</v>
      </c>
      <c r="F72" s="315" t="s">
        <v>1</v>
      </c>
      <c r="G72" s="315" t="s">
        <v>1</v>
      </c>
      <c r="H72" s="315" t="s">
        <v>1</v>
      </c>
      <c r="I72" s="315" t="s">
        <v>1</v>
      </c>
      <c r="J72" s="315" t="s">
        <v>1</v>
      </c>
      <c r="K72" s="315" t="s">
        <v>1</v>
      </c>
      <c r="L72" s="315" t="s">
        <v>1</v>
      </c>
    </row>
    <row r="73" spans="1:12" x14ac:dyDescent="0.2">
      <c r="A73" s="2" t="s">
        <v>89</v>
      </c>
      <c r="B73" s="319">
        <v>379</v>
      </c>
      <c r="C73" s="316">
        <v>0.164794892072678</v>
      </c>
      <c r="D73" s="316">
        <v>0.154919639229774</v>
      </c>
      <c r="E73" s="316">
        <v>0.14918150007724801</v>
      </c>
      <c r="F73" s="316">
        <v>7.1888476610183702E-2</v>
      </c>
      <c r="G73" s="316">
        <v>4.4581204652786303E-2</v>
      </c>
      <c r="H73" s="316">
        <v>3.2299596816301297E-2</v>
      </c>
      <c r="I73" s="316">
        <v>7.0398695766925798E-2</v>
      </c>
      <c r="J73" s="316">
        <v>2.2814583033323298E-2</v>
      </c>
      <c r="K73" s="316">
        <v>0.28912138938903797</v>
      </c>
      <c r="L73" s="316">
        <v>0.65960072384219604</v>
      </c>
    </row>
    <row r="74" spans="1:12" x14ac:dyDescent="0.2">
      <c r="A74" s="2" t="s">
        <v>90</v>
      </c>
      <c r="B74" s="319">
        <v>19</v>
      </c>
      <c r="C74" s="316" t="s">
        <v>1</v>
      </c>
      <c r="D74" s="316" t="s">
        <v>1</v>
      </c>
      <c r="E74" s="316" t="s">
        <v>1</v>
      </c>
      <c r="F74" s="316" t="s">
        <v>1</v>
      </c>
      <c r="G74" s="316" t="s">
        <v>1</v>
      </c>
      <c r="H74" s="316" t="s">
        <v>1</v>
      </c>
      <c r="I74" s="316" t="s">
        <v>1</v>
      </c>
      <c r="J74" s="316" t="s">
        <v>1</v>
      </c>
      <c r="K74" s="316" t="s">
        <v>1</v>
      </c>
      <c r="L74" s="316" t="s">
        <v>1</v>
      </c>
    </row>
    <row r="75" spans="1:12" x14ac:dyDescent="0.2">
      <c r="A75" s="5" t="s">
        <v>91</v>
      </c>
      <c r="B75" s="318" t="s">
        <v>1</v>
      </c>
      <c r="C75" s="315" t="s">
        <v>1</v>
      </c>
      <c r="D75" s="315" t="s">
        <v>1</v>
      </c>
      <c r="E75" s="315" t="s">
        <v>1</v>
      </c>
      <c r="F75" s="315" t="s">
        <v>1</v>
      </c>
      <c r="G75" s="315" t="s">
        <v>1</v>
      </c>
      <c r="H75" s="315" t="s">
        <v>1</v>
      </c>
      <c r="I75" s="315" t="s">
        <v>1</v>
      </c>
      <c r="J75" s="315" t="s">
        <v>1</v>
      </c>
      <c r="K75" s="315" t="s">
        <v>1</v>
      </c>
      <c r="L75" s="315" t="s">
        <v>1</v>
      </c>
    </row>
    <row r="76" spans="1:12" x14ac:dyDescent="0.2">
      <c r="A76" s="2" t="s">
        <v>92</v>
      </c>
      <c r="B76" s="319">
        <v>210</v>
      </c>
      <c r="C76" s="316">
        <v>0.153429806232452</v>
      </c>
      <c r="D76" s="316">
        <v>0.15370616316795299</v>
      </c>
      <c r="E76" s="316">
        <v>0.16867668926715901</v>
      </c>
      <c r="F76" s="316">
        <v>5.5501509457826601E-2</v>
      </c>
      <c r="G76" s="316">
        <v>6.6142939031124101E-2</v>
      </c>
      <c r="H76" s="316">
        <v>3.5262208431959201E-2</v>
      </c>
      <c r="I76" s="316">
        <v>8.6676403880119296E-2</v>
      </c>
      <c r="J76" s="316">
        <v>3.4211851656436899E-2</v>
      </c>
      <c r="K76" s="316">
        <v>0.24639242887496901</v>
      </c>
      <c r="L76" s="316">
        <v>0.63137988111935095</v>
      </c>
    </row>
    <row r="77" spans="1:12" x14ac:dyDescent="0.2">
      <c r="A77" s="2" t="s">
        <v>93</v>
      </c>
      <c r="B77" s="319">
        <v>81</v>
      </c>
      <c r="C77" s="316">
        <v>0.12767079472541801</v>
      </c>
      <c r="D77" s="316">
        <v>0.21521425247192399</v>
      </c>
      <c r="E77" s="316">
        <v>0.12048632651567499</v>
      </c>
      <c r="F77" s="316">
        <v>8.1854909658432007E-2</v>
      </c>
      <c r="G77" s="316">
        <v>7.63136427849531E-3</v>
      </c>
      <c r="H77" s="316">
        <v>2.37500332295895E-2</v>
      </c>
      <c r="I77" s="316">
        <v>7.7613241970539107E-2</v>
      </c>
      <c r="J77" s="316">
        <v>7.9017700627446192E-3</v>
      </c>
      <c r="K77" s="316">
        <v>0.33787733316421498</v>
      </c>
      <c r="L77" s="316">
        <v>0.69982705421943503</v>
      </c>
    </row>
    <row r="78" spans="1:12" x14ac:dyDescent="0.2">
      <c r="A78" s="2" t="s">
        <v>94</v>
      </c>
      <c r="B78" s="319">
        <v>107</v>
      </c>
      <c r="C78" s="316">
        <v>0.21471714973449699</v>
      </c>
      <c r="D78" s="316">
        <v>0.113421976566315</v>
      </c>
      <c r="E78" s="316">
        <v>0.12546789646148701</v>
      </c>
      <c r="F78" s="316">
        <v>0.112286075949669</v>
      </c>
      <c r="G78" s="316">
        <v>1.8151884898543399E-2</v>
      </c>
      <c r="H78" s="316">
        <v>2.7678715065121699E-2</v>
      </c>
      <c r="I78" s="316">
        <v>1.6591271385550499E-2</v>
      </c>
      <c r="J78" s="316">
        <v>1.39165101572871E-2</v>
      </c>
      <c r="K78" s="316">
        <v>0.35776850581169101</v>
      </c>
      <c r="L78" s="316">
        <v>0.70629833126210695</v>
      </c>
    </row>
    <row r="79" spans="1:12" x14ac:dyDescent="0.2">
      <c r="A79" s="5" t="s">
        <v>95</v>
      </c>
      <c r="B79" s="318" t="s">
        <v>1</v>
      </c>
      <c r="C79" s="315" t="s">
        <v>1</v>
      </c>
      <c r="D79" s="315" t="s">
        <v>1</v>
      </c>
      <c r="E79" s="315" t="s">
        <v>1</v>
      </c>
      <c r="F79" s="315" t="s">
        <v>1</v>
      </c>
      <c r="G79" s="315" t="s">
        <v>1</v>
      </c>
      <c r="H79" s="315" t="s">
        <v>1</v>
      </c>
      <c r="I79" s="315" t="s">
        <v>1</v>
      </c>
      <c r="J79" s="315" t="s">
        <v>1</v>
      </c>
      <c r="K79" s="315" t="s">
        <v>1</v>
      </c>
      <c r="L79" s="315" t="s">
        <v>1</v>
      </c>
    </row>
    <row r="80" spans="1:12" x14ac:dyDescent="0.2">
      <c r="A80" s="2" t="s">
        <v>96</v>
      </c>
      <c r="B80" s="319">
        <v>105</v>
      </c>
      <c r="C80" s="316">
        <v>0.189845710992813</v>
      </c>
      <c r="D80" s="316">
        <v>0.18356619775295299</v>
      </c>
      <c r="E80" s="316">
        <v>0.11728272587060901</v>
      </c>
      <c r="F80" s="316">
        <v>4.6118833124637597E-2</v>
      </c>
      <c r="G80" s="316">
        <v>2.64966692775488E-2</v>
      </c>
      <c r="H80" s="316">
        <v>2.5765353813767398E-2</v>
      </c>
      <c r="I80" s="316">
        <v>4.7438751906156498E-2</v>
      </c>
      <c r="J80" s="316">
        <v>1.5927368775010099E-2</v>
      </c>
      <c r="K80" s="316">
        <v>0.34755837917327898</v>
      </c>
      <c r="L80" s="316">
        <v>0.75208972873157298</v>
      </c>
    </row>
    <row r="81" spans="1:12" x14ac:dyDescent="0.2">
      <c r="A81" s="2" t="s">
        <v>97</v>
      </c>
      <c r="B81" s="319">
        <v>62</v>
      </c>
      <c r="C81" s="316">
        <v>0.28829365968704201</v>
      </c>
      <c r="D81" s="316">
        <v>0.143617019057274</v>
      </c>
      <c r="E81" s="316">
        <v>7.91001096367836E-2</v>
      </c>
      <c r="F81" s="316">
        <v>0.15672124922275499</v>
      </c>
      <c r="G81" s="316">
        <v>2.6493020355701401E-2</v>
      </c>
      <c r="H81" s="316">
        <v>5.0286166369915002E-2</v>
      </c>
      <c r="I81" s="316">
        <v>1.7151540145278001E-2</v>
      </c>
      <c r="J81" s="316">
        <v>1.7932739108800898E-2</v>
      </c>
      <c r="K81" s="316">
        <v>0.22040450572967499</v>
      </c>
      <c r="L81" s="316">
        <v>0.65548195959590205</v>
      </c>
    </row>
    <row r="82" spans="1:12" x14ac:dyDescent="0.2">
      <c r="A82" s="2" t="s">
        <v>98</v>
      </c>
      <c r="B82" s="319">
        <v>20</v>
      </c>
      <c r="C82" s="316" t="s">
        <v>1</v>
      </c>
      <c r="D82" s="316" t="s">
        <v>1</v>
      </c>
      <c r="E82" s="316" t="s">
        <v>1</v>
      </c>
      <c r="F82" s="316" t="s">
        <v>1</v>
      </c>
      <c r="G82" s="316" t="s">
        <v>1</v>
      </c>
      <c r="H82" s="316" t="s">
        <v>1</v>
      </c>
      <c r="I82" s="316" t="s">
        <v>1</v>
      </c>
      <c r="J82" s="316" t="s">
        <v>1</v>
      </c>
      <c r="K82" s="316" t="s">
        <v>1</v>
      </c>
      <c r="L82" s="316" t="s">
        <v>1</v>
      </c>
    </row>
    <row r="83" spans="1:12" x14ac:dyDescent="0.2">
      <c r="A83" s="2" t="s">
        <v>99</v>
      </c>
      <c r="B83" s="319">
        <v>37</v>
      </c>
      <c r="C83" s="316">
        <v>0.102855056524277</v>
      </c>
      <c r="D83" s="316">
        <v>0.17863997817039501</v>
      </c>
      <c r="E83" s="316">
        <v>0.219964519143105</v>
      </c>
      <c r="F83" s="316">
        <v>2.7537761256098699E-2</v>
      </c>
      <c r="G83" s="316">
        <v>6.6282846033573206E-2</v>
      </c>
      <c r="H83" s="316">
        <v>1.3990003615617801E-2</v>
      </c>
      <c r="I83" s="316">
        <v>0.18223384022712699</v>
      </c>
      <c r="J83" s="316">
        <v>1.28468805924058E-2</v>
      </c>
      <c r="K83" s="316">
        <v>0.19564911723136899</v>
      </c>
      <c r="L83" s="316">
        <v>0.62343383073051895</v>
      </c>
    </row>
    <row r="84" spans="1:12" x14ac:dyDescent="0.2">
      <c r="A84" s="2" t="s">
        <v>100</v>
      </c>
      <c r="B84" s="319">
        <v>16</v>
      </c>
      <c r="C84" s="316" t="s">
        <v>1</v>
      </c>
      <c r="D84" s="316" t="s">
        <v>1</v>
      </c>
      <c r="E84" s="316" t="s">
        <v>1</v>
      </c>
      <c r="F84" s="316" t="s">
        <v>1</v>
      </c>
      <c r="G84" s="316" t="s">
        <v>1</v>
      </c>
      <c r="H84" s="316" t="s">
        <v>1</v>
      </c>
      <c r="I84" s="316" t="s">
        <v>1</v>
      </c>
      <c r="J84" s="316" t="s">
        <v>1</v>
      </c>
      <c r="K84" s="316" t="s">
        <v>1</v>
      </c>
      <c r="L84" s="316" t="s">
        <v>1</v>
      </c>
    </row>
    <row r="85" spans="1:12" x14ac:dyDescent="0.2">
      <c r="A85" s="2" t="s">
        <v>101</v>
      </c>
      <c r="B85" s="319">
        <v>32</v>
      </c>
      <c r="C85" s="316">
        <v>0.22210602462291701</v>
      </c>
      <c r="D85" s="316">
        <v>0.30418032407760598</v>
      </c>
      <c r="E85" s="316">
        <v>1.5639940276741999E-2</v>
      </c>
      <c r="F85" s="316">
        <v>9.98644828796387E-2</v>
      </c>
      <c r="G85" s="316">
        <v>6.5270200371742207E-2</v>
      </c>
      <c r="H85" s="316">
        <v>2.3967621847987199E-2</v>
      </c>
      <c r="I85" s="316">
        <v>5.0770342350006097E-2</v>
      </c>
      <c r="J85" s="316">
        <v>8.2689821720123305E-2</v>
      </c>
      <c r="K85" s="316">
        <v>0.135511249303818</v>
      </c>
      <c r="L85" s="316">
        <v>0.626874882837127</v>
      </c>
    </row>
    <row r="86" spans="1:12" x14ac:dyDescent="0.2">
      <c r="A86" s="2" t="s">
        <v>102</v>
      </c>
      <c r="B86" s="319">
        <v>9</v>
      </c>
      <c r="C86" s="316" t="s">
        <v>1</v>
      </c>
      <c r="D86" s="316" t="s">
        <v>1</v>
      </c>
      <c r="E86" s="316" t="s">
        <v>1</v>
      </c>
      <c r="F86" s="316" t="s">
        <v>1</v>
      </c>
      <c r="G86" s="316" t="s">
        <v>1</v>
      </c>
      <c r="H86" s="316" t="s">
        <v>1</v>
      </c>
      <c r="I86" s="316" t="s">
        <v>1</v>
      </c>
      <c r="J86" s="316" t="s">
        <v>1</v>
      </c>
      <c r="K86" s="316" t="s">
        <v>1</v>
      </c>
      <c r="L86" s="316" t="s">
        <v>1</v>
      </c>
    </row>
    <row r="87" spans="1:12" x14ac:dyDescent="0.2">
      <c r="A87" s="2" t="s">
        <v>103</v>
      </c>
      <c r="B87" s="319">
        <v>12</v>
      </c>
      <c r="C87" s="316" t="s">
        <v>1</v>
      </c>
      <c r="D87" s="316" t="s">
        <v>1</v>
      </c>
      <c r="E87" s="316" t="s">
        <v>1</v>
      </c>
      <c r="F87" s="316" t="s">
        <v>1</v>
      </c>
      <c r="G87" s="316" t="s">
        <v>1</v>
      </c>
      <c r="H87" s="316" t="s">
        <v>1</v>
      </c>
      <c r="I87" s="316" t="s">
        <v>1</v>
      </c>
      <c r="J87" s="316" t="s">
        <v>1</v>
      </c>
      <c r="K87" s="316" t="s">
        <v>1</v>
      </c>
      <c r="L87" s="316" t="s">
        <v>1</v>
      </c>
    </row>
    <row r="88" spans="1:12" x14ac:dyDescent="0.2">
      <c r="A88" s="2" t="s">
        <v>104</v>
      </c>
      <c r="B88" s="319">
        <v>101</v>
      </c>
      <c r="C88" s="316">
        <v>0.110383689403534</v>
      </c>
      <c r="D88" s="316">
        <v>0.149854525923729</v>
      </c>
      <c r="E88" s="316">
        <v>0.242501690983772</v>
      </c>
      <c r="F88" s="316">
        <v>4.0527548640966402E-2</v>
      </c>
      <c r="G88" s="316">
        <v>3.9517693221569103E-2</v>
      </c>
      <c r="H88" s="316">
        <v>4.7181546688079799E-2</v>
      </c>
      <c r="I88" s="316">
        <v>8.2933329045772594E-2</v>
      </c>
      <c r="J88" s="316">
        <v>1.01554365828633E-2</v>
      </c>
      <c r="K88" s="316">
        <v>0.27694454789161699</v>
      </c>
      <c r="L88" s="316">
        <v>0.69529923191526599</v>
      </c>
    </row>
    <row r="89" spans="1:12" x14ac:dyDescent="0.2">
      <c r="A89" s="5" t="s">
        <v>105</v>
      </c>
      <c r="B89" s="318" t="s">
        <v>1</v>
      </c>
      <c r="C89" s="315" t="s">
        <v>1</v>
      </c>
      <c r="D89" s="315" t="s">
        <v>1</v>
      </c>
      <c r="E89" s="315" t="s">
        <v>1</v>
      </c>
      <c r="F89" s="315" t="s">
        <v>1</v>
      </c>
      <c r="G89" s="315" t="s">
        <v>1</v>
      </c>
      <c r="H89" s="315" t="s">
        <v>1</v>
      </c>
      <c r="I89" s="315" t="s">
        <v>1</v>
      </c>
      <c r="J89" s="315" t="s">
        <v>1</v>
      </c>
      <c r="K89" s="315" t="s">
        <v>1</v>
      </c>
      <c r="L89" s="315" t="s">
        <v>1</v>
      </c>
    </row>
    <row r="90" spans="1:12" x14ac:dyDescent="0.2">
      <c r="A90" s="2" t="s">
        <v>106</v>
      </c>
      <c r="B90" s="319">
        <v>61</v>
      </c>
      <c r="C90" s="316">
        <v>8.7587878108024597E-2</v>
      </c>
      <c r="D90" s="316">
        <v>0.18973569571971899</v>
      </c>
      <c r="E90" s="316">
        <v>0.11364900320768399</v>
      </c>
      <c r="F90" s="316">
        <v>8.49875807762146E-2</v>
      </c>
      <c r="G90" s="316">
        <v>8.3457775413990007E-2</v>
      </c>
      <c r="H90" s="316">
        <v>3.34095321595669E-2</v>
      </c>
      <c r="I90" s="316">
        <v>9.0490460395813002E-2</v>
      </c>
      <c r="J90" s="316">
        <v>0</v>
      </c>
      <c r="K90" s="316">
        <v>0.31668207049369801</v>
      </c>
      <c r="L90" s="316">
        <v>0.57216789181779104</v>
      </c>
    </row>
    <row r="91" spans="1:12" x14ac:dyDescent="0.2">
      <c r="A91" s="2" t="s">
        <v>107</v>
      </c>
      <c r="B91" s="319">
        <v>101</v>
      </c>
      <c r="C91" s="316">
        <v>0.24066755175590501</v>
      </c>
      <c r="D91" s="316">
        <v>8.4569044411182404E-2</v>
      </c>
      <c r="E91" s="316">
        <v>0.14277216792106601</v>
      </c>
      <c r="F91" s="316">
        <v>7.38347917795181E-2</v>
      </c>
      <c r="G91" s="316">
        <v>5.2753601223230397E-2</v>
      </c>
      <c r="H91" s="316">
        <v>5.8607757091522203E-2</v>
      </c>
      <c r="I91" s="316">
        <v>6.1857789754867602E-2</v>
      </c>
      <c r="J91" s="316">
        <v>1.0487855412066E-2</v>
      </c>
      <c r="K91" s="316">
        <v>0.27444943785667397</v>
      </c>
      <c r="L91" s="316">
        <v>0.64503949181411102</v>
      </c>
    </row>
    <row r="92" spans="1:12" x14ac:dyDescent="0.2">
      <c r="A92" s="2" t="s">
        <v>108</v>
      </c>
      <c r="B92" s="319">
        <v>169</v>
      </c>
      <c r="C92" s="316">
        <v>0.156059175729752</v>
      </c>
      <c r="D92" s="316">
        <v>0.14349238574504899</v>
      </c>
      <c r="E92" s="316">
        <v>0.17845894396305101</v>
      </c>
      <c r="F92" s="316">
        <v>7.6331630349159199E-2</v>
      </c>
      <c r="G92" s="316">
        <v>3.5092458128929097E-2</v>
      </c>
      <c r="H92" s="316">
        <v>2.2447813302278501E-2</v>
      </c>
      <c r="I92" s="316">
        <v>6.5722793340682997E-2</v>
      </c>
      <c r="J92" s="316">
        <v>4.1231371462345102E-2</v>
      </c>
      <c r="K92" s="316">
        <v>0.28116345405578602</v>
      </c>
      <c r="L92" s="316">
        <v>0.66497799923251899</v>
      </c>
    </row>
    <row r="93" spans="1:12" x14ac:dyDescent="0.2">
      <c r="A93" s="2" t="s">
        <v>109</v>
      </c>
      <c r="B93" s="319">
        <v>23</v>
      </c>
      <c r="C93" s="316" t="s">
        <v>1</v>
      </c>
      <c r="D93" s="316" t="s">
        <v>1</v>
      </c>
      <c r="E93" s="316" t="s">
        <v>1</v>
      </c>
      <c r="F93" s="316" t="s">
        <v>1</v>
      </c>
      <c r="G93" s="316" t="s">
        <v>1</v>
      </c>
      <c r="H93" s="316" t="s">
        <v>1</v>
      </c>
      <c r="I93" s="316" t="s">
        <v>1</v>
      </c>
      <c r="J93" s="316" t="s">
        <v>1</v>
      </c>
      <c r="K93" s="316" t="s">
        <v>1</v>
      </c>
      <c r="L93" s="316" t="s">
        <v>1</v>
      </c>
    </row>
    <row r="94" spans="1:12" x14ac:dyDescent="0.2">
      <c r="A94" s="5" t="s">
        <v>110</v>
      </c>
      <c r="B94" s="318" t="s">
        <v>1</v>
      </c>
      <c r="C94" s="315" t="s">
        <v>1</v>
      </c>
      <c r="D94" s="315" t="s">
        <v>1</v>
      </c>
      <c r="E94" s="315" t="s">
        <v>1</v>
      </c>
      <c r="F94" s="315" t="s">
        <v>1</v>
      </c>
      <c r="G94" s="315" t="s">
        <v>1</v>
      </c>
      <c r="H94" s="315" t="s">
        <v>1</v>
      </c>
      <c r="I94" s="315" t="s">
        <v>1</v>
      </c>
      <c r="J94" s="315" t="s">
        <v>1</v>
      </c>
      <c r="K94" s="315" t="s">
        <v>1</v>
      </c>
      <c r="L94" s="315" t="s">
        <v>1</v>
      </c>
    </row>
    <row r="95" spans="1:12" x14ac:dyDescent="0.2">
      <c r="A95" s="2" t="s">
        <v>106</v>
      </c>
      <c r="B95" s="319">
        <v>96</v>
      </c>
      <c r="C95" s="316">
        <v>9.9863730370998396E-2</v>
      </c>
      <c r="D95" s="316">
        <v>0.17187243700027499</v>
      </c>
      <c r="E95" s="316">
        <v>0.14317964017391199</v>
      </c>
      <c r="F95" s="316">
        <v>5.5835533887147903E-2</v>
      </c>
      <c r="G95" s="316">
        <v>8.0649770796298995E-2</v>
      </c>
      <c r="H95" s="316">
        <v>5.1746793091297101E-2</v>
      </c>
      <c r="I95" s="316">
        <v>0.106219179928303</v>
      </c>
      <c r="J95" s="316">
        <v>1.0683535598218399E-2</v>
      </c>
      <c r="K95" s="316">
        <v>0.27994936704635598</v>
      </c>
      <c r="L95" s="316">
        <v>0.57623144197477905</v>
      </c>
    </row>
    <row r="96" spans="1:12" x14ac:dyDescent="0.2">
      <c r="A96" s="2" t="s">
        <v>107</v>
      </c>
      <c r="B96" s="319">
        <v>109</v>
      </c>
      <c r="C96" s="316">
        <v>0.24945716559886899</v>
      </c>
      <c r="D96" s="316">
        <v>0.10572162270546</v>
      </c>
      <c r="E96" s="316">
        <v>0.12725086510181399</v>
      </c>
      <c r="F96" s="316">
        <v>8.0094404518604306E-2</v>
      </c>
      <c r="G96" s="316">
        <v>4.2774092406034497E-2</v>
      </c>
      <c r="H96" s="316">
        <v>2.6959955692291301E-2</v>
      </c>
      <c r="I96" s="316">
        <v>2.80110351741314E-2</v>
      </c>
      <c r="J96" s="316">
        <v>0</v>
      </c>
      <c r="K96" s="316">
        <v>0.33973085880279502</v>
      </c>
      <c r="L96" s="316">
        <v>0.73065606629956703</v>
      </c>
    </row>
    <row r="97" spans="1:12" x14ac:dyDescent="0.2">
      <c r="A97" s="2" t="s">
        <v>108</v>
      </c>
      <c r="B97" s="319">
        <v>136</v>
      </c>
      <c r="C97" s="316">
        <v>0.14375972747802701</v>
      </c>
      <c r="D97" s="316">
        <v>0.153511047363281</v>
      </c>
      <c r="E97" s="316">
        <v>0.19279426336288499</v>
      </c>
      <c r="F97" s="316">
        <v>8.9614599943160997E-2</v>
      </c>
      <c r="G97" s="316">
        <v>3.1315624713897698E-2</v>
      </c>
      <c r="H97" s="316">
        <v>2.9051480814814599E-2</v>
      </c>
      <c r="I97" s="316">
        <v>7.2668991982936901E-2</v>
      </c>
      <c r="J97" s="316">
        <v>5.3360756486654302E-2</v>
      </c>
      <c r="K97" s="316">
        <v>0.233923494815826</v>
      </c>
      <c r="L97" s="316">
        <v>0.63970770964606904</v>
      </c>
    </row>
    <row r="98" spans="1:12" x14ac:dyDescent="0.2">
      <c r="A98" s="2" t="s">
        <v>109</v>
      </c>
      <c r="B98" s="319">
        <v>13</v>
      </c>
      <c r="C98" s="316" t="s">
        <v>1</v>
      </c>
      <c r="D98" s="316" t="s">
        <v>1</v>
      </c>
      <c r="E98" s="316" t="s">
        <v>1</v>
      </c>
      <c r="F98" s="316" t="s">
        <v>1</v>
      </c>
      <c r="G98" s="316" t="s">
        <v>1</v>
      </c>
      <c r="H98" s="316" t="s">
        <v>1</v>
      </c>
      <c r="I98" s="316" t="s">
        <v>1</v>
      </c>
      <c r="J98" s="316" t="s">
        <v>1</v>
      </c>
      <c r="K98" s="316" t="s">
        <v>1</v>
      </c>
      <c r="L98" s="316" t="s">
        <v>1</v>
      </c>
    </row>
    <row r="99" spans="1:12" x14ac:dyDescent="0.2">
      <c r="A99" s="5" t="s">
        <v>111</v>
      </c>
      <c r="B99" s="318" t="s">
        <v>1</v>
      </c>
      <c r="C99" s="315" t="s">
        <v>1</v>
      </c>
      <c r="D99" s="315" t="s">
        <v>1</v>
      </c>
      <c r="E99" s="315" t="s">
        <v>1</v>
      </c>
      <c r="F99" s="315" t="s">
        <v>1</v>
      </c>
      <c r="G99" s="315" t="s">
        <v>1</v>
      </c>
      <c r="H99" s="315" t="s">
        <v>1</v>
      </c>
      <c r="I99" s="315" t="s">
        <v>1</v>
      </c>
      <c r="J99" s="315" t="s">
        <v>1</v>
      </c>
      <c r="K99" s="315" t="s">
        <v>1</v>
      </c>
      <c r="L99" s="315" t="s">
        <v>1</v>
      </c>
    </row>
    <row r="100" spans="1:12" x14ac:dyDescent="0.2">
      <c r="A100" s="2" t="s">
        <v>112</v>
      </c>
      <c r="B100" s="319">
        <v>46</v>
      </c>
      <c r="C100" s="316">
        <v>0.102373898029327</v>
      </c>
      <c r="D100" s="316">
        <v>0.107304640114307</v>
      </c>
      <c r="E100" s="316">
        <v>0.216036587953568</v>
      </c>
      <c r="F100" s="316">
        <v>4.3057858943939202E-2</v>
      </c>
      <c r="G100" s="316">
        <v>0.11997690796852099</v>
      </c>
      <c r="H100" s="316">
        <v>6.5958663821220398E-2</v>
      </c>
      <c r="I100" s="316">
        <v>0.11835326254367801</v>
      </c>
      <c r="J100" s="316">
        <v>1.2164440006017701E-2</v>
      </c>
      <c r="K100" s="316">
        <v>0.21477372944355</v>
      </c>
      <c r="L100" s="316">
        <v>0.54215599772863599</v>
      </c>
    </row>
    <row r="101" spans="1:12" x14ac:dyDescent="0.2">
      <c r="A101" s="2" t="s">
        <v>113</v>
      </c>
      <c r="B101" s="319">
        <v>108</v>
      </c>
      <c r="C101" s="316">
        <v>0.135710909962654</v>
      </c>
      <c r="D101" s="316">
        <v>0.16334016621112801</v>
      </c>
      <c r="E101" s="316">
        <v>0.18264341354370101</v>
      </c>
      <c r="F101" s="316">
        <v>4.89102154970169E-2</v>
      </c>
      <c r="G101" s="316">
        <v>3.2365329563617699E-2</v>
      </c>
      <c r="H101" s="316">
        <v>4.0501974523067502E-2</v>
      </c>
      <c r="I101" s="316">
        <v>8.27789306640625E-2</v>
      </c>
      <c r="J101" s="316">
        <v>9.9184289574623108E-3</v>
      </c>
      <c r="K101" s="316">
        <v>0.30383062362670898</v>
      </c>
      <c r="L101" s="316">
        <v>0.69192140766388999</v>
      </c>
    </row>
    <row r="102" spans="1:12" x14ac:dyDescent="0.2">
      <c r="A102" s="2" t="s">
        <v>114</v>
      </c>
      <c r="B102" s="319">
        <v>112</v>
      </c>
      <c r="C102" s="316">
        <v>0.16843919456005099</v>
      </c>
      <c r="D102" s="316">
        <v>0.23359730839729301</v>
      </c>
      <c r="E102" s="316">
        <v>7.3691785335540799E-2</v>
      </c>
      <c r="F102" s="316">
        <v>6.3531063497066498E-2</v>
      </c>
      <c r="G102" s="316">
        <v>2.2908175364136699E-2</v>
      </c>
      <c r="H102" s="316">
        <v>3.83776985108852E-3</v>
      </c>
      <c r="I102" s="316">
        <v>8.4041342139244093E-2</v>
      </c>
      <c r="J102" s="316">
        <v>7.2304368019104004E-2</v>
      </c>
      <c r="K102" s="316">
        <v>0.277648985385895</v>
      </c>
      <c r="L102" s="316">
        <v>0.658583269871721</v>
      </c>
    </row>
    <row r="103" spans="1:12" x14ac:dyDescent="0.2">
      <c r="A103" s="2" t="s">
        <v>115</v>
      </c>
      <c r="B103" s="319">
        <v>53</v>
      </c>
      <c r="C103" s="316">
        <v>0.21250537037849401</v>
      </c>
      <c r="D103" s="316">
        <v>0.12658883631229401</v>
      </c>
      <c r="E103" s="316">
        <v>0.13118937611579901</v>
      </c>
      <c r="F103" s="316">
        <v>0.177993670105934</v>
      </c>
      <c r="G103" s="316">
        <v>5.0363093614578198E-2</v>
      </c>
      <c r="H103" s="316">
        <v>2.6751086115837101E-2</v>
      </c>
      <c r="I103" s="316">
        <v>3.0045548453926998E-2</v>
      </c>
      <c r="J103" s="316">
        <v>1.54776563867927E-2</v>
      </c>
      <c r="K103" s="316">
        <v>0.22908537089824699</v>
      </c>
      <c r="L103" s="316">
        <v>0.61003327727910395</v>
      </c>
    </row>
    <row r="104" spans="1:12" x14ac:dyDescent="0.2">
      <c r="A104" s="2" t="s">
        <v>116</v>
      </c>
      <c r="B104" s="319">
        <v>32</v>
      </c>
      <c r="C104" s="316">
        <v>0.21239934861660001</v>
      </c>
      <c r="D104" s="316">
        <v>6.16309978067875E-3</v>
      </c>
      <c r="E104" s="316">
        <v>0.123261995613575</v>
      </c>
      <c r="F104" s="316">
        <v>0.112400807440281</v>
      </c>
      <c r="G104" s="316">
        <v>0</v>
      </c>
      <c r="H104" s="316">
        <v>4.1808046400547E-2</v>
      </c>
      <c r="I104" s="316">
        <v>1.5725115314126001E-2</v>
      </c>
      <c r="J104" s="316">
        <v>0</v>
      </c>
      <c r="K104" s="316">
        <v>0.48824158310890198</v>
      </c>
      <c r="L104" s="316">
        <v>0.66794103470870303</v>
      </c>
    </row>
    <row r="105" spans="1:12" x14ac:dyDescent="0.2">
      <c r="A105" s="2" t="s">
        <v>117</v>
      </c>
      <c r="B105" s="319">
        <v>27</v>
      </c>
      <c r="C105" s="316" t="s">
        <v>1</v>
      </c>
      <c r="D105" s="316" t="s">
        <v>1</v>
      </c>
      <c r="E105" s="316" t="s">
        <v>1</v>
      </c>
      <c r="F105" s="316" t="s">
        <v>1</v>
      </c>
      <c r="G105" s="316" t="s">
        <v>1</v>
      </c>
      <c r="H105" s="316" t="s">
        <v>1</v>
      </c>
      <c r="I105" s="316" t="s">
        <v>1</v>
      </c>
      <c r="J105" s="316" t="s">
        <v>1</v>
      </c>
      <c r="K105" s="316" t="s">
        <v>1</v>
      </c>
      <c r="L105" s="316" t="s">
        <v>1</v>
      </c>
    </row>
    <row r="106" spans="1:12" x14ac:dyDescent="0.2">
      <c r="A106" s="2" t="s">
        <v>118</v>
      </c>
      <c r="B106" s="319">
        <v>19</v>
      </c>
      <c r="C106" s="316" t="s">
        <v>1</v>
      </c>
      <c r="D106" s="316" t="s">
        <v>1</v>
      </c>
      <c r="E106" s="316" t="s">
        <v>1</v>
      </c>
      <c r="F106" s="316" t="s">
        <v>1</v>
      </c>
      <c r="G106" s="316" t="s">
        <v>1</v>
      </c>
      <c r="H106" s="316" t="s">
        <v>1</v>
      </c>
      <c r="I106" s="316" t="s">
        <v>1</v>
      </c>
      <c r="J106" s="316" t="s">
        <v>1</v>
      </c>
      <c r="K106" s="316" t="s">
        <v>1</v>
      </c>
      <c r="L106" s="316" t="s">
        <v>1</v>
      </c>
    </row>
    <row r="107" spans="1:12" x14ac:dyDescent="0.2">
      <c r="A107" s="5" t="s">
        <v>111</v>
      </c>
      <c r="B107" s="318" t="s">
        <v>1</v>
      </c>
      <c r="C107" s="315" t="s">
        <v>1</v>
      </c>
      <c r="D107" s="315" t="s">
        <v>1</v>
      </c>
      <c r="E107" s="315" t="s">
        <v>1</v>
      </c>
      <c r="F107" s="315" t="s">
        <v>1</v>
      </c>
      <c r="G107" s="315" t="s">
        <v>1</v>
      </c>
      <c r="H107" s="315" t="s">
        <v>1</v>
      </c>
      <c r="I107" s="315" t="s">
        <v>1</v>
      </c>
      <c r="J107" s="315" t="s">
        <v>1</v>
      </c>
      <c r="K107" s="315" t="s">
        <v>1</v>
      </c>
      <c r="L107" s="315" t="s">
        <v>1</v>
      </c>
    </row>
    <row r="108" spans="1:12" x14ac:dyDescent="0.2">
      <c r="A108" s="2" t="s">
        <v>119</v>
      </c>
      <c r="B108" s="319">
        <v>154</v>
      </c>
      <c r="C108" s="316">
        <v>0.122308142483234</v>
      </c>
      <c r="D108" s="316">
        <v>0.14081171154975899</v>
      </c>
      <c r="E108" s="316">
        <v>0.19606876373290999</v>
      </c>
      <c r="F108" s="316">
        <v>4.6557340770959903E-2</v>
      </c>
      <c r="G108" s="316">
        <v>6.7588582634925801E-2</v>
      </c>
      <c r="H108" s="316">
        <v>5.0736550241708797E-2</v>
      </c>
      <c r="I108" s="316">
        <v>9.70811918377876E-2</v>
      </c>
      <c r="J108" s="316">
        <v>1.0821412317454799E-2</v>
      </c>
      <c r="K108" s="316">
        <v>0.268026292324066</v>
      </c>
      <c r="L108" s="316">
        <v>0.62732939796301801</v>
      </c>
    </row>
    <row r="109" spans="1:12" x14ac:dyDescent="0.2">
      <c r="A109" s="2" t="s">
        <v>120</v>
      </c>
      <c r="B109" s="319">
        <v>143</v>
      </c>
      <c r="C109" s="316">
        <v>0.18586528301239</v>
      </c>
      <c r="D109" s="316">
        <v>0.19135877490043601</v>
      </c>
      <c r="E109" s="316">
        <v>7.2914458811283098E-2</v>
      </c>
      <c r="F109" s="316">
        <v>8.9503407478332506E-2</v>
      </c>
      <c r="G109" s="316">
        <v>3.88218685984612E-2</v>
      </c>
      <c r="H109" s="316">
        <v>1.4375183731317499E-2</v>
      </c>
      <c r="I109" s="316">
        <v>7.5923949480056804E-2</v>
      </c>
      <c r="J109" s="316">
        <v>6.0862749814987203E-2</v>
      </c>
      <c r="K109" s="316">
        <v>0.27037432789802601</v>
      </c>
      <c r="L109" s="316">
        <v>0.61694445746270299</v>
      </c>
    </row>
    <row r="110" spans="1:12" x14ac:dyDescent="0.2">
      <c r="A110" s="2" t="s">
        <v>121</v>
      </c>
      <c r="B110" s="319">
        <v>54</v>
      </c>
      <c r="C110" s="316">
        <v>0.20034360885620101</v>
      </c>
      <c r="D110" s="316">
        <v>7.6241038739681202E-2</v>
      </c>
      <c r="E110" s="316">
        <v>0.15461166203022</v>
      </c>
      <c r="F110" s="316">
        <v>0.13970656692981701</v>
      </c>
      <c r="G110" s="316">
        <v>0</v>
      </c>
      <c r="H110" s="316">
        <v>2.7621753513813001E-2</v>
      </c>
      <c r="I110" s="316">
        <v>1.03892739862204E-2</v>
      </c>
      <c r="J110" s="316">
        <v>0</v>
      </c>
      <c r="K110" s="316">
        <v>0.39108610153198198</v>
      </c>
      <c r="L110" s="316">
        <v>0.70814002891692895</v>
      </c>
    </row>
    <row r="111" spans="1:12" x14ac:dyDescent="0.2">
      <c r="A111" s="2" t="s">
        <v>122</v>
      </c>
      <c r="B111" s="319">
        <v>46</v>
      </c>
      <c r="C111" s="316">
        <v>0.220881313085556</v>
      </c>
      <c r="D111" s="316">
        <v>0.27348953485488903</v>
      </c>
      <c r="E111" s="316">
        <v>0.14562465250492099</v>
      </c>
      <c r="F111" s="316">
        <v>2.7275433763861701E-2</v>
      </c>
      <c r="G111" s="316">
        <v>1.84815004467964E-2</v>
      </c>
      <c r="H111" s="316">
        <v>0</v>
      </c>
      <c r="I111" s="316">
        <v>0</v>
      </c>
      <c r="J111" s="316">
        <v>0</v>
      </c>
      <c r="K111" s="316">
        <v>0.31424757838249201</v>
      </c>
      <c r="L111" s="316">
        <v>0.933274849788014</v>
      </c>
    </row>
    <row r="112" spans="1:12" x14ac:dyDescent="0.2">
      <c r="A112" s="5" t="s">
        <v>111</v>
      </c>
      <c r="B112" s="318" t="s">
        <v>1</v>
      </c>
      <c r="C112" s="315" t="s">
        <v>1</v>
      </c>
      <c r="D112" s="315" t="s">
        <v>1</v>
      </c>
      <c r="E112" s="315" t="s">
        <v>1</v>
      </c>
      <c r="F112" s="315" t="s">
        <v>1</v>
      </c>
      <c r="G112" s="315" t="s">
        <v>1</v>
      </c>
      <c r="H112" s="315" t="s">
        <v>1</v>
      </c>
      <c r="I112" s="315" t="s">
        <v>1</v>
      </c>
      <c r="J112" s="315" t="s">
        <v>1</v>
      </c>
      <c r="K112" s="315" t="s">
        <v>1</v>
      </c>
      <c r="L112" s="315" t="s">
        <v>1</v>
      </c>
    </row>
    <row r="113" spans="1:12" x14ac:dyDescent="0.2">
      <c r="A113" s="2" t="s">
        <v>119</v>
      </c>
      <c r="B113" s="319">
        <v>154</v>
      </c>
      <c r="C113" s="316">
        <v>0.122308142483234</v>
      </c>
      <c r="D113" s="316">
        <v>0.14081171154975899</v>
      </c>
      <c r="E113" s="316">
        <v>0.19606876373290999</v>
      </c>
      <c r="F113" s="316">
        <v>4.6557340770959903E-2</v>
      </c>
      <c r="G113" s="316">
        <v>6.7588582634925801E-2</v>
      </c>
      <c r="H113" s="316">
        <v>5.0736550241708797E-2</v>
      </c>
      <c r="I113" s="316">
        <v>9.70811918377876E-2</v>
      </c>
      <c r="J113" s="316">
        <v>1.0821412317454799E-2</v>
      </c>
      <c r="K113" s="316">
        <v>0.268026292324066</v>
      </c>
      <c r="L113" s="316">
        <v>0.62732939796301801</v>
      </c>
    </row>
    <row r="114" spans="1:12" x14ac:dyDescent="0.2">
      <c r="A114" s="2" t="s">
        <v>123</v>
      </c>
      <c r="B114" s="319">
        <v>165</v>
      </c>
      <c r="C114" s="316">
        <v>0.184496000409126</v>
      </c>
      <c r="D114" s="316">
        <v>0.19460561871528601</v>
      </c>
      <c r="E114" s="316">
        <v>9.4642728567123399E-2</v>
      </c>
      <c r="F114" s="316">
        <v>0.105238892138004</v>
      </c>
      <c r="G114" s="316">
        <v>3.2912187278270701E-2</v>
      </c>
      <c r="H114" s="316">
        <v>1.21869128197432E-2</v>
      </c>
      <c r="I114" s="316">
        <v>6.4366385340690599E-2</v>
      </c>
      <c r="J114" s="316">
        <v>5.1597882062196697E-2</v>
      </c>
      <c r="K114" s="316">
        <v>0.25995340943336498</v>
      </c>
      <c r="L114" s="316">
        <v>0.64015474565914998</v>
      </c>
    </row>
    <row r="115" spans="1:12" x14ac:dyDescent="0.2">
      <c r="A115" s="2" t="s">
        <v>124</v>
      </c>
      <c r="B115" s="319">
        <v>78</v>
      </c>
      <c r="C115" s="316">
        <v>0.21587637066841101</v>
      </c>
      <c r="D115" s="316">
        <v>0.1157486140728</v>
      </c>
      <c r="E115" s="316">
        <v>0.13242915272712699</v>
      </c>
      <c r="F115" s="316">
        <v>7.7505238354206099E-2</v>
      </c>
      <c r="G115" s="316">
        <v>7.5761489570140804E-3</v>
      </c>
      <c r="H115" s="316">
        <v>2.4669613689184199E-2</v>
      </c>
      <c r="I115" s="316">
        <v>9.2788953334093094E-3</v>
      </c>
      <c r="J115" s="316">
        <v>0</v>
      </c>
      <c r="K115" s="316">
        <v>0.416915953159332</v>
      </c>
      <c r="L115" s="316">
        <v>0.79586150634643804</v>
      </c>
    </row>
    <row r="116" spans="1:12" x14ac:dyDescent="0.2">
      <c r="A116" s="5" t="s">
        <v>125</v>
      </c>
      <c r="B116" s="318" t="s">
        <v>1</v>
      </c>
      <c r="C116" s="315" t="s">
        <v>1</v>
      </c>
      <c r="D116" s="315" t="s">
        <v>1</v>
      </c>
      <c r="E116" s="315" t="s">
        <v>1</v>
      </c>
      <c r="F116" s="315" t="s">
        <v>1</v>
      </c>
      <c r="G116" s="315" t="s">
        <v>1</v>
      </c>
      <c r="H116" s="315" t="s">
        <v>1</v>
      </c>
      <c r="I116" s="315" t="s">
        <v>1</v>
      </c>
      <c r="J116" s="315" t="s">
        <v>1</v>
      </c>
      <c r="K116" s="315" t="s">
        <v>1</v>
      </c>
      <c r="L116" s="315" t="s">
        <v>1</v>
      </c>
    </row>
    <row r="117" spans="1:12" x14ac:dyDescent="0.2">
      <c r="A117" s="2" t="s">
        <v>126</v>
      </c>
      <c r="B117" s="319">
        <v>72</v>
      </c>
      <c r="C117" s="316">
        <v>8.9167080819606795E-2</v>
      </c>
      <c r="D117" s="316">
        <v>0.18398408591747301</v>
      </c>
      <c r="E117" s="316">
        <v>0.132637619972229</v>
      </c>
      <c r="F117" s="316">
        <v>7.4343279004096999E-2</v>
      </c>
      <c r="G117" s="316">
        <v>7.3005072772502899E-2</v>
      </c>
      <c r="H117" s="316">
        <v>2.9225142672658001E-2</v>
      </c>
      <c r="I117" s="316">
        <v>9.6581794321537004E-2</v>
      </c>
      <c r="J117" s="316">
        <v>0</v>
      </c>
      <c r="K117" s="316">
        <v>0.321055918931961</v>
      </c>
      <c r="L117" s="316">
        <v>0.59767630555191498</v>
      </c>
    </row>
    <row r="118" spans="1:12" x14ac:dyDescent="0.2">
      <c r="A118" s="2" t="s">
        <v>127</v>
      </c>
      <c r="B118" s="319">
        <v>18</v>
      </c>
      <c r="C118" s="316" t="s">
        <v>1</v>
      </c>
      <c r="D118" s="316" t="s">
        <v>1</v>
      </c>
      <c r="E118" s="316" t="s">
        <v>1</v>
      </c>
      <c r="F118" s="316" t="s">
        <v>1</v>
      </c>
      <c r="G118" s="316" t="s">
        <v>1</v>
      </c>
      <c r="H118" s="316" t="s">
        <v>1</v>
      </c>
      <c r="I118" s="316" t="s">
        <v>1</v>
      </c>
      <c r="J118" s="316" t="s">
        <v>1</v>
      </c>
      <c r="K118" s="316" t="s">
        <v>1</v>
      </c>
      <c r="L118" s="316" t="s">
        <v>1</v>
      </c>
    </row>
    <row r="119" spans="1:12" x14ac:dyDescent="0.2">
      <c r="A119" s="2" t="s">
        <v>128</v>
      </c>
      <c r="B119" s="319">
        <v>23</v>
      </c>
      <c r="C119" s="316" t="s">
        <v>1</v>
      </c>
      <c r="D119" s="316" t="s">
        <v>1</v>
      </c>
      <c r="E119" s="316" t="s">
        <v>1</v>
      </c>
      <c r="F119" s="316" t="s">
        <v>1</v>
      </c>
      <c r="G119" s="316" t="s">
        <v>1</v>
      </c>
      <c r="H119" s="316" t="s">
        <v>1</v>
      </c>
      <c r="I119" s="316" t="s">
        <v>1</v>
      </c>
      <c r="J119" s="316" t="s">
        <v>1</v>
      </c>
      <c r="K119" s="316" t="s">
        <v>1</v>
      </c>
      <c r="L119" s="316" t="s">
        <v>1</v>
      </c>
    </row>
    <row r="120" spans="1:12" x14ac:dyDescent="0.2">
      <c r="A120" s="2" t="s">
        <v>129</v>
      </c>
      <c r="B120" s="319">
        <v>49</v>
      </c>
      <c r="C120" s="316">
        <v>0.24269907176494601</v>
      </c>
      <c r="D120" s="316">
        <v>7.1776822209358201E-2</v>
      </c>
      <c r="E120" s="316">
        <v>0.139565274119377</v>
      </c>
      <c r="F120" s="316">
        <v>0.15192739665508301</v>
      </c>
      <c r="G120" s="316">
        <v>5.6394912302494001E-2</v>
      </c>
      <c r="H120" s="316">
        <v>6.04054443538189E-2</v>
      </c>
      <c r="I120" s="316">
        <v>2.2944703698158299E-2</v>
      </c>
      <c r="J120" s="316">
        <v>0</v>
      </c>
      <c r="K120" s="316">
        <v>0.254286378622055</v>
      </c>
      <c r="L120" s="316">
        <v>0.60886800617438697</v>
      </c>
    </row>
    <row r="121" spans="1:12" x14ac:dyDescent="0.2">
      <c r="A121" s="2" t="s">
        <v>130</v>
      </c>
      <c r="B121" s="319">
        <v>43</v>
      </c>
      <c r="C121" s="316">
        <v>0.17035780847072601</v>
      </c>
      <c r="D121" s="316">
        <v>0.18068753182888</v>
      </c>
      <c r="E121" s="316">
        <v>0.14813406765461001</v>
      </c>
      <c r="F121" s="316">
        <v>3.14338319003582E-2</v>
      </c>
      <c r="G121" s="316">
        <v>4.50377315282822E-2</v>
      </c>
      <c r="H121" s="316">
        <v>0</v>
      </c>
      <c r="I121" s="316">
        <v>3.4196734428405803E-2</v>
      </c>
      <c r="J121" s="316">
        <v>0</v>
      </c>
      <c r="K121" s="316">
        <v>0.39015230536460899</v>
      </c>
      <c r="L121" s="316">
        <v>0.818531254930561</v>
      </c>
    </row>
    <row r="122" spans="1:12" x14ac:dyDescent="0.2">
      <c r="A122" s="2" t="s">
        <v>131</v>
      </c>
      <c r="B122" s="319">
        <v>37</v>
      </c>
      <c r="C122" s="316">
        <v>6.9940865039825398E-2</v>
      </c>
      <c r="D122" s="316">
        <v>9.0349249541759505E-2</v>
      </c>
      <c r="E122" s="316">
        <v>0.29096779227256803</v>
      </c>
      <c r="F122" s="316">
        <v>5.5921129882335698E-2</v>
      </c>
      <c r="G122" s="316">
        <v>1.09794354066253E-2</v>
      </c>
      <c r="H122" s="316">
        <v>0</v>
      </c>
      <c r="I122" s="316">
        <v>8.0398730933666201E-2</v>
      </c>
      <c r="J122" s="316">
        <v>9.1960597783327103E-3</v>
      </c>
      <c r="K122" s="316">
        <v>0.39224672317504899</v>
      </c>
      <c r="L122" s="316">
        <v>0.74250182505681095</v>
      </c>
    </row>
    <row r="123" spans="1:12" x14ac:dyDescent="0.2">
      <c r="A123" s="2" t="s">
        <v>132</v>
      </c>
      <c r="B123" s="319">
        <v>18</v>
      </c>
      <c r="C123" s="316" t="s">
        <v>1</v>
      </c>
      <c r="D123" s="316" t="s">
        <v>1</v>
      </c>
      <c r="E123" s="316" t="s">
        <v>1</v>
      </c>
      <c r="F123" s="316" t="s">
        <v>1</v>
      </c>
      <c r="G123" s="316" t="s">
        <v>1</v>
      </c>
      <c r="H123" s="316" t="s">
        <v>1</v>
      </c>
      <c r="I123" s="316" t="s">
        <v>1</v>
      </c>
      <c r="J123" s="316" t="s">
        <v>1</v>
      </c>
      <c r="K123" s="316" t="s">
        <v>1</v>
      </c>
      <c r="L123" s="316" t="s">
        <v>1</v>
      </c>
    </row>
    <row r="124" spans="1:12" x14ac:dyDescent="0.2">
      <c r="A124" s="3" t="s">
        <v>133</v>
      </c>
      <c r="B124" s="320">
        <v>94</v>
      </c>
      <c r="C124" s="317">
        <v>0.16961015760898601</v>
      </c>
      <c r="D124" s="317">
        <v>0.13738618791103399</v>
      </c>
      <c r="E124" s="317">
        <v>0.15610328316688499</v>
      </c>
      <c r="F124" s="317">
        <v>0.13913674652576399</v>
      </c>
      <c r="G124" s="317">
        <v>1.48774534463882E-2</v>
      </c>
      <c r="H124" s="317">
        <v>4.6358887106180198E-2</v>
      </c>
      <c r="I124" s="317">
        <v>8.7405785918235807E-2</v>
      </c>
      <c r="J124" s="317">
        <v>8.0466106534004198E-2</v>
      </c>
      <c r="K124" s="317">
        <v>0.168655395507812</v>
      </c>
      <c r="L124" s="317">
        <v>0.55704893507381603</v>
      </c>
    </row>
    <row r="126" spans="1:12" x14ac:dyDescent="0.2">
      <c r="A126" t="s">
        <v>298</v>
      </c>
    </row>
    <row r="128" spans="1:12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6" width="12.77734375" bestFit="1" customWidth="1"/>
  </cols>
  <sheetData>
    <row r="1" spans="1:16" x14ac:dyDescent="0.2">
      <c r="A1" s="16" t="str">
        <f>HYPERLINK("#'Inhalt'!A1", "Inhalt")</f>
        <v>Inhalt</v>
      </c>
    </row>
    <row r="3" spans="1:16" x14ac:dyDescent="0.2">
      <c r="A3" s="1" t="s">
        <v>299</v>
      </c>
    </row>
    <row r="4" spans="1:16" x14ac:dyDescent="0.2">
      <c r="A4" t="s">
        <v>289</v>
      </c>
    </row>
    <row r="5" spans="1:16" x14ac:dyDescent="0.2">
      <c r="A5" s="4" t="s">
        <v>24</v>
      </c>
      <c r="B5" s="4" t="s">
        <v>4</v>
      </c>
      <c r="C5" s="4" t="s">
        <v>300</v>
      </c>
      <c r="D5" s="4" t="s">
        <v>301</v>
      </c>
      <c r="E5" s="4" t="s">
        <v>302</v>
      </c>
      <c r="F5" s="4" t="s">
        <v>303</v>
      </c>
      <c r="G5" s="4" t="s">
        <v>304</v>
      </c>
      <c r="H5" s="4" t="s">
        <v>305</v>
      </c>
      <c r="I5" s="4" t="s">
        <v>306</v>
      </c>
      <c r="J5" s="4" t="s">
        <v>307</v>
      </c>
      <c r="K5" s="4" t="s">
        <v>308</v>
      </c>
      <c r="L5" s="4" t="s">
        <v>309</v>
      </c>
      <c r="M5" s="4" t="s">
        <v>310</v>
      </c>
      <c r="N5" s="4" t="s">
        <v>311</v>
      </c>
      <c r="O5" s="4" t="s">
        <v>25</v>
      </c>
      <c r="P5" s="4" t="s">
        <v>172</v>
      </c>
    </row>
    <row r="6" spans="1:16" x14ac:dyDescent="0.2">
      <c r="A6" s="5" t="s">
        <v>26</v>
      </c>
      <c r="B6" s="324" t="s">
        <v>1</v>
      </c>
      <c r="C6" s="321" t="s">
        <v>1</v>
      </c>
      <c r="D6" s="321" t="s">
        <v>1</v>
      </c>
      <c r="E6" s="321" t="s">
        <v>1</v>
      </c>
      <c r="F6" s="321" t="s">
        <v>1</v>
      </c>
      <c r="G6" s="321" t="s">
        <v>1</v>
      </c>
      <c r="H6" s="321" t="s">
        <v>1</v>
      </c>
      <c r="I6" s="321" t="s">
        <v>1</v>
      </c>
      <c r="J6" s="321" t="s">
        <v>1</v>
      </c>
      <c r="K6" s="321" t="s">
        <v>1</v>
      </c>
      <c r="L6" s="321" t="s">
        <v>1</v>
      </c>
      <c r="M6" s="321" t="s">
        <v>1</v>
      </c>
      <c r="N6" s="321" t="s">
        <v>1</v>
      </c>
      <c r="O6" s="327" t="s">
        <v>1</v>
      </c>
      <c r="P6" s="327" t="s">
        <v>1</v>
      </c>
    </row>
    <row r="7" spans="1:16" x14ac:dyDescent="0.2">
      <c r="A7" s="2" t="s">
        <v>26</v>
      </c>
      <c r="B7" s="325">
        <v>386</v>
      </c>
      <c r="C7" s="322">
        <v>7.2450288571417297E-3</v>
      </c>
      <c r="D7" s="322">
        <v>3.2115157693624503E-2</v>
      </c>
      <c r="E7" s="322">
        <v>8.4850609302520794E-2</v>
      </c>
      <c r="F7" s="322">
        <v>0.12999552488327001</v>
      </c>
      <c r="G7" s="322">
        <v>0.19973723590374001</v>
      </c>
      <c r="H7" s="322">
        <v>0.158959075808525</v>
      </c>
      <c r="I7" s="322">
        <v>0.15791028738021901</v>
      </c>
      <c r="J7" s="322">
        <v>5.5777173489332199E-2</v>
      </c>
      <c r="K7" s="322">
        <v>9.8052807152271299E-2</v>
      </c>
      <c r="L7" s="322">
        <v>6.0075901448726703E-2</v>
      </c>
      <c r="M7" s="322">
        <v>1.3661990873515601E-2</v>
      </c>
      <c r="N7" s="322">
        <v>1.6191954491660001E-3</v>
      </c>
      <c r="O7" s="328">
        <v>72.727447509765597</v>
      </c>
      <c r="P7" s="328">
        <v>70</v>
      </c>
    </row>
    <row r="8" spans="1:16" x14ac:dyDescent="0.2">
      <c r="A8" s="5" t="s">
        <v>27</v>
      </c>
      <c r="B8" s="324" t="s">
        <v>1</v>
      </c>
      <c r="C8" s="321" t="s">
        <v>1</v>
      </c>
      <c r="D8" s="321" t="s">
        <v>1</v>
      </c>
      <c r="E8" s="321" t="s">
        <v>1</v>
      </c>
      <c r="F8" s="321" t="s">
        <v>1</v>
      </c>
      <c r="G8" s="321" t="s">
        <v>1</v>
      </c>
      <c r="H8" s="321" t="s">
        <v>1</v>
      </c>
      <c r="I8" s="321" t="s">
        <v>1</v>
      </c>
      <c r="J8" s="321" t="s">
        <v>1</v>
      </c>
      <c r="K8" s="321" t="s">
        <v>1</v>
      </c>
      <c r="L8" s="321" t="s">
        <v>1</v>
      </c>
      <c r="M8" s="321" t="s">
        <v>1</v>
      </c>
      <c r="N8" s="321" t="s">
        <v>1</v>
      </c>
      <c r="O8" s="327" t="s">
        <v>1</v>
      </c>
      <c r="P8" s="327" t="s">
        <v>1</v>
      </c>
    </row>
    <row r="9" spans="1:16" x14ac:dyDescent="0.2">
      <c r="A9" s="2" t="s">
        <v>28</v>
      </c>
      <c r="B9" s="325">
        <v>171</v>
      </c>
      <c r="C9" s="322">
        <v>7.7406177297234501E-3</v>
      </c>
      <c r="D9" s="322">
        <v>5.7616271078586599E-2</v>
      </c>
      <c r="E9" s="322">
        <v>0.121238969266415</v>
      </c>
      <c r="F9" s="322">
        <v>0.174527913331985</v>
      </c>
      <c r="G9" s="322">
        <v>0.236814305186272</v>
      </c>
      <c r="H9" s="322">
        <v>0.17095836997032199</v>
      </c>
      <c r="I9" s="322">
        <v>0.11010657995939301</v>
      </c>
      <c r="J9" s="322">
        <v>3.4447044134140001E-2</v>
      </c>
      <c r="K9" s="322">
        <v>5.0753153860569E-2</v>
      </c>
      <c r="L9" s="322">
        <v>3.2891854643821702E-2</v>
      </c>
      <c r="M9" s="322">
        <v>0</v>
      </c>
      <c r="N9" s="322">
        <v>2.9049210716038899E-3</v>
      </c>
      <c r="O9" s="328">
        <v>64.512145996093807</v>
      </c>
      <c r="P9" s="328">
        <v>60</v>
      </c>
    </row>
    <row r="10" spans="1:16" x14ac:dyDescent="0.2">
      <c r="A10" s="2" t="s">
        <v>29</v>
      </c>
      <c r="B10" s="325">
        <v>27</v>
      </c>
      <c r="C10" s="322" t="s">
        <v>1</v>
      </c>
      <c r="D10" s="322" t="s">
        <v>1</v>
      </c>
      <c r="E10" s="322" t="s">
        <v>1</v>
      </c>
      <c r="F10" s="322" t="s">
        <v>1</v>
      </c>
      <c r="G10" s="322" t="s">
        <v>1</v>
      </c>
      <c r="H10" s="322" t="s">
        <v>1</v>
      </c>
      <c r="I10" s="322" t="s">
        <v>1</v>
      </c>
      <c r="J10" s="322" t="s">
        <v>1</v>
      </c>
      <c r="K10" s="322" t="s">
        <v>1</v>
      </c>
      <c r="L10" s="322" t="s">
        <v>1</v>
      </c>
      <c r="M10" s="322" t="s">
        <v>1</v>
      </c>
      <c r="N10" s="322" t="s">
        <v>1</v>
      </c>
      <c r="O10" s="328" t="s">
        <v>1</v>
      </c>
      <c r="P10" s="328" t="s">
        <v>1</v>
      </c>
    </row>
    <row r="11" spans="1:16" x14ac:dyDescent="0.2">
      <c r="A11" s="2" t="s">
        <v>30</v>
      </c>
      <c r="B11" s="325">
        <v>54</v>
      </c>
      <c r="C11" s="322">
        <v>0</v>
      </c>
      <c r="D11" s="322">
        <v>0</v>
      </c>
      <c r="E11" s="322">
        <v>0</v>
      </c>
      <c r="F11" s="322">
        <v>0</v>
      </c>
      <c r="G11" s="322">
        <v>0</v>
      </c>
      <c r="H11" s="322">
        <v>9.1798305511474595E-2</v>
      </c>
      <c r="I11" s="322">
        <v>0.21960265934467299</v>
      </c>
      <c r="J11" s="322">
        <v>9.62861403822899E-2</v>
      </c>
      <c r="K11" s="322">
        <v>0.37309986352920499</v>
      </c>
      <c r="L11" s="322">
        <v>0.18566991388797799</v>
      </c>
      <c r="M11" s="322">
        <v>3.3543124794960001E-2</v>
      </c>
      <c r="N11" s="322">
        <v>0</v>
      </c>
      <c r="O11" s="328">
        <v>100.641632080078</v>
      </c>
      <c r="P11" s="328">
        <v>100</v>
      </c>
    </row>
    <row r="12" spans="1:16" x14ac:dyDescent="0.2">
      <c r="A12" s="2" t="s">
        <v>31</v>
      </c>
      <c r="B12" s="325">
        <v>83</v>
      </c>
      <c r="C12" s="322">
        <v>1.7027156427502601E-2</v>
      </c>
      <c r="D12" s="322">
        <v>0</v>
      </c>
      <c r="E12" s="322">
        <v>0</v>
      </c>
      <c r="F12" s="322">
        <v>4.4403731822967502E-2</v>
      </c>
      <c r="G12" s="322">
        <v>0.15674555301666299</v>
      </c>
      <c r="H12" s="322">
        <v>0.20645242929458599</v>
      </c>
      <c r="I12" s="322">
        <v>0.26436248421669001</v>
      </c>
      <c r="J12" s="322">
        <v>0.10876227915287</v>
      </c>
      <c r="K12" s="322">
        <v>8.5842892527580303E-2</v>
      </c>
      <c r="L12" s="322">
        <v>6.4088739454746205E-2</v>
      </c>
      <c r="M12" s="322">
        <v>5.2314728498458897E-2</v>
      </c>
      <c r="N12" s="322">
        <v>0</v>
      </c>
      <c r="O12" s="328">
        <v>82.494079589843807</v>
      </c>
      <c r="P12" s="328">
        <v>80</v>
      </c>
    </row>
    <row r="13" spans="1:16" x14ac:dyDescent="0.2">
      <c r="A13" s="2" t="s">
        <v>32</v>
      </c>
      <c r="B13" s="325">
        <v>18</v>
      </c>
      <c r="C13" s="322" t="s">
        <v>1</v>
      </c>
      <c r="D13" s="322" t="s">
        <v>1</v>
      </c>
      <c r="E13" s="322" t="s">
        <v>1</v>
      </c>
      <c r="F13" s="322" t="s">
        <v>1</v>
      </c>
      <c r="G13" s="322" t="s">
        <v>1</v>
      </c>
      <c r="H13" s="322" t="s">
        <v>1</v>
      </c>
      <c r="I13" s="322" t="s">
        <v>1</v>
      </c>
      <c r="J13" s="322" t="s">
        <v>1</v>
      </c>
      <c r="K13" s="322" t="s">
        <v>1</v>
      </c>
      <c r="L13" s="322" t="s">
        <v>1</v>
      </c>
      <c r="M13" s="322" t="s">
        <v>1</v>
      </c>
      <c r="N13" s="322" t="s">
        <v>1</v>
      </c>
      <c r="O13" s="328" t="s">
        <v>1</v>
      </c>
      <c r="P13" s="328" t="s">
        <v>1</v>
      </c>
    </row>
    <row r="14" spans="1:16" x14ac:dyDescent="0.2">
      <c r="A14" s="2" t="s">
        <v>33</v>
      </c>
      <c r="B14" s="325">
        <v>26</v>
      </c>
      <c r="C14" s="322" t="s">
        <v>1</v>
      </c>
      <c r="D14" s="322" t="s">
        <v>1</v>
      </c>
      <c r="E14" s="322" t="s">
        <v>1</v>
      </c>
      <c r="F14" s="322" t="s">
        <v>1</v>
      </c>
      <c r="G14" s="322" t="s">
        <v>1</v>
      </c>
      <c r="H14" s="322" t="s">
        <v>1</v>
      </c>
      <c r="I14" s="322" t="s">
        <v>1</v>
      </c>
      <c r="J14" s="322" t="s">
        <v>1</v>
      </c>
      <c r="K14" s="322" t="s">
        <v>1</v>
      </c>
      <c r="L14" s="322" t="s">
        <v>1</v>
      </c>
      <c r="M14" s="322" t="s">
        <v>1</v>
      </c>
      <c r="N14" s="322" t="s">
        <v>1</v>
      </c>
      <c r="O14" s="328" t="s">
        <v>1</v>
      </c>
      <c r="P14" s="328" t="s">
        <v>1</v>
      </c>
    </row>
    <row r="15" spans="1:16" x14ac:dyDescent="0.2">
      <c r="A15" s="5" t="s">
        <v>34</v>
      </c>
      <c r="B15" s="324" t="s">
        <v>1</v>
      </c>
      <c r="C15" s="321" t="s">
        <v>1</v>
      </c>
      <c r="D15" s="321" t="s">
        <v>1</v>
      </c>
      <c r="E15" s="321" t="s">
        <v>1</v>
      </c>
      <c r="F15" s="321" t="s">
        <v>1</v>
      </c>
      <c r="G15" s="321" t="s">
        <v>1</v>
      </c>
      <c r="H15" s="321" t="s">
        <v>1</v>
      </c>
      <c r="I15" s="321" t="s">
        <v>1</v>
      </c>
      <c r="J15" s="321" t="s">
        <v>1</v>
      </c>
      <c r="K15" s="321" t="s">
        <v>1</v>
      </c>
      <c r="L15" s="321" t="s">
        <v>1</v>
      </c>
      <c r="M15" s="321" t="s">
        <v>1</v>
      </c>
      <c r="N15" s="321" t="s">
        <v>1</v>
      </c>
      <c r="O15" s="327" t="s">
        <v>1</v>
      </c>
      <c r="P15" s="327" t="s">
        <v>1</v>
      </c>
    </row>
    <row r="16" spans="1:16" x14ac:dyDescent="0.2">
      <c r="A16" s="2" t="s">
        <v>35</v>
      </c>
      <c r="B16" s="325">
        <v>282</v>
      </c>
      <c r="C16" s="322">
        <v>6.6416985355317601E-3</v>
      </c>
      <c r="D16" s="322">
        <v>2.9789188876748099E-2</v>
      </c>
      <c r="E16" s="322">
        <v>5.5084075778722798E-2</v>
      </c>
      <c r="F16" s="322">
        <v>0.10507838428020499</v>
      </c>
      <c r="G16" s="322">
        <v>0.19035635888576499</v>
      </c>
      <c r="H16" s="322">
        <v>0.15674084424972501</v>
      </c>
      <c r="I16" s="322">
        <v>0.19286508858203899</v>
      </c>
      <c r="J16" s="322">
        <v>6.0879889875650399E-2</v>
      </c>
      <c r="K16" s="322">
        <v>0.12802112102508501</v>
      </c>
      <c r="L16" s="322">
        <v>5.4658912122249603E-2</v>
      </c>
      <c r="M16" s="322">
        <v>1.76749974489212E-2</v>
      </c>
      <c r="N16" s="322">
        <v>2.20944033935666E-3</v>
      </c>
      <c r="O16" s="328">
        <v>75.682189941406193</v>
      </c>
      <c r="P16" s="328">
        <v>70</v>
      </c>
    </row>
    <row r="17" spans="1:16" x14ac:dyDescent="0.2">
      <c r="A17" s="2" t="s">
        <v>36</v>
      </c>
      <c r="B17" s="325">
        <v>23</v>
      </c>
      <c r="C17" s="322" t="s">
        <v>1</v>
      </c>
      <c r="D17" s="322" t="s">
        <v>1</v>
      </c>
      <c r="E17" s="322" t="s">
        <v>1</v>
      </c>
      <c r="F17" s="322" t="s">
        <v>1</v>
      </c>
      <c r="G17" s="322" t="s">
        <v>1</v>
      </c>
      <c r="H17" s="322" t="s">
        <v>1</v>
      </c>
      <c r="I17" s="322" t="s">
        <v>1</v>
      </c>
      <c r="J17" s="322" t="s">
        <v>1</v>
      </c>
      <c r="K17" s="322" t="s">
        <v>1</v>
      </c>
      <c r="L17" s="322" t="s">
        <v>1</v>
      </c>
      <c r="M17" s="322" t="s">
        <v>1</v>
      </c>
      <c r="N17" s="322" t="s">
        <v>1</v>
      </c>
      <c r="O17" s="328" t="s">
        <v>1</v>
      </c>
      <c r="P17" s="328" t="s">
        <v>1</v>
      </c>
    </row>
    <row r="18" spans="1:16" x14ac:dyDescent="0.2">
      <c r="A18" s="2" t="s">
        <v>37</v>
      </c>
      <c r="B18" s="325">
        <v>46</v>
      </c>
      <c r="C18" s="322">
        <v>0</v>
      </c>
      <c r="D18" s="322">
        <v>6.2917515635490404E-2</v>
      </c>
      <c r="E18" s="322">
        <v>0.20961652696132699</v>
      </c>
      <c r="F18" s="322">
        <v>0.30800253152847301</v>
      </c>
      <c r="G18" s="322">
        <v>0.240389615297318</v>
      </c>
      <c r="H18" s="322">
        <v>8.9352786540985094E-2</v>
      </c>
      <c r="I18" s="322">
        <v>0</v>
      </c>
      <c r="J18" s="322">
        <v>5.4489918053150198E-2</v>
      </c>
      <c r="K18" s="322">
        <v>2.6181638240814199E-2</v>
      </c>
      <c r="L18" s="322">
        <v>0</v>
      </c>
      <c r="M18" s="322">
        <v>9.0494584292173403E-3</v>
      </c>
      <c r="N18" s="322">
        <v>0</v>
      </c>
      <c r="O18" s="328">
        <v>57.757724761962898</v>
      </c>
      <c r="P18" s="328">
        <v>54</v>
      </c>
    </row>
    <row r="19" spans="1:16" x14ac:dyDescent="0.2">
      <c r="A19" s="2" t="s">
        <v>38</v>
      </c>
      <c r="B19" s="325">
        <v>26</v>
      </c>
      <c r="C19" s="322" t="s">
        <v>1</v>
      </c>
      <c r="D19" s="322" t="s">
        <v>1</v>
      </c>
      <c r="E19" s="322" t="s">
        <v>1</v>
      </c>
      <c r="F19" s="322" t="s">
        <v>1</v>
      </c>
      <c r="G19" s="322" t="s">
        <v>1</v>
      </c>
      <c r="H19" s="322" t="s">
        <v>1</v>
      </c>
      <c r="I19" s="322" t="s">
        <v>1</v>
      </c>
      <c r="J19" s="322" t="s">
        <v>1</v>
      </c>
      <c r="K19" s="322" t="s">
        <v>1</v>
      </c>
      <c r="L19" s="322" t="s">
        <v>1</v>
      </c>
      <c r="M19" s="322" t="s">
        <v>1</v>
      </c>
      <c r="N19" s="322" t="s">
        <v>1</v>
      </c>
      <c r="O19" s="328" t="s">
        <v>1</v>
      </c>
      <c r="P19" s="328" t="s">
        <v>1</v>
      </c>
    </row>
    <row r="20" spans="1:16" x14ac:dyDescent="0.2">
      <c r="A20" s="5" t="s">
        <v>39</v>
      </c>
      <c r="B20" s="324" t="s">
        <v>1</v>
      </c>
      <c r="C20" s="321" t="s">
        <v>1</v>
      </c>
      <c r="D20" s="321" t="s">
        <v>1</v>
      </c>
      <c r="E20" s="321" t="s">
        <v>1</v>
      </c>
      <c r="F20" s="321" t="s">
        <v>1</v>
      </c>
      <c r="G20" s="321" t="s">
        <v>1</v>
      </c>
      <c r="H20" s="321" t="s">
        <v>1</v>
      </c>
      <c r="I20" s="321" t="s">
        <v>1</v>
      </c>
      <c r="J20" s="321" t="s">
        <v>1</v>
      </c>
      <c r="K20" s="321" t="s">
        <v>1</v>
      </c>
      <c r="L20" s="321" t="s">
        <v>1</v>
      </c>
      <c r="M20" s="321" t="s">
        <v>1</v>
      </c>
      <c r="N20" s="321" t="s">
        <v>1</v>
      </c>
      <c r="O20" s="327" t="s">
        <v>1</v>
      </c>
      <c r="P20" s="327" t="s">
        <v>1</v>
      </c>
    </row>
    <row r="21" spans="1:16" x14ac:dyDescent="0.2">
      <c r="A21" s="2" t="s">
        <v>35</v>
      </c>
      <c r="B21" s="325">
        <v>282</v>
      </c>
      <c r="C21" s="322">
        <v>6.6416985355317601E-3</v>
      </c>
      <c r="D21" s="322">
        <v>2.9789188876748099E-2</v>
      </c>
      <c r="E21" s="322">
        <v>5.5084075778722798E-2</v>
      </c>
      <c r="F21" s="322">
        <v>0.10507838428020499</v>
      </c>
      <c r="G21" s="322">
        <v>0.19035635888576499</v>
      </c>
      <c r="H21" s="322">
        <v>0.15674084424972501</v>
      </c>
      <c r="I21" s="322">
        <v>0.19286508858203899</v>
      </c>
      <c r="J21" s="322">
        <v>6.0879889875650399E-2</v>
      </c>
      <c r="K21" s="322">
        <v>0.12802112102508501</v>
      </c>
      <c r="L21" s="322">
        <v>5.4658912122249603E-2</v>
      </c>
      <c r="M21" s="322">
        <v>1.76749974489212E-2</v>
      </c>
      <c r="N21" s="322">
        <v>2.20944033935666E-3</v>
      </c>
      <c r="O21" s="328">
        <v>75.682189941406193</v>
      </c>
      <c r="P21" s="328">
        <v>70</v>
      </c>
    </row>
    <row r="22" spans="1:16" x14ac:dyDescent="0.2">
      <c r="A22" s="2" t="s">
        <v>40</v>
      </c>
      <c r="B22" s="325">
        <v>12</v>
      </c>
      <c r="C22" s="322" t="s">
        <v>1</v>
      </c>
      <c r="D22" s="322" t="s">
        <v>1</v>
      </c>
      <c r="E22" s="322" t="s">
        <v>1</v>
      </c>
      <c r="F22" s="322" t="s">
        <v>1</v>
      </c>
      <c r="G22" s="322" t="s">
        <v>1</v>
      </c>
      <c r="H22" s="322" t="s">
        <v>1</v>
      </c>
      <c r="I22" s="322" t="s">
        <v>1</v>
      </c>
      <c r="J22" s="322" t="s">
        <v>1</v>
      </c>
      <c r="K22" s="322" t="s">
        <v>1</v>
      </c>
      <c r="L22" s="322" t="s">
        <v>1</v>
      </c>
      <c r="M22" s="322" t="s">
        <v>1</v>
      </c>
      <c r="N22" s="322" t="s">
        <v>1</v>
      </c>
      <c r="O22" s="328" t="s">
        <v>1</v>
      </c>
      <c r="P22" s="328" t="s">
        <v>1</v>
      </c>
    </row>
    <row r="23" spans="1:16" x14ac:dyDescent="0.2">
      <c r="A23" s="2" t="s">
        <v>41</v>
      </c>
      <c r="B23" s="325">
        <v>11</v>
      </c>
      <c r="C23" s="322" t="s">
        <v>1</v>
      </c>
      <c r="D23" s="322" t="s">
        <v>1</v>
      </c>
      <c r="E23" s="322" t="s">
        <v>1</v>
      </c>
      <c r="F23" s="322" t="s">
        <v>1</v>
      </c>
      <c r="G23" s="322" t="s">
        <v>1</v>
      </c>
      <c r="H23" s="322" t="s">
        <v>1</v>
      </c>
      <c r="I23" s="322" t="s">
        <v>1</v>
      </c>
      <c r="J23" s="322" t="s">
        <v>1</v>
      </c>
      <c r="K23" s="322" t="s">
        <v>1</v>
      </c>
      <c r="L23" s="322" t="s">
        <v>1</v>
      </c>
      <c r="M23" s="322" t="s">
        <v>1</v>
      </c>
      <c r="N23" s="322" t="s">
        <v>1</v>
      </c>
      <c r="O23" s="328" t="s">
        <v>1</v>
      </c>
      <c r="P23" s="328" t="s">
        <v>1</v>
      </c>
    </row>
    <row r="24" spans="1:16" x14ac:dyDescent="0.2">
      <c r="A24" s="2" t="s">
        <v>42</v>
      </c>
      <c r="B24" s="325">
        <v>0</v>
      </c>
      <c r="C24" s="322" t="s">
        <v>1</v>
      </c>
      <c r="D24" s="322" t="s">
        <v>1</v>
      </c>
      <c r="E24" s="322" t="s">
        <v>1</v>
      </c>
      <c r="F24" s="322" t="s">
        <v>1</v>
      </c>
      <c r="G24" s="322" t="s">
        <v>1</v>
      </c>
      <c r="H24" s="322" t="s">
        <v>1</v>
      </c>
      <c r="I24" s="322" t="s">
        <v>1</v>
      </c>
      <c r="J24" s="322" t="s">
        <v>1</v>
      </c>
      <c r="K24" s="322" t="s">
        <v>1</v>
      </c>
      <c r="L24" s="322" t="s">
        <v>1</v>
      </c>
      <c r="M24" s="322" t="s">
        <v>1</v>
      </c>
      <c r="N24" s="322" t="s">
        <v>1</v>
      </c>
      <c r="O24" s="328" t="s">
        <v>1</v>
      </c>
      <c r="P24" s="328" t="s">
        <v>1</v>
      </c>
    </row>
    <row r="25" spans="1:16" x14ac:dyDescent="0.2">
      <c r="A25" s="2" t="s">
        <v>43</v>
      </c>
      <c r="B25" s="325">
        <v>0</v>
      </c>
      <c r="C25" s="322" t="s">
        <v>1</v>
      </c>
      <c r="D25" s="322" t="s">
        <v>1</v>
      </c>
      <c r="E25" s="322" t="s">
        <v>1</v>
      </c>
      <c r="F25" s="322" t="s">
        <v>1</v>
      </c>
      <c r="G25" s="322" t="s">
        <v>1</v>
      </c>
      <c r="H25" s="322" t="s">
        <v>1</v>
      </c>
      <c r="I25" s="322" t="s">
        <v>1</v>
      </c>
      <c r="J25" s="322" t="s">
        <v>1</v>
      </c>
      <c r="K25" s="322" t="s">
        <v>1</v>
      </c>
      <c r="L25" s="322" t="s">
        <v>1</v>
      </c>
      <c r="M25" s="322" t="s">
        <v>1</v>
      </c>
      <c r="N25" s="322" t="s">
        <v>1</v>
      </c>
      <c r="O25" s="328" t="s">
        <v>1</v>
      </c>
      <c r="P25" s="328" t="s">
        <v>1</v>
      </c>
    </row>
    <row r="26" spans="1:16" x14ac:dyDescent="0.2">
      <c r="A26" s="2" t="s">
        <v>37</v>
      </c>
      <c r="B26" s="325">
        <v>46</v>
      </c>
      <c r="C26" s="322">
        <v>0</v>
      </c>
      <c r="D26" s="322">
        <v>6.2917515635490404E-2</v>
      </c>
      <c r="E26" s="322">
        <v>0.20961652696132699</v>
      </c>
      <c r="F26" s="322">
        <v>0.30800253152847301</v>
      </c>
      <c r="G26" s="322">
        <v>0.240389615297318</v>
      </c>
      <c r="H26" s="322">
        <v>8.9352786540985094E-2</v>
      </c>
      <c r="I26" s="322">
        <v>0</v>
      </c>
      <c r="J26" s="322">
        <v>5.4489918053150198E-2</v>
      </c>
      <c r="K26" s="322">
        <v>2.6181638240814199E-2</v>
      </c>
      <c r="L26" s="322">
        <v>0</v>
      </c>
      <c r="M26" s="322">
        <v>9.0494584292173403E-3</v>
      </c>
      <c r="N26" s="322">
        <v>0</v>
      </c>
      <c r="O26" s="328">
        <v>57.757724761962898</v>
      </c>
      <c r="P26" s="328">
        <v>54</v>
      </c>
    </row>
    <row r="27" spans="1:16" x14ac:dyDescent="0.2">
      <c r="A27" s="2" t="s">
        <v>44</v>
      </c>
      <c r="B27" s="325">
        <v>5</v>
      </c>
      <c r="C27" s="322" t="s">
        <v>1</v>
      </c>
      <c r="D27" s="322" t="s">
        <v>1</v>
      </c>
      <c r="E27" s="322" t="s">
        <v>1</v>
      </c>
      <c r="F27" s="322" t="s">
        <v>1</v>
      </c>
      <c r="G27" s="322" t="s">
        <v>1</v>
      </c>
      <c r="H27" s="322" t="s">
        <v>1</v>
      </c>
      <c r="I27" s="322" t="s">
        <v>1</v>
      </c>
      <c r="J27" s="322" t="s">
        <v>1</v>
      </c>
      <c r="K27" s="322" t="s">
        <v>1</v>
      </c>
      <c r="L27" s="322" t="s">
        <v>1</v>
      </c>
      <c r="M27" s="322" t="s">
        <v>1</v>
      </c>
      <c r="N27" s="322" t="s">
        <v>1</v>
      </c>
      <c r="O27" s="328" t="s">
        <v>1</v>
      </c>
      <c r="P27" s="328" t="s">
        <v>1</v>
      </c>
    </row>
    <row r="28" spans="1:16" x14ac:dyDescent="0.2">
      <c r="A28" s="2" t="s">
        <v>45</v>
      </c>
      <c r="B28" s="325">
        <v>21</v>
      </c>
      <c r="C28" s="322" t="s">
        <v>1</v>
      </c>
      <c r="D28" s="322" t="s">
        <v>1</v>
      </c>
      <c r="E28" s="322" t="s">
        <v>1</v>
      </c>
      <c r="F28" s="322" t="s">
        <v>1</v>
      </c>
      <c r="G28" s="322" t="s">
        <v>1</v>
      </c>
      <c r="H28" s="322" t="s">
        <v>1</v>
      </c>
      <c r="I28" s="322" t="s">
        <v>1</v>
      </c>
      <c r="J28" s="322" t="s">
        <v>1</v>
      </c>
      <c r="K28" s="322" t="s">
        <v>1</v>
      </c>
      <c r="L28" s="322" t="s">
        <v>1</v>
      </c>
      <c r="M28" s="322" t="s">
        <v>1</v>
      </c>
      <c r="N28" s="322" t="s">
        <v>1</v>
      </c>
      <c r="O28" s="328" t="s">
        <v>1</v>
      </c>
      <c r="P28" s="328" t="s">
        <v>1</v>
      </c>
    </row>
    <row r="29" spans="1:16" x14ac:dyDescent="0.2">
      <c r="A29" s="5" t="s">
        <v>46</v>
      </c>
      <c r="B29" s="324" t="s">
        <v>1</v>
      </c>
      <c r="C29" s="321" t="s">
        <v>1</v>
      </c>
      <c r="D29" s="321" t="s">
        <v>1</v>
      </c>
      <c r="E29" s="321" t="s">
        <v>1</v>
      </c>
      <c r="F29" s="321" t="s">
        <v>1</v>
      </c>
      <c r="G29" s="321" t="s">
        <v>1</v>
      </c>
      <c r="H29" s="321" t="s">
        <v>1</v>
      </c>
      <c r="I29" s="321" t="s">
        <v>1</v>
      </c>
      <c r="J29" s="321" t="s">
        <v>1</v>
      </c>
      <c r="K29" s="321" t="s">
        <v>1</v>
      </c>
      <c r="L29" s="321" t="s">
        <v>1</v>
      </c>
      <c r="M29" s="321" t="s">
        <v>1</v>
      </c>
      <c r="N29" s="321" t="s">
        <v>1</v>
      </c>
      <c r="O29" s="327" t="s">
        <v>1</v>
      </c>
      <c r="P29" s="327" t="s">
        <v>1</v>
      </c>
    </row>
    <row r="30" spans="1:16" x14ac:dyDescent="0.2">
      <c r="A30" s="2" t="s">
        <v>47</v>
      </c>
      <c r="B30" s="325">
        <v>25</v>
      </c>
      <c r="C30" s="322" t="s">
        <v>1</v>
      </c>
      <c r="D30" s="322" t="s">
        <v>1</v>
      </c>
      <c r="E30" s="322" t="s">
        <v>1</v>
      </c>
      <c r="F30" s="322" t="s">
        <v>1</v>
      </c>
      <c r="G30" s="322" t="s">
        <v>1</v>
      </c>
      <c r="H30" s="322" t="s">
        <v>1</v>
      </c>
      <c r="I30" s="322" t="s">
        <v>1</v>
      </c>
      <c r="J30" s="322" t="s">
        <v>1</v>
      </c>
      <c r="K30" s="322" t="s">
        <v>1</v>
      </c>
      <c r="L30" s="322" t="s">
        <v>1</v>
      </c>
      <c r="M30" s="322" t="s">
        <v>1</v>
      </c>
      <c r="N30" s="322" t="s">
        <v>1</v>
      </c>
      <c r="O30" s="328" t="s">
        <v>1</v>
      </c>
      <c r="P30" s="328" t="s">
        <v>1</v>
      </c>
    </row>
    <row r="31" spans="1:16" x14ac:dyDescent="0.2">
      <c r="A31" s="2" t="s">
        <v>48</v>
      </c>
      <c r="B31" s="325">
        <v>103</v>
      </c>
      <c r="C31" s="322">
        <v>8.00154358148575E-3</v>
      </c>
      <c r="D31" s="322">
        <v>7.1508184075355502E-2</v>
      </c>
      <c r="E31" s="322">
        <v>0.163585320115089</v>
      </c>
      <c r="F31" s="322">
        <v>0.19689926505088801</v>
      </c>
      <c r="G31" s="322">
        <v>0.24204131960868799</v>
      </c>
      <c r="H31" s="322">
        <v>0.179260224103928</v>
      </c>
      <c r="I31" s="322">
        <v>6.5876521170139299E-2</v>
      </c>
      <c r="J31" s="322">
        <v>2.13230568915606E-2</v>
      </c>
      <c r="K31" s="322">
        <v>2.7877822518348701E-2</v>
      </c>
      <c r="L31" s="322">
        <v>2.36267391592264E-2</v>
      </c>
      <c r="M31" s="322">
        <v>0</v>
      </c>
      <c r="N31" s="322">
        <v>0</v>
      </c>
      <c r="O31" s="328">
        <v>60.657024383544901</v>
      </c>
      <c r="P31" s="328">
        <v>60</v>
      </c>
    </row>
    <row r="32" spans="1:16" x14ac:dyDescent="0.2">
      <c r="A32" s="2" t="s">
        <v>49</v>
      </c>
      <c r="B32" s="325">
        <v>64</v>
      </c>
      <c r="C32" s="322">
        <v>0</v>
      </c>
      <c r="D32" s="322">
        <v>0</v>
      </c>
      <c r="E32" s="322">
        <v>0</v>
      </c>
      <c r="F32" s="322">
        <v>0.112500049173832</v>
      </c>
      <c r="G32" s="322">
        <v>0.26300036907196001</v>
      </c>
      <c r="H32" s="322">
        <v>0.10982739925384501</v>
      </c>
      <c r="I32" s="322">
        <v>0.29606014490127602</v>
      </c>
      <c r="J32" s="322">
        <v>4.1422229260206202E-2</v>
      </c>
      <c r="K32" s="322">
        <v>0.13492120802402499</v>
      </c>
      <c r="L32" s="322">
        <v>4.2268600314855603E-2</v>
      </c>
      <c r="M32" s="322">
        <v>0</v>
      </c>
      <c r="N32" s="322">
        <v>0</v>
      </c>
      <c r="O32" s="328">
        <v>76.175590515136705</v>
      </c>
      <c r="P32" s="328">
        <v>80</v>
      </c>
    </row>
    <row r="33" spans="1:16" x14ac:dyDescent="0.2">
      <c r="A33" s="2" t="s">
        <v>50</v>
      </c>
      <c r="B33" s="325">
        <v>156</v>
      </c>
      <c r="C33" s="322">
        <v>0</v>
      </c>
      <c r="D33" s="322">
        <v>0</v>
      </c>
      <c r="E33" s="322">
        <v>1.13841155543923E-2</v>
      </c>
      <c r="F33" s="322">
        <v>5.9360712766647297E-2</v>
      </c>
      <c r="G33" s="322">
        <v>0.100677572190762</v>
      </c>
      <c r="H33" s="322">
        <v>0.21460613608360299</v>
      </c>
      <c r="I33" s="322">
        <v>0.226158812642097</v>
      </c>
      <c r="J33" s="322">
        <v>0.100052207708359</v>
      </c>
      <c r="K33" s="322">
        <v>0.16225449740886699</v>
      </c>
      <c r="L33" s="322">
        <v>8.1688195466995198E-2</v>
      </c>
      <c r="M33" s="322">
        <v>3.9174817502498599E-2</v>
      </c>
      <c r="N33" s="322">
        <v>4.6429312787950004E-3</v>
      </c>
      <c r="O33" s="328">
        <v>85.888618469238295</v>
      </c>
      <c r="P33" s="328">
        <v>80</v>
      </c>
    </row>
    <row r="34" spans="1:16" x14ac:dyDescent="0.2">
      <c r="A34" s="5" t="s">
        <v>51</v>
      </c>
      <c r="B34" s="324" t="s">
        <v>1</v>
      </c>
      <c r="C34" s="321" t="s">
        <v>1</v>
      </c>
      <c r="D34" s="321" t="s">
        <v>1</v>
      </c>
      <c r="E34" s="321" t="s">
        <v>1</v>
      </c>
      <c r="F34" s="321" t="s">
        <v>1</v>
      </c>
      <c r="G34" s="321" t="s">
        <v>1</v>
      </c>
      <c r="H34" s="321" t="s">
        <v>1</v>
      </c>
      <c r="I34" s="321" t="s">
        <v>1</v>
      </c>
      <c r="J34" s="321" t="s">
        <v>1</v>
      </c>
      <c r="K34" s="321" t="s">
        <v>1</v>
      </c>
      <c r="L34" s="321" t="s">
        <v>1</v>
      </c>
      <c r="M34" s="321" t="s">
        <v>1</v>
      </c>
      <c r="N34" s="321" t="s">
        <v>1</v>
      </c>
      <c r="O34" s="327" t="s">
        <v>1</v>
      </c>
      <c r="P34" s="327" t="s">
        <v>1</v>
      </c>
    </row>
    <row r="35" spans="1:16" x14ac:dyDescent="0.2">
      <c r="A35" s="2" t="s">
        <v>52</v>
      </c>
      <c r="B35" s="325">
        <v>136</v>
      </c>
      <c r="C35" s="322">
        <v>0</v>
      </c>
      <c r="D35" s="322">
        <v>3.4859731793403598E-2</v>
      </c>
      <c r="E35" s="322">
        <v>0.15413431823253601</v>
      </c>
      <c r="F35" s="322">
        <v>0.19746454060077701</v>
      </c>
      <c r="G35" s="322">
        <v>0.24540452659130099</v>
      </c>
      <c r="H35" s="322">
        <v>0.16429919004440299</v>
      </c>
      <c r="I35" s="322">
        <v>0.10048177093267401</v>
      </c>
      <c r="J35" s="322">
        <v>3.2449193298816702E-2</v>
      </c>
      <c r="K35" s="322">
        <v>3.77292558550835E-2</v>
      </c>
      <c r="L35" s="322">
        <v>2.97764409333467E-2</v>
      </c>
      <c r="M35" s="322">
        <v>0</v>
      </c>
      <c r="N35" s="322">
        <v>3.40102962218225E-3</v>
      </c>
      <c r="O35" s="328">
        <v>63.798583984375</v>
      </c>
      <c r="P35" s="328">
        <v>60</v>
      </c>
    </row>
    <row r="36" spans="1:16" x14ac:dyDescent="0.2">
      <c r="A36" s="2" t="s">
        <v>53</v>
      </c>
      <c r="B36" s="325">
        <v>142</v>
      </c>
      <c r="C36" s="322">
        <v>2.4976715445518501E-2</v>
      </c>
      <c r="D36" s="322">
        <v>3.2592121511697797E-2</v>
      </c>
      <c r="E36" s="322">
        <v>1.5627318993210799E-2</v>
      </c>
      <c r="F36" s="322">
        <v>6.1367034912109403E-2</v>
      </c>
      <c r="G36" s="322">
        <v>0.21949404478073101</v>
      </c>
      <c r="H36" s="322">
        <v>0.19776958227157601</v>
      </c>
      <c r="I36" s="322">
        <v>0.22559629380703</v>
      </c>
      <c r="J36" s="322">
        <v>7.0236839354038197E-2</v>
      </c>
      <c r="K36" s="322">
        <v>7.9752318561077104E-2</v>
      </c>
      <c r="L36" s="322">
        <v>4.1548702865838998E-2</v>
      </c>
      <c r="M36" s="322">
        <v>3.1039034947753001E-2</v>
      </c>
      <c r="N36" s="322">
        <v>0</v>
      </c>
      <c r="O36" s="328">
        <v>75.411941528320298</v>
      </c>
      <c r="P36" s="328">
        <v>70</v>
      </c>
    </row>
    <row r="37" spans="1:16" x14ac:dyDescent="0.2">
      <c r="A37" s="2" t="s">
        <v>54</v>
      </c>
      <c r="B37" s="325">
        <v>56</v>
      </c>
      <c r="C37" s="322">
        <v>0</v>
      </c>
      <c r="D37" s="322">
        <v>3.0299358069896701E-2</v>
      </c>
      <c r="E37" s="322">
        <v>3.1835746020078701E-2</v>
      </c>
      <c r="F37" s="322">
        <v>8.4595136344432803E-2</v>
      </c>
      <c r="G37" s="322">
        <v>3.9693199098110199E-2</v>
      </c>
      <c r="H37" s="322">
        <v>0.147594898939133</v>
      </c>
      <c r="I37" s="322">
        <v>0.25495275855064398</v>
      </c>
      <c r="J37" s="322">
        <v>4.9034997820854201E-2</v>
      </c>
      <c r="K37" s="322">
        <v>0.17942002415656999</v>
      </c>
      <c r="L37" s="322">
        <v>0.159028425812721</v>
      </c>
      <c r="M37" s="322">
        <v>2.3545444011688201E-2</v>
      </c>
      <c r="N37" s="322">
        <v>0</v>
      </c>
      <c r="O37" s="328">
        <v>86.473381042480497</v>
      </c>
      <c r="P37" s="328">
        <v>85</v>
      </c>
    </row>
    <row r="38" spans="1:16" x14ac:dyDescent="0.2">
      <c r="A38" s="2" t="s">
        <v>55</v>
      </c>
      <c r="B38" s="325">
        <v>48</v>
      </c>
      <c r="C38" s="322">
        <v>0</v>
      </c>
      <c r="D38" s="322">
        <v>2.39944346249104E-2</v>
      </c>
      <c r="E38" s="322">
        <v>3.1125444918870902E-2</v>
      </c>
      <c r="F38" s="322">
        <v>7.4391914531588598E-3</v>
      </c>
      <c r="G38" s="322">
        <v>0.14991153776645699</v>
      </c>
      <c r="H38" s="322">
        <v>1.57615225762129E-2</v>
      </c>
      <c r="I38" s="322">
        <v>9.8401486873626695E-2</v>
      </c>
      <c r="J38" s="322">
        <v>0.14525194466114</v>
      </c>
      <c r="K38" s="322">
        <v>0.36294233798980702</v>
      </c>
      <c r="L38" s="322">
        <v>0.147097438573837</v>
      </c>
      <c r="M38" s="322">
        <v>1.8074676394462599E-2</v>
      </c>
      <c r="N38" s="322">
        <v>0</v>
      </c>
      <c r="O38" s="328">
        <v>92.519821166992202</v>
      </c>
      <c r="P38" s="328">
        <v>100</v>
      </c>
    </row>
    <row r="39" spans="1:16" x14ac:dyDescent="0.2">
      <c r="A39" s="5" t="s">
        <v>56</v>
      </c>
      <c r="B39" s="324" t="s">
        <v>1</v>
      </c>
      <c r="C39" s="321" t="s">
        <v>1</v>
      </c>
      <c r="D39" s="321" t="s">
        <v>1</v>
      </c>
      <c r="E39" s="321" t="s">
        <v>1</v>
      </c>
      <c r="F39" s="321" t="s">
        <v>1</v>
      </c>
      <c r="G39" s="321" t="s">
        <v>1</v>
      </c>
      <c r="H39" s="321" t="s">
        <v>1</v>
      </c>
      <c r="I39" s="321" t="s">
        <v>1</v>
      </c>
      <c r="J39" s="321" t="s">
        <v>1</v>
      </c>
      <c r="K39" s="321" t="s">
        <v>1</v>
      </c>
      <c r="L39" s="321" t="s">
        <v>1</v>
      </c>
      <c r="M39" s="321" t="s">
        <v>1</v>
      </c>
      <c r="N39" s="321" t="s">
        <v>1</v>
      </c>
      <c r="O39" s="327" t="s">
        <v>1</v>
      </c>
      <c r="P39" s="327" t="s">
        <v>1</v>
      </c>
    </row>
    <row r="40" spans="1:16" x14ac:dyDescent="0.2">
      <c r="A40" s="2" t="s">
        <v>57</v>
      </c>
      <c r="B40" s="325">
        <v>328</v>
      </c>
      <c r="C40" s="322">
        <v>3.0710964929312498E-3</v>
      </c>
      <c r="D40" s="322">
        <v>3.2326359301805503E-2</v>
      </c>
      <c r="E40" s="322">
        <v>7.7637024223804502E-2</v>
      </c>
      <c r="F40" s="322">
        <v>0.14069075882434801</v>
      </c>
      <c r="G40" s="322">
        <v>0.20927594602107999</v>
      </c>
      <c r="H40" s="322">
        <v>0.146697923541069</v>
      </c>
      <c r="I40" s="322">
        <v>0.17485032975673701</v>
      </c>
      <c r="J40" s="322">
        <v>6.0146015137433999E-2</v>
      </c>
      <c r="K40" s="322">
        <v>8.8127702474594102E-2</v>
      </c>
      <c r="L40" s="322">
        <v>5.4200261831283597E-2</v>
      </c>
      <c r="M40" s="322">
        <v>1.08851240947843E-2</v>
      </c>
      <c r="N40" s="322">
        <v>2.0914464257657502E-3</v>
      </c>
      <c r="O40" s="328">
        <v>72.249969482421903</v>
      </c>
      <c r="P40" s="328">
        <v>70</v>
      </c>
    </row>
    <row r="41" spans="1:16" x14ac:dyDescent="0.2">
      <c r="A41" s="2" t="s">
        <v>58</v>
      </c>
      <c r="B41" s="325">
        <v>50</v>
      </c>
      <c r="C41" s="322">
        <v>2.2416237741708801E-2</v>
      </c>
      <c r="D41" s="322">
        <v>3.2643612474203103E-2</v>
      </c>
      <c r="E41" s="322">
        <v>9.6025399863719899E-2</v>
      </c>
      <c r="F41" s="322">
        <v>9.7049020230770097E-2</v>
      </c>
      <c r="G41" s="322">
        <v>0.15934874117374401</v>
      </c>
      <c r="H41" s="322">
        <v>0.209018990397453</v>
      </c>
      <c r="I41" s="322">
        <v>0.103811837732792</v>
      </c>
      <c r="J41" s="322">
        <v>3.8066603243350997E-2</v>
      </c>
      <c r="K41" s="322">
        <v>0.13408888876438099</v>
      </c>
      <c r="L41" s="322">
        <v>8.3422631025314303E-2</v>
      </c>
      <c r="M41" s="322">
        <v>2.4108033627271701E-2</v>
      </c>
      <c r="N41" s="322">
        <v>0</v>
      </c>
      <c r="O41" s="328">
        <v>74.902084350585895</v>
      </c>
      <c r="P41" s="328">
        <v>70</v>
      </c>
    </row>
    <row r="42" spans="1:16" x14ac:dyDescent="0.2">
      <c r="A42" s="5" t="s">
        <v>59</v>
      </c>
      <c r="B42" s="324" t="s">
        <v>1</v>
      </c>
      <c r="C42" s="321" t="s">
        <v>1</v>
      </c>
      <c r="D42" s="321" t="s">
        <v>1</v>
      </c>
      <c r="E42" s="321" t="s">
        <v>1</v>
      </c>
      <c r="F42" s="321" t="s">
        <v>1</v>
      </c>
      <c r="G42" s="321" t="s">
        <v>1</v>
      </c>
      <c r="H42" s="321" t="s">
        <v>1</v>
      </c>
      <c r="I42" s="321" t="s">
        <v>1</v>
      </c>
      <c r="J42" s="321" t="s">
        <v>1</v>
      </c>
      <c r="K42" s="321" t="s">
        <v>1</v>
      </c>
      <c r="L42" s="321" t="s">
        <v>1</v>
      </c>
      <c r="M42" s="321" t="s">
        <v>1</v>
      </c>
      <c r="N42" s="321" t="s">
        <v>1</v>
      </c>
      <c r="O42" s="327" t="s">
        <v>1</v>
      </c>
      <c r="P42" s="327" t="s">
        <v>1</v>
      </c>
    </row>
    <row r="43" spans="1:16" x14ac:dyDescent="0.2">
      <c r="A43" s="2" t="s">
        <v>60</v>
      </c>
      <c r="B43" s="325">
        <v>272</v>
      </c>
      <c r="C43" s="322">
        <v>0</v>
      </c>
      <c r="D43" s="322">
        <v>2.94993072748184E-2</v>
      </c>
      <c r="E43" s="322">
        <v>9.6193529665470096E-2</v>
      </c>
      <c r="F43" s="322">
        <v>0.13489165902137801</v>
      </c>
      <c r="G43" s="322">
        <v>0.20767337083816501</v>
      </c>
      <c r="H43" s="322">
        <v>0.14488863945007299</v>
      </c>
      <c r="I43" s="322">
        <v>0.18263982236385301</v>
      </c>
      <c r="J43" s="322">
        <v>6.7410111427307101E-2</v>
      </c>
      <c r="K43" s="322">
        <v>8.9765466749668094E-2</v>
      </c>
      <c r="L43" s="322">
        <v>4.2829211801290498E-2</v>
      </c>
      <c r="M43" s="322">
        <v>4.2088851332664498E-3</v>
      </c>
      <c r="N43" s="322">
        <v>0</v>
      </c>
      <c r="O43" s="328">
        <v>71.127052307128906</v>
      </c>
      <c r="P43" s="328">
        <v>70</v>
      </c>
    </row>
    <row r="44" spans="1:16" x14ac:dyDescent="0.2">
      <c r="A44" s="2" t="s">
        <v>61</v>
      </c>
      <c r="B44" s="325">
        <v>65</v>
      </c>
      <c r="C44" s="322">
        <v>1.7375348135829E-2</v>
      </c>
      <c r="D44" s="322">
        <v>3.9140250533819199E-2</v>
      </c>
      <c r="E44" s="322">
        <v>0</v>
      </c>
      <c r="F44" s="322">
        <v>0.138647690415382</v>
      </c>
      <c r="G44" s="322">
        <v>0.186369568109512</v>
      </c>
      <c r="H44" s="322">
        <v>0.17571711540222201</v>
      </c>
      <c r="I44" s="322">
        <v>0.120909333229065</v>
      </c>
      <c r="J44" s="322">
        <v>5.5137965828180299E-2</v>
      </c>
      <c r="K44" s="322">
        <v>0.115856945514679</v>
      </c>
      <c r="L44" s="322">
        <v>9.7938485443592099E-2</v>
      </c>
      <c r="M44" s="322">
        <v>4.1074521839618697E-2</v>
      </c>
      <c r="N44" s="322">
        <v>1.1832780204713299E-2</v>
      </c>
      <c r="O44" s="328">
        <v>79.431396484375</v>
      </c>
      <c r="P44" s="328">
        <v>75</v>
      </c>
    </row>
    <row r="45" spans="1:16" x14ac:dyDescent="0.2">
      <c r="A45" s="2" t="s">
        <v>62</v>
      </c>
      <c r="B45" s="325">
        <v>43</v>
      </c>
      <c r="C45" s="322">
        <v>2.5652848184108699E-2</v>
      </c>
      <c r="D45" s="322">
        <v>3.7356920540332801E-2</v>
      </c>
      <c r="E45" s="322">
        <v>9.4079606235027299E-2</v>
      </c>
      <c r="F45" s="322">
        <v>0.11106162518262901</v>
      </c>
      <c r="G45" s="322">
        <v>0.17747451364993999</v>
      </c>
      <c r="H45" s="322">
        <v>0.20184166729450201</v>
      </c>
      <c r="I45" s="322">
        <v>0.103166989982128</v>
      </c>
      <c r="J45" s="322">
        <v>1.2302779592573599E-2</v>
      </c>
      <c r="K45" s="322">
        <v>0.114006362855434</v>
      </c>
      <c r="L45" s="322">
        <v>9.5467768609523801E-2</v>
      </c>
      <c r="M45" s="322">
        <v>2.7588916942477199E-2</v>
      </c>
      <c r="N45" s="322">
        <v>0</v>
      </c>
      <c r="O45" s="328">
        <v>73.825096130371094</v>
      </c>
      <c r="P45" s="328">
        <v>70</v>
      </c>
    </row>
    <row r="46" spans="1:16" x14ac:dyDescent="0.2">
      <c r="A46" s="5" t="s">
        <v>63</v>
      </c>
      <c r="B46" s="324" t="s">
        <v>1</v>
      </c>
      <c r="C46" s="321" t="s">
        <v>1</v>
      </c>
      <c r="D46" s="321" t="s">
        <v>1</v>
      </c>
      <c r="E46" s="321" t="s">
        <v>1</v>
      </c>
      <c r="F46" s="321" t="s">
        <v>1</v>
      </c>
      <c r="G46" s="321" t="s">
        <v>1</v>
      </c>
      <c r="H46" s="321" t="s">
        <v>1</v>
      </c>
      <c r="I46" s="321" t="s">
        <v>1</v>
      </c>
      <c r="J46" s="321" t="s">
        <v>1</v>
      </c>
      <c r="K46" s="321" t="s">
        <v>1</v>
      </c>
      <c r="L46" s="321" t="s">
        <v>1</v>
      </c>
      <c r="M46" s="321" t="s">
        <v>1</v>
      </c>
      <c r="N46" s="321" t="s">
        <v>1</v>
      </c>
      <c r="O46" s="327" t="s">
        <v>1</v>
      </c>
      <c r="P46" s="327" t="s">
        <v>1</v>
      </c>
    </row>
    <row r="47" spans="1:16" x14ac:dyDescent="0.2">
      <c r="A47" s="2" t="s">
        <v>64</v>
      </c>
      <c r="B47" s="325">
        <v>49</v>
      </c>
      <c r="C47" s="322">
        <v>2.60430015623569E-2</v>
      </c>
      <c r="D47" s="322">
        <v>4.0222354233264902E-2</v>
      </c>
      <c r="E47" s="322">
        <v>7.2151377797126798E-2</v>
      </c>
      <c r="F47" s="322">
        <v>5.1462739706039401E-2</v>
      </c>
      <c r="G47" s="322">
        <v>0.30562815070152299</v>
      </c>
      <c r="H47" s="322">
        <v>0.122619166970253</v>
      </c>
      <c r="I47" s="322">
        <v>0.14614087343215901</v>
      </c>
      <c r="J47" s="322">
        <v>2.0836569368839299E-2</v>
      </c>
      <c r="K47" s="322">
        <v>0.14528074860572801</v>
      </c>
      <c r="L47" s="322">
        <v>2.4283399805426601E-2</v>
      </c>
      <c r="M47" s="322">
        <v>4.5331604778766597E-2</v>
      </c>
      <c r="N47" s="322">
        <v>0</v>
      </c>
      <c r="O47" s="328">
        <v>73.012680053710895</v>
      </c>
      <c r="P47" s="328">
        <v>70</v>
      </c>
    </row>
    <row r="48" spans="1:16" x14ac:dyDescent="0.2">
      <c r="A48" s="2" t="s">
        <v>65</v>
      </c>
      <c r="B48" s="325">
        <v>23</v>
      </c>
      <c r="C48" s="322" t="s">
        <v>1</v>
      </c>
      <c r="D48" s="322" t="s">
        <v>1</v>
      </c>
      <c r="E48" s="322" t="s">
        <v>1</v>
      </c>
      <c r="F48" s="322" t="s">
        <v>1</v>
      </c>
      <c r="G48" s="322" t="s">
        <v>1</v>
      </c>
      <c r="H48" s="322" t="s">
        <v>1</v>
      </c>
      <c r="I48" s="322" t="s">
        <v>1</v>
      </c>
      <c r="J48" s="322" t="s">
        <v>1</v>
      </c>
      <c r="K48" s="322" t="s">
        <v>1</v>
      </c>
      <c r="L48" s="322" t="s">
        <v>1</v>
      </c>
      <c r="M48" s="322" t="s">
        <v>1</v>
      </c>
      <c r="N48" s="322" t="s">
        <v>1</v>
      </c>
      <c r="O48" s="328" t="s">
        <v>1</v>
      </c>
      <c r="P48" s="328" t="s">
        <v>1</v>
      </c>
    </row>
    <row r="49" spans="1:16" x14ac:dyDescent="0.2">
      <c r="A49" s="2" t="s">
        <v>66</v>
      </c>
      <c r="B49" s="325">
        <v>42</v>
      </c>
      <c r="C49" s="322">
        <v>0</v>
      </c>
      <c r="D49" s="322">
        <v>0</v>
      </c>
      <c r="E49" s="322">
        <v>8.3994470536708804E-2</v>
      </c>
      <c r="F49" s="322">
        <v>0.22397860884666401</v>
      </c>
      <c r="G49" s="322">
        <v>4.4864770025014898E-2</v>
      </c>
      <c r="H49" s="322">
        <v>0.19959364831447601</v>
      </c>
      <c r="I49" s="322">
        <v>0.113037548959255</v>
      </c>
      <c r="J49" s="322">
        <v>6.3412189483642606E-2</v>
      </c>
      <c r="K49" s="322">
        <v>7.8030131757259397E-2</v>
      </c>
      <c r="L49" s="322">
        <v>0.177006110548973</v>
      </c>
      <c r="M49" s="322">
        <v>0</v>
      </c>
      <c r="N49" s="322">
        <v>1.6082519665360499E-2</v>
      </c>
      <c r="O49" s="328">
        <v>78.987579345703097</v>
      </c>
      <c r="P49" s="328">
        <v>75</v>
      </c>
    </row>
    <row r="50" spans="1:16" x14ac:dyDescent="0.2">
      <c r="A50" s="2" t="s">
        <v>67</v>
      </c>
      <c r="B50" s="325">
        <v>47</v>
      </c>
      <c r="C50" s="322">
        <v>0</v>
      </c>
      <c r="D50" s="322">
        <v>4.5002836734056501E-2</v>
      </c>
      <c r="E50" s="322">
        <v>4.8471249639987897E-2</v>
      </c>
      <c r="F50" s="322">
        <v>0.166050300002098</v>
      </c>
      <c r="G50" s="322">
        <v>0.269823968410492</v>
      </c>
      <c r="H50" s="322">
        <v>7.0544488728046403E-2</v>
      </c>
      <c r="I50" s="322">
        <v>0.25930407643318198</v>
      </c>
      <c r="J50" s="322">
        <v>8.9993476867675795E-2</v>
      </c>
      <c r="K50" s="322">
        <v>3.7687335163354901E-2</v>
      </c>
      <c r="L50" s="322">
        <v>1.31222922354937E-2</v>
      </c>
      <c r="M50" s="322">
        <v>0</v>
      </c>
      <c r="N50" s="322">
        <v>0</v>
      </c>
      <c r="O50" s="328">
        <v>68.073158264160199</v>
      </c>
      <c r="P50" s="328">
        <v>64</v>
      </c>
    </row>
    <row r="51" spans="1:16" x14ac:dyDescent="0.2">
      <c r="A51" s="2" t="s">
        <v>68</v>
      </c>
      <c r="B51" s="325">
        <v>50</v>
      </c>
      <c r="C51" s="322">
        <v>1.84827987104654E-2</v>
      </c>
      <c r="D51" s="322">
        <v>8.4473103284835802E-2</v>
      </c>
      <c r="E51" s="322">
        <v>0</v>
      </c>
      <c r="F51" s="322">
        <v>0.12929509580135301</v>
      </c>
      <c r="G51" s="322">
        <v>0.13511353731155401</v>
      </c>
      <c r="H51" s="322">
        <v>9.8013825714588207E-2</v>
      </c>
      <c r="I51" s="322">
        <v>0.238915994763374</v>
      </c>
      <c r="J51" s="322">
        <v>0.110634855926037</v>
      </c>
      <c r="K51" s="322">
        <v>0.106388181447983</v>
      </c>
      <c r="L51" s="322">
        <v>7.0805169641971602E-2</v>
      </c>
      <c r="M51" s="322">
        <v>7.87743832916021E-3</v>
      </c>
      <c r="N51" s="322">
        <v>0</v>
      </c>
      <c r="O51" s="328">
        <v>76.354705810546903</v>
      </c>
      <c r="P51" s="328">
        <v>80</v>
      </c>
    </row>
    <row r="52" spans="1:16" x14ac:dyDescent="0.2">
      <c r="A52" s="2" t="s">
        <v>69</v>
      </c>
      <c r="B52" s="325">
        <v>40</v>
      </c>
      <c r="C52" s="322">
        <v>0</v>
      </c>
      <c r="D52" s="322">
        <v>3.9313040673732799E-2</v>
      </c>
      <c r="E52" s="322">
        <v>5.3107943385839497E-2</v>
      </c>
      <c r="F52" s="322">
        <v>0.116429470479488</v>
      </c>
      <c r="G52" s="322">
        <v>0.19140852987766299</v>
      </c>
      <c r="H52" s="322">
        <v>0.184014171361923</v>
      </c>
      <c r="I52" s="322">
        <v>0.19808878004550901</v>
      </c>
      <c r="J52" s="322">
        <v>8.1229060888290405E-2</v>
      </c>
      <c r="K52" s="322">
        <v>0.116157844662666</v>
      </c>
      <c r="L52" s="322">
        <v>2.0251158624887501E-2</v>
      </c>
      <c r="M52" s="322">
        <v>0</v>
      </c>
      <c r="N52" s="322">
        <v>0</v>
      </c>
      <c r="O52" s="328">
        <v>71.9273681640625</v>
      </c>
      <c r="P52" s="328">
        <v>75</v>
      </c>
    </row>
    <row r="53" spans="1:16" x14ac:dyDescent="0.2">
      <c r="A53" s="2" t="s">
        <v>70</v>
      </c>
      <c r="B53" s="325">
        <v>19</v>
      </c>
      <c r="C53" s="322" t="s">
        <v>1</v>
      </c>
      <c r="D53" s="322" t="s">
        <v>1</v>
      </c>
      <c r="E53" s="322" t="s">
        <v>1</v>
      </c>
      <c r="F53" s="322" t="s">
        <v>1</v>
      </c>
      <c r="G53" s="322" t="s">
        <v>1</v>
      </c>
      <c r="H53" s="322" t="s">
        <v>1</v>
      </c>
      <c r="I53" s="322" t="s">
        <v>1</v>
      </c>
      <c r="J53" s="322" t="s">
        <v>1</v>
      </c>
      <c r="K53" s="322" t="s">
        <v>1</v>
      </c>
      <c r="L53" s="322" t="s">
        <v>1</v>
      </c>
      <c r="M53" s="322" t="s">
        <v>1</v>
      </c>
      <c r="N53" s="322" t="s">
        <v>1</v>
      </c>
      <c r="O53" s="328" t="s">
        <v>1</v>
      </c>
      <c r="P53" s="328" t="s">
        <v>1</v>
      </c>
    </row>
    <row r="54" spans="1:16" x14ac:dyDescent="0.2">
      <c r="A54" s="2" t="s">
        <v>71</v>
      </c>
      <c r="B54" s="325">
        <v>47</v>
      </c>
      <c r="C54" s="322">
        <v>0</v>
      </c>
      <c r="D54" s="322">
        <v>1.33498664945364E-2</v>
      </c>
      <c r="E54" s="322">
        <v>0.16223505139350899</v>
      </c>
      <c r="F54" s="322">
        <v>0.181481689214706</v>
      </c>
      <c r="G54" s="322">
        <v>0.168222546577454</v>
      </c>
      <c r="H54" s="322">
        <v>7.8236468136310605E-2</v>
      </c>
      <c r="I54" s="322">
        <v>0.107324376702309</v>
      </c>
      <c r="J54" s="322">
        <v>0</v>
      </c>
      <c r="K54" s="322">
        <v>0.15035682916641199</v>
      </c>
      <c r="L54" s="322">
        <v>0.100489251315594</v>
      </c>
      <c r="M54" s="322">
        <v>3.8303907960653298E-2</v>
      </c>
      <c r="N54" s="322">
        <v>0</v>
      </c>
      <c r="O54" s="328">
        <v>74.219619750976605</v>
      </c>
      <c r="P54" s="328">
        <v>65</v>
      </c>
    </row>
    <row r="55" spans="1:16" x14ac:dyDescent="0.2">
      <c r="A55" s="2" t="s">
        <v>72</v>
      </c>
      <c r="B55" s="325">
        <v>18</v>
      </c>
      <c r="C55" s="322" t="s">
        <v>1</v>
      </c>
      <c r="D55" s="322" t="s">
        <v>1</v>
      </c>
      <c r="E55" s="322" t="s">
        <v>1</v>
      </c>
      <c r="F55" s="322" t="s">
        <v>1</v>
      </c>
      <c r="G55" s="322" t="s">
        <v>1</v>
      </c>
      <c r="H55" s="322" t="s">
        <v>1</v>
      </c>
      <c r="I55" s="322" t="s">
        <v>1</v>
      </c>
      <c r="J55" s="322" t="s">
        <v>1</v>
      </c>
      <c r="K55" s="322" t="s">
        <v>1</v>
      </c>
      <c r="L55" s="322" t="s">
        <v>1</v>
      </c>
      <c r="M55" s="322" t="s">
        <v>1</v>
      </c>
      <c r="N55" s="322" t="s">
        <v>1</v>
      </c>
      <c r="O55" s="328" t="s">
        <v>1</v>
      </c>
      <c r="P55" s="328" t="s">
        <v>1</v>
      </c>
    </row>
    <row r="56" spans="1:16" x14ac:dyDescent="0.2">
      <c r="A56" s="2" t="s">
        <v>73</v>
      </c>
      <c r="B56" s="325">
        <v>51</v>
      </c>
      <c r="C56" s="322">
        <v>0</v>
      </c>
      <c r="D56" s="322">
        <v>4.9306158907711497E-3</v>
      </c>
      <c r="E56" s="322">
        <v>1.9804593175649601E-2</v>
      </c>
      <c r="F56" s="322">
        <v>5.2528280764818198E-2</v>
      </c>
      <c r="G56" s="322">
        <v>0.26115751266479498</v>
      </c>
      <c r="H56" s="322">
        <v>0.270532757043839</v>
      </c>
      <c r="I56" s="322">
        <v>8.7606005370616899E-2</v>
      </c>
      <c r="J56" s="322">
        <v>7.1222431957721696E-2</v>
      </c>
      <c r="K56" s="322">
        <v>0.114476345479488</v>
      </c>
      <c r="L56" s="322">
        <v>9.6720866858959198E-2</v>
      </c>
      <c r="M56" s="322">
        <v>2.10206061601639E-2</v>
      </c>
      <c r="N56" s="322">
        <v>0</v>
      </c>
      <c r="O56" s="328">
        <v>79.293251037597699</v>
      </c>
      <c r="P56" s="328">
        <v>70</v>
      </c>
    </row>
    <row r="57" spans="1:16" x14ac:dyDescent="0.2">
      <c r="A57" s="5" t="s">
        <v>74</v>
      </c>
      <c r="B57" s="324" t="s">
        <v>1</v>
      </c>
      <c r="C57" s="321" t="s">
        <v>1</v>
      </c>
      <c r="D57" s="321" t="s">
        <v>1</v>
      </c>
      <c r="E57" s="321" t="s">
        <v>1</v>
      </c>
      <c r="F57" s="321" t="s">
        <v>1</v>
      </c>
      <c r="G57" s="321" t="s">
        <v>1</v>
      </c>
      <c r="H57" s="321" t="s">
        <v>1</v>
      </c>
      <c r="I57" s="321" t="s">
        <v>1</v>
      </c>
      <c r="J57" s="321" t="s">
        <v>1</v>
      </c>
      <c r="K57" s="321" t="s">
        <v>1</v>
      </c>
      <c r="L57" s="321" t="s">
        <v>1</v>
      </c>
      <c r="M57" s="321" t="s">
        <v>1</v>
      </c>
      <c r="N57" s="321" t="s">
        <v>1</v>
      </c>
      <c r="O57" s="327" t="s">
        <v>1</v>
      </c>
      <c r="P57" s="327" t="s">
        <v>1</v>
      </c>
    </row>
    <row r="58" spans="1:16" x14ac:dyDescent="0.2">
      <c r="A58" s="2" t="s">
        <v>75</v>
      </c>
      <c r="B58" s="325">
        <v>49</v>
      </c>
      <c r="C58" s="322">
        <v>2.60430015623569E-2</v>
      </c>
      <c r="D58" s="322">
        <v>4.0222354233264902E-2</v>
      </c>
      <c r="E58" s="322">
        <v>7.2151377797126798E-2</v>
      </c>
      <c r="F58" s="322">
        <v>5.1462739706039401E-2</v>
      </c>
      <c r="G58" s="322">
        <v>0.30562815070152299</v>
      </c>
      <c r="H58" s="322">
        <v>0.122619166970253</v>
      </c>
      <c r="I58" s="322">
        <v>0.14614087343215901</v>
      </c>
      <c r="J58" s="322">
        <v>2.0836569368839299E-2</v>
      </c>
      <c r="K58" s="322">
        <v>0.14528074860572801</v>
      </c>
      <c r="L58" s="322">
        <v>2.4283399805426601E-2</v>
      </c>
      <c r="M58" s="322">
        <v>4.5331604778766597E-2</v>
      </c>
      <c r="N58" s="322">
        <v>0</v>
      </c>
      <c r="O58" s="328">
        <v>73.012680053710895</v>
      </c>
      <c r="P58" s="328">
        <v>70</v>
      </c>
    </row>
    <row r="59" spans="1:16" x14ac:dyDescent="0.2">
      <c r="A59" s="2" t="s">
        <v>76</v>
      </c>
      <c r="B59" s="325">
        <v>259</v>
      </c>
      <c r="C59" s="322">
        <v>3.4960396587848698E-3</v>
      </c>
      <c r="D59" s="322">
        <v>3.4353218972683001E-2</v>
      </c>
      <c r="E59" s="322">
        <v>6.4309887588024098E-2</v>
      </c>
      <c r="F59" s="322">
        <v>0.12800474464893299</v>
      </c>
      <c r="G59" s="322">
        <v>0.19142310321330999</v>
      </c>
      <c r="H59" s="322">
        <v>0.172578990459442</v>
      </c>
      <c r="I59" s="322">
        <v>0.16995902359485601</v>
      </c>
      <c r="J59" s="322">
        <v>6.4534522593021407E-2</v>
      </c>
      <c r="K59" s="322">
        <v>9.0794868767261505E-2</v>
      </c>
      <c r="L59" s="322">
        <v>6.7066617310047094E-2</v>
      </c>
      <c r="M59" s="322">
        <v>1.10981501638889E-2</v>
      </c>
      <c r="N59" s="322">
        <v>2.3808367550373099E-3</v>
      </c>
      <c r="O59" s="328">
        <v>73.780418395996094</v>
      </c>
      <c r="P59" s="328">
        <v>70</v>
      </c>
    </row>
    <row r="60" spans="1:16" x14ac:dyDescent="0.2">
      <c r="A60" s="2" t="s">
        <v>77</v>
      </c>
      <c r="B60" s="325">
        <v>63</v>
      </c>
      <c r="C60" s="322">
        <v>1.1119899339973901E-2</v>
      </c>
      <c r="D60" s="322">
        <v>2.42597591131926E-2</v>
      </c>
      <c r="E60" s="322">
        <v>0.153613641858101</v>
      </c>
      <c r="F60" s="322">
        <v>0.19512712955474901</v>
      </c>
      <c r="G60" s="322">
        <v>0.17488287389278401</v>
      </c>
      <c r="H60" s="322">
        <v>0.151071012020111</v>
      </c>
      <c r="I60" s="322">
        <v>8.7231464684009594E-2</v>
      </c>
      <c r="J60" s="322">
        <v>2.0436974242329601E-2</v>
      </c>
      <c r="K60" s="322">
        <v>0.109088607132435</v>
      </c>
      <c r="L60" s="322">
        <v>6.73510506749153E-2</v>
      </c>
      <c r="M60" s="322">
        <v>5.8175921440124503E-3</v>
      </c>
      <c r="N60" s="322">
        <v>0</v>
      </c>
      <c r="O60" s="328">
        <v>68.900077819824205</v>
      </c>
      <c r="P60" s="328">
        <v>60</v>
      </c>
    </row>
    <row r="61" spans="1:16" x14ac:dyDescent="0.2">
      <c r="A61" s="2" t="s">
        <v>78</v>
      </c>
      <c r="B61" s="325">
        <v>15</v>
      </c>
      <c r="C61" s="322" t="s">
        <v>1</v>
      </c>
      <c r="D61" s="322" t="s">
        <v>1</v>
      </c>
      <c r="E61" s="322" t="s">
        <v>1</v>
      </c>
      <c r="F61" s="322" t="s">
        <v>1</v>
      </c>
      <c r="G61" s="322" t="s">
        <v>1</v>
      </c>
      <c r="H61" s="322" t="s">
        <v>1</v>
      </c>
      <c r="I61" s="322" t="s">
        <v>1</v>
      </c>
      <c r="J61" s="322" t="s">
        <v>1</v>
      </c>
      <c r="K61" s="322" t="s">
        <v>1</v>
      </c>
      <c r="L61" s="322" t="s">
        <v>1</v>
      </c>
      <c r="M61" s="322" t="s">
        <v>1</v>
      </c>
      <c r="N61" s="322" t="s">
        <v>1</v>
      </c>
      <c r="O61" s="328" t="s">
        <v>1</v>
      </c>
      <c r="P61" s="328" t="s">
        <v>1</v>
      </c>
    </row>
    <row r="62" spans="1:16" x14ac:dyDescent="0.2">
      <c r="A62" s="5" t="s">
        <v>79</v>
      </c>
      <c r="B62" s="324" t="s">
        <v>1</v>
      </c>
      <c r="C62" s="321" t="s">
        <v>1</v>
      </c>
      <c r="D62" s="321" t="s">
        <v>1</v>
      </c>
      <c r="E62" s="321" t="s">
        <v>1</v>
      </c>
      <c r="F62" s="321" t="s">
        <v>1</v>
      </c>
      <c r="G62" s="321" t="s">
        <v>1</v>
      </c>
      <c r="H62" s="321" t="s">
        <v>1</v>
      </c>
      <c r="I62" s="321" t="s">
        <v>1</v>
      </c>
      <c r="J62" s="321" t="s">
        <v>1</v>
      </c>
      <c r="K62" s="321" t="s">
        <v>1</v>
      </c>
      <c r="L62" s="321" t="s">
        <v>1</v>
      </c>
      <c r="M62" s="321" t="s">
        <v>1</v>
      </c>
      <c r="N62" s="321" t="s">
        <v>1</v>
      </c>
      <c r="O62" s="327" t="s">
        <v>1</v>
      </c>
      <c r="P62" s="327" t="s">
        <v>1</v>
      </c>
    </row>
    <row r="63" spans="1:16" x14ac:dyDescent="0.2">
      <c r="A63" s="2" t="s">
        <v>80</v>
      </c>
      <c r="B63" s="325">
        <v>306</v>
      </c>
      <c r="C63" s="322">
        <v>8.9549692347645794E-3</v>
      </c>
      <c r="D63" s="322">
        <v>3.96948419511318E-2</v>
      </c>
      <c r="E63" s="322">
        <v>0.104876682162285</v>
      </c>
      <c r="F63" s="322">
        <v>0.15211656689643899</v>
      </c>
      <c r="G63" s="322">
        <v>0.227566689252853</v>
      </c>
      <c r="H63" s="322">
        <v>0.17247858643531799</v>
      </c>
      <c r="I63" s="322">
        <v>0.14025034010410301</v>
      </c>
      <c r="J63" s="322">
        <v>5.0329677760601002E-2</v>
      </c>
      <c r="K63" s="322">
        <v>5.0415981560945497E-2</v>
      </c>
      <c r="L63" s="322">
        <v>3.8433581590652501E-2</v>
      </c>
      <c r="M63" s="322">
        <v>1.28807183355093E-2</v>
      </c>
      <c r="N63" s="322">
        <v>2.0013509783893802E-3</v>
      </c>
      <c r="O63" s="328">
        <v>67.944847106933594</v>
      </c>
      <c r="P63" s="328">
        <v>65</v>
      </c>
    </row>
    <row r="64" spans="1:16" x14ac:dyDescent="0.2">
      <c r="A64" s="2" t="s">
        <v>81</v>
      </c>
      <c r="B64" s="325">
        <v>13</v>
      </c>
      <c r="C64" s="322" t="s">
        <v>1</v>
      </c>
      <c r="D64" s="322" t="s">
        <v>1</v>
      </c>
      <c r="E64" s="322" t="s">
        <v>1</v>
      </c>
      <c r="F64" s="322" t="s">
        <v>1</v>
      </c>
      <c r="G64" s="322" t="s">
        <v>1</v>
      </c>
      <c r="H64" s="322" t="s">
        <v>1</v>
      </c>
      <c r="I64" s="322" t="s">
        <v>1</v>
      </c>
      <c r="J64" s="322" t="s">
        <v>1</v>
      </c>
      <c r="K64" s="322" t="s">
        <v>1</v>
      </c>
      <c r="L64" s="322" t="s">
        <v>1</v>
      </c>
      <c r="M64" s="322" t="s">
        <v>1</v>
      </c>
      <c r="N64" s="322" t="s">
        <v>1</v>
      </c>
      <c r="O64" s="328" t="s">
        <v>1</v>
      </c>
      <c r="P64" s="328" t="s">
        <v>1</v>
      </c>
    </row>
    <row r="65" spans="1:16" x14ac:dyDescent="0.2">
      <c r="A65" s="2" t="s">
        <v>82</v>
      </c>
      <c r="B65" s="325">
        <v>32</v>
      </c>
      <c r="C65" s="322">
        <v>0</v>
      </c>
      <c r="D65" s="322">
        <v>0</v>
      </c>
      <c r="E65" s="322">
        <v>0</v>
      </c>
      <c r="F65" s="322">
        <v>0</v>
      </c>
      <c r="G65" s="322">
        <v>1.02642262354493E-2</v>
      </c>
      <c r="H65" s="322">
        <v>0.15774348378181499</v>
      </c>
      <c r="I65" s="322">
        <v>0.19869610667228699</v>
      </c>
      <c r="J65" s="322">
        <v>0.13389129936695099</v>
      </c>
      <c r="K65" s="322">
        <v>0.29329258203506497</v>
      </c>
      <c r="L65" s="322">
        <v>0.17385658621788</v>
      </c>
      <c r="M65" s="322">
        <v>3.2255724072456401E-2</v>
      </c>
      <c r="N65" s="322">
        <v>0</v>
      </c>
      <c r="O65" s="328">
        <v>97.127372741699205</v>
      </c>
      <c r="P65" s="328">
        <v>95</v>
      </c>
    </row>
    <row r="66" spans="1:16" x14ac:dyDescent="0.2">
      <c r="A66" s="2" t="s">
        <v>83</v>
      </c>
      <c r="B66" s="325">
        <v>29</v>
      </c>
      <c r="C66" s="322" t="s">
        <v>1</v>
      </c>
      <c r="D66" s="322" t="s">
        <v>1</v>
      </c>
      <c r="E66" s="322" t="s">
        <v>1</v>
      </c>
      <c r="F66" s="322" t="s">
        <v>1</v>
      </c>
      <c r="G66" s="322" t="s">
        <v>1</v>
      </c>
      <c r="H66" s="322" t="s">
        <v>1</v>
      </c>
      <c r="I66" s="322" t="s">
        <v>1</v>
      </c>
      <c r="J66" s="322" t="s">
        <v>1</v>
      </c>
      <c r="K66" s="322" t="s">
        <v>1</v>
      </c>
      <c r="L66" s="322" t="s">
        <v>1</v>
      </c>
      <c r="M66" s="322" t="s">
        <v>1</v>
      </c>
      <c r="N66" s="322" t="s">
        <v>1</v>
      </c>
      <c r="O66" s="328" t="s">
        <v>1</v>
      </c>
      <c r="P66" s="328" t="s">
        <v>1</v>
      </c>
    </row>
    <row r="67" spans="1:16" x14ac:dyDescent="0.2">
      <c r="A67" s="5" t="s">
        <v>84</v>
      </c>
      <c r="B67" s="324" t="s">
        <v>1</v>
      </c>
      <c r="C67" s="321" t="s">
        <v>1</v>
      </c>
      <c r="D67" s="321" t="s">
        <v>1</v>
      </c>
      <c r="E67" s="321" t="s">
        <v>1</v>
      </c>
      <c r="F67" s="321" t="s">
        <v>1</v>
      </c>
      <c r="G67" s="321" t="s">
        <v>1</v>
      </c>
      <c r="H67" s="321" t="s">
        <v>1</v>
      </c>
      <c r="I67" s="321" t="s">
        <v>1</v>
      </c>
      <c r="J67" s="321" t="s">
        <v>1</v>
      </c>
      <c r="K67" s="321" t="s">
        <v>1</v>
      </c>
      <c r="L67" s="321" t="s">
        <v>1</v>
      </c>
      <c r="M67" s="321" t="s">
        <v>1</v>
      </c>
      <c r="N67" s="321" t="s">
        <v>1</v>
      </c>
      <c r="O67" s="327" t="s">
        <v>1</v>
      </c>
      <c r="P67" s="327" t="s">
        <v>1</v>
      </c>
    </row>
    <row r="68" spans="1:16" x14ac:dyDescent="0.2">
      <c r="A68" s="2" t="s">
        <v>85</v>
      </c>
      <c r="B68" s="325">
        <v>327</v>
      </c>
      <c r="C68" s="322">
        <v>0</v>
      </c>
      <c r="D68" s="322">
        <v>2.50289794057608E-2</v>
      </c>
      <c r="E68" s="322">
        <v>8.6153633892536205E-2</v>
      </c>
      <c r="F68" s="322">
        <v>0.13404276967048601</v>
      </c>
      <c r="G68" s="322">
        <v>0.197484835982323</v>
      </c>
      <c r="H68" s="322">
        <v>0.16604863107204401</v>
      </c>
      <c r="I68" s="322">
        <v>0.16719509661197701</v>
      </c>
      <c r="J68" s="322">
        <v>6.0495689511299099E-2</v>
      </c>
      <c r="K68" s="322">
        <v>9.0649135410785703E-2</v>
      </c>
      <c r="L68" s="322">
        <v>5.5956263095140499E-2</v>
      </c>
      <c r="M68" s="322">
        <v>1.50621477514505E-2</v>
      </c>
      <c r="N68" s="322">
        <v>1.8828245811164401E-3</v>
      </c>
      <c r="O68" s="328">
        <v>73.295150756835895</v>
      </c>
      <c r="P68" s="328">
        <v>70</v>
      </c>
    </row>
    <row r="69" spans="1:16" x14ac:dyDescent="0.2">
      <c r="A69" s="2" t="s">
        <v>86</v>
      </c>
      <c r="B69" s="325">
        <v>8</v>
      </c>
      <c r="C69" s="322" t="s">
        <v>1</v>
      </c>
      <c r="D69" s="322" t="s">
        <v>1</v>
      </c>
      <c r="E69" s="322" t="s">
        <v>1</v>
      </c>
      <c r="F69" s="322" t="s">
        <v>1</v>
      </c>
      <c r="G69" s="322" t="s">
        <v>1</v>
      </c>
      <c r="H69" s="322" t="s">
        <v>1</v>
      </c>
      <c r="I69" s="322" t="s">
        <v>1</v>
      </c>
      <c r="J69" s="322" t="s">
        <v>1</v>
      </c>
      <c r="K69" s="322" t="s">
        <v>1</v>
      </c>
      <c r="L69" s="322" t="s">
        <v>1</v>
      </c>
      <c r="M69" s="322" t="s">
        <v>1</v>
      </c>
      <c r="N69" s="322" t="s">
        <v>1</v>
      </c>
      <c r="O69" s="328" t="s">
        <v>1</v>
      </c>
      <c r="P69" s="328" t="s">
        <v>1</v>
      </c>
    </row>
    <row r="70" spans="1:16" x14ac:dyDescent="0.2">
      <c r="A70" s="2" t="s">
        <v>87</v>
      </c>
      <c r="B70" s="325">
        <v>47</v>
      </c>
      <c r="C70" s="322">
        <v>2.2952940315008202E-2</v>
      </c>
      <c r="D70" s="322">
        <v>0.102238960564137</v>
      </c>
      <c r="E70" s="322">
        <v>8.29015523195267E-2</v>
      </c>
      <c r="F70" s="322">
        <v>0.121140882372856</v>
      </c>
      <c r="G70" s="322">
        <v>0.23814710974693301</v>
      </c>
      <c r="H70" s="322">
        <v>8.8627308607101399E-2</v>
      </c>
      <c r="I70" s="322">
        <v>9.2671081423759502E-2</v>
      </c>
      <c r="J70" s="322">
        <v>3.62202152609825E-2</v>
      </c>
      <c r="K70" s="322">
        <v>9.9695004522800404E-2</v>
      </c>
      <c r="L70" s="322">
        <v>0.115404948592186</v>
      </c>
      <c r="M70" s="322">
        <v>0</v>
      </c>
      <c r="N70" s="322">
        <v>0</v>
      </c>
      <c r="O70" s="328">
        <v>68.810729980468807</v>
      </c>
      <c r="P70" s="328">
        <v>60</v>
      </c>
    </row>
    <row r="71" spans="1:16" x14ac:dyDescent="0.2">
      <c r="A71" s="2" t="s">
        <v>88</v>
      </c>
      <c r="B71" s="325">
        <v>4</v>
      </c>
      <c r="C71" s="322" t="s">
        <v>1</v>
      </c>
      <c r="D71" s="322" t="s">
        <v>1</v>
      </c>
      <c r="E71" s="322" t="s">
        <v>1</v>
      </c>
      <c r="F71" s="322" t="s">
        <v>1</v>
      </c>
      <c r="G71" s="322" t="s">
        <v>1</v>
      </c>
      <c r="H71" s="322" t="s">
        <v>1</v>
      </c>
      <c r="I71" s="322" t="s">
        <v>1</v>
      </c>
      <c r="J71" s="322" t="s">
        <v>1</v>
      </c>
      <c r="K71" s="322" t="s">
        <v>1</v>
      </c>
      <c r="L71" s="322" t="s">
        <v>1</v>
      </c>
      <c r="M71" s="322" t="s">
        <v>1</v>
      </c>
      <c r="N71" s="322" t="s">
        <v>1</v>
      </c>
      <c r="O71" s="328" t="s">
        <v>1</v>
      </c>
      <c r="P71" s="328" t="s">
        <v>1</v>
      </c>
    </row>
    <row r="72" spans="1:16" x14ac:dyDescent="0.2">
      <c r="A72" s="5" t="s">
        <v>89</v>
      </c>
      <c r="B72" s="324" t="s">
        <v>1</v>
      </c>
      <c r="C72" s="321" t="s">
        <v>1</v>
      </c>
      <c r="D72" s="321" t="s">
        <v>1</v>
      </c>
      <c r="E72" s="321" t="s">
        <v>1</v>
      </c>
      <c r="F72" s="321" t="s">
        <v>1</v>
      </c>
      <c r="G72" s="321" t="s">
        <v>1</v>
      </c>
      <c r="H72" s="321" t="s">
        <v>1</v>
      </c>
      <c r="I72" s="321" t="s">
        <v>1</v>
      </c>
      <c r="J72" s="321" t="s">
        <v>1</v>
      </c>
      <c r="K72" s="321" t="s">
        <v>1</v>
      </c>
      <c r="L72" s="321" t="s">
        <v>1</v>
      </c>
      <c r="M72" s="321" t="s">
        <v>1</v>
      </c>
      <c r="N72" s="321" t="s">
        <v>1</v>
      </c>
      <c r="O72" s="327" t="s">
        <v>1</v>
      </c>
      <c r="P72" s="327" t="s">
        <v>1</v>
      </c>
    </row>
    <row r="73" spans="1:16" x14ac:dyDescent="0.2">
      <c r="A73" s="2" t="s">
        <v>89</v>
      </c>
      <c r="B73" s="325">
        <v>369</v>
      </c>
      <c r="C73" s="322">
        <v>7.4634789489209704E-3</v>
      </c>
      <c r="D73" s="322">
        <v>3.3083483576774597E-2</v>
      </c>
      <c r="E73" s="322">
        <v>8.5171036422252697E-2</v>
      </c>
      <c r="F73" s="322">
        <v>0.13284528255462599</v>
      </c>
      <c r="G73" s="322">
        <v>0.20087528228759799</v>
      </c>
      <c r="H73" s="322">
        <v>0.16203474998474099</v>
      </c>
      <c r="I73" s="322">
        <v>0.15433727204799699</v>
      </c>
      <c r="J73" s="322">
        <v>5.3347527980804402E-2</v>
      </c>
      <c r="K73" s="322">
        <v>9.4986774027347606E-2</v>
      </c>
      <c r="L73" s="322">
        <v>6.1887290328741101E-2</v>
      </c>
      <c r="M73" s="322">
        <v>1.22998245060444E-2</v>
      </c>
      <c r="N73" s="322">
        <v>1.6680168919265301E-3</v>
      </c>
      <c r="O73" s="328">
        <v>72.453956604003906</v>
      </c>
      <c r="P73" s="328">
        <v>70</v>
      </c>
    </row>
    <row r="74" spans="1:16" x14ac:dyDescent="0.2">
      <c r="A74" s="2" t="s">
        <v>90</v>
      </c>
      <c r="B74" s="325">
        <v>16</v>
      </c>
      <c r="C74" s="322" t="s">
        <v>1</v>
      </c>
      <c r="D74" s="322" t="s">
        <v>1</v>
      </c>
      <c r="E74" s="322" t="s">
        <v>1</v>
      </c>
      <c r="F74" s="322" t="s">
        <v>1</v>
      </c>
      <c r="G74" s="322" t="s">
        <v>1</v>
      </c>
      <c r="H74" s="322" t="s">
        <v>1</v>
      </c>
      <c r="I74" s="322" t="s">
        <v>1</v>
      </c>
      <c r="J74" s="322" t="s">
        <v>1</v>
      </c>
      <c r="K74" s="322" t="s">
        <v>1</v>
      </c>
      <c r="L74" s="322" t="s">
        <v>1</v>
      </c>
      <c r="M74" s="322" t="s">
        <v>1</v>
      </c>
      <c r="N74" s="322" t="s">
        <v>1</v>
      </c>
      <c r="O74" s="328" t="s">
        <v>1</v>
      </c>
      <c r="P74" s="328" t="s">
        <v>1</v>
      </c>
    </row>
    <row r="75" spans="1:16" x14ac:dyDescent="0.2">
      <c r="A75" s="5" t="s">
        <v>91</v>
      </c>
      <c r="B75" s="324" t="s">
        <v>1</v>
      </c>
      <c r="C75" s="321" t="s">
        <v>1</v>
      </c>
      <c r="D75" s="321" t="s">
        <v>1</v>
      </c>
      <c r="E75" s="321" t="s">
        <v>1</v>
      </c>
      <c r="F75" s="321" t="s">
        <v>1</v>
      </c>
      <c r="G75" s="321" t="s">
        <v>1</v>
      </c>
      <c r="H75" s="321" t="s">
        <v>1</v>
      </c>
      <c r="I75" s="321" t="s">
        <v>1</v>
      </c>
      <c r="J75" s="321" t="s">
        <v>1</v>
      </c>
      <c r="K75" s="321" t="s">
        <v>1</v>
      </c>
      <c r="L75" s="321" t="s">
        <v>1</v>
      </c>
      <c r="M75" s="321" t="s">
        <v>1</v>
      </c>
      <c r="N75" s="321" t="s">
        <v>1</v>
      </c>
      <c r="O75" s="327" t="s">
        <v>1</v>
      </c>
      <c r="P75" s="327" t="s">
        <v>1</v>
      </c>
    </row>
    <row r="76" spans="1:16" x14ac:dyDescent="0.2">
      <c r="A76" s="2" t="s">
        <v>92</v>
      </c>
      <c r="B76" s="325">
        <v>207</v>
      </c>
      <c r="C76" s="322">
        <v>1.2772431597113601E-2</v>
      </c>
      <c r="D76" s="322">
        <v>4.7928679734468502E-2</v>
      </c>
      <c r="E76" s="322">
        <v>9.5357939600944505E-2</v>
      </c>
      <c r="F76" s="322">
        <v>0.116386093199253</v>
      </c>
      <c r="G76" s="322">
        <v>0.23253950476646401</v>
      </c>
      <c r="H76" s="322">
        <v>0.148677542805672</v>
      </c>
      <c r="I76" s="322">
        <v>0.13707549870014199</v>
      </c>
      <c r="J76" s="322">
        <v>5.53836934268475E-2</v>
      </c>
      <c r="K76" s="322">
        <v>7.9591594636440305E-2</v>
      </c>
      <c r="L76" s="322">
        <v>6.1845112591981902E-2</v>
      </c>
      <c r="M76" s="322">
        <v>9.5874099060893093E-3</v>
      </c>
      <c r="N76" s="322">
        <v>2.8545174282044198E-3</v>
      </c>
      <c r="O76" s="328">
        <v>70.507522583007798</v>
      </c>
      <c r="P76" s="328">
        <v>65</v>
      </c>
    </row>
    <row r="77" spans="1:16" x14ac:dyDescent="0.2">
      <c r="A77" s="2" t="s">
        <v>93</v>
      </c>
      <c r="B77" s="325">
        <v>78</v>
      </c>
      <c r="C77" s="322">
        <v>0</v>
      </c>
      <c r="D77" s="322">
        <v>0</v>
      </c>
      <c r="E77" s="322">
        <v>2.6861093938350698E-2</v>
      </c>
      <c r="F77" s="322">
        <v>0.103417858481407</v>
      </c>
      <c r="G77" s="322">
        <v>0.15440337359905201</v>
      </c>
      <c r="H77" s="322">
        <v>0.21188673377037001</v>
      </c>
      <c r="I77" s="322">
        <v>0.15056723356246901</v>
      </c>
      <c r="J77" s="322">
        <v>2.6099294424057E-2</v>
      </c>
      <c r="K77" s="322">
        <v>0.18673664331436199</v>
      </c>
      <c r="L77" s="322">
        <v>0.121315322816372</v>
      </c>
      <c r="M77" s="322">
        <v>1.8712460994720501E-2</v>
      </c>
      <c r="N77" s="322">
        <v>0</v>
      </c>
      <c r="O77" s="328">
        <v>82.848968505859403</v>
      </c>
      <c r="P77" s="328">
        <v>80</v>
      </c>
    </row>
    <row r="78" spans="1:16" x14ac:dyDescent="0.2">
      <c r="A78" s="2" t="s">
        <v>94</v>
      </c>
      <c r="B78" s="325">
        <v>99</v>
      </c>
      <c r="C78" s="322">
        <v>0</v>
      </c>
      <c r="D78" s="322">
        <v>2.1454218775033999E-2</v>
      </c>
      <c r="E78" s="322">
        <v>0.107717350125313</v>
      </c>
      <c r="F78" s="322">
        <v>0.189551562070847</v>
      </c>
      <c r="G78" s="322">
        <v>0.141831025481224</v>
      </c>
      <c r="H78" s="322">
        <v>0.142588466405869</v>
      </c>
      <c r="I78" s="322">
        <v>0.21942433714866599</v>
      </c>
      <c r="J78" s="322">
        <v>8.3603195846080794E-2</v>
      </c>
      <c r="K78" s="322">
        <v>6.96764066815376E-2</v>
      </c>
      <c r="L78" s="322">
        <v>4.4501139782369102E-3</v>
      </c>
      <c r="M78" s="322">
        <v>1.9703334197402E-2</v>
      </c>
      <c r="N78" s="322">
        <v>0</v>
      </c>
      <c r="O78" s="328">
        <v>69.850471496582003</v>
      </c>
      <c r="P78" s="328">
        <v>70</v>
      </c>
    </row>
    <row r="79" spans="1:16" x14ac:dyDescent="0.2">
      <c r="A79" s="5" t="s">
        <v>95</v>
      </c>
      <c r="B79" s="324" t="s">
        <v>1</v>
      </c>
      <c r="C79" s="321" t="s">
        <v>1</v>
      </c>
      <c r="D79" s="321" t="s">
        <v>1</v>
      </c>
      <c r="E79" s="321" t="s">
        <v>1</v>
      </c>
      <c r="F79" s="321" t="s">
        <v>1</v>
      </c>
      <c r="G79" s="321" t="s">
        <v>1</v>
      </c>
      <c r="H79" s="321" t="s">
        <v>1</v>
      </c>
      <c r="I79" s="321" t="s">
        <v>1</v>
      </c>
      <c r="J79" s="321" t="s">
        <v>1</v>
      </c>
      <c r="K79" s="321" t="s">
        <v>1</v>
      </c>
      <c r="L79" s="321" t="s">
        <v>1</v>
      </c>
      <c r="M79" s="321" t="s">
        <v>1</v>
      </c>
      <c r="N79" s="321" t="s">
        <v>1</v>
      </c>
      <c r="O79" s="327" t="s">
        <v>1</v>
      </c>
      <c r="P79" s="327" t="s">
        <v>1</v>
      </c>
    </row>
    <row r="80" spans="1:16" x14ac:dyDescent="0.2">
      <c r="A80" s="2" t="s">
        <v>96</v>
      </c>
      <c r="B80" s="325">
        <v>103</v>
      </c>
      <c r="C80" s="322">
        <v>0</v>
      </c>
      <c r="D80" s="322">
        <v>5.0113767385482802E-2</v>
      </c>
      <c r="E80" s="322">
        <v>2.7131974697112999E-2</v>
      </c>
      <c r="F80" s="322">
        <v>0.102663844823837</v>
      </c>
      <c r="G80" s="322">
        <v>0.20984259247779799</v>
      </c>
      <c r="H80" s="322">
        <v>9.4196401536464705E-2</v>
      </c>
      <c r="I80" s="322">
        <v>0.17312289774417899</v>
      </c>
      <c r="J80" s="322">
        <v>6.1440639197826399E-2</v>
      </c>
      <c r="K80" s="322">
        <v>0.13114126026630399</v>
      </c>
      <c r="L80" s="322">
        <v>9.99407768249512E-2</v>
      </c>
      <c r="M80" s="322">
        <v>4.30243387818336E-2</v>
      </c>
      <c r="N80" s="322">
        <v>7.3815104551613296E-3</v>
      </c>
      <c r="O80" s="328">
        <v>80.677688598632798</v>
      </c>
      <c r="P80" s="328">
        <v>80</v>
      </c>
    </row>
    <row r="81" spans="1:16" x14ac:dyDescent="0.2">
      <c r="A81" s="2" t="s">
        <v>97</v>
      </c>
      <c r="B81" s="325">
        <v>58</v>
      </c>
      <c r="C81" s="322">
        <v>0</v>
      </c>
      <c r="D81" s="322">
        <v>0</v>
      </c>
      <c r="E81" s="322">
        <v>0.133247256278992</v>
      </c>
      <c r="F81" s="322">
        <v>0.12124127894639999</v>
      </c>
      <c r="G81" s="322">
        <v>0.210148841142654</v>
      </c>
      <c r="H81" s="322">
        <v>0.16420245170593301</v>
      </c>
      <c r="I81" s="322">
        <v>0.17602288722991899</v>
      </c>
      <c r="J81" s="322">
        <v>5.51963858306408E-2</v>
      </c>
      <c r="K81" s="322">
        <v>9.9164389073848697E-2</v>
      </c>
      <c r="L81" s="322">
        <v>2.2854609414935102E-2</v>
      </c>
      <c r="M81" s="322">
        <v>1.7921904101967801E-2</v>
      </c>
      <c r="N81" s="322">
        <v>0</v>
      </c>
      <c r="O81" s="328">
        <v>71.676368713378906</v>
      </c>
      <c r="P81" s="328">
        <v>70</v>
      </c>
    </row>
    <row r="82" spans="1:16" x14ac:dyDescent="0.2">
      <c r="A82" s="2" t="s">
        <v>98</v>
      </c>
      <c r="B82" s="325">
        <v>17</v>
      </c>
      <c r="C82" s="322" t="s">
        <v>1</v>
      </c>
      <c r="D82" s="322" t="s">
        <v>1</v>
      </c>
      <c r="E82" s="322" t="s">
        <v>1</v>
      </c>
      <c r="F82" s="322" t="s">
        <v>1</v>
      </c>
      <c r="G82" s="322" t="s">
        <v>1</v>
      </c>
      <c r="H82" s="322" t="s">
        <v>1</v>
      </c>
      <c r="I82" s="322" t="s">
        <v>1</v>
      </c>
      <c r="J82" s="322" t="s">
        <v>1</v>
      </c>
      <c r="K82" s="322" t="s">
        <v>1</v>
      </c>
      <c r="L82" s="322" t="s">
        <v>1</v>
      </c>
      <c r="M82" s="322" t="s">
        <v>1</v>
      </c>
      <c r="N82" s="322" t="s">
        <v>1</v>
      </c>
      <c r="O82" s="328" t="s">
        <v>1</v>
      </c>
      <c r="P82" s="328" t="s">
        <v>1</v>
      </c>
    </row>
    <row r="83" spans="1:16" x14ac:dyDescent="0.2">
      <c r="A83" s="2" t="s">
        <v>99</v>
      </c>
      <c r="B83" s="325">
        <v>38</v>
      </c>
      <c r="C83" s="322">
        <v>2.2387148812413198E-2</v>
      </c>
      <c r="D83" s="322">
        <v>0</v>
      </c>
      <c r="E83" s="322">
        <v>0.191666439175606</v>
      </c>
      <c r="F83" s="322">
        <v>0.17912328243255601</v>
      </c>
      <c r="G83" s="322">
        <v>0.18203219771385201</v>
      </c>
      <c r="H83" s="322">
        <v>0.29620760679245001</v>
      </c>
      <c r="I83" s="322">
        <v>5.6436985731124899E-2</v>
      </c>
      <c r="J83" s="322">
        <v>6.6739730536937696E-3</v>
      </c>
      <c r="K83" s="322">
        <v>0</v>
      </c>
      <c r="L83" s="322">
        <v>6.5472371876239804E-2</v>
      </c>
      <c r="M83" s="322">
        <v>0</v>
      </c>
      <c r="N83" s="322">
        <v>0</v>
      </c>
      <c r="O83" s="328">
        <v>63.743076324462898</v>
      </c>
      <c r="P83" s="328">
        <v>60</v>
      </c>
    </row>
    <row r="84" spans="1:16" x14ac:dyDescent="0.2">
      <c r="A84" s="2" t="s">
        <v>100</v>
      </c>
      <c r="B84" s="325">
        <v>16</v>
      </c>
      <c r="C84" s="322" t="s">
        <v>1</v>
      </c>
      <c r="D84" s="322" t="s">
        <v>1</v>
      </c>
      <c r="E84" s="322" t="s">
        <v>1</v>
      </c>
      <c r="F84" s="322" t="s">
        <v>1</v>
      </c>
      <c r="G84" s="322" t="s">
        <v>1</v>
      </c>
      <c r="H84" s="322" t="s">
        <v>1</v>
      </c>
      <c r="I84" s="322" t="s">
        <v>1</v>
      </c>
      <c r="J84" s="322" t="s">
        <v>1</v>
      </c>
      <c r="K84" s="322" t="s">
        <v>1</v>
      </c>
      <c r="L84" s="322" t="s">
        <v>1</v>
      </c>
      <c r="M84" s="322" t="s">
        <v>1</v>
      </c>
      <c r="N84" s="322" t="s">
        <v>1</v>
      </c>
      <c r="O84" s="328" t="s">
        <v>1</v>
      </c>
      <c r="P84" s="328" t="s">
        <v>1</v>
      </c>
    </row>
    <row r="85" spans="1:16" x14ac:dyDescent="0.2">
      <c r="A85" s="2" t="s">
        <v>101</v>
      </c>
      <c r="B85" s="325">
        <v>32</v>
      </c>
      <c r="C85" s="322">
        <v>0</v>
      </c>
      <c r="D85" s="322">
        <v>0</v>
      </c>
      <c r="E85" s="322">
        <v>7.8199701383709908E-3</v>
      </c>
      <c r="F85" s="322">
        <v>0.186967432498932</v>
      </c>
      <c r="G85" s="322">
        <v>0.10441670566797299</v>
      </c>
      <c r="H85" s="322">
        <v>0.133162021636963</v>
      </c>
      <c r="I85" s="322">
        <v>0.216339722275734</v>
      </c>
      <c r="J85" s="322">
        <v>0.169004365801811</v>
      </c>
      <c r="K85" s="322">
        <v>0.11721336096525201</v>
      </c>
      <c r="L85" s="322">
        <v>5.7256460189819301E-2</v>
      </c>
      <c r="M85" s="322">
        <v>7.8199701383709908E-3</v>
      </c>
      <c r="N85" s="322">
        <v>0</v>
      </c>
      <c r="O85" s="328">
        <v>79.279083251953097</v>
      </c>
      <c r="P85" s="328">
        <v>80</v>
      </c>
    </row>
    <row r="86" spans="1:16" x14ac:dyDescent="0.2">
      <c r="A86" s="2" t="s">
        <v>102</v>
      </c>
      <c r="B86" s="325">
        <v>9</v>
      </c>
      <c r="C86" s="322" t="s">
        <v>1</v>
      </c>
      <c r="D86" s="322" t="s">
        <v>1</v>
      </c>
      <c r="E86" s="322" t="s">
        <v>1</v>
      </c>
      <c r="F86" s="322" t="s">
        <v>1</v>
      </c>
      <c r="G86" s="322" t="s">
        <v>1</v>
      </c>
      <c r="H86" s="322" t="s">
        <v>1</v>
      </c>
      <c r="I86" s="322" t="s">
        <v>1</v>
      </c>
      <c r="J86" s="322" t="s">
        <v>1</v>
      </c>
      <c r="K86" s="322" t="s">
        <v>1</v>
      </c>
      <c r="L86" s="322" t="s">
        <v>1</v>
      </c>
      <c r="M86" s="322" t="s">
        <v>1</v>
      </c>
      <c r="N86" s="322" t="s">
        <v>1</v>
      </c>
      <c r="O86" s="328" t="s">
        <v>1</v>
      </c>
      <c r="P86" s="328" t="s">
        <v>1</v>
      </c>
    </row>
    <row r="87" spans="1:16" x14ac:dyDescent="0.2">
      <c r="A87" s="2" t="s">
        <v>103</v>
      </c>
      <c r="B87" s="325">
        <v>12</v>
      </c>
      <c r="C87" s="322" t="s">
        <v>1</v>
      </c>
      <c r="D87" s="322" t="s">
        <v>1</v>
      </c>
      <c r="E87" s="322" t="s">
        <v>1</v>
      </c>
      <c r="F87" s="322" t="s">
        <v>1</v>
      </c>
      <c r="G87" s="322" t="s">
        <v>1</v>
      </c>
      <c r="H87" s="322" t="s">
        <v>1</v>
      </c>
      <c r="I87" s="322" t="s">
        <v>1</v>
      </c>
      <c r="J87" s="322" t="s">
        <v>1</v>
      </c>
      <c r="K87" s="322" t="s">
        <v>1</v>
      </c>
      <c r="L87" s="322" t="s">
        <v>1</v>
      </c>
      <c r="M87" s="322" t="s">
        <v>1</v>
      </c>
      <c r="N87" s="322" t="s">
        <v>1</v>
      </c>
      <c r="O87" s="328" t="s">
        <v>1</v>
      </c>
      <c r="P87" s="328" t="s">
        <v>1</v>
      </c>
    </row>
    <row r="88" spans="1:16" x14ac:dyDescent="0.2">
      <c r="A88" s="2" t="s">
        <v>104</v>
      </c>
      <c r="B88" s="325">
        <v>94</v>
      </c>
      <c r="C88" s="322">
        <v>1.75455771386623E-2</v>
      </c>
      <c r="D88" s="322">
        <v>3.4274514764547299E-2</v>
      </c>
      <c r="E88" s="322">
        <v>6.6056802868843106E-2</v>
      </c>
      <c r="F88" s="322">
        <v>0.141987770795822</v>
      </c>
      <c r="G88" s="322">
        <v>0.23284126818180101</v>
      </c>
      <c r="H88" s="322">
        <v>0.16984044015407601</v>
      </c>
      <c r="I88" s="322">
        <v>0.157056704163551</v>
      </c>
      <c r="J88" s="322">
        <v>3.9652016013860703E-2</v>
      </c>
      <c r="K88" s="322">
        <v>9.3436330556869507E-2</v>
      </c>
      <c r="L88" s="322">
        <v>4.4753517955541597E-2</v>
      </c>
      <c r="M88" s="322">
        <v>2.5550720747560302E-3</v>
      </c>
      <c r="N88" s="322">
        <v>0</v>
      </c>
      <c r="O88" s="328">
        <v>69.524398803710895</v>
      </c>
      <c r="P88" s="328">
        <v>70</v>
      </c>
    </row>
    <row r="89" spans="1:16" x14ac:dyDescent="0.2">
      <c r="A89" s="5" t="s">
        <v>105</v>
      </c>
      <c r="B89" s="324" t="s">
        <v>1</v>
      </c>
      <c r="C89" s="321" t="s">
        <v>1</v>
      </c>
      <c r="D89" s="321" t="s">
        <v>1</v>
      </c>
      <c r="E89" s="321" t="s">
        <v>1</v>
      </c>
      <c r="F89" s="321" t="s">
        <v>1</v>
      </c>
      <c r="G89" s="321" t="s">
        <v>1</v>
      </c>
      <c r="H89" s="321" t="s">
        <v>1</v>
      </c>
      <c r="I89" s="321" t="s">
        <v>1</v>
      </c>
      <c r="J89" s="321" t="s">
        <v>1</v>
      </c>
      <c r="K89" s="321" t="s">
        <v>1</v>
      </c>
      <c r="L89" s="321" t="s">
        <v>1</v>
      </c>
      <c r="M89" s="321" t="s">
        <v>1</v>
      </c>
      <c r="N89" s="321" t="s">
        <v>1</v>
      </c>
      <c r="O89" s="327" t="s">
        <v>1</v>
      </c>
      <c r="P89" s="327" t="s">
        <v>1</v>
      </c>
    </row>
    <row r="90" spans="1:16" x14ac:dyDescent="0.2">
      <c r="A90" s="2" t="s">
        <v>106</v>
      </c>
      <c r="B90" s="325">
        <v>58</v>
      </c>
      <c r="C90" s="322">
        <v>2.7395563200116199E-2</v>
      </c>
      <c r="D90" s="322">
        <v>0.10202042758464799</v>
      </c>
      <c r="E90" s="322">
        <v>0.10641390830278399</v>
      </c>
      <c r="F90" s="322">
        <v>0.176843702793121</v>
      </c>
      <c r="G90" s="322">
        <v>0.196817636489868</v>
      </c>
      <c r="H90" s="322">
        <v>0.13485461473464999</v>
      </c>
      <c r="I90" s="322">
        <v>7.3090918362140697E-2</v>
      </c>
      <c r="J90" s="322">
        <v>3.5963732749223702E-2</v>
      </c>
      <c r="K90" s="322">
        <v>2.7295157313346901E-2</v>
      </c>
      <c r="L90" s="322">
        <v>0.119304321706295</v>
      </c>
      <c r="M90" s="322">
        <v>0</v>
      </c>
      <c r="N90" s="322">
        <v>0</v>
      </c>
      <c r="O90" s="328">
        <v>65.733512878417997</v>
      </c>
      <c r="P90" s="328">
        <v>60</v>
      </c>
    </row>
    <row r="91" spans="1:16" x14ac:dyDescent="0.2">
      <c r="A91" s="2" t="s">
        <v>107</v>
      </c>
      <c r="B91" s="325">
        <v>97</v>
      </c>
      <c r="C91" s="322">
        <v>9.2077376320958103E-3</v>
      </c>
      <c r="D91" s="322">
        <v>3.9541844278573997E-2</v>
      </c>
      <c r="E91" s="322">
        <v>0.13287885487079601</v>
      </c>
      <c r="F91" s="322">
        <v>0.14070086181163799</v>
      </c>
      <c r="G91" s="322">
        <v>0.217519536614418</v>
      </c>
      <c r="H91" s="322">
        <v>0.186934649944305</v>
      </c>
      <c r="I91" s="322">
        <v>0.126679226756096</v>
      </c>
      <c r="J91" s="322">
        <v>1.30668925121427E-2</v>
      </c>
      <c r="K91" s="322">
        <v>9.5653697848319993E-2</v>
      </c>
      <c r="L91" s="322">
        <v>3.3058747649192803E-2</v>
      </c>
      <c r="M91" s="322">
        <v>4.7579561360180404E-3</v>
      </c>
      <c r="N91" s="322">
        <v>0</v>
      </c>
      <c r="O91" s="328">
        <v>67.370407104492202</v>
      </c>
      <c r="P91" s="328">
        <v>64</v>
      </c>
    </row>
    <row r="92" spans="1:16" x14ac:dyDescent="0.2">
      <c r="A92" s="2" t="s">
        <v>108</v>
      </c>
      <c r="B92" s="325">
        <v>168</v>
      </c>
      <c r="C92" s="322">
        <v>0</v>
      </c>
      <c r="D92" s="322">
        <v>0</v>
      </c>
      <c r="E92" s="322">
        <v>4.4877815991640098E-2</v>
      </c>
      <c r="F92" s="322">
        <v>9.0546429157257094E-2</v>
      </c>
      <c r="G92" s="322">
        <v>0.18039186298847201</v>
      </c>
      <c r="H92" s="322">
        <v>0.13252349197864499</v>
      </c>
      <c r="I92" s="322">
        <v>0.25209423899650601</v>
      </c>
      <c r="J92" s="322">
        <v>9.2880047857761397E-2</v>
      </c>
      <c r="K92" s="322">
        <v>0.13895820081234</v>
      </c>
      <c r="L92" s="322">
        <v>4.5022830367088297E-2</v>
      </c>
      <c r="M92" s="322">
        <v>1.8727069720625902E-2</v>
      </c>
      <c r="N92" s="322">
        <v>3.9780116640031303E-3</v>
      </c>
      <c r="O92" s="328">
        <v>79.242279052734403</v>
      </c>
      <c r="P92" s="328">
        <v>80</v>
      </c>
    </row>
    <row r="93" spans="1:16" x14ac:dyDescent="0.2">
      <c r="A93" s="2" t="s">
        <v>109</v>
      </c>
      <c r="B93" s="325">
        <v>23</v>
      </c>
      <c r="C93" s="322" t="s">
        <v>1</v>
      </c>
      <c r="D93" s="322" t="s">
        <v>1</v>
      </c>
      <c r="E93" s="322" t="s">
        <v>1</v>
      </c>
      <c r="F93" s="322" t="s">
        <v>1</v>
      </c>
      <c r="G93" s="322" t="s">
        <v>1</v>
      </c>
      <c r="H93" s="322" t="s">
        <v>1</v>
      </c>
      <c r="I93" s="322" t="s">
        <v>1</v>
      </c>
      <c r="J93" s="322" t="s">
        <v>1</v>
      </c>
      <c r="K93" s="322" t="s">
        <v>1</v>
      </c>
      <c r="L93" s="322" t="s">
        <v>1</v>
      </c>
      <c r="M93" s="322" t="s">
        <v>1</v>
      </c>
      <c r="N93" s="322" t="s">
        <v>1</v>
      </c>
      <c r="O93" s="328" t="s">
        <v>1</v>
      </c>
      <c r="P93" s="328" t="s">
        <v>1</v>
      </c>
    </row>
    <row r="94" spans="1:16" x14ac:dyDescent="0.2">
      <c r="A94" s="5" t="s">
        <v>110</v>
      </c>
      <c r="B94" s="324" t="s">
        <v>1</v>
      </c>
      <c r="C94" s="321" t="s">
        <v>1</v>
      </c>
      <c r="D94" s="321" t="s">
        <v>1</v>
      </c>
      <c r="E94" s="321" t="s">
        <v>1</v>
      </c>
      <c r="F94" s="321" t="s">
        <v>1</v>
      </c>
      <c r="G94" s="321" t="s">
        <v>1</v>
      </c>
      <c r="H94" s="321" t="s">
        <v>1</v>
      </c>
      <c r="I94" s="321" t="s">
        <v>1</v>
      </c>
      <c r="J94" s="321" t="s">
        <v>1</v>
      </c>
      <c r="K94" s="321" t="s">
        <v>1</v>
      </c>
      <c r="L94" s="321" t="s">
        <v>1</v>
      </c>
      <c r="M94" s="321" t="s">
        <v>1</v>
      </c>
      <c r="N94" s="321" t="s">
        <v>1</v>
      </c>
      <c r="O94" s="327" t="s">
        <v>1</v>
      </c>
      <c r="P94" s="327" t="s">
        <v>1</v>
      </c>
    </row>
    <row r="95" spans="1:16" x14ac:dyDescent="0.2">
      <c r="A95" s="2" t="s">
        <v>106</v>
      </c>
      <c r="B95" s="325">
        <v>92</v>
      </c>
      <c r="C95" s="322">
        <v>2.7398435398936299E-2</v>
      </c>
      <c r="D95" s="322">
        <v>6.8547032773494707E-2</v>
      </c>
      <c r="E95" s="322">
        <v>0.13194777071475999</v>
      </c>
      <c r="F95" s="322">
        <v>0.16875778138637501</v>
      </c>
      <c r="G95" s="322">
        <v>0.19956450164318101</v>
      </c>
      <c r="H95" s="322">
        <v>0.16425628960132599</v>
      </c>
      <c r="I95" s="322">
        <v>6.6332921385765103E-2</v>
      </c>
      <c r="J95" s="322">
        <v>2.4163858965039298E-2</v>
      </c>
      <c r="K95" s="322">
        <v>6.6190890967845903E-2</v>
      </c>
      <c r="L95" s="322">
        <v>8.2840509712696103E-2</v>
      </c>
      <c r="M95" s="322">
        <v>0</v>
      </c>
      <c r="N95" s="322">
        <v>0</v>
      </c>
      <c r="O95" s="328">
        <v>65.866371154785199</v>
      </c>
      <c r="P95" s="328">
        <v>60</v>
      </c>
    </row>
    <row r="96" spans="1:16" x14ac:dyDescent="0.2">
      <c r="A96" s="2" t="s">
        <v>107</v>
      </c>
      <c r="B96" s="325">
        <v>106</v>
      </c>
      <c r="C96" s="322">
        <v>0</v>
      </c>
      <c r="D96" s="322">
        <v>3.5485424101352699E-2</v>
      </c>
      <c r="E96" s="322">
        <v>0.119629144668579</v>
      </c>
      <c r="F96" s="322">
        <v>0.16288040578365301</v>
      </c>
      <c r="G96" s="322">
        <v>0.218195840716362</v>
      </c>
      <c r="H96" s="322">
        <v>0.115617580711842</v>
      </c>
      <c r="I96" s="322">
        <v>0.172751724720001</v>
      </c>
      <c r="J96" s="322">
        <v>2.1800151094794301E-2</v>
      </c>
      <c r="K96" s="322">
        <v>8.2270585000514998E-2</v>
      </c>
      <c r="L96" s="322">
        <v>5.1370047032833099E-2</v>
      </c>
      <c r="M96" s="322">
        <v>1.9999096170067801E-2</v>
      </c>
      <c r="N96" s="322">
        <v>0</v>
      </c>
      <c r="O96" s="328">
        <v>69.939521789550795</v>
      </c>
      <c r="P96" s="328">
        <v>65</v>
      </c>
    </row>
    <row r="97" spans="1:16" x14ac:dyDescent="0.2">
      <c r="A97" s="2" t="s">
        <v>108</v>
      </c>
      <c r="B97" s="325">
        <v>135</v>
      </c>
      <c r="C97" s="322">
        <v>0</v>
      </c>
      <c r="D97" s="322">
        <v>0</v>
      </c>
      <c r="E97" s="322">
        <v>6.9509157910942997E-3</v>
      </c>
      <c r="F97" s="322">
        <v>6.4642794430255904E-2</v>
      </c>
      <c r="G97" s="322">
        <v>0.17424929141998299</v>
      </c>
      <c r="H97" s="322">
        <v>0.16346234083175701</v>
      </c>
      <c r="I97" s="322">
        <v>0.259359300136566</v>
      </c>
      <c r="J97" s="322">
        <v>0.115275382995605</v>
      </c>
      <c r="K97" s="322">
        <v>0.14604002237319899</v>
      </c>
      <c r="L97" s="322">
        <v>5.0395477563142797E-2</v>
      </c>
      <c r="M97" s="322">
        <v>1.4443770051002501E-2</v>
      </c>
      <c r="N97" s="322">
        <v>5.1807160489261202E-3</v>
      </c>
      <c r="O97" s="328">
        <v>81.688659667968807</v>
      </c>
      <c r="P97" s="328">
        <v>80</v>
      </c>
    </row>
    <row r="98" spans="1:16" x14ac:dyDescent="0.2">
      <c r="A98" s="2" t="s">
        <v>109</v>
      </c>
      <c r="B98" s="325">
        <v>13</v>
      </c>
      <c r="C98" s="322" t="s">
        <v>1</v>
      </c>
      <c r="D98" s="322" t="s">
        <v>1</v>
      </c>
      <c r="E98" s="322" t="s">
        <v>1</v>
      </c>
      <c r="F98" s="322" t="s">
        <v>1</v>
      </c>
      <c r="G98" s="322" t="s">
        <v>1</v>
      </c>
      <c r="H98" s="322" t="s">
        <v>1</v>
      </c>
      <c r="I98" s="322" t="s">
        <v>1</v>
      </c>
      <c r="J98" s="322" t="s">
        <v>1</v>
      </c>
      <c r="K98" s="322" t="s">
        <v>1</v>
      </c>
      <c r="L98" s="322" t="s">
        <v>1</v>
      </c>
      <c r="M98" s="322" t="s">
        <v>1</v>
      </c>
      <c r="N98" s="322" t="s">
        <v>1</v>
      </c>
      <c r="O98" s="328" t="s">
        <v>1</v>
      </c>
      <c r="P98" s="328" t="s">
        <v>1</v>
      </c>
    </row>
    <row r="99" spans="1:16" x14ac:dyDescent="0.2">
      <c r="A99" s="5" t="s">
        <v>111</v>
      </c>
      <c r="B99" s="324" t="s">
        <v>1</v>
      </c>
      <c r="C99" s="321" t="s">
        <v>1</v>
      </c>
      <c r="D99" s="321" t="s">
        <v>1</v>
      </c>
      <c r="E99" s="321" t="s">
        <v>1</v>
      </c>
      <c r="F99" s="321" t="s">
        <v>1</v>
      </c>
      <c r="G99" s="321" t="s">
        <v>1</v>
      </c>
      <c r="H99" s="321" t="s">
        <v>1</v>
      </c>
      <c r="I99" s="321" t="s">
        <v>1</v>
      </c>
      <c r="J99" s="321" t="s">
        <v>1</v>
      </c>
      <c r="K99" s="321" t="s">
        <v>1</v>
      </c>
      <c r="L99" s="321" t="s">
        <v>1</v>
      </c>
      <c r="M99" s="321" t="s">
        <v>1</v>
      </c>
      <c r="N99" s="321" t="s">
        <v>1</v>
      </c>
      <c r="O99" s="327" t="s">
        <v>1</v>
      </c>
      <c r="P99" s="327" t="s">
        <v>1</v>
      </c>
    </row>
    <row r="100" spans="1:16" x14ac:dyDescent="0.2">
      <c r="A100" s="2" t="s">
        <v>112</v>
      </c>
      <c r="B100" s="325">
        <v>42</v>
      </c>
      <c r="C100" s="322">
        <v>1.4280906878411799E-2</v>
      </c>
      <c r="D100" s="322">
        <v>9.1082096099853502E-2</v>
      </c>
      <c r="E100" s="322">
        <v>8.1566564738750499E-2</v>
      </c>
      <c r="F100" s="322">
        <v>0.109551765024662</v>
      </c>
      <c r="G100" s="322">
        <v>0.339972704648972</v>
      </c>
      <c r="H100" s="322">
        <v>0.148549795150757</v>
      </c>
      <c r="I100" s="322">
        <v>0.12314747273922</v>
      </c>
      <c r="J100" s="322">
        <v>1.4458972960710499E-2</v>
      </c>
      <c r="K100" s="322">
        <v>7.7389732003212003E-2</v>
      </c>
      <c r="L100" s="322">
        <v>0</v>
      </c>
      <c r="M100" s="322">
        <v>0</v>
      </c>
      <c r="N100" s="322">
        <v>0</v>
      </c>
      <c r="O100" s="328">
        <v>62.277427673339801</v>
      </c>
      <c r="P100" s="328">
        <v>60</v>
      </c>
    </row>
    <row r="101" spans="1:16" x14ac:dyDescent="0.2">
      <c r="A101" s="2" t="s">
        <v>113</v>
      </c>
      <c r="B101" s="325">
        <v>108</v>
      </c>
      <c r="C101" s="322">
        <v>7.23087787628174E-3</v>
      </c>
      <c r="D101" s="322">
        <v>4.2235992848873097E-2</v>
      </c>
      <c r="E101" s="322">
        <v>5.9632409363985103E-2</v>
      </c>
      <c r="F101" s="322">
        <v>0.111648626625538</v>
      </c>
      <c r="G101" s="322">
        <v>0.17904473841190299</v>
      </c>
      <c r="H101" s="322">
        <v>0.118563808500767</v>
      </c>
      <c r="I101" s="322">
        <v>0.14953854680061299</v>
      </c>
      <c r="J101" s="322">
        <v>0.106872782111168</v>
      </c>
      <c r="K101" s="322">
        <v>0.114498369395733</v>
      </c>
      <c r="L101" s="322">
        <v>8.7033338844776195E-2</v>
      </c>
      <c r="M101" s="322">
        <v>1.7655890434980399E-2</v>
      </c>
      <c r="N101" s="322">
        <v>6.0446267016231996E-3</v>
      </c>
      <c r="O101" s="328">
        <v>77.034355163574205</v>
      </c>
      <c r="P101" s="328">
        <v>72</v>
      </c>
    </row>
    <row r="102" spans="1:16" x14ac:dyDescent="0.2">
      <c r="A102" s="2" t="s">
        <v>114</v>
      </c>
      <c r="B102" s="325">
        <v>108</v>
      </c>
      <c r="C102" s="322">
        <v>1.24085573479533E-2</v>
      </c>
      <c r="D102" s="322">
        <v>3.0013851355761298E-3</v>
      </c>
      <c r="E102" s="322">
        <v>4.4632848352193798E-2</v>
      </c>
      <c r="F102" s="322">
        <v>7.2876624763011905E-2</v>
      </c>
      <c r="G102" s="322">
        <v>0.120963789522648</v>
      </c>
      <c r="H102" s="322">
        <v>0.229383185505867</v>
      </c>
      <c r="I102" s="322">
        <v>0.16703832149505601</v>
      </c>
      <c r="J102" s="322">
        <v>5.84696009755135E-2</v>
      </c>
      <c r="K102" s="322">
        <v>0.15884786844253501</v>
      </c>
      <c r="L102" s="322">
        <v>0.12808686494827301</v>
      </c>
      <c r="M102" s="322">
        <v>4.2909486219286901E-3</v>
      </c>
      <c r="N102" s="322">
        <v>0</v>
      </c>
      <c r="O102" s="328">
        <v>81.519470214843807</v>
      </c>
      <c r="P102" s="328">
        <v>80</v>
      </c>
    </row>
    <row r="103" spans="1:16" x14ac:dyDescent="0.2">
      <c r="A103" s="2" t="s">
        <v>115</v>
      </c>
      <c r="B103" s="325">
        <v>51</v>
      </c>
      <c r="C103" s="322">
        <v>0</v>
      </c>
      <c r="D103" s="322">
        <v>0</v>
      </c>
      <c r="E103" s="322">
        <v>8.5973180830478696E-2</v>
      </c>
      <c r="F103" s="322">
        <v>7.7832095324993106E-2</v>
      </c>
      <c r="G103" s="322">
        <v>0.15479873120784801</v>
      </c>
      <c r="H103" s="322">
        <v>0.24239516258239699</v>
      </c>
      <c r="I103" s="322">
        <v>0.211702421307564</v>
      </c>
      <c r="J103" s="322">
        <v>6.0289222747087499E-2</v>
      </c>
      <c r="K103" s="322">
        <v>0.111645147204399</v>
      </c>
      <c r="L103" s="322">
        <v>2.15252488851547E-2</v>
      </c>
      <c r="M103" s="322">
        <v>3.3838786184787799E-2</v>
      </c>
      <c r="N103" s="322">
        <v>0</v>
      </c>
      <c r="O103" s="328">
        <v>76.524986267089801</v>
      </c>
      <c r="P103" s="328">
        <v>75</v>
      </c>
    </row>
    <row r="104" spans="1:16" x14ac:dyDescent="0.2">
      <c r="A104" s="2" t="s">
        <v>116</v>
      </c>
      <c r="B104" s="325">
        <v>32</v>
      </c>
      <c r="C104" s="322">
        <v>0</v>
      </c>
      <c r="D104" s="322">
        <v>4.15960438549519E-2</v>
      </c>
      <c r="E104" s="322">
        <v>0.13492062687873799</v>
      </c>
      <c r="F104" s="322">
        <v>0.26033598184585599</v>
      </c>
      <c r="G104" s="322">
        <v>0.18787345290183999</v>
      </c>
      <c r="H104" s="322">
        <v>6.2508963048458099E-2</v>
      </c>
      <c r="I104" s="322">
        <v>0.235216230154037</v>
      </c>
      <c r="J104" s="322">
        <v>1.82377360761166E-2</v>
      </c>
      <c r="K104" s="322">
        <v>0</v>
      </c>
      <c r="L104" s="322">
        <v>3.0670788139104802E-2</v>
      </c>
      <c r="M104" s="322">
        <v>2.8640165925025898E-2</v>
      </c>
      <c r="N104" s="322">
        <v>0</v>
      </c>
      <c r="O104" s="328">
        <v>66.125923156738295</v>
      </c>
      <c r="P104" s="328">
        <v>60</v>
      </c>
    </row>
    <row r="105" spans="1:16" x14ac:dyDescent="0.2">
      <c r="A105" s="2" t="s">
        <v>117</v>
      </c>
      <c r="B105" s="325">
        <v>26</v>
      </c>
      <c r="C105" s="322" t="s">
        <v>1</v>
      </c>
      <c r="D105" s="322" t="s">
        <v>1</v>
      </c>
      <c r="E105" s="322" t="s">
        <v>1</v>
      </c>
      <c r="F105" s="322" t="s">
        <v>1</v>
      </c>
      <c r="G105" s="322" t="s">
        <v>1</v>
      </c>
      <c r="H105" s="322" t="s">
        <v>1</v>
      </c>
      <c r="I105" s="322" t="s">
        <v>1</v>
      </c>
      <c r="J105" s="322" t="s">
        <v>1</v>
      </c>
      <c r="K105" s="322" t="s">
        <v>1</v>
      </c>
      <c r="L105" s="322" t="s">
        <v>1</v>
      </c>
      <c r="M105" s="322" t="s">
        <v>1</v>
      </c>
      <c r="N105" s="322" t="s">
        <v>1</v>
      </c>
      <c r="O105" s="328" t="s">
        <v>1</v>
      </c>
      <c r="P105" s="328" t="s">
        <v>1</v>
      </c>
    </row>
    <row r="106" spans="1:16" x14ac:dyDescent="0.2">
      <c r="A106" s="2" t="s">
        <v>118</v>
      </c>
      <c r="B106" s="325">
        <v>17</v>
      </c>
      <c r="C106" s="322" t="s">
        <v>1</v>
      </c>
      <c r="D106" s="322" t="s">
        <v>1</v>
      </c>
      <c r="E106" s="322" t="s">
        <v>1</v>
      </c>
      <c r="F106" s="322" t="s">
        <v>1</v>
      </c>
      <c r="G106" s="322" t="s">
        <v>1</v>
      </c>
      <c r="H106" s="322" t="s">
        <v>1</v>
      </c>
      <c r="I106" s="322" t="s">
        <v>1</v>
      </c>
      <c r="J106" s="322" t="s">
        <v>1</v>
      </c>
      <c r="K106" s="322" t="s">
        <v>1</v>
      </c>
      <c r="L106" s="322" t="s">
        <v>1</v>
      </c>
      <c r="M106" s="322" t="s">
        <v>1</v>
      </c>
      <c r="N106" s="322" t="s">
        <v>1</v>
      </c>
      <c r="O106" s="328" t="s">
        <v>1</v>
      </c>
      <c r="P106" s="328" t="s">
        <v>1</v>
      </c>
    </row>
    <row r="107" spans="1:16" x14ac:dyDescent="0.2">
      <c r="A107" s="5" t="s">
        <v>111</v>
      </c>
      <c r="B107" s="324" t="s">
        <v>1</v>
      </c>
      <c r="C107" s="321" t="s">
        <v>1</v>
      </c>
      <c r="D107" s="321" t="s">
        <v>1</v>
      </c>
      <c r="E107" s="321" t="s">
        <v>1</v>
      </c>
      <c r="F107" s="321" t="s">
        <v>1</v>
      </c>
      <c r="G107" s="321" t="s">
        <v>1</v>
      </c>
      <c r="H107" s="321" t="s">
        <v>1</v>
      </c>
      <c r="I107" s="321" t="s">
        <v>1</v>
      </c>
      <c r="J107" s="321" t="s">
        <v>1</v>
      </c>
      <c r="K107" s="321" t="s">
        <v>1</v>
      </c>
      <c r="L107" s="321" t="s">
        <v>1</v>
      </c>
      <c r="M107" s="321" t="s">
        <v>1</v>
      </c>
      <c r="N107" s="321" t="s">
        <v>1</v>
      </c>
      <c r="O107" s="327" t="s">
        <v>1</v>
      </c>
      <c r="P107" s="327" t="s">
        <v>1</v>
      </c>
    </row>
    <row r="108" spans="1:16" x14ac:dyDescent="0.2">
      <c r="A108" s="2" t="s">
        <v>119</v>
      </c>
      <c r="B108" s="325">
        <v>150</v>
      </c>
      <c r="C108" s="322">
        <v>9.9331373348832096E-3</v>
      </c>
      <c r="D108" s="322">
        <v>6.09585866332054E-2</v>
      </c>
      <c r="E108" s="322">
        <v>6.8039715290069594E-2</v>
      </c>
      <c r="F108" s="322">
        <v>0.11084490269422501</v>
      </c>
      <c r="G108" s="322">
        <v>0.24072802066803001</v>
      </c>
      <c r="H108" s="322">
        <v>0.13005736470222501</v>
      </c>
      <c r="I108" s="322">
        <v>0.139422908425331</v>
      </c>
      <c r="J108" s="322">
        <v>7.1450799703597995E-2</v>
      </c>
      <c r="K108" s="322">
        <v>0.10027471929788601</v>
      </c>
      <c r="L108" s="322">
        <v>5.3673673421144499E-2</v>
      </c>
      <c r="M108" s="322">
        <v>1.08884312212467E-2</v>
      </c>
      <c r="N108" s="322">
        <v>3.72773595154285E-3</v>
      </c>
      <c r="O108" s="328">
        <v>71.378059387207003</v>
      </c>
      <c r="P108" s="328">
        <v>70</v>
      </c>
    </row>
    <row r="109" spans="1:16" x14ac:dyDescent="0.2">
      <c r="A109" s="2" t="s">
        <v>120</v>
      </c>
      <c r="B109" s="325">
        <v>137</v>
      </c>
      <c r="C109" s="322">
        <v>9.4273323193192499E-3</v>
      </c>
      <c r="D109" s="322">
        <v>2.28028558194637E-3</v>
      </c>
      <c r="E109" s="322">
        <v>6.0879603028297397E-2</v>
      </c>
      <c r="F109" s="322">
        <v>6.48323148488998E-2</v>
      </c>
      <c r="G109" s="322">
        <v>0.11108104139566401</v>
      </c>
      <c r="H109" s="322">
        <v>0.252410918474197</v>
      </c>
      <c r="I109" s="322">
        <v>0.17763020098209401</v>
      </c>
      <c r="J109" s="322">
        <v>5.5803027004003497E-2</v>
      </c>
      <c r="K109" s="322">
        <v>0.15582011640071899</v>
      </c>
      <c r="L109" s="322">
        <v>0.10657514631748199</v>
      </c>
      <c r="M109" s="322">
        <v>3.2600241247564602E-3</v>
      </c>
      <c r="N109" s="322">
        <v>0</v>
      </c>
      <c r="O109" s="328">
        <v>80.281997680664105</v>
      </c>
      <c r="P109" s="328">
        <v>75</v>
      </c>
    </row>
    <row r="110" spans="1:16" x14ac:dyDescent="0.2">
      <c r="A110" s="2" t="s">
        <v>121</v>
      </c>
      <c r="B110" s="325">
        <v>54</v>
      </c>
      <c r="C110" s="322">
        <v>0</v>
      </c>
      <c r="D110" s="322">
        <v>2.77572572231293E-2</v>
      </c>
      <c r="E110" s="322">
        <v>0.10758057981729501</v>
      </c>
      <c r="F110" s="322">
        <v>0.215786412358284</v>
      </c>
      <c r="G110" s="322">
        <v>0.20840482413768799</v>
      </c>
      <c r="H110" s="322">
        <v>8.7512433528900105E-2</v>
      </c>
      <c r="I110" s="322">
        <v>0.22763653099536901</v>
      </c>
      <c r="J110" s="322">
        <v>3.76621149480343E-2</v>
      </c>
      <c r="K110" s="322">
        <v>2.25893557071686E-2</v>
      </c>
      <c r="L110" s="322">
        <v>2.04667765647173E-2</v>
      </c>
      <c r="M110" s="322">
        <v>4.4603709131479298E-2</v>
      </c>
      <c r="N110" s="322">
        <v>0</v>
      </c>
      <c r="O110" s="328">
        <v>69.651329040527301</v>
      </c>
      <c r="P110" s="328">
        <v>60</v>
      </c>
    </row>
    <row r="111" spans="1:16" x14ac:dyDescent="0.2">
      <c r="A111" s="2" t="s">
        <v>122</v>
      </c>
      <c r="B111" s="325">
        <v>43</v>
      </c>
      <c r="C111" s="322">
        <v>0</v>
      </c>
      <c r="D111" s="322">
        <v>0</v>
      </c>
      <c r="E111" s="322">
        <v>0.236357852816582</v>
      </c>
      <c r="F111" s="322">
        <v>0.27261102199554399</v>
      </c>
      <c r="G111" s="322">
        <v>0.32354700565338101</v>
      </c>
      <c r="H111" s="322">
        <v>0.11589365452528</v>
      </c>
      <c r="I111" s="322">
        <v>1.38285011053085E-2</v>
      </c>
      <c r="J111" s="322">
        <v>9.6995327621698397E-3</v>
      </c>
      <c r="K111" s="322">
        <v>2.8062416240572902E-2</v>
      </c>
      <c r="L111" s="322">
        <v>0</v>
      </c>
      <c r="M111" s="322">
        <v>0</v>
      </c>
      <c r="N111" s="322">
        <v>0</v>
      </c>
      <c r="O111" s="328">
        <v>57.093597412109403</v>
      </c>
      <c r="P111" s="328">
        <v>55</v>
      </c>
    </row>
    <row r="112" spans="1:16" x14ac:dyDescent="0.2">
      <c r="A112" s="5" t="s">
        <v>111</v>
      </c>
      <c r="B112" s="324" t="s">
        <v>1</v>
      </c>
      <c r="C112" s="321" t="s">
        <v>1</v>
      </c>
      <c r="D112" s="321" t="s">
        <v>1</v>
      </c>
      <c r="E112" s="321" t="s">
        <v>1</v>
      </c>
      <c r="F112" s="321" t="s">
        <v>1</v>
      </c>
      <c r="G112" s="321" t="s">
        <v>1</v>
      </c>
      <c r="H112" s="321" t="s">
        <v>1</v>
      </c>
      <c r="I112" s="321" t="s">
        <v>1</v>
      </c>
      <c r="J112" s="321" t="s">
        <v>1</v>
      </c>
      <c r="K112" s="321" t="s">
        <v>1</v>
      </c>
      <c r="L112" s="321" t="s">
        <v>1</v>
      </c>
      <c r="M112" s="321" t="s">
        <v>1</v>
      </c>
      <c r="N112" s="321" t="s">
        <v>1</v>
      </c>
      <c r="O112" s="327" t="s">
        <v>1</v>
      </c>
      <c r="P112" s="327" t="s">
        <v>1</v>
      </c>
    </row>
    <row r="113" spans="1:16" x14ac:dyDescent="0.2">
      <c r="A113" s="2" t="s">
        <v>119</v>
      </c>
      <c r="B113" s="325">
        <v>150</v>
      </c>
      <c r="C113" s="322">
        <v>9.9331373348832096E-3</v>
      </c>
      <c r="D113" s="322">
        <v>6.09585866332054E-2</v>
      </c>
      <c r="E113" s="322">
        <v>6.8039715290069594E-2</v>
      </c>
      <c r="F113" s="322">
        <v>0.11084490269422501</v>
      </c>
      <c r="G113" s="322">
        <v>0.24072802066803001</v>
      </c>
      <c r="H113" s="322">
        <v>0.13005736470222501</v>
      </c>
      <c r="I113" s="322">
        <v>0.139422908425331</v>
      </c>
      <c r="J113" s="322">
        <v>7.1450799703597995E-2</v>
      </c>
      <c r="K113" s="322">
        <v>0.10027471929788601</v>
      </c>
      <c r="L113" s="322">
        <v>5.3673673421144499E-2</v>
      </c>
      <c r="M113" s="322">
        <v>1.08884312212467E-2</v>
      </c>
      <c r="N113" s="322">
        <v>3.72773595154285E-3</v>
      </c>
      <c r="O113" s="328">
        <v>71.378059387207003</v>
      </c>
      <c r="P113" s="328">
        <v>70</v>
      </c>
    </row>
    <row r="114" spans="1:16" x14ac:dyDescent="0.2">
      <c r="A114" s="2" t="s">
        <v>123</v>
      </c>
      <c r="B114" s="325">
        <v>159</v>
      </c>
      <c r="C114" s="322">
        <v>7.9219704493880307E-3</v>
      </c>
      <c r="D114" s="322">
        <v>1.91616814117879E-3</v>
      </c>
      <c r="E114" s="322">
        <v>5.9580355882644702E-2</v>
      </c>
      <c r="F114" s="322">
        <v>7.4668385088443798E-2</v>
      </c>
      <c r="G114" s="322">
        <v>0.13319756090641</v>
      </c>
      <c r="H114" s="322">
        <v>0.234087944030762</v>
      </c>
      <c r="I114" s="322">
        <v>0.18318761885166199</v>
      </c>
      <c r="J114" s="322">
        <v>5.9127528220415101E-2</v>
      </c>
      <c r="K114" s="322">
        <v>0.14178068935871099</v>
      </c>
      <c r="L114" s="322">
        <v>8.9557163417339297E-2</v>
      </c>
      <c r="M114" s="322">
        <v>1.49746211245656E-2</v>
      </c>
      <c r="N114" s="322">
        <v>0</v>
      </c>
      <c r="O114" s="328">
        <v>79.713607788085895</v>
      </c>
      <c r="P114" s="328">
        <v>75</v>
      </c>
    </row>
    <row r="115" spans="1:16" x14ac:dyDescent="0.2">
      <c r="A115" s="2" t="s">
        <v>124</v>
      </c>
      <c r="B115" s="325">
        <v>75</v>
      </c>
      <c r="C115" s="322">
        <v>0</v>
      </c>
      <c r="D115" s="322">
        <v>2.57272124290466E-2</v>
      </c>
      <c r="E115" s="322">
        <v>0.17361879348754899</v>
      </c>
      <c r="F115" s="322">
        <v>0.265018910169601</v>
      </c>
      <c r="G115" s="322">
        <v>0.23963272571563701</v>
      </c>
      <c r="H115" s="322">
        <v>8.2875147461891202E-2</v>
      </c>
      <c r="I115" s="322">
        <v>0.15075713396072399</v>
      </c>
      <c r="J115" s="322">
        <v>1.4980424195527999E-2</v>
      </c>
      <c r="K115" s="322">
        <v>1.070577185601E-2</v>
      </c>
      <c r="L115" s="322">
        <v>1.8969926983118099E-2</v>
      </c>
      <c r="M115" s="322">
        <v>1.7713984474539798E-2</v>
      </c>
      <c r="N115" s="322">
        <v>0</v>
      </c>
      <c r="O115" s="328">
        <v>62.680103302002003</v>
      </c>
      <c r="P115" s="328">
        <v>60</v>
      </c>
    </row>
    <row r="116" spans="1:16" x14ac:dyDescent="0.2">
      <c r="A116" s="5" t="s">
        <v>125</v>
      </c>
      <c r="B116" s="324" t="s">
        <v>1</v>
      </c>
      <c r="C116" s="321" t="s">
        <v>1</v>
      </c>
      <c r="D116" s="321" t="s">
        <v>1</v>
      </c>
      <c r="E116" s="321" t="s">
        <v>1</v>
      </c>
      <c r="F116" s="321" t="s">
        <v>1</v>
      </c>
      <c r="G116" s="321" t="s">
        <v>1</v>
      </c>
      <c r="H116" s="321" t="s">
        <v>1</v>
      </c>
      <c r="I116" s="321" t="s">
        <v>1</v>
      </c>
      <c r="J116" s="321" t="s">
        <v>1</v>
      </c>
      <c r="K116" s="321" t="s">
        <v>1</v>
      </c>
      <c r="L116" s="321" t="s">
        <v>1</v>
      </c>
      <c r="M116" s="321" t="s">
        <v>1</v>
      </c>
      <c r="N116" s="321" t="s">
        <v>1</v>
      </c>
      <c r="O116" s="327" t="s">
        <v>1</v>
      </c>
      <c r="P116" s="327" t="s">
        <v>1</v>
      </c>
    </row>
    <row r="117" spans="1:16" x14ac:dyDescent="0.2">
      <c r="A117" s="2" t="s">
        <v>126</v>
      </c>
      <c r="B117" s="325">
        <v>68</v>
      </c>
      <c r="C117" s="322">
        <v>3.6103062331676497E-2</v>
      </c>
      <c r="D117" s="322">
        <v>9.0324789285659804E-2</v>
      </c>
      <c r="E117" s="322">
        <v>9.9389731884002699E-2</v>
      </c>
      <c r="F117" s="322">
        <v>0.182058855891228</v>
      </c>
      <c r="G117" s="322">
        <v>0.211732313036919</v>
      </c>
      <c r="H117" s="322">
        <v>0.119394861161709</v>
      </c>
      <c r="I117" s="322">
        <v>6.47117644548416E-2</v>
      </c>
      <c r="J117" s="322">
        <v>3.1840842217206997E-2</v>
      </c>
      <c r="K117" s="322">
        <v>5.8816511183977099E-2</v>
      </c>
      <c r="L117" s="322">
        <v>0.105627253651619</v>
      </c>
      <c r="M117" s="322">
        <v>0</v>
      </c>
      <c r="N117" s="322">
        <v>0</v>
      </c>
      <c r="O117" s="328">
        <v>66.1728515625</v>
      </c>
      <c r="P117" s="328">
        <v>60</v>
      </c>
    </row>
    <row r="118" spans="1:16" x14ac:dyDescent="0.2">
      <c r="A118" s="2" t="s">
        <v>127</v>
      </c>
      <c r="B118" s="325">
        <v>18</v>
      </c>
      <c r="C118" s="322" t="s">
        <v>1</v>
      </c>
      <c r="D118" s="322" t="s">
        <v>1</v>
      </c>
      <c r="E118" s="322" t="s">
        <v>1</v>
      </c>
      <c r="F118" s="322" t="s">
        <v>1</v>
      </c>
      <c r="G118" s="322" t="s">
        <v>1</v>
      </c>
      <c r="H118" s="322" t="s">
        <v>1</v>
      </c>
      <c r="I118" s="322" t="s">
        <v>1</v>
      </c>
      <c r="J118" s="322" t="s">
        <v>1</v>
      </c>
      <c r="K118" s="322" t="s">
        <v>1</v>
      </c>
      <c r="L118" s="322" t="s">
        <v>1</v>
      </c>
      <c r="M118" s="322" t="s">
        <v>1</v>
      </c>
      <c r="N118" s="322" t="s">
        <v>1</v>
      </c>
      <c r="O118" s="328" t="s">
        <v>1</v>
      </c>
      <c r="P118" s="328" t="s">
        <v>1</v>
      </c>
    </row>
    <row r="119" spans="1:16" x14ac:dyDescent="0.2">
      <c r="A119" s="2" t="s">
        <v>128</v>
      </c>
      <c r="B119" s="325">
        <v>24</v>
      </c>
      <c r="C119" s="322" t="s">
        <v>1</v>
      </c>
      <c r="D119" s="322" t="s">
        <v>1</v>
      </c>
      <c r="E119" s="322" t="s">
        <v>1</v>
      </c>
      <c r="F119" s="322" t="s">
        <v>1</v>
      </c>
      <c r="G119" s="322" t="s">
        <v>1</v>
      </c>
      <c r="H119" s="322" t="s">
        <v>1</v>
      </c>
      <c r="I119" s="322" t="s">
        <v>1</v>
      </c>
      <c r="J119" s="322" t="s">
        <v>1</v>
      </c>
      <c r="K119" s="322" t="s">
        <v>1</v>
      </c>
      <c r="L119" s="322" t="s">
        <v>1</v>
      </c>
      <c r="M119" s="322" t="s">
        <v>1</v>
      </c>
      <c r="N119" s="322" t="s">
        <v>1</v>
      </c>
      <c r="O119" s="328" t="s">
        <v>1</v>
      </c>
      <c r="P119" s="328" t="s">
        <v>1</v>
      </c>
    </row>
    <row r="120" spans="1:16" x14ac:dyDescent="0.2">
      <c r="A120" s="2" t="s">
        <v>129</v>
      </c>
      <c r="B120" s="325">
        <v>45</v>
      </c>
      <c r="C120" s="322">
        <v>0</v>
      </c>
      <c r="D120" s="322">
        <v>4.4356685131788302E-2</v>
      </c>
      <c r="E120" s="322">
        <v>0.12999013066291801</v>
      </c>
      <c r="F120" s="322">
        <v>0.15945878624916099</v>
      </c>
      <c r="G120" s="322">
        <v>0.218124970793724</v>
      </c>
      <c r="H120" s="322">
        <v>0.16354386508464799</v>
      </c>
      <c r="I120" s="322">
        <v>0.19189466536045099</v>
      </c>
      <c r="J120" s="322">
        <v>1.7365688458085098E-2</v>
      </c>
      <c r="K120" s="322">
        <v>3.4343287348747302E-2</v>
      </c>
      <c r="L120" s="322">
        <v>3.06053049862385E-2</v>
      </c>
      <c r="M120" s="322">
        <v>1.0316601023077999E-2</v>
      </c>
      <c r="N120" s="322">
        <v>0</v>
      </c>
      <c r="O120" s="328">
        <v>66.112907409667997</v>
      </c>
      <c r="P120" s="328">
        <v>60</v>
      </c>
    </row>
    <row r="121" spans="1:16" x14ac:dyDescent="0.2">
      <c r="A121" s="2" t="s">
        <v>130</v>
      </c>
      <c r="B121" s="325">
        <v>43</v>
      </c>
      <c r="C121" s="322">
        <v>0</v>
      </c>
      <c r="D121" s="322">
        <v>0</v>
      </c>
      <c r="E121" s="322">
        <v>0.138411805033684</v>
      </c>
      <c r="F121" s="322">
        <v>0.20416492223739599</v>
      </c>
      <c r="G121" s="322">
        <v>0.20999313890933999</v>
      </c>
      <c r="H121" s="322">
        <v>3.8459960371255902E-2</v>
      </c>
      <c r="I121" s="322">
        <v>0.18533499538898501</v>
      </c>
      <c r="J121" s="322">
        <v>2.4928005412221E-2</v>
      </c>
      <c r="K121" s="322">
        <v>9.9984169006347698E-2</v>
      </c>
      <c r="L121" s="322">
        <v>5.9800166636705399E-2</v>
      </c>
      <c r="M121" s="322">
        <v>3.8922861218452502E-2</v>
      </c>
      <c r="N121" s="322">
        <v>0</v>
      </c>
      <c r="O121" s="328">
        <v>72.80859375</v>
      </c>
      <c r="P121" s="328">
        <v>65</v>
      </c>
    </row>
    <row r="122" spans="1:16" x14ac:dyDescent="0.2">
      <c r="A122" s="2" t="s">
        <v>131</v>
      </c>
      <c r="B122" s="325">
        <v>37</v>
      </c>
      <c r="C122" s="322">
        <v>0</v>
      </c>
      <c r="D122" s="322">
        <v>0</v>
      </c>
      <c r="E122" s="322">
        <v>0</v>
      </c>
      <c r="F122" s="322">
        <v>3.5348258912563303E-2</v>
      </c>
      <c r="G122" s="322">
        <v>0.14457979798317</v>
      </c>
      <c r="H122" s="322">
        <v>0.22550220787525199</v>
      </c>
      <c r="I122" s="322">
        <v>0.42501935362815901</v>
      </c>
      <c r="J122" s="322">
        <v>2.9196137562394101E-2</v>
      </c>
      <c r="K122" s="322">
        <v>0.14035424590110801</v>
      </c>
      <c r="L122" s="322">
        <v>0</v>
      </c>
      <c r="M122" s="322">
        <v>0</v>
      </c>
      <c r="N122" s="322">
        <v>0</v>
      </c>
      <c r="O122" s="328">
        <v>77.256828308105497</v>
      </c>
      <c r="P122" s="328">
        <v>80</v>
      </c>
    </row>
    <row r="123" spans="1:16" x14ac:dyDescent="0.2">
      <c r="A123" s="2" t="s">
        <v>132</v>
      </c>
      <c r="B123" s="325">
        <v>17</v>
      </c>
      <c r="C123" s="322" t="s">
        <v>1</v>
      </c>
      <c r="D123" s="322" t="s">
        <v>1</v>
      </c>
      <c r="E123" s="322" t="s">
        <v>1</v>
      </c>
      <c r="F123" s="322" t="s">
        <v>1</v>
      </c>
      <c r="G123" s="322" t="s">
        <v>1</v>
      </c>
      <c r="H123" s="322" t="s">
        <v>1</v>
      </c>
      <c r="I123" s="322" t="s">
        <v>1</v>
      </c>
      <c r="J123" s="322" t="s">
        <v>1</v>
      </c>
      <c r="K123" s="322" t="s">
        <v>1</v>
      </c>
      <c r="L123" s="322" t="s">
        <v>1</v>
      </c>
      <c r="M123" s="322" t="s">
        <v>1</v>
      </c>
      <c r="N123" s="322" t="s">
        <v>1</v>
      </c>
      <c r="O123" s="328" t="s">
        <v>1</v>
      </c>
      <c r="P123" s="328" t="s">
        <v>1</v>
      </c>
    </row>
    <row r="124" spans="1:16" x14ac:dyDescent="0.2">
      <c r="A124" s="3" t="s">
        <v>133</v>
      </c>
      <c r="B124" s="326">
        <v>94</v>
      </c>
      <c r="C124" s="323">
        <v>0</v>
      </c>
      <c r="D124" s="323">
        <v>0</v>
      </c>
      <c r="E124" s="323">
        <v>1.0853545740246801E-2</v>
      </c>
      <c r="F124" s="323">
        <v>8.2897305488586398E-2</v>
      </c>
      <c r="G124" s="323">
        <v>0.13589449226856201</v>
      </c>
      <c r="H124" s="323">
        <v>0.23740133643150299</v>
      </c>
      <c r="I124" s="323">
        <v>0.154729753732681</v>
      </c>
      <c r="J124" s="323">
        <v>0.11184678971767401</v>
      </c>
      <c r="K124" s="323">
        <v>0.122454836964607</v>
      </c>
      <c r="L124" s="323">
        <v>9.6327051520347595E-2</v>
      </c>
      <c r="M124" s="323">
        <v>3.9505433291196802E-2</v>
      </c>
      <c r="N124" s="323">
        <v>8.0894576385617308E-3</v>
      </c>
      <c r="O124" s="329">
        <v>84.686317443847699</v>
      </c>
      <c r="P124" s="329">
        <v>80</v>
      </c>
    </row>
    <row r="126" spans="1:1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312</v>
      </c>
    </row>
    <row r="4" spans="1:11" x14ac:dyDescent="0.2">
      <c r="A4" t="s">
        <v>289</v>
      </c>
    </row>
    <row r="5" spans="1:11" x14ac:dyDescent="0.2">
      <c r="A5" s="4" t="s">
        <v>24</v>
      </c>
      <c r="B5" s="4" t="s">
        <v>4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313</v>
      </c>
      <c r="I5" s="4" t="s">
        <v>314</v>
      </c>
      <c r="J5" s="4" t="s">
        <v>25</v>
      </c>
      <c r="K5" s="4" t="s">
        <v>172</v>
      </c>
    </row>
    <row r="6" spans="1:11" x14ac:dyDescent="0.2">
      <c r="A6" s="5" t="s">
        <v>26</v>
      </c>
      <c r="B6" s="333" t="s">
        <v>1</v>
      </c>
      <c r="C6" s="330" t="s">
        <v>1</v>
      </c>
      <c r="D6" s="330" t="s">
        <v>1</v>
      </c>
      <c r="E6" s="330" t="s">
        <v>1</v>
      </c>
      <c r="F6" s="330" t="s">
        <v>1</v>
      </c>
      <c r="G6" s="330" t="s">
        <v>1</v>
      </c>
      <c r="H6" s="330" t="s">
        <v>1</v>
      </c>
      <c r="I6" s="330" t="s">
        <v>1</v>
      </c>
      <c r="J6" s="336" t="s">
        <v>1</v>
      </c>
      <c r="K6" s="336" t="s">
        <v>1</v>
      </c>
    </row>
    <row r="7" spans="1:11" x14ac:dyDescent="0.2">
      <c r="A7" s="2" t="s">
        <v>26</v>
      </c>
      <c r="B7" s="334">
        <v>384</v>
      </c>
      <c r="C7" s="331">
        <v>2.0822392776608498E-2</v>
      </c>
      <c r="D7" s="331">
        <v>0.32375285029411299</v>
      </c>
      <c r="E7" s="331">
        <v>0.42850542068481401</v>
      </c>
      <c r="F7" s="331">
        <v>0.18750716745853399</v>
      </c>
      <c r="G7" s="331">
        <v>3.1909737735986703E-2</v>
      </c>
      <c r="H7" s="331">
        <v>6.7622354254126497E-3</v>
      </c>
      <c r="I7" s="331">
        <v>7.4019230669364301E-4</v>
      </c>
      <c r="J7" s="337">
        <v>2.9091765880584699</v>
      </c>
      <c r="K7" s="337">
        <v>3</v>
      </c>
    </row>
    <row r="8" spans="1:11" x14ac:dyDescent="0.2">
      <c r="A8" s="5" t="s">
        <v>27</v>
      </c>
      <c r="B8" s="333" t="s">
        <v>1</v>
      </c>
      <c r="C8" s="330" t="s">
        <v>1</v>
      </c>
      <c r="D8" s="330" t="s">
        <v>1</v>
      </c>
      <c r="E8" s="330" t="s">
        <v>1</v>
      </c>
      <c r="F8" s="330" t="s">
        <v>1</v>
      </c>
      <c r="G8" s="330" t="s">
        <v>1</v>
      </c>
      <c r="H8" s="330" t="s">
        <v>1</v>
      </c>
      <c r="I8" s="330" t="s">
        <v>1</v>
      </c>
      <c r="J8" s="336" t="s">
        <v>1</v>
      </c>
      <c r="K8" s="336" t="s">
        <v>1</v>
      </c>
    </row>
    <row r="9" spans="1:11" x14ac:dyDescent="0.2">
      <c r="A9" s="2" t="s">
        <v>28</v>
      </c>
      <c r="B9" s="334">
        <v>166</v>
      </c>
      <c r="C9" s="331">
        <v>3.8143783807754503E-2</v>
      </c>
      <c r="D9" s="331">
        <v>0.43444097042083701</v>
      </c>
      <c r="E9" s="331">
        <v>0.43162226676940901</v>
      </c>
      <c r="F9" s="331">
        <v>9.1457940638065297E-2</v>
      </c>
      <c r="G9" s="331">
        <v>4.3350267224013797E-3</v>
      </c>
      <c r="H9" s="331">
        <v>0</v>
      </c>
      <c r="I9" s="331">
        <v>0</v>
      </c>
      <c r="J9" s="337">
        <v>2.5893993377685498</v>
      </c>
      <c r="K9" s="337">
        <v>3</v>
      </c>
    </row>
    <row r="10" spans="1:11" x14ac:dyDescent="0.2">
      <c r="A10" s="2" t="s">
        <v>29</v>
      </c>
      <c r="B10" s="334">
        <v>28</v>
      </c>
      <c r="C10" s="331" t="s">
        <v>1</v>
      </c>
      <c r="D10" s="331" t="s">
        <v>1</v>
      </c>
      <c r="E10" s="331" t="s">
        <v>1</v>
      </c>
      <c r="F10" s="331" t="s">
        <v>1</v>
      </c>
      <c r="G10" s="331" t="s">
        <v>1</v>
      </c>
      <c r="H10" s="331" t="s">
        <v>1</v>
      </c>
      <c r="I10" s="331" t="s">
        <v>1</v>
      </c>
      <c r="J10" s="337" t="s">
        <v>1</v>
      </c>
      <c r="K10" s="337" t="s">
        <v>1</v>
      </c>
    </row>
    <row r="11" spans="1:11" x14ac:dyDescent="0.2">
      <c r="A11" s="2" t="s">
        <v>30</v>
      </c>
      <c r="B11" s="334">
        <v>53</v>
      </c>
      <c r="C11" s="331">
        <v>0</v>
      </c>
      <c r="D11" s="331">
        <v>0</v>
      </c>
      <c r="E11" s="331">
        <v>0.15371651947498299</v>
      </c>
      <c r="F11" s="331">
        <v>0.69672024250030495</v>
      </c>
      <c r="G11" s="331">
        <v>0.14347130060195901</v>
      </c>
      <c r="H11" s="331">
        <v>6.0919369570910896E-3</v>
      </c>
      <c r="I11" s="331">
        <v>0</v>
      </c>
      <c r="J11" s="337">
        <v>4.0019388198852504</v>
      </c>
      <c r="K11" s="337">
        <v>4</v>
      </c>
    </row>
    <row r="12" spans="1:11" x14ac:dyDescent="0.2">
      <c r="A12" s="2" t="s">
        <v>31</v>
      </c>
      <c r="B12" s="334">
        <v>86</v>
      </c>
      <c r="C12" s="331">
        <v>0</v>
      </c>
      <c r="D12" s="331">
        <v>0.172323063015938</v>
      </c>
      <c r="E12" s="331">
        <v>0.55041134357452404</v>
      </c>
      <c r="F12" s="331">
        <v>0.185866564512253</v>
      </c>
      <c r="G12" s="331">
        <v>5.3637329488992698E-2</v>
      </c>
      <c r="H12" s="331">
        <v>3.3640328794717803E-2</v>
      </c>
      <c r="I12" s="331">
        <v>4.1213976219296499E-3</v>
      </c>
      <c r="J12" s="337">
        <v>3.2382247447967498</v>
      </c>
      <c r="K12" s="337">
        <v>3</v>
      </c>
    </row>
    <row r="13" spans="1:11" x14ac:dyDescent="0.2">
      <c r="A13" s="2" t="s">
        <v>32</v>
      </c>
      <c r="B13" s="334">
        <v>18</v>
      </c>
      <c r="C13" s="331" t="s">
        <v>1</v>
      </c>
      <c r="D13" s="331" t="s">
        <v>1</v>
      </c>
      <c r="E13" s="331" t="s">
        <v>1</v>
      </c>
      <c r="F13" s="331" t="s">
        <v>1</v>
      </c>
      <c r="G13" s="331" t="s">
        <v>1</v>
      </c>
      <c r="H13" s="331" t="s">
        <v>1</v>
      </c>
      <c r="I13" s="331" t="s">
        <v>1</v>
      </c>
      <c r="J13" s="337" t="s">
        <v>1</v>
      </c>
      <c r="K13" s="337" t="s">
        <v>1</v>
      </c>
    </row>
    <row r="14" spans="1:11" x14ac:dyDescent="0.2">
      <c r="A14" s="2" t="s">
        <v>33</v>
      </c>
      <c r="B14" s="334">
        <v>26</v>
      </c>
      <c r="C14" s="331" t="s">
        <v>1</v>
      </c>
      <c r="D14" s="331" t="s">
        <v>1</v>
      </c>
      <c r="E14" s="331" t="s">
        <v>1</v>
      </c>
      <c r="F14" s="331" t="s">
        <v>1</v>
      </c>
      <c r="G14" s="331" t="s">
        <v>1</v>
      </c>
      <c r="H14" s="331" t="s">
        <v>1</v>
      </c>
      <c r="I14" s="331" t="s">
        <v>1</v>
      </c>
      <c r="J14" s="337" t="s">
        <v>1</v>
      </c>
      <c r="K14" s="337" t="s">
        <v>1</v>
      </c>
    </row>
    <row r="15" spans="1:11" x14ac:dyDescent="0.2">
      <c r="A15" s="5" t="s">
        <v>34</v>
      </c>
      <c r="B15" s="333" t="s">
        <v>1</v>
      </c>
      <c r="C15" s="330" t="s">
        <v>1</v>
      </c>
      <c r="D15" s="330" t="s">
        <v>1</v>
      </c>
      <c r="E15" s="330" t="s">
        <v>1</v>
      </c>
      <c r="F15" s="330" t="s">
        <v>1</v>
      </c>
      <c r="G15" s="330" t="s">
        <v>1</v>
      </c>
      <c r="H15" s="330" t="s">
        <v>1</v>
      </c>
      <c r="I15" s="330" t="s">
        <v>1</v>
      </c>
      <c r="J15" s="336" t="s">
        <v>1</v>
      </c>
      <c r="K15" s="336" t="s">
        <v>1</v>
      </c>
    </row>
    <row r="16" spans="1:11" x14ac:dyDescent="0.2">
      <c r="A16" s="2" t="s">
        <v>35</v>
      </c>
      <c r="B16" s="334">
        <v>279</v>
      </c>
      <c r="C16" s="331">
        <v>1.3700447045266601E-2</v>
      </c>
      <c r="D16" s="331">
        <v>0.28133007884025601</v>
      </c>
      <c r="E16" s="331">
        <v>0.44820871949195901</v>
      </c>
      <c r="F16" s="331">
        <v>0.210248202085495</v>
      </c>
      <c r="G16" s="331">
        <v>3.6178532987833002E-2</v>
      </c>
      <c r="H16" s="331">
        <v>9.3144504353403993E-3</v>
      </c>
      <c r="I16" s="331">
        <v>1.0195571230724499E-3</v>
      </c>
      <c r="J16" s="337">
        <v>3.0058958530425999</v>
      </c>
      <c r="K16" s="337">
        <v>3</v>
      </c>
    </row>
    <row r="17" spans="1:11" x14ac:dyDescent="0.2">
      <c r="A17" s="2" t="s">
        <v>36</v>
      </c>
      <c r="B17" s="334">
        <v>23</v>
      </c>
      <c r="C17" s="331" t="s">
        <v>1</v>
      </c>
      <c r="D17" s="331" t="s">
        <v>1</v>
      </c>
      <c r="E17" s="331" t="s">
        <v>1</v>
      </c>
      <c r="F17" s="331" t="s">
        <v>1</v>
      </c>
      <c r="G17" s="331" t="s">
        <v>1</v>
      </c>
      <c r="H17" s="331" t="s">
        <v>1</v>
      </c>
      <c r="I17" s="331" t="s">
        <v>1</v>
      </c>
      <c r="J17" s="337" t="s">
        <v>1</v>
      </c>
      <c r="K17" s="337" t="s">
        <v>1</v>
      </c>
    </row>
    <row r="18" spans="1:11" x14ac:dyDescent="0.2">
      <c r="A18" s="2" t="s">
        <v>37</v>
      </c>
      <c r="B18" s="334">
        <v>46</v>
      </c>
      <c r="C18" s="331">
        <v>0</v>
      </c>
      <c r="D18" s="331">
        <v>0.69441580772399902</v>
      </c>
      <c r="E18" s="331">
        <v>0.225934743881226</v>
      </c>
      <c r="F18" s="331">
        <v>7.0599988102912903E-2</v>
      </c>
      <c r="G18" s="331">
        <v>9.0494584292173403E-3</v>
      </c>
      <c r="H18" s="331">
        <v>0</v>
      </c>
      <c r="I18" s="331">
        <v>0</v>
      </c>
      <c r="J18" s="337">
        <v>2.3942830562591602</v>
      </c>
      <c r="K18" s="337">
        <v>2</v>
      </c>
    </row>
    <row r="19" spans="1:11" x14ac:dyDescent="0.2">
      <c r="A19" s="2" t="s">
        <v>38</v>
      </c>
      <c r="B19" s="334">
        <v>27</v>
      </c>
      <c r="C19" s="331" t="s">
        <v>1</v>
      </c>
      <c r="D19" s="331" t="s">
        <v>1</v>
      </c>
      <c r="E19" s="331" t="s">
        <v>1</v>
      </c>
      <c r="F19" s="331" t="s">
        <v>1</v>
      </c>
      <c r="G19" s="331" t="s">
        <v>1</v>
      </c>
      <c r="H19" s="331" t="s">
        <v>1</v>
      </c>
      <c r="I19" s="331" t="s">
        <v>1</v>
      </c>
      <c r="J19" s="337" t="s">
        <v>1</v>
      </c>
      <c r="K19" s="337" t="s">
        <v>1</v>
      </c>
    </row>
    <row r="20" spans="1:11" x14ac:dyDescent="0.2">
      <c r="A20" s="5" t="s">
        <v>39</v>
      </c>
      <c r="B20" s="333" t="s">
        <v>1</v>
      </c>
      <c r="C20" s="330" t="s">
        <v>1</v>
      </c>
      <c r="D20" s="330" t="s">
        <v>1</v>
      </c>
      <c r="E20" s="330" t="s">
        <v>1</v>
      </c>
      <c r="F20" s="330" t="s">
        <v>1</v>
      </c>
      <c r="G20" s="330" t="s">
        <v>1</v>
      </c>
      <c r="H20" s="330" t="s">
        <v>1</v>
      </c>
      <c r="I20" s="330" t="s">
        <v>1</v>
      </c>
      <c r="J20" s="336" t="s">
        <v>1</v>
      </c>
      <c r="K20" s="336" t="s">
        <v>1</v>
      </c>
    </row>
    <row r="21" spans="1:11" x14ac:dyDescent="0.2">
      <c r="A21" s="2" t="s">
        <v>35</v>
      </c>
      <c r="B21" s="334">
        <v>279</v>
      </c>
      <c r="C21" s="331">
        <v>1.3700447045266601E-2</v>
      </c>
      <c r="D21" s="331">
        <v>0.28133007884025601</v>
      </c>
      <c r="E21" s="331">
        <v>0.44820871949195901</v>
      </c>
      <c r="F21" s="331">
        <v>0.210248202085495</v>
      </c>
      <c r="G21" s="331">
        <v>3.6178532987833002E-2</v>
      </c>
      <c r="H21" s="331">
        <v>9.3144504353403993E-3</v>
      </c>
      <c r="I21" s="331">
        <v>1.0195571230724499E-3</v>
      </c>
      <c r="J21" s="337">
        <v>3.0058958530425999</v>
      </c>
      <c r="K21" s="337">
        <v>3</v>
      </c>
    </row>
    <row r="22" spans="1:11" x14ac:dyDescent="0.2">
      <c r="A22" s="2" t="s">
        <v>40</v>
      </c>
      <c r="B22" s="334">
        <v>12</v>
      </c>
      <c r="C22" s="331" t="s">
        <v>1</v>
      </c>
      <c r="D22" s="331" t="s">
        <v>1</v>
      </c>
      <c r="E22" s="331" t="s">
        <v>1</v>
      </c>
      <c r="F22" s="331" t="s">
        <v>1</v>
      </c>
      <c r="G22" s="331" t="s">
        <v>1</v>
      </c>
      <c r="H22" s="331" t="s">
        <v>1</v>
      </c>
      <c r="I22" s="331" t="s">
        <v>1</v>
      </c>
      <c r="J22" s="337" t="s">
        <v>1</v>
      </c>
      <c r="K22" s="337" t="s">
        <v>1</v>
      </c>
    </row>
    <row r="23" spans="1:11" x14ac:dyDescent="0.2">
      <c r="A23" s="2" t="s">
        <v>41</v>
      </c>
      <c r="B23" s="334">
        <v>11</v>
      </c>
      <c r="C23" s="331" t="s">
        <v>1</v>
      </c>
      <c r="D23" s="331" t="s">
        <v>1</v>
      </c>
      <c r="E23" s="331" t="s">
        <v>1</v>
      </c>
      <c r="F23" s="331" t="s">
        <v>1</v>
      </c>
      <c r="G23" s="331" t="s">
        <v>1</v>
      </c>
      <c r="H23" s="331" t="s">
        <v>1</v>
      </c>
      <c r="I23" s="331" t="s">
        <v>1</v>
      </c>
      <c r="J23" s="337" t="s">
        <v>1</v>
      </c>
      <c r="K23" s="337" t="s">
        <v>1</v>
      </c>
    </row>
    <row r="24" spans="1:11" x14ac:dyDescent="0.2">
      <c r="A24" s="2" t="s">
        <v>42</v>
      </c>
      <c r="B24" s="334">
        <v>0</v>
      </c>
      <c r="C24" s="331" t="s">
        <v>1</v>
      </c>
      <c r="D24" s="331" t="s">
        <v>1</v>
      </c>
      <c r="E24" s="331" t="s">
        <v>1</v>
      </c>
      <c r="F24" s="331" t="s">
        <v>1</v>
      </c>
      <c r="G24" s="331" t="s">
        <v>1</v>
      </c>
      <c r="H24" s="331" t="s">
        <v>1</v>
      </c>
      <c r="I24" s="331" t="s">
        <v>1</v>
      </c>
      <c r="J24" s="337" t="s">
        <v>1</v>
      </c>
      <c r="K24" s="337" t="s">
        <v>1</v>
      </c>
    </row>
    <row r="25" spans="1:11" x14ac:dyDescent="0.2">
      <c r="A25" s="2" t="s">
        <v>43</v>
      </c>
      <c r="B25" s="334">
        <v>0</v>
      </c>
      <c r="C25" s="331" t="s">
        <v>1</v>
      </c>
      <c r="D25" s="331" t="s">
        <v>1</v>
      </c>
      <c r="E25" s="331" t="s">
        <v>1</v>
      </c>
      <c r="F25" s="331" t="s">
        <v>1</v>
      </c>
      <c r="G25" s="331" t="s">
        <v>1</v>
      </c>
      <c r="H25" s="331" t="s">
        <v>1</v>
      </c>
      <c r="I25" s="331" t="s">
        <v>1</v>
      </c>
      <c r="J25" s="337" t="s">
        <v>1</v>
      </c>
      <c r="K25" s="337" t="s">
        <v>1</v>
      </c>
    </row>
    <row r="26" spans="1:11" x14ac:dyDescent="0.2">
      <c r="A26" s="2" t="s">
        <v>37</v>
      </c>
      <c r="B26" s="334">
        <v>46</v>
      </c>
      <c r="C26" s="331">
        <v>0</v>
      </c>
      <c r="D26" s="331">
        <v>0.69441580772399902</v>
      </c>
      <c r="E26" s="331">
        <v>0.225934743881226</v>
      </c>
      <c r="F26" s="331">
        <v>7.0599988102912903E-2</v>
      </c>
      <c r="G26" s="331">
        <v>9.0494584292173403E-3</v>
      </c>
      <c r="H26" s="331">
        <v>0</v>
      </c>
      <c r="I26" s="331">
        <v>0</v>
      </c>
      <c r="J26" s="337">
        <v>2.3942830562591602</v>
      </c>
      <c r="K26" s="337">
        <v>2</v>
      </c>
    </row>
    <row r="27" spans="1:11" x14ac:dyDescent="0.2">
      <c r="A27" s="2" t="s">
        <v>44</v>
      </c>
      <c r="B27" s="334">
        <v>5</v>
      </c>
      <c r="C27" s="331" t="s">
        <v>1</v>
      </c>
      <c r="D27" s="331" t="s">
        <v>1</v>
      </c>
      <c r="E27" s="331" t="s">
        <v>1</v>
      </c>
      <c r="F27" s="331" t="s">
        <v>1</v>
      </c>
      <c r="G27" s="331" t="s">
        <v>1</v>
      </c>
      <c r="H27" s="331" t="s">
        <v>1</v>
      </c>
      <c r="I27" s="331" t="s">
        <v>1</v>
      </c>
      <c r="J27" s="337" t="s">
        <v>1</v>
      </c>
      <c r="K27" s="337" t="s">
        <v>1</v>
      </c>
    </row>
    <row r="28" spans="1:11" x14ac:dyDescent="0.2">
      <c r="A28" s="2" t="s">
        <v>45</v>
      </c>
      <c r="B28" s="334">
        <v>22</v>
      </c>
      <c r="C28" s="331" t="s">
        <v>1</v>
      </c>
      <c r="D28" s="331" t="s">
        <v>1</v>
      </c>
      <c r="E28" s="331" t="s">
        <v>1</v>
      </c>
      <c r="F28" s="331" t="s">
        <v>1</v>
      </c>
      <c r="G28" s="331" t="s">
        <v>1</v>
      </c>
      <c r="H28" s="331" t="s">
        <v>1</v>
      </c>
      <c r="I28" s="331" t="s">
        <v>1</v>
      </c>
      <c r="J28" s="337" t="s">
        <v>1</v>
      </c>
      <c r="K28" s="337" t="s">
        <v>1</v>
      </c>
    </row>
    <row r="29" spans="1:11" x14ac:dyDescent="0.2">
      <c r="A29" s="5" t="s">
        <v>46</v>
      </c>
      <c r="B29" s="333" t="s">
        <v>1</v>
      </c>
      <c r="C29" s="330" t="s">
        <v>1</v>
      </c>
      <c r="D29" s="330" t="s">
        <v>1</v>
      </c>
      <c r="E29" s="330" t="s">
        <v>1</v>
      </c>
      <c r="F29" s="330" t="s">
        <v>1</v>
      </c>
      <c r="G29" s="330" t="s">
        <v>1</v>
      </c>
      <c r="H29" s="330" t="s">
        <v>1</v>
      </c>
      <c r="I29" s="330" t="s">
        <v>1</v>
      </c>
      <c r="J29" s="336" t="s">
        <v>1</v>
      </c>
      <c r="K29" s="336" t="s">
        <v>1</v>
      </c>
    </row>
    <row r="30" spans="1:11" x14ac:dyDescent="0.2">
      <c r="A30" s="2" t="s">
        <v>47</v>
      </c>
      <c r="B30" s="334">
        <v>26</v>
      </c>
      <c r="C30" s="331" t="s">
        <v>1</v>
      </c>
      <c r="D30" s="331" t="s">
        <v>1</v>
      </c>
      <c r="E30" s="331" t="s">
        <v>1</v>
      </c>
      <c r="F30" s="331" t="s">
        <v>1</v>
      </c>
      <c r="G30" s="331" t="s">
        <v>1</v>
      </c>
      <c r="H30" s="331" t="s">
        <v>1</v>
      </c>
      <c r="I30" s="331" t="s">
        <v>1</v>
      </c>
      <c r="J30" s="337" t="s">
        <v>1</v>
      </c>
      <c r="K30" s="337" t="s">
        <v>1</v>
      </c>
    </row>
    <row r="31" spans="1:11" x14ac:dyDescent="0.2">
      <c r="A31" s="2" t="s">
        <v>48</v>
      </c>
      <c r="B31" s="334">
        <v>100</v>
      </c>
      <c r="C31" s="331">
        <v>3.2401036471128498E-2</v>
      </c>
      <c r="D31" s="331">
        <v>0.50678157806396495</v>
      </c>
      <c r="E31" s="331">
        <v>0.32844009995460499</v>
      </c>
      <c r="F31" s="331">
        <v>0.11012327671051</v>
      </c>
      <c r="G31" s="331">
        <v>1.9754892215132699E-2</v>
      </c>
      <c r="H31" s="331">
        <v>2.4991107638925301E-3</v>
      </c>
      <c r="I31" s="331">
        <v>0</v>
      </c>
      <c r="J31" s="337">
        <v>2.5855467319488499</v>
      </c>
      <c r="K31" s="337">
        <v>2</v>
      </c>
    </row>
    <row r="32" spans="1:11" x14ac:dyDescent="0.2">
      <c r="A32" s="2" t="s">
        <v>49</v>
      </c>
      <c r="B32" s="334">
        <v>64</v>
      </c>
      <c r="C32" s="331">
        <v>0</v>
      </c>
      <c r="D32" s="331">
        <v>0.24365288019180301</v>
      </c>
      <c r="E32" s="331">
        <v>0.51772773265838601</v>
      </c>
      <c r="F32" s="331">
        <v>0.19919323921203599</v>
      </c>
      <c r="G32" s="331">
        <v>3.9426110684871701E-2</v>
      </c>
      <c r="H32" s="331">
        <v>0</v>
      </c>
      <c r="I32" s="331">
        <v>0</v>
      </c>
      <c r="J32" s="337">
        <v>3.0343925952911399</v>
      </c>
      <c r="K32" s="337">
        <v>3</v>
      </c>
    </row>
    <row r="33" spans="1:11" x14ac:dyDescent="0.2">
      <c r="A33" s="2" t="s">
        <v>50</v>
      </c>
      <c r="B33" s="334">
        <v>156</v>
      </c>
      <c r="C33" s="331">
        <v>1.30587425082922E-2</v>
      </c>
      <c r="D33" s="331">
        <v>0.13157115876674699</v>
      </c>
      <c r="E33" s="331">
        <v>0.48238706588745101</v>
      </c>
      <c r="F33" s="331">
        <v>0.30294880270957902</v>
      </c>
      <c r="G33" s="331">
        <v>5.0886459648609203E-2</v>
      </c>
      <c r="H33" s="331">
        <v>1.7057949677109701E-2</v>
      </c>
      <c r="I33" s="331">
        <v>2.0898305810987902E-3</v>
      </c>
      <c r="J33" s="337">
        <v>3.3065662384033199</v>
      </c>
      <c r="K33" s="337">
        <v>3</v>
      </c>
    </row>
    <row r="34" spans="1:11" x14ac:dyDescent="0.2">
      <c r="A34" s="5" t="s">
        <v>51</v>
      </c>
      <c r="B34" s="333" t="s">
        <v>1</v>
      </c>
      <c r="C34" s="330" t="s">
        <v>1</v>
      </c>
      <c r="D34" s="330" t="s">
        <v>1</v>
      </c>
      <c r="E34" s="330" t="s">
        <v>1</v>
      </c>
      <c r="F34" s="330" t="s">
        <v>1</v>
      </c>
      <c r="G34" s="330" t="s">
        <v>1</v>
      </c>
      <c r="H34" s="330" t="s">
        <v>1</v>
      </c>
      <c r="I34" s="330" t="s">
        <v>1</v>
      </c>
      <c r="J34" s="336" t="s">
        <v>1</v>
      </c>
      <c r="K34" s="336" t="s">
        <v>1</v>
      </c>
    </row>
    <row r="35" spans="1:11" x14ac:dyDescent="0.2">
      <c r="A35" s="2" t="s">
        <v>52</v>
      </c>
      <c r="B35" s="334">
        <v>133</v>
      </c>
      <c r="C35" s="331">
        <v>0</v>
      </c>
      <c r="D35" s="331">
        <v>0.49269855022430398</v>
      </c>
      <c r="E35" s="331">
        <v>0.40674552321433999</v>
      </c>
      <c r="F35" s="331">
        <v>9.70601886510849E-2</v>
      </c>
      <c r="G35" s="331">
        <v>3.4957386087626201E-3</v>
      </c>
      <c r="H35" s="331">
        <v>0</v>
      </c>
      <c r="I35" s="331">
        <v>0</v>
      </c>
      <c r="J35" s="337">
        <v>2.6113531589508101</v>
      </c>
      <c r="K35" s="337">
        <v>3</v>
      </c>
    </row>
    <row r="36" spans="1:11" x14ac:dyDescent="0.2">
      <c r="A36" s="2" t="s">
        <v>53</v>
      </c>
      <c r="B36" s="334">
        <v>145</v>
      </c>
      <c r="C36" s="331">
        <v>3.1830653548240703E-2</v>
      </c>
      <c r="D36" s="331">
        <v>0.213743135333061</v>
      </c>
      <c r="E36" s="331">
        <v>0.55817025899887096</v>
      </c>
      <c r="F36" s="331">
        <v>0.13581262528896301</v>
      </c>
      <c r="G36" s="331">
        <v>3.7562113255262403E-2</v>
      </c>
      <c r="H36" s="331">
        <v>2.0383901894092601E-2</v>
      </c>
      <c r="I36" s="331">
        <v>2.4973049294203498E-3</v>
      </c>
      <c r="J36" s="337">
        <v>3.0046732425689702</v>
      </c>
      <c r="K36" s="337">
        <v>3</v>
      </c>
    </row>
    <row r="37" spans="1:11" x14ac:dyDescent="0.2">
      <c r="A37" s="2" t="s">
        <v>54</v>
      </c>
      <c r="B37" s="334">
        <v>56</v>
      </c>
      <c r="C37" s="331">
        <v>4.7984093427658102E-2</v>
      </c>
      <c r="D37" s="331">
        <v>0.110989265143871</v>
      </c>
      <c r="E37" s="331">
        <v>0.39659935235977201</v>
      </c>
      <c r="F37" s="331">
        <v>0.40319946408271801</v>
      </c>
      <c r="G37" s="331">
        <v>4.1227832436561598E-2</v>
      </c>
      <c r="H37" s="331">
        <v>0</v>
      </c>
      <c r="I37" s="331">
        <v>0</v>
      </c>
      <c r="J37" s="337">
        <v>3.27869772911072</v>
      </c>
      <c r="K37" s="337">
        <v>3</v>
      </c>
    </row>
    <row r="38" spans="1:11" x14ac:dyDescent="0.2">
      <c r="A38" s="2" t="s">
        <v>55</v>
      </c>
      <c r="B38" s="334">
        <v>47</v>
      </c>
      <c r="C38" s="331">
        <v>5.5532999336719499E-2</v>
      </c>
      <c r="D38" s="331">
        <v>7.6822869479656206E-2</v>
      </c>
      <c r="E38" s="331">
        <v>0.18759818375110601</v>
      </c>
      <c r="F38" s="331">
        <v>0.52761805057525601</v>
      </c>
      <c r="G38" s="331">
        <v>0.144932940602303</v>
      </c>
      <c r="H38" s="331">
        <v>7.4949478730559297E-3</v>
      </c>
      <c r="I38" s="331">
        <v>0</v>
      </c>
      <c r="J38" s="337">
        <v>3.6520798206329301</v>
      </c>
      <c r="K38" s="337">
        <v>4</v>
      </c>
    </row>
    <row r="39" spans="1:11" x14ac:dyDescent="0.2">
      <c r="A39" s="5" t="s">
        <v>56</v>
      </c>
      <c r="B39" s="333" t="s">
        <v>1</v>
      </c>
      <c r="C39" s="330" t="s">
        <v>1</v>
      </c>
      <c r="D39" s="330" t="s">
        <v>1</v>
      </c>
      <c r="E39" s="330" t="s">
        <v>1</v>
      </c>
      <c r="F39" s="330" t="s">
        <v>1</v>
      </c>
      <c r="G39" s="330" t="s">
        <v>1</v>
      </c>
      <c r="H39" s="330" t="s">
        <v>1</v>
      </c>
      <c r="I39" s="330" t="s">
        <v>1</v>
      </c>
      <c r="J39" s="336" t="s">
        <v>1</v>
      </c>
      <c r="K39" s="336" t="s">
        <v>1</v>
      </c>
    </row>
    <row r="40" spans="1:11" x14ac:dyDescent="0.2">
      <c r="A40" s="2" t="s">
        <v>57</v>
      </c>
      <c r="B40" s="334">
        <v>326</v>
      </c>
      <c r="C40" s="331">
        <v>2.31128558516502E-2</v>
      </c>
      <c r="D40" s="331">
        <v>0.32319527864456199</v>
      </c>
      <c r="E40" s="331">
        <v>0.41953539848327598</v>
      </c>
      <c r="F40" s="331">
        <v>0.19773493707180001</v>
      </c>
      <c r="G40" s="331">
        <v>3.26553285121918E-2</v>
      </c>
      <c r="H40" s="331">
        <v>2.80550797469914E-3</v>
      </c>
      <c r="I40" s="331">
        <v>9.6070289146155097E-4</v>
      </c>
      <c r="J40" s="337">
        <v>2.90588402748108</v>
      </c>
      <c r="K40" s="337">
        <v>3</v>
      </c>
    </row>
    <row r="41" spans="1:11" x14ac:dyDescent="0.2">
      <c r="A41" s="2" t="s">
        <v>58</v>
      </c>
      <c r="B41" s="334">
        <v>50</v>
      </c>
      <c r="C41" s="331">
        <v>1.3658029958605799E-2</v>
      </c>
      <c r="D41" s="331">
        <v>0.30633842945098899</v>
      </c>
      <c r="E41" s="331">
        <v>0.47691544890403698</v>
      </c>
      <c r="F41" s="331">
        <v>0.151664018630981</v>
      </c>
      <c r="G41" s="331">
        <v>3.0580420047044799E-2</v>
      </c>
      <c r="H41" s="331">
        <v>2.0843671634793299E-2</v>
      </c>
      <c r="I41" s="331">
        <v>0</v>
      </c>
      <c r="J41" s="337">
        <v>2.94170141220093</v>
      </c>
      <c r="K41" s="337">
        <v>3</v>
      </c>
    </row>
    <row r="42" spans="1:11" x14ac:dyDescent="0.2">
      <c r="A42" s="5" t="s">
        <v>59</v>
      </c>
      <c r="B42" s="333" t="s">
        <v>1</v>
      </c>
      <c r="C42" s="330" t="s">
        <v>1</v>
      </c>
      <c r="D42" s="330" t="s">
        <v>1</v>
      </c>
      <c r="E42" s="330" t="s">
        <v>1</v>
      </c>
      <c r="F42" s="330" t="s">
        <v>1</v>
      </c>
      <c r="G42" s="330" t="s">
        <v>1</v>
      </c>
      <c r="H42" s="330" t="s">
        <v>1</v>
      </c>
      <c r="I42" s="330" t="s">
        <v>1</v>
      </c>
      <c r="J42" s="336" t="s">
        <v>1</v>
      </c>
      <c r="K42" s="336" t="s">
        <v>1</v>
      </c>
    </row>
    <row r="43" spans="1:11" x14ac:dyDescent="0.2">
      <c r="A43" s="2" t="s">
        <v>60</v>
      </c>
      <c r="B43" s="334">
        <v>270</v>
      </c>
      <c r="C43" s="331">
        <v>1.13735646009445E-2</v>
      </c>
      <c r="D43" s="331">
        <v>0.35550844669342002</v>
      </c>
      <c r="E43" s="331">
        <v>0.40187266469001798</v>
      </c>
      <c r="F43" s="331">
        <v>0.204167559742928</v>
      </c>
      <c r="G43" s="331">
        <v>2.4871332570910499E-2</v>
      </c>
      <c r="H43" s="331">
        <v>1.08836404979229E-3</v>
      </c>
      <c r="I43" s="331">
        <v>1.11808045767248E-3</v>
      </c>
      <c r="J43" s="337">
        <v>2.8833920955657999</v>
      </c>
      <c r="K43" s="337">
        <v>3</v>
      </c>
    </row>
    <row r="44" spans="1:11" x14ac:dyDescent="0.2">
      <c r="A44" s="2" t="s">
        <v>61</v>
      </c>
      <c r="B44" s="334">
        <v>65</v>
      </c>
      <c r="C44" s="331">
        <v>7.4259854853153201E-2</v>
      </c>
      <c r="D44" s="331">
        <v>0.14277008175849901</v>
      </c>
      <c r="E44" s="331">
        <v>0.51704603433608998</v>
      </c>
      <c r="F44" s="331">
        <v>0.192694291472435</v>
      </c>
      <c r="G44" s="331">
        <v>6.2818273901939406E-2</v>
      </c>
      <c r="H44" s="331">
        <v>1.0411469265818599E-2</v>
      </c>
      <c r="I44" s="331">
        <v>0</v>
      </c>
      <c r="J44" s="337">
        <v>3.0582754611968999</v>
      </c>
      <c r="K44" s="337">
        <v>3</v>
      </c>
    </row>
    <row r="45" spans="1:11" x14ac:dyDescent="0.2">
      <c r="A45" s="2" t="s">
        <v>62</v>
      </c>
      <c r="B45" s="334">
        <v>43</v>
      </c>
      <c r="C45" s="331">
        <v>1.56300701200962E-2</v>
      </c>
      <c r="D45" s="331">
        <v>0.329876989126205</v>
      </c>
      <c r="E45" s="331">
        <v>0.47125855088233898</v>
      </c>
      <c r="F45" s="331">
        <v>0.12438534945249601</v>
      </c>
      <c r="G45" s="331">
        <v>3.4995831549167598E-2</v>
      </c>
      <c r="H45" s="331">
        <v>2.3853223770856899E-2</v>
      </c>
      <c r="I45" s="331">
        <v>0</v>
      </c>
      <c r="J45" s="337">
        <v>2.9047994613647501</v>
      </c>
      <c r="K45" s="337">
        <v>3</v>
      </c>
    </row>
    <row r="46" spans="1:11" x14ac:dyDescent="0.2">
      <c r="A46" s="5" t="s">
        <v>63</v>
      </c>
      <c r="B46" s="333" t="s">
        <v>1</v>
      </c>
      <c r="C46" s="330" t="s">
        <v>1</v>
      </c>
      <c r="D46" s="330" t="s">
        <v>1</v>
      </c>
      <c r="E46" s="330" t="s">
        <v>1</v>
      </c>
      <c r="F46" s="330" t="s">
        <v>1</v>
      </c>
      <c r="G46" s="330" t="s">
        <v>1</v>
      </c>
      <c r="H46" s="330" t="s">
        <v>1</v>
      </c>
      <c r="I46" s="330" t="s">
        <v>1</v>
      </c>
      <c r="J46" s="336" t="s">
        <v>1</v>
      </c>
      <c r="K46" s="336" t="s">
        <v>1</v>
      </c>
    </row>
    <row r="47" spans="1:11" x14ac:dyDescent="0.2">
      <c r="A47" s="2" t="s">
        <v>64</v>
      </c>
      <c r="B47" s="334">
        <v>49</v>
      </c>
      <c r="C47" s="331">
        <v>4.1090846061706501E-2</v>
      </c>
      <c r="D47" s="331">
        <v>0.28442764282226601</v>
      </c>
      <c r="E47" s="331">
        <v>0.45494568347930903</v>
      </c>
      <c r="F47" s="331">
        <v>0.184140935540199</v>
      </c>
      <c r="G47" s="331">
        <v>3.5394899547100102E-2</v>
      </c>
      <c r="H47" s="331">
        <v>0</v>
      </c>
      <c r="I47" s="331">
        <v>0</v>
      </c>
      <c r="J47" s="337">
        <v>2.8883213996887198</v>
      </c>
      <c r="K47" s="337">
        <v>3</v>
      </c>
    </row>
    <row r="48" spans="1:11" x14ac:dyDescent="0.2">
      <c r="A48" s="2" t="s">
        <v>65</v>
      </c>
      <c r="B48" s="334">
        <v>23</v>
      </c>
      <c r="C48" s="331" t="s">
        <v>1</v>
      </c>
      <c r="D48" s="331" t="s">
        <v>1</v>
      </c>
      <c r="E48" s="331" t="s">
        <v>1</v>
      </c>
      <c r="F48" s="331" t="s">
        <v>1</v>
      </c>
      <c r="G48" s="331" t="s">
        <v>1</v>
      </c>
      <c r="H48" s="331" t="s">
        <v>1</v>
      </c>
      <c r="I48" s="331" t="s">
        <v>1</v>
      </c>
      <c r="J48" s="337" t="s">
        <v>1</v>
      </c>
      <c r="K48" s="337" t="s">
        <v>1</v>
      </c>
    </row>
    <row r="49" spans="1:11" x14ac:dyDescent="0.2">
      <c r="A49" s="2" t="s">
        <v>66</v>
      </c>
      <c r="B49" s="334">
        <v>43</v>
      </c>
      <c r="C49" s="331">
        <v>2.9250239953398701E-2</v>
      </c>
      <c r="D49" s="331">
        <v>0.28123420476913502</v>
      </c>
      <c r="E49" s="331">
        <v>0.41891464591026301</v>
      </c>
      <c r="F49" s="331">
        <v>0.247639819979668</v>
      </c>
      <c r="G49" s="331">
        <v>1.5970086678862599E-2</v>
      </c>
      <c r="H49" s="331">
        <v>6.9910050369799102E-3</v>
      </c>
      <c r="I49" s="331">
        <v>0</v>
      </c>
      <c r="J49" s="337">
        <v>2.9608182907104501</v>
      </c>
      <c r="K49" s="337">
        <v>3</v>
      </c>
    </row>
    <row r="50" spans="1:11" x14ac:dyDescent="0.2">
      <c r="A50" s="2" t="s">
        <v>67</v>
      </c>
      <c r="B50" s="334">
        <v>47</v>
      </c>
      <c r="C50" s="331">
        <v>0</v>
      </c>
      <c r="D50" s="331">
        <v>0.37638410925865201</v>
      </c>
      <c r="E50" s="331">
        <v>0.41911664605140703</v>
      </c>
      <c r="F50" s="331">
        <v>0.19137695431709301</v>
      </c>
      <c r="G50" s="331">
        <v>6.4727808348834497E-3</v>
      </c>
      <c r="H50" s="331">
        <v>0</v>
      </c>
      <c r="I50" s="331">
        <v>6.6495114006102102E-3</v>
      </c>
      <c r="J50" s="337">
        <v>2.8545365333557098</v>
      </c>
      <c r="K50" s="337">
        <v>3</v>
      </c>
    </row>
    <row r="51" spans="1:11" x14ac:dyDescent="0.2">
      <c r="A51" s="2" t="s">
        <v>68</v>
      </c>
      <c r="B51" s="334">
        <v>50</v>
      </c>
      <c r="C51" s="331">
        <v>4.72320578992367E-2</v>
      </c>
      <c r="D51" s="331">
        <v>0.20530021190643299</v>
      </c>
      <c r="E51" s="331">
        <v>0.43667310476303101</v>
      </c>
      <c r="F51" s="331">
        <v>0.25613239407539401</v>
      </c>
      <c r="G51" s="331">
        <v>4.92240265011787E-2</v>
      </c>
      <c r="H51" s="331">
        <v>5.4382206872105598E-3</v>
      </c>
      <c r="I51" s="331">
        <v>0</v>
      </c>
      <c r="J51" s="337">
        <v>3.0711307525634801</v>
      </c>
      <c r="K51" s="337">
        <v>3</v>
      </c>
    </row>
    <row r="52" spans="1:11" x14ac:dyDescent="0.2">
      <c r="A52" s="2" t="s">
        <v>69</v>
      </c>
      <c r="B52" s="334">
        <v>38</v>
      </c>
      <c r="C52" s="331">
        <v>2.1325986832380298E-2</v>
      </c>
      <c r="D52" s="331">
        <v>0.24836139380931899</v>
      </c>
      <c r="E52" s="331">
        <v>0.53939729928970304</v>
      </c>
      <c r="F52" s="331">
        <v>0.176504746079445</v>
      </c>
      <c r="G52" s="331">
        <v>1.44105842337012E-2</v>
      </c>
      <c r="H52" s="331">
        <v>0</v>
      </c>
      <c r="I52" s="331">
        <v>0</v>
      </c>
      <c r="J52" s="337">
        <v>2.9143126010894802</v>
      </c>
      <c r="K52" s="337">
        <v>3</v>
      </c>
    </row>
    <row r="53" spans="1:11" x14ac:dyDescent="0.2">
      <c r="A53" s="2" t="s">
        <v>70</v>
      </c>
      <c r="B53" s="334">
        <v>19</v>
      </c>
      <c r="C53" s="331" t="s">
        <v>1</v>
      </c>
      <c r="D53" s="331" t="s">
        <v>1</v>
      </c>
      <c r="E53" s="331" t="s">
        <v>1</v>
      </c>
      <c r="F53" s="331" t="s">
        <v>1</v>
      </c>
      <c r="G53" s="331" t="s">
        <v>1</v>
      </c>
      <c r="H53" s="331" t="s">
        <v>1</v>
      </c>
      <c r="I53" s="331" t="s">
        <v>1</v>
      </c>
      <c r="J53" s="337" t="s">
        <v>1</v>
      </c>
      <c r="K53" s="337" t="s">
        <v>1</v>
      </c>
    </row>
    <row r="54" spans="1:11" x14ac:dyDescent="0.2">
      <c r="A54" s="2" t="s">
        <v>71</v>
      </c>
      <c r="B54" s="334">
        <v>47</v>
      </c>
      <c r="C54" s="331">
        <v>1.3705587945878501E-2</v>
      </c>
      <c r="D54" s="331">
        <v>0.47582203149795499</v>
      </c>
      <c r="E54" s="331">
        <v>0.31162682175636303</v>
      </c>
      <c r="F54" s="331">
        <v>0.108052425086498</v>
      </c>
      <c r="G54" s="331">
        <v>5.1468551158905002E-2</v>
      </c>
      <c r="H54" s="331">
        <v>3.9324559271335602E-2</v>
      </c>
      <c r="I54" s="331">
        <v>0</v>
      </c>
      <c r="J54" s="337">
        <v>2.8257300853729199</v>
      </c>
      <c r="K54" s="337">
        <v>3</v>
      </c>
    </row>
    <row r="55" spans="1:11" x14ac:dyDescent="0.2">
      <c r="A55" s="2" t="s">
        <v>72</v>
      </c>
      <c r="B55" s="334">
        <v>16</v>
      </c>
      <c r="C55" s="331" t="s">
        <v>1</v>
      </c>
      <c r="D55" s="331" t="s">
        <v>1</v>
      </c>
      <c r="E55" s="331" t="s">
        <v>1</v>
      </c>
      <c r="F55" s="331" t="s">
        <v>1</v>
      </c>
      <c r="G55" s="331" t="s">
        <v>1</v>
      </c>
      <c r="H55" s="331" t="s">
        <v>1</v>
      </c>
      <c r="I55" s="331" t="s">
        <v>1</v>
      </c>
      <c r="J55" s="337" t="s">
        <v>1</v>
      </c>
      <c r="K55" s="337" t="s">
        <v>1</v>
      </c>
    </row>
    <row r="56" spans="1:11" x14ac:dyDescent="0.2">
      <c r="A56" s="2" t="s">
        <v>73</v>
      </c>
      <c r="B56" s="334">
        <v>52</v>
      </c>
      <c r="C56" s="331">
        <v>2.1309107542037999E-2</v>
      </c>
      <c r="D56" s="331">
        <v>0.296615660190582</v>
      </c>
      <c r="E56" s="331">
        <v>0.330302894115448</v>
      </c>
      <c r="F56" s="331">
        <v>0.30941712856292702</v>
      </c>
      <c r="G56" s="331">
        <v>3.7461511790752397E-2</v>
      </c>
      <c r="H56" s="331">
        <v>4.8936996608972497E-3</v>
      </c>
      <c r="I56" s="331">
        <v>0</v>
      </c>
      <c r="J56" s="337">
        <v>3.0597872734069802</v>
      </c>
      <c r="K56" s="337">
        <v>3</v>
      </c>
    </row>
    <row r="57" spans="1:11" x14ac:dyDescent="0.2">
      <c r="A57" s="5" t="s">
        <v>74</v>
      </c>
      <c r="B57" s="333" t="s">
        <v>1</v>
      </c>
      <c r="C57" s="330" t="s">
        <v>1</v>
      </c>
      <c r="D57" s="330" t="s">
        <v>1</v>
      </c>
      <c r="E57" s="330" t="s">
        <v>1</v>
      </c>
      <c r="F57" s="330" t="s">
        <v>1</v>
      </c>
      <c r="G57" s="330" t="s">
        <v>1</v>
      </c>
      <c r="H57" s="330" t="s">
        <v>1</v>
      </c>
      <c r="I57" s="330" t="s">
        <v>1</v>
      </c>
      <c r="J57" s="336" t="s">
        <v>1</v>
      </c>
      <c r="K57" s="336" t="s">
        <v>1</v>
      </c>
    </row>
    <row r="58" spans="1:11" x14ac:dyDescent="0.2">
      <c r="A58" s="2" t="s">
        <v>75</v>
      </c>
      <c r="B58" s="334">
        <v>49</v>
      </c>
      <c r="C58" s="331">
        <v>4.1090846061706501E-2</v>
      </c>
      <c r="D58" s="331">
        <v>0.28442764282226601</v>
      </c>
      <c r="E58" s="331">
        <v>0.45494568347930903</v>
      </c>
      <c r="F58" s="331">
        <v>0.184140935540199</v>
      </c>
      <c r="G58" s="331">
        <v>3.5394899547100102E-2</v>
      </c>
      <c r="H58" s="331">
        <v>0</v>
      </c>
      <c r="I58" s="331">
        <v>0</v>
      </c>
      <c r="J58" s="337">
        <v>2.8883213996887198</v>
      </c>
      <c r="K58" s="337">
        <v>3</v>
      </c>
    </row>
    <row r="59" spans="1:11" x14ac:dyDescent="0.2">
      <c r="A59" s="2" t="s">
        <v>76</v>
      </c>
      <c r="B59" s="334">
        <v>259</v>
      </c>
      <c r="C59" s="331">
        <v>2.0437521860003499E-2</v>
      </c>
      <c r="D59" s="331">
        <v>0.31527397036552401</v>
      </c>
      <c r="E59" s="331">
        <v>0.43129995465278598</v>
      </c>
      <c r="F59" s="331">
        <v>0.19263477623462699</v>
      </c>
      <c r="G59" s="331">
        <v>2.9412003234028799E-2</v>
      </c>
      <c r="H59" s="331">
        <v>9.8622422665357607E-3</v>
      </c>
      <c r="I59" s="331">
        <v>1.0795182315632701E-3</v>
      </c>
      <c r="J59" s="337">
        <v>2.9292144775390598</v>
      </c>
      <c r="K59" s="337">
        <v>3</v>
      </c>
    </row>
    <row r="60" spans="1:11" x14ac:dyDescent="0.2">
      <c r="A60" s="2" t="s">
        <v>77</v>
      </c>
      <c r="B60" s="334">
        <v>61</v>
      </c>
      <c r="C60" s="331">
        <v>1.28877786919475E-2</v>
      </c>
      <c r="D60" s="331">
        <v>0.40213528275489802</v>
      </c>
      <c r="E60" s="331">
        <v>0.353923380374908</v>
      </c>
      <c r="F60" s="331">
        <v>0.18565037846565199</v>
      </c>
      <c r="G60" s="331">
        <v>4.5403178781271002E-2</v>
      </c>
      <c r="H60" s="331">
        <v>0</v>
      </c>
      <c r="I60" s="331">
        <v>0</v>
      </c>
      <c r="J60" s="337">
        <v>2.8485457897186302</v>
      </c>
      <c r="K60" s="337">
        <v>3</v>
      </c>
    </row>
    <row r="61" spans="1:11" x14ac:dyDescent="0.2">
      <c r="A61" s="2" t="s">
        <v>78</v>
      </c>
      <c r="B61" s="334">
        <v>15</v>
      </c>
      <c r="C61" s="331" t="s">
        <v>1</v>
      </c>
      <c r="D61" s="331" t="s">
        <v>1</v>
      </c>
      <c r="E61" s="331" t="s">
        <v>1</v>
      </c>
      <c r="F61" s="331" t="s">
        <v>1</v>
      </c>
      <c r="G61" s="331" t="s">
        <v>1</v>
      </c>
      <c r="H61" s="331" t="s">
        <v>1</v>
      </c>
      <c r="I61" s="331" t="s">
        <v>1</v>
      </c>
      <c r="J61" s="337" t="s">
        <v>1</v>
      </c>
      <c r="K61" s="337" t="s">
        <v>1</v>
      </c>
    </row>
    <row r="62" spans="1:11" x14ac:dyDescent="0.2">
      <c r="A62" s="5" t="s">
        <v>79</v>
      </c>
      <c r="B62" s="333" t="s">
        <v>1</v>
      </c>
      <c r="C62" s="330" t="s">
        <v>1</v>
      </c>
      <c r="D62" s="330" t="s">
        <v>1</v>
      </c>
      <c r="E62" s="330" t="s">
        <v>1</v>
      </c>
      <c r="F62" s="330" t="s">
        <v>1</v>
      </c>
      <c r="G62" s="330" t="s">
        <v>1</v>
      </c>
      <c r="H62" s="330" t="s">
        <v>1</v>
      </c>
      <c r="I62" s="330" t="s">
        <v>1</v>
      </c>
      <c r="J62" s="336" t="s">
        <v>1</v>
      </c>
      <c r="K62" s="336" t="s">
        <v>1</v>
      </c>
    </row>
    <row r="63" spans="1:11" x14ac:dyDescent="0.2">
      <c r="A63" s="2" t="s">
        <v>80</v>
      </c>
      <c r="B63" s="334">
        <v>306</v>
      </c>
      <c r="C63" s="331">
        <v>2.56801508367062E-2</v>
      </c>
      <c r="D63" s="331">
        <v>0.383766829967499</v>
      </c>
      <c r="E63" s="331">
        <v>0.45246243476867698</v>
      </c>
      <c r="F63" s="331">
        <v>0.112261645495892</v>
      </c>
      <c r="G63" s="331">
        <v>1.7464863136410699E-2</v>
      </c>
      <c r="H63" s="331">
        <v>7.4512171559035804E-3</v>
      </c>
      <c r="I63" s="331">
        <v>9.1287540271878199E-4</v>
      </c>
      <c r="J63" s="337">
        <v>2.73806929588318</v>
      </c>
      <c r="K63" s="337">
        <v>3</v>
      </c>
    </row>
    <row r="64" spans="1:11" x14ac:dyDescent="0.2">
      <c r="A64" s="2" t="s">
        <v>81</v>
      </c>
      <c r="B64" s="334">
        <v>13</v>
      </c>
      <c r="C64" s="331" t="s">
        <v>1</v>
      </c>
      <c r="D64" s="331" t="s">
        <v>1</v>
      </c>
      <c r="E64" s="331" t="s">
        <v>1</v>
      </c>
      <c r="F64" s="331" t="s">
        <v>1</v>
      </c>
      <c r="G64" s="331" t="s">
        <v>1</v>
      </c>
      <c r="H64" s="331" t="s">
        <v>1</v>
      </c>
      <c r="I64" s="331" t="s">
        <v>1</v>
      </c>
      <c r="J64" s="337" t="s">
        <v>1</v>
      </c>
      <c r="K64" s="337" t="s">
        <v>1</v>
      </c>
    </row>
    <row r="65" spans="1:11" x14ac:dyDescent="0.2">
      <c r="A65" s="2" t="s">
        <v>82</v>
      </c>
      <c r="B65" s="334">
        <v>32</v>
      </c>
      <c r="C65" s="331">
        <v>0</v>
      </c>
      <c r="D65" s="331">
        <v>0</v>
      </c>
      <c r="E65" s="331">
        <v>0.239446505904198</v>
      </c>
      <c r="F65" s="331">
        <v>0.65289062261581399</v>
      </c>
      <c r="G65" s="331">
        <v>0.107662834227085</v>
      </c>
      <c r="H65" s="331">
        <v>0</v>
      </c>
      <c r="I65" s="331">
        <v>0</v>
      </c>
      <c r="J65" s="337">
        <v>3.8682162761688201</v>
      </c>
      <c r="K65" s="337">
        <v>4</v>
      </c>
    </row>
    <row r="66" spans="1:11" x14ac:dyDescent="0.2">
      <c r="A66" s="2" t="s">
        <v>83</v>
      </c>
      <c r="B66" s="334">
        <v>28</v>
      </c>
      <c r="C66" s="331" t="s">
        <v>1</v>
      </c>
      <c r="D66" s="331" t="s">
        <v>1</v>
      </c>
      <c r="E66" s="331" t="s">
        <v>1</v>
      </c>
      <c r="F66" s="331" t="s">
        <v>1</v>
      </c>
      <c r="G66" s="331" t="s">
        <v>1</v>
      </c>
      <c r="H66" s="331" t="s">
        <v>1</v>
      </c>
      <c r="I66" s="331" t="s">
        <v>1</v>
      </c>
      <c r="J66" s="337" t="s">
        <v>1</v>
      </c>
      <c r="K66" s="337" t="s">
        <v>1</v>
      </c>
    </row>
    <row r="67" spans="1:11" x14ac:dyDescent="0.2">
      <c r="A67" s="5" t="s">
        <v>84</v>
      </c>
      <c r="B67" s="333" t="s">
        <v>1</v>
      </c>
      <c r="C67" s="330" t="s">
        <v>1</v>
      </c>
      <c r="D67" s="330" t="s">
        <v>1</v>
      </c>
      <c r="E67" s="330" t="s">
        <v>1</v>
      </c>
      <c r="F67" s="330" t="s">
        <v>1</v>
      </c>
      <c r="G67" s="330" t="s">
        <v>1</v>
      </c>
      <c r="H67" s="330" t="s">
        <v>1</v>
      </c>
      <c r="I67" s="330" t="s">
        <v>1</v>
      </c>
      <c r="J67" s="336" t="s">
        <v>1</v>
      </c>
      <c r="K67" s="336" t="s">
        <v>1</v>
      </c>
    </row>
    <row r="68" spans="1:11" x14ac:dyDescent="0.2">
      <c r="A68" s="2" t="s">
        <v>85</v>
      </c>
      <c r="B68" s="334">
        <v>324</v>
      </c>
      <c r="C68" s="331">
        <v>0</v>
      </c>
      <c r="D68" s="331">
        <v>0.33176124095916698</v>
      </c>
      <c r="E68" s="331">
        <v>0.42515507340431202</v>
      </c>
      <c r="F68" s="331">
        <v>0.19968526065349601</v>
      </c>
      <c r="G68" s="331">
        <v>3.4657806158065803E-2</v>
      </c>
      <c r="H68" s="331">
        <v>7.8782718628644909E-3</v>
      </c>
      <c r="I68" s="331">
        <v>8.6235336493700699E-4</v>
      </c>
      <c r="J68" s="337">
        <v>2.9643237590789799</v>
      </c>
      <c r="K68" s="337">
        <v>3</v>
      </c>
    </row>
    <row r="69" spans="1:11" x14ac:dyDescent="0.2">
      <c r="A69" s="2" t="s">
        <v>86</v>
      </c>
      <c r="B69" s="334">
        <v>9</v>
      </c>
      <c r="C69" s="331" t="s">
        <v>1</v>
      </c>
      <c r="D69" s="331" t="s">
        <v>1</v>
      </c>
      <c r="E69" s="331" t="s">
        <v>1</v>
      </c>
      <c r="F69" s="331" t="s">
        <v>1</v>
      </c>
      <c r="G69" s="331" t="s">
        <v>1</v>
      </c>
      <c r="H69" s="331" t="s">
        <v>1</v>
      </c>
      <c r="I69" s="331" t="s">
        <v>1</v>
      </c>
      <c r="J69" s="337" t="s">
        <v>1</v>
      </c>
      <c r="K69" s="337" t="s">
        <v>1</v>
      </c>
    </row>
    <row r="70" spans="1:11" x14ac:dyDescent="0.2">
      <c r="A70" s="2" t="s">
        <v>87</v>
      </c>
      <c r="B70" s="334">
        <v>47</v>
      </c>
      <c r="C70" s="331">
        <v>0.155880391597748</v>
      </c>
      <c r="D70" s="331">
        <v>0.29942271113395702</v>
      </c>
      <c r="E70" s="331">
        <v>0.42081296443939198</v>
      </c>
      <c r="F70" s="331">
        <v>0.110015481710434</v>
      </c>
      <c r="G70" s="331">
        <v>1.3868475332856201E-2</v>
      </c>
      <c r="H70" s="331">
        <v>0</v>
      </c>
      <c r="I70" s="331">
        <v>0</v>
      </c>
      <c r="J70" s="337">
        <v>2.5265688896179199</v>
      </c>
      <c r="K70" s="337">
        <v>3</v>
      </c>
    </row>
    <row r="71" spans="1:11" x14ac:dyDescent="0.2">
      <c r="A71" s="2" t="s">
        <v>88</v>
      </c>
      <c r="B71" s="334">
        <v>4</v>
      </c>
      <c r="C71" s="331" t="s">
        <v>1</v>
      </c>
      <c r="D71" s="331" t="s">
        <v>1</v>
      </c>
      <c r="E71" s="331" t="s">
        <v>1</v>
      </c>
      <c r="F71" s="331" t="s">
        <v>1</v>
      </c>
      <c r="G71" s="331" t="s">
        <v>1</v>
      </c>
      <c r="H71" s="331" t="s">
        <v>1</v>
      </c>
      <c r="I71" s="331" t="s">
        <v>1</v>
      </c>
      <c r="J71" s="337" t="s">
        <v>1</v>
      </c>
      <c r="K71" s="337" t="s">
        <v>1</v>
      </c>
    </row>
    <row r="72" spans="1:11" x14ac:dyDescent="0.2">
      <c r="A72" s="5" t="s">
        <v>89</v>
      </c>
      <c r="B72" s="333" t="s">
        <v>1</v>
      </c>
      <c r="C72" s="330" t="s">
        <v>1</v>
      </c>
      <c r="D72" s="330" t="s">
        <v>1</v>
      </c>
      <c r="E72" s="330" t="s">
        <v>1</v>
      </c>
      <c r="F72" s="330" t="s">
        <v>1</v>
      </c>
      <c r="G72" s="330" t="s">
        <v>1</v>
      </c>
      <c r="H72" s="330" t="s">
        <v>1</v>
      </c>
      <c r="I72" s="330" t="s">
        <v>1</v>
      </c>
      <c r="J72" s="336" t="s">
        <v>1</v>
      </c>
      <c r="K72" s="336" t="s">
        <v>1</v>
      </c>
    </row>
    <row r="73" spans="1:11" x14ac:dyDescent="0.2">
      <c r="A73" s="2" t="s">
        <v>89</v>
      </c>
      <c r="B73" s="334">
        <v>368</v>
      </c>
      <c r="C73" s="331">
        <v>1.9156843423843401E-2</v>
      </c>
      <c r="D73" s="331">
        <v>0.33210706710815402</v>
      </c>
      <c r="E73" s="331">
        <v>0.42303371429443398</v>
      </c>
      <c r="F73" s="331">
        <v>0.18694260716438299</v>
      </c>
      <c r="G73" s="331">
        <v>3.1038567423820499E-2</v>
      </c>
      <c r="H73" s="331">
        <v>6.95942295715213E-3</v>
      </c>
      <c r="I73" s="331">
        <v>7.6177646405994903E-4</v>
      </c>
      <c r="J73" s="337">
        <v>2.9025244712829599</v>
      </c>
      <c r="K73" s="337">
        <v>3</v>
      </c>
    </row>
    <row r="74" spans="1:11" x14ac:dyDescent="0.2">
      <c r="A74" s="2" t="s">
        <v>90</v>
      </c>
      <c r="B74" s="334">
        <v>15</v>
      </c>
      <c r="C74" s="331" t="s">
        <v>1</v>
      </c>
      <c r="D74" s="331" t="s">
        <v>1</v>
      </c>
      <c r="E74" s="331" t="s">
        <v>1</v>
      </c>
      <c r="F74" s="331" t="s">
        <v>1</v>
      </c>
      <c r="G74" s="331" t="s">
        <v>1</v>
      </c>
      <c r="H74" s="331" t="s">
        <v>1</v>
      </c>
      <c r="I74" s="331" t="s">
        <v>1</v>
      </c>
      <c r="J74" s="337" t="s">
        <v>1</v>
      </c>
      <c r="K74" s="337" t="s">
        <v>1</v>
      </c>
    </row>
    <row r="75" spans="1:11" x14ac:dyDescent="0.2">
      <c r="A75" s="5" t="s">
        <v>91</v>
      </c>
      <c r="B75" s="333" t="s">
        <v>1</v>
      </c>
      <c r="C75" s="330" t="s">
        <v>1</v>
      </c>
      <c r="D75" s="330" t="s">
        <v>1</v>
      </c>
      <c r="E75" s="330" t="s">
        <v>1</v>
      </c>
      <c r="F75" s="330" t="s">
        <v>1</v>
      </c>
      <c r="G75" s="330" t="s">
        <v>1</v>
      </c>
      <c r="H75" s="330" t="s">
        <v>1</v>
      </c>
      <c r="I75" s="330" t="s">
        <v>1</v>
      </c>
      <c r="J75" s="336" t="s">
        <v>1</v>
      </c>
      <c r="K75" s="336" t="s">
        <v>1</v>
      </c>
    </row>
    <row r="76" spans="1:11" x14ac:dyDescent="0.2">
      <c r="A76" s="2" t="s">
        <v>92</v>
      </c>
      <c r="B76" s="334">
        <v>203</v>
      </c>
      <c r="C76" s="331">
        <v>2.8989436104893702E-2</v>
      </c>
      <c r="D76" s="331">
        <v>0.31750640273094199</v>
      </c>
      <c r="E76" s="331">
        <v>0.436651170253754</v>
      </c>
      <c r="F76" s="331">
        <v>0.18064258992672</v>
      </c>
      <c r="G76" s="331">
        <v>3.1016889959573701E-2</v>
      </c>
      <c r="H76" s="331">
        <v>3.8687281776219602E-3</v>
      </c>
      <c r="I76" s="331">
        <v>1.3247863389551601E-3</v>
      </c>
      <c r="J76" s="337">
        <v>2.8840963840484601</v>
      </c>
      <c r="K76" s="337">
        <v>3</v>
      </c>
    </row>
    <row r="77" spans="1:11" x14ac:dyDescent="0.2">
      <c r="A77" s="2" t="s">
        <v>93</v>
      </c>
      <c r="B77" s="334">
        <v>79</v>
      </c>
      <c r="C77" s="331">
        <v>1.1966519989073301E-2</v>
      </c>
      <c r="D77" s="331">
        <v>0.23489750921726199</v>
      </c>
      <c r="E77" s="331">
        <v>0.40279948711395303</v>
      </c>
      <c r="F77" s="331">
        <v>0.285608559846878</v>
      </c>
      <c r="G77" s="331">
        <v>6.4727932214736897E-2</v>
      </c>
      <c r="H77" s="331">
        <v>0</v>
      </c>
      <c r="I77" s="331">
        <v>0</v>
      </c>
      <c r="J77" s="337">
        <v>3.1562337875366202</v>
      </c>
      <c r="K77" s="337">
        <v>3</v>
      </c>
    </row>
    <row r="78" spans="1:11" x14ac:dyDescent="0.2">
      <c r="A78" s="2" t="s">
        <v>94</v>
      </c>
      <c r="B78" s="334">
        <v>100</v>
      </c>
      <c r="C78" s="331">
        <v>9.4469739124178904E-3</v>
      </c>
      <c r="D78" s="331">
        <v>0.42004555463790899</v>
      </c>
      <c r="E78" s="331">
        <v>0.42078375816345198</v>
      </c>
      <c r="F78" s="331">
        <v>0.123597867786884</v>
      </c>
      <c r="G78" s="331">
        <v>6.4447727054357503E-3</v>
      </c>
      <c r="H78" s="331">
        <v>1.9681077450513802E-2</v>
      </c>
      <c r="I78" s="331">
        <v>0</v>
      </c>
      <c r="J78" s="337">
        <v>2.75659108161926</v>
      </c>
      <c r="K78" s="337">
        <v>3</v>
      </c>
    </row>
    <row r="79" spans="1:11" x14ac:dyDescent="0.2">
      <c r="A79" s="5" t="s">
        <v>95</v>
      </c>
      <c r="B79" s="333" t="s">
        <v>1</v>
      </c>
      <c r="C79" s="330" t="s">
        <v>1</v>
      </c>
      <c r="D79" s="330" t="s">
        <v>1</v>
      </c>
      <c r="E79" s="330" t="s">
        <v>1</v>
      </c>
      <c r="F79" s="330" t="s">
        <v>1</v>
      </c>
      <c r="G79" s="330" t="s">
        <v>1</v>
      </c>
      <c r="H79" s="330" t="s">
        <v>1</v>
      </c>
      <c r="I79" s="330" t="s">
        <v>1</v>
      </c>
      <c r="J79" s="336" t="s">
        <v>1</v>
      </c>
      <c r="K79" s="336" t="s">
        <v>1</v>
      </c>
    </row>
    <row r="80" spans="1:11" x14ac:dyDescent="0.2">
      <c r="A80" s="2" t="s">
        <v>96</v>
      </c>
      <c r="B80" s="334">
        <v>102</v>
      </c>
      <c r="C80" s="331">
        <v>2.7794433757662801E-2</v>
      </c>
      <c r="D80" s="331">
        <v>0.27213183045387301</v>
      </c>
      <c r="E80" s="331">
        <v>0.36740475893020602</v>
      </c>
      <c r="F80" s="331">
        <v>0.24796938896179199</v>
      </c>
      <c r="G80" s="331">
        <v>6.3957527279853807E-2</v>
      </c>
      <c r="H80" s="331">
        <v>2.0742068067193E-2</v>
      </c>
      <c r="I80" s="331">
        <v>0</v>
      </c>
      <c r="J80" s="337">
        <v>3.1103899478912398</v>
      </c>
      <c r="K80" s="337">
        <v>3</v>
      </c>
    </row>
    <row r="81" spans="1:11" x14ac:dyDescent="0.2">
      <c r="A81" s="2" t="s">
        <v>97</v>
      </c>
      <c r="B81" s="334">
        <v>58</v>
      </c>
      <c r="C81" s="331">
        <v>1.55098866671324E-2</v>
      </c>
      <c r="D81" s="331">
        <v>0.37135636806487998</v>
      </c>
      <c r="E81" s="331">
        <v>0.369426429271698</v>
      </c>
      <c r="F81" s="331">
        <v>0.208567649126053</v>
      </c>
      <c r="G81" s="331">
        <v>3.0515920370817198E-2</v>
      </c>
      <c r="H81" s="331">
        <v>4.6237492933869397E-3</v>
      </c>
      <c r="I81" s="331">
        <v>0</v>
      </c>
      <c r="J81" s="337">
        <v>2.8810946941375701</v>
      </c>
      <c r="K81" s="337">
        <v>3</v>
      </c>
    </row>
    <row r="82" spans="1:11" x14ac:dyDescent="0.2">
      <c r="A82" s="2" t="s">
        <v>98</v>
      </c>
      <c r="B82" s="334">
        <v>17</v>
      </c>
      <c r="C82" s="331" t="s">
        <v>1</v>
      </c>
      <c r="D82" s="331" t="s">
        <v>1</v>
      </c>
      <c r="E82" s="331" t="s">
        <v>1</v>
      </c>
      <c r="F82" s="331" t="s">
        <v>1</v>
      </c>
      <c r="G82" s="331" t="s">
        <v>1</v>
      </c>
      <c r="H82" s="331" t="s">
        <v>1</v>
      </c>
      <c r="I82" s="331" t="s">
        <v>1</v>
      </c>
      <c r="J82" s="337" t="s">
        <v>1</v>
      </c>
      <c r="K82" s="337" t="s">
        <v>1</v>
      </c>
    </row>
    <row r="83" spans="1:11" x14ac:dyDescent="0.2">
      <c r="A83" s="2" t="s">
        <v>99</v>
      </c>
      <c r="B83" s="334">
        <v>39</v>
      </c>
      <c r="C83" s="331">
        <v>2.18909624963999E-2</v>
      </c>
      <c r="D83" s="331">
        <v>0.37152400612831099</v>
      </c>
      <c r="E83" s="331">
        <v>0.48882257938384999</v>
      </c>
      <c r="F83" s="331">
        <v>0.117762453854084</v>
      </c>
      <c r="G83" s="331">
        <v>0</v>
      </c>
      <c r="H83" s="331">
        <v>0</v>
      </c>
      <c r="I83" s="331">
        <v>0</v>
      </c>
      <c r="J83" s="337">
        <v>2.7024564743042001</v>
      </c>
      <c r="K83" s="337">
        <v>3</v>
      </c>
    </row>
    <row r="84" spans="1:11" x14ac:dyDescent="0.2">
      <c r="A84" s="2" t="s">
        <v>100</v>
      </c>
      <c r="B84" s="334">
        <v>15</v>
      </c>
      <c r="C84" s="331" t="s">
        <v>1</v>
      </c>
      <c r="D84" s="331" t="s">
        <v>1</v>
      </c>
      <c r="E84" s="331" t="s">
        <v>1</v>
      </c>
      <c r="F84" s="331" t="s">
        <v>1</v>
      </c>
      <c r="G84" s="331" t="s">
        <v>1</v>
      </c>
      <c r="H84" s="331" t="s">
        <v>1</v>
      </c>
      <c r="I84" s="331" t="s">
        <v>1</v>
      </c>
      <c r="J84" s="337" t="s">
        <v>1</v>
      </c>
      <c r="K84" s="337" t="s">
        <v>1</v>
      </c>
    </row>
    <row r="85" spans="1:11" x14ac:dyDescent="0.2">
      <c r="A85" s="2" t="s">
        <v>101</v>
      </c>
      <c r="B85" s="334">
        <v>32</v>
      </c>
      <c r="C85" s="331">
        <v>0</v>
      </c>
      <c r="D85" s="331">
        <v>0.149170011281967</v>
      </c>
      <c r="E85" s="331">
        <v>0.63031238317489602</v>
      </c>
      <c r="F85" s="331">
        <v>0.204877689480782</v>
      </c>
      <c r="G85" s="331">
        <v>7.8199701383709908E-3</v>
      </c>
      <c r="H85" s="331">
        <v>7.8199701383709908E-3</v>
      </c>
      <c r="I85" s="331">
        <v>0</v>
      </c>
      <c r="J85" s="337">
        <v>3.0948076248168901</v>
      </c>
      <c r="K85" s="337">
        <v>3</v>
      </c>
    </row>
    <row r="86" spans="1:11" x14ac:dyDescent="0.2">
      <c r="A86" s="2" t="s">
        <v>102</v>
      </c>
      <c r="B86" s="334">
        <v>9</v>
      </c>
      <c r="C86" s="331" t="s">
        <v>1</v>
      </c>
      <c r="D86" s="331" t="s">
        <v>1</v>
      </c>
      <c r="E86" s="331" t="s">
        <v>1</v>
      </c>
      <c r="F86" s="331" t="s">
        <v>1</v>
      </c>
      <c r="G86" s="331" t="s">
        <v>1</v>
      </c>
      <c r="H86" s="331" t="s">
        <v>1</v>
      </c>
      <c r="I86" s="331" t="s">
        <v>1</v>
      </c>
      <c r="J86" s="337" t="s">
        <v>1</v>
      </c>
      <c r="K86" s="337" t="s">
        <v>1</v>
      </c>
    </row>
    <row r="87" spans="1:11" x14ac:dyDescent="0.2">
      <c r="A87" s="2" t="s">
        <v>103</v>
      </c>
      <c r="B87" s="334">
        <v>12</v>
      </c>
      <c r="C87" s="331" t="s">
        <v>1</v>
      </c>
      <c r="D87" s="331" t="s">
        <v>1</v>
      </c>
      <c r="E87" s="331" t="s">
        <v>1</v>
      </c>
      <c r="F87" s="331" t="s">
        <v>1</v>
      </c>
      <c r="G87" s="331" t="s">
        <v>1</v>
      </c>
      <c r="H87" s="331" t="s">
        <v>1</v>
      </c>
      <c r="I87" s="331" t="s">
        <v>1</v>
      </c>
      <c r="J87" s="337" t="s">
        <v>1</v>
      </c>
      <c r="K87" s="337" t="s">
        <v>1</v>
      </c>
    </row>
    <row r="88" spans="1:11" x14ac:dyDescent="0.2">
      <c r="A88" s="2" t="s">
        <v>104</v>
      </c>
      <c r="B88" s="334">
        <v>93</v>
      </c>
      <c r="C88" s="331">
        <v>1.11235082149506E-2</v>
      </c>
      <c r="D88" s="331">
        <v>0.38449573516845698</v>
      </c>
      <c r="E88" s="331">
        <v>0.40373042225837702</v>
      </c>
      <c r="F88" s="331">
        <v>0.164595901966095</v>
      </c>
      <c r="G88" s="331">
        <v>3.60544063150883E-2</v>
      </c>
      <c r="H88" s="331">
        <v>0</v>
      </c>
      <c r="I88" s="331">
        <v>0</v>
      </c>
      <c r="J88" s="337">
        <v>2.8299620151519802</v>
      </c>
      <c r="K88" s="337">
        <v>3</v>
      </c>
    </row>
    <row r="89" spans="1:11" x14ac:dyDescent="0.2">
      <c r="A89" s="5" t="s">
        <v>105</v>
      </c>
      <c r="B89" s="333" t="s">
        <v>1</v>
      </c>
      <c r="C89" s="330" t="s">
        <v>1</v>
      </c>
      <c r="D89" s="330" t="s">
        <v>1</v>
      </c>
      <c r="E89" s="330" t="s">
        <v>1</v>
      </c>
      <c r="F89" s="330" t="s">
        <v>1</v>
      </c>
      <c r="G89" s="330" t="s">
        <v>1</v>
      </c>
      <c r="H89" s="330" t="s">
        <v>1</v>
      </c>
      <c r="I89" s="330" t="s">
        <v>1</v>
      </c>
      <c r="J89" s="336" t="s">
        <v>1</v>
      </c>
      <c r="K89" s="336" t="s">
        <v>1</v>
      </c>
    </row>
    <row r="90" spans="1:11" x14ac:dyDescent="0.2">
      <c r="A90" s="2" t="s">
        <v>106</v>
      </c>
      <c r="B90" s="334">
        <v>58</v>
      </c>
      <c r="C90" s="331">
        <v>3.8737859576940502E-2</v>
      </c>
      <c r="D90" s="331">
        <v>0.40430423617362998</v>
      </c>
      <c r="E90" s="331">
        <v>0.39216074347495999</v>
      </c>
      <c r="F90" s="331">
        <v>0.12890446186065699</v>
      </c>
      <c r="G90" s="331">
        <v>3.58927212655544E-2</v>
      </c>
      <c r="H90" s="331">
        <v>0</v>
      </c>
      <c r="I90" s="331">
        <v>0</v>
      </c>
      <c r="J90" s="337">
        <v>2.7189099788665798</v>
      </c>
      <c r="K90" s="337">
        <v>3</v>
      </c>
    </row>
    <row r="91" spans="1:11" x14ac:dyDescent="0.2">
      <c r="A91" s="2" t="s">
        <v>107</v>
      </c>
      <c r="B91" s="334">
        <v>95</v>
      </c>
      <c r="C91" s="331">
        <v>9.5515856519341504E-3</v>
      </c>
      <c r="D91" s="331">
        <v>0.37688341736793501</v>
      </c>
      <c r="E91" s="331">
        <v>0.366174876689911</v>
      </c>
      <c r="F91" s="331">
        <v>0.210084423422813</v>
      </c>
      <c r="G91" s="331">
        <v>3.1610753387212802E-2</v>
      </c>
      <c r="H91" s="331">
        <v>5.6949658319354101E-3</v>
      </c>
      <c r="I91" s="331">
        <v>0</v>
      </c>
      <c r="J91" s="337">
        <v>2.8944041728973402</v>
      </c>
      <c r="K91" s="337">
        <v>3</v>
      </c>
    </row>
    <row r="92" spans="1:11" x14ac:dyDescent="0.2">
      <c r="A92" s="2" t="s">
        <v>108</v>
      </c>
      <c r="B92" s="334">
        <v>168</v>
      </c>
      <c r="C92" s="331">
        <v>1.11871538683772E-2</v>
      </c>
      <c r="D92" s="331">
        <v>0.262277662754059</v>
      </c>
      <c r="E92" s="331">
        <v>0.45230355858802801</v>
      </c>
      <c r="F92" s="331">
        <v>0.22791787981987</v>
      </c>
      <c r="G92" s="331">
        <v>3.5186018794775002E-2</v>
      </c>
      <c r="H92" s="331">
        <v>1.1127728037536099E-2</v>
      </c>
      <c r="I92" s="331">
        <v>0</v>
      </c>
      <c r="J92" s="337">
        <v>3.0470211505889901</v>
      </c>
      <c r="K92" s="337">
        <v>3</v>
      </c>
    </row>
    <row r="93" spans="1:11" x14ac:dyDescent="0.2">
      <c r="A93" s="2" t="s">
        <v>109</v>
      </c>
      <c r="B93" s="334">
        <v>23</v>
      </c>
      <c r="C93" s="331" t="s">
        <v>1</v>
      </c>
      <c r="D93" s="331" t="s">
        <v>1</v>
      </c>
      <c r="E93" s="331" t="s">
        <v>1</v>
      </c>
      <c r="F93" s="331" t="s">
        <v>1</v>
      </c>
      <c r="G93" s="331" t="s">
        <v>1</v>
      </c>
      <c r="H93" s="331" t="s">
        <v>1</v>
      </c>
      <c r="I93" s="331" t="s">
        <v>1</v>
      </c>
      <c r="J93" s="337" t="s">
        <v>1</v>
      </c>
      <c r="K93" s="337" t="s">
        <v>1</v>
      </c>
    </row>
    <row r="94" spans="1:11" x14ac:dyDescent="0.2">
      <c r="A94" s="5" t="s">
        <v>110</v>
      </c>
      <c r="B94" s="333" t="s">
        <v>1</v>
      </c>
      <c r="C94" s="330" t="s">
        <v>1</v>
      </c>
      <c r="D94" s="330" t="s">
        <v>1</v>
      </c>
      <c r="E94" s="330" t="s">
        <v>1</v>
      </c>
      <c r="F94" s="330" t="s">
        <v>1</v>
      </c>
      <c r="G94" s="330" t="s">
        <v>1</v>
      </c>
      <c r="H94" s="330" t="s">
        <v>1</v>
      </c>
      <c r="I94" s="330" t="s">
        <v>1</v>
      </c>
      <c r="J94" s="336" t="s">
        <v>1</v>
      </c>
      <c r="K94" s="336" t="s">
        <v>1</v>
      </c>
    </row>
    <row r="95" spans="1:11" x14ac:dyDescent="0.2">
      <c r="A95" s="2" t="s">
        <v>106</v>
      </c>
      <c r="B95" s="334">
        <v>91</v>
      </c>
      <c r="C95" s="331">
        <v>3.5536594688892399E-2</v>
      </c>
      <c r="D95" s="331">
        <v>0.406603842973709</v>
      </c>
      <c r="E95" s="331">
        <v>0.37967935204505898</v>
      </c>
      <c r="F95" s="331">
        <v>0.128095403313637</v>
      </c>
      <c r="G95" s="331">
        <v>4.7343835234642001E-2</v>
      </c>
      <c r="H95" s="331">
        <v>2.7409577742219002E-3</v>
      </c>
      <c r="I95" s="331">
        <v>0</v>
      </c>
      <c r="J95" s="337">
        <v>2.75332903862</v>
      </c>
      <c r="K95" s="337">
        <v>3</v>
      </c>
    </row>
    <row r="96" spans="1:11" x14ac:dyDescent="0.2">
      <c r="A96" s="2" t="s">
        <v>107</v>
      </c>
      <c r="B96" s="334">
        <v>105</v>
      </c>
      <c r="C96" s="331">
        <v>0</v>
      </c>
      <c r="D96" s="331">
        <v>0.41594511270523099</v>
      </c>
      <c r="E96" s="331">
        <v>0.33964064717292802</v>
      </c>
      <c r="F96" s="331">
        <v>0.21651278436183899</v>
      </c>
      <c r="G96" s="331">
        <v>9.3686142936348898E-3</v>
      </c>
      <c r="H96" s="331">
        <v>1.8532853573560701E-2</v>
      </c>
      <c r="I96" s="331">
        <v>0</v>
      </c>
      <c r="J96" s="337">
        <v>2.8749034404754599</v>
      </c>
      <c r="K96" s="337">
        <v>3</v>
      </c>
    </row>
    <row r="97" spans="1:11" x14ac:dyDescent="0.2">
      <c r="A97" s="2" t="s">
        <v>108</v>
      </c>
      <c r="B97" s="334">
        <v>135</v>
      </c>
      <c r="C97" s="331">
        <v>1.4572827145457301E-2</v>
      </c>
      <c r="D97" s="331">
        <v>0.16513165831565901</v>
      </c>
      <c r="E97" s="331">
        <v>0.52841377258300803</v>
      </c>
      <c r="F97" s="331">
        <v>0.24377691745758101</v>
      </c>
      <c r="G97" s="331">
        <v>4.8104844987392398E-2</v>
      </c>
      <c r="H97" s="331">
        <v>0</v>
      </c>
      <c r="I97" s="331">
        <v>0</v>
      </c>
      <c r="J97" s="337">
        <v>3.1457092761993399</v>
      </c>
      <c r="K97" s="337">
        <v>3</v>
      </c>
    </row>
    <row r="98" spans="1:11" x14ac:dyDescent="0.2">
      <c r="A98" s="2" t="s">
        <v>109</v>
      </c>
      <c r="B98" s="334">
        <v>13</v>
      </c>
      <c r="C98" s="331" t="s">
        <v>1</v>
      </c>
      <c r="D98" s="331" t="s">
        <v>1</v>
      </c>
      <c r="E98" s="331" t="s">
        <v>1</v>
      </c>
      <c r="F98" s="331" t="s">
        <v>1</v>
      </c>
      <c r="G98" s="331" t="s">
        <v>1</v>
      </c>
      <c r="H98" s="331" t="s">
        <v>1</v>
      </c>
      <c r="I98" s="331" t="s">
        <v>1</v>
      </c>
      <c r="J98" s="337" t="s">
        <v>1</v>
      </c>
      <c r="K98" s="337" t="s">
        <v>1</v>
      </c>
    </row>
    <row r="99" spans="1:11" x14ac:dyDescent="0.2">
      <c r="A99" s="5" t="s">
        <v>111</v>
      </c>
      <c r="B99" s="333" t="s">
        <v>1</v>
      </c>
      <c r="C99" s="330" t="s">
        <v>1</v>
      </c>
      <c r="D99" s="330" t="s">
        <v>1</v>
      </c>
      <c r="E99" s="330" t="s">
        <v>1</v>
      </c>
      <c r="F99" s="330" t="s">
        <v>1</v>
      </c>
      <c r="G99" s="330" t="s">
        <v>1</v>
      </c>
      <c r="H99" s="330" t="s">
        <v>1</v>
      </c>
      <c r="I99" s="330" t="s">
        <v>1</v>
      </c>
      <c r="J99" s="336" t="s">
        <v>1</v>
      </c>
      <c r="K99" s="336" t="s">
        <v>1</v>
      </c>
    </row>
    <row r="100" spans="1:11" x14ac:dyDescent="0.2">
      <c r="A100" s="2" t="s">
        <v>112</v>
      </c>
      <c r="B100" s="334">
        <v>42</v>
      </c>
      <c r="C100" s="331">
        <v>0.102738425135612</v>
      </c>
      <c r="D100" s="331">
        <v>0.30249124765396102</v>
      </c>
      <c r="E100" s="331">
        <v>0.45134770870208701</v>
      </c>
      <c r="F100" s="331">
        <v>0.14342263340950001</v>
      </c>
      <c r="G100" s="331">
        <v>0</v>
      </c>
      <c r="H100" s="331">
        <v>0</v>
      </c>
      <c r="I100" s="331">
        <v>0</v>
      </c>
      <c r="J100" s="337">
        <v>2.6354546546936</v>
      </c>
      <c r="K100" s="337">
        <v>3</v>
      </c>
    </row>
    <row r="101" spans="1:11" x14ac:dyDescent="0.2">
      <c r="A101" s="2" t="s">
        <v>113</v>
      </c>
      <c r="B101" s="334">
        <v>106</v>
      </c>
      <c r="C101" s="331">
        <v>0</v>
      </c>
      <c r="D101" s="331">
        <v>0.306526988744736</v>
      </c>
      <c r="E101" s="331">
        <v>0.35488981008529702</v>
      </c>
      <c r="F101" s="331">
        <v>0.25419738888740501</v>
      </c>
      <c r="G101" s="331">
        <v>7.8875258564948994E-2</v>
      </c>
      <c r="H101" s="331">
        <v>5.5105602368712399E-3</v>
      </c>
      <c r="I101" s="331">
        <v>0</v>
      </c>
      <c r="J101" s="337">
        <v>3.1219525337219198</v>
      </c>
      <c r="K101" s="337">
        <v>3</v>
      </c>
    </row>
    <row r="102" spans="1:11" x14ac:dyDescent="0.2">
      <c r="A102" s="2" t="s">
        <v>114</v>
      </c>
      <c r="B102" s="334">
        <v>110</v>
      </c>
      <c r="C102" s="331">
        <v>1.5426459722220899E-2</v>
      </c>
      <c r="D102" s="331">
        <v>0.191538661718369</v>
      </c>
      <c r="E102" s="331">
        <v>0.48055416345596302</v>
      </c>
      <c r="F102" s="331">
        <v>0.26282218098640397</v>
      </c>
      <c r="G102" s="331">
        <v>4.3625667691230802E-2</v>
      </c>
      <c r="H102" s="331">
        <v>2.9757933225482698E-3</v>
      </c>
      <c r="I102" s="331">
        <v>3.0570435337722301E-3</v>
      </c>
      <c r="J102" s="337">
        <v>3.1488375663757302</v>
      </c>
      <c r="K102" s="337">
        <v>3</v>
      </c>
    </row>
    <row r="103" spans="1:11" x14ac:dyDescent="0.2">
      <c r="A103" s="2" t="s">
        <v>115</v>
      </c>
      <c r="B103" s="334">
        <v>49</v>
      </c>
      <c r="C103" s="331">
        <v>0</v>
      </c>
      <c r="D103" s="331">
        <v>0.200334787368774</v>
      </c>
      <c r="E103" s="331">
        <v>0.59242355823516801</v>
      </c>
      <c r="F103" s="331">
        <v>0.17214711010456099</v>
      </c>
      <c r="G103" s="331">
        <v>0</v>
      </c>
      <c r="H103" s="331">
        <v>3.5094551742076902E-2</v>
      </c>
      <c r="I103" s="331">
        <v>0</v>
      </c>
      <c r="J103" s="337">
        <v>3.0770959854125999</v>
      </c>
      <c r="K103" s="337">
        <v>3</v>
      </c>
    </row>
    <row r="104" spans="1:11" x14ac:dyDescent="0.2">
      <c r="A104" s="2" t="s">
        <v>116</v>
      </c>
      <c r="B104" s="334">
        <v>32</v>
      </c>
      <c r="C104" s="331">
        <v>0</v>
      </c>
      <c r="D104" s="331">
        <v>0.51007670164108299</v>
      </c>
      <c r="E104" s="331">
        <v>0.41541984677314803</v>
      </c>
      <c r="F104" s="331">
        <v>6.8520672619342804E-2</v>
      </c>
      <c r="G104" s="331">
        <v>5.9827798977494196E-3</v>
      </c>
      <c r="H104" s="331">
        <v>0</v>
      </c>
      <c r="I104" s="331">
        <v>0</v>
      </c>
      <c r="J104" s="337">
        <v>2.5704095363616899</v>
      </c>
      <c r="K104" s="337">
        <v>2</v>
      </c>
    </row>
    <row r="105" spans="1:11" x14ac:dyDescent="0.2">
      <c r="A105" s="2" t="s">
        <v>117</v>
      </c>
      <c r="B105" s="334">
        <v>26</v>
      </c>
      <c r="C105" s="331" t="s">
        <v>1</v>
      </c>
      <c r="D105" s="331" t="s">
        <v>1</v>
      </c>
      <c r="E105" s="331" t="s">
        <v>1</v>
      </c>
      <c r="F105" s="331" t="s">
        <v>1</v>
      </c>
      <c r="G105" s="331" t="s">
        <v>1</v>
      </c>
      <c r="H105" s="331" t="s">
        <v>1</v>
      </c>
      <c r="I105" s="331" t="s">
        <v>1</v>
      </c>
      <c r="J105" s="337" t="s">
        <v>1</v>
      </c>
      <c r="K105" s="337" t="s">
        <v>1</v>
      </c>
    </row>
    <row r="106" spans="1:11" x14ac:dyDescent="0.2">
      <c r="A106" s="2" t="s">
        <v>118</v>
      </c>
      <c r="B106" s="334">
        <v>17</v>
      </c>
      <c r="C106" s="331" t="s">
        <v>1</v>
      </c>
      <c r="D106" s="331" t="s">
        <v>1</v>
      </c>
      <c r="E106" s="331" t="s">
        <v>1</v>
      </c>
      <c r="F106" s="331" t="s">
        <v>1</v>
      </c>
      <c r="G106" s="331" t="s">
        <v>1</v>
      </c>
      <c r="H106" s="331" t="s">
        <v>1</v>
      </c>
      <c r="I106" s="331" t="s">
        <v>1</v>
      </c>
      <c r="J106" s="337" t="s">
        <v>1</v>
      </c>
      <c r="K106" s="337" t="s">
        <v>1</v>
      </c>
    </row>
    <row r="107" spans="1:11" x14ac:dyDescent="0.2">
      <c r="A107" s="5" t="s">
        <v>111</v>
      </c>
      <c r="B107" s="333" t="s">
        <v>1</v>
      </c>
      <c r="C107" s="330" t="s">
        <v>1</v>
      </c>
      <c r="D107" s="330" t="s">
        <v>1</v>
      </c>
      <c r="E107" s="330" t="s">
        <v>1</v>
      </c>
      <c r="F107" s="330" t="s">
        <v>1</v>
      </c>
      <c r="G107" s="330" t="s">
        <v>1</v>
      </c>
      <c r="H107" s="330" t="s">
        <v>1</v>
      </c>
      <c r="I107" s="330" t="s">
        <v>1</v>
      </c>
      <c r="J107" s="336" t="s">
        <v>1</v>
      </c>
      <c r="K107" s="336" t="s">
        <v>1</v>
      </c>
    </row>
    <row r="108" spans="1:11" x14ac:dyDescent="0.2">
      <c r="A108" s="2" t="s">
        <v>119</v>
      </c>
      <c r="B108" s="334">
        <v>148</v>
      </c>
      <c r="C108" s="331">
        <v>3.9939973503351198E-2</v>
      </c>
      <c r="D108" s="331">
        <v>0.304958075284958</v>
      </c>
      <c r="E108" s="331">
        <v>0.392388194799423</v>
      </c>
      <c r="F108" s="331">
        <v>0.21113325655460399</v>
      </c>
      <c r="G108" s="331">
        <v>4.82121855020523E-2</v>
      </c>
      <c r="H108" s="331">
        <v>3.3683078363537801E-3</v>
      </c>
      <c r="I108" s="331">
        <v>0</v>
      </c>
      <c r="J108" s="337">
        <v>2.9328246116638201</v>
      </c>
      <c r="K108" s="337">
        <v>3</v>
      </c>
    </row>
    <row r="109" spans="1:11" x14ac:dyDescent="0.2">
      <c r="A109" s="2" t="s">
        <v>120</v>
      </c>
      <c r="B109" s="334">
        <v>138</v>
      </c>
      <c r="C109" s="331">
        <v>1.1872879229486001E-2</v>
      </c>
      <c r="D109" s="331">
        <v>0.18813644349575001</v>
      </c>
      <c r="E109" s="331">
        <v>0.50071620941162098</v>
      </c>
      <c r="F109" s="331">
        <v>0.26105514168739302</v>
      </c>
      <c r="G109" s="331">
        <v>3.3576227724552203E-2</v>
      </c>
      <c r="H109" s="331">
        <v>2.29030102491379E-3</v>
      </c>
      <c r="I109" s="331">
        <v>2.3528346791863398E-3</v>
      </c>
      <c r="J109" s="337">
        <v>3.13260769844055</v>
      </c>
      <c r="K109" s="337">
        <v>3</v>
      </c>
    </row>
    <row r="110" spans="1:11" x14ac:dyDescent="0.2">
      <c r="A110" s="2" t="s">
        <v>121</v>
      </c>
      <c r="B110" s="334">
        <v>53</v>
      </c>
      <c r="C110" s="331">
        <v>0</v>
      </c>
      <c r="D110" s="331">
        <v>0.41820237040519698</v>
      </c>
      <c r="E110" s="331">
        <v>0.483224928379059</v>
      </c>
      <c r="F110" s="331">
        <v>6.8854793906211895E-2</v>
      </c>
      <c r="G110" s="331">
        <v>4.0239705704152601E-3</v>
      </c>
      <c r="H110" s="331">
        <v>2.5693945586681401E-2</v>
      </c>
      <c r="I110" s="331">
        <v>0</v>
      </c>
      <c r="J110" s="337">
        <v>2.7357821464538601</v>
      </c>
      <c r="K110" s="337">
        <v>3</v>
      </c>
    </row>
    <row r="111" spans="1:11" x14ac:dyDescent="0.2">
      <c r="A111" s="2" t="s">
        <v>122</v>
      </c>
      <c r="B111" s="334">
        <v>43</v>
      </c>
      <c r="C111" s="331">
        <v>0</v>
      </c>
      <c r="D111" s="331">
        <v>0.74977111816406194</v>
      </c>
      <c r="E111" s="331">
        <v>0.22326201200485199</v>
      </c>
      <c r="F111" s="331">
        <v>2.69668810069561E-2</v>
      </c>
      <c r="G111" s="331">
        <v>0</v>
      </c>
      <c r="H111" s="331">
        <v>0</v>
      </c>
      <c r="I111" s="331">
        <v>0</v>
      </c>
      <c r="J111" s="337">
        <v>2.2771956920623802</v>
      </c>
      <c r="K111" s="337">
        <v>2</v>
      </c>
    </row>
    <row r="112" spans="1:11" x14ac:dyDescent="0.2">
      <c r="A112" s="5" t="s">
        <v>111</v>
      </c>
      <c r="B112" s="333" t="s">
        <v>1</v>
      </c>
      <c r="C112" s="330" t="s">
        <v>1</v>
      </c>
      <c r="D112" s="330" t="s">
        <v>1</v>
      </c>
      <c r="E112" s="330" t="s">
        <v>1</v>
      </c>
      <c r="F112" s="330" t="s">
        <v>1</v>
      </c>
      <c r="G112" s="330" t="s">
        <v>1</v>
      </c>
      <c r="H112" s="330" t="s">
        <v>1</v>
      </c>
      <c r="I112" s="330" t="s">
        <v>1</v>
      </c>
      <c r="J112" s="336" t="s">
        <v>1</v>
      </c>
      <c r="K112" s="336" t="s">
        <v>1</v>
      </c>
    </row>
    <row r="113" spans="1:11" x14ac:dyDescent="0.2">
      <c r="A113" s="2" t="s">
        <v>119</v>
      </c>
      <c r="B113" s="334">
        <v>148</v>
      </c>
      <c r="C113" s="331">
        <v>3.9939973503351198E-2</v>
      </c>
      <c r="D113" s="331">
        <v>0.304958075284958</v>
      </c>
      <c r="E113" s="331">
        <v>0.392388194799423</v>
      </c>
      <c r="F113" s="331">
        <v>0.21113325655460399</v>
      </c>
      <c r="G113" s="331">
        <v>4.82121855020523E-2</v>
      </c>
      <c r="H113" s="331">
        <v>3.3683078363537801E-3</v>
      </c>
      <c r="I113" s="331">
        <v>0</v>
      </c>
      <c r="J113" s="337">
        <v>2.9328246116638201</v>
      </c>
      <c r="K113" s="337">
        <v>3</v>
      </c>
    </row>
    <row r="114" spans="1:11" x14ac:dyDescent="0.2">
      <c r="A114" s="2" t="s">
        <v>123</v>
      </c>
      <c r="B114" s="334">
        <v>159</v>
      </c>
      <c r="C114" s="331">
        <v>1.0007915087044199E-2</v>
      </c>
      <c r="D114" s="331">
        <v>0.19462829828262301</v>
      </c>
      <c r="E114" s="331">
        <v>0.51984828710555997</v>
      </c>
      <c r="F114" s="331">
        <v>0.23097257316112499</v>
      </c>
      <c r="G114" s="331">
        <v>2.8302151709795002E-2</v>
      </c>
      <c r="H114" s="331">
        <v>1.42575092613697E-2</v>
      </c>
      <c r="I114" s="331">
        <v>1.9832567777484699E-3</v>
      </c>
      <c r="J114" s="337">
        <v>3.1236383914947501</v>
      </c>
      <c r="K114" s="337">
        <v>3</v>
      </c>
    </row>
    <row r="115" spans="1:11" x14ac:dyDescent="0.2">
      <c r="A115" s="2" t="s">
        <v>124</v>
      </c>
      <c r="B115" s="334">
        <v>75</v>
      </c>
      <c r="C115" s="331">
        <v>0</v>
      </c>
      <c r="D115" s="331">
        <v>0.60151976346969604</v>
      </c>
      <c r="E115" s="331">
        <v>0.34211191534995999</v>
      </c>
      <c r="F115" s="331">
        <v>5.2667964249849299E-2</v>
      </c>
      <c r="G115" s="331">
        <v>3.7003580946475302E-3</v>
      </c>
      <c r="H115" s="331">
        <v>0</v>
      </c>
      <c r="I115" s="331">
        <v>0</v>
      </c>
      <c r="J115" s="337">
        <v>2.4585487842559801</v>
      </c>
      <c r="K115" s="337">
        <v>2</v>
      </c>
    </row>
    <row r="116" spans="1:11" x14ac:dyDescent="0.2">
      <c r="A116" s="5" t="s">
        <v>125</v>
      </c>
      <c r="B116" s="333" t="s">
        <v>1</v>
      </c>
      <c r="C116" s="330" t="s">
        <v>1</v>
      </c>
      <c r="D116" s="330" t="s">
        <v>1</v>
      </c>
      <c r="E116" s="330" t="s">
        <v>1</v>
      </c>
      <c r="F116" s="330" t="s">
        <v>1</v>
      </c>
      <c r="G116" s="330" t="s">
        <v>1</v>
      </c>
      <c r="H116" s="330" t="s">
        <v>1</v>
      </c>
      <c r="I116" s="330" t="s">
        <v>1</v>
      </c>
      <c r="J116" s="336" t="s">
        <v>1</v>
      </c>
      <c r="K116" s="336" t="s">
        <v>1</v>
      </c>
    </row>
    <row r="117" spans="1:11" x14ac:dyDescent="0.2">
      <c r="A117" s="2" t="s">
        <v>126</v>
      </c>
      <c r="B117" s="334">
        <v>68</v>
      </c>
      <c r="C117" s="331">
        <v>4.6212814748287201E-2</v>
      </c>
      <c r="D117" s="331">
        <v>0.39048707485199002</v>
      </c>
      <c r="E117" s="331">
        <v>0.38260072469711298</v>
      </c>
      <c r="F117" s="331">
        <v>0.11913208663463599</v>
      </c>
      <c r="G117" s="331">
        <v>6.1567291617393501E-2</v>
      </c>
      <c r="H117" s="331">
        <v>0</v>
      </c>
      <c r="I117" s="331">
        <v>0</v>
      </c>
      <c r="J117" s="337">
        <v>2.7593538761138898</v>
      </c>
      <c r="K117" s="337">
        <v>3</v>
      </c>
    </row>
    <row r="118" spans="1:11" x14ac:dyDescent="0.2">
      <c r="A118" s="2" t="s">
        <v>127</v>
      </c>
      <c r="B118" s="334">
        <v>18</v>
      </c>
      <c r="C118" s="331" t="s">
        <v>1</v>
      </c>
      <c r="D118" s="331" t="s">
        <v>1</v>
      </c>
      <c r="E118" s="331" t="s">
        <v>1</v>
      </c>
      <c r="F118" s="331" t="s">
        <v>1</v>
      </c>
      <c r="G118" s="331" t="s">
        <v>1</v>
      </c>
      <c r="H118" s="331" t="s">
        <v>1</v>
      </c>
      <c r="I118" s="331" t="s">
        <v>1</v>
      </c>
      <c r="J118" s="337" t="s">
        <v>1</v>
      </c>
      <c r="K118" s="337" t="s">
        <v>1</v>
      </c>
    </row>
    <row r="119" spans="1:11" x14ac:dyDescent="0.2">
      <c r="A119" s="2" t="s">
        <v>128</v>
      </c>
      <c r="B119" s="334">
        <v>23</v>
      </c>
      <c r="C119" s="331" t="s">
        <v>1</v>
      </c>
      <c r="D119" s="331" t="s">
        <v>1</v>
      </c>
      <c r="E119" s="331" t="s">
        <v>1</v>
      </c>
      <c r="F119" s="331" t="s">
        <v>1</v>
      </c>
      <c r="G119" s="331" t="s">
        <v>1</v>
      </c>
      <c r="H119" s="331" t="s">
        <v>1</v>
      </c>
      <c r="I119" s="331" t="s">
        <v>1</v>
      </c>
      <c r="J119" s="337" t="s">
        <v>1</v>
      </c>
      <c r="K119" s="337" t="s">
        <v>1</v>
      </c>
    </row>
    <row r="120" spans="1:11" x14ac:dyDescent="0.2">
      <c r="A120" s="2" t="s">
        <v>129</v>
      </c>
      <c r="B120" s="334">
        <v>44</v>
      </c>
      <c r="C120" s="331">
        <v>0</v>
      </c>
      <c r="D120" s="331">
        <v>0.38795265555381803</v>
      </c>
      <c r="E120" s="331">
        <v>0.36647120118141202</v>
      </c>
      <c r="F120" s="331">
        <v>0.22855253517627699</v>
      </c>
      <c r="G120" s="331">
        <v>1.07954517006874E-2</v>
      </c>
      <c r="H120" s="331">
        <v>6.2281489372253401E-3</v>
      </c>
      <c r="I120" s="331">
        <v>0</v>
      </c>
      <c r="J120" s="337">
        <v>2.8808753490447998</v>
      </c>
      <c r="K120" s="337">
        <v>3</v>
      </c>
    </row>
    <row r="121" spans="1:11" x14ac:dyDescent="0.2">
      <c r="A121" s="2" t="s">
        <v>130</v>
      </c>
      <c r="B121" s="334">
        <v>43</v>
      </c>
      <c r="C121" s="331">
        <v>0</v>
      </c>
      <c r="D121" s="331">
        <v>0.49639701843261702</v>
      </c>
      <c r="E121" s="331">
        <v>0.292454212903976</v>
      </c>
      <c r="F121" s="331">
        <v>0.166130155324936</v>
      </c>
      <c r="G121" s="331">
        <v>6.0957726091146504E-3</v>
      </c>
      <c r="H121" s="331">
        <v>3.8922861218452502E-2</v>
      </c>
      <c r="I121" s="331">
        <v>0</v>
      </c>
      <c r="J121" s="337">
        <v>2.7986931800842298</v>
      </c>
      <c r="K121" s="337">
        <v>3</v>
      </c>
    </row>
    <row r="122" spans="1:11" x14ac:dyDescent="0.2">
      <c r="A122" s="2" t="s">
        <v>131</v>
      </c>
      <c r="B122" s="334">
        <v>37</v>
      </c>
      <c r="C122" s="331">
        <v>2.3276016116142301E-2</v>
      </c>
      <c r="D122" s="331">
        <v>0.15484592318534901</v>
      </c>
      <c r="E122" s="331">
        <v>0.56984561681747403</v>
      </c>
      <c r="F122" s="331">
        <v>0.25203245878219599</v>
      </c>
      <c r="G122" s="331">
        <v>0</v>
      </c>
      <c r="H122" s="331">
        <v>0</v>
      </c>
      <c r="I122" s="331">
        <v>0</v>
      </c>
      <c r="J122" s="337">
        <v>3.0506343841552699</v>
      </c>
      <c r="K122" s="337">
        <v>3</v>
      </c>
    </row>
    <row r="123" spans="1:11" x14ac:dyDescent="0.2">
      <c r="A123" s="2" t="s">
        <v>132</v>
      </c>
      <c r="B123" s="334">
        <v>16</v>
      </c>
      <c r="C123" s="331" t="s">
        <v>1</v>
      </c>
      <c r="D123" s="331" t="s">
        <v>1</v>
      </c>
      <c r="E123" s="331" t="s">
        <v>1</v>
      </c>
      <c r="F123" s="331" t="s">
        <v>1</v>
      </c>
      <c r="G123" s="331" t="s">
        <v>1</v>
      </c>
      <c r="H123" s="331" t="s">
        <v>1</v>
      </c>
      <c r="I123" s="331" t="s">
        <v>1</v>
      </c>
      <c r="J123" s="337" t="s">
        <v>1</v>
      </c>
      <c r="K123" s="337" t="s">
        <v>1</v>
      </c>
    </row>
    <row r="124" spans="1:11" x14ac:dyDescent="0.2">
      <c r="A124" s="3" t="s">
        <v>133</v>
      </c>
      <c r="B124" s="335">
        <v>95</v>
      </c>
      <c r="C124" s="332">
        <v>1.07950586825609E-2</v>
      </c>
      <c r="D124" s="332">
        <v>0.14042922854423501</v>
      </c>
      <c r="E124" s="332">
        <v>0.56258910894393899</v>
      </c>
      <c r="F124" s="332">
        <v>0.20056942105293299</v>
      </c>
      <c r="G124" s="332">
        <v>7.8476756811141996E-2</v>
      </c>
      <c r="H124" s="332">
        <v>3.5221280995756401E-3</v>
      </c>
      <c r="I124" s="332">
        <v>3.61829530447721E-3</v>
      </c>
      <c r="J124" s="338">
        <v>3.2205431461334202</v>
      </c>
      <c r="K124" s="338">
        <v>3</v>
      </c>
    </row>
    <row r="126" spans="1:1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6" width="12.77734375" bestFit="1" customWidth="1"/>
  </cols>
  <sheetData>
    <row r="1" spans="1:16" x14ac:dyDescent="0.2">
      <c r="A1" s="16" t="str">
        <f>HYPERLINK("#'Inhalt'!A1", "Inhalt")</f>
        <v>Inhalt</v>
      </c>
    </row>
    <row r="3" spans="1:16" x14ac:dyDescent="0.2">
      <c r="A3" s="1" t="s">
        <v>315</v>
      </c>
    </row>
    <row r="4" spans="1:16" x14ac:dyDescent="0.2">
      <c r="A4" t="s">
        <v>289</v>
      </c>
    </row>
    <row r="5" spans="1:16" ht="25.5" x14ac:dyDescent="0.2">
      <c r="A5" s="4" t="s">
        <v>24</v>
      </c>
      <c r="B5" s="4" t="s">
        <v>4</v>
      </c>
      <c r="C5" s="4" t="s">
        <v>207</v>
      </c>
      <c r="D5" s="4" t="s">
        <v>208</v>
      </c>
      <c r="E5" s="4" t="s">
        <v>209</v>
      </c>
      <c r="F5" s="4" t="s">
        <v>210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216</v>
      </c>
      <c r="M5" s="4" t="s">
        <v>217</v>
      </c>
      <c r="N5" s="4" t="s">
        <v>218</v>
      </c>
      <c r="O5" s="4" t="s">
        <v>25</v>
      </c>
      <c r="P5" s="4" t="s">
        <v>172</v>
      </c>
    </row>
    <row r="6" spans="1:16" x14ac:dyDescent="0.2">
      <c r="A6" s="5" t="s">
        <v>26</v>
      </c>
      <c r="B6" s="342" t="s">
        <v>1</v>
      </c>
      <c r="C6" s="339" t="s">
        <v>1</v>
      </c>
      <c r="D6" s="339" t="s">
        <v>1</v>
      </c>
      <c r="E6" s="339" t="s">
        <v>1</v>
      </c>
      <c r="F6" s="339" t="s">
        <v>1</v>
      </c>
      <c r="G6" s="339" t="s">
        <v>1</v>
      </c>
      <c r="H6" s="339" t="s">
        <v>1</v>
      </c>
      <c r="I6" s="339" t="s">
        <v>1</v>
      </c>
      <c r="J6" s="339" t="s">
        <v>1</v>
      </c>
      <c r="K6" s="339" t="s">
        <v>1</v>
      </c>
      <c r="L6" s="339" t="s">
        <v>1</v>
      </c>
      <c r="M6" s="339" t="s">
        <v>1</v>
      </c>
      <c r="N6" s="339" t="s">
        <v>1</v>
      </c>
      <c r="O6" s="345" t="s">
        <v>1</v>
      </c>
      <c r="P6" s="345" t="s">
        <v>1</v>
      </c>
    </row>
    <row r="7" spans="1:16" x14ac:dyDescent="0.2">
      <c r="A7" s="2" t="s">
        <v>26</v>
      </c>
      <c r="B7" s="343">
        <v>384</v>
      </c>
      <c r="C7" s="340">
        <v>0</v>
      </c>
      <c r="D7" s="340">
        <v>6.3090282492339602E-3</v>
      </c>
      <c r="E7" s="340">
        <v>5.24648874998093E-2</v>
      </c>
      <c r="F7" s="340">
        <v>0.129047736525536</v>
      </c>
      <c r="G7" s="340">
        <v>0.135772600769997</v>
      </c>
      <c r="H7" s="340">
        <v>0.13228842616081199</v>
      </c>
      <c r="I7" s="340">
        <v>0.11815488338470501</v>
      </c>
      <c r="J7" s="340">
        <v>7.3063001036643996E-2</v>
      </c>
      <c r="K7" s="340">
        <v>0.15966354310512501</v>
      </c>
      <c r="L7" s="340">
        <v>0.106136426329613</v>
      </c>
      <c r="M7" s="340">
        <v>7.1051843464374501E-2</v>
      </c>
      <c r="N7" s="340">
        <v>1.60476323217154E-2</v>
      </c>
      <c r="O7" s="346">
        <v>883.956298828125</v>
      </c>
      <c r="P7" s="346">
        <v>800</v>
      </c>
    </row>
    <row r="8" spans="1:16" x14ac:dyDescent="0.2">
      <c r="A8" s="5" t="s">
        <v>27</v>
      </c>
      <c r="B8" s="342" t="s">
        <v>1</v>
      </c>
      <c r="C8" s="339" t="s">
        <v>1</v>
      </c>
      <c r="D8" s="339" t="s">
        <v>1</v>
      </c>
      <c r="E8" s="339" t="s">
        <v>1</v>
      </c>
      <c r="F8" s="339" t="s">
        <v>1</v>
      </c>
      <c r="G8" s="339" t="s">
        <v>1</v>
      </c>
      <c r="H8" s="339" t="s">
        <v>1</v>
      </c>
      <c r="I8" s="339" t="s">
        <v>1</v>
      </c>
      <c r="J8" s="339" t="s">
        <v>1</v>
      </c>
      <c r="K8" s="339" t="s">
        <v>1</v>
      </c>
      <c r="L8" s="339" t="s">
        <v>1</v>
      </c>
      <c r="M8" s="339" t="s">
        <v>1</v>
      </c>
      <c r="N8" s="339" t="s">
        <v>1</v>
      </c>
      <c r="O8" s="345" t="s">
        <v>1</v>
      </c>
      <c r="P8" s="345" t="s">
        <v>1</v>
      </c>
    </row>
    <row r="9" spans="1:16" x14ac:dyDescent="0.2">
      <c r="A9" s="2" t="s">
        <v>28</v>
      </c>
      <c r="B9" s="343">
        <v>174</v>
      </c>
      <c r="C9" s="340">
        <v>0</v>
      </c>
      <c r="D9" s="340">
        <v>0</v>
      </c>
      <c r="E9" s="340">
        <v>7.6634012162685394E-2</v>
      </c>
      <c r="F9" s="340">
        <v>0.18060673773288699</v>
      </c>
      <c r="G9" s="340">
        <v>0.139510303735733</v>
      </c>
      <c r="H9" s="340">
        <v>0.16313330829143499</v>
      </c>
      <c r="I9" s="340">
        <v>0.11010582745075199</v>
      </c>
      <c r="J9" s="340">
        <v>8.3574898540973705E-2</v>
      </c>
      <c r="K9" s="340">
        <v>0.12839874625205999</v>
      </c>
      <c r="L9" s="340">
        <v>6.7112036049365997E-2</v>
      </c>
      <c r="M9" s="340">
        <v>5.0924114882946001E-2</v>
      </c>
      <c r="N9" s="340">
        <v>0</v>
      </c>
      <c r="O9" s="346">
        <v>793.71405029296898</v>
      </c>
      <c r="P9" s="346">
        <v>750</v>
      </c>
    </row>
    <row r="10" spans="1:16" x14ac:dyDescent="0.2">
      <c r="A10" s="2" t="s">
        <v>29</v>
      </c>
      <c r="B10" s="343">
        <v>26</v>
      </c>
      <c r="C10" s="340" t="s">
        <v>1</v>
      </c>
      <c r="D10" s="340" t="s">
        <v>1</v>
      </c>
      <c r="E10" s="340" t="s">
        <v>1</v>
      </c>
      <c r="F10" s="340" t="s">
        <v>1</v>
      </c>
      <c r="G10" s="340" t="s">
        <v>1</v>
      </c>
      <c r="H10" s="340" t="s">
        <v>1</v>
      </c>
      <c r="I10" s="340" t="s">
        <v>1</v>
      </c>
      <c r="J10" s="340" t="s">
        <v>1</v>
      </c>
      <c r="K10" s="340" t="s">
        <v>1</v>
      </c>
      <c r="L10" s="340" t="s">
        <v>1</v>
      </c>
      <c r="M10" s="340" t="s">
        <v>1</v>
      </c>
      <c r="N10" s="340" t="s">
        <v>1</v>
      </c>
      <c r="O10" s="346" t="s">
        <v>1</v>
      </c>
      <c r="P10" s="346" t="s">
        <v>1</v>
      </c>
    </row>
    <row r="11" spans="1:16" x14ac:dyDescent="0.2">
      <c r="A11" s="2" t="s">
        <v>30</v>
      </c>
      <c r="B11" s="343">
        <v>52</v>
      </c>
      <c r="C11" s="340">
        <v>0</v>
      </c>
      <c r="D11" s="340">
        <v>0</v>
      </c>
      <c r="E11" s="340">
        <v>0</v>
      </c>
      <c r="F11" s="340">
        <v>0</v>
      </c>
      <c r="G11" s="340">
        <v>0</v>
      </c>
      <c r="H11" s="340">
        <v>2.08399742841721E-2</v>
      </c>
      <c r="I11" s="340">
        <v>7.1365557610988603E-2</v>
      </c>
      <c r="J11" s="340">
        <v>1.8985783681273499E-2</v>
      </c>
      <c r="K11" s="340">
        <v>0.32644170522689803</v>
      </c>
      <c r="L11" s="340">
        <v>0.29193019866943398</v>
      </c>
      <c r="M11" s="340">
        <v>0.19762246310710899</v>
      </c>
      <c r="N11" s="340">
        <v>7.2814337909221594E-2</v>
      </c>
      <c r="O11" s="346">
        <v>1280.89929199219</v>
      </c>
      <c r="P11" s="346">
        <v>1200</v>
      </c>
    </row>
    <row r="12" spans="1:16" x14ac:dyDescent="0.2">
      <c r="A12" s="2" t="s">
        <v>31</v>
      </c>
      <c r="B12" s="343">
        <v>84</v>
      </c>
      <c r="C12" s="340">
        <v>0</v>
      </c>
      <c r="D12" s="340">
        <v>2.9608080163598099E-2</v>
      </c>
      <c r="E12" s="340">
        <v>2.98217255622149E-2</v>
      </c>
      <c r="F12" s="340">
        <v>2.48830020427704E-2</v>
      </c>
      <c r="G12" s="340">
        <v>0.14320747554302199</v>
      </c>
      <c r="H12" s="340">
        <v>0.121476881206036</v>
      </c>
      <c r="I12" s="340">
        <v>0.12635159492492701</v>
      </c>
      <c r="J12" s="340">
        <v>0.11708187311887699</v>
      </c>
      <c r="K12" s="340">
        <v>0.15304967761039701</v>
      </c>
      <c r="L12" s="340">
        <v>0.149785876274109</v>
      </c>
      <c r="M12" s="340">
        <v>6.1801124364137601E-2</v>
      </c>
      <c r="N12" s="340">
        <v>4.2932696640491499E-2</v>
      </c>
      <c r="O12" s="346">
        <v>978.74462890625</v>
      </c>
      <c r="P12" s="346">
        <v>900</v>
      </c>
    </row>
    <row r="13" spans="1:16" x14ac:dyDescent="0.2">
      <c r="A13" s="2" t="s">
        <v>32</v>
      </c>
      <c r="B13" s="343">
        <v>16</v>
      </c>
      <c r="C13" s="340" t="s">
        <v>1</v>
      </c>
      <c r="D13" s="340" t="s">
        <v>1</v>
      </c>
      <c r="E13" s="340" t="s">
        <v>1</v>
      </c>
      <c r="F13" s="340" t="s">
        <v>1</v>
      </c>
      <c r="G13" s="340" t="s">
        <v>1</v>
      </c>
      <c r="H13" s="340" t="s">
        <v>1</v>
      </c>
      <c r="I13" s="340" t="s">
        <v>1</v>
      </c>
      <c r="J13" s="340" t="s">
        <v>1</v>
      </c>
      <c r="K13" s="340" t="s">
        <v>1</v>
      </c>
      <c r="L13" s="340" t="s">
        <v>1</v>
      </c>
      <c r="M13" s="340" t="s">
        <v>1</v>
      </c>
      <c r="N13" s="340" t="s">
        <v>1</v>
      </c>
      <c r="O13" s="346" t="s">
        <v>1</v>
      </c>
      <c r="P13" s="346" t="s">
        <v>1</v>
      </c>
    </row>
    <row r="14" spans="1:16" x14ac:dyDescent="0.2">
      <c r="A14" s="2" t="s">
        <v>33</v>
      </c>
      <c r="B14" s="343">
        <v>26</v>
      </c>
      <c r="C14" s="340" t="s">
        <v>1</v>
      </c>
      <c r="D14" s="340" t="s">
        <v>1</v>
      </c>
      <c r="E14" s="340" t="s">
        <v>1</v>
      </c>
      <c r="F14" s="340" t="s">
        <v>1</v>
      </c>
      <c r="G14" s="340" t="s">
        <v>1</v>
      </c>
      <c r="H14" s="340" t="s">
        <v>1</v>
      </c>
      <c r="I14" s="340" t="s">
        <v>1</v>
      </c>
      <c r="J14" s="340" t="s">
        <v>1</v>
      </c>
      <c r="K14" s="340" t="s">
        <v>1</v>
      </c>
      <c r="L14" s="340" t="s">
        <v>1</v>
      </c>
      <c r="M14" s="340" t="s">
        <v>1</v>
      </c>
      <c r="N14" s="340" t="s">
        <v>1</v>
      </c>
      <c r="O14" s="346" t="s">
        <v>1</v>
      </c>
      <c r="P14" s="346" t="s">
        <v>1</v>
      </c>
    </row>
    <row r="15" spans="1:16" x14ac:dyDescent="0.2">
      <c r="A15" s="5" t="s">
        <v>34</v>
      </c>
      <c r="B15" s="342" t="s">
        <v>1</v>
      </c>
      <c r="C15" s="339" t="s">
        <v>1</v>
      </c>
      <c r="D15" s="339" t="s">
        <v>1</v>
      </c>
      <c r="E15" s="339" t="s">
        <v>1</v>
      </c>
      <c r="F15" s="339" t="s">
        <v>1</v>
      </c>
      <c r="G15" s="339" t="s">
        <v>1</v>
      </c>
      <c r="H15" s="339" t="s">
        <v>1</v>
      </c>
      <c r="I15" s="339" t="s">
        <v>1</v>
      </c>
      <c r="J15" s="339" t="s">
        <v>1</v>
      </c>
      <c r="K15" s="339" t="s">
        <v>1</v>
      </c>
      <c r="L15" s="339" t="s">
        <v>1</v>
      </c>
      <c r="M15" s="339" t="s">
        <v>1</v>
      </c>
      <c r="N15" s="339" t="s">
        <v>1</v>
      </c>
      <c r="O15" s="345" t="s">
        <v>1</v>
      </c>
      <c r="P15" s="345" t="s">
        <v>1</v>
      </c>
    </row>
    <row r="16" spans="1:16" x14ac:dyDescent="0.2">
      <c r="A16" s="2" t="s">
        <v>35</v>
      </c>
      <c r="B16" s="343">
        <v>282</v>
      </c>
      <c r="C16" s="340">
        <v>0</v>
      </c>
      <c r="D16" s="340">
        <v>7.1000745519995698E-3</v>
      </c>
      <c r="E16" s="340">
        <v>4.7429613769054399E-2</v>
      </c>
      <c r="F16" s="340">
        <v>9.8582759499549893E-2</v>
      </c>
      <c r="G16" s="340">
        <v>0.119212463498116</v>
      </c>
      <c r="H16" s="340">
        <v>0.124788120388985</v>
      </c>
      <c r="I16" s="340">
        <v>0.12557205557823201</v>
      </c>
      <c r="J16" s="340">
        <v>7.1789562702178997E-2</v>
      </c>
      <c r="K16" s="340">
        <v>0.17149454355239899</v>
      </c>
      <c r="L16" s="340">
        <v>0.124822206795216</v>
      </c>
      <c r="M16" s="340">
        <v>8.8527351617813096E-2</v>
      </c>
      <c r="N16" s="340">
        <v>2.06812415271997E-2</v>
      </c>
      <c r="O16" s="346">
        <v>927.85308837890602</v>
      </c>
      <c r="P16" s="346">
        <v>850</v>
      </c>
    </row>
    <row r="17" spans="1:16" x14ac:dyDescent="0.2">
      <c r="A17" s="2" t="s">
        <v>36</v>
      </c>
      <c r="B17" s="343">
        <v>23</v>
      </c>
      <c r="C17" s="340" t="s">
        <v>1</v>
      </c>
      <c r="D17" s="340" t="s">
        <v>1</v>
      </c>
      <c r="E17" s="340" t="s">
        <v>1</v>
      </c>
      <c r="F17" s="340" t="s">
        <v>1</v>
      </c>
      <c r="G17" s="340" t="s">
        <v>1</v>
      </c>
      <c r="H17" s="340" t="s">
        <v>1</v>
      </c>
      <c r="I17" s="340" t="s">
        <v>1</v>
      </c>
      <c r="J17" s="340" t="s">
        <v>1</v>
      </c>
      <c r="K17" s="340" t="s">
        <v>1</v>
      </c>
      <c r="L17" s="340" t="s">
        <v>1</v>
      </c>
      <c r="M17" s="340" t="s">
        <v>1</v>
      </c>
      <c r="N17" s="340" t="s">
        <v>1</v>
      </c>
      <c r="O17" s="346" t="s">
        <v>1</v>
      </c>
      <c r="P17" s="346" t="s">
        <v>1</v>
      </c>
    </row>
    <row r="18" spans="1:16" x14ac:dyDescent="0.2">
      <c r="A18" s="2" t="s">
        <v>37</v>
      </c>
      <c r="B18" s="343">
        <v>42</v>
      </c>
      <c r="C18" s="340">
        <v>0</v>
      </c>
      <c r="D18" s="340">
        <v>1.5845276415348102E-2</v>
      </c>
      <c r="E18" s="340">
        <v>5.6530997157096897E-2</v>
      </c>
      <c r="F18" s="340">
        <v>0.320936620235443</v>
      </c>
      <c r="G18" s="340">
        <v>0.282067030668259</v>
      </c>
      <c r="H18" s="340">
        <v>0.104393109679222</v>
      </c>
      <c r="I18" s="340">
        <v>0.10210329294204699</v>
      </c>
      <c r="J18" s="340">
        <v>2.9372716322541199E-2</v>
      </c>
      <c r="K18" s="340">
        <v>3.3250272274017299E-2</v>
      </c>
      <c r="L18" s="340">
        <v>3.3871337771415697E-2</v>
      </c>
      <c r="M18" s="340">
        <v>1.0814687237143499E-2</v>
      </c>
      <c r="N18" s="340">
        <v>1.0814687237143499E-2</v>
      </c>
      <c r="O18" s="346">
        <v>689.37200927734398</v>
      </c>
      <c r="P18" s="346">
        <v>600</v>
      </c>
    </row>
    <row r="19" spans="1:16" x14ac:dyDescent="0.2">
      <c r="A19" s="2" t="s">
        <v>38</v>
      </c>
      <c r="B19" s="343">
        <v>28</v>
      </c>
      <c r="C19" s="340" t="s">
        <v>1</v>
      </c>
      <c r="D19" s="340" t="s">
        <v>1</v>
      </c>
      <c r="E19" s="340" t="s">
        <v>1</v>
      </c>
      <c r="F19" s="340" t="s">
        <v>1</v>
      </c>
      <c r="G19" s="340" t="s">
        <v>1</v>
      </c>
      <c r="H19" s="340" t="s">
        <v>1</v>
      </c>
      <c r="I19" s="340" t="s">
        <v>1</v>
      </c>
      <c r="J19" s="340" t="s">
        <v>1</v>
      </c>
      <c r="K19" s="340" t="s">
        <v>1</v>
      </c>
      <c r="L19" s="340" t="s">
        <v>1</v>
      </c>
      <c r="M19" s="340" t="s">
        <v>1</v>
      </c>
      <c r="N19" s="340" t="s">
        <v>1</v>
      </c>
      <c r="O19" s="346" t="s">
        <v>1</v>
      </c>
      <c r="P19" s="346" t="s">
        <v>1</v>
      </c>
    </row>
    <row r="20" spans="1:16" x14ac:dyDescent="0.2">
      <c r="A20" s="5" t="s">
        <v>39</v>
      </c>
      <c r="B20" s="342" t="s">
        <v>1</v>
      </c>
      <c r="C20" s="339" t="s">
        <v>1</v>
      </c>
      <c r="D20" s="339" t="s">
        <v>1</v>
      </c>
      <c r="E20" s="339" t="s">
        <v>1</v>
      </c>
      <c r="F20" s="339" t="s">
        <v>1</v>
      </c>
      <c r="G20" s="339" t="s">
        <v>1</v>
      </c>
      <c r="H20" s="339" t="s">
        <v>1</v>
      </c>
      <c r="I20" s="339" t="s">
        <v>1</v>
      </c>
      <c r="J20" s="339" t="s">
        <v>1</v>
      </c>
      <c r="K20" s="339" t="s">
        <v>1</v>
      </c>
      <c r="L20" s="339" t="s">
        <v>1</v>
      </c>
      <c r="M20" s="339" t="s">
        <v>1</v>
      </c>
      <c r="N20" s="339" t="s">
        <v>1</v>
      </c>
      <c r="O20" s="345" t="s">
        <v>1</v>
      </c>
      <c r="P20" s="345" t="s">
        <v>1</v>
      </c>
    </row>
    <row r="21" spans="1:16" x14ac:dyDescent="0.2">
      <c r="A21" s="2" t="s">
        <v>35</v>
      </c>
      <c r="B21" s="343">
        <v>282</v>
      </c>
      <c r="C21" s="340">
        <v>0</v>
      </c>
      <c r="D21" s="340">
        <v>7.1000745519995698E-3</v>
      </c>
      <c r="E21" s="340">
        <v>4.7429613769054399E-2</v>
      </c>
      <c r="F21" s="340">
        <v>9.8582759499549893E-2</v>
      </c>
      <c r="G21" s="340">
        <v>0.119212463498116</v>
      </c>
      <c r="H21" s="340">
        <v>0.124788120388985</v>
      </c>
      <c r="I21" s="340">
        <v>0.12557205557823201</v>
      </c>
      <c r="J21" s="340">
        <v>7.1789562702178997E-2</v>
      </c>
      <c r="K21" s="340">
        <v>0.17149454355239899</v>
      </c>
      <c r="L21" s="340">
        <v>0.124822206795216</v>
      </c>
      <c r="M21" s="340">
        <v>8.8527351617813096E-2</v>
      </c>
      <c r="N21" s="340">
        <v>2.06812415271997E-2</v>
      </c>
      <c r="O21" s="346">
        <v>927.85308837890602</v>
      </c>
      <c r="P21" s="346">
        <v>850</v>
      </c>
    </row>
    <row r="22" spans="1:16" x14ac:dyDescent="0.2">
      <c r="A22" s="2" t="s">
        <v>40</v>
      </c>
      <c r="B22" s="343">
        <v>12</v>
      </c>
      <c r="C22" s="340" t="s">
        <v>1</v>
      </c>
      <c r="D22" s="340" t="s">
        <v>1</v>
      </c>
      <c r="E22" s="340" t="s">
        <v>1</v>
      </c>
      <c r="F22" s="340" t="s">
        <v>1</v>
      </c>
      <c r="G22" s="340" t="s">
        <v>1</v>
      </c>
      <c r="H22" s="340" t="s">
        <v>1</v>
      </c>
      <c r="I22" s="340" t="s">
        <v>1</v>
      </c>
      <c r="J22" s="340" t="s">
        <v>1</v>
      </c>
      <c r="K22" s="340" t="s">
        <v>1</v>
      </c>
      <c r="L22" s="340" t="s">
        <v>1</v>
      </c>
      <c r="M22" s="340" t="s">
        <v>1</v>
      </c>
      <c r="N22" s="340" t="s">
        <v>1</v>
      </c>
      <c r="O22" s="346" t="s">
        <v>1</v>
      </c>
      <c r="P22" s="346" t="s">
        <v>1</v>
      </c>
    </row>
    <row r="23" spans="1:16" x14ac:dyDescent="0.2">
      <c r="A23" s="2" t="s">
        <v>41</v>
      </c>
      <c r="B23" s="343">
        <v>11</v>
      </c>
      <c r="C23" s="340" t="s">
        <v>1</v>
      </c>
      <c r="D23" s="340" t="s">
        <v>1</v>
      </c>
      <c r="E23" s="340" t="s">
        <v>1</v>
      </c>
      <c r="F23" s="340" t="s">
        <v>1</v>
      </c>
      <c r="G23" s="340" t="s">
        <v>1</v>
      </c>
      <c r="H23" s="340" t="s">
        <v>1</v>
      </c>
      <c r="I23" s="340" t="s">
        <v>1</v>
      </c>
      <c r="J23" s="340" t="s">
        <v>1</v>
      </c>
      <c r="K23" s="340" t="s">
        <v>1</v>
      </c>
      <c r="L23" s="340" t="s">
        <v>1</v>
      </c>
      <c r="M23" s="340" t="s">
        <v>1</v>
      </c>
      <c r="N23" s="340" t="s">
        <v>1</v>
      </c>
      <c r="O23" s="346" t="s">
        <v>1</v>
      </c>
      <c r="P23" s="346" t="s">
        <v>1</v>
      </c>
    </row>
    <row r="24" spans="1:16" x14ac:dyDescent="0.2">
      <c r="A24" s="2" t="s">
        <v>42</v>
      </c>
      <c r="B24" s="343">
        <v>0</v>
      </c>
      <c r="C24" s="340" t="s">
        <v>1</v>
      </c>
      <c r="D24" s="340" t="s">
        <v>1</v>
      </c>
      <c r="E24" s="340" t="s">
        <v>1</v>
      </c>
      <c r="F24" s="340" t="s">
        <v>1</v>
      </c>
      <c r="G24" s="340" t="s">
        <v>1</v>
      </c>
      <c r="H24" s="340" t="s">
        <v>1</v>
      </c>
      <c r="I24" s="340" t="s">
        <v>1</v>
      </c>
      <c r="J24" s="340" t="s">
        <v>1</v>
      </c>
      <c r="K24" s="340" t="s">
        <v>1</v>
      </c>
      <c r="L24" s="340" t="s">
        <v>1</v>
      </c>
      <c r="M24" s="340" t="s">
        <v>1</v>
      </c>
      <c r="N24" s="340" t="s">
        <v>1</v>
      </c>
      <c r="O24" s="346" t="s">
        <v>1</v>
      </c>
      <c r="P24" s="346" t="s">
        <v>1</v>
      </c>
    </row>
    <row r="25" spans="1:16" x14ac:dyDescent="0.2">
      <c r="A25" s="2" t="s">
        <v>43</v>
      </c>
      <c r="B25" s="343">
        <v>0</v>
      </c>
      <c r="C25" s="340" t="s">
        <v>1</v>
      </c>
      <c r="D25" s="340" t="s">
        <v>1</v>
      </c>
      <c r="E25" s="340" t="s">
        <v>1</v>
      </c>
      <c r="F25" s="340" t="s">
        <v>1</v>
      </c>
      <c r="G25" s="340" t="s">
        <v>1</v>
      </c>
      <c r="H25" s="340" t="s">
        <v>1</v>
      </c>
      <c r="I25" s="340" t="s">
        <v>1</v>
      </c>
      <c r="J25" s="340" t="s">
        <v>1</v>
      </c>
      <c r="K25" s="340" t="s">
        <v>1</v>
      </c>
      <c r="L25" s="340" t="s">
        <v>1</v>
      </c>
      <c r="M25" s="340" t="s">
        <v>1</v>
      </c>
      <c r="N25" s="340" t="s">
        <v>1</v>
      </c>
      <c r="O25" s="346" t="s">
        <v>1</v>
      </c>
      <c r="P25" s="346" t="s">
        <v>1</v>
      </c>
    </row>
    <row r="26" spans="1:16" x14ac:dyDescent="0.2">
      <c r="A26" s="2" t="s">
        <v>37</v>
      </c>
      <c r="B26" s="343">
        <v>42</v>
      </c>
      <c r="C26" s="340">
        <v>0</v>
      </c>
      <c r="D26" s="340">
        <v>1.5845276415348102E-2</v>
      </c>
      <c r="E26" s="340">
        <v>5.6530997157096897E-2</v>
      </c>
      <c r="F26" s="340">
        <v>0.320936620235443</v>
      </c>
      <c r="G26" s="340">
        <v>0.282067030668259</v>
      </c>
      <c r="H26" s="340">
        <v>0.104393109679222</v>
      </c>
      <c r="I26" s="340">
        <v>0.10210329294204699</v>
      </c>
      <c r="J26" s="340">
        <v>2.9372716322541199E-2</v>
      </c>
      <c r="K26" s="340">
        <v>3.3250272274017299E-2</v>
      </c>
      <c r="L26" s="340">
        <v>3.3871337771415697E-2</v>
      </c>
      <c r="M26" s="340">
        <v>1.0814687237143499E-2</v>
      </c>
      <c r="N26" s="340">
        <v>1.0814687237143499E-2</v>
      </c>
      <c r="O26" s="346">
        <v>689.37200927734398</v>
      </c>
      <c r="P26" s="346">
        <v>600</v>
      </c>
    </row>
    <row r="27" spans="1:16" x14ac:dyDescent="0.2">
      <c r="A27" s="2" t="s">
        <v>44</v>
      </c>
      <c r="B27" s="343">
        <v>4</v>
      </c>
      <c r="C27" s="340" t="s">
        <v>1</v>
      </c>
      <c r="D27" s="340" t="s">
        <v>1</v>
      </c>
      <c r="E27" s="340" t="s">
        <v>1</v>
      </c>
      <c r="F27" s="340" t="s">
        <v>1</v>
      </c>
      <c r="G27" s="340" t="s">
        <v>1</v>
      </c>
      <c r="H27" s="340" t="s">
        <v>1</v>
      </c>
      <c r="I27" s="340" t="s">
        <v>1</v>
      </c>
      <c r="J27" s="340" t="s">
        <v>1</v>
      </c>
      <c r="K27" s="340" t="s">
        <v>1</v>
      </c>
      <c r="L27" s="340" t="s">
        <v>1</v>
      </c>
      <c r="M27" s="340" t="s">
        <v>1</v>
      </c>
      <c r="N27" s="340" t="s">
        <v>1</v>
      </c>
      <c r="O27" s="346" t="s">
        <v>1</v>
      </c>
      <c r="P27" s="346" t="s">
        <v>1</v>
      </c>
    </row>
    <row r="28" spans="1:16" x14ac:dyDescent="0.2">
      <c r="A28" s="2" t="s">
        <v>45</v>
      </c>
      <c r="B28" s="343">
        <v>24</v>
      </c>
      <c r="C28" s="340" t="s">
        <v>1</v>
      </c>
      <c r="D28" s="340" t="s">
        <v>1</v>
      </c>
      <c r="E28" s="340" t="s">
        <v>1</v>
      </c>
      <c r="F28" s="340" t="s">
        <v>1</v>
      </c>
      <c r="G28" s="340" t="s">
        <v>1</v>
      </c>
      <c r="H28" s="340" t="s">
        <v>1</v>
      </c>
      <c r="I28" s="340" t="s">
        <v>1</v>
      </c>
      <c r="J28" s="340" t="s">
        <v>1</v>
      </c>
      <c r="K28" s="340" t="s">
        <v>1</v>
      </c>
      <c r="L28" s="340" t="s">
        <v>1</v>
      </c>
      <c r="M28" s="340" t="s">
        <v>1</v>
      </c>
      <c r="N28" s="340" t="s">
        <v>1</v>
      </c>
      <c r="O28" s="346" t="s">
        <v>1</v>
      </c>
      <c r="P28" s="346" t="s">
        <v>1</v>
      </c>
    </row>
    <row r="29" spans="1:16" x14ac:dyDescent="0.2">
      <c r="A29" s="5" t="s">
        <v>46</v>
      </c>
      <c r="B29" s="342" t="s">
        <v>1</v>
      </c>
      <c r="C29" s="339" t="s">
        <v>1</v>
      </c>
      <c r="D29" s="339" t="s">
        <v>1</v>
      </c>
      <c r="E29" s="339" t="s">
        <v>1</v>
      </c>
      <c r="F29" s="339" t="s">
        <v>1</v>
      </c>
      <c r="G29" s="339" t="s">
        <v>1</v>
      </c>
      <c r="H29" s="339" t="s">
        <v>1</v>
      </c>
      <c r="I29" s="339" t="s">
        <v>1</v>
      </c>
      <c r="J29" s="339" t="s">
        <v>1</v>
      </c>
      <c r="K29" s="339" t="s">
        <v>1</v>
      </c>
      <c r="L29" s="339" t="s">
        <v>1</v>
      </c>
      <c r="M29" s="339" t="s">
        <v>1</v>
      </c>
      <c r="N29" s="339" t="s">
        <v>1</v>
      </c>
      <c r="O29" s="345" t="s">
        <v>1</v>
      </c>
      <c r="P29" s="345" t="s">
        <v>1</v>
      </c>
    </row>
    <row r="30" spans="1:16" x14ac:dyDescent="0.2">
      <c r="A30" s="2" t="s">
        <v>47</v>
      </c>
      <c r="B30" s="343">
        <v>27</v>
      </c>
      <c r="C30" s="340" t="s">
        <v>1</v>
      </c>
      <c r="D30" s="340" t="s">
        <v>1</v>
      </c>
      <c r="E30" s="340" t="s">
        <v>1</v>
      </c>
      <c r="F30" s="340" t="s">
        <v>1</v>
      </c>
      <c r="G30" s="340" t="s">
        <v>1</v>
      </c>
      <c r="H30" s="340" t="s">
        <v>1</v>
      </c>
      <c r="I30" s="340" t="s">
        <v>1</v>
      </c>
      <c r="J30" s="340" t="s">
        <v>1</v>
      </c>
      <c r="K30" s="340" t="s">
        <v>1</v>
      </c>
      <c r="L30" s="340" t="s">
        <v>1</v>
      </c>
      <c r="M30" s="340" t="s">
        <v>1</v>
      </c>
      <c r="N30" s="340" t="s">
        <v>1</v>
      </c>
      <c r="O30" s="346" t="s">
        <v>1</v>
      </c>
      <c r="P30" s="346" t="s">
        <v>1</v>
      </c>
    </row>
    <row r="31" spans="1:16" x14ac:dyDescent="0.2">
      <c r="A31" s="2" t="s">
        <v>48</v>
      </c>
      <c r="B31" s="343">
        <v>103</v>
      </c>
      <c r="C31" s="340">
        <v>0</v>
      </c>
      <c r="D31" s="340">
        <v>0</v>
      </c>
      <c r="E31" s="340">
        <v>5.2786868065595599E-2</v>
      </c>
      <c r="F31" s="340">
        <v>0.27556943893432601</v>
      </c>
      <c r="G31" s="340">
        <v>0.26814267039299</v>
      </c>
      <c r="H31" s="340">
        <v>0.145543843507767</v>
      </c>
      <c r="I31" s="340">
        <v>8.7961688637733501E-2</v>
      </c>
      <c r="J31" s="340">
        <v>4.3703608214855201E-2</v>
      </c>
      <c r="K31" s="340">
        <v>7.3569007217884105E-2</v>
      </c>
      <c r="L31" s="340">
        <v>4.7461990267038297E-2</v>
      </c>
      <c r="M31" s="340">
        <v>5.2608740516006903E-3</v>
      </c>
      <c r="N31" s="340">
        <v>0</v>
      </c>
      <c r="O31" s="346">
        <v>696.44683837890602</v>
      </c>
      <c r="P31" s="346">
        <v>650</v>
      </c>
    </row>
    <row r="32" spans="1:16" x14ac:dyDescent="0.2">
      <c r="A32" s="2" t="s">
        <v>49</v>
      </c>
      <c r="B32" s="343">
        <v>64</v>
      </c>
      <c r="C32" s="340">
        <v>0</v>
      </c>
      <c r="D32" s="340">
        <v>0</v>
      </c>
      <c r="E32" s="340">
        <v>6.3165910542011303E-2</v>
      </c>
      <c r="F32" s="340">
        <v>4.74682785570621E-2</v>
      </c>
      <c r="G32" s="340">
        <v>4.8049759119749097E-2</v>
      </c>
      <c r="H32" s="340">
        <v>0.20260106027126301</v>
      </c>
      <c r="I32" s="340">
        <v>0.10700490325689301</v>
      </c>
      <c r="J32" s="340">
        <v>0.139979869127274</v>
      </c>
      <c r="K32" s="340">
        <v>0.25294584035873402</v>
      </c>
      <c r="L32" s="340">
        <v>8.4716014564037295E-2</v>
      </c>
      <c r="M32" s="340">
        <v>5.40683791041374E-2</v>
      </c>
      <c r="N32" s="340">
        <v>0</v>
      </c>
      <c r="O32" s="346">
        <v>892.45050048828102</v>
      </c>
      <c r="P32" s="346">
        <v>900</v>
      </c>
    </row>
    <row r="33" spans="1:16" x14ac:dyDescent="0.2">
      <c r="A33" s="2" t="s">
        <v>50</v>
      </c>
      <c r="B33" s="343">
        <v>153</v>
      </c>
      <c r="C33" s="340">
        <v>0</v>
      </c>
      <c r="D33" s="340">
        <v>1.5234977938234801E-2</v>
      </c>
      <c r="E33" s="340">
        <v>1.8209796398878101E-2</v>
      </c>
      <c r="F33" s="340">
        <v>5.2190343849360899E-3</v>
      </c>
      <c r="G33" s="340">
        <v>8.9737474918365506E-2</v>
      </c>
      <c r="H33" s="340">
        <v>5.7482670992612797E-2</v>
      </c>
      <c r="I33" s="340">
        <v>0.119286999106407</v>
      </c>
      <c r="J33" s="340">
        <v>6.5053142607212094E-2</v>
      </c>
      <c r="K33" s="340">
        <v>0.20958603918552399</v>
      </c>
      <c r="L33" s="340">
        <v>0.22092598676681499</v>
      </c>
      <c r="M33" s="340">
        <v>0.15282423794269601</v>
      </c>
      <c r="N33" s="340">
        <v>4.6439651399850797E-2</v>
      </c>
      <c r="O33" s="346">
        <v>1113.01379394531</v>
      </c>
      <c r="P33" s="346">
        <v>1000</v>
      </c>
    </row>
    <row r="34" spans="1:16" x14ac:dyDescent="0.2">
      <c r="A34" s="5" t="s">
        <v>51</v>
      </c>
      <c r="B34" s="342" t="s">
        <v>1</v>
      </c>
      <c r="C34" s="339" t="s">
        <v>1</v>
      </c>
      <c r="D34" s="339" t="s">
        <v>1</v>
      </c>
      <c r="E34" s="339" t="s">
        <v>1</v>
      </c>
      <c r="F34" s="339" t="s">
        <v>1</v>
      </c>
      <c r="G34" s="339" t="s">
        <v>1</v>
      </c>
      <c r="H34" s="339" t="s">
        <v>1</v>
      </c>
      <c r="I34" s="339" t="s">
        <v>1</v>
      </c>
      <c r="J34" s="339" t="s">
        <v>1</v>
      </c>
      <c r="K34" s="339" t="s">
        <v>1</v>
      </c>
      <c r="L34" s="339" t="s">
        <v>1</v>
      </c>
      <c r="M34" s="339" t="s">
        <v>1</v>
      </c>
      <c r="N34" s="339" t="s">
        <v>1</v>
      </c>
      <c r="O34" s="345" t="s">
        <v>1</v>
      </c>
      <c r="P34" s="345" t="s">
        <v>1</v>
      </c>
    </row>
    <row r="35" spans="1:16" x14ac:dyDescent="0.2">
      <c r="A35" s="2" t="s">
        <v>52</v>
      </c>
      <c r="B35" s="343">
        <v>134</v>
      </c>
      <c r="C35" s="340">
        <v>0</v>
      </c>
      <c r="D35" s="340">
        <v>2.2001487668603702E-3</v>
      </c>
      <c r="E35" s="340">
        <v>6.2360469251871102E-2</v>
      </c>
      <c r="F35" s="340">
        <v>0.19871963560581199</v>
      </c>
      <c r="G35" s="340">
        <v>0.14558178186416601</v>
      </c>
      <c r="H35" s="340">
        <v>0.18105989694595301</v>
      </c>
      <c r="I35" s="340">
        <v>9.9173404276371002E-2</v>
      </c>
      <c r="J35" s="340">
        <v>6.8135313689708696E-2</v>
      </c>
      <c r="K35" s="340">
        <v>0.12060609459877</v>
      </c>
      <c r="L35" s="340">
        <v>7.5177244842052501E-2</v>
      </c>
      <c r="M35" s="340">
        <v>4.6986002475023297E-2</v>
      </c>
      <c r="N35" s="340">
        <v>0</v>
      </c>
      <c r="O35" s="346">
        <v>787.26361083984398</v>
      </c>
      <c r="P35" s="346">
        <v>700</v>
      </c>
    </row>
    <row r="36" spans="1:16" x14ac:dyDescent="0.2">
      <c r="A36" s="2" t="s">
        <v>53</v>
      </c>
      <c r="B36" s="343">
        <v>141</v>
      </c>
      <c r="C36" s="340">
        <v>0</v>
      </c>
      <c r="D36" s="340">
        <v>1.83673985302448E-2</v>
      </c>
      <c r="E36" s="340">
        <v>2.9431134462356599E-2</v>
      </c>
      <c r="F36" s="340">
        <v>7.1810826659202603E-2</v>
      </c>
      <c r="G36" s="340">
        <v>0.201249480247498</v>
      </c>
      <c r="H36" s="340">
        <v>0.100671641528606</v>
      </c>
      <c r="I36" s="340">
        <v>0.128017023205757</v>
      </c>
      <c r="J36" s="340">
        <v>0.10814787447452499</v>
      </c>
      <c r="K36" s="340">
        <v>0.14763948321342499</v>
      </c>
      <c r="L36" s="340">
        <v>0.11106544733047501</v>
      </c>
      <c r="M36" s="340">
        <v>5.6966345757245997E-2</v>
      </c>
      <c r="N36" s="340">
        <v>2.6633337140083299E-2</v>
      </c>
      <c r="O36" s="346">
        <v>905.80291748046898</v>
      </c>
      <c r="P36" s="346">
        <v>800</v>
      </c>
    </row>
    <row r="37" spans="1:16" x14ac:dyDescent="0.2">
      <c r="A37" s="2" t="s">
        <v>54</v>
      </c>
      <c r="B37" s="343">
        <v>57</v>
      </c>
      <c r="C37" s="340">
        <v>0</v>
      </c>
      <c r="D37" s="340">
        <v>0</v>
      </c>
      <c r="E37" s="340">
        <v>6.6833943128585802E-2</v>
      </c>
      <c r="F37" s="340">
        <v>8.7925523519516005E-2</v>
      </c>
      <c r="G37" s="340">
        <v>3.7019755691289902E-2</v>
      </c>
      <c r="H37" s="340">
        <v>6.7020848393440205E-2</v>
      </c>
      <c r="I37" s="340">
        <v>0.13620825111866</v>
      </c>
      <c r="J37" s="340">
        <v>4.3024964630603797E-2</v>
      </c>
      <c r="K37" s="340">
        <v>0.334188401699066</v>
      </c>
      <c r="L37" s="340">
        <v>7.8376613557338701E-2</v>
      </c>
      <c r="M37" s="340">
        <v>8.8495731353759793E-2</v>
      </c>
      <c r="N37" s="340">
        <v>6.0905992984771701E-2</v>
      </c>
      <c r="O37" s="346">
        <v>1014.62487792969</v>
      </c>
      <c r="P37" s="346">
        <v>1000</v>
      </c>
    </row>
    <row r="38" spans="1:16" x14ac:dyDescent="0.2">
      <c r="A38" s="2" t="s">
        <v>55</v>
      </c>
      <c r="B38" s="343">
        <v>47</v>
      </c>
      <c r="C38" s="340">
        <v>0</v>
      </c>
      <c r="D38" s="340">
        <v>0</v>
      </c>
      <c r="E38" s="340">
        <v>6.3025496900081607E-2</v>
      </c>
      <c r="F38" s="340">
        <v>3.17715294659138E-2</v>
      </c>
      <c r="G38" s="340">
        <v>8.60615074634552E-3</v>
      </c>
      <c r="H38" s="340">
        <v>5.8273538947105401E-2</v>
      </c>
      <c r="I38" s="340">
        <v>0.18100757896900199</v>
      </c>
      <c r="J38" s="340">
        <v>8.4117949008941702E-3</v>
      </c>
      <c r="K38" s="340">
        <v>0.151418432593346</v>
      </c>
      <c r="L38" s="340">
        <v>0.30277249217033397</v>
      </c>
      <c r="M38" s="340">
        <v>0.18719381093978901</v>
      </c>
      <c r="N38" s="340">
        <v>7.5191613286733601E-3</v>
      </c>
      <c r="O38" s="346">
        <v>1112.00122070312</v>
      </c>
      <c r="P38" s="346">
        <v>1100</v>
      </c>
    </row>
    <row r="39" spans="1:16" x14ac:dyDescent="0.2">
      <c r="A39" s="5" t="s">
        <v>56</v>
      </c>
      <c r="B39" s="342" t="s">
        <v>1</v>
      </c>
      <c r="C39" s="339" t="s">
        <v>1</v>
      </c>
      <c r="D39" s="339" t="s">
        <v>1</v>
      </c>
      <c r="E39" s="339" t="s">
        <v>1</v>
      </c>
      <c r="F39" s="339" t="s">
        <v>1</v>
      </c>
      <c r="G39" s="339" t="s">
        <v>1</v>
      </c>
      <c r="H39" s="339" t="s">
        <v>1</v>
      </c>
      <c r="I39" s="339" t="s">
        <v>1</v>
      </c>
      <c r="J39" s="339" t="s">
        <v>1</v>
      </c>
      <c r="K39" s="339" t="s">
        <v>1</v>
      </c>
      <c r="L39" s="339" t="s">
        <v>1</v>
      </c>
      <c r="M39" s="339" t="s">
        <v>1</v>
      </c>
      <c r="N39" s="339" t="s">
        <v>1</v>
      </c>
      <c r="O39" s="345" t="s">
        <v>1</v>
      </c>
      <c r="P39" s="345" t="s">
        <v>1</v>
      </c>
    </row>
    <row r="40" spans="1:16" x14ac:dyDescent="0.2">
      <c r="A40" s="2" t="s">
        <v>57</v>
      </c>
      <c r="B40" s="343">
        <v>328</v>
      </c>
      <c r="C40" s="340">
        <v>0</v>
      </c>
      <c r="D40" s="340">
        <v>6.8251169286668301E-3</v>
      </c>
      <c r="E40" s="340">
        <v>2.96050030738115E-2</v>
      </c>
      <c r="F40" s="340">
        <v>0.12620981037616699</v>
      </c>
      <c r="G40" s="340">
        <v>0.13082067668437999</v>
      </c>
      <c r="H40" s="340">
        <v>0.15377086400985701</v>
      </c>
      <c r="I40" s="340">
        <v>0.13286054134368899</v>
      </c>
      <c r="J40" s="340">
        <v>7.9577900469303103E-2</v>
      </c>
      <c r="K40" s="340">
        <v>0.17097084224224099</v>
      </c>
      <c r="L40" s="340">
        <v>8.8345445692539201E-2</v>
      </c>
      <c r="M40" s="340">
        <v>6.1133470386266701E-2</v>
      </c>
      <c r="N40" s="340">
        <v>1.98803395032883E-2</v>
      </c>
      <c r="O40" s="346">
        <v>885.15625</v>
      </c>
      <c r="P40" s="346">
        <v>800</v>
      </c>
    </row>
    <row r="41" spans="1:16" x14ac:dyDescent="0.2">
      <c r="A41" s="2" t="s">
        <v>58</v>
      </c>
      <c r="B41" s="343">
        <v>50</v>
      </c>
      <c r="C41" s="340">
        <v>0</v>
      </c>
      <c r="D41" s="340">
        <v>0</v>
      </c>
      <c r="E41" s="340">
        <v>0.132784873247147</v>
      </c>
      <c r="F41" s="340">
        <v>0.13885062932968101</v>
      </c>
      <c r="G41" s="340">
        <v>0.151563420891762</v>
      </c>
      <c r="H41" s="340">
        <v>5.2346181124448797E-2</v>
      </c>
      <c r="I41" s="340">
        <v>7.0237189531326294E-2</v>
      </c>
      <c r="J41" s="340">
        <v>5.2346181124448797E-2</v>
      </c>
      <c r="K41" s="340">
        <v>0.124518774449825</v>
      </c>
      <c r="L41" s="340">
        <v>0.16706457734107999</v>
      </c>
      <c r="M41" s="340">
        <v>0.107093460857868</v>
      </c>
      <c r="N41" s="340">
        <v>3.1947190873324901E-3</v>
      </c>
      <c r="O41" s="346">
        <v>884.91168212890602</v>
      </c>
      <c r="P41" s="346">
        <v>800</v>
      </c>
    </row>
    <row r="42" spans="1:16" x14ac:dyDescent="0.2">
      <c r="A42" s="5" t="s">
        <v>59</v>
      </c>
      <c r="B42" s="342" t="s">
        <v>1</v>
      </c>
      <c r="C42" s="339" t="s">
        <v>1</v>
      </c>
      <c r="D42" s="339" t="s">
        <v>1</v>
      </c>
      <c r="E42" s="339" t="s">
        <v>1</v>
      </c>
      <c r="F42" s="339" t="s">
        <v>1</v>
      </c>
      <c r="G42" s="339" t="s">
        <v>1</v>
      </c>
      <c r="H42" s="339" t="s">
        <v>1</v>
      </c>
      <c r="I42" s="339" t="s">
        <v>1</v>
      </c>
      <c r="J42" s="339" t="s">
        <v>1</v>
      </c>
      <c r="K42" s="339" t="s">
        <v>1</v>
      </c>
      <c r="L42" s="339" t="s">
        <v>1</v>
      </c>
      <c r="M42" s="339" t="s">
        <v>1</v>
      </c>
      <c r="N42" s="339" t="s">
        <v>1</v>
      </c>
      <c r="O42" s="345" t="s">
        <v>1</v>
      </c>
      <c r="P42" s="345" t="s">
        <v>1</v>
      </c>
    </row>
    <row r="43" spans="1:16" x14ac:dyDescent="0.2">
      <c r="A43" s="2" t="s">
        <v>60</v>
      </c>
      <c r="B43" s="343">
        <v>268</v>
      </c>
      <c r="C43" s="340">
        <v>0</v>
      </c>
      <c r="D43" s="340">
        <v>8.0371918156742998E-3</v>
      </c>
      <c r="E43" s="340">
        <v>3.2693758606910699E-2</v>
      </c>
      <c r="F43" s="340">
        <v>0.13087704777717599</v>
      </c>
      <c r="G43" s="340">
        <v>0.12823441624641399</v>
      </c>
      <c r="H43" s="340">
        <v>0.15476448833942399</v>
      </c>
      <c r="I43" s="340">
        <v>0.130487665534019</v>
      </c>
      <c r="J43" s="340">
        <v>6.6707186400890406E-2</v>
      </c>
      <c r="K43" s="340">
        <v>0.17453028261661499</v>
      </c>
      <c r="L43" s="340">
        <v>0.103753864765167</v>
      </c>
      <c r="M43" s="340">
        <v>5.5713959038257599E-2</v>
      </c>
      <c r="N43" s="340">
        <v>1.42001295462251E-2</v>
      </c>
      <c r="O43" s="346">
        <v>874.76574707031205</v>
      </c>
      <c r="P43" s="346">
        <v>800</v>
      </c>
    </row>
    <row r="44" spans="1:16" x14ac:dyDescent="0.2">
      <c r="A44" s="2" t="s">
        <v>61</v>
      </c>
      <c r="B44" s="343">
        <v>68</v>
      </c>
      <c r="C44" s="340">
        <v>0</v>
      </c>
      <c r="D44" s="340">
        <v>0</v>
      </c>
      <c r="E44" s="340">
        <v>3.0620647594332698E-2</v>
      </c>
      <c r="F44" s="340">
        <v>8.0210641026496901E-2</v>
      </c>
      <c r="G44" s="340">
        <v>0.13728150725364699</v>
      </c>
      <c r="H44" s="340">
        <v>0.12614418566227001</v>
      </c>
      <c r="I44" s="340">
        <v>0.17298571765422799</v>
      </c>
      <c r="J44" s="340">
        <v>0.122048705816269</v>
      </c>
      <c r="K44" s="340">
        <v>0.149490401148796</v>
      </c>
      <c r="L44" s="340">
        <v>4.2430169880390202E-2</v>
      </c>
      <c r="M44" s="340">
        <v>9.7156979143619496E-2</v>
      </c>
      <c r="N44" s="340">
        <v>4.1631035506725297E-2</v>
      </c>
      <c r="O44" s="346">
        <v>952.07122802734398</v>
      </c>
      <c r="P44" s="346">
        <v>800</v>
      </c>
    </row>
    <row r="45" spans="1:16" x14ac:dyDescent="0.2">
      <c r="A45" s="2" t="s">
        <v>62</v>
      </c>
      <c r="B45" s="343">
        <v>43</v>
      </c>
      <c r="C45" s="340">
        <v>0</v>
      </c>
      <c r="D45" s="340">
        <v>0</v>
      </c>
      <c r="E45" s="340">
        <v>0.13606484234332999</v>
      </c>
      <c r="F45" s="340">
        <v>0.15841086208820301</v>
      </c>
      <c r="G45" s="340">
        <v>0.15766116976738001</v>
      </c>
      <c r="H45" s="340">
        <v>5.9720318764448201E-2</v>
      </c>
      <c r="I45" s="340">
        <v>3.8920752704143503E-2</v>
      </c>
      <c r="J45" s="340">
        <v>5.9720318764448201E-2</v>
      </c>
      <c r="K45" s="340">
        <v>0.121057614684105</v>
      </c>
      <c r="L45" s="340">
        <v>0.160100102424622</v>
      </c>
      <c r="M45" s="340">
        <v>0.10469925403595</v>
      </c>
      <c r="N45" s="340">
        <v>3.6447672173380899E-3</v>
      </c>
      <c r="O45" s="346">
        <v>869.37158203125</v>
      </c>
      <c r="P45" s="346">
        <v>750</v>
      </c>
    </row>
    <row r="46" spans="1:16" x14ac:dyDescent="0.2">
      <c r="A46" s="5" t="s">
        <v>63</v>
      </c>
      <c r="B46" s="342" t="s">
        <v>1</v>
      </c>
      <c r="C46" s="339" t="s">
        <v>1</v>
      </c>
      <c r="D46" s="339" t="s">
        <v>1</v>
      </c>
      <c r="E46" s="339" t="s">
        <v>1</v>
      </c>
      <c r="F46" s="339" t="s">
        <v>1</v>
      </c>
      <c r="G46" s="339" t="s">
        <v>1</v>
      </c>
      <c r="H46" s="339" t="s">
        <v>1</v>
      </c>
      <c r="I46" s="339" t="s">
        <v>1</v>
      </c>
      <c r="J46" s="339" t="s">
        <v>1</v>
      </c>
      <c r="K46" s="339" t="s">
        <v>1</v>
      </c>
      <c r="L46" s="339" t="s">
        <v>1</v>
      </c>
      <c r="M46" s="339" t="s">
        <v>1</v>
      </c>
      <c r="N46" s="339" t="s">
        <v>1</v>
      </c>
      <c r="O46" s="345" t="s">
        <v>1</v>
      </c>
      <c r="P46" s="345" t="s">
        <v>1</v>
      </c>
    </row>
    <row r="47" spans="1:16" x14ac:dyDescent="0.2">
      <c r="A47" s="2" t="s">
        <v>64</v>
      </c>
      <c r="B47" s="343">
        <v>51</v>
      </c>
      <c r="C47" s="340">
        <v>0</v>
      </c>
      <c r="D47" s="340">
        <v>0</v>
      </c>
      <c r="E47" s="340">
        <v>6.0546142049133804E-3</v>
      </c>
      <c r="F47" s="340">
        <v>0.113399848341942</v>
      </c>
      <c r="G47" s="340">
        <v>0.100320763885975</v>
      </c>
      <c r="H47" s="340">
        <v>0.15251459181308699</v>
      </c>
      <c r="I47" s="340">
        <v>0.18096752464771301</v>
      </c>
      <c r="J47" s="340">
        <v>9.4184897840022999E-2</v>
      </c>
      <c r="K47" s="340">
        <v>7.5098596513271304E-2</v>
      </c>
      <c r="L47" s="340">
        <v>0.10898943990469</v>
      </c>
      <c r="M47" s="340">
        <v>0.124898865818977</v>
      </c>
      <c r="N47" s="340">
        <v>4.3570857495069497E-2</v>
      </c>
      <c r="O47" s="346">
        <v>1009.75152587891</v>
      </c>
      <c r="P47" s="346">
        <v>850</v>
      </c>
    </row>
    <row r="48" spans="1:16" x14ac:dyDescent="0.2">
      <c r="A48" s="2" t="s">
        <v>65</v>
      </c>
      <c r="B48" s="343">
        <v>21</v>
      </c>
      <c r="C48" s="340" t="s">
        <v>1</v>
      </c>
      <c r="D48" s="340" t="s">
        <v>1</v>
      </c>
      <c r="E48" s="340" t="s">
        <v>1</v>
      </c>
      <c r="F48" s="340" t="s">
        <v>1</v>
      </c>
      <c r="G48" s="340" t="s">
        <v>1</v>
      </c>
      <c r="H48" s="340" t="s">
        <v>1</v>
      </c>
      <c r="I48" s="340" t="s">
        <v>1</v>
      </c>
      <c r="J48" s="340" t="s">
        <v>1</v>
      </c>
      <c r="K48" s="340" t="s">
        <v>1</v>
      </c>
      <c r="L48" s="340" t="s">
        <v>1</v>
      </c>
      <c r="M48" s="340" t="s">
        <v>1</v>
      </c>
      <c r="N48" s="340" t="s">
        <v>1</v>
      </c>
      <c r="O48" s="346" t="s">
        <v>1</v>
      </c>
      <c r="P48" s="346" t="s">
        <v>1</v>
      </c>
    </row>
    <row r="49" spans="1:16" x14ac:dyDescent="0.2">
      <c r="A49" s="2" t="s">
        <v>66</v>
      </c>
      <c r="B49" s="343">
        <v>43</v>
      </c>
      <c r="C49" s="340">
        <v>0</v>
      </c>
      <c r="D49" s="340">
        <v>0</v>
      </c>
      <c r="E49" s="340">
        <v>6.9471932947635706E-2</v>
      </c>
      <c r="F49" s="340">
        <v>0.13812309503555301</v>
      </c>
      <c r="G49" s="340">
        <v>0.139000669121742</v>
      </c>
      <c r="H49" s="340">
        <v>0.13995666801929499</v>
      </c>
      <c r="I49" s="340">
        <v>0.112577274441719</v>
      </c>
      <c r="J49" s="340">
        <v>6.7567154765129103E-2</v>
      </c>
      <c r="K49" s="340">
        <v>8.6680226027965504E-2</v>
      </c>
      <c r="L49" s="340">
        <v>0.20246157050132799</v>
      </c>
      <c r="M49" s="340">
        <v>4.4161420315504102E-2</v>
      </c>
      <c r="N49" s="340">
        <v>0</v>
      </c>
      <c r="O49" s="346">
        <v>859.22302246093795</v>
      </c>
      <c r="P49" s="346">
        <v>800</v>
      </c>
    </row>
    <row r="50" spans="1:16" x14ac:dyDescent="0.2">
      <c r="A50" s="2" t="s">
        <v>67</v>
      </c>
      <c r="B50" s="343">
        <v>47</v>
      </c>
      <c r="C50" s="340">
        <v>0</v>
      </c>
      <c r="D50" s="340">
        <v>0</v>
      </c>
      <c r="E50" s="340">
        <v>0.104002237319946</v>
      </c>
      <c r="F50" s="340">
        <v>6.8189322948455797E-2</v>
      </c>
      <c r="G50" s="340">
        <v>0.19357818365096999</v>
      </c>
      <c r="H50" s="340">
        <v>9.9339596927165999E-2</v>
      </c>
      <c r="I50" s="340">
        <v>0.15710125863552099</v>
      </c>
      <c r="J50" s="340">
        <v>0.119764804840088</v>
      </c>
      <c r="K50" s="340">
        <v>0.17149575054645499</v>
      </c>
      <c r="L50" s="340">
        <v>2.7135105803608901E-2</v>
      </c>
      <c r="M50" s="340">
        <v>5.9393741190433502E-2</v>
      </c>
      <c r="N50" s="340">
        <v>0</v>
      </c>
      <c r="O50" s="346">
        <v>821.18798828125</v>
      </c>
      <c r="P50" s="346">
        <v>800</v>
      </c>
    </row>
    <row r="51" spans="1:16" x14ac:dyDescent="0.2">
      <c r="A51" s="2" t="s">
        <v>68</v>
      </c>
      <c r="B51" s="343">
        <v>50</v>
      </c>
      <c r="C51" s="340">
        <v>0</v>
      </c>
      <c r="D51" s="340">
        <v>0</v>
      </c>
      <c r="E51" s="340">
        <v>8.9244330301880802E-3</v>
      </c>
      <c r="F51" s="340">
        <v>0.148411944508553</v>
      </c>
      <c r="G51" s="340">
        <v>5.3379096090793603E-2</v>
      </c>
      <c r="H51" s="340">
        <v>0.116628564894199</v>
      </c>
      <c r="I51" s="340">
        <v>0.11929718405008299</v>
      </c>
      <c r="J51" s="340">
        <v>7.6960176229476901E-2</v>
      </c>
      <c r="K51" s="340">
        <v>0.27012699842452997</v>
      </c>
      <c r="L51" s="340">
        <v>0.101092606782913</v>
      </c>
      <c r="M51" s="340">
        <v>9.98410955071449E-2</v>
      </c>
      <c r="N51" s="340">
        <v>5.3379093296825903E-3</v>
      </c>
      <c r="O51" s="346">
        <v>949.23590087890602</v>
      </c>
      <c r="P51" s="346">
        <v>950</v>
      </c>
    </row>
    <row r="52" spans="1:16" x14ac:dyDescent="0.2">
      <c r="A52" s="2" t="s">
        <v>69</v>
      </c>
      <c r="B52" s="343">
        <v>42</v>
      </c>
      <c r="C52" s="340">
        <v>0</v>
      </c>
      <c r="D52" s="340">
        <v>0</v>
      </c>
      <c r="E52" s="340">
        <v>9.0667083859443706E-2</v>
      </c>
      <c r="F52" s="340">
        <v>0.11372353136539499</v>
      </c>
      <c r="G52" s="340">
        <v>9.3451127409934998E-2</v>
      </c>
      <c r="H52" s="340">
        <v>4.0645066648721702E-2</v>
      </c>
      <c r="I52" s="340">
        <v>0.16071577370166801</v>
      </c>
      <c r="J52" s="340">
        <v>0.13569347560405701</v>
      </c>
      <c r="K52" s="340">
        <v>0.194151505827904</v>
      </c>
      <c r="L52" s="340">
        <v>0.107650838792324</v>
      </c>
      <c r="M52" s="340">
        <v>6.3301578164100605E-2</v>
      </c>
      <c r="N52" s="340">
        <v>0</v>
      </c>
      <c r="O52" s="346">
        <v>860.441650390625</v>
      </c>
      <c r="P52" s="346">
        <v>900</v>
      </c>
    </row>
    <row r="53" spans="1:16" x14ac:dyDescent="0.2">
      <c r="A53" s="2" t="s">
        <v>70</v>
      </c>
      <c r="B53" s="343">
        <v>18</v>
      </c>
      <c r="C53" s="340" t="s">
        <v>1</v>
      </c>
      <c r="D53" s="340" t="s">
        <v>1</v>
      </c>
      <c r="E53" s="340" t="s">
        <v>1</v>
      </c>
      <c r="F53" s="340" t="s">
        <v>1</v>
      </c>
      <c r="G53" s="340" t="s">
        <v>1</v>
      </c>
      <c r="H53" s="340" t="s">
        <v>1</v>
      </c>
      <c r="I53" s="340" t="s">
        <v>1</v>
      </c>
      <c r="J53" s="340" t="s">
        <v>1</v>
      </c>
      <c r="K53" s="340" t="s">
        <v>1</v>
      </c>
      <c r="L53" s="340" t="s">
        <v>1</v>
      </c>
      <c r="M53" s="340" t="s">
        <v>1</v>
      </c>
      <c r="N53" s="340" t="s">
        <v>1</v>
      </c>
      <c r="O53" s="346" t="s">
        <v>1</v>
      </c>
      <c r="P53" s="346" t="s">
        <v>1</v>
      </c>
    </row>
    <row r="54" spans="1:16" x14ac:dyDescent="0.2">
      <c r="A54" s="2" t="s">
        <v>71</v>
      </c>
      <c r="B54" s="343">
        <v>43</v>
      </c>
      <c r="C54" s="340">
        <v>0</v>
      </c>
      <c r="D54" s="340">
        <v>6.4158393070101703E-3</v>
      </c>
      <c r="E54" s="340">
        <v>0</v>
      </c>
      <c r="F54" s="340">
        <v>0.13419237732887301</v>
      </c>
      <c r="G54" s="340">
        <v>0.21715240180492401</v>
      </c>
      <c r="H54" s="340">
        <v>0.115291319787502</v>
      </c>
      <c r="I54" s="340">
        <v>0.10668785870075199</v>
      </c>
      <c r="J54" s="340">
        <v>7.3907665908336598E-2</v>
      </c>
      <c r="K54" s="340">
        <v>0.116837687790394</v>
      </c>
      <c r="L54" s="340">
        <v>0.12507033348083499</v>
      </c>
      <c r="M54" s="340">
        <v>8.7013609707355499E-2</v>
      </c>
      <c r="N54" s="340">
        <v>1.7430907115340202E-2</v>
      </c>
      <c r="O54" s="346">
        <v>904.49371337890602</v>
      </c>
      <c r="P54" s="346">
        <v>800</v>
      </c>
    </row>
    <row r="55" spans="1:16" x14ac:dyDescent="0.2">
      <c r="A55" s="2" t="s">
        <v>72</v>
      </c>
      <c r="B55" s="343">
        <v>18</v>
      </c>
      <c r="C55" s="340" t="s">
        <v>1</v>
      </c>
      <c r="D55" s="340" t="s">
        <v>1</v>
      </c>
      <c r="E55" s="340" t="s">
        <v>1</v>
      </c>
      <c r="F55" s="340" t="s">
        <v>1</v>
      </c>
      <c r="G55" s="340" t="s">
        <v>1</v>
      </c>
      <c r="H55" s="340" t="s">
        <v>1</v>
      </c>
      <c r="I55" s="340" t="s">
        <v>1</v>
      </c>
      <c r="J55" s="340" t="s">
        <v>1</v>
      </c>
      <c r="K55" s="340" t="s">
        <v>1</v>
      </c>
      <c r="L55" s="340" t="s">
        <v>1</v>
      </c>
      <c r="M55" s="340" t="s">
        <v>1</v>
      </c>
      <c r="N55" s="340" t="s">
        <v>1</v>
      </c>
      <c r="O55" s="346" t="s">
        <v>1</v>
      </c>
      <c r="P55" s="346" t="s">
        <v>1</v>
      </c>
    </row>
    <row r="56" spans="1:16" x14ac:dyDescent="0.2">
      <c r="A56" s="2" t="s">
        <v>73</v>
      </c>
      <c r="B56" s="343">
        <v>51</v>
      </c>
      <c r="C56" s="340">
        <v>0</v>
      </c>
      <c r="D56" s="340">
        <v>0</v>
      </c>
      <c r="E56" s="340">
        <v>4.68229427933693E-2</v>
      </c>
      <c r="F56" s="340">
        <v>2.8694778680801399E-2</v>
      </c>
      <c r="G56" s="340">
        <v>0.187817588448524</v>
      </c>
      <c r="H56" s="340">
        <v>0.190310508012772</v>
      </c>
      <c r="I56" s="340">
        <v>5.0246406346559497E-2</v>
      </c>
      <c r="J56" s="340">
        <v>0</v>
      </c>
      <c r="K56" s="340">
        <v>0.15946021676063499</v>
      </c>
      <c r="L56" s="340">
        <v>0.19035162031650499</v>
      </c>
      <c r="M56" s="340">
        <v>8.8597208261489896E-2</v>
      </c>
      <c r="N56" s="340">
        <v>5.7698715478181797E-2</v>
      </c>
      <c r="O56" s="346">
        <v>998.76556396484398</v>
      </c>
      <c r="P56" s="346">
        <v>850</v>
      </c>
    </row>
    <row r="57" spans="1:16" x14ac:dyDescent="0.2">
      <c r="A57" s="5" t="s">
        <v>74</v>
      </c>
      <c r="B57" s="342" t="s">
        <v>1</v>
      </c>
      <c r="C57" s="339" t="s">
        <v>1</v>
      </c>
      <c r="D57" s="339" t="s">
        <v>1</v>
      </c>
      <c r="E57" s="339" t="s">
        <v>1</v>
      </c>
      <c r="F57" s="339" t="s">
        <v>1</v>
      </c>
      <c r="G57" s="339" t="s">
        <v>1</v>
      </c>
      <c r="H57" s="339" t="s">
        <v>1</v>
      </c>
      <c r="I57" s="339" t="s">
        <v>1</v>
      </c>
      <c r="J57" s="339" t="s">
        <v>1</v>
      </c>
      <c r="K57" s="339" t="s">
        <v>1</v>
      </c>
      <c r="L57" s="339" t="s">
        <v>1</v>
      </c>
      <c r="M57" s="339" t="s">
        <v>1</v>
      </c>
      <c r="N57" s="339" t="s">
        <v>1</v>
      </c>
      <c r="O57" s="345" t="s">
        <v>1</v>
      </c>
      <c r="P57" s="345" t="s">
        <v>1</v>
      </c>
    </row>
    <row r="58" spans="1:16" x14ac:dyDescent="0.2">
      <c r="A58" s="2" t="s">
        <v>75</v>
      </c>
      <c r="B58" s="343">
        <v>51</v>
      </c>
      <c r="C58" s="340">
        <v>0</v>
      </c>
      <c r="D58" s="340">
        <v>0</v>
      </c>
      <c r="E58" s="340">
        <v>6.0546142049133804E-3</v>
      </c>
      <c r="F58" s="340">
        <v>0.113399848341942</v>
      </c>
      <c r="G58" s="340">
        <v>0.100320763885975</v>
      </c>
      <c r="H58" s="340">
        <v>0.15251459181308699</v>
      </c>
      <c r="I58" s="340">
        <v>0.18096752464771301</v>
      </c>
      <c r="J58" s="340">
        <v>9.4184897840022999E-2</v>
      </c>
      <c r="K58" s="340">
        <v>7.5098596513271304E-2</v>
      </c>
      <c r="L58" s="340">
        <v>0.10898943990469</v>
      </c>
      <c r="M58" s="340">
        <v>0.124898865818977</v>
      </c>
      <c r="N58" s="340">
        <v>4.3570857495069497E-2</v>
      </c>
      <c r="O58" s="346">
        <v>1009.75152587891</v>
      </c>
      <c r="P58" s="346">
        <v>850</v>
      </c>
    </row>
    <row r="59" spans="1:16" x14ac:dyDescent="0.2">
      <c r="A59" s="2" t="s">
        <v>76</v>
      </c>
      <c r="B59" s="343">
        <v>257</v>
      </c>
      <c r="C59" s="340">
        <v>0</v>
      </c>
      <c r="D59" s="340">
        <v>1.54211418703198E-3</v>
      </c>
      <c r="E59" s="340">
        <v>4.1761055588722201E-2</v>
      </c>
      <c r="F59" s="340">
        <v>0.113514579832554</v>
      </c>
      <c r="G59" s="340">
        <v>0.13483901321888001</v>
      </c>
      <c r="H59" s="340">
        <v>0.126890763640404</v>
      </c>
      <c r="I59" s="340">
        <v>0.122593596577644</v>
      </c>
      <c r="J59" s="340">
        <v>6.940808147192E-2</v>
      </c>
      <c r="K59" s="340">
        <v>0.17960456013679499</v>
      </c>
      <c r="L59" s="340">
        <v>0.116670481860638</v>
      </c>
      <c r="M59" s="340">
        <v>7.7055856585502597E-2</v>
      </c>
      <c r="N59" s="340">
        <v>1.6119901090860402E-2</v>
      </c>
      <c r="O59" s="346">
        <v>905.61700439453102</v>
      </c>
      <c r="P59" s="346">
        <v>800</v>
      </c>
    </row>
    <row r="60" spans="1:16" x14ac:dyDescent="0.2">
      <c r="A60" s="2" t="s">
        <v>77</v>
      </c>
      <c r="B60" s="343">
        <v>61</v>
      </c>
      <c r="C60" s="340">
        <v>0</v>
      </c>
      <c r="D60" s="340">
        <v>3.05665545165539E-2</v>
      </c>
      <c r="E60" s="340">
        <v>0.13625706732273099</v>
      </c>
      <c r="F60" s="340">
        <v>0.18287743628025099</v>
      </c>
      <c r="G60" s="340">
        <v>0.154443114995956</v>
      </c>
      <c r="H60" s="340">
        <v>0.15244942903518699</v>
      </c>
      <c r="I60" s="340">
        <v>4.5554395765066098E-2</v>
      </c>
      <c r="J60" s="340">
        <v>6.3398711383342701E-2</v>
      </c>
      <c r="K60" s="340">
        <v>0.13294103741645799</v>
      </c>
      <c r="L60" s="340">
        <v>7.7370345592498793E-2</v>
      </c>
      <c r="M60" s="340">
        <v>2.4141917005181299E-2</v>
      </c>
      <c r="N60" s="340">
        <v>0</v>
      </c>
      <c r="O60" s="346">
        <v>733.50305175781205</v>
      </c>
      <c r="P60" s="346">
        <v>690</v>
      </c>
    </row>
    <row r="61" spans="1:16" x14ac:dyDescent="0.2">
      <c r="A61" s="2" t="s">
        <v>78</v>
      </c>
      <c r="B61" s="343">
        <v>15</v>
      </c>
      <c r="C61" s="340" t="s">
        <v>1</v>
      </c>
      <c r="D61" s="340" t="s">
        <v>1</v>
      </c>
      <c r="E61" s="340" t="s">
        <v>1</v>
      </c>
      <c r="F61" s="340" t="s">
        <v>1</v>
      </c>
      <c r="G61" s="340" t="s">
        <v>1</v>
      </c>
      <c r="H61" s="340" t="s">
        <v>1</v>
      </c>
      <c r="I61" s="340" t="s">
        <v>1</v>
      </c>
      <c r="J61" s="340" t="s">
        <v>1</v>
      </c>
      <c r="K61" s="340" t="s">
        <v>1</v>
      </c>
      <c r="L61" s="340" t="s">
        <v>1</v>
      </c>
      <c r="M61" s="340" t="s">
        <v>1</v>
      </c>
      <c r="N61" s="340" t="s">
        <v>1</v>
      </c>
      <c r="O61" s="346" t="s">
        <v>1</v>
      </c>
      <c r="P61" s="346" t="s">
        <v>1</v>
      </c>
    </row>
    <row r="62" spans="1:16" x14ac:dyDescent="0.2">
      <c r="A62" s="5" t="s">
        <v>79</v>
      </c>
      <c r="B62" s="342" t="s">
        <v>1</v>
      </c>
      <c r="C62" s="339" t="s">
        <v>1</v>
      </c>
      <c r="D62" s="339" t="s">
        <v>1</v>
      </c>
      <c r="E62" s="339" t="s">
        <v>1</v>
      </c>
      <c r="F62" s="339" t="s">
        <v>1</v>
      </c>
      <c r="G62" s="339" t="s">
        <v>1</v>
      </c>
      <c r="H62" s="339" t="s">
        <v>1</v>
      </c>
      <c r="I62" s="339" t="s">
        <v>1</v>
      </c>
      <c r="J62" s="339" t="s">
        <v>1</v>
      </c>
      <c r="K62" s="339" t="s">
        <v>1</v>
      </c>
      <c r="L62" s="339" t="s">
        <v>1</v>
      </c>
      <c r="M62" s="339" t="s">
        <v>1</v>
      </c>
      <c r="N62" s="339" t="s">
        <v>1</v>
      </c>
      <c r="O62" s="345" t="s">
        <v>1</v>
      </c>
      <c r="P62" s="345" t="s">
        <v>1</v>
      </c>
    </row>
    <row r="63" spans="1:16" x14ac:dyDescent="0.2">
      <c r="A63" s="2" t="s">
        <v>80</v>
      </c>
      <c r="B63" s="343">
        <v>305</v>
      </c>
      <c r="C63" s="340">
        <v>0</v>
      </c>
      <c r="D63" s="340">
        <v>7.8145079314708692E-3</v>
      </c>
      <c r="E63" s="340">
        <v>6.41012713313103E-2</v>
      </c>
      <c r="F63" s="340">
        <v>0.15984150767326399</v>
      </c>
      <c r="G63" s="340">
        <v>0.15502807497978199</v>
      </c>
      <c r="H63" s="340">
        <v>0.13900287449359899</v>
      </c>
      <c r="I63" s="340">
        <v>0.119648650288582</v>
      </c>
      <c r="J63" s="340">
        <v>8.2478955388069194E-2</v>
      </c>
      <c r="K63" s="340">
        <v>0.132098793983459</v>
      </c>
      <c r="L63" s="340">
        <v>8.2346528768539401E-2</v>
      </c>
      <c r="M63" s="340">
        <v>4.7300469130277599E-2</v>
      </c>
      <c r="N63" s="340">
        <v>1.03383809328079E-2</v>
      </c>
      <c r="O63" s="346">
        <v>824.69183349609398</v>
      </c>
      <c r="P63" s="346">
        <v>750</v>
      </c>
    </row>
    <row r="64" spans="1:16" x14ac:dyDescent="0.2">
      <c r="A64" s="2" t="s">
        <v>81</v>
      </c>
      <c r="B64" s="343">
        <v>13</v>
      </c>
      <c r="C64" s="340" t="s">
        <v>1</v>
      </c>
      <c r="D64" s="340" t="s">
        <v>1</v>
      </c>
      <c r="E64" s="340" t="s">
        <v>1</v>
      </c>
      <c r="F64" s="340" t="s">
        <v>1</v>
      </c>
      <c r="G64" s="340" t="s">
        <v>1</v>
      </c>
      <c r="H64" s="340" t="s">
        <v>1</v>
      </c>
      <c r="I64" s="340" t="s">
        <v>1</v>
      </c>
      <c r="J64" s="340" t="s">
        <v>1</v>
      </c>
      <c r="K64" s="340" t="s">
        <v>1</v>
      </c>
      <c r="L64" s="340" t="s">
        <v>1</v>
      </c>
      <c r="M64" s="340" t="s">
        <v>1</v>
      </c>
      <c r="N64" s="340" t="s">
        <v>1</v>
      </c>
      <c r="O64" s="346" t="s">
        <v>1</v>
      </c>
      <c r="P64" s="346" t="s">
        <v>1</v>
      </c>
    </row>
    <row r="65" spans="1:16" x14ac:dyDescent="0.2">
      <c r="A65" s="2" t="s">
        <v>82</v>
      </c>
      <c r="B65" s="343">
        <v>31</v>
      </c>
      <c r="C65" s="340">
        <v>0</v>
      </c>
      <c r="D65" s="340">
        <v>0</v>
      </c>
      <c r="E65" s="340">
        <v>1.05449194088578E-2</v>
      </c>
      <c r="F65" s="340">
        <v>0</v>
      </c>
      <c r="G65" s="340">
        <v>0</v>
      </c>
      <c r="H65" s="340">
        <v>1.4859963208437001E-2</v>
      </c>
      <c r="I65" s="340">
        <v>0.10707046091556501</v>
      </c>
      <c r="J65" s="340">
        <v>4.4249206781387301E-2</v>
      </c>
      <c r="K65" s="340">
        <v>0.20412978529930101</v>
      </c>
      <c r="L65" s="340">
        <v>0.39390757679939298</v>
      </c>
      <c r="M65" s="340">
        <v>0.175924822688103</v>
      </c>
      <c r="N65" s="340">
        <v>4.9313269555568702E-2</v>
      </c>
      <c r="O65" s="346">
        <v>1250.74853515625</v>
      </c>
      <c r="P65" s="346">
        <v>1300</v>
      </c>
    </row>
    <row r="66" spans="1:16" x14ac:dyDescent="0.2">
      <c r="A66" s="2" t="s">
        <v>83</v>
      </c>
      <c r="B66" s="343">
        <v>28</v>
      </c>
      <c r="C66" s="340" t="s">
        <v>1</v>
      </c>
      <c r="D66" s="340" t="s">
        <v>1</v>
      </c>
      <c r="E66" s="340" t="s">
        <v>1</v>
      </c>
      <c r="F66" s="340" t="s">
        <v>1</v>
      </c>
      <c r="G66" s="340" t="s">
        <v>1</v>
      </c>
      <c r="H66" s="340" t="s">
        <v>1</v>
      </c>
      <c r="I66" s="340" t="s">
        <v>1</v>
      </c>
      <c r="J66" s="340" t="s">
        <v>1</v>
      </c>
      <c r="K66" s="340" t="s">
        <v>1</v>
      </c>
      <c r="L66" s="340" t="s">
        <v>1</v>
      </c>
      <c r="M66" s="340" t="s">
        <v>1</v>
      </c>
      <c r="N66" s="340" t="s">
        <v>1</v>
      </c>
      <c r="O66" s="346" t="s">
        <v>1</v>
      </c>
      <c r="P66" s="346" t="s">
        <v>1</v>
      </c>
    </row>
    <row r="67" spans="1:16" x14ac:dyDescent="0.2">
      <c r="A67" s="5" t="s">
        <v>84</v>
      </c>
      <c r="B67" s="342" t="s">
        <v>1</v>
      </c>
      <c r="C67" s="339" t="s">
        <v>1</v>
      </c>
      <c r="D67" s="339" t="s">
        <v>1</v>
      </c>
      <c r="E67" s="339" t="s">
        <v>1</v>
      </c>
      <c r="F67" s="339" t="s">
        <v>1</v>
      </c>
      <c r="G67" s="339" t="s">
        <v>1</v>
      </c>
      <c r="H67" s="339" t="s">
        <v>1</v>
      </c>
      <c r="I67" s="339" t="s">
        <v>1</v>
      </c>
      <c r="J67" s="339" t="s">
        <v>1</v>
      </c>
      <c r="K67" s="339" t="s">
        <v>1</v>
      </c>
      <c r="L67" s="339" t="s">
        <v>1</v>
      </c>
      <c r="M67" s="339" t="s">
        <v>1</v>
      </c>
      <c r="N67" s="339" t="s">
        <v>1</v>
      </c>
      <c r="O67" s="345" t="s">
        <v>1</v>
      </c>
      <c r="P67" s="345" t="s">
        <v>1</v>
      </c>
    </row>
    <row r="68" spans="1:16" x14ac:dyDescent="0.2">
      <c r="A68" s="2" t="s">
        <v>85</v>
      </c>
      <c r="B68" s="343">
        <v>321</v>
      </c>
      <c r="C68" s="340">
        <v>0</v>
      </c>
      <c r="D68" s="340">
        <v>7.4188103899359703E-3</v>
      </c>
      <c r="E68" s="340">
        <v>4.1046213358640699E-2</v>
      </c>
      <c r="F68" s="340">
        <v>0.122766435146332</v>
      </c>
      <c r="G68" s="340">
        <v>0.133161351084709</v>
      </c>
      <c r="H68" s="340">
        <v>0.14227519929408999</v>
      </c>
      <c r="I68" s="340">
        <v>0.11782851070165599</v>
      </c>
      <c r="J68" s="340">
        <v>6.8865731358528096E-2</v>
      </c>
      <c r="K68" s="340">
        <v>0.16359061002731301</v>
      </c>
      <c r="L68" s="340">
        <v>0.110985554754734</v>
      </c>
      <c r="M68" s="340">
        <v>7.3191121220588698E-2</v>
      </c>
      <c r="N68" s="340">
        <v>1.8870472908019999E-2</v>
      </c>
      <c r="O68" s="346">
        <v>897.40118408203102</v>
      </c>
      <c r="P68" s="346">
        <v>800</v>
      </c>
    </row>
    <row r="69" spans="1:16" x14ac:dyDescent="0.2">
      <c r="A69" s="2" t="s">
        <v>86</v>
      </c>
      <c r="B69" s="343">
        <v>9</v>
      </c>
      <c r="C69" s="340" t="s">
        <v>1</v>
      </c>
      <c r="D69" s="340" t="s">
        <v>1</v>
      </c>
      <c r="E69" s="340" t="s">
        <v>1</v>
      </c>
      <c r="F69" s="340" t="s">
        <v>1</v>
      </c>
      <c r="G69" s="340" t="s">
        <v>1</v>
      </c>
      <c r="H69" s="340" t="s">
        <v>1</v>
      </c>
      <c r="I69" s="340" t="s">
        <v>1</v>
      </c>
      <c r="J69" s="340" t="s">
        <v>1</v>
      </c>
      <c r="K69" s="340" t="s">
        <v>1</v>
      </c>
      <c r="L69" s="340" t="s">
        <v>1</v>
      </c>
      <c r="M69" s="340" t="s">
        <v>1</v>
      </c>
      <c r="N69" s="340" t="s">
        <v>1</v>
      </c>
      <c r="O69" s="346" t="s">
        <v>1</v>
      </c>
      <c r="P69" s="346" t="s">
        <v>1</v>
      </c>
    </row>
    <row r="70" spans="1:16" x14ac:dyDescent="0.2">
      <c r="A70" s="2" t="s">
        <v>87</v>
      </c>
      <c r="B70" s="343">
        <v>50</v>
      </c>
      <c r="C70" s="340">
        <v>0</v>
      </c>
      <c r="D70" s="340">
        <v>0</v>
      </c>
      <c r="E70" s="340">
        <v>0.13062332570552801</v>
      </c>
      <c r="F70" s="340">
        <v>0.20222803950309801</v>
      </c>
      <c r="G70" s="340">
        <v>0.15317757427692399</v>
      </c>
      <c r="H70" s="340">
        <v>6.0090206563472699E-2</v>
      </c>
      <c r="I70" s="340">
        <v>0.14048120379447901</v>
      </c>
      <c r="J70" s="340">
        <v>8.2273513078689603E-2</v>
      </c>
      <c r="K70" s="340">
        <v>0.183041766285896</v>
      </c>
      <c r="L70" s="340">
        <v>1.71823780983686E-2</v>
      </c>
      <c r="M70" s="340">
        <v>3.0901990830898299E-2</v>
      </c>
      <c r="N70" s="340">
        <v>0</v>
      </c>
      <c r="O70" s="346">
        <v>754.98840332031205</v>
      </c>
      <c r="P70" s="346">
        <v>700</v>
      </c>
    </row>
    <row r="71" spans="1:16" x14ac:dyDescent="0.2">
      <c r="A71" s="2" t="s">
        <v>88</v>
      </c>
      <c r="B71" s="343">
        <v>4</v>
      </c>
      <c r="C71" s="340" t="s">
        <v>1</v>
      </c>
      <c r="D71" s="340" t="s">
        <v>1</v>
      </c>
      <c r="E71" s="340" t="s">
        <v>1</v>
      </c>
      <c r="F71" s="340" t="s">
        <v>1</v>
      </c>
      <c r="G71" s="340" t="s">
        <v>1</v>
      </c>
      <c r="H71" s="340" t="s">
        <v>1</v>
      </c>
      <c r="I71" s="340" t="s">
        <v>1</v>
      </c>
      <c r="J71" s="340" t="s">
        <v>1</v>
      </c>
      <c r="K71" s="340" t="s">
        <v>1</v>
      </c>
      <c r="L71" s="340" t="s">
        <v>1</v>
      </c>
      <c r="M71" s="340" t="s">
        <v>1</v>
      </c>
      <c r="N71" s="340" t="s">
        <v>1</v>
      </c>
      <c r="O71" s="346" t="s">
        <v>1</v>
      </c>
      <c r="P71" s="346" t="s">
        <v>1</v>
      </c>
    </row>
    <row r="72" spans="1:16" x14ac:dyDescent="0.2">
      <c r="A72" s="5" t="s">
        <v>89</v>
      </c>
      <c r="B72" s="342" t="s">
        <v>1</v>
      </c>
      <c r="C72" s="339" t="s">
        <v>1</v>
      </c>
      <c r="D72" s="339" t="s">
        <v>1</v>
      </c>
      <c r="E72" s="339" t="s">
        <v>1</v>
      </c>
      <c r="F72" s="339" t="s">
        <v>1</v>
      </c>
      <c r="G72" s="339" t="s">
        <v>1</v>
      </c>
      <c r="H72" s="339" t="s">
        <v>1</v>
      </c>
      <c r="I72" s="339" t="s">
        <v>1</v>
      </c>
      <c r="J72" s="339" t="s">
        <v>1</v>
      </c>
      <c r="K72" s="339" t="s">
        <v>1</v>
      </c>
      <c r="L72" s="339" t="s">
        <v>1</v>
      </c>
      <c r="M72" s="339" t="s">
        <v>1</v>
      </c>
      <c r="N72" s="339" t="s">
        <v>1</v>
      </c>
      <c r="O72" s="345" t="s">
        <v>1</v>
      </c>
      <c r="P72" s="345" t="s">
        <v>1</v>
      </c>
    </row>
    <row r="73" spans="1:16" x14ac:dyDescent="0.2">
      <c r="A73" s="2" t="s">
        <v>89</v>
      </c>
      <c r="B73" s="343">
        <v>369</v>
      </c>
      <c r="C73" s="340">
        <v>0</v>
      </c>
      <c r="D73" s="340">
        <v>6.4845550805330303E-3</v>
      </c>
      <c r="E73" s="340">
        <v>5.1678914576768903E-2</v>
      </c>
      <c r="F73" s="340">
        <v>0.13156454265117601</v>
      </c>
      <c r="G73" s="340">
        <v>0.134871646761894</v>
      </c>
      <c r="H73" s="340">
        <v>0.134526312351227</v>
      </c>
      <c r="I73" s="340">
        <v>0.120626702904701</v>
      </c>
      <c r="J73" s="340">
        <v>7.0194616913795499E-2</v>
      </c>
      <c r="K73" s="340">
        <v>0.15615680813789401</v>
      </c>
      <c r="L73" s="340">
        <v>0.108098894357681</v>
      </c>
      <c r="M73" s="340">
        <v>6.9302901625633198E-2</v>
      </c>
      <c r="N73" s="340">
        <v>1.64941046386957E-2</v>
      </c>
      <c r="O73" s="346">
        <v>882.40771484375</v>
      </c>
      <c r="P73" s="346">
        <v>800</v>
      </c>
    </row>
    <row r="74" spans="1:16" x14ac:dyDescent="0.2">
      <c r="A74" s="2" t="s">
        <v>90</v>
      </c>
      <c r="B74" s="343">
        <v>14</v>
      </c>
      <c r="C74" s="340" t="s">
        <v>1</v>
      </c>
      <c r="D74" s="340" t="s">
        <v>1</v>
      </c>
      <c r="E74" s="340" t="s">
        <v>1</v>
      </c>
      <c r="F74" s="340" t="s">
        <v>1</v>
      </c>
      <c r="G74" s="340" t="s">
        <v>1</v>
      </c>
      <c r="H74" s="340" t="s">
        <v>1</v>
      </c>
      <c r="I74" s="340" t="s">
        <v>1</v>
      </c>
      <c r="J74" s="340" t="s">
        <v>1</v>
      </c>
      <c r="K74" s="340" t="s">
        <v>1</v>
      </c>
      <c r="L74" s="340" t="s">
        <v>1</v>
      </c>
      <c r="M74" s="340" t="s">
        <v>1</v>
      </c>
      <c r="N74" s="340" t="s">
        <v>1</v>
      </c>
      <c r="O74" s="346" t="s">
        <v>1</v>
      </c>
      <c r="P74" s="346" t="s">
        <v>1</v>
      </c>
    </row>
    <row r="75" spans="1:16" x14ac:dyDescent="0.2">
      <c r="A75" s="5" t="s">
        <v>91</v>
      </c>
      <c r="B75" s="342" t="s">
        <v>1</v>
      </c>
      <c r="C75" s="339" t="s">
        <v>1</v>
      </c>
      <c r="D75" s="339" t="s">
        <v>1</v>
      </c>
      <c r="E75" s="339" t="s">
        <v>1</v>
      </c>
      <c r="F75" s="339" t="s">
        <v>1</v>
      </c>
      <c r="G75" s="339" t="s">
        <v>1</v>
      </c>
      <c r="H75" s="339" t="s">
        <v>1</v>
      </c>
      <c r="I75" s="339" t="s">
        <v>1</v>
      </c>
      <c r="J75" s="339" t="s">
        <v>1</v>
      </c>
      <c r="K75" s="339" t="s">
        <v>1</v>
      </c>
      <c r="L75" s="339" t="s">
        <v>1</v>
      </c>
      <c r="M75" s="339" t="s">
        <v>1</v>
      </c>
      <c r="N75" s="339" t="s">
        <v>1</v>
      </c>
      <c r="O75" s="345" t="s">
        <v>1</v>
      </c>
      <c r="P75" s="345" t="s">
        <v>1</v>
      </c>
    </row>
    <row r="76" spans="1:16" x14ac:dyDescent="0.2">
      <c r="A76" s="2" t="s">
        <v>92</v>
      </c>
      <c r="B76" s="343">
        <v>210</v>
      </c>
      <c r="C76" s="340">
        <v>0</v>
      </c>
      <c r="D76" s="340">
        <v>0</v>
      </c>
      <c r="E76" s="340">
        <v>5.7087026536464698E-2</v>
      </c>
      <c r="F76" s="340">
        <v>0.14234253764152499</v>
      </c>
      <c r="G76" s="340">
        <v>0.14527098834514601</v>
      </c>
      <c r="H76" s="340">
        <v>0.13624617457389801</v>
      </c>
      <c r="I76" s="340">
        <v>9.0110160410404205E-2</v>
      </c>
      <c r="J76" s="340">
        <v>9.3982011079788194E-2</v>
      </c>
      <c r="K76" s="340">
        <v>0.124356232583523</v>
      </c>
      <c r="L76" s="340">
        <v>0.119004264473915</v>
      </c>
      <c r="M76" s="340">
        <v>7.4992790818214403E-2</v>
      </c>
      <c r="N76" s="340">
        <v>1.66078228503466E-2</v>
      </c>
      <c r="O76" s="346">
        <v>882.98297119140602</v>
      </c>
      <c r="P76" s="346">
        <v>800</v>
      </c>
    </row>
    <row r="77" spans="1:16" x14ac:dyDescent="0.2">
      <c r="A77" s="2" t="s">
        <v>93</v>
      </c>
      <c r="B77" s="343">
        <v>77</v>
      </c>
      <c r="C77" s="340">
        <v>0</v>
      </c>
      <c r="D77" s="340">
        <v>2.7581783011555699E-2</v>
      </c>
      <c r="E77" s="340">
        <v>4.3996844440698603E-2</v>
      </c>
      <c r="F77" s="340">
        <v>3.25421541929245E-2</v>
      </c>
      <c r="G77" s="340">
        <v>0.13649511337280301</v>
      </c>
      <c r="H77" s="340">
        <v>0.15181967616081199</v>
      </c>
      <c r="I77" s="340">
        <v>0.13558915257453899</v>
      </c>
      <c r="J77" s="340">
        <v>1.5599195845425099E-2</v>
      </c>
      <c r="K77" s="340">
        <v>0.20516945421695701</v>
      </c>
      <c r="L77" s="340">
        <v>0.111911788582802</v>
      </c>
      <c r="M77" s="340">
        <v>0.106004923582077</v>
      </c>
      <c r="N77" s="340">
        <v>3.3289898186922101E-2</v>
      </c>
      <c r="O77" s="346">
        <v>968.84490966796898</v>
      </c>
      <c r="P77" s="346">
        <v>850</v>
      </c>
    </row>
    <row r="78" spans="1:16" x14ac:dyDescent="0.2">
      <c r="A78" s="2" t="s">
        <v>94</v>
      </c>
      <c r="B78" s="343">
        <v>95</v>
      </c>
      <c r="C78" s="340">
        <v>0</v>
      </c>
      <c r="D78" s="340">
        <v>4.7480394132435296E-3</v>
      </c>
      <c r="E78" s="340">
        <v>4.8855688422918299E-2</v>
      </c>
      <c r="F78" s="340">
        <v>0.177484586834908</v>
      </c>
      <c r="G78" s="340">
        <v>0.11332613229751599</v>
      </c>
      <c r="H78" s="340">
        <v>0.10813613235950501</v>
      </c>
      <c r="I78" s="340">
        <v>0.18038432300090801</v>
      </c>
      <c r="J78" s="340">
        <v>4.7561805695295299E-2</v>
      </c>
      <c r="K78" s="340">
        <v>0.21783985197544101</v>
      </c>
      <c r="L78" s="340">
        <v>6.9626703858375494E-2</v>
      </c>
      <c r="M78" s="340">
        <v>3.2036721706390402E-2</v>
      </c>
      <c r="N78" s="340">
        <v>0</v>
      </c>
      <c r="O78" s="346">
        <v>813.77740478515602</v>
      </c>
      <c r="P78" s="346">
        <v>800</v>
      </c>
    </row>
    <row r="79" spans="1:16" x14ac:dyDescent="0.2">
      <c r="A79" s="5" t="s">
        <v>95</v>
      </c>
      <c r="B79" s="342" t="s">
        <v>1</v>
      </c>
      <c r="C79" s="339" t="s">
        <v>1</v>
      </c>
      <c r="D79" s="339" t="s">
        <v>1</v>
      </c>
      <c r="E79" s="339" t="s">
        <v>1</v>
      </c>
      <c r="F79" s="339" t="s">
        <v>1</v>
      </c>
      <c r="G79" s="339" t="s">
        <v>1</v>
      </c>
      <c r="H79" s="339" t="s">
        <v>1</v>
      </c>
      <c r="I79" s="339" t="s">
        <v>1</v>
      </c>
      <c r="J79" s="339" t="s">
        <v>1</v>
      </c>
      <c r="K79" s="339" t="s">
        <v>1</v>
      </c>
      <c r="L79" s="339" t="s">
        <v>1</v>
      </c>
      <c r="M79" s="339" t="s">
        <v>1</v>
      </c>
      <c r="N79" s="339" t="s">
        <v>1</v>
      </c>
      <c r="O79" s="345" t="s">
        <v>1</v>
      </c>
      <c r="P79" s="345" t="s">
        <v>1</v>
      </c>
    </row>
    <row r="80" spans="1:16" x14ac:dyDescent="0.2">
      <c r="A80" s="2" t="s">
        <v>96</v>
      </c>
      <c r="B80" s="343">
        <v>101</v>
      </c>
      <c r="C80" s="340">
        <v>0</v>
      </c>
      <c r="D80" s="340">
        <v>3.3768394496291902E-3</v>
      </c>
      <c r="E80" s="340">
        <v>5.7633019983768498E-2</v>
      </c>
      <c r="F80" s="340">
        <v>5.3805936127901098E-2</v>
      </c>
      <c r="G80" s="340">
        <v>8.9373551309108706E-2</v>
      </c>
      <c r="H80" s="340">
        <v>0.10162466019392</v>
      </c>
      <c r="I80" s="340">
        <v>7.4776113033294705E-2</v>
      </c>
      <c r="J80" s="340">
        <v>9.7427450120449094E-2</v>
      </c>
      <c r="K80" s="340">
        <v>0.16002187132835399</v>
      </c>
      <c r="L80" s="340">
        <v>0.111833050847054</v>
      </c>
      <c r="M80" s="340">
        <v>0.19278244674205799</v>
      </c>
      <c r="N80" s="340">
        <v>5.7345062494278003E-2</v>
      </c>
      <c r="O80" s="346">
        <v>1070.21545410156</v>
      </c>
      <c r="P80" s="346">
        <v>1000</v>
      </c>
    </row>
    <row r="81" spans="1:16" x14ac:dyDescent="0.2">
      <c r="A81" s="2" t="s">
        <v>97</v>
      </c>
      <c r="B81" s="343">
        <v>57</v>
      </c>
      <c r="C81" s="340">
        <v>0</v>
      </c>
      <c r="D81" s="340">
        <v>0</v>
      </c>
      <c r="E81" s="340">
        <v>0</v>
      </c>
      <c r="F81" s="340">
        <v>0.17537696659565</v>
      </c>
      <c r="G81" s="340">
        <v>0.156712025403976</v>
      </c>
      <c r="H81" s="340">
        <v>0.115168400108814</v>
      </c>
      <c r="I81" s="340">
        <v>0.21846804022788999</v>
      </c>
      <c r="J81" s="340">
        <v>7.9549059271812397E-2</v>
      </c>
      <c r="K81" s="340">
        <v>0.13372501730918901</v>
      </c>
      <c r="L81" s="340">
        <v>9.2445991933345795E-2</v>
      </c>
      <c r="M81" s="340">
        <v>1.7200976610183698E-2</v>
      </c>
      <c r="N81" s="340">
        <v>1.13535318523645E-2</v>
      </c>
      <c r="O81" s="346">
        <v>832.23406982421898</v>
      </c>
      <c r="P81" s="346">
        <v>800</v>
      </c>
    </row>
    <row r="82" spans="1:16" x14ac:dyDescent="0.2">
      <c r="A82" s="2" t="s">
        <v>98</v>
      </c>
      <c r="B82" s="343">
        <v>19</v>
      </c>
      <c r="C82" s="340" t="s">
        <v>1</v>
      </c>
      <c r="D82" s="340" t="s">
        <v>1</v>
      </c>
      <c r="E82" s="340" t="s">
        <v>1</v>
      </c>
      <c r="F82" s="340" t="s">
        <v>1</v>
      </c>
      <c r="G82" s="340" t="s">
        <v>1</v>
      </c>
      <c r="H82" s="340" t="s">
        <v>1</v>
      </c>
      <c r="I82" s="340" t="s">
        <v>1</v>
      </c>
      <c r="J82" s="340" t="s">
        <v>1</v>
      </c>
      <c r="K82" s="340" t="s">
        <v>1</v>
      </c>
      <c r="L82" s="340" t="s">
        <v>1</v>
      </c>
      <c r="M82" s="340" t="s">
        <v>1</v>
      </c>
      <c r="N82" s="340" t="s">
        <v>1</v>
      </c>
      <c r="O82" s="346" t="s">
        <v>1</v>
      </c>
      <c r="P82" s="346" t="s">
        <v>1</v>
      </c>
    </row>
    <row r="83" spans="1:16" x14ac:dyDescent="0.2">
      <c r="A83" s="2" t="s">
        <v>99</v>
      </c>
      <c r="B83" s="343">
        <v>37</v>
      </c>
      <c r="C83" s="340">
        <v>0</v>
      </c>
      <c r="D83" s="340">
        <v>0</v>
      </c>
      <c r="E83" s="340">
        <v>0.136029422283173</v>
      </c>
      <c r="F83" s="340">
        <v>0.28275066614151001</v>
      </c>
      <c r="G83" s="340">
        <v>0.17097218334674799</v>
      </c>
      <c r="H83" s="340">
        <v>0.128551244735718</v>
      </c>
      <c r="I83" s="340">
        <v>9.1832019388675704E-2</v>
      </c>
      <c r="J83" s="340">
        <v>1.8217973411083201E-2</v>
      </c>
      <c r="K83" s="340">
        <v>0.10880953073501599</v>
      </c>
      <c r="L83" s="340">
        <v>6.2836959958076505E-2</v>
      </c>
      <c r="M83" s="340">
        <v>0</v>
      </c>
      <c r="N83" s="340">
        <v>0</v>
      </c>
      <c r="O83" s="346">
        <v>678.53912353515602</v>
      </c>
      <c r="P83" s="346">
        <v>600</v>
      </c>
    </row>
    <row r="84" spans="1:16" x14ac:dyDescent="0.2">
      <c r="A84" s="2" t="s">
        <v>100</v>
      </c>
      <c r="B84" s="343">
        <v>15</v>
      </c>
      <c r="C84" s="340" t="s">
        <v>1</v>
      </c>
      <c r="D84" s="340" t="s">
        <v>1</v>
      </c>
      <c r="E84" s="340" t="s">
        <v>1</v>
      </c>
      <c r="F84" s="340" t="s">
        <v>1</v>
      </c>
      <c r="G84" s="340" t="s">
        <v>1</v>
      </c>
      <c r="H84" s="340" t="s">
        <v>1</v>
      </c>
      <c r="I84" s="340" t="s">
        <v>1</v>
      </c>
      <c r="J84" s="340" t="s">
        <v>1</v>
      </c>
      <c r="K84" s="340" t="s">
        <v>1</v>
      </c>
      <c r="L84" s="340" t="s">
        <v>1</v>
      </c>
      <c r="M84" s="340" t="s">
        <v>1</v>
      </c>
      <c r="N84" s="340" t="s">
        <v>1</v>
      </c>
      <c r="O84" s="346" t="s">
        <v>1</v>
      </c>
      <c r="P84" s="346" t="s">
        <v>1</v>
      </c>
    </row>
    <row r="85" spans="1:16" x14ac:dyDescent="0.2">
      <c r="A85" s="2" t="s">
        <v>101</v>
      </c>
      <c r="B85" s="343">
        <v>32</v>
      </c>
      <c r="C85" s="340">
        <v>0</v>
      </c>
      <c r="D85" s="340">
        <v>4.9932241439819301E-2</v>
      </c>
      <c r="E85" s="340">
        <v>0</v>
      </c>
      <c r="F85" s="340">
        <v>1.9277498126029999E-2</v>
      </c>
      <c r="G85" s="340">
        <v>0.228714108467102</v>
      </c>
      <c r="H85" s="340">
        <v>0.212617263197899</v>
      </c>
      <c r="I85" s="340">
        <v>3.1787592917680699E-2</v>
      </c>
      <c r="J85" s="340">
        <v>2.8741225600242601E-2</v>
      </c>
      <c r="K85" s="340">
        <v>0.19063997268676799</v>
      </c>
      <c r="L85" s="340">
        <v>0.171879813075066</v>
      </c>
      <c r="M85" s="340">
        <v>5.8590315282344797E-2</v>
      </c>
      <c r="N85" s="340">
        <v>7.8199701383709908E-3</v>
      </c>
      <c r="O85" s="346">
        <v>912.85192871093795</v>
      </c>
      <c r="P85" s="346">
        <v>750</v>
      </c>
    </row>
    <row r="86" spans="1:16" x14ac:dyDescent="0.2">
      <c r="A86" s="2" t="s">
        <v>102</v>
      </c>
      <c r="B86" s="343">
        <v>8</v>
      </c>
      <c r="C86" s="340" t="s">
        <v>1</v>
      </c>
      <c r="D86" s="340" t="s">
        <v>1</v>
      </c>
      <c r="E86" s="340" t="s">
        <v>1</v>
      </c>
      <c r="F86" s="340" t="s">
        <v>1</v>
      </c>
      <c r="G86" s="340" t="s">
        <v>1</v>
      </c>
      <c r="H86" s="340" t="s">
        <v>1</v>
      </c>
      <c r="I86" s="340" t="s">
        <v>1</v>
      </c>
      <c r="J86" s="340" t="s">
        <v>1</v>
      </c>
      <c r="K86" s="340" t="s">
        <v>1</v>
      </c>
      <c r="L86" s="340" t="s">
        <v>1</v>
      </c>
      <c r="M86" s="340" t="s">
        <v>1</v>
      </c>
      <c r="N86" s="340" t="s">
        <v>1</v>
      </c>
      <c r="O86" s="346" t="s">
        <v>1</v>
      </c>
      <c r="P86" s="346" t="s">
        <v>1</v>
      </c>
    </row>
    <row r="87" spans="1:16" x14ac:dyDescent="0.2">
      <c r="A87" s="2" t="s">
        <v>103</v>
      </c>
      <c r="B87" s="343">
        <v>12</v>
      </c>
      <c r="C87" s="340" t="s">
        <v>1</v>
      </c>
      <c r="D87" s="340" t="s">
        <v>1</v>
      </c>
      <c r="E87" s="340" t="s">
        <v>1</v>
      </c>
      <c r="F87" s="340" t="s">
        <v>1</v>
      </c>
      <c r="G87" s="340" t="s">
        <v>1</v>
      </c>
      <c r="H87" s="340" t="s">
        <v>1</v>
      </c>
      <c r="I87" s="340" t="s">
        <v>1</v>
      </c>
      <c r="J87" s="340" t="s">
        <v>1</v>
      </c>
      <c r="K87" s="340" t="s">
        <v>1</v>
      </c>
      <c r="L87" s="340" t="s">
        <v>1</v>
      </c>
      <c r="M87" s="340" t="s">
        <v>1</v>
      </c>
      <c r="N87" s="340" t="s">
        <v>1</v>
      </c>
      <c r="O87" s="346" t="s">
        <v>1</v>
      </c>
      <c r="P87" s="346" t="s">
        <v>1</v>
      </c>
    </row>
    <row r="88" spans="1:16" x14ac:dyDescent="0.2">
      <c r="A88" s="2" t="s">
        <v>104</v>
      </c>
      <c r="B88" s="343">
        <v>96</v>
      </c>
      <c r="C88" s="340">
        <v>0</v>
      </c>
      <c r="D88" s="340">
        <v>0</v>
      </c>
      <c r="E88" s="340">
        <v>7.9472847282886505E-2</v>
      </c>
      <c r="F88" s="340">
        <v>0.116547979414463</v>
      </c>
      <c r="G88" s="340">
        <v>0.14812935888767201</v>
      </c>
      <c r="H88" s="340">
        <v>8.5236050188541398E-2</v>
      </c>
      <c r="I88" s="340">
        <v>0.15752010047435799</v>
      </c>
      <c r="J88" s="340">
        <v>8.14375430345535E-2</v>
      </c>
      <c r="K88" s="340">
        <v>0.19840061664581299</v>
      </c>
      <c r="L88" s="340">
        <v>9.9291592836380005E-2</v>
      </c>
      <c r="M88" s="340">
        <v>3.3963914960622801E-2</v>
      </c>
      <c r="N88" s="340">
        <v>0</v>
      </c>
      <c r="O88" s="346">
        <v>839.43463134765602</v>
      </c>
      <c r="P88" s="346">
        <v>800</v>
      </c>
    </row>
    <row r="89" spans="1:16" x14ac:dyDescent="0.2">
      <c r="A89" s="5" t="s">
        <v>105</v>
      </c>
      <c r="B89" s="342" t="s">
        <v>1</v>
      </c>
      <c r="C89" s="339" t="s">
        <v>1</v>
      </c>
      <c r="D89" s="339" t="s">
        <v>1</v>
      </c>
      <c r="E89" s="339" t="s">
        <v>1</v>
      </c>
      <c r="F89" s="339" t="s">
        <v>1</v>
      </c>
      <c r="G89" s="339" t="s">
        <v>1</v>
      </c>
      <c r="H89" s="339" t="s">
        <v>1</v>
      </c>
      <c r="I89" s="339" t="s">
        <v>1</v>
      </c>
      <c r="J89" s="339" t="s">
        <v>1</v>
      </c>
      <c r="K89" s="339" t="s">
        <v>1</v>
      </c>
      <c r="L89" s="339" t="s">
        <v>1</v>
      </c>
      <c r="M89" s="339" t="s">
        <v>1</v>
      </c>
      <c r="N89" s="339" t="s">
        <v>1</v>
      </c>
      <c r="O89" s="345" t="s">
        <v>1</v>
      </c>
      <c r="P89" s="345" t="s">
        <v>1</v>
      </c>
    </row>
    <row r="90" spans="1:16" x14ac:dyDescent="0.2">
      <c r="A90" s="2" t="s">
        <v>106</v>
      </c>
      <c r="B90" s="343">
        <v>62</v>
      </c>
      <c r="C90" s="340">
        <v>0</v>
      </c>
      <c r="D90" s="340">
        <v>0</v>
      </c>
      <c r="E90" s="340">
        <v>0.12212286144495001</v>
      </c>
      <c r="F90" s="340">
        <v>0.252379059791565</v>
      </c>
      <c r="G90" s="340">
        <v>0.14418461918830899</v>
      </c>
      <c r="H90" s="340">
        <v>0.17205935716629001</v>
      </c>
      <c r="I90" s="340">
        <v>8.8399916887283297E-2</v>
      </c>
      <c r="J90" s="340">
        <v>7.68246799707413E-2</v>
      </c>
      <c r="K90" s="340">
        <v>8.7041899561882005E-2</v>
      </c>
      <c r="L90" s="340">
        <v>4.4586695730686202E-2</v>
      </c>
      <c r="M90" s="340">
        <v>1.2400914914906001E-2</v>
      </c>
      <c r="N90" s="340">
        <v>0</v>
      </c>
      <c r="O90" s="346">
        <v>713.34045410156205</v>
      </c>
      <c r="P90" s="346">
        <v>650</v>
      </c>
    </row>
    <row r="91" spans="1:16" x14ac:dyDescent="0.2">
      <c r="A91" s="2" t="s">
        <v>107</v>
      </c>
      <c r="B91" s="343">
        <v>97</v>
      </c>
      <c r="C91" s="340">
        <v>0</v>
      </c>
      <c r="D91" s="340">
        <v>0</v>
      </c>
      <c r="E91" s="340">
        <v>5.33272363245487E-2</v>
      </c>
      <c r="F91" s="340">
        <v>0.18905064463615401</v>
      </c>
      <c r="G91" s="340">
        <v>0.21990671753883401</v>
      </c>
      <c r="H91" s="340">
        <v>0.11857449263334301</v>
      </c>
      <c r="I91" s="340">
        <v>8.8093899190425901E-2</v>
      </c>
      <c r="J91" s="340">
        <v>3.3553447574377102E-2</v>
      </c>
      <c r="K91" s="340">
        <v>0.21283875405788399</v>
      </c>
      <c r="L91" s="340">
        <v>6.3585348427295699E-2</v>
      </c>
      <c r="M91" s="340">
        <v>1.8335437402129201E-2</v>
      </c>
      <c r="N91" s="340">
        <v>2.73402105085552E-3</v>
      </c>
      <c r="O91" s="346">
        <v>775.26605224609398</v>
      </c>
      <c r="P91" s="346">
        <v>700</v>
      </c>
    </row>
    <row r="92" spans="1:16" x14ac:dyDescent="0.2">
      <c r="A92" s="2" t="s">
        <v>108</v>
      </c>
      <c r="B92" s="343">
        <v>164</v>
      </c>
      <c r="C92" s="340">
        <v>0</v>
      </c>
      <c r="D92" s="340">
        <v>1.3054602779447999E-2</v>
      </c>
      <c r="E92" s="340">
        <v>2.3094419389963199E-2</v>
      </c>
      <c r="F92" s="340">
        <v>5.0674900412559502E-2</v>
      </c>
      <c r="G92" s="340">
        <v>8.3952941000461606E-2</v>
      </c>
      <c r="H92" s="340">
        <v>0.13633058965206099</v>
      </c>
      <c r="I92" s="340">
        <v>0.110379181802273</v>
      </c>
      <c r="J92" s="340">
        <v>0.105339080095291</v>
      </c>
      <c r="K92" s="340">
        <v>0.17735622823238401</v>
      </c>
      <c r="L92" s="340">
        <v>0.17374682426452601</v>
      </c>
      <c r="M92" s="340">
        <v>0.10228299349546401</v>
      </c>
      <c r="N92" s="340">
        <v>2.37882435321808E-2</v>
      </c>
      <c r="O92" s="346">
        <v>993.55010986328102</v>
      </c>
      <c r="P92" s="346">
        <v>950</v>
      </c>
    </row>
    <row r="93" spans="1:16" x14ac:dyDescent="0.2">
      <c r="A93" s="2" t="s">
        <v>109</v>
      </c>
      <c r="B93" s="343">
        <v>22</v>
      </c>
      <c r="C93" s="340" t="s">
        <v>1</v>
      </c>
      <c r="D93" s="340" t="s">
        <v>1</v>
      </c>
      <c r="E93" s="340" t="s">
        <v>1</v>
      </c>
      <c r="F93" s="340" t="s">
        <v>1</v>
      </c>
      <c r="G93" s="340" t="s">
        <v>1</v>
      </c>
      <c r="H93" s="340" t="s">
        <v>1</v>
      </c>
      <c r="I93" s="340" t="s">
        <v>1</v>
      </c>
      <c r="J93" s="340" t="s">
        <v>1</v>
      </c>
      <c r="K93" s="340" t="s">
        <v>1</v>
      </c>
      <c r="L93" s="340" t="s">
        <v>1</v>
      </c>
      <c r="M93" s="340" t="s">
        <v>1</v>
      </c>
      <c r="N93" s="340" t="s">
        <v>1</v>
      </c>
      <c r="O93" s="346" t="s">
        <v>1</v>
      </c>
      <c r="P93" s="346" t="s">
        <v>1</v>
      </c>
    </row>
    <row r="94" spans="1:16" x14ac:dyDescent="0.2">
      <c r="A94" s="5" t="s">
        <v>110</v>
      </c>
      <c r="B94" s="342" t="s">
        <v>1</v>
      </c>
      <c r="C94" s="339" t="s">
        <v>1</v>
      </c>
      <c r="D94" s="339" t="s">
        <v>1</v>
      </c>
      <c r="E94" s="339" t="s">
        <v>1</v>
      </c>
      <c r="F94" s="339" t="s">
        <v>1</v>
      </c>
      <c r="G94" s="339" t="s">
        <v>1</v>
      </c>
      <c r="H94" s="339" t="s">
        <v>1</v>
      </c>
      <c r="I94" s="339" t="s">
        <v>1</v>
      </c>
      <c r="J94" s="339" t="s">
        <v>1</v>
      </c>
      <c r="K94" s="339" t="s">
        <v>1</v>
      </c>
      <c r="L94" s="339" t="s">
        <v>1</v>
      </c>
      <c r="M94" s="339" t="s">
        <v>1</v>
      </c>
      <c r="N94" s="339" t="s">
        <v>1</v>
      </c>
      <c r="O94" s="345" t="s">
        <v>1</v>
      </c>
      <c r="P94" s="345" t="s">
        <v>1</v>
      </c>
    </row>
    <row r="95" spans="1:16" x14ac:dyDescent="0.2">
      <c r="A95" s="2" t="s">
        <v>106</v>
      </c>
      <c r="B95" s="343">
        <v>97</v>
      </c>
      <c r="C95" s="340">
        <v>0</v>
      </c>
      <c r="D95" s="340">
        <v>0</v>
      </c>
      <c r="E95" s="340">
        <v>9.7934767603874207E-2</v>
      </c>
      <c r="F95" s="340">
        <v>0.25514033436775202</v>
      </c>
      <c r="G95" s="340">
        <v>0.17877648770809201</v>
      </c>
      <c r="H95" s="340">
        <v>0.139356523752213</v>
      </c>
      <c r="I95" s="340">
        <v>8.7729342281818404E-2</v>
      </c>
      <c r="J95" s="340">
        <v>5.0945315510034603E-2</v>
      </c>
      <c r="K95" s="340">
        <v>0.13273167610168499</v>
      </c>
      <c r="L95" s="340">
        <v>4.9162041395902599E-2</v>
      </c>
      <c r="M95" s="340">
        <v>8.2235094159841503E-3</v>
      </c>
      <c r="N95" s="340">
        <v>0</v>
      </c>
      <c r="O95" s="346">
        <v>718.03234863281205</v>
      </c>
      <c r="P95" s="346">
        <v>650</v>
      </c>
    </row>
    <row r="96" spans="1:16" x14ac:dyDescent="0.2">
      <c r="A96" s="2" t="s">
        <v>107</v>
      </c>
      <c r="B96" s="343">
        <v>101</v>
      </c>
      <c r="C96" s="340">
        <v>0</v>
      </c>
      <c r="D96" s="340">
        <v>1.6357256099581701E-2</v>
      </c>
      <c r="E96" s="340">
        <v>5.8721482753753697E-2</v>
      </c>
      <c r="F96" s="340">
        <v>0.15092018246650701</v>
      </c>
      <c r="G96" s="340">
        <v>0.16822324693203</v>
      </c>
      <c r="H96" s="340">
        <v>0.14105379581451399</v>
      </c>
      <c r="I96" s="340">
        <v>8.2454293966293293E-2</v>
      </c>
      <c r="J96" s="340">
        <v>5.0400979816913598E-2</v>
      </c>
      <c r="K96" s="340">
        <v>0.19837510585784901</v>
      </c>
      <c r="L96" s="340">
        <v>0.113751895725727</v>
      </c>
      <c r="M96" s="340">
        <v>1.7180027440190301E-2</v>
      </c>
      <c r="N96" s="340">
        <v>2.5617363862693301E-3</v>
      </c>
      <c r="O96" s="346">
        <v>809.38708496093795</v>
      </c>
      <c r="P96" s="346">
        <v>750</v>
      </c>
    </row>
    <row r="97" spans="1:16" x14ac:dyDescent="0.2">
      <c r="A97" s="2" t="s">
        <v>108</v>
      </c>
      <c r="B97" s="343">
        <v>134</v>
      </c>
      <c r="C97" s="340">
        <v>0</v>
      </c>
      <c r="D97" s="340">
        <v>2.2845834027975802E-3</v>
      </c>
      <c r="E97" s="340">
        <v>7.0020770654082298E-3</v>
      </c>
      <c r="F97" s="340">
        <v>1.0998729616403601E-2</v>
      </c>
      <c r="G97" s="340">
        <v>9.1302096843719496E-2</v>
      </c>
      <c r="H97" s="340">
        <v>0.13625496625900299</v>
      </c>
      <c r="I97" s="340">
        <v>0.11691178381443</v>
      </c>
      <c r="J97" s="340">
        <v>0.124451771378517</v>
      </c>
      <c r="K97" s="340">
        <v>0.172006070613861</v>
      </c>
      <c r="L97" s="340">
        <v>0.15885874629020699</v>
      </c>
      <c r="M97" s="340">
        <v>0.14689996838569599</v>
      </c>
      <c r="N97" s="340">
        <v>3.3029213547706597E-2</v>
      </c>
      <c r="O97" s="346">
        <v>1060.75744628906</v>
      </c>
      <c r="P97" s="346">
        <v>1000</v>
      </c>
    </row>
    <row r="98" spans="1:16" x14ac:dyDescent="0.2">
      <c r="A98" s="2" t="s">
        <v>109</v>
      </c>
      <c r="B98" s="343">
        <v>13</v>
      </c>
      <c r="C98" s="340" t="s">
        <v>1</v>
      </c>
      <c r="D98" s="340" t="s">
        <v>1</v>
      </c>
      <c r="E98" s="340" t="s">
        <v>1</v>
      </c>
      <c r="F98" s="340" t="s">
        <v>1</v>
      </c>
      <c r="G98" s="340" t="s">
        <v>1</v>
      </c>
      <c r="H98" s="340" t="s">
        <v>1</v>
      </c>
      <c r="I98" s="340" t="s">
        <v>1</v>
      </c>
      <c r="J98" s="340" t="s">
        <v>1</v>
      </c>
      <c r="K98" s="340" t="s">
        <v>1</v>
      </c>
      <c r="L98" s="340" t="s">
        <v>1</v>
      </c>
      <c r="M98" s="340" t="s">
        <v>1</v>
      </c>
      <c r="N98" s="340" t="s">
        <v>1</v>
      </c>
      <c r="O98" s="346" t="s">
        <v>1</v>
      </c>
      <c r="P98" s="346" t="s">
        <v>1</v>
      </c>
    </row>
    <row r="99" spans="1:16" x14ac:dyDescent="0.2">
      <c r="A99" s="5" t="s">
        <v>111</v>
      </c>
      <c r="B99" s="342" t="s">
        <v>1</v>
      </c>
      <c r="C99" s="339" t="s">
        <v>1</v>
      </c>
      <c r="D99" s="339" t="s">
        <v>1</v>
      </c>
      <c r="E99" s="339" t="s">
        <v>1</v>
      </c>
      <c r="F99" s="339" t="s">
        <v>1</v>
      </c>
      <c r="G99" s="339" t="s">
        <v>1</v>
      </c>
      <c r="H99" s="339" t="s">
        <v>1</v>
      </c>
      <c r="I99" s="339" t="s">
        <v>1</v>
      </c>
      <c r="J99" s="339" t="s">
        <v>1</v>
      </c>
      <c r="K99" s="339" t="s">
        <v>1</v>
      </c>
      <c r="L99" s="339" t="s">
        <v>1</v>
      </c>
      <c r="M99" s="339" t="s">
        <v>1</v>
      </c>
      <c r="N99" s="339" t="s">
        <v>1</v>
      </c>
      <c r="O99" s="345" t="s">
        <v>1</v>
      </c>
      <c r="P99" s="345" t="s">
        <v>1</v>
      </c>
    </row>
    <row r="100" spans="1:16" x14ac:dyDescent="0.2">
      <c r="A100" s="2" t="s">
        <v>112</v>
      </c>
      <c r="B100" s="343">
        <v>45</v>
      </c>
      <c r="C100" s="340">
        <v>0</v>
      </c>
      <c r="D100" s="340">
        <v>0</v>
      </c>
      <c r="E100" s="340">
        <v>6.1140298843383803E-2</v>
      </c>
      <c r="F100" s="340">
        <v>0.19638173282146501</v>
      </c>
      <c r="G100" s="340">
        <v>8.41411128640175E-2</v>
      </c>
      <c r="H100" s="340">
        <v>0.156766638159752</v>
      </c>
      <c r="I100" s="340">
        <v>6.2400769442319898E-2</v>
      </c>
      <c r="J100" s="340">
        <v>0.16634409129619601</v>
      </c>
      <c r="K100" s="340">
        <v>0.19086009263992301</v>
      </c>
      <c r="L100" s="340">
        <v>2.7552299201488498E-2</v>
      </c>
      <c r="M100" s="340">
        <v>5.4412964731454801E-2</v>
      </c>
      <c r="N100" s="340">
        <v>0</v>
      </c>
      <c r="O100" s="346">
        <v>812.15246582031205</v>
      </c>
      <c r="P100" s="346">
        <v>800</v>
      </c>
    </row>
    <row r="101" spans="1:16" x14ac:dyDescent="0.2">
      <c r="A101" s="2" t="s">
        <v>113</v>
      </c>
      <c r="B101" s="343">
        <v>107</v>
      </c>
      <c r="C101" s="340">
        <v>0</v>
      </c>
      <c r="D101" s="340">
        <v>0</v>
      </c>
      <c r="E101" s="340">
        <v>4.8285964876413297E-2</v>
      </c>
      <c r="F101" s="340">
        <v>9.5532111823558793E-2</v>
      </c>
      <c r="G101" s="340">
        <v>0.13514132797718001</v>
      </c>
      <c r="H101" s="340">
        <v>0.101321779191494</v>
      </c>
      <c r="I101" s="340">
        <v>0.12930326163768799</v>
      </c>
      <c r="J101" s="340">
        <v>6.7408822476863903E-2</v>
      </c>
      <c r="K101" s="340">
        <v>0.12537471950054199</v>
      </c>
      <c r="L101" s="340">
        <v>0.13788270950317399</v>
      </c>
      <c r="M101" s="340">
        <v>0.131342768669128</v>
      </c>
      <c r="N101" s="340">
        <v>2.8406515717506398E-2</v>
      </c>
      <c r="O101" s="346">
        <v>977.68371582031205</v>
      </c>
      <c r="P101" s="346">
        <v>850</v>
      </c>
    </row>
    <row r="102" spans="1:16" x14ac:dyDescent="0.2">
      <c r="A102" s="2" t="s">
        <v>114</v>
      </c>
      <c r="B102" s="343">
        <v>110</v>
      </c>
      <c r="C102" s="340">
        <v>0</v>
      </c>
      <c r="D102" s="340">
        <v>2.90069519542158E-3</v>
      </c>
      <c r="E102" s="340">
        <v>3.0658038333058399E-2</v>
      </c>
      <c r="F102" s="340">
        <v>8.72543901205063E-2</v>
      </c>
      <c r="G102" s="340">
        <v>0.13248835504055001</v>
      </c>
      <c r="H102" s="340">
        <v>0.15409240126609799</v>
      </c>
      <c r="I102" s="340">
        <v>0.113060809671879</v>
      </c>
      <c r="J102" s="340">
        <v>6.90566450357437E-2</v>
      </c>
      <c r="K102" s="340">
        <v>0.168832153081894</v>
      </c>
      <c r="L102" s="340">
        <v>0.14241881668567699</v>
      </c>
      <c r="M102" s="340">
        <v>9.3436315655708299E-2</v>
      </c>
      <c r="N102" s="340">
        <v>5.8013903908431504E-3</v>
      </c>
      <c r="O102" s="346">
        <v>915.32073974609398</v>
      </c>
      <c r="P102" s="346">
        <v>800</v>
      </c>
    </row>
    <row r="103" spans="1:16" x14ac:dyDescent="0.2">
      <c r="A103" s="2" t="s">
        <v>115</v>
      </c>
      <c r="B103" s="343">
        <v>50</v>
      </c>
      <c r="C103" s="340">
        <v>0</v>
      </c>
      <c r="D103" s="340">
        <v>3.3577926456928302E-2</v>
      </c>
      <c r="E103" s="340">
        <v>5.5227544158697101E-2</v>
      </c>
      <c r="F103" s="340">
        <v>8.3399392664432498E-2</v>
      </c>
      <c r="G103" s="340">
        <v>0.120481908321381</v>
      </c>
      <c r="H103" s="340">
        <v>6.13376162946224E-2</v>
      </c>
      <c r="I103" s="340">
        <v>0.15591792762279499</v>
      </c>
      <c r="J103" s="340">
        <v>9.3760015442967398E-3</v>
      </c>
      <c r="K103" s="340">
        <v>0.257213175296783</v>
      </c>
      <c r="L103" s="340">
        <v>0.20210918784141499</v>
      </c>
      <c r="M103" s="340">
        <v>2.13593132793903E-2</v>
      </c>
      <c r="N103" s="340">
        <v>0</v>
      </c>
      <c r="O103" s="346">
        <v>879.951171875</v>
      </c>
      <c r="P103" s="346">
        <v>850</v>
      </c>
    </row>
    <row r="104" spans="1:16" x14ac:dyDescent="0.2">
      <c r="A104" s="2" t="s">
        <v>116</v>
      </c>
      <c r="B104" s="343">
        <v>29</v>
      </c>
      <c r="C104" s="340" t="s">
        <v>1</v>
      </c>
      <c r="D104" s="340" t="s">
        <v>1</v>
      </c>
      <c r="E104" s="340" t="s">
        <v>1</v>
      </c>
      <c r="F104" s="340" t="s">
        <v>1</v>
      </c>
      <c r="G104" s="340" t="s">
        <v>1</v>
      </c>
      <c r="H104" s="340" t="s">
        <v>1</v>
      </c>
      <c r="I104" s="340" t="s">
        <v>1</v>
      </c>
      <c r="J104" s="340" t="s">
        <v>1</v>
      </c>
      <c r="K104" s="340" t="s">
        <v>1</v>
      </c>
      <c r="L104" s="340" t="s">
        <v>1</v>
      </c>
      <c r="M104" s="340" t="s">
        <v>1</v>
      </c>
      <c r="N104" s="340" t="s">
        <v>1</v>
      </c>
      <c r="O104" s="346" t="s">
        <v>1</v>
      </c>
      <c r="P104" s="346" t="s">
        <v>1</v>
      </c>
    </row>
    <row r="105" spans="1:16" x14ac:dyDescent="0.2">
      <c r="A105" s="2" t="s">
        <v>117</v>
      </c>
      <c r="B105" s="343">
        <v>27</v>
      </c>
      <c r="C105" s="340" t="s">
        <v>1</v>
      </c>
      <c r="D105" s="340" t="s">
        <v>1</v>
      </c>
      <c r="E105" s="340" t="s">
        <v>1</v>
      </c>
      <c r="F105" s="340" t="s">
        <v>1</v>
      </c>
      <c r="G105" s="340" t="s">
        <v>1</v>
      </c>
      <c r="H105" s="340" t="s">
        <v>1</v>
      </c>
      <c r="I105" s="340" t="s">
        <v>1</v>
      </c>
      <c r="J105" s="340" t="s">
        <v>1</v>
      </c>
      <c r="K105" s="340" t="s">
        <v>1</v>
      </c>
      <c r="L105" s="340" t="s">
        <v>1</v>
      </c>
      <c r="M105" s="340" t="s">
        <v>1</v>
      </c>
      <c r="N105" s="340" t="s">
        <v>1</v>
      </c>
      <c r="O105" s="346" t="s">
        <v>1</v>
      </c>
      <c r="P105" s="346" t="s">
        <v>1</v>
      </c>
    </row>
    <row r="106" spans="1:16" x14ac:dyDescent="0.2">
      <c r="A106" s="2" t="s">
        <v>118</v>
      </c>
      <c r="B106" s="343">
        <v>14</v>
      </c>
      <c r="C106" s="340" t="s">
        <v>1</v>
      </c>
      <c r="D106" s="340" t="s">
        <v>1</v>
      </c>
      <c r="E106" s="340" t="s">
        <v>1</v>
      </c>
      <c r="F106" s="340" t="s">
        <v>1</v>
      </c>
      <c r="G106" s="340" t="s">
        <v>1</v>
      </c>
      <c r="H106" s="340" t="s">
        <v>1</v>
      </c>
      <c r="I106" s="340" t="s">
        <v>1</v>
      </c>
      <c r="J106" s="340" t="s">
        <v>1</v>
      </c>
      <c r="K106" s="340" t="s">
        <v>1</v>
      </c>
      <c r="L106" s="340" t="s">
        <v>1</v>
      </c>
      <c r="M106" s="340" t="s">
        <v>1</v>
      </c>
      <c r="N106" s="340" t="s">
        <v>1</v>
      </c>
      <c r="O106" s="346" t="s">
        <v>1</v>
      </c>
      <c r="P106" s="346" t="s">
        <v>1</v>
      </c>
    </row>
    <row r="107" spans="1:16" x14ac:dyDescent="0.2">
      <c r="A107" s="5" t="s">
        <v>111</v>
      </c>
      <c r="B107" s="342" t="s">
        <v>1</v>
      </c>
      <c r="C107" s="339" t="s">
        <v>1</v>
      </c>
      <c r="D107" s="339" t="s">
        <v>1</v>
      </c>
      <c r="E107" s="339" t="s">
        <v>1</v>
      </c>
      <c r="F107" s="339" t="s">
        <v>1</v>
      </c>
      <c r="G107" s="339" t="s">
        <v>1</v>
      </c>
      <c r="H107" s="339" t="s">
        <v>1</v>
      </c>
      <c r="I107" s="339" t="s">
        <v>1</v>
      </c>
      <c r="J107" s="339" t="s">
        <v>1</v>
      </c>
      <c r="K107" s="339" t="s">
        <v>1</v>
      </c>
      <c r="L107" s="339" t="s">
        <v>1</v>
      </c>
      <c r="M107" s="339" t="s">
        <v>1</v>
      </c>
      <c r="N107" s="339" t="s">
        <v>1</v>
      </c>
      <c r="O107" s="345" t="s">
        <v>1</v>
      </c>
      <c r="P107" s="345" t="s">
        <v>1</v>
      </c>
    </row>
    <row r="108" spans="1:16" x14ac:dyDescent="0.2">
      <c r="A108" s="2" t="s">
        <v>119</v>
      </c>
      <c r="B108" s="343">
        <v>152</v>
      </c>
      <c r="C108" s="340">
        <v>0</v>
      </c>
      <c r="D108" s="340">
        <v>0</v>
      </c>
      <c r="E108" s="340">
        <v>5.3396165370941197E-2</v>
      </c>
      <c r="F108" s="340">
        <v>0.13562457263469699</v>
      </c>
      <c r="G108" s="340">
        <v>0.114866353571415</v>
      </c>
      <c r="H108" s="340">
        <v>0.12336371093988401</v>
      </c>
      <c r="I108" s="340">
        <v>0.10270638018846499</v>
      </c>
      <c r="J108" s="340">
        <v>0.10674024373292899</v>
      </c>
      <c r="K108" s="340">
        <v>0.15140824019908899</v>
      </c>
      <c r="L108" s="340">
        <v>9.4021193683147403E-2</v>
      </c>
      <c r="M108" s="340">
        <v>0.10075955837965</v>
      </c>
      <c r="N108" s="340">
        <v>1.71135906130075E-2</v>
      </c>
      <c r="O108" s="346">
        <v>911.87725830078102</v>
      </c>
      <c r="P108" s="346">
        <v>835</v>
      </c>
    </row>
    <row r="109" spans="1:16" x14ac:dyDescent="0.2">
      <c r="A109" s="2" t="s">
        <v>120</v>
      </c>
      <c r="B109" s="343">
        <v>139</v>
      </c>
      <c r="C109" s="340">
        <v>0</v>
      </c>
      <c r="D109" s="340">
        <v>2.2052444983273701E-3</v>
      </c>
      <c r="E109" s="340">
        <v>2.7621624991297701E-2</v>
      </c>
      <c r="F109" s="340">
        <v>9.4893619418144198E-2</v>
      </c>
      <c r="G109" s="340">
        <v>0.12054324895143501</v>
      </c>
      <c r="H109" s="340">
        <v>0.12928479909896901</v>
      </c>
      <c r="I109" s="340">
        <v>0.141588404774666</v>
      </c>
      <c r="J109" s="340">
        <v>5.2500098943710299E-2</v>
      </c>
      <c r="K109" s="340">
        <v>0.19858384132385301</v>
      </c>
      <c r="L109" s="340">
        <v>0.14837688207626301</v>
      </c>
      <c r="M109" s="340">
        <v>7.9991742968559307E-2</v>
      </c>
      <c r="N109" s="340">
        <v>4.4104889966547498E-3</v>
      </c>
      <c r="O109" s="346">
        <v>913.92718505859398</v>
      </c>
      <c r="P109" s="346">
        <v>800</v>
      </c>
    </row>
    <row r="110" spans="1:16" x14ac:dyDescent="0.2">
      <c r="A110" s="2" t="s">
        <v>121</v>
      </c>
      <c r="B110" s="343">
        <v>50</v>
      </c>
      <c r="C110" s="340">
        <v>0</v>
      </c>
      <c r="D110" s="340">
        <v>2.83472314476967E-2</v>
      </c>
      <c r="E110" s="340">
        <v>9.8118700087070507E-2</v>
      </c>
      <c r="F110" s="340">
        <v>0.118565924465656</v>
      </c>
      <c r="G110" s="340">
        <v>0.15690226852893799</v>
      </c>
      <c r="H110" s="340">
        <v>0.16432484984397899</v>
      </c>
      <c r="I110" s="340">
        <v>9.7708053886890397E-2</v>
      </c>
      <c r="J110" s="340">
        <v>4.3809041380882298E-2</v>
      </c>
      <c r="K110" s="340">
        <v>0.15832185745239299</v>
      </c>
      <c r="L110" s="340">
        <v>8.9890532195568099E-2</v>
      </c>
      <c r="M110" s="340">
        <v>0</v>
      </c>
      <c r="N110" s="340">
        <v>4.4011536985635799E-2</v>
      </c>
      <c r="O110" s="346">
        <v>845.87249755859398</v>
      </c>
      <c r="P110" s="346">
        <v>750</v>
      </c>
    </row>
    <row r="111" spans="1:16" x14ac:dyDescent="0.2">
      <c r="A111" s="2" t="s">
        <v>122</v>
      </c>
      <c r="B111" s="343">
        <v>41</v>
      </c>
      <c r="C111" s="340">
        <v>0</v>
      </c>
      <c r="D111" s="340">
        <v>1.54160875827074E-2</v>
      </c>
      <c r="E111" s="340">
        <v>6.2122616916894899E-2</v>
      </c>
      <c r="F111" s="340">
        <v>0.28725934028625499</v>
      </c>
      <c r="G111" s="340">
        <v>0.25713881850242598</v>
      </c>
      <c r="H111" s="340">
        <v>9.1043740510940593E-2</v>
      </c>
      <c r="I111" s="340">
        <v>0.16761621832847601</v>
      </c>
      <c r="J111" s="340">
        <v>2.8577120974659899E-2</v>
      </c>
      <c r="K111" s="340">
        <v>4.7350388020277002E-2</v>
      </c>
      <c r="L111" s="340">
        <v>3.2953891903162003E-2</v>
      </c>
      <c r="M111" s="340">
        <v>1.05217583477497E-2</v>
      </c>
      <c r="N111" s="340">
        <v>0</v>
      </c>
      <c r="O111" s="346">
        <v>670.76611328125</v>
      </c>
      <c r="P111" s="346">
        <v>600</v>
      </c>
    </row>
    <row r="112" spans="1:16" x14ac:dyDescent="0.2">
      <c r="A112" s="5" t="s">
        <v>111</v>
      </c>
      <c r="B112" s="342" t="s">
        <v>1</v>
      </c>
      <c r="C112" s="339" t="s">
        <v>1</v>
      </c>
      <c r="D112" s="339" t="s">
        <v>1</v>
      </c>
      <c r="E112" s="339" t="s">
        <v>1</v>
      </c>
      <c r="F112" s="339" t="s">
        <v>1</v>
      </c>
      <c r="G112" s="339" t="s">
        <v>1</v>
      </c>
      <c r="H112" s="339" t="s">
        <v>1</v>
      </c>
      <c r="I112" s="339" t="s">
        <v>1</v>
      </c>
      <c r="J112" s="339" t="s">
        <v>1</v>
      </c>
      <c r="K112" s="339" t="s">
        <v>1</v>
      </c>
      <c r="L112" s="339" t="s">
        <v>1</v>
      </c>
      <c r="M112" s="339" t="s">
        <v>1</v>
      </c>
      <c r="N112" s="339" t="s">
        <v>1</v>
      </c>
      <c r="O112" s="345" t="s">
        <v>1</v>
      </c>
      <c r="P112" s="345" t="s">
        <v>1</v>
      </c>
    </row>
    <row r="113" spans="1:16" x14ac:dyDescent="0.2">
      <c r="A113" s="2" t="s">
        <v>119</v>
      </c>
      <c r="B113" s="343">
        <v>152</v>
      </c>
      <c r="C113" s="340">
        <v>0</v>
      </c>
      <c r="D113" s="340">
        <v>0</v>
      </c>
      <c r="E113" s="340">
        <v>5.3396165370941197E-2</v>
      </c>
      <c r="F113" s="340">
        <v>0.13562457263469699</v>
      </c>
      <c r="G113" s="340">
        <v>0.114866353571415</v>
      </c>
      <c r="H113" s="340">
        <v>0.12336371093988401</v>
      </c>
      <c r="I113" s="340">
        <v>0.10270638018846499</v>
      </c>
      <c r="J113" s="340">
        <v>0.10674024373292899</v>
      </c>
      <c r="K113" s="340">
        <v>0.15140824019908899</v>
      </c>
      <c r="L113" s="340">
        <v>9.4021193683147403E-2</v>
      </c>
      <c r="M113" s="340">
        <v>0.10075955837965</v>
      </c>
      <c r="N113" s="340">
        <v>1.71135906130075E-2</v>
      </c>
      <c r="O113" s="346">
        <v>911.87725830078102</v>
      </c>
      <c r="P113" s="346">
        <v>835</v>
      </c>
    </row>
    <row r="114" spans="1:16" x14ac:dyDescent="0.2">
      <c r="A114" s="2" t="s">
        <v>123</v>
      </c>
      <c r="B114" s="343">
        <v>160</v>
      </c>
      <c r="C114" s="340">
        <v>0</v>
      </c>
      <c r="D114" s="340">
        <v>1.3806573115289201E-2</v>
      </c>
      <c r="E114" s="340">
        <v>3.9392594248056398E-2</v>
      </c>
      <c r="F114" s="340">
        <v>8.5883930325508104E-2</v>
      </c>
      <c r="G114" s="340">
        <v>0.12822002172470101</v>
      </c>
      <c r="H114" s="340">
        <v>0.121117703616619</v>
      </c>
      <c r="I114" s="340">
        <v>0.128296688199043</v>
      </c>
      <c r="J114" s="340">
        <v>4.7839939594268799E-2</v>
      </c>
      <c r="K114" s="340">
        <v>0.20025195181369801</v>
      </c>
      <c r="L114" s="340">
        <v>0.16363897919654799</v>
      </c>
      <c r="M114" s="340">
        <v>6.7812658846378299E-2</v>
      </c>
      <c r="N114" s="340">
        <v>3.7389730568975202E-3</v>
      </c>
      <c r="O114" s="346">
        <v>902.74670410156205</v>
      </c>
      <c r="P114" s="346">
        <v>800</v>
      </c>
    </row>
    <row r="115" spans="1:16" x14ac:dyDescent="0.2">
      <c r="A115" s="2" t="s">
        <v>124</v>
      </c>
      <c r="B115" s="343">
        <v>70</v>
      </c>
      <c r="C115" s="340">
        <v>0</v>
      </c>
      <c r="D115" s="340">
        <v>6.1342460103332996E-3</v>
      </c>
      <c r="E115" s="340">
        <v>8.1471957266330705E-2</v>
      </c>
      <c r="F115" s="340">
        <v>0.213940024375916</v>
      </c>
      <c r="G115" s="340">
        <v>0.191992923617363</v>
      </c>
      <c r="H115" s="340">
        <v>0.16540347039699599</v>
      </c>
      <c r="I115" s="340">
        <v>0.140330195426941</v>
      </c>
      <c r="J115" s="340">
        <v>4.5221116393804599E-2</v>
      </c>
      <c r="K115" s="340">
        <v>9.6700914204120594E-2</v>
      </c>
      <c r="L115" s="340">
        <v>1.3112748973071599E-2</v>
      </c>
      <c r="M115" s="340">
        <v>4.1867336258292198E-3</v>
      </c>
      <c r="N115" s="340">
        <v>4.1505649685859701E-2</v>
      </c>
      <c r="O115" s="346">
        <v>778.02941894531205</v>
      </c>
      <c r="P115" s="346">
        <v>700</v>
      </c>
    </row>
    <row r="116" spans="1:16" x14ac:dyDescent="0.2">
      <c r="A116" s="5" t="s">
        <v>125</v>
      </c>
      <c r="B116" s="342" t="s">
        <v>1</v>
      </c>
      <c r="C116" s="339" t="s">
        <v>1</v>
      </c>
      <c r="D116" s="339" t="s">
        <v>1</v>
      </c>
      <c r="E116" s="339" t="s">
        <v>1</v>
      </c>
      <c r="F116" s="339" t="s">
        <v>1</v>
      </c>
      <c r="G116" s="339" t="s">
        <v>1</v>
      </c>
      <c r="H116" s="339" t="s">
        <v>1</v>
      </c>
      <c r="I116" s="339" t="s">
        <v>1</v>
      </c>
      <c r="J116" s="339" t="s">
        <v>1</v>
      </c>
      <c r="K116" s="339" t="s">
        <v>1</v>
      </c>
      <c r="L116" s="339" t="s">
        <v>1</v>
      </c>
      <c r="M116" s="339" t="s">
        <v>1</v>
      </c>
      <c r="N116" s="339" t="s">
        <v>1</v>
      </c>
      <c r="O116" s="345" t="s">
        <v>1</v>
      </c>
      <c r="P116" s="345" t="s">
        <v>1</v>
      </c>
    </row>
    <row r="117" spans="1:16" x14ac:dyDescent="0.2">
      <c r="A117" s="2" t="s">
        <v>126</v>
      </c>
      <c r="B117" s="343">
        <v>73</v>
      </c>
      <c r="C117" s="340">
        <v>0</v>
      </c>
      <c r="D117" s="340">
        <v>0</v>
      </c>
      <c r="E117" s="340">
        <v>0.12979905307292899</v>
      </c>
      <c r="F117" s="340">
        <v>0.23326353728771199</v>
      </c>
      <c r="G117" s="340">
        <v>0.15863901376724199</v>
      </c>
      <c r="H117" s="340">
        <v>0.17301473021507299</v>
      </c>
      <c r="I117" s="340">
        <v>8.2616351544856997E-2</v>
      </c>
      <c r="J117" s="340">
        <v>6.7521005868911702E-2</v>
      </c>
      <c r="K117" s="340">
        <v>0.10506004840135599</v>
      </c>
      <c r="L117" s="340">
        <v>3.9187125861644703E-2</v>
      </c>
      <c r="M117" s="340">
        <v>1.08991302549839E-2</v>
      </c>
      <c r="N117" s="340">
        <v>0</v>
      </c>
      <c r="O117" s="346">
        <v>710.67590332031205</v>
      </c>
      <c r="P117" s="346">
        <v>650</v>
      </c>
    </row>
    <row r="118" spans="1:16" x14ac:dyDescent="0.2">
      <c r="A118" s="2" t="s">
        <v>127</v>
      </c>
      <c r="B118" s="343">
        <v>18</v>
      </c>
      <c r="C118" s="340" t="s">
        <v>1</v>
      </c>
      <c r="D118" s="340" t="s">
        <v>1</v>
      </c>
      <c r="E118" s="340" t="s">
        <v>1</v>
      </c>
      <c r="F118" s="340" t="s">
        <v>1</v>
      </c>
      <c r="G118" s="340" t="s">
        <v>1</v>
      </c>
      <c r="H118" s="340" t="s">
        <v>1</v>
      </c>
      <c r="I118" s="340" t="s">
        <v>1</v>
      </c>
      <c r="J118" s="340" t="s">
        <v>1</v>
      </c>
      <c r="K118" s="340" t="s">
        <v>1</v>
      </c>
      <c r="L118" s="340" t="s">
        <v>1</v>
      </c>
      <c r="M118" s="340" t="s">
        <v>1</v>
      </c>
      <c r="N118" s="340" t="s">
        <v>1</v>
      </c>
      <c r="O118" s="346" t="s">
        <v>1</v>
      </c>
      <c r="P118" s="346" t="s">
        <v>1</v>
      </c>
    </row>
    <row r="119" spans="1:16" x14ac:dyDescent="0.2">
      <c r="A119" s="2" t="s">
        <v>128</v>
      </c>
      <c r="B119" s="343">
        <v>23</v>
      </c>
      <c r="C119" s="340" t="s">
        <v>1</v>
      </c>
      <c r="D119" s="340" t="s">
        <v>1</v>
      </c>
      <c r="E119" s="340" t="s">
        <v>1</v>
      </c>
      <c r="F119" s="340" t="s">
        <v>1</v>
      </c>
      <c r="G119" s="340" t="s">
        <v>1</v>
      </c>
      <c r="H119" s="340" t="s">
        <v>1</v>
      </c>
      <c r="I119" s="340" t="s">
        <v>1</v>
      </c>
      <c r="J119" s="340" t="s">
        <v>1</v>
      </c>
      <c r="K119" s="340" t="s">
        <v>1</v>
      </c>
      <c r="L119" s="340" t="s">
        <v>1</v>
      </c>
      <c r="M119" s="340" t="s">
        <v>1</v>
      </c>
      <c r="N119" s="340" t="s">
        <v>1</v>
      </c>
      <c r="O119" s="346" t="s">
        <v>1</v>
      </c>
      <c r="P119" s="346" t="s">
        <v>1</v>
      </c>
    </row>
    <row r="120" spans="1:16" x14ac:dyDescent="0.2">
      <c r="A120" s="2" t="s">
        <v>129</v>
      </c>
      <c r="B120" s="343">
        <v>45</v>
      </c>
      <c r="C120" s="340">
        <v>0</v>
      </c>
      <c r="D120" s="340">
        <v>0</v>
      </c>
      <c r="E120" s="340">
        <v>7.6913468539714799E-2</v>
      </c>
      <c r="F120" s="340">
        <v>0.108109600841999</v>
      </c>
      <c r="G120" s="340">
        <v>0.28651458024978599</v>
      </c>
      <c r="H120" s="340">
        <v>0.131235226988792</v>
      </c>
      <c r="I120" s="340">
        <v>8.9647106826305403E-2</v>
      </c>
      <c r="J120" s="340">
        <v>3.50408032536507E-2</v>
      </c>
      <c r="K120" s="340">
        <v>0.20034888386726399</v>
      </c>
      <c r="L120" s="340">
        <v>3.22745852172375E-2</v>
      </c>
      <c r="M120" s="340">
        <v>3.3963855355977998E-2</v>
      </c>
      <c r="N120" s="340">
        <v>5.9518888592719997E-3</v>
      </c>
      <c r="O120" s="346">
        <v>775.98248291015602</v>
      </c>
      <c r="P120" s="346">
        <v>700</v>
      </c>
    </row>
    <row r="121" spans="1:16" x14ac:dyDescent="0.2">
      <c r="A121" s="2" t="s">
        <v>130</v>
      </c>
      <c r="B121" s="343">
        <v>39</v>
      </c>
      <c r="C121" s="340">
        <v>0</v>
      </c>
      <c r="D121" s="340">
        <v>4.1085001081228298E-2</v>
      </c>
      <c r="E121" s="340">
        <v>6.43438920378685E-2</v>
      </c>
      <c r="F121" s="340">
        <v>0.153481870889664</v>
      </c>
      <c r="G121" s="340">
        <v>0.112789921462536</v>
      </c>
      <c r="H121" s="340">
        <v>0.13834087550640101</v>
      </c>
      <c r="I121" s="340">
        <v>7.2510749101638794E-2</v>
      </c>
      <c r="J121" s="340">
        <v>4.7627180814743E-2</v>
      </c>
      <c r="K121" s="340">
        <v>0.18478949368</v>
      </c>
      <c r="L121" s="340">
        <v>0.18503101170062999</v>
      </c>
      <c r="M121" s="340">
        <v>0</v>
      </c>
      <c r="N121" s="340">
        <v>0</v>
      </c>
      <c r="O121" s="346">
        <v>820.568359375</v>
      </c>
      <c r="P121" s="346">
        <v>750</v>
      </c>
    </row>
    <row r="122" spans="1:16" x14ac:dyDescent="0.2">
      <c r="A122" s="2" t="s">
        <v>131</v>
      </c>
      <c r="B122" s="343">
        <v>36</v>
      </c>
      <c r="C122" s="340">
        <v>0</v>
      </c>
      <c r="D122" s="340">
        <v>0</v>
      </c>
      <c r="E122" s="340">
        <v>0</v>
      </c>
      <c r="F122" s="340">
        <v>2.4489464238286001E-2</v>
      </c>
      <c r="G122" s="340">
        <v>0.117411427199841</v>
      </c>
      <c r="H122" s="340">
        <v>6.9104157388210297E-2</v>
      </c>
      <c r="I122" s="340">
        <v>0.102422565221786</v>
      </c>
      <c r="J122" s="340">
        <v>0.22589419782161699</v>
      </c>
      <c r="K122" s="340">
        <v>0.23273287713527699</v>
      </c>
      <c r="L122" s="340">
        <v>8.6304508149623899E-2</v>
      </c>
      <c r="M122" s="340">
        <v>0.14164079725742301</v>
      </c>
      <c r="N122" s="340">
        <v>0</v>
      </c>
      <c r="O122" s="346">
        <v>984.06781005859398</v>
      </c>
      <c r="P122" s="346">
        <v>950</v>
      </c>
    </row>
    <row r="123" spans="1:16" x14ac:dyDescent="0.2">
      <c r="A123" s="2" t="s">
        <v>132</v>
      </c>
      <c r="B123" s="343">
        <v>18</v>
      </c>
      <c r="C123" s="340" t="s">
        <v>1</v>
      </c>
      <c r="D123" s="340" t="s">
        <v>1</v>
      </c>
      <c r="E123" s="340" t="s">
        <v>1</v>
      </c>
      <c r="F123" s="340" t="s">
        <v>1</v>
      </c>
      <c r="G123" s="340" t="s">
        <v>1</v>
      </c>
      <c r="H123" s="340" t="s">
        <v>1</v>
      </c>
      <c r="I123" s="340" t="s">
        <v>1</v>
      </c>
      <c r="J123" s="340" t="s">
        <v>1</v>
      </c>
      <c r="K123" s="340" t="s">
        <v>1</v>
      </c>
      <c r="L123" s="340" t="s">
        <v>1</v>
      </c>
      <c r="M123" s="340" t="s">
        <v>1</v>
      </c>
      <c r="N123" s="340" t="s">
        <v>1</v>
      </c>
      <c r="O123" s="346" t="s">
        <v>1</v>
      </c>
      <c r="P123" s="346" t="s">
        <v>1</v>
      </c>
    </row>
    <row r="124" spans="1:16" x14ac:dyDescent="0.2">
      <c r="A124" s="3" t="s">
        <v>133</v>
      </c>
      <c r="B124" s="344">
        <v>93</v>
      </c>
      <c r="C124" s="341">
        <v>0</v>
      </c>
      <c r="D124" s="341">
        <v>3.5820784978568602E-3</v>
      </c>
      <c r="E124" s="341">
        <v>1.0978802107274499E-2</v>
      </c>
      <c r="F124" s="341">
        <v>5.4804002866148897E-3</v>
      </c>
      <c r="G124" s="341">
        <v>7.0593044161796598E-2</v>
      </c>
      <c r="H124" s="341">
        <v>0.10964637994766201</v>
      </c>
      <c r="I124" s="341">
        <v>0.16105456650257099</v>
      </c>
      <c r="J124" s="341">
        <v>3.7625078111886999E-2</v>
      </c>
      <c r="K124" s="341">
        <v>0.112815447151661</v>
      </c>
      <c r="L124" s="341">
        <v>0.220266759395599</v>
      </c>
      <c r="M124" s="341">
        <v>0.19090040028095201</v>
      </c>
      <c r="N124" s="341">
        <v>7.7057041227817494E-2</v>
      </c>
      <c r="O124" s="347">
        <v>1176.17211914062</v>
      </c>
      <c r="P124" s="347">
        <v>1100</v>
      </c>
    </row>
    <row r="126" spans="1:1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5" width="12.77734375" bestFit="1" customWidth="1"/>
  </cols>
  <sheetData>
    <row r="1" spans="1:15" x14ac:dyDescent="0.2">
      <c r="A1" s="16" t="str">
        <f>HYPERLINK("#'Inhalt'!A1", "Inhalt")</f>
        <v>Inhalt</v>
      </c>
    </row>
    <row r="3" spans="1:15" x14ac:dyDescent="0.2">
      <c r="A3" s="1" t="s">
        <v>316</v>
      </c>
    </row>
    <row r="4" spans="1:15" x14ac:dyDescent="0.2">
      <c r="A4" t="s">
        <v>289</v>
      </c>
    </row>
    <row r="5" spans="1:15" x14ac:dyDescent="0.2">
      <c r="A5" s="4" t="s">
        <v>24</v>
      </c>
      <c r="B5" s="4" t="s">
        <v>4</v>
      </c>
      <c r="C5" s="4" t="s">
        <v>221</v>
      </c>
      <c r="D5" s="4" t="s">
        <v>222</v>
      </c>
      <c r="E5" s="4" t="s">
        <v>223</v>
      </c>
      <c r="F5" s="4" t="s">
        <v>224</v>
      </c>
      <c r="G5" s="4" t="s">
        <v>225</v>
      </c>
      <c r="H5" s="4" t="s">
        <v>226</v>
      </c>
      <c r="I5" s="4" t="s">
        <v>227</v>
      </c>
      <c r="J5" s="4" t="s">
        <v>228</v>
      </c>
      <c r="K5" s="4" t="s">
        <v>229</v>
      </c>
      <c r="L5" s="4" t="s">
        <v>233</v>
      </c>
      <c r="M5" s="4" t="s">
        <v>230</v>
      </c>
      <c r="N5" s="4" t="s">
        <v>25</v>
      </c>
      <c r="O5" s="4" t="s">
        <v>172</v>
      </c>
    </row>
    <row r="6" spans="1:15" x14ac:dyDescent="0.2">
      <c r="A6" s="5" t="s">
        <v>26</v>
      </c>
      <c r="B6" s="351" t="s">
        <v>1</v>
      </c>
      <c r="C6" s="348" t="s">
        <v>1</v>
      </c>
      <c r="D6" s="348" t="s">
        <v>1</v>
      </c>
      <c r="E6" s="348" t="s">
        <v>1</v>
      </c>
      <c r="F6" s="348" t="s">
        <v>1</v>
      </c>
      <c r="G6" s="348" t="s">
        <v>1</v>
      </c>
      <c r="H6" s="348" t="s">
        <v>1</v>
      </c>
      <c r="I6" s="348" t="s">
        <v>1</v>
      </c>
      <c r="J6" s="348" t="s">
        <v>1</v>
      </c>
      <c r="K6" s="348" t="s">
        <v>1</v>
      </c>
      <c r="L6" s="348" t="s">
        <v>1</v>
      </c>
      <c r="M6" s="348" t="s">
        <v>1</v>
      </c>
      <c r="N6" s="354" t="s">
        <v>1</v>
      </c>
      <c r="O6" s="354" t="s">
        <v>1</v>
      </c>
    </row>
    <row r="7" spans="1:15" x14ac:dyDescent="0.2">
      <c r="A7" s="2" t="s">
        <v>26</v>
      </c>
      <c r="B7" s="352">
        <v>373</v>
      </c>
      <c r="C7" s="349">
        <v>2.5409848894923899E-3</v>
      </c>
      <c r="D7" s="349">
        <v>7.8833922743797302E-3</v>
      </c>
      <c r="E7" s="349">
        <v>1.05108618736267E-2</v>
      </c>
      <c r="F7" s="349">
        <v>2.2376287728548001E-2</v>
      </c>
      <c r="G7" s="349">
        <v>6.6885098814964294E-2</v>
      </c>
      <c r="H7" s="349">
        <v>6.9523908197879805E-2</v>
      </c>
      <c r="I7" s="349">
        <v>0.203542485833168</v>
      </c>
      <c r="J7" s="349">
        <v>0.124534264206886</v>
      </c>
      <c r="K7" s="349">
        <v>0.27192059159278897</v>
      </c>
      <c r="L7" s="349">
        <v>0.179572269320488</v>
      </c>
      <c r="M7" s="349">
        <v>4.0709841996431399E-2</v>
      </c>
      <c r="N7" s="355">
        <v>12.304474830627401</v>
      </c>
      <c r="O7" s="355">
        <v>11.8279571533203</v>
      </c>
    </row>
    <row r="8" spans="1:15" x14ac:dyDescent="0.2">
      <c r="A8" s="5" t="s">
        <v>27</v>
      </c>
      <c r="B8" s="351" t="s">
        <v>1</v>
      </c>
      <c r="C8" s="348" t="s">
        <v>1</v>
      </c>
      <c r="D8" s="348" t="s">
        <v>1</v>
      </c>
      <c r="E8" s="348" t="s">
        <v>1</v>
      </c>
      <c r="F8" s="348" t="s">
        <v>1</v>
      </c>
      <c r="G8" s="348" t="s">
        <v>1</v>
      </c>
      <c r="H8" s="348" t="s">
        <v>1</v>
      </c>
      <c r="I8" s="348" t="s">
        <v>1</v>
      </c>
      <c r="J8" s="348" t="s">
        <v>1</v>
      </c>
      <c r="K8" s="348" t="s">
        <v>1</v>
      </c>
      <c r="L8" s="348" t="s">
        <v>1</v>
      </c>
      <c r="M8" s="348" t="s">
        <v>1</v>
      </c>
      <c r="N8" s="354" t="s">
        <v>1</v>
      </c>
      <c r="O8" s="354" t="s">
        <v>1</v>
      </c>
    </row>
    <row r="9" spans="1:15" x14ac:dyDescent="0.2">
      <c r="A9" s="2" t="s">
        <v>28</v>
      </c>
      <c r="B9" s="352">
        <v>167</v>
      </c>
      <c r="C9" s="349">
        <v>1.3157619396224601E-3</v>
      </c>
      <c r="D9" s="349">
        <v>3.8896840997040302E-3</v>
      </c>
      <c r="E9" s="349">
        <v>1.44733814522624E-2</v>
      </c>
      <c r="F9" s="349">
        <v>1.7840784043073699E-2</v>
      </c>
      <c r="G9" s="349">
        <v>5.0964415073394803E-2</v>
      </c>
      <c r="H9" s="349">
        <v>7.1694150567054707E-2</v>
      </c>
      <c r="I9" s="349">
        <v>0.18750847876071899</v>
      </c>
      <c r="J9" s="349">
        <v>0.108839303255081</v>
      </c>
      <c r="K9" s="349">
        <v>0.31052845716476402</v>
      </c>
      <c r="L9" s="349">
        <v>0.19641031324863401</v>
      </c>
      <c r="M9" s="349">
        <v>3.6535270512104E-2</v>
      </c>
      <c r="N9" s="355">
        <v>12.522962570190399</v>
      </c>
      <c r="O9" s="355">
        <v>12.2641506195068</v>
      </c>
    </row>
    <row r="10" spans="1:15" x14ac:dyDescent="0.2">
      <c r="A10" s="2" t="s">
        <v>29</v>
      </c>
      <c r="B10" s="352">
        <v>26</v>
      </c>
      <c r="C10" s="349" t="s">
        <v>1</v>
      </c>
      <c r="D10" s="349" t="s">
        <v>1</v>
      </c>
      <c r="E10" s="349" t="s">
        <v>1</v>
      </c>
      <c r="F10" s="349" t="s">
        <v>1</v>
      </c>
      <c r="G10" s="349" t="s">
        <v>1</v>
      </c>
      <c r="H10" s="349" t="s">
        <v>1</v>
      </c>
      <c r="I10" s="349" t="s">
        <v>1</v>
      </c>
      <c r="J10" s="349" t="s">
        <v>1</v>
      </c>
      <c r="K10" s="349" t="s">
        <v>1</v>
      </c>
      <c r="L10" s="349" t="s">
        <v>1</v>
      </c>
      <c r="M10" s="349" t="s">
        <v>1</v>
      </c>
      <c r="N10" s="355" t="s">
        <v>1</v>
      </c>
      <c r="O10" s="355" t="s">
        <v>1</v>
      </c>
    </row>
    <row r="11" spans="1:15" x14ac:dyDescent="0.2">
      <c r="A11" s="2" t="s">
        <v>30</v>
      </c>
      <c r="B11" s="352">
        <v>52</v>
      </c>
      <c r="C11" s="349">
        <v>0</v>
      </c>
      <c r="D11" s="349">
        <v>8.6935805156827008E-3</v>
      </c>
      <c r="E11" s="349">
        <v>0</v>
      </c>
      <c r="F11" s="349">
        <v>0</v>
      </c>
      <c r="G11" s="349">
        <v>9.1101834550499899E-3</v>
      </c>
      <c r="H11" s="349">
        <v>0.113154374063015</v>
      </c>
      <c r="I11" s="349">
        <v>0.12919254601001701</v>
      </c>
      <c r="J11" s="349">
        <v>0.19603288173675501</v>
      </c>
      <c r="K11" s="349">
        <v>0.31340381503105202</v>
      </c>
      <c r="L11" s="349">
        <v>0.184191003441811</v>
      </c>
      <c r="M11" s="349">
        <v>4.6221598982811002E-2</v>
      </c>
      <c r="N11" s="355">
        <v>12.728497505188001</v>
      </c>
      <c r="O11" s="355">
        <v>12.5</v>
      </c>
    </row>
    <row r="12" spans="1:15" x14ac:dyDescent="0.2">
      <c r="A12" s="2" t="s">
        <v>31</v>
      </c>
      <c r="B12" s="352">
        <v>80</v>
      </c>
      <c r="C12" s="349">
        <v>4.2266980744898302E-3</v>
      </c>
      <c r="D12" s="349">
        <v>2.6988403871655499E-2</v>
      </c>
      <c r="E12" s="349">
        <v>1.40907624736428E-2</v>
      </c>
      <c r="F12" s="349">
        <v>7.1665585041046101E-2</v>
      </c>
      <c r="G12" s="349">
        <v>0.112623304128647</v>
      </c>
      <c r="H12" s="349">
        <v>6.4666359685361403E-3</v>
      </c>
      <c r="I12" s="349">
        <v>0.207099929451942</v>
      </c>
      <c r="J12" s="349">
        <v>0.158047020435333</v>
      </c>
      <c r="K12" s="349">
        <v>0.16041857004165599</v>
      </c>
      <c r="L12" s="349">
        <v>0.15275466442108199</v>
      </c>
      <c r="M12" s="349">
        <v>8.5618428885936695E-2</v>
      </c>
      <c r="N12" s="355">
        <v>12.1409406661987</v>
      </c>
      <c r="O12" s="355">
        <v>11.1111106872559</v>
      </c>
    </row>
    <row r="13" spans="1:15" x14ac:dyDescent="0.2">
      <c r="A13" s="2" t="s">
        <v>32</v>
      </c>
      <c r="B13" s="352">
        <v>16</v>
      </c>
      <c r="C13" s="349" t="s">
        <v>1</v>
      </c>
      <c r="D13" s="349" t="s">
        <v>1</v>
      </c>
      <c r="E13" s="349" t="s">
        <v>1</v>
      </c>
      <c r="F13" s="349" t="s">
        <v>1</v>
      </c>
      <c r="G13" s="349" t="s">
        <v>1</v>
      </c>
      <c r="H13" s="349" t="s">
        <v>1</v>
      </c>
      <c r="I13" s="349" t="s">
        <v>1</v>
      </c>
      <c r="J13" s="349" t="s">
        <v>1</v>
      </c>
      <c r="K13" s="349" t="s">
        <v>1</v>
      </c>
      <c r="L13" s="349" t="s">
        <v>1</v>
      </c>
      <c r="M13" s="349" t="s">
        <v>1</v>
      </c>
      <c r="N13" s="355" t="s">
        <v>1</v>
      </c>
      <c r="O13" s="355" t="s">
        <v>1</v>
      </c>
    </row>
    <row r="14" spans="1:15" x14ac:dyDescent="0.2">
      <c r="A14" s="2" t="s">
        <v>33</v>
      </c>
      <c r="B14" s="352">
        <v>26</v>
      </c>
      <c r="C14" s="349" t="s">
        <v>1</v>
      </c>
      <c r="D14" s="349" t="s">
        <v>1</v>
      </c>
      <c r="E14" s="349" t="s">
        <v>1</v>
      </c>
      <c r="F14" s="349" t="s">
        <v>1</v>
      </c>
      <c r="G14" s="349" t="s">
        <v>1</v>
      </c>
      <c r="H14" s="349" t="s">
        <v>1</v>
      </c>
      <c r="I14" s="349" t="s">
        <v>1</v>
      </c>
      <c r="J14" s="349" t="s">
        <v>1</v>
      </c>
      <c r="K14" s="349" t="s">
        <v>1</v>
      </c>
      <c r="L14" s="349" t="s">
        <v>1</v>
      </c>
      <c r="M14" s="349" t="s">
        <v>1</v>
      </c>
      <c r="N14" s="355" t="s">
        <v>1</v>
      </c>
      <c r="O14" s="355" t="s">
        <v>1</v>
      </c>
    </row>
    <row r="15" spans="1:15" x14ac:dyDescent="0.2">
      <c r="A15" s="5" t="s">
        <v>34</v>
      </c>
      <c r="B15" s="351" t="s">
        <v>1</v>
      </c>
      <c r="C15" s="348" t="s">
        <v>1</v>
      </c>
      <c r="D15" s="348" t="s">
        <v>1</v>
      </c>
      <c r="E15" s="348" t="s">
        <v>1</v>
      </c>
      <c r="F15" s="348" t="s">
        <v>1</v>
      </c>
      <c r="G15" s="348" t="s">
        <v>1</v>
      </c>
      <c r="H15" s="348" t="s">
        <v>1</v>
      </c>
      <c r="I15" s="348" t="s">
        <v>1</v>
      </c>
      <c r="J15" s="348" t="s">
        <v>1</v>
      </c>
      <c r="K15" s="348" t="s">
        <v>1</v>
      </c>
      <c r="L15" s="348" t="s">
        <v>1</v>
      </c>
      <c r="M15" s="348" t="s">
        <v>1</v>
      </c>
      <c r="N15" s="354" t="s">
        <v>1</v>
      </c>
      <c r="O15" s="354" t="s">
        <v>1</v>
      </c>
    </row>
    <row r="16" spans="1:15" x14ac:dyDescent="0.2">
      <c r="A16" s="2" t="s">
        <v>35</v>
      </c>
      <c r="B16" s="352">
        <v>276</v>
      </c>
      <c r="C16" s="349">
        <v>1.9707719329744599E-3</v>
      </c>
      <c r="D16" s="349">
        <v>8.2195410504937207E-3</v>
      </c>
      <c r="E16" s="349">
        <v>3.28503223136067E-3</v>
      </c>
      <c r="F16" s="349">
        <v>2.3779058828949901E-2</v>
      </c>
      <c r="G16" s="349">
        <v>6.8439707159996005E-2</v>
      </c>
      <c r="H16" s="349">
        <v>6.0752760618925102E-2</v>
      </c>
      <c r="I16" s="349">
        <v>0.188195586204529</v>
      </c>
      <c r="J16" s="349">
        <v>0.126238703727722</v>
      </c>
      <c r="K16" s="349">
        <v>0.28938677906990101</v>
      </c>
      <c r="L16" s="349">
        <v>0.18894922733306899</v>
      </c>
      <c r="M16" s="349">
        <v>4.0782842785120003E-2</v>
      </c>
      <c r="N16" s="355">
        <v>12.4693946838379</v>
      </c>
      <c r="O16" s="355">
        <v>12</v>
      </c>
    </row>
    <row r="17" spans="1:15" x14ac:dyDescent="0.2">
      <c r="A17" s="2" t="s">
        <v>36</v>
      </c>
      <c r="B17" s="352">
        <v>22</v>
      </c>
      <c r="C17" s="349" t="s">
        <v>1</v>
      </c>
      <c r="D17" s="349" t="s">
        <v>1</v>
      </c>
      <c r="E17" s="349" t="s">
        <v>1</v>
      </c>
      <c r="F17" s="349" t="s">
        <v>1</v>
      </c>
      <c r="G17" s="349" t="s">
        <v>1</v>
      </c>
      <c r="H17" s="349" t="s">
        <v>1</v>
      </c>
      <c r="I17" s="349" t="s">
        <v>1</v>
      </c>
      <c r="J17" s="349" t="s">
        <v>1</v>
      </c>
      <c r="K17" s="349" t="s">
        <v>1</v>
      </c>
      <c r="L17" s="349" t="s">
        <v>1</v>
      </c>
      <c r="M17" s="349" t="s">
        <v>1</v>
      </c>
      <c r="N17" s="355" t="s">
        <v>1</v>
      </c>
      <c r="O17" s="355" t="s">
        <v>1</v>
      </c>
    </row>
    <row r="18" spans="1:15" x14ac:dyDescent="0.2">
      <c r="A18" s="2" t="s">
        <v>37</v>
      </c>
      <c r="B18" s="352">
        <v>41</v>
      </c>
      <c r="C18" s="349">
        <v>1.6018511727452299E-2</v>
      </c>
      <c r="D18" s="349">
        <v>0</v>
      </c>
      <c r="E18" s="349">
        <v>0</v>
      </c>
      <c r="F18" s="349">
        <v>0</v>
      </c>
      <c r="G18" s="349">
        <v>0.135147720575333</v>
      </c>
      <c r="H18" s="349">
        <v>8.8400617241859394E-2</v>
      </c>
      <c r="I18" s="349">
        <v>0.33160033822059598</v>
      </c>
      <c r="J18" s="349">
        <v>0.139758795499802</v>
      </c>
      <c r="K18" s="349">
        <v>0.17069335281848899</v>
      </c>
      <c r="L18" s="349">
        <v>0.10744773596525201</v>
      </c>
      <c r="M18" s="349">
        <v>1.09329232946038E-2</v>
      </c>
      <c r="N18" s="355">
        <v>11.226179122924799</v>
      </c>
      <c r="O18" s="355">
        <v>10.4615383148193</v>
      </c>
    </row>
    <row r="19" spans="1:15" x14ac:dyDescent="0.2">
      <c r="A19" s="2" t="s">
        <v>38</v>
      </c>
      <c r="B19" s="352">
        <v>25</v>
      </c>
      <c r="C19" s="349" t="s">
        <v>1</v>
      </c>
      <c r="D19" s="349" t="s">
        <v>1</v>
      </c>
      <c r="E19" s="349" t="s">
        <v>1</v>
      </c>
      <c r="F19" s="349" t="s">
        <v>1</v>
      </c>
      <c r="G19" s="349" t="s">
        <v>1</v>
      </c>
      <c r="H19" s="349" t="s">
        <v>1</v>
      </c>
      <c r="I19" s="349" t="s">
        <v>1</v>
      </c>
      <c r="J19" s="349" t="s">
        <v>1</v>
      </c>
      <c r="K19" s="349" t="s">
        <v>1</v>
      </c>
      <c r="L19" s="349" t="s">
        <v>1</v>
      </c>
      <c r="M19" s="349" t="s">
        <v>1</v>
      </c>
      <c r="N19" s="355" t="s">
        <v>1</v>
      </c>
      <c r="O19" s="355" t="s">
        <v>1</v>
      </c>
    </row>
    <row r="20" spans="1:15" x14ac:dyDescent="0.2">
      <c r="A20" s="5" t="s">
        <v>39</v>
      </c>
      <c r="B20" s="351" t="s">
        <v>1</v>
      </c>
      <c r="C20" s="348" t="s">
        <v>1</v>
      </c>
      <c r="D20" s="348" t="s">
        <v>1</v>
      </c>
      <c r="E20" s="348" t="s">
        <v>1</v>
      </c>
      <c r="F20" s="348" t="s">
        <v>1</v>
      </c>
      <c r="G20" s="348" t="s">
        <v>1</v>
      </c>
      <c r="H20" s="348" t="s">
        <v>1</v>
      </c>
      <c r="I20" s="348" t="s">
        <v>1</v>
      </c>
      <c r="J20" s="348" t="s">
        <v>1</v>
      </c>
      <c r="K20" s="348" t="s">
        <v>1</v>
      </c>
      <c r="L20" s="348" t="s">
        <v>1</v>
      </c>
      <c r="M20" s="348" t="s">
        <v>1</v>
      </c>
      <c r="N20" s="354" t="s">
        <v>1</v>
      </c>
      <c r="O20" s="354" t="s">
        <v>1</v>
      </c>
    </row>
    <row r="21" spans="1:15" x14ac:dyDescent="0.2">
      <c r="A21" s="2" t="s">
        <v>35</v>
      </c>
      <c r="B21" s="352">
        <v>276</v>
      </c>
      <c r="C21" s="349">
        <v>1.9707719329744599E-3</v>
      </c>
      <c r="D21" s="349">
        <v>8.2195410504937207E-3</v>
      </c>
      <c r="E21" s="349">
        <v>3.28503223136067E-3</v>
      </c>
      <c r="F21" s="349">
        <v>2.3779058828949901E-2</v>
      </c>
      <c r="G21" s="349">
        <v>6.8439707159996005E-2</v>
      </c>
      <c r="H21" s="349">
        <v>6.0752760618925102E-2</v>
      </c>
      <c r="I21" s="349">
        <v>0.188195586204529</v>
      </c>
      <c r="J21" s="349">
        <v>0.126238703727722</v>
      </c>
      <c r="K21" s="349">
        <v>0.28938677906990101</v>
      </c>
      <c r="L21" s="349">
        <v>0.18894922733306899</v>
      </c>
      <c r="M21" s="349">
        <v>4.0782842785120003E-2</v>
      </c>
      <c r="N21" s="355">
        <v>12.4693946838379</v>
      </c>
      <c r="O21" s="355">
        <v>12</v>
      </c>
    </row>
    <row r="22" spans="1:15" x14ac:dyDescent="0.2">
      <c r="A22" s="2" t="s">
        <v>40</v>
      </c>
      <c r="B22" s="352">
        <v>12</v>
      </c>
      <c r="C22" s="349" t="s">
        <v>1</v>
      </c>
      <c r="D22" s="349" t="s">
        <v>1</v>
      </c>
      <c r="E22" s="349" t="s">
        <v>1</v>
      </c>
      <c r="F22" s="349" t="s">
        <v>1</v>
      </c>
      <c r="G22" s="349" t="s">
        <v>1</v>
      </c>
      <c r="H22" s="349" t="s">
        <v>1</v>
      </c>
      <c r="I22" s="349" t="s">
        <v>1</v>
      </c>
      <c r="J22" s="349" t="s">
        <v>1</v>
      </c>
      <c r="K22" s="349" t="s">
        <v>1</v>
      </c>
      <c r="L22" s="349" t="s">
        <v>1</v>
      </c>
      <c r="M22" s="349" t="s">
        <v>1</v>
      </c>
      <c r="N22" s="355" t="s">
        <v>1</v>
      </c>
      <c r="O22" s="355" t="s">
        <v>1</v>
      </c>
    </row>
    <row r="23" spans="1:15" x14ac:dyDescent="0.2">
      <c r="A23" s="2" t="s">
        <v>41</v>
      </c>
      <c r="B23" s="352">
        <v>10</v>
      </c>
      <c r="C23" s="349" t="s">
        <v>1</v>
      </c>
      <c r="D23" s="349" t="s">
        <v>1</v>
      </c>
      <c r="E23" s="349" t="s">
        <v>1</v>
      </c>
      <c r="F23" s="349" t="s">
        <v>1</v>
      </c>
      <c r="G23" s="349" t="s">
        <v>1</v>
      </c>
      <c r="H23" s="349" t="s">
        <v>1</v>
      </c>
      <c r="I23" s="349" t="s">
        <v>1</v>
      </c>
      <c r="J23" s="349" t="s">
        <v>1</v>
      </c>
      <c r="K23" s="349" t="s">
        <v>1</v>
      </c>
      <c r="L23" s="349" t="s">
        <v>1</v>
      </c>
      <c r="M23" s="349" t="s">
        <v>1</v>
      </c>
      <c r="N23" s="355" t="s">
        <v>1</v>
      </c>
      <c r="O23" s="355" t="s">
        <v>1</v>
      </c>
    </row>
    <row r="24" spans="1:15" x14ac:dyDescent="0.2">
      <c r="A24" s="2" t="s">
        <v>42</v>
      </c>
      <c r="B24" s="352">
        <v>0</v>
      </c>
      <c r="C24" s="349" t="s">
        <v>1</v>
      </c>
      <c r="D24" s="349" t="s">
        <v>1</v>
      </c>
      <c r="E24" s="349" t="s">
        <v>1</v>
      </c>
      <c r="F24" s="349" t="s">
        <v>1</v>
      </c>
      <c r="G24" s="349" t="s">
        <v>1</v>
      </c>
      <c r="H24" s="349" t="s">
        <v>1</v>
      </c>
      <c r="I24" s="349" t="s">
        <v>1</v>
      </c>
      <c r="J24" s="349" t="s">
        <v>1</v>
      </c>
      <c r="K24" s="349" t="s">
        <v>1</v>
      </c>
      <c r="L24" s="349" t="s">
        <v>1</v>
      </c>
      <c r="M24" s="349" t="s">
        <v>1</v>
      </c>
      <c r="N24" s="355" t="s">
        <v>1</v>
      </c>
      <c r="O24" s="355" t="s">
        <v>1</v>
      </c>
    </row>
    <row r="25" spans="1:15" x14ac:dyDescent="0.2">
      <c r="A25" s="2" t="s">
        <v>43</v>
      </c>
      <c r="B25" s="352">
        <v>0</v>
      </c>
      <c r="C25" s="349" t="s">
        <v>1</v>
      </c>
      <c r="D25" s="349" t="s">
        <v>1</v>
      </c>
      <c r="E25" s="349" t="s">
        <v>1</v>
      </c>
      <c r="F25" s="349" t="s">
        <v>1</v>
      </c>
      <c r="G25" s="349" t="s">
        <v>1</v>
      </c>
      <c r="H25" s="349" t="s">
        <v>1</v>
      </c>
      <c r="I25" s="349" t="s">
        <v>1</v>
      </c>
      <c r="J25" s="349" t="s">
        <v>1</v>
      </c>
      <c r="K25" s="349" t="s">
        <v>1</v>
      </c>
      <c r="L25" s="349" t="s">
        <v>1</v>
      </c>
      <c r="M25" s="349" t="s">
        <v>1</v>
      </c>
      <c r="N25" s="355" t="s">
        <v>1</v>
      </c>
      <c r="O25" s="355" t="s">
        <v>1</v>
      </c>
    </row>
    <row r="26" spans="1:15" x14ac:dyDescent="0.2">
      <c r="A26" s="2" t="s">
        <v>37</v>
      </c>
      <c r="B26" s="352">
        <v>41</v>
      </c>
      <c r="C26" s="349">
        <v>1.6018511727452299E-2</v>
      </c>
      <c r="D26" s="349">
        <v>0</v>
      </c>
      <c r="E26" s="349">
        <v>0</v>
      </c>
      <c r="F26" s="349">
        <v>0</v>
      </c>
      <c r="G26" s="349">
        <v>0.135147720575333</v>
      </c>
      <c r="H26" s="349">
        <v>8.8400617241859394E-2</v>
      </c>
      <c r="I26" s="349">
        <v>0.33160033822059598</v>
      </c>
      <c r="J26" s="349">
        <v>0.139758795499802</v>
      </c>
      <c r="K26" s="349">
        <v>0.17069335281848899</v>
      </c>
      <c r="L26" s="349">
        <v>0.10744773596525201</v>
      </c>
      <c r="M26" s="349">
        <v>1.09329232946038E-2</v>
      </c>
      <c r="N26" s="355">
        <v>11.226179122924799</v>
      </c>
      <c r="O26" s="355">
        <v>10.4615383148193</v>
      </c>
    </row>
    <row r="27" spans="1:15" x14ac:dyDescent="0.2">
      <c r="A27" s="2" t="s">
        <v>44</v>
      </c>
      <c r="B27" s="352">
        <v>4</v>
      </c>
      <c r="C27" s="349" t="s">
        <v>1</v>
      </c>
      <c r="D27" s="349" t="s">
        <v>1</v>
      </c>
      <c r="E27" s="349" t="s">
        <v>1</v>
      </c>
      <c r="F27" s="349" t="s">
        <v>1</v>
      </c>
      <c r="G27" s="349" t="s">
        <v>1</v>
      </c>
      <c r="H27" s="349" t="s">
        <v>1</v>
      </c>
      <c r="I27" s="349" t="s">
        <v>1</v>
      </c>
      <c r="J27" s="349" t="s">
        <v>1</v>
      </c>
      <c r="K27" s="349" t="s">
        <v>1</v>
      </c>
      <c r="L27" s="349" t="s">
        <v>1</v>
      </c>
      <c r="M27" s="349" t="s">
        <v>1</v>
      </c>
      <c r="N27" s="355" t="s">
        <v>1</v>
      </c>
      <c r="O27" s="355" t="s">
        <v>1</v>
      </c>
    </row>
    <row r="28" spans="1:15" x14ac:dyDescent="0.2">
      <c r="A28" s="2" t="s">
        <v>45</v>
      </c>
      <c r="B28" s="352">
        <v>21</v>
      </c>
      <c r="C28" s="349" t="s">
        <v>1</v>
      </c>
      <c r="D28" s="349" t="s">
        <v>1</v>
      </c>
      <c r="E28" s="349" t="s">
        <v>1</v>
      </c>
      <c r="F28" s="349" t="s">
        <v>1</v>
      </c>
      <c r="G28" s="349" t="s">
        <v>1</v>
      </c>
      <c r="H28" s="349" t="s">
        <v>1</v>
      </c>
      <c r="I28" s="349" t="s">
        <v>1</v>
      </c>
      <c r="J28" s="349" t="s">
        <v>1</v>
      </c>
      <c r="K28" s="349" t="s">
        <v>1</v>
      </c>
      <c r="L28" s="349" t="s">
        <v>1</v>
      </c>
      <c r="M28" s="349" t="s">
        <v>1</v>
      </c>
      <c r="N28" s="355" t="s">
        <v>1</v>
      </c>
      <c r="O28" s="355" t="s">
        <v>1</v>
      </c>
    </row>
    <row r="29" spans="1:15" x14ac:dyDescent="0.2">
      <c r="A29" s="5" t="s">
        <v>46</v>
      </c>
      <c r="B29" s="351" t="s">
        <v>1</v>
      </c>
      <c r="C29" s="348" t="s">
        <v>1</v>
      </c>
      <c r="D29" s="348" t="s">
        <v>1</v>
      </c>
      <c r="E29" s="348" t="s">
        <v>1</v>
      </c>
      <c r="F29" s="348" t="s">
        <v>1</v>
      </c>
      <c r="G29" s="348" t="s">
        <v>1</v>
      </c>
      <c r="H29" s="348" t="s">
        <v>1</v>
      </c>
      <c r="I29" s="348" t="s">
        <v>1</v>
      </c>
      <c r="J29" s="348" t="s">
        <v>1</v>
      </c>
      <c r="K29" s="348" t="s">
        <v>1</v>
      </c>
      <c r="L29" s="348" t="s">
        <v>1</v>
      </c>
      <c r="M29" s="348" t="s">
        <v>1</v>
      </c>
      <c r="N29" s="354" t="s">
        <v>1</v>
      </c>
      <c r="O29" s="354" t="s">
        <v>1</v>
      </c>
    </row>
    <row r="30" spans="1:15" x14ac:dyDescent="0.2">
      <c r="A30" s="2" t="s">
        <v>47</v>
      </c>
      <c r="B30" s="352">
        <v>25</v>
      </c>
      <c r="C30" s="349" t="s">
        <v>1</v>
      </c>
      <c r="D30" s="349" t="s">
        <v>1</v>
      </c>
      <c r="E30" s="349" t="s">
        <v>1</v>
      </c>
      <c r="F30" s="349" t="s">
        <v>1</v>
      </c>
      <c r="G30" s="349" t="s">
        <v>1</v>
      </c>
      <c r="H30" s="349" t="s">
        <v>1</v>
      </c>
      <c r="I30" s="349" t="s">
        <v>1</v>
      </c>
      <c r="J30" s="349" t="s">
        <v>1</v>
      </c>
      <c r="K30" s="349" t="s">
        <v>1</v>
      </c>
      <c r="L30" s="349" t="s">
        <v>1</v>
      </c>
      <c r="M30" s="349" t="s">
        <v>1</v>
      </c>
      <c r="N30" s="355" t="s">
        <v>1</v>
      </c>
      <c r="O30" s="355" t="s">
        <v>1</v>
      </c>
    </row>
    <row r="31" spans="1:15" x14ac:dyDescent="0.2">
      <c r="A31" s="2" t="s">
        <v>48</v>
      </c>
      <c r="B31" s="352">
        <v>100</v>
      </c>
      <c r="C31" s="349">
        <v>2.44762212969363E-3</v>
      </c>
      <c r="D31" s="349">
        <v>2.04167030751705E-2</v>
      </c>
      <c r="E31" s="349">
        <v>5.5817090906202802E-3</v>
      </c>
      <c r="F31" s="349">
        <v>2.3947374895215E-2</v>
      </c>
      <c r="G31" s="349">
        <v>8.7995573878288297E-2</v>
      </c>
      <c r="H31" s="349">
        <v>7.4097536504268605E-2</v>
      </c>
      <c r="I31" s="349">
        <v>0.25428855419158902</v>
      </c>
      <c r="J31" s="349">
        <v>7.5292795896530207E-2</v>
      </c>
      <c r="K31" s="349">
        <v>0.31524044275283802</v>
      </c>
      <c r="L31" s="349">
        <v>0.13248139619827301</v>
      </c>
      <c r="M31" s="349">
        <v>8.2102939486503601E-3</v>
      </c>
      <c r="N31" s="355">
        <v>11.6618146896362</v>
      </c>
      <c r="O31" s="355">
        <v>11.1111106872559</v>
      </c>
    </row>
    <row r="32" spans="1:15" x14ac:dyDescent="0.2">
      <c r="A32" s="2" t="s">
        <v>49</v>
      </c>
      <c r="B32" s="352">
        <v>62</v>
      </c>
      <c r="C32" s="349">
        <v>0</v>
      </c>
      <c r="D32" s="349">
        <v>0</v>
      </c>
      <c r="E32" s="349">
        <v>4.6664262190461202E-3</v>
      </c>
      <c r="F32" s="349">
        <v>2.5529149919748299E-2</v>
      </c>
      <c r="G32" s="349">
        <v>2.7321405708789801E-2</v>
      </c>
      <c r="H32" s="349">
        <v>0.186565011739731</v>
      </c>
      <c r="I32" s="349">
        <v>0.17221742868423501</v>
      </c>
      <c r="J32" s="349">
        <v>8.7507031857967404E-2</v>
      </c>
      <c r="K32" s="349">
        <v>0.31494897603988598</v>
      </c>
      <c r="L32" s="349">
        <v>0.175571694970131</v>
      </c>
      <c r="M32" s="349">
        <v>5.6728743948042401E-3</v>
      </c>
      <c r="N32" s="355">
        <v>11.9783782958984</v>
      </c>
      <c r="O32" s="355">
        <v>11.8279571533203</v>
      </c>
    </row>
    <row r="33" spans="1:15" x14ac:dyDescent="0.2">
      <c r="A33" s="2" t="s">
        <v>50</v>
      </c>
      <c r="B33" s="352">
        <v>152</v>
      </c>
      <c r="C33" s="349">
        <v>2.0694318227469899E-3</v>
      </c>
      <c r="D33" s="349">
        <v>0</v>
      </c>
      <c r="E33" s="349">
        <v>0</v>
      </c>
      <c r="F33" s="349">
        <v>2.64275632798672E-2</v>
      </c>
      <c r="G33" s="349">
        <v>7.44601264595985E-2</v>
      </c>
      <c r="H33" s="349">
        <v>1.9520837813615799E-2</v>
      </c>
      <c r="I33" s="349">
        <v>0.13116151094436601</v>
      </c>
      <c r="J33" s="349">
        <v>0.19499915838241599</v>
      </c>
      <c r="K33" s="349">
        <v>0.25007423758506803</v>
      </c>
      <c r="L33" s="349">
        <v>0.227339953184128</v>
      </c>
      <c r="M33" s="349">
        <v>7.3947176337242099E-2</v>
      </c>
      <c r="N33" s="355">
        <v>12.98792552948</v>
      </c>
      <c r="O33" s="355">
        <v>12.5</v>
      </c>
    </row>
    <row r="34" spans="1:15" x14ac:dyDescent="0.2">
      <c r="A34" s="5" t="s">
        <v>51</v>
      </c>
      <c r="B34" s="351" t="s">
        <v>1</v>
      </c>
      <c r="C34" s="348" t="s">
        <v>1</v>
      </c>
      <c r="D34" s="348" t="s">
        <v>1</v>
      </c>
      <c r="E34" s="348" t="s">
        <v>1</v>
      </c>
      <c r="F34" s="348" t="s">
        <v>1</v>
      </c>
      <c r="G34" s="348" t="s">
        <v>1</v>
      </c>
      <c r="H34" s="348" t="s">
        <v>1</v>
      </c>
      <c r="I34" s="348" t="s">
        <v>1</v>
      </c>
      <c r="J34" s="348" t="s">
        <v>1</v>
      </c>
      <c r="K34" s="348" t="s">
        <v>1</v>
      </c>
      <c r="L34" s="348" t="s">
        <v>1</v>
      </c>
      <c r="M34" s="348" t="s">
        <v>1</v>
      </c>
      <c r="N34" s="354" t="s">
        <v>1</v>
      </c>
      <c r="O34" s="354" t="s">
        <v>1</v>
      </c>
    </row>
    <row r="35" spans="1:15" x14ac:dyDescent="0.2">
      <c r="A35" s="2" t="s">
        <v>52</v>
      </c>
      <c r="B35" s="352">
        <v>132</v>
      </c>
      <c r="C35" s="349">
        <v>2.23869155161083E-3</v>
      </c>
      <c r="D35" s="349">
        <v>2.9890039004385502E-3</v>
      </c>
      <c r="E35" s="349">
        <v>1.5279473736882199E-2</v>
      </c>
      <c r="F35" s="349">
        <v>8.5548609495162999E-3</v>
      </c>
      <c r="G35" s="349">
        <v>3.7160743027925498E-2</v>
      </c>
      <c r="H35" s="349">
        <v>8.3966605365276295E-2</v>
      </c>
      <c r="I35" s="349">
        <v>0.19106140732765201</v>
      </c>
      <c r="J35" s="349">
        <v>0.11397186666727099</v>
      </c>
      <c r="K35" s="349">
        <v>0.31356450915336598</v>
      </c>
      <c r="L35" s="349">
        <v>0.20555086433887501</v>
      </c>
      <c r="M35" s="349">
        <v>2.5661984458565702E-2</v>
      </c>
      <c r="N35" s="355">
        <v>12.479138374328601</v>
      </c>
      <c r="O35" s="355">
        <v>12.2641506195068</v>
      </c>
    </row>
    <row r="36" spans="1:15" x14ac:dyDescent="0.2">
      <c r="A36" s="2" t="s">
        <v>53</v>
      </c>
      <c r="B36" s="352">
        <v>136</v>
      </c>
      <c r="C36" s="349">
        <v>2.57571414113045E-3</v>
      </c>
      <c r="D36" s="349">
        <v>1.64465066045523E-2</v>
      </c>
      <c r="E36" s="349">
        <v>8.5867922753095592E-3</v>
      </c>
      <c r="F36" s="349">
        <v>4.3672405183315298E-2</v>
      </c>
      <c r="G36" s="349">
        <v>0.119466215372086</v>
      </c>
      <c r="H36" s="349">
        <v>3.7639494985341998E-2</v>
      </c>
      <c r="I36" s="349">
        <v>0.21763072907924699</v>
      </c>
      <c r="J36" s="349">
        <v>0.12861664593219799</v>
      </c>
      <c r="K36" s="349">
        <v>0.20202320814132699</v>
      </c>
      <c r="L36" s="349">
        <v>0.15548856556415599</v>
      </c>
      <c r="M36" s="349">
        <v>6.7853726446628598E-2</v>
      </c>
      <c r="N36" s="355">
        <v>12.151064872741699</v>
      </c>
      <c r="O36" s="355">
        <v>11.25</v>
      </c>
    </row>
    <row r="37" spans="1:15" x14ac:dyDescent="0.2">
      <c r="A37" s="2" t="s">
        <v>54</v>
      </c>
      <c r="B37" s="352">
        <v>55</v>
      </c>
      <c r="C37" s="349">
        <v>5.7688541710376696E-3</v>
      </c>
      <c r="D37" s="349">
        <v>1.3898357748985299E-2</v>
      </c>
      <c r="E37" s="349">
        <v>0</v>
      </c>
      <c r="F37" s="349">
        <v>3.3242177218198797E-2</v>
      </c>
      <c r="G37" s="349">
        <v>4.8181682825088501E-2</v>
      </c>
      <c r="H37" s="349">
        <v>7.5103253126144395E-2</v>
      </c>
      <c r="I37" s="349">
        <v>0.28232455253601102</v>
      </c>
      <c r="J37" s="349">
        <v>0.18571445345878601</v>
      </c>
      <c r="K37" s="349">
        <v>0.14729756116867099</v>
      </c>
      <c r="L37" s="349">
        <v>0.16524657607078599</v>
      </c>
      <c r="M37" s="349">
        <v>4.3222542852163301E-2</v>
      </c>
      <c r="N37" s="355">
        <v>11.876848220825201</v>
      </c>
      <c r="O37" s="355">
        <v>11.1111106872559</v>
      </c>
    </row>
    <row r="38" spans="1:15" x14ac:dyDescent="0.2">
      <c r="A38" s="2" t="s">
        <v>55</v>
      </c>
      <c r="B38" s="352">
        <v>47</v>
      </c>
      <c r="C38" s="349">
        <v>0</v>
      </c>
      <c r="D38" s="349">
        <v>0</v>
      </c>
      <c r="E38" s="349">
        <v>7.5191613286733601E-3</v>
      </c>
      <c r="F38" s="349">
        <v>1.6527134925127002E-2</v>
      </c>
      <c r="G38" s="349">
        <v>9.1412462294101701E-2</v>
      </c>
      <c r="H38" s="349">
        <v>9.1918125748634297E-2</v>
      </c>
      <c r="I38" s="349">
        <v>0.14358086884021801</v>
      </c>
      <c r="J38" s="349">
        <v>9.8576061427593203E-2</v>
      </c>
      <c r="K38" s="349">
        <v>0.38996952772140497</v>
      </c>
      <c r="L38" s="349">
        <v>0.16049666702747301</v>
      </c>
      <c r="M38" s="349">
        <v>0</v>
      </c>
      <c r="N38" s="355">
        <v>12.0691471099854</v>
      </c>
      <c r="O38" s="355">
        <v>12</v>
      </c>
    </row>
    <row r="39" spans="1:15" x14ac:dyDescent="0.2">
      <c r="A39" s="5" t="s">
        <v>56</v>
      </c>
      <c r="B39" s="351" t="s">
        <v>1</v>
      </c>
      <c r="C39" s="348" t="s">
        <v>1</v>
      </c>
      <c r="D39" s="348" t="s">
        <v>1</v>
      </c>
      <c r="E39" s="348" t="s">
        <v>1</v>
      </c>
      <c r="F39" s="348" t="s">
        <v>1</v>
      </c>
      <c r="G39" s="348" t="s">
        <v>1</v>
      </c>
      <c r="H39" s="348" t="s">
        <v>1</v>
      </c>
      <c r="I39" s="348" t="s">
        <v>1</v>
      </c>
      <c r="J39" s="348" t="s">
        <v>1</v>
      </c>
      <c r="K39" s="348" t="s">
        <v>1</v>
      </c>
      <c r="L39" s="348" t="s">
        <v>1</v>
      </c>
      <c r="M39" s="348" t="s">
        <v>1</v>
      </c>
      <c r="N39" s="354" t="s">
        <v>1</v>
      </c>
      <c r="O39" s="354" t="s">
        <v>1</v>
      </c>
    </row>
    <row r="40" spans="1:15" x14ac:dyDescent="0.2">
      <c r="A40" s="2" t="s">
        <v>57</v>
      </c>
      <c r="B40" s="352">
        <v>318</v>
      </c>
      <c r="C40" s="349">
        <v>1.8994053825736E-3</v>
      </c>
      <c r="D40" s="349">
        <v>4.1458583436906303E-3</v>
      </c>
      <c r="E40" s="349">
        <v>3.1660732347518201E-3</v>
      </c>
      <c r="F40" s="349">
        <v>1.3468825258314601E-2</v>
      </c>
      <c r="G40" s="349">
        <v>6.4627543091774001E-2</v>
      </c>
      <c r="H40" s="349">
        <v>6.3100516796112102E-2</v>
      </c>
      <c r="I40" s="349">
        <v>0.19689345359802199</v>
      </c>
      <c r="J40" s="349">
        <v>0.135348930954933</v>
      </c>
      <c r="K40" s="349">
        <v>0.307708829641342</v>
      </c>
      <c r="L40" s="349">
        <v>0.186107948422432</v>
      </c>
      <c r="M40" s="349">
        <v>2.3532634600996999E-2</v>
      </c>
      <c r="N40" s="355">
        <v>12.3259057998657</v>
      </c>
      <c r="O40" s="355">
        <v>12</v>
      </c>
    </row>
    <row r="41" spans="1:15" x14ac:dyDescent="0.2">
      <c r="A41" s="2" t="s">
        <v>58</v>
      </c>
      <c r="B41" s="352">
        <v>49</v>
      </c>
      <c r="C41" s="349">
        <v>0</v>
      </c>
      <c r="D41" s="349">
        <v>2.10721865296364E-2</v>
      </c>
      <c r="E41" s="349">
        <v>3.6301642656326301E-2</v>
      </c>
      <c r="F41" s="349">
        <v>5.38999736309052E-2</v>
      </c>
      <c r="G41" s="349">
        <v>7.2029404342174502E-2</v>
      </c>
      <c r="H41" s="349">
        <v>9.3618519604206099E-2</v>
      </c>
      <c r="I41" s="349">
        <v>0.22854022681713099</v>
      </c>
      <c r="J41" s="349">
        <v>8.5296064615249606E-2</v>
      </c>
      <c r="K41" s="349">
        <v>0.14636121690273299</v>
      </c>
      <c r="L41" s="349">
        <v>0.16144271194934801</v>
      </c>
      <c r="M41" s="349">
        <v>0.101438045501709</v>
      </c>
      <c r="N41" s="355">
        <v>12.296957969665501</v>
      </c>
      <c r="O41" s="355">
        <v>10.8333330154419</v>
      </c>
    </row>
    <row r="42" spans="1:15" x14ac:dyDescent="0.2">
      <c r="A42" s="5" t="s">
        <v>59</v>
      </c>
      <c r="B42" s="351" t="s">
        <v>1</v>
      </c>
      <c r="C42" s="348" t="s">
        <v>1</v>
      </c>
      <c r="D42" s="348" t="s">
        <v>1</v>
      </c>
      <c r="E42" s="348" t="s">
        <v>1</v>
      </c>
      <c r="F42" s="348" t="s">
        <v>1</v>
      </c>
      <c r="G42" s="348" t="s">
        <v>1</v>
      </c>
      <c r="H42" s="348" t="s">
        <v>1</v>
      </c>
      <c r="I42" s="348" t="s">
        <v>1</v>
      </c>
      <c r="J42" s="348" t="s">
        <v>1</v>
      </c>
      <c r="K42" s="348" t="s">
        <v>1</v>
      </c>
      <c r="L42" s="348" t="s">
        <v>1</v>
      </c>
      <c r="M42" s="348" t="s">
        <v>1</v>
      </c>
      <c r="N42" s="354" t="s">
        <v>1</v>
      </c>
      <c r="O42" s="354" t="s">
        <v>1</v>
      </c>
    </row>
    <row r="43" spans="1:15" x14ac:dyDescent="0.2">
      <c r="A43" s="2" t="s">
        <v>60</v>
      </c>
      <c r="B43" s="352">
        <v>262</v>
      </c>
      <c r="C43" s="349">
        <v>2.2157833445817202E-3</v>
      </c>
      <c r="D43" s="349">
        <v>3.72852920554578E-3</v>
      </c>
      <c r="E43" s="349">
        <v>2.5855442509055099E-3</v>
      </c>
      <c r="F43" s="349">
        <v>1.3277135789394399E-2</v>
      </c>
      <c r="G43" s="349">
        <v>5.2678436040878303E-2</v>
      </c>
      <c r="H43" s="349">
        <v>6.1424158513545997E-2</v>
      </c>
      <c r="I43" s="349">
        <v>0.20390129089355499</v>
      </c>
      <c r="J43" s="349">
        <v>0.14016117155551899</v>
      </c>
      <c r="K43" s="349">
        <v>0.320437401533127</v>
      </c>
      <c r="L43" s="349">
        <v>0.18688108026981401</v>
      </c>
      <c r="M43" s="349">
        <v>1.27094611525536E-2</v>
      </c>
      <c r="N43" s="355">
        <v>12.277393341064499</v>
      </c>
      <c r="O43" s="355">
        <v>12.1666669845581</v>
      </c>
    </row>
    <row r="44" spans="1:15" x14ac:dyDescent="0.2">
      <c r="A44" s="2" t="s">
        <v>61</v>
      </c>
      <c r="B44" s="352">
        <v>64</v>
      </c>
      <c r="C44" s="349">
        <v>0</v>
      </c>
      <c r="D44" s="349">
        <v>5.2504031918942902E-3</v>
      </c>
      <c r="E44" s="349">
        <v>5.2504031918942902E-3</v>
      </c>
      <c r="F44" s="349">
        <v>3.3513393253087997E-2</v>
      </c>
      <c r="G44" s="349">
        <v>0.107643373310566</v>
      </c>
      <c r="H44" s="349">
        <v>5.7754438370466198E-2</v>
      </c>
      <c r="I44" s="349">
        <v>0.227192178368568</v>
      </c>
      <c r="J44" s="349">
        <v>8.4035523235797896E-2</v>
      </c>
      <c r="K44" s="349">
        <v>0.24106539785862</v>
      </c>
      <c r="L44" s="349">
        <v>0.16842675209045399</v>
      </c>
      <c r="M44" s="349">
        <v>6.9868132472038297E-2</v>
      </c>
      <c r="N44" s="355">
        <v>12.453016281127899</v>
      </c>
      <c r="O44" s="355">
        <v>11.6666669845581</v>
      </c>
    </row>
    <row r="45" spans="1:15" x14ac:dyDescent="0.2">
      <c r="A45" s="2" t="s">
        <v>62</v>
      </c>
      <c r="B45" s="352">
        <v>42</v>
      </c>
      <c r="C45" s="349">
        <v>0</v>
      </c>
      <c r="D45" s="349">
        <v>2.41529680788517E-2</v>
      </c>
      <c r="E45" s="349">
        <v>4.1608989238739E-2</v>
      </c>
      <c r="F45" s="349">
        <v>4.5949850231409101E-2</v>
      </c>
      <c r="G45" s="349">
        <v>8.2560196518897996E-2</v>
      </c>
      <c r="H45" s="349">
        <v>0.10730566829443</v>
      </c>
      <c r="I45" s="349">
        <v>0.18632057309150701</v>
      </c>
      <c r="J45" s="349">
        <v>9.7766458988189697E-2</v>
      </c>
      <c r="K45" s="349">
        <v>0.13116301596164701</v>
      </c>
      <c r="L45" s="349">
        <v>0.16690388321876501</v>
      </c>
      <c r="M45" s="349">
        <v>0.116268418729305</v>
      </c>
      <c r="N45" s="355">
        <v>12.367750167846699</v>
      </c>
      <c r="O45" s="355">
        <v>11</v>
      </c>
    </row>
    <row r="46" spans="1:15" x14ac:dyDescent="0.2">
      <c r="A46" s="5" t="s">
        <v>63</v>
      </c>
      <c r="B46" s="351" t="s">
        <v>1</v>
      </c>
      <c r="C46" s="348" t="s">
        <v>1</v>
      </c>
      <c r="D46" s="348" t="s">
        <v>1</v>
      </c>
      <c r="E46" s="348" t="s">
        <v>1</v>
      </c>
      <c r="F46" s="348" t="s">
        <v>1</v>
      </c>
      <c r="G46" s="348" t="s">
        <v>1</v>
      </c>
      <c r="H46" s="348" t="s">
        <v>1</v>
      </c>
      <c r="I46" s="348" t="s">
        <v>1</v>
      </c>
      <c r="J46" s="348" t="s">
        <v>1</v>
      </c>
      <c r="K46" s="348" t="s">
        <v>1</v>
      </c>
      <c r="L46" s="348" t="s">
        <v>1</v>
      </c>
      <c r="M46" s="348" t="s">
        <v>1</v>
      </c>
      <c r="N46" s="354" t="s">
        <v>1</v>
      </c>
      <c r="O46" s="354" t="s">
        <v>1</v>
      </c>
    </row>
    <row r="47" spans="1:15" x14ac:dyDescent="0.2">
      <c r="A47" s="2" t="s">
        <v>64</v>
      </c>
      <c r="B47" s="352">
        <v>49</v>
      </c>
      <c r="C47" s="349">
        <v>0</v>
      </c>
      <c r="D47" s="349">
        <v>0</v>
      </c>
      <c r="E47" s="349">
        <v>0</v>
      </c>
      <c r="F47" s="349">
        <v>0</v>
      </c>
      <c r="G47" s="349">
        <v>0.102217212319374</v>
      </c>
      <c r="H47" s="349">
        <v>6.2992880120873503E-3</v>
      </c>
      <c r="I47" s="349">
        <v>0.103888534009457</v>
      </c>
      <c r="J47" s="349">
        <v>7.9675659537315396E-2</v>
      </c>
      <c r="K47" s="349">
        <v>0.32696238160133401</v>
      </c>
      <c r="L47" s="349">
        <v>0.24502162635326399</v>
      </c>
      <c r="M47" s="349">
        <v>0.13593530654907199</v>
      </c>
      <c r="N47" s="355">
        <v>14.1731252670288</v>
      </c>
      <c r="O47" s="355">
        <v>14.1666669845581</v>
      </c>
    </row>
    <row r="48" spans="1:15" x14ac:dyDescent="0.2">
      <c r="A48" s="2" t="s">
        <v>65</v>
      </c>
      <c r="B48" s="352">
        <v>21</v>
      </c>
      <c r="C48" s="349" t="s">
        <v>1</v>
      </c>
      <c r="D48" s="349" t="s">
        <v>1</v>
      </c>
      <c r="E48" s="349" t="s">
        <v>1</v>
      </c>
      <c r="F48" s="349" t="s">
        <v>1</v>
      </c>
      <c r="G48" s="349" t="s">
        <v>1</v>
      </c>
      <c r="H48" s="349" t="s">
        <v>1</v>
      </c>
      <c r="I48" s="349" t="s">
        <v>1</v>
      </c>
      <c r="J48" s="349" t="s">
        <v>1</v>
      </c>
      <c r="K48" s="349" t="s">
        <v>1</v>
      </c>
      <c r="L48" s="349" t="s">
        <v>1</v>
      </c>
      <c r="M48" s="349" t="s">
        <v>1</v>
      </c>
      <c r="N48" s="355" t="s">
        <v>1</v>
      </c>
      <c r="O48" s="355" t="s">
        <v>1</v>
      </c>
    </row>
    <row r="49" spans="1:15" x14ac:dyDescent="0.2">
      <c r="A49" s="2" t="s">
        <v>66</v>
      </c>
      <c r="B49" s="352">
        <v>41</v>
      </c>
      <c r="C49" s="349">
        <v>0</v>
      </c>
      <c r="D49" s="349">
        <v>0</v>
      </c>
      <c r="E49" s="349">
        <v>8.1087619066238403E-2</v>
      </c>
      <c r="F49" s="349">
        <v>5.8680571615696002E-2</v>
      </c>
      <c r="G49" s="349">
        <v>7.9863838851451902E-2</v>
      </c>
      <c r="H49" s="349">
        <v>0.13902586698532099</v>
      </c>
      <c r="I49" s="349">
        <v>0.26012277603149397</v>
      </c>
      <c r="J49" s="349">
        <v>6.7905977368354797E-2</v>
      </c>
      <c r="K49" s="349">
        <v>0.119004100561142</v>
      </c>
      <c r="L49" s="349">
        <v>0.14729276299476601</v>
      </c>
      <c r="M49" s="349">
        <v>4.7016471624374397E-2</v>
      </c>
      <c r="N49" s="355">
        <v>11.0691080093384</v>
      </c>
      <c r="O49" s="355">
        <v>10</v>
      </c>
    </row>
    <row r="50" spans="1:15" x14ac:dyDescent="0.2">
      <c r="A50" s="2" t="s">
        <v>67</v>
      </c>
      <c r="B50" s="352">
        <v>46</v>
      </c>
      <c r="C50" s="349">
        <v>0</v>
      </c>
      <c r="D50" s="349">
        <v>6.7778010852634898E-3</v>
      </c>
      <c r="E50" s="349">
        <v>7.1389894001185903E-3</v>
      </c>
      <c r="F50" s="349">
        <v>5.5589128285646397E-2</v>
      </c>
      <c r="G50" s="349">
        <v>2.1126756444573399E-2</v>
      </c>
      <c r="H50" s="349">
        <v>9.4372712075710297E-2</v>
      </c>
      <c r="I50" s="349">
        <v>0.308190166950226</v>
      </c>
      <c r="J50" s="349">
        <v>0.11132225394249</v>
      </c>
      <c r="K50" s="349">
        <v>0.20828559994697601</v>
      </c>
      <c r="L50" s="349">
        <v>0.141140967607498</v>
      </c>
      <c r="M50" s="349">
        <v>4.6055637300014503E-2</v>
      </c>
      <c r="N50" s="355">
        <v>11.8274230957031</v>
      </c>
      <c r="O50" s="355">
        <v>11.1111106872559</v>
      </c>
    </row>
    <row r="51" spans="1:15" x14ac:dyDescent="0.2">
      <c r="A51" s="2" t="s">
        <v>68</v>
      </c>
      <c r="B51" s="352">
        <v>48</v>
      </c>
      <c r="C51" s="349">
        <v>0</v>
      </c>
      <c r="D51" s="349">
        <v>7.8701181337237393E-3</v>
      </c>
      <c r="E51" s="349">
        <v>0</v>
      </c>
      <c r="F51" s="349">
        <v>0</v>
      </c>
      <c r="G51" s="349">
        <v>7.3157921433448805E-2</v>
      </c>
      <c r="H51" s="349">
        <v>7.4917830526828794E-2</v>
      </c>
      <c r="I51" s="349">
        <v>0.13825829327106501</v>
      </c>
      <c r="J51" s="349">
        <v>0.108583696186543</v>
      </c>
      <c r="K51" s="349">
        <v>0.30404308438301098</v>
      </c>
      <c r="L51" s="349">
        <v>0.255468279123306</v>
      </c>
      <c r="M51" s="349">
        <v>3.7700772285461398E-2</v>
      </c>
      <c r="N51" s="355">
        <v>12.9477071762085</v>
      </c>
      <c r="O51" s="355">
        <v>12.5</v>
      </c>
    </row>
    <row r="52" spans="1:15" x14ac:dyDescent="0.2">
      <c r="A52" s="2" t="s">
        <v>69</v>
      </c>
      <c r="B52" s="352">
        <v>40</v>
      </c>
      <c r="C52" s="349">
        <v>6.5941954962909204E-3</v>
      </c>
      <c r="D52" s="349">
        <v>0</v>
      </c>
      <c r="E52" s="349">
        <v>8.4436172619461996E-3</v>
      </c>
      <c r="F52" s="349">
        <v>1.04339206591249E-2</v>
      </c>
      <c r="G52" s="349">
        <v>7.4611581861972795E-2</v>
      </c>
      <c r="H52" s="349">
        <v>9.2582218348979894E-2</v>
      </c>
      <c r="I52" s="349">
        <v>0.137650296092033</v>
      </c>
      <c r="J52" s="349">
        <v>0.100526869297028</v>
      </c>
      <c r="K52" s="349">
        <v>0.39953383803367598</v>
      </c>
      <c r="L52" s="349">
        <v>0.16962344944477101</v>
      </c>
      <c r="M52" s="349">
        <v>0</v>
      </c>
      <c r="N52" s="355">
        <v>11.970232963561999</v>
      </c>
      <c r="O52" s="355">
        <v>12.222222328186</v>
      </c>
    </row>
    <row r="53" spans="1:15" x14ac:dyDescent="0.2">
      <c r="A53" s="2" t="s">
        <v>70</v>
      </c>
      <c r="B53" s="352">
        <v>18</v>
      </c>
      <c r="C53" s="349" t="s">
        <v>1</v>
      </c>
      <c r="D53" s="349" t="s">
        <v>1</v>
      </c>
      <c r="E53" s="349" t="s">
        <v>1</v>
      </c>
      <c r="F53" s="349" t="s">
        <v>1</v>
      </c>
      <c r="G53" s="349" t="s">
        <v>1</v>
      </c>
      <c r="H53" s="349" t="s">
        <v>1</v>
      </c>
      <c r="I53" s="349" t="s">
        <v>1</v>
      </c>
      <c r="J53" s="349" t="s">
        <v>1</v>
      </c>
      <c r="K53" s="349" t="s">
        <v>1</v>
      </c>
      <c r="L53" s="349" t="s">
        <v>1</v>
      </c>
      <c r="M53" s="349" t="s">
        <v>1</v>
      </c>
      <c r="N53" s="355" t="s">
        <v>1</v>
      </c>
      <c r="O53" s="355" t="s">
        <v>1</v>
      </c>
    </row>
    <row r="54" spans="1:15" x14ac:dyDescent="0.2">
      <c r="A54" s="2" t="s">
        <v>71</v>
      </c>
      <c r="B54" s="352">
        <v>43</v>
      </c>
      <c r="C54" s="349">
        <v>6.4158393070101703E-3</v>
      </c>
      <c r="D54" s="349">
        <v>0</v>
      </c>
      <c r="E54" s="349">
        <v>0</v>
      </c>
      <c r="F54" s="349">
        <v>0</v>
      </c>
      <c r="G54" s="349">
        <v>4.0966559201479E-2</v>
      </c>
      <c r="H54" s="349">
        <v>1.9745029509067501E-2</v>
      </c>
      <c r="I54" s="349">
        <v>0.254662245512009</v>
      </c>
      <c r="J54" s="349">
        <v>0.114213019609451</v>
      </c>
      <c r="K54" s="349">
        <v>0.35008335113525402</v>
      </c>
      <c r="L54" s="349">
        <v>0.21391393244266499</v>
      </c>
      <c r="M54" s="349">
        <v>0</v>
      </c>
      <c r="N54" s="355">
        <v>12.580894470214799</v>
      </c>
      <c r="O54" s="355">
        <v>12.2641506195068</v>
      </c>
    </row>
    <row r="55" spans="1:15" x14ac:dyDescent="0.2">
      <c r="A55" s="2" t="s">
        <v>72</v>
      </c>
      <c r="B55" s="352">
        <v>18</v>
      </c>
      <c r="C55" s="349" t="s">
        <v>1</v>
      </c>
      <c r="D55" s="349" t="s">
        <v>1</v>
      </c>
      <c r="E55" s="349" t="s">
        <v>1</v>
      </c>
      <c r="F55" s="349" t="s">
        <v>1</v>
      </c>
      <c r="G55" s="349" t="s">
        <v>1</v>
      </c>
      <c r="H55" s="349" t="s">
        <v>1</v>
      </c>
      <c r="I55" s="349" t="s">
        <v>1</v>
      </c>
      <c r="J55" s="349" t="s">
        <v>1</v>
      </c>
      <c r="K55" s="349" t="s">
        <v>1</v>
      </c>
      <c r="L55" s="349" t="s">
        <v>1</v>
      </c>
      <c r="M55" s="349" t="s">
        <v>1</v>
      </c>
      <c r="N55" s="355" t="s">
        <v>1</v>
      </c>
      <c r="O55" s="355" t="s">
        <v>1</v>
      </c>
    </row>
    <row r="56" spans="1:15" x14ac:dyDescent="0.2">
      <c r="A56" s="2" t="s">
        <v>73</v>
      </c>
      <c r="B56" s="352">
        <v>49</v>
      </c>
      <c r="C56" s="349">
        <v>0</v>
      </c>
      <c r="D56" s="349">
        <v>3.2500717788934701E-2</v>
      </c>
      <c r="E56" s="349">
        <v>0</v>
      </c>
      <c r="F56" s="349">
        <v>3.2500717788934701E-2</v>
      </c>
      <c r="G56" s="349">
        <v>7.8561082482337993E-2</v>
      </c>
      <c r="H56" s="349">
        <v>0</v>
      </c>
      <c r="I56" s="349">
        <v>0.23048084974288899</v>
      </c>
      <c r="J56" s="349">
        <v>0.108148366212845</v>
      </c>
      <c r="K56" s="349">
        <v>0.26531499624252303</v>
      </c>
      <c r="L56" s="349">
        <v>0.19507583975791901</v>
      </c>
      <c r="M56" s="349">
        <v>5.7417444884777097E-2</v>
      </c>
      <c r="N56" s="355">
        <v>12.5296087265015</v>
      </c>
      <c r="O56" s="355">
        <v>12.1666669845581</v>
      </c>
    </row>
    <row r="57" spans="1:15" x14ac:dyDescent="0.2">
      <c r="A57" s="5" t="s">
        <v>74</v>
      </c>
      <c r="B57" s="351" t="s">
        <v>1</v>
      </c>
      <c r="C57" s="348" t="s">
        <v>1</v>
      </c>
      <c r="D57" s="348" t="s">
        <v>1</v>
      </c>
      <c r="E57" s="348" t="s">
        <v>1</v>
      </c>
      <c r="F57" s="348" t="s">
        <v>1</v>
      </c>
      <c r="G57" s="348" t="s">
        <v>1</v>
      </c>
      <c r="H57" s="348" t="s">
        <v>1</v>
      </c>
      <c r="I57" s="348" t="s">
        <v>1</v>
      </c>
      <c r="J57" s="348" t="s">
        <v>1</v>
      </c>
      <c r="K57" s="348" t="s">
        <v>1</v>
      </c>
      <c r="L57" s="348" t="s">
        <v>1</v>
      </c>
      <c r="M57" s="348" t="s">
        <v>1</v>
      </c>
      <c r="N57" s="354" t="s">
        <v>1</v>
      </c>
      <c r="O57" s="354" t="s">
        <v>1</v>
      </c>
    </row>
    <row r="58" spans="1:15" x14ac:dyDescent="0.2">
      <c r="A58" s="2" t="s">
        <v>75</v>
      </c>
      <c r="B58" s="352">
        <v>49</v>
      </c>
      <c r="C58" s="349">
        <v>0</v>
      </c>
      <c r="D58" s="349">
        <v>0</v>
      </c>
      <c r="E58" s="349">
        <v>0</v>
      </c>
      <c r="F58" s="349">
        <v>0</v>
      </c>
      <c r="G58" s="349">
        <v>0.102217212319374</v>
      </c>
      <c r="H58" s="349">
        <v>6.2992880120873503E-3</v>
      </c>
      <c r="I58" s="349">
        <v>0.103888534009457</v>
      </c>
      <c r="J58" s="349">
        <v>7.9675659537315396E-2</v>
      </c>
      <c r="K58" s="349">
        <v>0.32696238160133401</v>
      </c>
      <c r="L58" s="349">
        <v>0.24502162635326399</v>
      </c>
      <c r="M58" s="349">
        <v>0.13593530654907199</v>
      </c>
      <c r="N58" s="355">
        <v>14.1731252670288</v>
      </c>
      <c r="O58" s="355">
        <v>14.1666669845581</v>
      </c>
    </row>
    <row r="59" spans="1:15" x14ac:dyDescent="0.2">
      <c r="A59" s="2" t="s">
        <v>76</v>
      </c>
      <c r="B59" s="352">
        <v>249</v>
      </c>
      <c r="C59" s="349">
        <v>2.6841606013476801E-3</v>
      </c>
      <c r="D59" s="349">
        <v>8.0413036048412306E-3</v>
      </c>
      <c r="E59" s="349">
        <v>4.7187497839331601E-3</v>
      </c>
      <c r="F59" s="349">
        <v>1.13235237076879E-2</v>
      </c>
      <c r="G59" s="349">
        <v>5.5667981505394003E-2</v>
      </c>
      <c r="H59" s="349">
        <v>7.3503851890564006E-2</v>
      </c>
      <c r="I59" s="349">
        <v>0.20331673324108099</v>
      </c>
      <c r="J59" s="349">
        <v>0.13301040232181499</v>
      </c>
      <c r="K59" s="349">
        <v>0.28441476821899397</v>
      </c>
      <c r="L59" s="349">
        <v>0.189342215657234</v>
      </c>
      <c r="M59" s="349">
        <v>3.3976294100284597E-2</v>
      </c>
      <c r="N59" s="355">
        <v>12.378604888916</v>
      </c>
      <c r="O59" s="355">
        <v>12</v>
      </c>
    </row>
    <row r="60" spans="1:15" x14ac:dyDescent="0.2">
      <c r="A60" s="2" t="s">
        <v>77</v>
      </c>
      <c r="B60" s="352">
        <v>61</v>
      </c>
      <c r="C60" s="349">
        <v>4.1388808749616103E-3</v>
      </c>
      <c r="D60" s="349">
        <v>1.3929104432463601E-2</v>
      </c>
      <c r="E60" s="349">
        <v>4.13888096809387E-2</v>
      </c>
      <c r="F60" s="349">
        <v>5.68262711167336E-2</v>
      </c>
      <c r="G60" s="349">
        <v>9.2200271785259205E-2</v>
      </c>
      <c r="H60" s="349">
        <v>0.100245043635368</v>
      </c>
      <c r="I60" s="349">
        <v>0.269407868385315</v>
      </c>
      <c r="J60" s="349">
        <v>0.100906267762184</v>
      </c>
      <c r="K60" s="349">
        <v>0.20425181090831801</v>
      </c>
      <c r="L60" s="349">
        <v>0.10539542883634601</v>
      </c>
      <c r="M60" s="349">
        <v>1.1310247704386701E-2</v>
      </c>
      <c r="N60" s="355">
        <v>10.9805822372437</v>
      </c>
      <c r="O60" s="355">
        <v>10.4761905670166</v>
      </c>
    </row>
    <row r="61" spans="1:15" x14ac:dyDescent="0.2">
      <c r="A61" s="2" t="s">
        <v>78</v>
      </c>
      <c r="B61" s="352">
        <v>14</v>
      </c>
      <c r="C61" s="349" t="s">
        <v>1</v>
      </c>
      <c r="D61" s="349" t="s">
        <v>1</v>
      </c>
      <c r="E61" s="349" t="s">
        <v>1</v>
      </c>
      <c r="F61" s="349" t="s">
        <v>1</v>
      </c>
      <c r="G61" s="349" t="s">
        <v>1</v>
      </c>
      <c r="H61" s="349" t="s">
        <v>1</v>
      </c>
      <c r="I61" s="349" t="s">
        <v>1</v>
      </c>
      <c r="J61" s="349" t="s">
        <v>1</v>
      </c>
      <c r="K61" s="349" t="s">
        <v>1</v>
      </c>
      <c r="L61" s="349" t="s">
        <v>1</v>
      </c>
      <c r="M61" s="349" t="s">
        <v>1</v>
      </c>
      <c r="N61" s="355" t="s">
        <v>1</v>
      </c>
      <c r="O61" s="355" t="s">
        <v>1</v>
      </c>
    </row>
    <row r="62" spans="1:15" x14ac:dyDescent="0.2">
      <c r="A62" s="5" t="s">
        <v>79</v>
      </c>
      <c r="B62" s="351" t="s">
        <v>1</v>
      </c>
      <c r="C62" s="348" t="s">
        <v>1</v>
      </c>
      <c r="D62" s="348" t="s">
        <v>1</v>
      </c>
      <c r="E62" s="348" t="s">
        <v>1</v>
      </c>
      <c r="F62" s="348" t="s">
        <v>1</v>
      </c>
      <c r="G62" s="348" t="s">
        <v>1</v>
      </c>
      <c r="H62" s="348" t="s">
        <v>1</v>
      </c>
      <c r="I62" s="348" t="s">
        <v>1</v>
      </c>
      <c r="J62" s="348" t="s">
        <v>1</v>
      </c>
      <c r="K62" s="348" t="s">
        <v>1</v>
      </c>
      <c r="L62" s="348" t="s">
        <v>1</v>
      </c>
      <c r="M62" s="348" t="s">
        <v>1</v>
      </c>
      <c r="N62" s="354" t="s">
        <v>1</v>
      </c>
      <c r="O62" s="354" t="s">
        <v>1</v>
      </c>
    </row>
    <row r="63" spans="1:15" x14ac:dyDescent="0.2">
      <c r="A63" s="2" t="s">
        <v>80</v>
      </c>
      <c r="B63" s="352">
        <v>296</v>
      </c>
      <c r="C63" s="349">
        <v>3.14094079658389E-3</v>
      </c>
      <c r="D63" s="349">
        <v>8.4674013778567297E-3</v>
      </c>
      <c r="E63" s="349">
        <v>1.20861642062664E-2</v>
      </c>
      <c r="F63" s="349">
        <v>2.7659589424729299E-2</v>
      </c>
      <c r="G63" s="349">
        <v>6.9281175732612596E-2</v>
      </c>
      <c r="H63" s="349">
        <v>5.4900057613849598E-2</v>
      </c>
      <c r="I63" s="349">
        <v>0.20777523517608601</v>
      </c>
      <c r="J63" s="349">
        <v>0.120567701756954</v>
      </c>
      <c r="K63" s="349">
        <v>0.27409255504608199</v>
      </c>
      <c r="L63" s="349">
        <v>0.18202033638954199</v>
      </c>
      <c r="M63" s="349">
        <v>4.0008835494518301E-2</v>
      </c>
      <c r="N63" s="355">
        <v>12.3204154968262</v>
      </c>
      <c r="O63" s="355">
        <v>11.875</v>
      </c>
    </row>
    <row r="64" spans="1:15" x14ac:dyDescent="0.2">
      <c r="A64" s="2" t="s">
        <v>81</v>
      </c>
      <c r="B64" s="352">
        <v>13</v>
      </c>
      <c r="C64" s="349" t="s">
        <v>1</v>
      </c>
      <c r="D64" s="349" t="s">
        <v>1</v>
      </c>
      <c r="E64" s="349" t="s">
        <v>1</v>
      </c>
      <c r="F64" s="349" t="s">
        <v>1</v>
      </c>
      <c r="G64" s="349" t="s">
        <v>1</v>
      </c>
      <c r="H64" s="349" t="s">
        <v>1</v>
      </c>
      <c r="I64" s="349" t="s">
        <v>1</v>
      </c>
      <c r="J64" s="349" t="s">
        <v>1</v>
      </c>
      <c r="K64" s="349" t="s">
        <v>1</v>
      </c>
      <c r="L64" s="349" t="s">
        <v>1</v>
      </c>
      <c r="M64" s="349" t="s">
        <v>1</v>
      </c>
      <c r="N64" s="355" t="s">
        <v>1</v>
      </c>
      <c r="O64" s="355" t="s">
        <v>1</v>
      </c>
    </row>
    <row r="65" spans="1:15" x14ac:dyDescent="0.2">
      <c r="A65" s="2" t="s">
        <v>82</v>
      </c>
      <c r="B65" s="352">
        <v>31</v>
      </c>
      <c r="C65" s="349">
        <v>0</v>
      </c>
      <c r="D65" s="349">
        <v>1.4859963208437001E-2</v>
      </c>
      <c r="E65" s="349">
        <v>1.05449194088578E-2</v>
      </c>
      <c r="F65" s="349">
        <v>0</v>
      </c>
      <c r="G65" s="349">
        <v>3.07793114334345E-2</v>
      </c>
      <c r="H65" s="349">
        <v>5.42915984988213E-2</v>
      </c>
      <c r="I65" s="349">
        <v>0.138247281312943</v>
      </c>
      <c r="J65" s="349">
        <v>0.20424559712410001</v>
      </c>
      <c r="K65" s="349">
        <v>0.327119320631027</v>
      </c>
      <c r="L65" s="349">
        <v>0.15145021677017201</v>
      </c>
      <c r="M65" s="349">
        <v>6.8461798131465898E-2</v>
      </c>
      <c r="N65" s="355">
        <v>12.902063369751</v>
      </c>
      <c r="O65" s="355">
        <v>13</v>
      </c>
    </row>
    <row r="66" spans="1:15" x14ac:dyDescent="0.2">
      <c r="A66" s="2" t="s">
        <v>83</v>
      </c>
      <c r="B66" s="352">
        <v>28</v>
      </c>
      <c r="C66" s="349" t="s">
        <v>1</v>
      </c>
      <c r="D66" s="349" t="s">
        <v>1</v>
      </c>
      <c r="E66" s="349" t="s">
        <v>1</v>
      </c>
      <c r="F66" s="349" t="s">
        <v>1</v>
      </c>
      <c r="G66" s="349" t="s">
        <v>1</v>
      </c>
      <c r="H66" s="349" t="s">
        <v>1</v>
      </c>
      <c r="I66" s="349" t="s">
        <v>1</v>
      </c>
      <c r="J66" s="349" t="s">
        <v>1</v>
      </c>
      <c r="K66" s="349" t="s">
        <v>1</v>
      </c>
      <c r="L66" s="349" t="s">
        <v>1</v>
      </c>
      <c r="M66" s="349" t="s">
        <v>1</v>
      </c>
      <c r="N66" s="355" t="s">
        <v>1</v>
      </c>
      <c r="O66" s="355" t="s">
        <v>1</v>
      </c>
    </row>
    <row r="67" spans="1:15" x14ac:dyDescent="0.2">
      <c r="A67" s="5" t="s">
        <v>84</v>
      </c>
      <c r="B67" s="351" t="s">
        <v>1</v>
      </c>
      <c r="C67" s="348" t="s">
        <v>1</v>
      </c>
      <c r="D67" s="348" t="s">
        <v>1</v>
      </c>
      <c r="E67" s="348" t="s">
        <v>1</v>
      </c>
      <c r="F67" s="348" t="s">
        <v>1</v>
      </c>
      <c r="G67" s="348" t="s">
        <v>1</v>
      </c>
      <c r="H67" s="348" t="s">
        <v>1</v>
      </c>
      <c r="I67" s="348" t="s">
        <v>1</v>
      </c>
      <c r="J67" s="348" t="s">
        <v>1</v>
      </c>
      <c r="K67" s="348" t="s">
        <v>1</v>
      </c>
      <c r="L67" s="348" t="s">
        <v>1</v>
      </c>
      <c r="M67" s="348" t="s">
        <v>1</v>
      </c>
      <c r="N67" s="354" t="s">
        <v>1</v>
      </c>
      <c r="O67" s="354" t="s">
        <v>1</v>
      </c>
    </row>
    <row r="68" spans="1:15" x14ac:dyDescent="0.2">
      <c r="A68" s="2" t="s">
        <v>85</v>
      </c>
      <c r="B68" s="352">
        <v>314</v>
      </c>
      <c r="C68" s="349">
        <v>2.1138966549187899E-3</v>
      </c>
      <c r="D68" s="349">
        <v>8.3612594753503799E-3</v>
      </c>
      <c r="E68" s="349">
        <v>1.03357918560505E-2</v>
      </c>
      <c r="F68" s="349">
        <v>1.57518796622753E-2</v>
      </c>
      <c r="G68" s="349">
        <v>6.4421840012073503E-2</v>
      </c>
      <c r="H68" s="349">
        <v>7.1868039667606395E-2</v>
      </c>
      <c r="I68" s="349">
        <v>0.20079541206359899</v>
      </c>
      <c r="J68" s="349">
        <v>0.12769752740859999</v>
      </c>
      <c r="K68" s="349">
        <v>0.282007396221161</v>
      </c>
      <c r="L68" s="349">
        <v>0.18337342143058799</v>
      </c>
      <c r="M68" s="349">
        <v>3.3273544162511798E-2</v>
      </c>
      <c r="N68" s="355">
        <v>12.2704153060913</v>
      </c>
      <c r="O68" s="355">
        <v>11.875</v>
      </c>
    </row>
    <row r="69" spans="1:15" x14ac:dyDescent="0.2">
      <c r="A69" s="2" t="s">
        <v>86</v>
      </c>
      <c r="B69" s="352">
        <v>8</v>
      </c>
      <c r="C69" s="349" t="s">
        <v>1</v>
      </c>
      <c r="D69" s="349" t="s">
        <v>1</v>
      </c>
      <c r="E69" s="349" t="s">
        <v>1</v>
      </c>
      <c r="F69" s="349" t="s">
        <v>1</v>
      </c>
      <c r="G69" s="349" t="s">
        <v>1</v>
      </c>
      <c r="H69" s="349" t="s">
        <v>1</v>
      </c>
      <c r="I69" s="349" t="s">
        <v>1</v>
      </c>
      <c r="J69" s="349" t="s">
        <v>1</v>
      </c>
      <c r="K69" s="349" t="s">
        <v>1</v>
      </c>
      <c r="L69" s="349" t="s">
        <v>1</v>
      </c>
      <c r="M69" s="349" t="s">
        <v>1</v>
      </c>
      <c r="N69" s="355" t="s">
        <v>1</v>
      </c>
      <c r="O69" s="355" t="s">
        <v>1</v>
      </c>
    </row>
    <row r="70" spans="1:15" x14ac:dyDescent="0.2">
      <c r="A70" s="2" t="s">
        <v>87</v>
      </c>
      <c r="B70" s="352">
        <v>47</v>
      </c>
      <c r="C70" s="349">
        <v>6.8426444195210899E-3</v>
      </c>
      <c r="D70" s="349">
        <v>6.8426444195210899E-3</v>
      </c>
      <c r="E70" s="349">
        <v>8.7617468088865297E-3</v>
      </c>
      <c r="F70" s="349">
        <v>8.3106420934200301E-2</v>
      </c>
      <c r="G70" s="349">
        <v>8.7110772728919997E-2</v>
      </c>
      <c r="H70" s="349">
        <v>7.5269088149070698E-2</v>
      </c>
      <c r="I70" s="349">
        <v>0.25335457921028098</v>
      </c>
      <c r="J70" s="349">
        <v>7.8425332903862E-2</v>
      </c>
      <c r="K70" s="349">
        <v>0.230337724089622</v>
      </c>
      <c r="L70" s="349">
        <v>0.14699608087539701</v>
      </c>
      <c r="M70" s="349">
        <v>2.2952940315008202E-2</v>
      </c>
      <c r="N70" s="355">
        <v>11.579443931579601</v>
      </c>
      <c r="O70" s="355">
        <v>10.8333330154419</v>
      </c>
    </row>
    <row r="71" spans="1:15" x14ac:dyDescent="0.2">
      <c r="A71" s="2" t="s">
        <v>88</v>
      </c>
      <c r="B71" s="352">
        <v>4</v>
      </c>
      <c r="C71" s="349" t="s">
        <v>1</v>
      </c>
      <c r="D71" s="349" t="s">
        <v>1</v>
      </c>
      <c r="E71" s="349" t="s">
        <v>1</v>
      </c>
      <c r="F71" s="349" t="s">
        <v>1</v>
      </c>
      <c r="G71" s="349" t="s">
        <v>1</v>
      </c>
      <c r="H71" s="349" t="s">
        <v>1</v>
      </c>
      <c r="I71" s="349" t="s">
        <v>1</v>
      </c>
      <c r="J71" s="349" t="s">
        <v>1</v>
      </c>
      <c r="K71" s="349" t="s">
        <v>1</v>
      </c>
      <c r="L71" s="349" t="s">
        <v>1</v>
      </c>
      <c r="M71" s="349" t="s">
        <v>1</v>
      </c>
      <c r="N71" s="355" t="s">
        <v>1</v>
      </c>
      <c r="O71" s="355" t="s">
        <v>1</v>
      </c>
    </row>
    <row r="72" spans="1:15" x14ac:dyDescent="0.2">
      <c r="A72" s="5" t="s">
        <v>89</v>
      </c>
      <c r="B72" s="351" t="s">
        <v>1</v>
      </c>
      <c r="C72" s="348" t="s">
        <v>1</v>
      </c>
      <c r="D72" s="348" t="s">
        <v>1</v>
      </c>
      <c r="E72" s="348" t="s">
        <v>1</v>
      </c>
      <c r="F72" s="348" t="s">
        <v>1</v>
      </c>
      <c r="G72" s="348" t="s">
        <v>1</v>
      </c>
      <c r="H72" s="348" t="s">
        <v>1</v>
      </c>
      <c r="I72" s="348" t="s">
        <v>1</v>
      </c>
      <c r="J72" s="348" t="s">
        <v>1</v>
      </c>
      <c r="K72" s="348" t="s">
        <v>1</v>
      </c>
      <c r="L72" s="348" t="s">
        <v>1</v>
      </c>
      <c r="M72" s="348" t="s">
        <v>1</v>
      </c>
      <c r="N72" s="354" t="s">
        <v>1</v>
      </c>
      <c r="O72" s="354" t="s">
        <v>1</v>
      </c>
    </row>
    <row r="73" spans="1:15" x14ac:dyDescent="0.2">
      <c r="A73" s="2" t="s">
        <v>89</v>
      </c>
      <c r="B73" s="352">
        <v>358</v>
      </c>
      <c r="C73" s="349">
        <v>2.61376425623894E-3</v>
      </c>
      <c r="D73" s="349">
        <v>8.1091905012726801E-3</v>
      </c>
      <c r="E73" s="349">
        <v>1.0811916552484001E-2</v>
      </c>
      <c r="F73" s="349">
        <v>1.8200835213065099E-2</v>
      </c>
      <c r="G73" s="349">
        <v>6.7961342632770497E-2</v>
      </c>
      <c r="H73" s="349">
        <v>7.0030093193054199E-2</v>
      </c>
      <c r="I73" s="349">
        <v>0.208267226815224</v>
      </c>
      <c r="J73" s="349">
        <v>0.119241580367088</v>
      </c>
      <c r="K73" s="349">
        <v>0.27731916308402998</v>
      </c>
      <c r="L73" s="349">
        <v>0.175569012761116</v>
      </c>
      <c r="M73" s="349">
        <v>4.1875861585140201E-2</v>
      </c>
      <c r="N73" s="355">
        <v>12.3146705627441</v>
      </c>
      <c r="O73" s="355">
        <v>11.875</v>
      </c>
    </row>
    <row r="74" spans="1:15" x14ac:dyDescent="0.2">
      <c r="A74" s="2" t="s">
        <v>90</v>
      </c>
      <c r="B74" s="352">
        <v>14</v>
      </c>
      <c r="C74" s="349" t="s">
        <v>1</v>
      </c>
      <c r="D74" s="349" t="s">
        <v>1</v>
      </c>
      <c r="E74" s="349" t="s">
        <v>1</v>
      </c>
      <c r="F74" s="349" t="s">
        <v>1</v>
      </c>
      <c r="G74" s="349" t="s">
        <v>1</v>
      </c>
      <c r="H74" s="349" t="s">
        <v>1</v>
      </c>
      <c r="I74" s="349" t="s">
        <v>1</v>
      </c>
      <c r="J74" s="349" t="s">
        <v>1</v>
      </c>
      <c r="K74" s="349" t="s">
        <v>1</v>
      </c>
      <c r="L74" s="349" t="s">
        <v>1</v>
      </c>
      <c r="M74" s="349" t="s">
        <v>1</v>
      </c>
      <c r="N74" s="355" t="s">
        <v>1</v>
      </c>
      <c r="O74" s="355" t="s">
        <v>1</v>
      </c>
    </row>
    <row r="75" spans="1:15" x14ac:dyDescent="0.2">
      <c r="A75" s="5" t="s">
        <v>91</v>
      </c>
      <c r="B75" s="351" t="s">
        <v>1</v>
      </c>
      <c r="C75" s="348" t="s">
        <v>1</v>
      </c>
      <c r="D75" s="348" t="s">
        <v>1</v>
      </c>
      <c r="E75" s="348" t="s">
        <v>1</v>
      </c>
      <c r="F75" s="348" t="s">
        <v>1</v>
      </c>
      <c r="G75" s="348" t="s">
        <v>1</v>
      </c>
      <c r="H75" s="348" t="s">
        <v>1</v>
      </c>
      <c r="I75" s="348" t="s">
        <v>1</v>
      </c>
      <c r="J75" s="348" t="s">
        <v>1</v>
      </c>
      <c r="K75" s="348" t="s">
        <v>1</v>
      </c>
      <c r="L75" s="348" t="s">
        <v>1</v>
      </c>
      <c r="M75" s="348" t="s">
        <v>1</v>
      </c>
      <c r="N75" s="354" t="s">
        <v>1</v>
      </c>
      <c r="O75" s="354" t="s">
        <v>1</v>
      </c>
    </row>
    <row r="76" spans="1:15" x14ac:dyDescent="0.2">
      <c r="A76" s="2" t="s">
        <v>92</v>
      </c>
      <c r="B76" s="352">
        <v>205</v>
      </c>
      <c r="C76" s="349">
        <v>1.2563682394102201E-3</v>
      </c>
      <c r="D76" s="349">
        <v>3.0268498230725501E-3</v>
      </c>
      <c r="E76" s="349">
        <v>1.6752103343605999E-2</v>
      </c>
      <c r="F76" s="349">
        <v>1.1989075690507899E-2</v>
      </c>
      <c r="G76" s="349">
        <v>8.5995011031627697E-2</v>
      </c>
      <c r="H76" s="349">
        <v>3.02502624690533E-2</v>
      </c>
      <c r="I76" s="349">
        <v>0.172206595540047</v>
      </c>
      <c r="J76" s="349">
        <v>0.119232922792435</v>
      </c>
      <c r="K76" s="349">
        <v>0.28554648160934398</v>
      </c>
      <c r="L76" s="349">
        <v>0.218899175524712</v>
      </c>
      <c r="M76" s="349">
        <v>5.4845154285430901E-2</v>
      </c>
      <c r="N76" s="355">
        <v>12.848391532897899</v>
      </c>
      <c r="O76" s="355">
        <v>12.5</v>
      </c>
    </row>
    <row r="77" spans="1:15" x14ac:dyDescent="0.2">
      <c r="A77" s="2" t="s">
        <v>93</v>
      </c>
      <c r="B77" s="352">
        <v>75</v>
      </c>
      <c r="C77" s="349">
        <v>3.77697520889342E-3</v>
      </c>
      <c r="D77" s="349">
        <v>2.4116825312376002E-2</v>
      </c>
      <c r="E77" s="349">
        <v>3.77697520889342E-3</v>
      </c>
      <c r="F77" s="349">
        <v>3.9923507720232003E-2</v>
      </c>
      <c r="G77" s="349">
        <v>1.86457354575396E-2</v>
      </c>
      <c r="H77" s="349">
        <v>0.165277659893036</v>
      </c>
      <c r="I77" s="349">
        <v>0.26539346575737</v>
      </c>
      <c r="J77" s="349">
        <v>3.8723468780517599E-2</v>
      </c>
      <c r="K77" s="349">
        <v>0.28463536500930797</v>
      </c>
      <c r="L77" s="349">
        <v>0.13658997416496299</v>
      </c>
      <c r="M77" s="349">
        <v>1.9140057265758501E-2</v>
      </c>
      <c r="N77" s="355">
        <v>11.569608688354499</v>
      </c>
      <c r="O77" s="355">
        <v>10.7692308425903</v>
      </c>
    </row>
    <row r="78" spans="1:15" x14ac:dyDescent="0.2">
      <c r="A78" s="2" t="s">
        <v>94</v>
      </c>
      <c r="B78" s="352">
        <v>91</v>
      </c>
      <c r="C78" s="349">
        <v>4.9614021554589298E-3</v>
      </c>
      <c r="D78" s="349">
        <v>6.6242492757737602E-3</v>
      </c>
      <c r="E78" s="349">
        <v>0</v>
      </c>
      <c r="F78" s="349">
        <v>3.52232567965984E-2</v>
      </c>
      <c r="G78" s="349">
        <v>6.0369327664375298E-2</v>
      </c>
      <c r="H78" s="349">
        <v>9.1339066624641405E-2</v>
      </c>
      <c r="I78" s="349">
        <v>0.23784831166267401</v>
      </c>
      <c r="J78" s="349">
        <v>0.21561276912689201</v>
      </c>
      <c r="K78" s="349">
        <v>0.230875998735428</v>
      </c>
      <c r="L78" s="349">
        <v>9.4135843217372894E-2</v>
      </c>
      <c r="M78" s="349">
        <v>2.3009784519672401E-2</v>
      </c>
      <c r="N78" s="355">
        <v>11.440300941467299</v>
      </c>
      <c r="O78" s="355">
        <v>11.1111106872559</v>
      </c>
    </row>
    <row r="79" spans="1:15" x14ac:dyDescent="0.2">
      <c r="A79" s="5" t="s">
        <v>95</v>
      </c>
      <c r="B79" s="351" t="s">
        <v>1</v>
      </c>
      <c r="C79" s="348" t="s">
        <v>1</v>
      </c>
      <c r="D79" s="348" t="s">
        <v>1</v>
      </c>
      <c r="E79" s="348" t="s">
        <v>1</v>
      </c>
      <c r="F79" s="348" t="s">
        <v>1</v>
      </c>
      <c r="G79" s="348" t="s">
        <v>1</v>
      </c>
      <c r="H79" s="348" t="s">
        <v>1</v>
      </c>
      <c r="I79" s="348" t="s">
        <v>1</v>
      </c>
      <c r="J79" s="348" t="s">
        <v>1</v>
      </c>
      <c r="K79" s="348" t="s">
        <v>1</v>
      </c>
      <c r="L79" s="348" t="s">
        <v>1</v>
      </c>
      <c r="M79" s="348" t="s">
        <v>1</v>
      </c>
      <c r="N79" s="354" t="s">
        <v>1</v>
      </c>
      <c r="O79" s="354" t="s">
        <v>1</v>
      </c>
    </row>
    <row r="80" spans="1:15" x14ac:dyDescent="0.2">
      <c r="A80" s="2" t="s">
        <v>96</v>
      </c>
      <c r="B80" s="352">
        <v>101</v>
      </c>
      <c r="C80" s="349">
        <v>6.7536788992583804E-3</v>
      </c>
      <c r="D80" s="349">
        <v>0</v>
      </c>
      <c r="E80" s="349">
        <v>0</v>
      </c>
      <c r="F80" s="349">
        <v>0</v>
      </c>
      <c r="G80" s="349">
        <v>6.1677407473325702E-2</v>
      </c>
      <c r="H80" s="349">
        <v>0.13575157523155201</v>
      </c>
      <c r="I80" s="349">
        <v>0.13235355913639099</v>
      </c>
      <c r="J80" s="349">
        <v>9.0460523962974507E-2</v>
      </c>
      <c r="K80" s="349">
        <v>0.203455880284309</v>
      </c>
      <c r="L80" s="349">
        <v>0.295720785856247</v>
      </c>
      <c r="M80" s="349">
        <v>7.3826603591442094E-2</v>
      </c>
      <c r="N80" s="355">
        <v>13.0273590087891</v>
      </c>
      <c r="O80" s="355">
        <v>12.5</v>
      </c>
    </row>
    <row r="81" spans="1:15" x14ac:dyDescent="0.2">
      <c r="A81" s="2" t="s">
        <v>97</v>
      </c>
      <c r="B81" s="352">
        <v>55</v>
      </c>
      <c r="C81" s="349">
        <v>0</v>
      </c>
      <c r="D81" s="349">
        <v>6.5408018417656404E-3</v>
      </c>
      <c r="E81" s="349">
        <v>0</v>
      </c>
      <c r="F81" s="349">
        <v>0</v>
      </c>
      <c r="G81" s="349">
        <v>6.1505820602178601E-2</v>
      </c>
      <c r="H81" s="349">
        <v>6.8264096975326496E-2</v>
      </c>
      <c r="I81" s="349">
        <v>0.210623383522034</v>
      </c>
      <c r="J81" s="349">
        <v>0.28767624497413602</v>
      </c>
      <c r="K81" s="349">
        <v>0.25692212581634499</v>
      </c>
      <c r="L81" s="349">
        <v>0.108467519283295</v>
      </c>
      <c r="M81" s="349">
        <v>0</v>
      </c>
      <c r="N81" s="355">
        <v>11.769798278808601</v>
      </c>
      <c r="O81" s="355">
        <v>11.25</v>
      </c>
    </row>
    <row r="82" spans="1:15" x14ac:dyDescent="0.2">
      <c r="A82" s="2" t="s">
        <v>98</v>
      </c>
      <c r="B82" s="352">
        <v>17</v>
      </c>
      <c r="C82" s="349" t="s">
        <v>1</v>
      </c>
      <c r="D82" s="349" t="s">
        <v>1</v>
      </c>
      <c r="E82" s="349" t="s">
        <v>1</v>
      </c>
      <c r="F82" s="349" t="s">
        <v>1</v>
      </c>
      <c r="G82" s="349" t="s">
        <v>1</v>
      </c>
      <c r="H82" s="349" t="s">
        <v>1</v>
      </c>
      <c r="I82" s="349" t="s">
        <v>1</v>
      </c>
      <c r="J82" s="349" t="s">
        <v>1</v>
      </c>
      <c r="K82" s="349" t="s">
        <v>1</v>
      </c>
      <c r="L82" s="349" t="s">
        <v>1</v>
      </c>
      <c r="M82" s="349" t="s">
        <v>1</v>
      </c>
      <c r="N82" s="355" t="s">
        <v>1</v>
      </c>
      <c r="O82" s="355" t="s">
        <v>1</v>
      </c>
    </row>
    <row r="83" spans="1:15" x14ac:dyDescent="0.2">
      <c r="A83" s="2" t="s">
        <v>99</v>
      </c>
      <c r="B83" s="352">
        <v>36</v>
      </c>
      <c r="C83" s="349">
        <v>0</v>
      </c>
      <c r="D83" s="349">
        <v>5.7255744934081997E-2</v>
      </c>
      <c r="E83" s="349">
        <v>0</v>
      </c>
      <c r="F83" s="349">
        <v>3.9552845060825299E-2</v>
      </c>
      <c r="G83" s="349">
        <v>9.5163799822330503E-2</v>
      </c>
      <c r="H83" s="349">
        <v>8.1035941839218098E-2</v>
      </c>
      <c r="I83" s="349">
        <v>0.31132605671882602</v>
      </c>
      <c r="J83" s="349">
        <v>7.6189458370208699E-2</v>
      </c>
      <c r="K83" s="349">
        <v>0.27868291735649098</v>
      </c>
      <c r="L83" s="349">
        <v>3.7768647074699402E-2</v>
      </c>
      <c r="M83" s="349">
        <v>2.30246055871248E-2</v>
      </c>
      <c r="N83" s="355">
        <v>10.8862409591675</v>
      </c>
      <c r="O83" s="355">
        <v>10.6666669845581</v>
      </c>
    </row>
    <row r="84" spans="1:15" x14ac:dyDescent="0.2">
      <c r="A84" s="2" t="s">
        <v>100</v>
      </c>
      <c r="B84" s="352">
        <v>15</v>
      </c>
      <c r="C84" s="349" t="s">
        <v>1</v>
      </c>
      <c r="D84" s="349" t="s">
        <v>1</v>
      </c>
      <c r="E84" s="349" t="s">
        <v>1</v>
      </c>
      <c r="F84" s="349" t="s">
        <v>1</v>
      </c>
      <c r="G84" s="349" t="s">
        <v>1</v>
      </c>
      <c r="H84" s="349" t="s">
        <v>1</v>
      </c>
      <c r="I84" s="349" t="s">
        <v>1</v>
      </c>
      <c r="J84" s="349" t="s">
        <v>1</v>
      </c>
      <c r="K84" s="349" t="s">
        <v>1</v>
      </c>
      <c r="L84" s="349" t="s">
        <v>1</v>
      </c>
      <c r="M84" s="349" t="s">
        <v>1</v>
      </c>
      <c r="N84" s="355" t="s">
        <v>1</v>
      </c>
      <c r="O84" s="355" t="s">
        <v>1</v>
      </c>
    </row>
    <row r="85" spans="1:15" x14ac:dyDescent="0.2">
      <c r="A85" s="2" t="s">
        <v>101</v>
      </c>
      <c r="B85" s="352">
        <v>32</v>
      </c>
      <c r="C85" s="349">
        <v>0</v>
      </c>
      <c r="D85" s="349">
        <v>0</v>
      </c>
      <c r="E85" s="349">
        <v>7.8199701383709908E-3</v>
      </c>
      <c r="F85" s="349">
        <v>0.132591143250465</v>
      </c>
      <c r="G85" s="349">
        <v>4.8224933445453602E-2</v>
      </c>
      <c r="H85" s="349">
        <v>7.3819674551486997E-2</v>
      </c>
      <c r="I85" s="349">
        <v>0.20534875988960299</v>
      </c>
      <c r="J85" s="349">
        <v>0.11340706050396</v>
      </c>
      <c r="K85" s="349">
        <v>0.29966932535171498</v>
      </c>
      <c r="L85" s="349">
        <v>0.11129915714263899</v>
      </c>
      <c r="M85" s="349">
        <v>7.8199701383709908E-3</v>
      </c>
      <c r="N85" s="355">
        <v>11.4166011810303</v>
      </c>
      <c r="O85" s="355">
        <v>11.1111106872559</v>
      </c>
    </row>
    <row r="86" spans="1:15" x14ac:dyDescent="0.2">
      <c r="A86" s="2" t="s">
        <v>102</v>
      </c>
      <c r="B86" s="352">
        <v>8</v>
      </c>
      <c r="C86" s="349" t="s">
        <v>1</v>
      </c>
      <c r="D86" s="349" t="s">
        <v>1</v>
      </c>
      <c r="E86" s="349" t="s">
        <v>1</v>
      </c>
      <c r="F86" s="349" t="s">
        <v>1</v>
      </c>
      <c r="G86" s="349" t="s">
        <v>1</v>
      </c>
      <c r="H86" s="349" t="s">
        <v>1</v>
      </c>
      <c r="I86" s="349" t="s">
        <v>1</v>
      </c>
      <c r="J86" s="349" t="s">
        <v>1</v>
      </c>
      <c r="K86" s="349" t="s">
        <v>1</v>
      </c>
      <c r="L86" s="349" t="s">
        <v>1</v>
      </c>
      <c r="M86" s="349" t="s">
        <v>1</v>
      </c>
      <c r="N86" s="355" t="s">
        <v>1</v>
      </c>
      <c r="O86" s="355" t="s">
        <v>1</v>
      </c>
    </row>
    <row r="87" spans="1:15" x14ac:dyDescent="0.2">
      <c r="A87" s="2" t="s">
        <v>103</v>
      </c>
      <c r="B87" s="352">
        <v>12</v>
      </c>
      <c r="C87" s="349" t="s">
        <v>1</v>
      </c>
      <c r="D87" s="349" t="s">
        <v>1</v>
      </c>
      <c r="E87" s="349" t="s">
        <v>1</v>
      </c>
      <c r="F87" s="349" t="s">
        <v>1</v>
      </c>
      <c r="G87" s="349" t="s">
        <v>1</v>
      </c>
      <c r="H87" s="349" t="s">
        <v>1</v>
      </c>
      <c r="I87" s="349" t="s">
        <v>1</v>
      </c>
      <c r="J87" s="349" t="s">
        <v>1</v>
      </c>
      <c r="K87" s="349" t="s">
        <v>1</v>
      </c>
      <c r="L87" s="349" t="s">
        <v>1</v>
      </c>
      <c r="M87" s="349" t="s">
        <v>1</v>
      </c>
      <c r="N87" s="355" t="s">
        <v>1</v>
      </c>
      <c r="O87" s="355" t="s">
        <v>1</v>
      </c>
    </row>
    <row r="88" spans="1:15" x14ac:dyDescent="0.2">
      <c r="A88" s="2" t="s">
        <v>104</v>
      </c>
      <c r="B88" s="352">
        <v>90</v>
      </c>
      <c r="C88" s="349">
        <v>0</v>
      </c>
      <c r="D88" s="349">
        <v>2.6375250890850999E-3</v>
      </c>
      <c r="E88" s="349">
        <v>3.2530579715967199E-2</v>
      </c>
      <c r="F88" s="349">
        <v>1.6391264274716402E-2</v>
      </c>
      <c r="G88" s="349">
        <v>7.8906081616878496E-2</v>
      </c>
      <c r="H88" s="349">
        <v>2.8384543955326101E-2</v>
      </c>
      <c r="I88" s="349">
        <v>0.23447014391422299</v>
      </c>
      <c r="J88" s="349">
        <v>7.1898669004440294E-2</v>
      </c>
      <c r="K88" s="349">
        <v>0.33473327755928001</v>
      </c>
      <c r="L88" s="349">
        <v>0.139894038438797</v>
      </c>
      <c r="M88" s="349">
        <v>6.0153860598802601E-2</v>
      </c>
      <c r="N88" s="355">
        <v>12.463584899902299</v>
      </c>
      <c r="O88" s="355">
        <v>12.5</v>
      </c>
    </row>
    <row r="89" spans="1:15" x14ac:dyDescent="0.2">
      <c r="A89" s="5" t="s">
        <v>105</v>
      </c>
      <c r="B89" s="351" t="s">
        <v>1</v>
      </c>
      <c r="C89" s="348" t="s">
        <v>1</v>
      </c>
      <c r="D89" s="348" t="s">
        <v>1</v>
      </c>
      <c r="E89" s="348" t="s">
        <v>1</v>
      </c>
      <c r="F89" s="348" t="s">
        <v>1</v>
      </c>
      <c r="G89" s="348" t="s">
        <v>1</v>
      </c>
      <c r="H89" s="348" t="s">
        <v>1</v>
      </c>
      <c r="I89" s="348" t="s">
        <v>1</v>
      </c>
      <c r="J89" s="348" t="s">
        <v>1</v>
      </c>
      <c r="K89" s="348" t="s">
        <v>1</v>
      </c>
      <c r="L89" s="348" t="s">
        <v>1</v>
      </c>
      <c r="M89" s="348" t="s">
        <v>1</v>
      </c>
      <c r="N89" s="354" t="s">
        <v>1</v>
      </c>
      <c r="O89" s="354" t="s">
        <v>1</v>
      </c>
    </row>
    <row r="90" spans="1:15" x14ac:dyDescent="0.2">
      <c r="A90" s="2" t="s">
        <v>106</v>
      </c>
      <c r="B90" s="352">
        <v>58</v>
      </c>
      <c r="C90" s="349">
        <v>3.9894748479127901E-3</v>
      </c>
      <c r="D90" s="349">
        <v>2.5473682209849399E-2</v>
      </c>
      <c r="E90" s="349">
        <v>3.9894748479127898E-2</v>
      </c>
      <c r="F90" s="349">
        <v>3.1777370721101802E-2</v>
      </c>
      <c r="G90" s="349">
        <v>8.5123457014560699E-2</v>
      </c>
      <c r="H90" s="349">
        <v>9.9993653595447499E-2</v>
      </c>
      <c r="I90" s="349">
        <v>0.22126784920692399</v>
      </c>
      <c r="J90" s="349">
        <v>7.1611449122428894E-2</v>
      </c>
      <c r="K90" s="349">
        <v>0.22164620459079701</v>
      </c>
      <c r="L90" s="349">
        <v>0.171826541423798</v>
      </c>
      <c r="M90" s="349">
        <v>2.7395563200116199E-2</v>
      </c>
      <c r="N90" s="355">
        <v>11.7433309555054</v>
      </c>
      <c r="O90" s="355">
        <v>10.7692308425903</v>
      </c>
    </row>
    <row r="91" spans="1:15" x14ac:dyDescent="0.2">
      <c r="A91" s="2" t="s">
        <v>107</v>
      </c>
      <c r="B91" s="352">
        <v>95</v>
      </c>
      <c r="C91" s="349">
        <v>0</v>
      </c>
      <c r="D91" s="349">
        <v>5.48961944878101E-3</v>
      </c>
      <c r="E91" s="349">
        <v>9.3552945181727392E-3</v>
      </c>
      <c r="F91" s="349">
        <v>2.7442147955298399E-2</v>
      </c>
      <c r="G91" s="349">
        <v>7.1744851768016801E-2</v>
      </c>
      <c r="H91" s="349">
        <v>9.0833321213722201E-2</v>
      </c>
      <c r="I91" s="349">
        <v>0.26523196697235102</v>
      </c>
      <c r="J91" s="349">
        <v>0.13018123805522899</v>
      </c>
      <c r="K91" s="349">
        <v>0.24170354008674599</v>
      </c>
      <c r="L91" s="349">
        <v>0.14501152932643899</v>
      </c>
      <c r="M91" s="349">
        <v>1.3006504625082E-2</v>
      </c>
      <c r="N91" s="355">
        <v>11.6714191436768</v>
      </c>
      <c r="O91" s="355">
        <v>11</v>
      </c>
    </row>
    <row r="92" spans="1:15" x14ac:dyDescent="0.2">
      <c r="A92" s="2" t="s">
        <v>108</v>
      </c>
      <c r="B92" s="352">
        <v>162</v>
      </c>
      <c r="C92" s="349">
        <v>1.8044421449303601E-3</v>
      </c>
      <c r="D92" s="349">
        <v>0</v>
      </c>
      <c r="E92" s="349">
        <v>0</v>
      </c>
      <c r="F92" s="349">
        <v>2.3043526336550699E-2</v>
      </c>
      <c r="G92" s="349">
        <v>6.2330622225999797E-2</v>
      </c>
      <c r="H92" s="349">
        <v>6.5641276538371998E-2</v>
      </c>
      <c r="I92" s="349">
        <v>0.15558184683322901</v>
      </c>
      <c r="J92" s="349">
        <v>0.14210696518421201</v>
      </c>
      <c r="K92" s="349">
        <v>0.30062612891197199</v>
      </c>
      <c r="L92" s="349">
        <v>0.21106940507888799</v>
      </c>
      <c r="M92" s="349">
        <v>3.77958118915558E-2</v>
      </c>
      <c r="N92" s="355">
        <v>12.561698913574199</v>
      </c>
      <c r="O92" s="355">
        <v>12.222222328186</v>
      </c>
    </row>
    <row r="93" spans="1:15" x14ac:dyDescent="0.2">
      <c r="A93" s="2" t="s">
        <v>109</v>
      </c>
      <c r="B93" s="352">
        <v>22</v>
      </c>
      <c r="C93" s="349" t="s">
        <v>1</v>
      </c>
      <c r="D93" s="349" t="s">
        <v>1</v>
      </c>
      <c r="E93" s="349" t="s">
        <v>1</v>
      </c>
      <c r="F93" s="349" t="s">
        <v>1</v>
      </c>
      <c r="G93" s="349" t="s">
        <v>1</v>
      </c>
      <c r="H93" s="349" t="s">
        <v>1</v>
      </c>
      <c r="I93" s="349" t="s">
        <v>1</v>
      </c>
      <c r="J93" s="349" t="s">
        <v>1</v>
      </c>
      <c r="K93" s="349" t="s">
        <v>1</v>
      </c>
      <c r="L93" s="349" t="s">
        <v>1</v>
      </c>
      <c r="M93" s="349" t="s">
        <v>1</v>
      </c>
      <c r="N93" s="355" t="s">
        <v>1</v>
      </c>
      <c r="O93" s="355" t="s">
        <v>1</v>
      </c>
    </row>
    <row r="94" spans="1:15" x14ac:dyDescent="0.2">
      <c r="A94" s="5" t="s">
        <v>110</v>
      </c>
      <c r="B94" s="351" t="s">
        <v>1</v>
      </c>
      <c r="C94" s="348" t="s">
        <v>1</v>
      </c>
      <c r="D94" s="348" t="s">
        <v>1</v>
      </c>
      <c r="E94" s="348" t="s">
        <v>1</v>
      </c>
      <c r="F94" s="348" t="s">
        <v>1</v>
      </c>
      <c r="G94" s="348" t="s">
        <v>1</v>
      </c>
      <c r="H94" s="348" t="s">
        <v>1</v>
      </c>
      <c r="I94" s="348" t="s">
        <v>1</v>
      </c>
      <c r="J94" s="348" t="s">
        <v>1</v>
      </c>
      <c r="K94" s="348" t="s">
        <v>1</v>
      </c>
      <c r="L94" s="348" t="s">
        <v>1</v>
      </c>
      <c r="M94" s="348" t="s">
        <v>1</v>
      </c>
      <c r="N94" s="354" t="s">
        <v>1</v>
      </c>
      <c r="O94" s="354" t="s">
        <v>1</v>
      </c>
    </row>
    <row r="95" spans="1:15" x14ac:dyDescent="0.2">
      <c r="A95" s="2" t="s">
        <v>106</v>
      </c>
      <c r="B95" s="352">
        <v>91</v>
      </c>
      <c r="C95" s="349">
        <v>2.6877133641392001E-3</v>
      </c>
      <c r="D95" s="349">
        <v>1.7161646857857701E-2</v>
      </c>
      <c r="E95" s="349">
        <v>2.95648481696844E-2</v>
      </c>
      <c r="F95" s="349">
        <v>3.2204013317823403E-2</v>
      </c>
      <c r="G95" s="349">
        <v>8.7941221892833696E-2</v>
      </c>
      <c r="H95" s="349">
        <v>9.9363736808300004E-2</v>
      </c>
      <c r="I95" s="349">
        <v>0.22346405684948001</v>
      </c>
      <c r="J95" s="349">
        <v>0.10994322597980501</v>
      </c>
      <c r="K95" s="349">
        <v>0.23731908202171301</v>
      </c>
      <c r="L95" s="349">
        <v>0.132878378033638</v>
      </c>
      <c r="M95" s="349">
        <v>2.74720750749111E-2</v>
      </c>
      <c r="N95" s="355">
        <v>11.6206111907959</v>
      </c>
      <c r="O95" s="355">
        <v>11</v>
      </c>
    </row>
    <row r="96" spans="1:15" x14ac:dyDescent="0.2">
      <c r="A96" s="2" t="s">
        <v>107</v>
      </c>
      <c r="B96" s="352">
        <v>101</v>
      </c>
      <c r="C96" s="349">
        <v>0</v>
      </c>
      <c r="D96" s="349">
        <v>5.0113243050873297E-3</v>
      </c>
      <c r="E96" s="349">
        <v>5.9784571640193497E-3</v>
      </c>
      <c r="F96" s="349">
        <v>3.11188846826553E-2</v>
      </c>
      <c r="G96" s="349">
        <v>5.2691683173179599E-2</v>
      </c>
      <c r="H96" s="349">
        <v>9.8840877413749695E-2</v>
      </c>
      <c r="I96" s="349">
        <v>0.26794633269309998</v>
      </c>
      <c r="J96" s="349">
        <v>9.8426312208175701E-2</v>
      </c>
      <c r="K96" s="349">
        <v>0.30401438474655201</v>
      </c>
      <c r="L96" s="349">
        <v>0.13269151747226701</v>
      </c>
      <c r="M96" s="349">
        <v>3.28020611777902E-3</v>
      </c>
      <c r="N96" s="355">
        <v>11.660602569580099</v>
      </c>
      <c r="O96" s="355">
        <v>11.764705657959</v>
      </c>
    </row>
    <row r="97" spans="1:15" x14ac:dyDescent="0.2">
      <c r="A97" s="2" t="s">
        <v>108</v>
      </c>
      <c r="B97" s="352">
        <v>132</v>
      </c>
      <c r="C97" s="349">
        <v>2.3463899269700098E-3</v>
      </c>
      <c r="D97" s="349">
        <v>0</v>
      </c>
      <c r="E97" s="349">
        <v>0</v>
      </c>
      <c r="F97" s="349">
        <v>1.49822207167745E-2</v>
      </c>
      <c r="G97" s="349">
        <v>6.6068843007087694E-2</v>
      </c>
      <c r="H97" s="349">
        <v>4.2838476598262801E-2</v>
      </c>
      <c r="I97" s="349">
        <v>0.11370906233787501</v>
      </c>
      <c r="J97" s="349">
        <v>0.15904557704925501</v>
      </c>
      <c r="K97" s="349">
        <v>0.27560320496559099</v>
      </c>
      <c r="L97" s="349">
        <v>0.27391240000724798</v>
      </c>
      <c r="M97" s="349">
        <v>5.1493834704160697E-2</v>
      </c>
      <c r="N97" s="355">
        <v>13.0779886245728</v>
      </c>
      <c r="O97" s="355">
        <v>12.5</v>
      </c>
    </row>
    <row r="98" spans="1:15" x14ac:dyDescent="0.2">
      <c r="A98" s="2" t="s">
        <v>109</v>
      </c>
      <c r="B98" s="352">
        <v>13</v>
      </c>
      <c r="C98" s="349" t="s">
        <v>1</v>
      </c>
      <c r="D98" s="349" t="s">
        <v>1</v>
      </c>
      <c r="E98" s="349" t="s">
        <v>1</v>
      </c>
      <c r="F98" s="349" t="s">
        <v>1</v>
      </c>
      <c r="G98" s="349" t="s">
        <v>1</v>
      </c>
      <c r="H98" s="349" t="s">
        <v>1</v>
      </c>
      <c r="I98" s="349" t="s">
        <v>1</v>
      </c>
      <c r="J98" s="349" t="s">
        <v>1</v>
      </c>
      <c r="K98" s="349" t="s">
        <v>1</v>
      </c>
      <c r="L98" s="349" t="s">
        <v>1</v>
      </c>
      <c r="M98" s="349" t="s">
        <v>1</v>
      </c>
      <c r="N98" s="355" t="s">
        <v>1</v>
      </c>
      <c r="O98" s="355" t="s">
        <v>1</v>
      </c>
    </row>
    <row r="99" spans="1:15" x14ac:dyDescent="0.2">
      <c r="A99" s="5" t="s">
        <v>111</v>
      </c>
      <c r="B99" s="351" t="s">
        <v>1</v>
      </c>
      <c r="C99" s="348" t="s">
        <v>1</v>
      </c>
      <c r="D99" s="348" t="s">
        <v>1</v>
      </c>
      <c r="E99" s="348" t="s">
        <v>1</v>
      </c>
      <c r="F99" s="348" t="s">
        <v>1</v>
      </c>
      <c r="G99" s="348" t="s">
        <v>1</v>
      </c>
      <c r="H99" s="348" t="s">
        <v>1</v>
      </c>
      <c r="I99" s="348" t="s">
        <v>1</v>
      </c>
      <c r="J99" s="348" t="s">
        <v>1</v>
      </c>
      <c r="K99" s="348" t="s">
        <v>1</v>
      </c>
      <c r="L99" s="348" t="s">
        <v>1</v>
      </c>
      <c r="M99" s="348" t="s">
        <v>1</v>
      </c>
      <c r="N99" s="354" t="s">
        <v>1</v>
      </c>
      <c r="O99" s="354" t="s">
        <v>1</v>
      </c>
    </row>
    <row r="100" spans="1:15" x14ac:dyDescent="0.2">
      <c r="A100" s="2" t="s">
        <v>112</v>
      </c>
      <c r="B100" s="352">
        <v>42</v>
      </c>
      <c r="C100" s="349">
        <v>0</v>
      </c>
      <c r="D100" s="349">
        <v>0</v>
      </c>
      <c r="E100" s="349">
        <v>4.2573707178235097E-3</v>
      </c>
      <c r="F100" s="349">
        <v>9.35771036893129E-3</v>
      </c>
      <c r="G100" s="349">
        <v>7.7384702861309093E-2</v>
      </c>
      <c r="H100" s="349">
        <v>0</v>
      </c>
      <c r="I100" s="349">
        <v>0.13628134131431599</v>
      </c>
      <c r="J100" s="349">
        <v>0.14496307075023701</v>
      </c>
      <c r="K100" s="349">
        <v>0.31948792934417702</v>
      </c>
      <c r="L100" s="349">
        <v>0.23695428669452701</v>
      </c>
      <c r="M100" s="349">
        <v>7.1313582360744504E-2</v>
      </c>
      <c r="N100" s="355">
        <v>13.2942705154419</v>
      </c>
      <c r="O100" s="355">
        <v>12.5</v>
      </c>
    </row>
    <row r="101" spans="1:15" x14ac:dyDescent="0.2">
      <c r="A101" s="2" t="s">
        <v>113</v>
      </c>
      <c r="B101" s="352">
        <v>105</v>
      </c>
      <c r="C101" s="349">
        <v>0</v>
      </c>
      <c r="D101" s="349">
        <v>6.5015102736651897E-3</v>
      </c>
      <c r="E101" s="349">
        <v>8.9965006336569803E-3</v>
      </c>
      <c r="F101" s="349">
        <v>4.4075299054384197E-2</v>
      </c>
      <c r="G101" s="349">
        <v>3.7243790924549103E-2</v>
      </c>
      <c r="H101" s="349">
        <v>8.4631882607936901E-2</v>
      </c>
      <c r="I101" s="349">
        <v>0.129434764385223</v>
      </c>
      <c r="J101" s="349">
        <v>7.3887318372726399E-2</v>
      </c>
      <c r="K101" s="349">
        <v>0.29916730523109403</v>
      </c>
      <c r="L101" s="349">
        <v>0.25304374098777799</v>
      </c>
      <c r="M101" s="349">
        <v>6.3017882406711606E-2</v>
      </c>
      <c r="N101" s="355">
        <v>13.006155967712401</v>
      </c>
      <c r="O101" s="355">
        <v>12.8571424484253</v>
      </c>
    </row>
    <row r="102" spans="1:15" x14ac:dyDescent="0.2">
      <c r="A102" s="2" t="s">
        <v>114</v>
      </c>
      <c r="B102" s="352">
        <v>107</v>
      </c>
      <c r="C102" s="349">
        <v>6.0286386869847801E-3</v>
      </c>
      <c r="D102" s="349">
        <v>1.9247099757194502E-2</v>
      </c>
      <c r="E102" s="349">
        <v>3.0143193900585199E-2</v>
      </c>
      <c r="F102" s="349">
        <v>1.6876945272088099E-2</v>
      </c>
      <c r="G102" s="349">
        <v>8.1150449812412304E-2</v>
      </c>
      <c r="H102" s="349">
        <v>6.8163618445396396E-2</v>
      </c>
      <c r="I102" s="349">
        <v>0.289489686489105</v>
      </c>
      <c r="J102" s="349">
        <v>0.135790064930916</v>
      </c>
      <c r="K102" s="349">
        <v>0.210199445486069</v>
      </c>
      <c r="L102" s="349">
        <v>0.11087866127491</v>
      </c>
      <c r="M102" s="349">
        <v>3.2032188028097201E-2</v>
      </c>
      <c r="N102" s="355">
        <v>11.5509185791016</v>
      </c>
      <c r="O102" s="355">
        <v>10.8333330154419</v>
      </c>
    </row>
    <row r="103" spans="1:15" x14ac:dyDescent="0.2">
      <c r="A103" s="2" t="s">
        <v>115</v>
      </c>
      <c r="B103" s="352">
        <v>49</v>
      </c>
      <c r="C103" s="349">
        <v>0</v>
      </c>
      <c r="D103" s="349">
        <v>1.06445951387286E-2</v>
      </c>
      <c r="E103" s="349">
        <v>0</v>
      </c>
      <c r="F103" s="349">
        <v>3.4744579344987897E-2</v>
      </c>
      <c r="G103" s="349">
        <v>0.13588388264179199</v>
      </c>
      <c r="H103" s="349">
        <v>0.10508017987012901</v>
      </c>
      <c r="I103" s="349">
        <v>0.21145588159561199</v>
      </c>
      <c r="J103" s="349">
        <v>0.12002827972173701</v>
      </c>
      <c r="K103" s="349">
        <v>0.194545283913612</v>
      </c>
      <c r="L103" s="349">
        <v>0.187617316842079</v>
      </c>
      <c r="M103" s="349">
        <v>0</v>
      </c>
      <c r="N103" s="355">
        <v>11.4665365219116</v>
      </c>
      <c r="O103" s="355">
        <v>11</v>
      </c>
    </row>
    <row r="104" spans="1:15" x14ac:dyDescent="0.2">
      <c r="A104" s="2" t="s">
        <v>116</v>
      </c>
      <c r="B104" s="352">
        <v>29</v>
      </c>
      <c r="C104" s="349" t="s">
        <v>1</v>
      </c>
      <c r="D104" s="349" t="s">
        <v>1</v>
      </c>
      <c r="E104" s="349" t="s">
        <v>1</v>
      </c>
      <c r="F104" s="349" t="s">
        <v>1</v>
      </c>
      <c r="G104" s="349" t="s">
        <v>1</v>
      </c>
      <c r="H104" s="349" t="s">
        <v>1</v>
      </c>
      <c r="I104" s="349" t="s">
        <v>1</v>
      </c>
      <c r="J104" s="349" t="s">
        <v>1</v>
      </c>
      <c r="K104" s="349" t="s">
        <v>1</v>
      </c>
      <c r="L104" s="349" t="s">
        <v>1</v>
      </c>
      <c r="M104" s="349" t="s">
        <v>1</v>
      </c>
      <c r="N104" s="355" t="s">
        <v>1</v>
      </c>
      <c r="O104" s="355" t="s">
        <v>1</v>
      </c>
    </row>
    <row r="105" spans="1:15" x14ac:dyDescent="0.2">
      <c r="A105" s="2" t="s">
        <v>117</v>
      </c>
      <c r="B105" s="352">
        <v>26</v>
      </c>
      <c r="C105" s="349" t="s">
        <v>1</v>
      </c>
      <c r="D105" s="349" t="s">
        <v>1</v>
      </c>
      <c r="E105" s="349" t="s">
        <v>1</v>
      </c>
      <c r="F105" s="349" t="s">
        <v>1</v>
      </c>
      <c r="G105" s="349" t="s">
        <v>1</v>
      </c>
      <c r="H105" s="349" t="s">
        <v>1</v>
      </c>
      <c r="I105" s="349" t="s">
        <v>1</v>
      </c>
      <c r="J105" s="349" t="s">
        <v>1</v>
      </c>
      <c r="K105" s="349" t="s">
        <v>1</v>
      </c>
      <c r="L105" s="349" t="s">
        <v>1</v>
      </c>
      <c r="M105" s="349" t="s">
        <v>1</v>
      </c>
      <c r="N105" s="355" t="s">
        <v>1</v>
      </c>
      <c r="O105" s="355" t="s">
        <v>1</v>
      </c>
    </row>
    <row r="106" spans="1:15" x14ac:dyDescent="0.2">
      <c r="A106" s="2" t="s">
        <v>118</v>
      </c>
      <c r="B106" s="352">
        <v>14</v>
      </c>
      <c r="C106" s="349" t="s">
        <v>1</v>
      </c>
      <c r="D106" s="349" t="s">
        <v>1</v>
      </c>
      <c r="E106" s="349" t="s">
        <v>1</v>
      </c>
      <c r="F106" s="349" t="s">
        <v>1</v>
      </c>
      <c r="G106" s="349" t="s">
        <v>1</v>
      </c>
      <c r="H106" s="349" t="s">
        <v>1</v>
      </c>
      <c r="I106" s="349" t="s">
        <v>1</v>
      </c>
      <c r="J106" s="349" t="s">
        <v>1</v>
      </c>
      <c r="K106" s="349" t="s">
        <v>1</v>
      </c>
      <c r="L106" s="349" t="s">
        <v>1</v>
      </c>
      <c r="M106" s="349" t="s">
        <v>1</v>
      </c>
      <c r="N106" s="355" t="s">
        <v>1</v>
      </c>
      <c r="O106" s="355" t="s">
        <v>1</v>
      </c>
    </row>
    <row r="107" spans="1:15" x14ac:dyDescent="0.2">
      <c r="A107" s="5" t="s">
        <v>111</v>
      </c>
      <c r="B107" s="351" t="s">
        <v>1</v>
      </c>
      <c r="C107" s="348" t="s">
        <v>1</v>
      </c>
      <c r="D107" s="348" t="s">
        <v>1</v>
      </c>
      <c r="E107" s="348" t="s">
        <v>1</v>
      </c>
      <c r="F107" s="348" t="s">
        <v>1</v>
      </c>
      <c r="G107" s="348" t="s">
        <v>1</v>
      </c>
      <c r="H107" s="348" t="s">
        <v>1</v>
      </c>
      <c r="I107" s="348" t="s">
        <v>1</v>
      </c>
      <c r="J107" s="348" t="s">
        <v>1</v>
      </c>
      <c r="K107" s="348" t="s">
        <v>1</v>
      </c>
      <c r="L107" s="348" t="s">
        <v>1</v>
      </c>
      <c r="M107" s="348" t="s">
        <v>1</v>
      </c>
      <c r="N107" s="354" t="s">
        <v>1</v>
      </c>
      <c r="O107" s="354" t="s">
        <v>1</v>
      </c>
    </row>
    <row r="108" spans="1:15" x14ac:dyDescent="0.2">
      <c r="A108" s="2" t="s">
        <v>119</v>
      </c>
      <c r="B108" s="352">
        <v>147</v>
      </c>
      <c r="C108" s="349">
        <v>0</v>
      </c>
      <c r="D108" s="349">
        <v>3.9792140014469598E-3</v>
      </c>
      <c r="E108" s="349">
        <v>7.1579292416572597E-3</v>
      </c>
      <c r="F108" s="349">
        <v>3.06064207106829E-2</v>
      </c>
      <c r="G108" s="349">
        <v>5.2816677838563898E-2</v>
      </c>
      <c r="H108" s="349">
        <v>5.1798481494188302E-2</v>
      </c>
      <c r="I108" s="349">
        <v>0.13209092617034901</v>
      </c>
      <c r="J108" s="349">
        <v>0.101461544632912</v>
      </c>
      <c r="K108" s="349">
        <v>0.30705082416534402</v>
      </c>
      <c r="L108" s="349">
        <v>0.24680174887180301</v>
      </c>
      <c r="M108" s="349">
        <v>6.6236242651939406E-2</v>
      </c>
      <c r="N108" s="355">
        <v>13.1179313659668</v>
      </c>
      <c r="O108" s="355">
        <v>12.8571424484253</v>
      </c>
    </row>
    <row r="109" spans="1:15" x14ac:dyDescent="0.2">
      <c r="A109" s="2" t="s">
        <v>120</v>
      </c>
      <c r="B109" s="352">
        <v>135</v>
      </c>
      <c r="C109" s="349">
        <v>4.6074017882347098E-3</v>
      </c>
      <c r="D109" s="349">
        <v>1.9216191023588201E-2</v>
      </c>
      <c r="E109" s="349">
        <v>2.3037008941173599E-2</v>
      </c>
      <c r="F109" s="349">
        <v>1.28982467576861E-2</v>
      </c>
      <c r="G109" s="349">
        <v>8.9098088443279294E-2</v>
      </c>
      <c r="H109" s="349">
        <v>5.2094209939241402E-2</v>
      </c>
      <c r="I109" s="349">
        <v>0.29603347182273898</v>
      </c>
      <c r="J109" s="349">
        <v>0.15121836960315699</v>
      </c>
      <c r="K109" s="349">
        <v>0.19571636617183699</v>
      </c>
      <c r="L109" s="349">
        <v>0.13159996271133401</v>
      </c>
      <c r="M109" s="349">
        <v>2.4480676278471902E-2</v>
      </c>
      <c r="N109" s="355">
        <v>11.6334018707275</v>
      </c>
      <c r="O109" s="355">
        <v>11</v>
      </c>
    </row>
    <row r="110" spans="1:15" x14ac:dyDescent="0.2">
      <c r="A110" s="2" t="s">
        <v>121</v>
      </c>
      <c r="B110" s="352">
        <v>50</v>
      </c>
      <c r="C110" s="349">
        <v>0</v>
      </c>
      <c r="D110" s="349">
        <v>0</v>
      </c>
      <c r="E110" s="349">
        <v>0</v>
      </c>
      <c r="F110" s="349">
        <v>2.83472314476967E-2</v>
      </c>
      <c r="G110" s="349">
        <v>7.4464425444602994E-2</v>
      </c>
      <c r="H110" s="349">
        <v>0.16109798848629001</v>
      </c>
      <c r="I110" s="349">
        <v>0.159878224134445</v>
      </c>
      <c r="J110" s="349">
        <v>0.1194202080369</v>
      </c>
      <c r="K110" s="349">
        <v>0.30898997187614402</v>
      </c>
      <c r="L110" s="349">
        <v>0.126549571752548</v>
      </c>
      <c r="M110" s="349">
        <v>2.1252358332276299E-2</v>
      </c>
      <c r="N110" s="355">
        <v>11.695936203002899</v>
      </c>
      <c r="O110" s="355">
        <v>11.428571701049799</v>
      </c>
    </row>
    <row r="111" spans="1:15" x14ac:dyDescent="0.2">
      <c r="A111" s="2" t="s">
        <v>122</v>
      </c>
      <c r="B111" s="352">
        <v>40</v>
      </c>
      <c r="C111" s="349">
        <v>1.55800161883235E-2</v>
      </c>
      <c r="D111" s="349">
        <v>0</v>
      </c>
      <c r="E111" s="349">
        <v>0</v>
      </c>
      <c r="F111" s="349">
        <v>0</v>
      </c>
      <c r="G111" s="349">
        <v>4.0246676653623602E-2</v>
      </c>
      <c r="H111" s="349">
        <v>4.8366472125053399E-2</v>
      </c>
      <c r="I111" s="349">
        <v>0.35178661346435502</v>
      </c>
      <c r="J111" s="349">
        <v>0.16862665116787001</v>
      </c>
      <c r="K111" s="349">
        <v>0.27088713645935097</v>
      </c>
      <c r="L111" s="349">
        <v>0.104506433010101</v>
      </c>
      <c r="M111" s="349">
        <v>0</v>
      </c>
      <c r="N111" s="355">
        <v>11.5863990783691</v>
      </c>
      <c r="O111" s="355">
        <v>11</v>
      </c>
    </row>
    <row r="112" spans="1:15" x14ac:dyDescent="0.2">
      <c r="A112" s="5" t="s">
        <v>111</v>
      </c>
      <c r="B112" s="351" t="s">
        <v>1</v>
      </c>
      <c r="C112" s="348" t="s">
        <v>1</v>
      </c>
      <c r="D112" s="348" t="s">
        <v>1</v>
      </c>
      <c r="E112" s="348" t="s">
        <v>1</v>
      </c>
      <c r="F112" s="348" t="s">
        <v>1</v>
      </c>
      <c r="G112" s="348" t="s">
        <v>1</v>
      </c>
      <c r="H112" s="348" t="s">
        <v>1</v>
      </c>
      <c r="I112" s="348" t="s">
        <v>1</v>
      </c>
      <c r="J112" s="348" t="s">
        <v>1</v>
      </c>
      <c r="K112" s="348" t="s">
        <v>1</v>
      </c>
      <c r="L112" s="348" t="s">
        <v>1</v>
      </c>
      <c r="M112" s="348" t="s">
        <v>1</v>
      </c>
      <c r="N112" s="354" t="s">
        <v>1</v>
      </c>
      <c r="O112" s="354" t="s">
        <v>1</v>
      </c>
    </row>
    <row r="113" spans="1:15" x14ac:dyDescent="0.2">
      <c r="A113" s="2" t="s">
        <v>119</v>
      </c>
      <c r="B113" s="352">
        <v>147</v>
      </c>
      <c r="C113" s="349">
        <v>0</v>
      </c>
      <c r="D113" s="349">
        <v>3.9792140014469598E-3</v>
      </c>
      <c r="E113" s="349">
        <v>7.1579292416572597E-3</v>
      </c>
      <c r="F113" s="349">
        <v>3.06064207106829E-2</v>
      </c>
      <c r="G113" s="349">
        <v>5.2816677838563898E-2</v>
      </c>
      <c r="H113" s="349">
        <v>5.1798481494188302E-2</v>
      </c>
      <c r="I113" s="349">
        <v>0.13209092617034901</v>
      </c>
      <c r="J113" s="349">
        <v>0.101461544632912</v>
      </c>
      <c r="K113" s="349">
        <v>0.30705082416534402</v>
      </c>
      <c r="L113" s="349">
        <v>0.24680174887180301</v>
      </c>
      <c r="M113" s="349">
        <v>6.6236242651939406E-2</v>
      </c>
      <c r="N113" s="355">
        <v>13.1179313659668</v>
      </c>
      <c r="O113" s="355">
        <v>12.8571424484253</v>
      </c>
    </row>
    <row r="114" spans="1:15" x14ac:dyDescent="0.2">
      <c r="A114" s="2" t="s">
        <v>123</v>
      </c>
      <c r="B114" s="352">
        <v>156</v>
      </c>
      <c r="C114" s="349">
        <v>3.8795333821326499E-3</v>
      </c>
      <c r="D114" s="349">
        <v>1.61804556846619E-2</v>
      </c>
      <c r="E114" s="349">
        <v>1.93976666778326E-2</v>
      </c>
      <c r="F114" s="349">
        <v>2.3246448487043402E-2</v>
      </c>
      <c r="G114" s="349">
        <v>0.100661970674992</v>
      </c>
      <c r="H114" s="349">
        <v>8.1323735415935502E-2</v>
      </c>
      <c r="I114" s="349">
        <v>0.26167199015617398</v>
      </c>
      <c r="J114" s="349">
        <v>0.130171254277229</v>
      </c>
      <c r="K114" s="349">
        <v>0.204619005322456</v>
      </c>
      <c r="L114" s="349">
        <v>0.13823466002941101</v>
      </c>
      <c r="M114" s="349">
        <v>2.0613268017768901E-2</v>
      </c>
      <c r="N114" s="355">
        <v>11.5208377838135</v>
      </c>
      <c r="O114" s="355">
        <v>10.8333330154419</v>
      </c>
    </row>
    <row r="115" spans="1:15" x14ac:dyDescent="0.2">
      <c r="A115" s="2" t="s">
        <v>124</v>
      </c>
      <c r="B115" s="352">
        <v>69</v>
      </c>
      <c r="C115" s="349">
        <v>6.1600366607308396E-3</v>
      </c>
      <c r="D115" s="349">
        <v>0</v>
      </c>
      <c r="E115" s="349">
        <v>0</v>
      </c>
      <c r="F115" s="349">
        <v>0</v>
      </c>
      <c r="G115" s="349">
        <v>3.0860627070069299E-2</v>
      </c>
      <c r="H115" s="349">
        <v>9.0496592223644298E-2</v>
      </c>
      <c r="I115" s="349">
        <v>0.26361095905303999</v>
      </c>
      <c r="J115" s="349">
        <v>0.17360594868660001</v>
      </c>
      <c r="K115" s="349">
        <v>0.31341472268104598</v>
      </c>
      <c r="L115" s="349">
        <v>0.10172451287508</v>
      </c>
      <c r="M115" s="349">
        <v>2.01265774667263E-2</v>
      </c>
      <c r="N115" s="355">
        <v>11.918016433715801</v>
      </c>
      <c r="O115" s="355">
        <v>11.428571701049799</v>
      </c>
    </row>
    <row r="116" spans="1:15" x14ac:dyDescent="0.2">
      <c r="A116" s="5" t="s">
        <v>125</v>
      </c>
      <c r="B116" s="351" t="s">
        <v>1</v>
      </c>
      <c r="C116" s="348" t="s">
        <v>1</v>
      </c>
      <c r="D116" s="348" t="s">
        <v>1</v>
      </c>
      <c r="E116" s="348" t="s">
        <v>1</v>
      </c>
      <c r="F116" s="348" t="s">
        <v>1</v>
      </c>
      <c r="G116" s="348" t="s">
        <v>1</v>
      </c>
      <c r="H116" s="348" t="s">
        <v>1</v>
      </c>
      <c r="I116" s="348" t="s">
        <v>1</v>
      </c>
      <c r="J116" s="348" t="s">
        <v>1</v>
      </c>
      <c r="K116" s="348" t="s">
        <v>1</v>
      </c>
      <c r="L116" s="348" t="s">
        <v>1</v>
      </c>
      <c r="M116" s="348" t="s">
        <v>1</v>
      </c>
      <c r="N116" s="354" t="s">
        <v>1</v>
      </c>
      <c r="O116" s="354" t="s">
        <v>1</v>
      </c>
    </row>
    <row r="117" spans="1:15" x14ac:dyDescent="0.2">
      <c r="A117" s="2" t="s">
        <v>126</v>
      </c>
      <c r="B117" s="352">
        <v>68</v>
      </c>
      <c r="C117" s="349">
        <v>3.5321207251399799E-3</v>
      </c>
      <c r="D117" s="349">
        <v>2.2553374990820899E-2</v>
      </c>
      <c r="E117" s="349">
        <v>3.5321209579706199E-2</v>
      </c>
      <c r="F117" s="349">
        <v>2.8134407475590699E-2</v>
      </c>
      <c r="G117" s="349">
        <v>9.3016617000102997E-2</v>
      </c>
      <c r="H117" s="349">
        <v>0.118087030947208</v>
      </c>
      <c r="I117" s="349">
        <v>0.227790713310242</v>
      </c>
      <c r="J117" s="349">
        <v>6.8990729749202701E-2</v>
      </c>
      <c r="K117" s="349">
        <v>0.20916727185249301</v>
      </c>
      <c r="L117" s="349">
        <v>0.15730345249176</v>
      </c>
      <c r="M117" s="349">
        <v>3.6103062331676497E-2</v>
      </c>
      <c r="N117" s="355">
        <v>11.6970224380493</v>
      </c>
      <c r="O117" s="355">
        <v>10.7692308425903</v>
      </c>
    </row>
    <row r="118" spans="1:15" x14ac:dyDescent="0.2">
      <c r="A118" s="2" t="s">
        <v>127</v>
      </c>
      <c r="B118" s="352">
        <v>17</v>
      </c>
      <c r="C118" s="349" t="s">
        <v>1</v>
      </c>
      <c r="D118" s="349" t="s">
        <v>1</v>
      </c>
      <c r="E118" s="349" t="s">
        <v>1</v>
      </c>
      <c r="F118" s="349" t="s">
        <v>1</v>
      </c>
      <c r="G118" s="349" t="s">
        <v>1</v>
      </c>
      <c r="H118" s="349" t="s">
        <v>1</v>
      </c>
      <c r="I118" s="349" t="s">
        <v>1</v>
      </c>
      <c r="J118" s="349" t="s">
        <v>1</v>
      </c>
      <c r="K118" s="349" t="s">
        <v>1</v>
      </c>
      <c r="L118" s="349" t="s">
        <v>1</v>
      </c>
      <c r="M118" s="349" t="s">
        <v>1</v>
      </c>
      <c r="N118" s="355" t="s">
        <v>1</v>
      </c>
      <c r="O118" s="355" t="s">
        <v>1</v>
      </c>
    </row>
    <row r="119" spans="1:15" x14ac:dyDescent="0.2">
      <c r="A119" s="2" t="s">
        <v>128</v>
      </c>
      <c r="B119" s="352">
        <v>23</v>
      </c>
      <c r="C119" s="349" t="s">
        <v>1</v>
      </c>
      <c r="D119" s="349" t="s">
        <v>1</v>
      </c>
      <c r="E119" s="349" t="s">
        <v>1</v>
      </c>
      <c r="F119" s="349" t="s">
        <v>1</v>
      </c>
      <c r="G119" s="349" t="s">
        <v>1</v>
      </c>
      <c r="H119" s="349" t="s">
        <v>1</v>
      </c>
      <c r="I119" s="349" t="s">
        <v>1</v>
      </c>
      <c r="J119" s="349" t="s">
        <v>1</v>
      </c>
      <c r="K119" s="349" t="s">
        <v>1</v>
      </c>
      <c r="L119" s="349" t="s">
        <v>1</v>
      </c>
      <c r="M119" s="349" t="s">
        <v>1</v>
      </c>
      <c r="N119" s="355" t="s">
        <v>1</v>
      </c>
      <c r="O119" s="355" t="s">
        <v>1</v>
      </c>
    </row>
    <row r="120" spans="1:15" x14ac:dyDescent="0.2">
      <c r="A120" s="2" t="s">
        <v>129</v>
      </c>
      <c r="B120" s="352">
        <v>45</v>
      </c>
      <c r="C120" s="349">
        <v>0</v>
      </c>
      <c r="D120" s="349">
        <v>1.1643214151263201E-2</v>
      </c>
      <c r="E120" s="349">
        <v>6.2690642662346398E-3</v>
      </c>
      <c r="F120" s="349">
        <v>0</v>
      </c>
      <c r="G120" s="349">
        <v>7.3451653122901903E-2</v>
      </c>
      <c r="H120" s="349">
        <v>8.6670726537704496E-2</v>
      </c>
      <c r="I120" s="349">
        <v>0.30550563335418701</v>
      </c>
      <c r="J120" s="349">
        <v>0.10256072878837599</v>
      </c>
      <c r="K120" s="349">
        <v>0.19815911352634399</v>
      </c>
      <c r="L120" s="349">
        <v>0.208118677139282</v>
      </c>
      <c r="M120" s="349">
        <v>7.6211672276258503E-3</v>
      </c>
      <c r="N120" s="355">
        <v>11.954018592834499</v>
      </c>
      <c r="O120" s="355">
        <v>11</v>
      </c>
    </row>
    <row r="121" spans="1:15" x14ac:dyDescent="0.2">
      <c r="A121" s="2" t="s">
        <v>130</v>
      </c>
      <c r="B121" s="352">
        <v>39</v>
      </c>
      <c r="C121" s="349">
        <v>0</v>
      </c>
      <c r="D121" s="349">
        <v>0</v>
      </c>
      <c r="E121" s="349">
        <v>0</v>
      </c>
      <c r="F121" s="349">
        <v>4.1085001081228298E-2</v>
      </c>
      <c r="G121" s="349">
        <v>4.1085001081228298E-2</v>
      </c>
      <c r="H121" s="349">
        <v>0.116593800485134</v>
      </c>
      <c r="I121" s="349">
        <v>0.24296447634696999</v>
      </c>
      <c r="J121" s="349">
        <v>9.6435390412807506E-2</v>
      </c>
      <c r="K121" s="349">
        <v>0.42006447911262501</v>
      </c>
      <c r="L121" s="349">
        <v>4.1771844029426602E-2</v>
      </c>
      <c r="M121" s="349">
        <v>0</v>
      </c>
      <c r="N121" s="355">
        <v>11.4066352844238</v>
      </c>
      <c r="O121" s="355">
        <v>11.764705657959</v>
      </c>
    </row>
    <row r="122" spans="1:15" x14ac:dyDescent="0.2">
      <c r="A122" s="2" t="s">
        <v>131</v>
      </c>
      <c r="B122" s="352">
        <v>36</v>
      </c>
      <c r="C122" s="349">
        <v>0</v>
      </c>
      <c r="D122" s="349">
        <v>0</v>
      </c>
      <c r="E122" s="349">
        <v>0</v>
      </c>
      <c r="F122" s="349">
        <v>0</v>
      </c>
      <c r="G122" s="349">
        <v>0.109334141016006</v>
      </c>
      <c r="H122" s="349">
        <v>3.56642678380013E-2</v>
      </c>
      <c r="I122" s="349">
        <v>0.15569275617599501</v>
      </c>
      <c r="J122" s="349">
        <v>0.17652791738510101</v>
      </c>
      <c r="K122" s="349">
        <v>0.176397055387497</v>
      </c>
      <c r="L122" s="349">
        <v>0.29797428846359297</v>
      </c>
      <c r="M122" s="349">
        <v>4.8409592360258102E-2</v>
      </c>
      <c r="N122" s="355">
        <v>12.792060852050801</v>
      </c>
      <c r="O122" s="355">
        <v>12.5</v>
      </c>
    </row>
    <row r="123" spans="1:15" x14ac:dyDescent="0.2">
      <c r="A123" s="2" t="s">
        <v>132</v>
      </c>
      <c r="B123" s="352">
        <v>17</v>
      </c>
      <c r="C123" s="349" t="s">
        <v>1</v>
      </c>
      <c r="D123" s="349" t="s">
        <v>1</v>
      </c>
      <c r="E123" s="349" t="s">
        <v>1</v>
      </c>
      <c r="F123" s="349" t="s">
        <v>1</v>
      </c>
      <c r="G123" s="349" t="s">
        <v>1</v>
      </c>
      <c r="H123" s="349" t="s">
        <v>1</v>
      </c>
      <c r="I123" s="349" t="s">
        <v>1</v>
      </c>
      <c r="J123" s="349" t="s">
        <v>1</v>
      </c>
      <c r="K123" s="349" t="s">
        <v>1</v>
      </c>
      <c r="L123" s="349" t="s">
        <v>1</v>
      </c>
      <c r="M123" s="349" t="s">
        <v>1</v>
      </c>
      <c r="N123" s="355" t="s">
        <v>1</v>
      </c>
      <c r="O123" s="355" t="s">
        <v>1</v>
      </c>
    </row>
    <row r="124" spans="1:15" x14ac:dyDescent="0.2">
      <c r="A124" s="3" t="s">
        <v>133</v>
      </c>
      <c r="B124" s="353">
        <v>92</v>
      </c>
      <c r="C124" s="350">
        <v>3.60181787982583E-3</v>
      </c>
      <c r="D124" s="350">
        <v>0</v>
      </c>
      <c r="E124" s="350">
        <v>0</v>
      </c>
      <c r="F124" s="350">
        <v>2.2998407483100902E-2</v>
      </c>
      <c r="G124" s="350">
        <v>2.10735239088535E-2</v>
      </c>
      <c r="H124" s="350">
        <v>2.99439169466496E-2</v>
      </c>
      <c r="I124" s="350">
        <v>7.0896700024604797E-2</v>
      </c>
      <c r="J124" s="350">
        <v>0.16625390946865101</v>
      </c>
      <c r="K124" s="350">
        <v>0.28093084692955</v>
      </c>
      <c r="L124" s="350">
        <v>0.29898124933242798</v>
      </c>
      <c r="M124" s="350">
        <v>0.105319626629353</v>
      </c>
      <c r="N124" s="356">
        <v>13.9507083892822</v>
      </c>
      <c r="O124" s="356">
        <v>13.3333330154419</v>
      </c>
    </row>
    <row r="126" spans="1:15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317</v>
      </c>
    </row>
    <row r="4" spans="1:10" x14ac:dyDescent="0.2">
      <c r="A4" t="s">
        <v>289</v>
      </c>
    </row>
    <row r="5" spans="1:10" ht="25.5" x14ac:dyDescent="0.2">
      <c r="A5" s="4" t="s">
        <v>24</v>
      </c>
      <c r="B5" s="4" t="s">
        <v>4</v>
      </c>
      <c r="C5" s="4" t="s">
        <v>318</v>
      </c>
      <c r="D5" s="4" t="s">
        <v>319</v>
      </c>
      <c r="E5" s="4" t="s">
        <v>320</v>
      </c>
      <c r="F5" s="4" t="s">
        <v>321</v>
      </c>
      <c r="G5" s="4" t="s">
        <v>322</v>
      </c>
      <c r="H5" s="4" t="s">
        <v>323</v>
      </c>
      <c r="I5" s="4" t="s">
        <v>25</v>
      </c>
      <c r="J5" s="4" t="s">
        <v>172</v>
      </c>
    </row>
    <row r="6" spans="1:10" x14ac:dyDescent="0.2">
      <c r="A6" s="5" t="s">
        <v>26</v>
      </c>
      <c r="B6" s="360" t="s">
        <v>1</v>
      </c>
      <c r="C6" s="357" t="s">
        <v>1</v>
      </c>
      <c r="D6" s="357" t="s">
        <v>1</v>
      </c>
      <c r="E6" s="357" t="s">
        <v>1</v>
      </c>
      <c r="F6" s="357" t="s">
        <v>1</v>
      </c>
      <c r="G6" s="357" t="s">
        <v>1</v>
      </c>
      <c r="H6" s="357" t="s">
        <v>1</v>
      </c>
      <c r="I6" s="363" t="s">
        <v>1</v>
      </c>
      <c r="J6" s="363" t="s">
        <v>1</v>
      </c>
    </row>
    <row r="7" spans="1:10" x14ac:dyDescent="0.2">
      <c r="A7" s="2" t="s">
        <v>26</v>
      </c>
      <c r="B7" s="361">
        <v>152</v>
      </c>
      <c r="C7" s="358">
        <v>0.17161801457405099</v>
      </c>
      <c r="D7" s="358">
        <v>0.25984019041061401</v>
      </c>
      <c r="E7" s="358">
        <v>0.201828688383102</v>
      </c>
      <c r="F7" s="358">
        <v>0.15622955560684201</v>
      </c>
      <c r="G7" s="358">
        <v>0.10929647088050801</v>
      </c>
      <c r="H7" s="358">
        <v>0.10118710249662401</v>
      </c>
      <c r="I7" s="364">
        <v>242169.21875</v>
      </c>
      <c r="J7" s="364">
        <v>200000</v>
      </c>
    </row>
    <row r="8" spans="1:10" x14ac:dyDescent="0.2">
      <c r="A8" s="5" t="s">
        <v>27</v>
      </c>
      <c r="B8" s="360" t="s">
        <v>1</v>
      </c>
      <c r="C8" s="357" t="s">
        <v>1</v>
      </c>
      <c r="D8" s="357" t="s">
        <v>1</v>
      </c>
      <c r="E8" s="357" t="s">
        <v>1</v>
      </c>
      <c r="F8" s="357" t="s">
        <v>1</v>
      </c>
      <c r="G8" s="357" t="s">
        <v>1</v>
      </c>
      <c r="H8" s="357" t="s">
        <v>1</v>
      </c>
      <c r="I8" s="363" t="s">
        <v>1</v>
      </c>
      <c r="J8" s="363" t="s">
        <v>1</v>
      </c>
    </row>
    <row r="9" spans="1:10" x14ac:dyDescent="0.2">
      <c r="A9" s="2" t="s">
        <v>28</v>
      </c>
      <c r="B9" s="361">
        <v>56</v>
      </c>
      <c r="C9" s="358">
        <v>0.209662079811096</v>
      </c>
      <c r="D9" s="358">
        <v>0.147322311997414</v>
      </c>
      <c r="E9" s="358">
        <v>0.28708535432815602</v>
      </c>
      <c r="F9" s="358">
        <v>0.18499037623405501</v>
      </c>
      <c r="G9" s="358">
        <v>8.7648548185825306E-2</v>
      </c>
      <c r="H9" s="358">
        <v>8.3291336894035298E-2</v>
      </c>
      <c r="I9" s="364">
        <v>229156.109375</v>
      </c>
      <c r="J9" s="364">
        <v>215000</v>
      </c>
    </row>
    <row r="10" spans="1:10" x14ac:dyDescent="0.2">
      <c r="A10" s="2" t="s">
        <v>29</v>
      </c>
      <c r="B10" s="361">
        <v>8</v>
      </c>
      <c r="C10" s="358" t="s">
        <v>1</v>
      </c>
      <c r="D10" s="358" t="s">
        <v>1</v>
      </c>
      <c r="E10" s="358" t="s">
        <v>1</v>
      </c>
      <c r="F10" s="358" t="s">
        <v>1</v>
      </c>
      <c r="G10" s="358" t="s">
        <v>1</v>
      </c>
      <c r="H10" s="358" t="s">
        <v>1</v>
      </c>
      <c r="I10" s="364" t="s">
        <v>1</v>
      </c>
      <c r="J10" s="364" t="s">
        <v>1</v>
      </c>
    </row>
    <row r="11" spans="1:10" x14ac:dyDescent="0.2">
      <c r="A11" s="2" t="s">
        <v>30</v>
      </c>
      <c r="B11" s="361">
        <v>39</v>
      </c>
      <c r="C11" s="358">
        <v>7.1133404970169095E-2</v>
      </c>
      <c r="D11" s="358">
        <v>0.32410514354705799</v>
      </c>
      <c r="E11" s="358">
        <v>7.5616143643855993E-2</v>
      </c>
      <c r="F11" s="358">
        <v>0.15795531868934601</v>
      </c>
      <c r="G11" s="358">
        <v>0.17713290452957201</v>
      </c>
      <c r="H11" s="358">
        <v>0.19405709207058</v>
      </c>
      <c r="I11" s="364">
        <v>293651.46875</v>
      </c>
      <c r="J11" s="364">
        <v>300000</v>
      </c>
    </row>
    <row r="12" spans="1:10" x14ac:dyDescent="0.2">
      <c r="A12" s="2" t="s">
        <v>31</v>
      </c>
      <c r="B12" s="361">
        <v>41</v>
      </c>
      <c r="C12" s="358">
        <v>0.15682171285152399</v>
      </c>
      <c r="D12" s="358">
        <v>0.30402594804763799</v>
      </c>
      <c r="E12" s="358">
        <v>0.20187146961689001</v>
      </c>
      <c r="F12" s="358">
        <v>0.13830591738223999</v>
      </c>
      <c r="G12" s="358">
        <v>0.13271676003933</v>
      </c>
      <c r="H12" s="358">
        <v>6.6258199512958499E-2</v>
      </c>
      <c r="I12" s="364">
        <v>256797.890625</v>
      </c>
      <c r="J12" s="364">
        <v>200000</v>
      </c>
    </row>
    <row r="13" spans="1:10" x14ac:dyDescent="0.2">
      <c r="A13" s="2" t="s">
        <v>32</v>
      </c>
      <c r="B13" s="361">
        <v>2</v>
      </c>
      <c r="C13" s="358" t="s">
        <v>1</v>
      </c>
      <c r="D13" s="358" t="s">
        <v>1</v>
      </c>
      <c r="E13" s="358" t="s">
        <v>1</v>
      </c>
      <c r="F13" s="358" t="s">
        <v>1</v>
      </c>
      <c r="G13" s="358" t="s">
        <v>1</v>
      </c>
      <c r="H13" s="358" t="s">
        <v>1</v>
      </c>
      <c r="I13" s="364" t="s">
        <v>1</v>
      </c>
      <c r="J13" s="364" t="s">
        <v>1</v>
      </c>
    </row>
    <row r="14" spans="1:10" x14ac:dyDescent="0.2">
      <c r="A14" s="2" t="s">
        <v>33</v>
      </c>
      <c r="B14" s="361">
        <v>1</v>
      </c>
      <c r="C14" s="358" t="s">
        <v>1</v>
      </c>
      <c r="D14" s="358" t="s">
        <v>1</v>
      </c>
      <c r="E14" s="358" t="s">
        <v>1</v>
      </c>
      <c r="F14" s="358" t="s">
        <v>1</v>
      </c>
      <c r="G14" s="358" t="s">
        <v>1</v>
      </c>
      <c r="H14" s="358" t="s">
        <v>1</v>
      </c>
      <c r="I14" s="364" t="s">
        <v>1</v>
      </c>
      <c r="J14" s="364" t="s">
        <v>1</v>
      </c>
    </row>
    <row r="15" spans="1:10" x14ac:dyDescent="0.2">
      <c r="A15" s="5" t="s">
        <v>34</v>
      </c>
      <c r="B15" s="360" t="s">
        <v>1</v>
      </c>
      <c r="C15" s="357" t="s">
        <v>1</v>
      </c>
      <c r="D15" s="357" t="s">
        <v>1</v>
      </c>
      <c r="E15" s="357" t="s">
        <v>1</v>
      </c>
      <c r="F15" s="357" t="s">
        <v>1</v>
      </c>
      <c r="G15" s="357" t="s">
        <v>1</v>
      </c>
      <c r="H15" s="357" t="s">
        <v>1</v>
      </c>
      <c r="I15" s="363" t="s">
        <v>1</v>
      </c>
      <c r="J15" s="363" t="s">
        <v>1</v>
      </c>
    </row>
    <row r="16" spans="1:10" x14ac:dyDescent="0.2">
      <c r="A16" s="2" t="s">
        <v>35</v>
      </c>
      <c r="B16" s="361">
        <v>128</v>
      </c>
      <c r="C16" s="358">
        <v>0.13758523762226099</v>
      </c>
      <c r="D16" s="358">
        <v>0.23566320538520799</v>
      </c>
      <c r="E16" s="358">
        <v>0.18600296974182101</v>
      </c>
      <c r="F16" s="358">
        <v>0.18942520022392301</v>
      </c>
      <c r="G16" s="358">
        <v>0.13727678358554801</v>
      </c>
      <c r="H16" s="358">
        <v>0.114046603441238</v>
      </c>
      <c r="I16" s="364">
        <v>267159.40625</v>
      </c>
      <c r="J16" s="364">
        <v>250000</v>
      </c>
    </row>
    <row r="17" spans="1:10" x14ac:dyDescent="0.2">
      <c r="A17" s="2" t="s">
        <v>36</v>
      </c>
      <c r="B17" s="361">
        <v>12</v>
      </c>
      <c r="C17" s="358" t="s">
        <v>1</v>
      </c>
      <c r="D17" s="358" t="s">
        <v>1</v>
      </c>
      <c r="E17" s="358" t="s">
        <v>1</v>
      </c>
      <c r="F17" s="358" t="s">
        <v>1</v>
      </c>
      <c r="G17" s="358" t="s">
        <v>1</v>
      </c>
      <c r="H17" s="358" t="s">
        <v>1</v>
      </c>
      <c r="I17" s="364" t="s">
        <v>1</v>
      </c>
      <c r="J17" s="364" t="s">
        <v>1</v>
      </c>
    </row>
    <row r="18" spans="1:10" x14ac:dyDescent="0.2">
      <c r="A18" s="2" t="s">
        <v>37</v>
      </c>
      <c r="B18" s="361">
        <v>5</v>
      </c>
      <c r="C18" s="358" t="s">
        <v>1</v>
      </c>
      <c r="D18" s="358" t="s">
        <v>1</v>
      </c>
      <c r="E18" s="358" t="s">
        <v>1</v>
      </c>
      <c r="F18" s="358" t="s">
        <v>1</v>
      </c>
      <c r="G18" s="358" t="s">
        <v>1</v>
      </c>
      <c r="H18" s="358" t="s">
        <v>1</v>
      </c>
      <c r="I18" s="364" t="s">
        <v>1</v>
      </c>
      <c r="J18" s="364" t="s">
        <v>1</v>
      </c>
    </row>
    <row r="19" spans="1:10" x14ac:dyDescent="0.2">
      <c r="A19" s="2" t="s">
        <v>38</v>
      </c>
      <c r="B19" s="361">
        <v>5</v>
      </c>
      <c r="C19" s="358" t="s">
        <v>1</v>
      </c>
      <c r="D19" s="358" t="s">
        <v>1</v>
      </c>
      <c r="E19" s="358" t="s">
        <v>1</v>
      </c>
      <c r="F19" s="358" t="s">
        <v>1</v>
      </c>
      <c r="G19" s="358" t="s">
        <v>1</v>
      </c>
      <c r="H19" s="358" t="s">
        <v>1</v>
      </c>
      <c r="I19" s="364" t="s">
        <v>1</v>
      </c>
      <c r="J19" s="364" t="s">
        <v>1</v>
      </c>
    </row>
    <row r="20" spans="1:10" x14ac:dyDescent="0.2">
      <c r="A20" s="5" t="s">
        <v>39</v>
      </c>
      <c r="B20" s="360" t="s">
        <v>1</v>
      </c>
      <c r="C20" s="357" t="s">
        <v>1</v>
      </c>
      <c r="D20" s="357" t="s">
        <v>1</v>
      </c>
      <c r="E20" s="357" t="s">
        <v>1</v>
      </c>
      <c r="F20" s="357" t="s">
        <v>1</v>
      </c>
      <c r="G20" s="357" t="s">
        <v>1</v>
      </c>
      <c r="H20" s="357" t="s">
        <v>1</v>
      </c>
      <c r="I20" s="363" t="s">
        <v>1</v>
      </c>
      <c r="J20" s="363" t="s">
        <v>1</v>
      </c>
    </row>
    <row r="21" spans="1:10" x14ac:dyDescent="0.2">
      <c r="A21" s="2" t="s">
        <v>35</v>
      </c>
      <c r="B21" s="361">
        <v>128</v>
      </c>
      <c r="C21" s="358">
        <v>0.13758523762226099</v>
      </c>
      <c r="D21" s="358">
        <v>0.23566320538520799</v>
      </c>
      <c r="E21" s="358">
        <v>0.18600296974182101</v>
      </c>
      <c r="F21" s="358">
        <v>0.18942520022392301</v>
      </c>
      <c r="G21" s="358">
        <v>0.13727678358554801</v>
      </c>
      <c r="H21" s="358">
        <v>0.114046603441238</v>
      </c>
      <c r="I21" s="364">
        <v>267159.40625</v>
      </c>
      <c r="J21" s="364">
        <v>250000</v>
      </c>
    </row>
    <row r="22" spans="1:10" x14ac:dyDescent="0.2">
      <c r="A22" s="2" t="s">
        <v>40</v>
      </c>
      <c r="B22" s="361">
        <v>7</v>
      </c>
      <c r="C22" s="358" t="s">
        <v>1</v>
      </c>
      <c r="D22" s="358" t="s">
        <v>1</v>
      </c>
      <c r="E22" s="358" t="s">
        <v>1</v>
      </c>
      <c r="F22" s="358" t="s">
        <v>1</v>
      </c>
      <c r="G22" s="358" t="s">
        <v>1</v>
      </c>
      <c r="H22" s="358" t="s">
        <v>1</v>
      </c>
      <c r="I22" s="364" t="s">
        <v>1</v>
      </c>
      <c r="J22" s="364" t="s">
        <v>1</v>
      </c>
    </row>
    <row r="23" spans="1:10" x14ac:dyDescent="0.2">
      <c r="A23" s="2" t="s">
        <v>41</v>
      </c>
      <c r="B23" s="361">
        <v>5</v>
      </c>
      <c r="C23" s="358" t="s">
        <v>1</v>
      </c>
      <c r="D23" s="358" t="s">
        <v>1</v>
      </c>
      <c r="E23" s="358" t="s">
        <v>1</v>
      </c>
      <c r="F23" s="358" t="s">
        <v>1</v>
      </c>
      <c r="G23" s="358" t="s">
        <v>1</v>
      </c>
      <c r="H23" s="358" t="s">
        <v>1</v>
      </c>
      <c r="I23" s="364" t="s">
        <v>1</v>
      </c>
      <c r="J23" s="364" t="s">
        <v>1</v>
      </c>
    </row>
    <row r="24" spans="1:10" x14ac:dyDescent="0.2">
      <c r="A24" s="2" t="s">
        <v>42</v>
      </c>
      <c r="B24" s="361">
        <v>0</v>
      </c>
      <c r="C24" s="358" t="s">
        <v>1</v>
      </c>
      <c r="D24" s="358" t="s">
        <v>1</v>
      </c>
      <c r="E24" s="358" t="s">
        <v>1</v>
      </c>
      <c r="F24" s="358" t="s">
        <v>1</v>
      </c>
      <c r="G24" s="358" t="s">
        <v>1</v>
      </c>
      <c r="H24" s="358" t="s">
        <v>1</v>
      </c>
      <c r="I24" s="364" t="s">
        <v>1</v>
      </c>
      <c r="J24" s="364" t="s">
        <v>1</v>
      </c>
    </row>
    <row r="25" spans="1:10" x14ac:dyDescent="0.2">
      <c r="A25" s="2" t="s">
        <v>43</v>
      </c>
      <c r="B25" s="361">
        <v>0</v>
      </c>
      <c r="C25" s="358" t="s">
        <v>1</v>
      </c>
      <c r="D25" s="358" t="s">
        <v>1</v>
      </c>
      <c r="E25" s="358" t="s">
        <v>1</v>
      </c>
      <c r="F25" s="358" t="s">
        <v>1</v>
      </c>
      <c r="G25" s="358" t="s">
        <v>1</v>
      </c>
      <c r="H25" s="358" t="s">
        <v>1</v>
      </c>
      <c r="I25" s="364" t="s">
        <v>1</v>
      </c>
      <c r="J25" s="364" t="s">
        <v>1</v>
      </c>
    </row>
    <row r="26" spans="1:10" x14ac:dyDescent="0.2">
      <c r="A26" s="2" t="s">
        <v>37</v>
      </c>
      <c r="B26" s="361">
        <v>5</v>
      </c>
      <c r="C26" s="358" t="s">
        <v>1</v>
      </c>
      <c r="D26" s="358" t="s">
        <v>1</v>
      </c>
      <c r="E26" s="358" t="s">
        <v>1</v>
      </c>
      <c r="F26" s="358" t="s">
        <v>1</v>
      </c>
      <c r="G26" s="358" t="s">
        <v>1</v>
      </c>
      <c r="H26" s="358" t="s">
        <v>1</v>
      </c>
      <c r="I26" s="364" t="s">
        <v>1</v>
      </c>
      <c r="J26" s="364" t="s">
        <v>1</v>
      </c>
    </row>
    <row r="27" spans="1:10" x14ac:dyDescent="0.2">
      <c r="A27" s="2" t="s">
        <v>44</v>
      </c>
      <c r="B27" s="361">
        <v>0</v>
      </c>
      <c r="C27" s="358" t="s">
        <v>1</v>
      </c>
      <c r="D27" s="358" t="s">
        <v>1</v>
      </c>
      <c r="E27" s="358" t="s">
        <v>1</v>
      </c>
      <c r="F27" s="358" t="s">
        <v>1</v>
      </c>
      <c r="G27" s="358" t="s">
        <v>1</v>
      </c>
      <c r="H27" s="358" t="s">
        <v>1</v>
      </c>
      <c r="I27" s="364" t="s">
        <v>1</v>
      </c>
      <c r="J27" s="364" t="s">
        <v>1</v>
      </c>
    </row>
    <row r="28" spans="1:10" x14ac:dyDescent="0.2">
      <c r="A28" s="2" t="s">
        <v>45</v>
      </c>
      <c r="B28" s="361">
        <v>5</v>
      </c>
      <c r="C28" s="358" t="s">
        <v>1</v>
      </c>
      <c r="D28" s="358" t="s">
        <v>1</v>
      </c>
      <c r="E28" s="358" t="s">
        <v>1</v>
      </c>
      <c r="F28" s="358" t="s">
        <v>1</v>
      </c>
      <c r="G28" s="358" t="s">
        <v>1</v>
      </c>
      <c r="H28" s="358" t="s">
        <v>1</v>
      </c>
      <c r="I28" s="364" t="s">
        <v>1</v>
      </c>
      <c r="J28" s="364" t="s">
        <v>1</v>
      </c>
    </row>
    <row r="29" spans="1:10" x14ac:dyDescent="0.2">
      <c r="A29" s="5" t="s">
        <v>46</v>
      </c>
      <c r="B29" s="360" t="s">
        <v>1</v>
      </c>
      <c r="C29" s="357" t="s">
        <v>1</v>
      </c>
      <c r="D29" s="357" t="s">
        <v>1</v>
      </c>
      <c r="E29" s="357" t="s">
        <v>1</v>
      </c>
      <c r="F29" s="357" t="s">
        <v>1</v>
      </c>
      <c r="G29" s="357" t="s">
        <v>1</v>
      </c>
      <c r="H29" s="357" t="s">
        <v>1</v>
      </c>
      <c r="I29" s="363" t="s">
        <v>1</v>
      </c>
      <c r="J29" s="363" t="s">
        <v>1</v>
      </c>
    </row>
    <row r="30" spans="1:10" x14ac:dyDescent="0.2">
      <c r="A30" s="2" t="s">
        <v>47</v>
      </c>
      <c r="B30" s="361">
        <v>7</v>
      </c>
      <c r="C30" s="358" t="s">
        <v>1</v>
      </c>
      <c r="D30" s="358" t="s">
        <v>1</v>
      </c>
      <c r="E30" s="358" t="s">
        <v>1</v>
      </c>
      <c r="F30" s="358" t="s">
        <v>1</v>
      </c>
      <c r="G30" s="358" t="s">
        <v>1</v>
      </c>
      <c r="H30" s="358" t="s">
        <v>1</v>
      </c>
      <c r="I30" s="364" t="s">
        <v>1</v>
      </c>
      <c r="J30" s="364" t="s">
        <v>1</v>
      </c>
    </row>
    <row r="31" spans="1:10" x14ac:dyDescent="0.2">
      <c r="A31" s="2" t="s">
        <v>48</v>
      </c>
      <c r="B31" s="361">
        <v>20</v>
      </c>
      <c r="C31" s="358" t="s">
        <v>1</v>
      </c>
      <c r="D31" s="358" t="s">
        <v>1</v>
      </c>
      <c r="E31" s="358" t="s">
        <v>1</v>
      </c>
      <c r="F31" s="358" t="s">
        <v>1</v>
      </c>
      <c r="G31" s="358" t="s">
        <v>1</v>
      </c>
      <c r="H31" s="358" t="s">
        <v>1</v>
      </c>
      <c r="I31" s="364" t="s">
        <v>1</v>
      </c>
      <c r="J31" s="364" t="s">
        <v>1</v>
      </c>
    </row>
    <row r="32" spans="1:10" x14ac:dyDescent="0.2">
      <c r="A32" s="2" t="s">
        <v>49</v>
      </c>
      <c r="B32" s="361">
        <v>28</v>
      </c>
      <c r="C32" s="358" t="s">
        <v>1</v>
      </c>
      <c r="D32" s="358" t="s">
        <v>1</v>
      </c>
      <c r="E32" s="358" t="s">
        <v>1</v>
      </c>
      <c r="F32" s="358" t="s">
        <v>1</v>
      </c>
      <c r="G32" s="358" t="s">
        <v>1</v>
      </c>
      <c r="H32" s="358" t="s">
        <v>1</v>
      </c>
      <c r="I32" s="364" t="s">
        <v>1</v>
      </c>
      <c r="J32" s="364" t="s">
        <v>1</v>
      </c>
    </row>
    <row r="33" spans="1:10" x14ac:dyDescent="0.2">
      <c r="A33" s="2" t="s">
        <v>50</v>
      </c>
      <c r="B33" s="361">
        <v>86</v>
      </c>
      <c r="C33" s="358">
        <v>8.2019649446010603E-2</v>
      </c>
      <c r="D33" s="358">
        <v>0.18300265073776201</v>
      </c>
      <c r="E33" s="358">
        <v>0.206488788127899</v>
      </c>
      <c r="F33" s="358">
        <v>0.20011785626411399</v>
      </c>
      <c r="G33" s="358">
        <v>0.161296486854553</v>
      </c>
      <c r="H33" s="358">
        <v>0.16707459092140201</v>
      </c>
      <c r="I33" s="364">
        <v>311566.90625</v>
      </c>
      <c r="J33" s="364">
        <v>300000</v>
      </c>
    </row>
    <row r="34" spans="1:10" x14ac:dyDescent="0.2">
      <c r="A34" s="5" t="s">
        <v>51</v>
      </c>
      <c r="B34" s="360" t="s">
        <v>1</v>
      </c>
      <c r="C34" s="357" t="s">
        <v>1</v>
      </c>
      <c r="D34" s="357" t="s">
        <v>1</v>
      </c>
      <c r="E34" s="357" t="s">
        <v>1</v>
      </c>
      <c r="F34" s="357" t="s">
        <v>1</v>
      </c>
      <c r="G34" s="357" t="s">
        <v>1</v>
      </c>
      <c r="H34" s="357" t="s">
        <v>1</v>
      </c>
      <c r="I34" s="363" t="s">
        <v>1</v>
      </c>
      <c r="J34" s="363" t="s">
        <v>1</v>
      </c>
    </row>
    <row r="35" spans="1:10" x14ac:dyDescent="0.2">
      <c r="A35" s="2" t="s">
        <v>52</v>
      </c>
      <c r="B35" s="361">
        <v>41</v>
      </c>
      <c r="C35" s="358">
        <v>0.164442658424377</v>
      </c>
      <c r="D35" s="358">
        <v>0.15796189010143299</v>
      </c>
      <c r="E35" s="358">
        <v>0.29187133908271801</v>
      </c>
      <c r="F35" s="358">
        <v>0.20146925747394601</v>
      </c>
      <c r="G35" s="358">
        <v>8.2207821309566498E-2</v>
      </c>
      <c r="H35" s="358">
        <v>0.10204703360796</v>
      </c>
      <c r="I35" s="364">
        <v>240927.5625</v>
      </c>
      <c r="J35" s="364">
        <v>250000</v>
      </c>
    </row>
    <row r="36" spans="1:10" x14ac:dyDescent="0.2">
      <c r="A36" s="2" t="s">
        <v>53</v>
      </c>
      <c r="B36" s="361">
        <v>50</v>
      </c>
      <c r="C36" s="358">
        <v>0.212358608841896</v>
      </c>
      <c r="D36" s="358">
        <v>0.30545553565025302</v>
      </c>
      <c r="E36" s="358">
        <v>0.190958797931671</v>
      </c>
      <c r="F36" s="358">
        <v>0.12199567258358</v>
      </c>
      <c r="G36" s="358">
        <v>0.103330679237843</v>
      </c>
      <c r="H36" s="358">
        <v>6.5900720655918094E-2</v>
      </c>
      <c r="I36" s="364">
        <v>236725.28125</v>
      </c>
      <c r="J36" s="364">
        <v>175000</v>
      </c>
    </row>
    <row r="37" spans="1:10" x14ac:dyDescent="0.2">
      <c r="A37" s="2" t="s">
        <v>54</v>
      </c>
      <c r="B37" s="361">
        <v>35</v>
      </c>
      <c r="C37" s="358">
        <v>0.14952105283737199</v>
      </c>
      <c r="D37" s="358">
        <v>0.28633797168731701</v>
      </c>
      <c r="E37" s="358">
        <v>0.107830129563808</v>
      </c>
      <c r="F37" s="358">
        <v>0.11376316100359</v>
      </c>
      <c r="G37" s="358">
        <v>0.22796508669853199</v>
      </c>
      <c r="H37" s="358">
        <v>0.11458259075880101</v>
      </c>
      <c r="I37" s="364">
        <v>262258.3125</v>
      </c>
      <c r="J37" s="364">
        <v>250000</v>
      </c>
    </row>
    <row r="38" spans="1:10" x14ac:dyDescent="0.2">
      <c r="A38" s="2" t="s">
        <v>55</v>
      </c>
      <c r="B38" s="361">
        <v>25</v>
      </c>
      <c r="C38" s="358" t="s">
        <v>1</v>
      </c>
      <c r="D38" s="358" t="s">
        <v>1</v>
      </c>
      <c r="E38" s="358" t="s">
        <v>1</v>
      </c>
      <c r="F38" s="358" t="s">
        <v>1</v>
      </c>
      <c r="G38" s="358" t="s">
        <v>1</v>
      </c>
      <c r="H38" s="358" t="s">
        <v>1</v>
      </c>
      <c r="I38" s="364" t="s">
        <v>1</v>
      </c>
      <c r="J38" s="364" t="s">
        <v>1</v>
      </c>
    </row>
    <row r="39" spans="1:10" x14ac:dyDescent="0.2">
      <c r="A39" s="5" t="s">
        <v>56</v>
      </c>
      <c r="B39" s="360" t="s">
        <v>1</v>
      </c>
      <c r="C39" s="357" t="s">
        <v>1</v>
      </c>
      <c r="D39" s="357" t="s">
        <v>1</v>
      </c>
      <c r="E39" s="357" t="s">
        <v>1</v>
      </c>
      <c r="F39" s="357" t="s">
        <v>1</v>
      </c>
      <c r="G39" s="357" t="s">
        <v>1</v>
      </c>
      <c r="H39" s="357" t="s">
        <v>1</v>
      </c>
      <c r="I39" s="363" t="s">
        <v>1</v>
      </c>
      <c r="J39" s="363" t="s">
        <v>1</v>
      </c>
    </row>
    <row r="40" spans="1:10" x14ac:dyDescent="0.2">
      <c r="A40" s="2" t="s">
        <v>57</v>
      </c>
      <c r="B40" s="361">
        <v>118</v>
      </c>
      <c r="C40" s="358">
        <v>0.18656693398952501</v>
      </c>
      <c r="D40" s="358">
        <v>0.24974371492862699</v>
      </c>
      <c r="E40" s="358">
        <v>0.164679810404778</v>
      </c>
      <c r="F40" s="358">
        <v>0.17184326052665699</v>
      </c>
      <c r="G40" s="358">
        <v>9.0303808450698894E-2</v>
      </c>
      <c r="H40" s="358">
        <v>0.13686247169971499</v>
      </c>
      <c r="I40" s="364">
        <v>256620.375</v>
      </c>
      <c r="J40" s="364">
        <v>200000</v>
      </c>
    </row>
    <row r="41" spans="1:10" x14ac:dyDescent="0.2">
      <c r="A41" s="2" t="s">
        <v>58</v>
      </c>
      <c r="B41" s="361">
        <v>33</v>
      </c>
      <c r="C41" s="358">
        <v>0.14802184700965901</v>
      </c>
      <c r="D41" s="358">
        <v>0.27751955389976501</v>
      </c>
      <c r="E41" s="358">
        <v>0.26338031888008101</v>
      </c>
      <c r="F41" s="358">
        <v>0.131477266550064</v>
      </c>
      <c r="G41" s="358">
        <v>0.13615594804287001</v>
      </c>
      <c r="H41" s="358">
        <v>4.3445050716400098E-2</v>
      </c>
      <c r="I41" s="364">
        <v>217857.375</v>
      </c>
      <c r="J41" s="364">
        <v>200000</v>
      </c>
    </row>
    <row r="42" spans="1:10" x14ac:dyDescent="0.2">
      <c r="A42" s="5" t="s">
        <v>59</v>
      </c>
      <c r="B42" s="360" t="s">
        <v>1</v>
      </c>
      <c r="C42" s="357" t="s">
        <v>1</v>
      </c>
      <c r="D42" s="357" t="s">
        <v>1</v>
      </c>
      <c r="E42" s="357" t="s">
        <v>1</v>
      </c>
      <c r="F42" s="357" t="s">
        <v>1</v>
      </c>
      <c r="G42" s="357" t="s">
        <v>1</v>
      </c>
      <c r="H42" s="357" t="s">
        <v>1</v>
      </c>
      <c r="I42" s="363" t="s">
        <v>1</v>
      </c>
      <c r="J42" s="363" t="s">
        <v>1</v>
      </c>
    </row>
    <row r="43" spans="1:10" x14ac:dyDescent="0.2">
      <c r="A43" s="2" t="s">
        <v>60</v>
      </c>
      <c r="B43" s="361">
        <v>95</v>
      </c>
      <c r="C43" s="358">
        <v>0.20577538013458299</v>
      </c>
      <c r="D43" s="358">
        <v>0.31226027011871299</v>
      </c>
      <c r="E43" s="358">
        <v>0.15069854259491</v>
      </c>
      <c r="F43" s="358">
        <v>0.158773973584175</v>
      </c>
      <c r="G43" s="358">
        <v>6.6689588129520402E-2</v>
      </c>
      <c r="H43" s="358">
        <v>0.10580225288868</v>
      </c>
      <c r="I43" s="364">
        <v>221231.5</v>
      </c>
      <c r="J43" s="364">
        <v>180000</v>
      </c>
    </row>
    <row r="44" spans="1:10" x14ac:dyDescent="0.2">
      <c r="A44" s="2" t="s">
        <v>61</v>
      </c>
      <c r="B44" s="361">
        <v>28</v>
      </c>
      <c r="C44" s="358" t="s">
        <v>1</v>
      </c>
      <c r="D44" s="358" t="s">
        <v>1</v>
      </c>
      <c r="E44" s="358" t="s">
        <v>1</v>
      </c>
      <c r="F44" s="358" t="s">
        <v>1</v>
      </c>
      <c r="G44" s="358" t="s">
        <v>1</v>
      </c>
      <c r="H44" s="358" t="s">
        <v>1</v>
      </c>
      <c r="I44" s="364" t="s">
        <v>1</v>
      </c>
      <c r="J44" s="364" t="s">
        <v>1</v>
      </c>
    </row>
    <row r="45" spans="1:10" x14ac:dyDescent="0.2">
      <c r="A45" s="2" t="s">
        <v>62</v>
      </c>
      <c r="B45" s="361">
        <v>28</v>
      </c>
      <c r="C45" s="358" t="s">
        <v>1</v>
      </c>
      <c r="D45" s="358" t="s">
        <v>1</v>
      </c>
      <c r="E45" s="358" t="s">
        <v>1</v>
      </c>
      <c r="F45" s="358" t="s">
        <v>1</v>
      </c>
      <c r="G45" s="358" t="s">
        <v>1</v>
      </c>
      <c r="H45" s="358" t="s">
        <v>1</v>
      </c>
      <c r="I45" s="364" t="s">
        <v>1</v>
      </c>
      <c r="J45" s="364" t="s">
        <v>1</v>
      </c>
    </row>
    <row r="46" spans="1:10" x14ac:dyDescent="0.2">
      <c r="A46" s="5" t="s">
        <v>63</v>
      </c>
      <c r="B46" s="360" t="s">
        <v>1</v>
      </c>
      <c r="C46" s="357" t="s">
        <v>1</v>
      </c>
      <c r="D46" s="357" t="s">
        <v>1</v>
      </c>
      <c r="E46" s="357" t="s">
        <v>1</v>
      </c>
      <c r="F46" s="357" t="s">
        <v>1</v>
      </c>
      <c r="G46" s="357" t="s">
        <v>1</v>
      </c>
      <c r="H46" s="357" t="s">
        <v>1</v>
      </c>
      <c r="I46" s="363" t="s">
        <v>1</v>
      </c>
      <c r="J46" s="363" t="s">
        <v>1</v>
      </c>
    </row>
    <row r="47" spans="1:10" x14ac:dyDescent="0.2">
      <c r="A47" s="2" t="s">
        <v>64</v>
      </c>
      <c r="B47" s="361">
        <v>20</v>
      </c>
      <c r="C47" s="358" t="s">
        <v>1</v>
      </c>
      <c r="D47" s="358" t="s">
        <v>1</v>
      </c>
      <c r="E47" s="358" t="s">
        <v>1</v>
      </c>
      <c r="F47" s="358" t="s">
        <v>1</v>
      </c>
      <c r="G47" s="358" t="s">
        <v>1</v>
      </c>
      <c r="H47" s="358" t="s">
        <v>1</v>
      </c>
      <c r="I47" s="364" t="s">
        <v>1</v>
      </c>
      <c r="J47" s="364" t="s">
        <v>1</v>
      </c>
    </row>
    <row r="48" spans="1:10" x14ac:dyDescent="0.2">
      <c r="A48" s="2" t="s">
        <v>65</v>
      </c>
      <c r="B48" s="361">
        <v>5</v>
      </c>
      <c r="C48" s="358" t="s">
        <v>1</v>
      </c>
      <c r="D48" s="358" t="s">
        <v>1</v>
      </c>
      <c r="E48" s="358" t="s">
        <v>1</v>
      </c>
      <c r="F48" s="358" t="s">
        <v>1</v>
      </c>
      <c r="G48" s="358" t="s">
        <v>1</v>
      </c>
      <c r="H48" s="358" t="s">
        <v>1</v>
      </c>
      <c r="I48" s="364" t="s">
        <v>1</v>
      </c>
      <c r="J48" s="364" t="s">
        <v>1</v>
      </c>
    </row>
    <row r="49" spans="1:10" x14ac:dyDescent="0.2">
      <c r="A49" s="2" t="s">
        <v>66</v>
      </c>
      <c r="B49" s="361">
        <v>21</v>
      </c>
      <c r="C49" s="358" t="s">
        <v>1</v>
      </c>
      <c r="D49" s="358" t="s">
        <v>1</v>
      </c>
      <c r="E49" s="358" t="s">
        <v>1</v>
      </c>
      <c r="F49" s="358" t="s">
        <v>1</v>
      </c>
      <c r="G49" s="358" t="s">
        <v>1</v>
      </c>
      <c r="H49" s="358" t="s">
        <v>1</v>
      </c>
      <c r="I49" s="364" t="s">
        <v>1</v>
      </c>
      <c r="J49" s="364" t="s">
        <v>1</v>
      </c>
    </row>
    <row r="50" spans="1:10" x14ac:dyDescent="0.2">
      <c r="A50" s="2" t="s">
        <v>67</v>
      </c>
      <c r="B50" s="361">
        <v>18</v>
      </c>
      <c r="C50" s="358" t="s">
        <v>1</v>
      </c>
      <c r="D50" s="358" t="s">
        <v>1</v>
      </c>
      <c r="E50" s="358" t="s">
        <v>1</v>
      </c>
      <c r="F50" s="358" t="s">
        <v>1</v>
      </c>
      <c r="G50" s="358" t="s">
        <v>1</v>
      </c>
      <c r="H50" s="358" t="s">
        <v>1</v>
      </c>
      <c r="I50" s="364" t="s">
        <v>1</v>
      </c>
      <c r="J50" s="364" t="s">
        <v>1</v>
      </c>
    </row>
    <row r="51" spans="1:10" x14ac:dyDescent="0.2">
      <c r="A51" s="2" t="s">
        <v>68</v>
      </c>
      <c r="B51" s="361">
        <v>19</v>
      </c>
      <c r="C51" s="358" t="s">
        <v>1</v>
      </c>
      <c r="D51" s="358" t="s">
        <v>1</v>
      </c>
      <c r="E51" s="358" t="s">
        <v>1</v>
      </c>
      <c r="F51" s="358" t="s">
        <v>1</v>
      </c>
      <c r="G51" s="358" t="s">
        <v>1</v>
      </c>
      <c r="H51" s="358" t="s">
        <v>1</v>
      </c>
      <c r="I51" s="364" t="s">
        <v>1</v>
      </c>
      <c r="J51" s="364" t="s">
        <v>1</v>
      </c>
    </row>
    <row r="52" spans="1:10" x14ac:dyDescent="0.2">
      <c r="A52" s="2" t="s">
        <v>69</v>
      </c>
      <c r="B52" s="361">
        <v>14</v>
      </c>
      <c r="C52" s="358" t="s">
        <v>1</v>
      </c>
      <c r="D52" s="358" t="s">
        <v>1</v>
      </c>
      <c r="E52" s="358" t="s">
        <v>1</v>
      </c>
      <c r="F52" s="358" t="s">
        <v>1</v>
      </c>
      <c r="G52" s="358" t="s">
        <v>1</v>
      </c>
      <c r="H52" s="358" t="s">
        <v>1</v>
      </c>
      <c r="I52" s="364" t="s">
        <v>1</v>
      </c>
      <c r="J52" s="364" t="s">
        <v>1</v>
      </c>
    </row>
    <row r="53" spans="1:10" x14ac:dyDescent="0.2">
      <c r="A53" s="2" t="s">
        <v>70</v>
      </c>
      <c r="B53" s="361">
        <v>5</v>
      </c>
      <c r="C53" s="358" t="s">
        <v>1</v>
      </c>
      <c r="D53" s="358" t="s">
        <v>1</v>
      </c>
      <c r="E53" s="358" t="s">
        <v>1</v>
      </c>
      <c r="F53" s="358" t="s">
        <v>1</v>
      </c>
      <c r="G53" s="358" t="s">
        <v>1</v>
      </c>
      <c r="H53" s="358" t="s">
        <v>1</v>
      </c>
      <c r="I53" s="364" t="s">
        <v>1</v>
      </c>
      <c r="J53" s="364" t="s">
        <v>1</v>
      </c>
    </row>
    <row r="54" spans="1:10" x14ac:dyDescent="0.2">
      <c r="A54" s="2" t="s">
        <v>71</v>
      </c>
      <c r="B54" s="361">
        <v>19</v>
      </c>
      <c r="C54" s="358" t="s">
        <v>1</v>
      </c>
      <c r="D54" s="358" t="s">
        <v>1</v>
      </c>
      <c r="E54" s="358" t="s">
        <v>1</v>
      </c>
      <c r="F54" s="358" t="s">
        <v>1</v>
      </c>
      <c r="G54" s="358" t="s">
        <v>1</v>
      </c>
      <c r="H54" s="358" t="s">
        <v>1</v>
      </c>
      <c r="I54" s="364" t="s">
        <v>1</v>
      </c>
      <c r="J54" s="364" t="s">
        <v>1</v>
      </c>
    </row>
    <row r="55" spans="1:10" x14ac:dyDescent="0.2">
      <c r="A55" s="2" t="s">
        <v>72</v>
      </c>
      <c r="B55" s="361">
        <v>5</v>
      </c>
      <c r="C55" s="358" t="s">
        <v>1</v>
      </c>
      <c r="D55" s="358" t="s">
        <v>1</v>
      </c>
      <c r="E55" s="358" t="s">
        <v>1</v>
      </c>
      <c r="F55" s="358" t="s">
        <v>1</v>
      </c>
      <c r="G55" s="358" t="s">
        <v>1</v>
      </c>
      <c r="H55" s="358" t="s">
        <v>1</v>
      </c>
      <c r="I55" s="364" t="s">
        <v>1</v>
      </c>
      <c r="J55" s="364" t="s">
        <v>1</v>
      </c>
    </row>
    <row r="56" spans="1:10" x14ac:dyDescent="0.2">
      <c r="A56" s="2" t="s">
        <v>73</v>
      </c>
      <c r="B56" s="361">
        <v>26</v>
      </c>
      <c r="C56" s="358" t="s">
        <v>1</v>
      </c>
      <c r="D56" s="358" t="s">
        <v>1</v>
      </c>
      <c r="E56" s="358" t="s">
        <v>1</v>
      </c>
      <c r="F56" s="358" t="s">
        <v>1</v>
      </c>
      <c r="G56" s="358" t="s">
        <v>1</v>
      </c>
      <c r="H56" s="358" t="s">
        <v>1</v>
      </c>
      <c r="I56" s="364" t="s">
        <v>1</v>
      </c>
      <c r="J56" s="364" t="s">
        <v>1</v>
      </c>
    </row>
    <row r="57" spans="1:10" x14ac:dyDescent="0.2">
      <c r="A57" s="5" t="s">
        <v>74</v>
      </c>
      <c r="B57" s="360" t="s">
        <v>1</v>
      </c>
      <c r="C57" s="357" t="s">
        <v>1</v>
      </c>
      <c r="D57" s="357" t="s">
        <v>1</v>
      </c>
      <c r="E57" s="357" t="s">
        <v>1</v>
      </c>
      <c r="F57" s="357" t="s">
        <v>1</v>
      </c>
      <c r="G57" s="357" t="s">
        <v>1</v>
      </c>
      <c r="H57" s="357" t="s">
        <v>1</v>
      </c>
      <c r="I57" s="363" t="s">
        <v>1</v>
      </c>
      <c r="J57" s="363" t="s">
        <v>1</v>
      </c>
    </row>
    <row r="58" spans="1:10" x14ac:dyDescent="0.2">
      <c r="A58" s="2" t="s">
        <v>75</v>
      </c>
      <c r="B58" s="361">
        <v>20</v>
      </c>
      <c r="C58" s="358" t="s">
        <v>1</v>
      </c>
      <c r="D58" s="358" t="s">
        <v>1</v>
      </c>
      <c r="E58" s="358" t="s">
        <v>1</v>
      </c>
      <c r="F58" s="358" t="s">
        <v>1</v>
      </c>
      <c r="G58" s="358" t="s">
        <v>1</v>
      </c>
      <c r="H58" s="358" t="s">
        <v>1</v>
      </c>
      <c r="I58" s="364" t="s">
        <v>1</v>
      </c>
      <c r="J58" s="364" t="s">
        <v>1</v>
      </c>
    </row>
    <row r="59" spans="1:10" x14ac:dyDescent="0.2">
      <c r="A59" s="2" t="s">
        <v>76</v>
      </c>
      <c r="B59" s="361">
        <v>100</v>
      </c>
      <c r="C59" s="358">
        <v>0.12939554452896099</v>
      </c>
      <c r="D59" s="358">
        <v>0.21669858694076499</v>
      </c>
      <c r="E59" s="358">
        <v>0.26475557684898399</v>
      </c>
      <c r="F59" s="358">
        <v>0.149022072553635</v>
      </c>
      <c r="G59" s="358">
        <v>0.12673759460449199</v>
      </c>
      <c r="H59" s="358">
        <v>0.113390602171421</v>
      </c>
      <c r="I59" s="364">
        <v>253146.875</v>
      </c>
      <c r="J59" s="364">
        <v>230000</v>
      </c>
    </row>
    <row r="60" spans="1:10" x14ac:dyDescent="0.2">
      <c r="A60" s="2" t="s">
        <v>77</v>
      </c>
      <c r="B60" s="361">
        <v>25</v>
      </c>
      <c r="C60" s="358" t="s">
        <v>1</v>
      </c>
      <c r="D60" s="358" t="s">
        <v>1</v>
      </c>
      <c r="E60" s="358" t="s">
        <v>1</v>
      </c>
      <c r="F60" s="358" t="s">
        <v>1</v>
      </c>
      <c r="G60" s="358" t="s">
        <v>1</v>
      </c>
      <c r="H60" s="358" t="s">
        <v>1</v>
      </c>
      <c r="I60" s="364" t="s">
        <v>1</v>
      </c>
      <c r="J60" s="364" t="s">
        <v>1</v>
      </c>
    </row>
    <row r="61" spans="1:10" x14ac:dyDescent="0.2">
      <c r="A61" s="2" t="s">
        <v>78</v>
      </c>
      <c r="B61" s="361">
        <v>7</v>
      </c>
      <c r="C61" s="358" t="s">
        <v>1</v>
      </c>
      <c r="D61" s="358" t="s">
        <v>1</v>
      </c>
      <c r="E61" s="358" t="s">
        <v>1</v>
      </c>
      <c r="F61" s="358" t="s">
        <v>1</v>
      </c>
      <c r="G61" s="358" t="s">
        <v>1</v>
      </c>
      <c r="H61" s="358" t="s">
        <v>1</v>
      </c>
      <c r="I61" s="364" t="s">
        <v>1</v>
      </c>
      <c r="J61" s="364" t="s">
        <v>1</v>
      </c>
    </row>
    <row r="62" spans="1:10" x14ac:dyDescent="0.2">
      <c r="A62" s="5" t="s">
        <v>79</v>
      </c>
      <c r="B62" s="360" t="s">
        <v>1</v>
      </c>
      <c r="C62" s="357" t="s">
        <v>1</v>
      </c>
      <c r="D62" s="357" t="s">
        <v>1</v>
      </c>
      <c r="E62" s="357" t="s">
        <v>1</v>
      </c>
      <c r="F62" s="357" t="s">
        <v>1</v>
      </c>
      <c r="G62" s="357" t="s">
        <v>1</v>
      </c>
      <c r="H62" s="357" t="s">
        <v>1</v>
      </c>
      <c r="I62" s="363" t="s">
        <v>1</v>
      </c>
      <c r="J62" s="363" t="s">
        <v>1</v>
      </c>
    </row>
    <row r="63" spans="1:10" x14ac:dyDescent="0.2">
      <c r="A63" s="2" t="s">
        <v>80</v>
      </c>
      <c r="B63" s="361">
        <v>104</v>
      </c>
      <c r="C63" s="358">
        <v>0.18607850372791301</v>
      </c>
      <c r="D63" s="358">
        <v>0.20863525569438901</v>
      </c>
      <c r="E63" s="358">
        <v>0.24555097520351399</v>
      </c>
      <c r="F63" s="358">
        <v>0.16877003014087699</v>
      </c>
      <c r="G63" s="358">
        <v>0.108850933611393</v>
      </c>
      <c r="H63" s="358">
        <v>8.2114331424236298E-2</v>
      </c>
      <c r="I63" s="364">
        <v>238326.609375</v>
      </c>
      <c r="J63" s="364">
        <v>200000</v>
      </c>
    </row>
    <row r="64" spans="1:10" x14ac:dyDescent="0.2">
      <c r="A64" s="2" t="s">
        <v>81</v>
      </c>
      <c r="B64" s="361">
        <v>6</v>
      </c>
      <c r="C64" s="358" t="s">
        <v>1</v>
      </c>
      <c r="D64" s="358" t="s">
        <v>1</v>
      </c>
      <c r="E64" s="358" t="s">
        <v>1</v>
      </c>
      <c r="F64" s="358" t="s">
        <v>1</v>
      </c>
      <c r="G64" s="358" t="s">
        <v>1</v>
      </c>
      <c r="H64" s="358" t="s">
        <v>1</v>
      </c>
      <c r="I64" s="364" t="s">
        <v>1</v>
      </c>
      <c r="J64" s="364" t="s">
        <v>1</v>
      </c>
    </row>
    <row r="65" spans="1:10" x14ac:dyDescent="0.2">
      <c r="A65" s="2" t="s">
        <v>82</v>
      </c>
      <c r="B65" s="361">
        <v>24</v>
      </c>
      <c r="C65" s="358" t="s">
        <v>1</v>
      </c>
      <c r="D65" s="358" t="s">
        <v>1</v>
      </c>
      <c r="E65" s="358" t="s">
        <v>1</v>
      </c>
      <c r="F65" s="358" t="s">
        <v>1</v>
      </c>
      <c r="G65" s="358" t="s">
        <v>1</v>
      </c>
      <c r="H65" s="358" t="s">
        <v>1</v>
      </c>
      <c r="I65" s="364" t="s">
        <v>1</v>
      </c>
      <c r="J65" s="364" t="s">
        <v>1</v>
      </c>
    </row>
    <row r="66" spans="1:10" x14ac:dyDescent="0.2">
      <c r="A66" s="2" t="s">
        <v>83</v>
      </c>
      <c r="B66" s="361">
        <v>15</v>
      </c>
      <c r="C66" s="358" t="s">
        <v>1</v>
      </c>
      <c r="D66" s="358" t="s">
        <v>1</v>
      </c>
      <c r="E66" s="358" t="s">
        <v>1</v>
      </c>
      <c r="F66" s="358" t="s">
        <v>1</v>
      </c>
      <c r="G66" s="358" t="s">
        <v>1</v>
      </c>
      <c r="H66" s="358" t="s">
        <v>1</v>
      </c>
      <c r="I66" s="364" t="s">
        <v>1</v>
      </c>
      <c r="J66" s="364" t="s">
        <v>1</v>
      </c>
    </row>
    <row r="67" spans="1:10" x14ac:dyDescent="0.2">
      <c r="A67" s="5" t="s">
        <v>84</v>
      </c>
      <c r="B67" s="360" t="s">
        <v>1</v>
      </c>
      <c r="C67" s="357" t="s">
        <v>1</v>
      </c>
      <c r="D67" s="357" t="s">
        <v>1</v>
      </c>
      <c r="E67" s="357" t="s">
        <v>1</v>
      </c>
      <c r="F67" s="357" t="s">
        <v>1</v>
      </c>
      <c r="G67" s="357" t="s">
        <v>1</v>
      </c>
      <c r="H67" s="357" t="s">
        <v>1</v>
      </c>
      <c r="I67" s="363" t="s">
        <v>1</v>
      </c>
      <c r="J67" s="363" t="s">
        <v>1</v>
      </c>
    </row>
    <row r="68" spans="1:10" x14ac:dyDescent="0.2">
      <c r="A68" s="2" t="s">
        <v>85</v>
      </c>
      <c r="B68" s="361">
        <v>127</v>
      </c>
      <c r="C68" s="358">
        <v>0.14992050826549499</v>
      </c>
      <c r="D68" s="358">
        <v>0.27665618062019298</v>
      </c>
      <c r="E68" s="358">
        <v>0.201364755630493</v>
      </c>
      <c r="F68" s="358">
        <v>0.175897806882858</v>
      </c>
      <c r="G68" s="358">
        <v>7.6448105275631006E-2</v>
      </c>
      <c r="H68" s="358">
        <v>0.11971262842416799</v>
      </c>
      <c r="I68" s="364">
        <v>247394.4375</v>
      </c>
      <c r="J68" s="364">
        <v>200000</v>
      </c>
    </row>
    <row r="69" spans="1:10" x14ac:dyDescent="0.2">
      <c r="A69" s="2" t="s">
        <v>86</v>
      </c>
      <c r="B69" s="361">
        <v>3</v>
      </c>
      <c r="C69" s="358" t="s">
        <v>1</v>
      </c>
      <c r="D69" s="358" t="s">
        <v>1</v>
      </c>
      <c r="E69" s="358" t="s">
        <v>1</v>
      </c>
      <c r="F69" s="358" t="s">
        <v>1</v>
      </c>
      <c r="G69" s="358" t="s">
        <v>1</v>
      </c>
      <c r="H69" s="358" t="s">
        <v>1</v>
      </c>
      <c r="I69" s="364" t="s">
        <v>1</v>
      </c>
      <c r="J69" s="364" t="s">
        <v>1</v>
      </c>
    </row>
    <row r="70" spans="1:10" x14ac:dyDescent="0.2">
      <c r="A70" s="2" t="s">
        <v>87</v>
      </c>
      <c r="B70" s="361">
        <v>19</v>
      </c>
      <c r="C70" s="358" t="s">
        <v>1</v>
      </c>
      <c r="D70" s="358" t="s">
        <v>1</v>
      </c>
      <c r="E70" s="358" t="s">
        <v>1</v>
      </c>
      <c r="F70" s="358" t="s">
        <v>1</v>
      </c>
      <c r="G70" s="358" t="s">
        <v>1</v>
      </c>
      <c r="H70" s="358" t="s">
        <v>1</v>
      </c>
      <c r="I70" s="364" t="s">
        <v>1</v>
      </c>
      <c r="J70" s="364" t="s">
        <v>1</v>
      </c>
    </row>
    <row r="71" spans="1:10" x14ac:dyDescent="0.2">
      <c r="A71" s="2" t="s">
        <v>88</v>
      </c>
      <c r="B71" s="361">
        <v>3</v>
      </c>
      <c r="C71" s="358" t="s">
        <v>1</v>
      </c>
      <c r="D71" s="358" t="s">
        <v>1</v>
      </c>
      <c r="E71" s="358" t="s">
        <v>1</v>
      </c>
      <c r="F71" s="358" t="s">
        <v>1</v>
      </c>
      <c r="G71" s="358" t="s">
        <v>1</v>
      </c>
      <c r="H71" s="358" t="s">
        <v>1</v>
      </c>
      <c r="I71" s="364" t="s">
        <v>1</v>
      </c>
      <c r="J71" s="364" t="s">
        <v>1</v>
      </c>
    </row>
    <row r="72" spans="1:10" x14ac:dyDescent="0.2">
      <c r="A72" s="5" t="s">
        <v>89</v>
      </c>
      <c r="B72" s="360" t="s">
        <v>1</v>
      </c>
      <c r="C72" s="357" t="s">
        <v>1</v>
      </c>
      <c r="D72" s="357" t="s">
        <v>1</v>
      </c>
      <c r="E72" s="357" t="s">
        <v>1</v>
      </c>
      <c r="F72" s="357" t="s">
        <v>1</v>
      </c>
      <c r="G72" s="357" t="s">
        <v>1</v>
      </c>
      <c r="H72" s="357" t="s">
        <v>1</v>
      </c>
      <c r="I72" s="363" t="s">
        <v>1</v>
      </c>
      <c r="J72" s="363" t="s">
        <v>1</v>
      </c>
    </row>
    <row r="73" spans="1:10" x14ac:dyDescent="0.2">
      <c r="A73" s="2" t="s">
        <v>89</v>
      </c>
      <c r="B73" s="361">
        <v>146</v>
      </c>
      <c r="C73" s="358">
        <v>0.17891360819339799</v>
      </c>
      <c r="D73" s="358">
        <v>0.243440091609955</v>
      </c>
      <c r="E73" s="358">
        <v>0.21040855348110199</v>
      </c>
      <c r="F73" s="358">
        <v>0.15996921062469499</v>
      </c>
      <c r="G73" s="358">
        <v>0.103613808751106</v>
      </c>
      <c r="H73" s="358">
        <v>0.103654734790325</v>
      </c>
      <c r="I73" s="364">
        <v>242797.765625</v>
      </c>
      <c r="J73" s="364">
        <v>200000</v>
      </c>
    </row>
    <row r="74" spans="1:10" x14ac:dyDescent="0.2">
      <c r="A74" s="2" t="s">
        <v>90</v>
      </c>
      <c r="B74" s="361">
        <v>5</v>
      </c>
      <c r="C74" s="358" t="s">
        <v>1</v>
      </c>
      <c r="D74" s="358" t="s">
        <v>1</v>
      </c>
      <c r="E74" s="358" t="s">
        <v>1</v>
      </c>
      <c r="F74" s="358" t="s">
        <v>1</v>
      </c>
      <c r="G74" s="358" t="s">
        <v>1</v>
      </c>
      <c r="H74" s="358" t="s">
        <v>1</v>
      </c>
      <c r="I74" s="364" t="s">
        <v>1</v>
      </c>
      <c r="J74" s="364" t="s">
        <v>1</v>
      </c>
    </row>
    <row r="75" spans="1:10" x14ac:dyDescent="0.2">
      <c r="A75" s="5" t="s">
        <v>91</v>
      </c>
      <c r="B75" s="360" t="s">
        <v>1</v>
      </c>
      <c r="C75" s="357" t="s">
        <v>1</v>
      </c>
      <c r="D75" s="357" t="s">
        <v>1</v>
      </c>
      <c r="E75" s="357" t="s">
        <v>1</v>
      </c>
      <c r="F75" s="357" t="s">
        <v>1</v>
      </c>
      <c r="G75" s="357" t="s">
        <v>1</v>
      </c>
      <c r="H75" s="357" t="s">
        <v>1</v>
      </c>
      <c r="I75" s="363" t="s">
        <v>1</v>
      </c>
      <c r="J75" s="363" t="s">
        <v>1</v>
      </c>
    </row>
    <row r="76" spans="1:10" x14ac:dyDescent="0.2">
      <c r="A76" s="2" t="s">
        <v>92</v>
      </c>
      <c r="B76" s="361">
        <v>94</v>
      </c>
      <c r="C76" s="358">
        <v>0.16882716119289401</v>
      </c>
      <c r="D76" s="358">
        <v>0.219566985964775</v>
      </c>
      <c r="E76" s="358">
        <v>0.21020525693893399</v>
      </c>
      <c r="F76" s="358">
        <v>0.166762515902519</v>
      </c>
      <c r="G76" s="358">
        <v>0.13587647676467901</v>
      </c>
      <c r="H76" s="358">
        <v>9.8761603236198398E-2</v>
      </c>
      <c r="I76" s="364">
        <v>243824.375</v>
      </c>
      <c r="J76" s="364">
        <v>200000</v>
      </c>
    </row>
    <row r="77" spans="1:10" x14ac:dyDescent="0.2">
      <c r="A77" s="2" t="s">
        <v>93</v>
      </c>
      <c r="B77" s="361">
        <v>34</v>
      </c>
      <c r="C77" s="358">
        <v>0.141475364565849</v>
      </c>
      <c r="D77" s="358">
        <v>0.31892132759094199</v>
      </c>
      <c r="E77" s="358">
        <v>0.203063949942589</v>
      </c>
      <c r="F77" s="358">
        <v>0.17667424678802501</v>
      </c>
      <c r="G77" s="358">
        <v>6.7868769168853801E-2</v>
      </c>
      <c r="H77" s="358">
        <v>9.1996341943740803E-2</v>
      </c>
      <c r="I77" s="364">
        <v>263106.78125</v>
      </c>
      <c r="J77" s="364">
        <v>250000</v>
      </c>
    </row>
    <row r="78" spans="1:10" x14ac:dyDescent="0.2">
      <c r="A78" s="2" t="s">
        <v>94</v>
      </c>
      <c r="B78" s="361">
        <v>23</v>
      </c>
      <c r="C78" s="358" t="s">
        <v>1</v>
      </c>
      <c r="D78" s="358" t="s">
        <v>1</v>
      </c>
      <c r="E78" s="358" t="s">
        <v>1</v>
      </c>
      <c r="F78" s="358" t="s">
        <v>1</v>
      </c>
      <c r="G78" s="358" t="s">
        <v>1</v>
      </c>
      <c r="H78" s="358" t="s">
        <v>1</v>
      </c>
      <c r="I78" s="364" t="s">
        <v>1</v>
      </c>
      <c r="J78" s="364" t="s">
        <v>1</v>
      </c>
    </row>
    <row r="79" spans="1:10" x14ac:dyDescent="0.2">
      <c r="A79" s="5" t="s">
        <v>95</v>
      </c>
      <c r="B79" s="360" t="s">
        <v>1</v>
      </c>
      <c r="C79" s="357" t="s">
        <v>1</v>
      </c>
      <c r="D79" s="357" t="s">
        <v>1</v>
      </c>
      <c r="E79" s="357" t="s">
        <v>1</v>
      </c>
      <c r="F79" s="357" t="s">
        <v>1</v>
      </c>
      <c r="G79" s="357" t="s">
        <v>1</v>
      </c>
      <c r="H79" s="357" t="s">
        <v>1</v>
      </c>
      <c r="I79" s="363" t="s">
        <v>1</v>
      </c>
      <c r="J79" s="363" t="s">
        <v>1</v>
      </c>
    </row>
    <row r="80" spans="1:10" x14ac:dyDescent="0.2">
      <c r="A80" s="2" t="s">
        <v>96</v>
      </c>
      <c r="B80" s="361">
        <v>46</v>
      </c>
      <c r="C80" s="358">
        <v>5.0268936902284601E-2</v>
      </c>
      <c r="D80" s="358">
        <v>0.21939381957054099</v>
      </c>
      <c r="E80" s="358">
        <v>0.223969265818596</v>
      </c>
      <c r="F80" s="358">
        <v>0.216560989618301</v>
      </c>
      <c r="G80" s="358">
        <v>0.126443266868591</v>
      </c>
      <c r="H80" s="358">
        <v>0.16336372494697601</v>
      </c>
      <c r="I80" s="364">
        <v>326577.46875</v>
      </c>
      <c r="J80" s="364">
        <v>300000</v>
      </c>
    </row>
    <row r="81" spans="1:10" x14ac:dyDescent="0.2">
      <c r="A81" s="2" t="s">
        <v>97</v>
      </c>
      <c r="B81" s="361">
        <v>22</v>
      </c>
      <c r="C81" s="358" t="s">
        <v>1</v>
      </c>
      <c r="D81" s="358" t="s">
        <v>1</v>
      </c>
      <c r="E81" s="358" t="s">
        <v>1</v>
      </c>
      <c r="F81" s="358" t="s">
        <v>1</v>
      </c>
      <c r="G81" s="358" t="s">
        <v>1</v>
      </c>
      <c r="H81" s="358" t="s">
        <v>1</v>
      </c>
      <c r="I81" s="364" t="s">
        <v>1</v>
      </c>
      <c r="J81" s="364" t="s">
        <v>1</v>
      </c>
    </row>
    <row r="82" spans="1:10" x14ac:dyDescent="0.2">
      <c r="A82" s="2" t="s">
        <v>98</v>
      </c>
      <c r="B82" s="361">
        <v>11</v>
      </c>
      <c r="C82" s="358" t="s">
        <v>1</v>
      </c>
      <c r="D82" s="358" t="s">
        <v>1</v>
      </c>
      <c r="E82" s="358" t="s">
        <v>1</v>
      </c>
      <c r="F82" s="358" t="s">
        <v>1</v>
      </c>
      <c r="G82" s="358" t="s">
        <v>1</v>
      </c>
      <c r="H82" s="358" t="s">
        <v>1</v>
      </c>
      <c r="I82" s="364" t="s">
        <v>1</v>
      </c>
      <c r="J82" s="364" t="s">
        <v>1</v>
      </c>
    </row>
    <row r="83" spans="1:10" x14ac:dyDescent="0.2">
      <c r="A83" s="2" t="s">
        <v>99</v>
      </c>
      <c r="B83" s="361">
        <v>8</v>
      </c>
      <c r="C83" s="358" t="s">
        <v>1</v>
      </c>
      <c r="D83" s="358" t="s">
        <v>1</v>
      </c>
      <c r="E83" s="358" t="s">
        <v>1</v>
      </c>
      <c r="F83" s="358" t="s">
        <v>1</v>
      </c>
      <c r="G83" s="358" t="s">
        <v>1</v>
      </c>
      <c r="H83" s="358" t="s">
        <v>1</v>
      </c>
      <c r="I83" s="364" t="s">
        <v>1</v>
      </c>
      <c r="J83" s="364" t="s">
        <v>1</v>
      </c>
    </row>
    <row r="84" spans="1:10" x14ac:dyDescent="0.2">
      <c r="A84" s="2" t="s">
        <v>100</v>
      </c>
      <c r="B84" s="361">
        <v>3</v>
      </c>
      <c r="C84" s="358" t="s">
        <v>1</v>
      </c>
      <c r="D84" s="358" t="s">
        <v>1</v>
      </c>
      <c r="E84" s="358" t="s">
        <v>1</v>
      </c>
      <c r="F84" s="358" t="s">
        <v>1</v>
      </c>
      <c r="G84" s="358" t="s">
        <v>1</v>
      </c>
      <c r="H84" s="358" t="s">
        <v>1</v>
      </c>
      <c r="I84" s="364" t="s">
        <v>1</v>
      </c>
      <c r="J84" s="364" t="s">
        <v>1</v>
      </c>
    </row>
    <row r="85" spans="1:10" x14ac:dyDescent="0.2">
      <c r="A85" s="2" t="s">
        <v>101</v>
      </c>
      <c r="B85" s="361">
        <v>17</v>
      </c>
      <c r="C85" s="358" t="s">
        <v>1</v>
      </c>
      <c r="D85" s="358" t="s">
        <v>1</v>
      </c>
      <c r="E85" s="358" t="s">
        <v>1</v>
      </c>
      <c r="F85" s="358" t="s">
        <v>1</v>
      </c>
      <c r="G85" s="358" t="s">
        <v>1</v>
      </c>
      <c r="H85" s="358" t="s">
        <v>1</v>
      </c>
      <c r="I85" s="364" t="s">
        <v>1</v>
      </c>
      <c r="J85" s="364" t="s">
        <v>1</v>
      </c>
    </row>
    <row r="86" spans="1:10" x14ac:dyDescent="0.2">
      <c r="A86" s="2" t="s">
        <v>102</v>
      </c>
      <c r="B86" s="361">
        <v>5</v>
      </c>
      <c r="C86" s="358" t="s">
        <v>1</v>
      </c>
      <c r="D86" s="358" t="s">
        <v>1</v>
      </c>
      <c r="E86" s="358" t="s">
        <v>1</v>
      </c>
      <c r="F86" s="358" t="s">
        <v>1</v>
      </c>
      <c r="G86" s="358" t="s">
        <v>1</v>
      </c>
      <c r="H86" s="358" t="s">
        <v>1</v>
      </c>
      <c r="I86" s="364" t="s">
        <v>1</v>
      </c>
      <c r="J86" s="364" t="s">
        <v>1</v>
      </c>
    </row>
    <row r="87" spans="1:10" x14ac:dyDescent="0.2">
      <c r="A87" s="2" t="s">
        <v>103</v>
      </c>
      <c r="B87" s="361">
        <v>6</v>
      </c>
      <c r="C87" s="358" t="s">
        <v>1</v>
      </c>
      <c r="D87" s="358" t="s">
        <v>1</v>
      </c>
      <c r="E87" s="358" t="s">
        <v>1</v>
      </c>
      <c r="F87" s="358" t="s">
        <v>1</v>
      </c>
      <c r="G87" s="358" t="s">
        <v>1</v>
      </c>
      <c r="H87" s="358" t="s">
        <v>1</v>
      </c>
      <c r="I87" s="364" t="s">
        <v>1</v>
      </c>
      <c r="J87" s="364" t="s">
        <v>1</v>
      </c>
    </row>
    <row r="88" spans="1:10" x14ac:dyDescent="0.2">
      <c r="A88" s="2" t="s">
        <v>104</v>
      </c>
      <c r="B88" s="361">
        <v>34</v>
      </c>
      <c r="C88" s="358">
        <v>0.31362709403038003</v>
      </c>
      <c r="D88" s="358">
        <v>0.179991871118546</v>
      </c>
      <c r="E88" s="358">
        <v>0.23903703689575201</v>
      </c>
      <c r="F88" s="358">
        <v>0.114105515182018</v>
      </c>
      <c r="G88" s="358">
        <v>0.104305364191532</v>
      </c>
      <c r="H88" s="358">
        <v>4.8933103680610698E-2</v>
      </c>
      <c r="I88" s="364">
        <v>183709.96875</v>
      </c>
      <c r="J88" s="364">
        <v>200000</v>
      </c>
    </row>
    <row r="89" spans="1:10" x14ac:dyDescent="0.2">
      <c r="A89" s="5" t="s">
        <v>105</v>
      </c>
      <c r="B89" s="360" t="s">
        <v>1</v>
      </c>
      <c r="C89" s="357" t="s">
        <v>1</v>
      </c>
      <c r="D89" s="357" t="s">
        <v>1</v>
      </c>
      <c r="E89" s="357" t="s">
        <v>1</v>
      </c>
      <c r="F89" s="357" t="s">
        <v>1</v>
      </c>
      <c r="G89" s="357" t="s">
        <v>1</v>
      </c>
      <c r="H89" s="357" t="s">
        <v>1</v>
      </c>
      <c r="I89" s="363" t="s">
        <v>1</v>
      </c>
      <c r="J89" s="363" t="s">
        <v>1</v>
      </c>
    </row>
    <row r="90" spans="1:10" x14ac:dyDescent="0.2">
      <c r="A90" s="2" t="s">
        <v>106</v>
      </c>
      <c r="B90" s="361">
        <v>13</v>
      </c>
      <c r="C90" s="358" t="s">
        <v>1</v>
      </c>
      <c r="D90" s="358" t="s">
        <v>1</v>
      </c>
      <c r="E90" s="358" t="s">
        <v>1</v>
      </c>
      <c r="F90" s="358" t="s">
        <v>1</v>
      </c>
      <c r="G90" s="358" t="s">
        <v>1</v>
      </c>
      <c r="H90" s="358" t="s">
        <v>1</v>
      </c>
      <c r="I90" s="364" t="s">
        <v>1</v>
      </c>
      <c r="J90" s="364" t="s">
        <v>1</v>
      </c>
    </row>
    <row r="91" spans="1:10" x14ac:dyDescent="0.2">
      <c r="A91" s="2" t="s">
        <v>107</v>
      </c>
      <c r="B91" s="361">
        <v>35</v>
      </c>
      <c r="C91" s="358">
        <v>0.32925808429718001</v>
      </c>
      <c r="D91" s="358">
        <v>0.31826752424240101</v>
      </c>
      <c r="E91" s="358">
        <v>0.15351071953773501</v>
      </c>
      <c r="F91" s="358">
        <v>0.14420646429061901</v>
      </c>
      <c r="G91" s="358">
        <v>1.9596949219703699E-2</v>
      </c>
      <c r="H91" s="358">
        <v>3.5160258412361103E-2</v>
      </c>
      <c r="I91" s="364">
        <v>154645.828125</v>
      </c>
      <c r="J91" s="364">
        <v>150000</v>
      </c>
    </row>
    <row r="92" spans="1:10" x14ac:dyDescent="0.2">
      <c r="A92" s="2" t="s">
        <v>108</v>
      </c>
      <c r="B92" s="361">
        <v>73</v>
      </c>
      <c r="C92" s="358">
        <v>8.3766765892505604E-2</v>
      </c>
      <c r="D92" s="358">
        <v>0.264843940734863</v>
      </c>
      <c r="E92" s="358">
        <v>0.18720050156116499</v>
      </c>
      <c r="F92" s="358">
        <v>0.160359546542168</v>
      </c>
      <c r="G92" s="358">
        <v>0.17365899682045</v>
      </c>
      <c r="H92" s="358">
        <v>0.13017025589942899</v>
      </c>
      <c r="I92" s="364">
        <v>276303.1875</v>
      </c>
      <c r="J92" s="364">
        <v>250000</v>
      </c>
    </row>
    <row r="93" spans="1:10" x14ac:dyDescent="0.2">
      <c r="A93" s="2" t="s">
        <v>109</v>
      </c>
      <c r="B93" s="361">
        <v>19</v>
      </c>
      <c r="C93" s="358" t="s">
        <v>1</v>
      </c>
      <c r="D93" s="358" t="s">
        <v>1</v>
      </c>
      <c r="E93" s="358" t="s">
        <v>1</v>
      </c>
      <c r="F93" s="358" t="s">
        <v>1</v>
      </c>
      <c r="G93" s="358" t="s">
        <v>1</v>
      </c>
      <c r="H93" s="358" t="s">
        <v>1</v>
      </c>
      <c r="I93" s="364" t="s">
        <v>1</v>
      </c>
      <c r="J93" s="364" t="s">
        <v>1</v>
      </c>
    </row>
    <row r="94" spans="1:10" x14ac:dyDescent="0.2">
      <c r="A94" s="5" t="s">
        <v>110</v>
      </c>
      <c r="B94" s="360" t="s">
        <v>1</v>
      </c>
      <c r="C94" s="357" t="s">
        <v>1</v>
      </c>
      <c r="D94" s="357" t="s">
        <v>1</v>
      </c>
      <c r="E94" s="357" t="s">
        <v>1</v>
      </c>
      <c r="F94" s="357" t="s">
        <v>1</v>
      </c>
      <c r="G94" s="357" t="s">
        <v>1</v>
      </c>
      <c r="H94" s="357" t="s">
        <v>1</v>
      </c>
      <c r="I94" s="363" t="s">
        <v>1</v>
      </c>
      <c r="J94" s="363" t="s">
        <v>1</v>
      </c>
    </row>
    <row r="95" spans="1:10" x14ac:dyDescent="0.2">
      <c r="A95" s="2" t="s">
        <v>106</v>
      </c>
      <c r="B95" s="361">
        <v>23</v>
      </c>
      <c r="C95" s="358" t="s">
        <v>1</v>
      </c>
      <c r="D95" s="358" t="s">
        <v>1</v>
      </c>
      <c r="E95" s="358" t="s">
        <v>1</v>
      </c>
      <c r="F95" s="358" t="s">
        <v>1</v>
      </c>
      <c r="G95" s="358" t="s">
        <v>1</v>
      </c>
      <c r="H95" s="358" t="s">
        <v>1</v>
      </c>
      <c r="I95" s="364" t="s">
        <v>1</v>
      </c>
      <c r="J95" s="364" t="s">
        <v>1</v>
      </c>
    </row>
    <row r="96" spans="1:10" x14ac:dyDescent="0.2">
      <c r="A96" s="2" t="s">
        <v>107</v>
      </c>
      <c r="B96" s="361">
        <v>39</v>
      </c>
      <c r="C96" s="358">
        <v>0.25271806120872498</v>
      </c>
      <c r="D96" s="358">
        <v>0.37243416905403098</v>
      </c>
      <c r="E96" s="358">
        <v>7.7816896140575395E-2</v>
      </c>
      <c r="F96" s="358">
        <v>0.21326427161693601</v>
      </c>
      <c r="G96" s="358">
        <v>2.58425641804934E-2</v>
      </c>
      <c r="H96" s="358">
        <v>5.7924032211303697E-2</v>
      </c>
      <c r="I96" s="364">
        <v>180988.46875</v>
      </c>
      <c r="J96" s="364">
        <v>150000</v>
      </c>
    </row>
    <row r="97" spans="1:10" x14ac:dyDescent="0.2">
      <c r="A97" s="2" t="s">
        <v>108</v>
      </c>
      <c r="B97" s="361">
        <v>67</v>
      </c>
      <c r="C97" s="358">
        <v>9.3132145702838898E-2</v>
      </c>
      <c r="D97" s="358">
        <v>0.176557347178459</v>
      </c>
      <c r="E97" s="358">
        <v>0.215576097369194</v>
      </c>
      <c r="F97" s="358">
        <v>0.17778481543064101</v>
      </c>
      <c r="G97" s="358">
        <v>0.21608336269855499</v>
      </c>
      <c r="H97" s="358">
        <v>0.120866239070892</v>
      </c>
      <c r="I97" s="364">
        <v>289642.5625</v>
      </c>
      <c r="J97" s="364">
        <v>300000</v>
      </c>
    </row>
    <row r="98" spans="1:10" x14ac:dyDescent="0.2">
      <c r="A98" s="2" t="s">
        <v>109</v>
      </c>
      <c r="B98" s="361">
        <v>11</v>
      </c>
      <c r="C98" s="358" t="s">
        <v>1</v>
      </c>
      <c r="D98" s="358" t="s">
        <v>1</v>
      </c>
      <c r="E98" s="358" t="s">
        <v>1</v>
      </c>
      <c r="F98" s="358" t="s">
        <v>1</v>
      </c>
      <c r="G98" s="358" t="s">
        <v>1</v>
      </c>
      <c r="H98" s="358" t="s">
        <v>1</v>
      </c>
      <c r="I98" s="364" t="s">
        <v>1</v>
      </c>
      <c r="J98" s="364" t="s">
        <v>1</v>
      </c>
    </row>
    <row r="99" spans="1:10" x14ac:dyDescent="0.2">
      <c r="A99" s="5" t="s">
        <v>111</v>
      </c>
      <c r="B99" s="360" t="s">
        <v>1</v>
      </c>
      <c r="C99" s="357" t="s">
        <v>1</v>
      </c>
      <c r="D99" s="357" t="s">
        <v>1</v>
      </c>
      <c r="E99" s="357" t="s">
        <v>1</v>
      </c>
      <c r="F99" s="357" t="s">
        <v>1</v>
      </c>
      <c r="G99" s="357" t="s">
        <v>1</v>
      </c>
      <c r="H99" s="357" t="s">
        <v>1</v>
      </c>
      <c r="I99" s="363" t="s">
        <v>1</v>
      </c>
      <c r="J99" s="363" t="s">
        <v>1</v>
      </c>
    </row>
    <row r="100" spans="1:10" x14ac:dyDescent="0.2">
      <c r="A100" s="2" t="s">
        <v>112</v>
      </c>
      <c r="B100" s="361">
        <v>9</v>
      </c>
      <c r="C100" s="358" t="s">
        <v>1</v>
      </c>
      <c r="D100" s="358" t="s">
        <v>1</v>
      </c>
      <c r="E100" s="358" t="s">
        <v>1</v>
      </c>
      <c r="F100" s="358" t="s">
        <v>1</v>
      </c>
      <c r="G100" s="358" t="s">
        <v>1</v>
      </c>
      <c r="H100" s="358" t="s">
        <v>1</v>
      </c>
      <c r="I100" s="364" t="s">
        <v>1</v>
      </c>
      <c r="J100" s="364" t="s">
        <v>1</v>
      </c>
    </row>
    <row r="101" spans="1:10" x14ac:dyDescent="0.2">
      <c r="A101" s="2" t="s">
        <v>113</v>
      </c>
      <c r="B101" s="361">
        <v>56</v>
      </c>
      <c r="C101" s="358">
        <v>9.6442110836505904E-2</v>
      </c>
      <c r="D101" s="358">
        <v>0.275934487581253</v>
      </c>
      <c r="E101" s="358">
        <v>0.15524329245090501</v>
      </c>
      <c r="F101" s="358">
        <v>0.18265232443809501</v>
      </c>
      <c r="G101" s="358">
        <v>0.11637955904007</v>
      </c>
      <c r="H101" s="358">
        <v>0.173348248004913</v>
      </c>
      <c r="I101" s="364">
        <v>273001.96875</v>
      </c>
      <c r="J101" s="364">
        <v>250000</v>
      </c>
    </row>
    <row r="102" spans="1:10" x14ac:dyDescent="0.2">
      <c r="A102" s="2" t="s">
        <v>114</v>
      </c>
      <c r="B102" s="361">
        <v>54</v>
      </c>
      <c r="C102" s="358">
        <v>0.22738757729530301</v>
      </c>
      <c r="D102" s="358">
        <v>0.28865772485732999</v>
      </c>
      <c r="E102" s="358">
        <v>0.15467321872711201</v>
      </c>
      <c r="F102" s="358">
        <v>0.128677427768707</v>
      </c>
      <c r="G102" s="358">
        <v>0.122765935957432</v>
      </c>
      <c r="H102" s="358">
        <v>7.7838115394115406E-2</v>
      </c>
      <c r="I102" s="364">
        <v>220015.828125</v>
      </c>
      <c r="J102" s="364">
        <v>180000</v>
      </c>
    </row>
    <row r="103" spans="1:10" x14ac:dyDescent="0.2">
      <c r="A103" s="2" t="s">
        <v>115</v>
      </c>
      <c r="B103" s="361">
        <v>20</v>
      </c>
      <c r="C103" s="358" t="s">
        <v>1</v>
      </c>
      <c r="D103" s="358" t="s">
        <v>1</v>
      </c>
      <c r="E103" s="358" t="s">
        <v>1</v>
      </c>
      <c r="F103" s="358" t="s">
        <v>1</v>
      </c>
      <c r="G103" s="358" t="s">
        <v>1</v>
      </c>
      <c r="H103" s="358" t="s">
        <v>1</v>
      </c>
      <c r="I103" s="364" t="s">
        <v>1</v>
      </c>
      <c r="J103" s="364" t="s">
        <v>1</v>
      </c>
    </row>
    <row r="104" spans="1:10" x14ac:dyDescent="0.2">
      <c r="A104" s="2" t="s">
        <v>116</v>
      </c>
      <c r="B104" s="361">
        <v>8</v>
      </c>
      <c r="C104" s="358" t="s">
        <v>1</v>
      </c>
      <c r="D104" s="358" t="s">
        <v>1</v>
      </c>
      <c r="E104" s="358" t="s">
        <v>1</v>
      </c>
      <c r="F104" s="358" t="s">
        <v>1</v>
      </c>
      <c r="G104" s="358" t="s">
        <v>1</v>
      </c>
      <c r="H104" s="358" t="s">
        <v>1</v>
      </c>
      <c r="I104" s="364" t="s">
        <v>1</v>
      </c>
      <c r="J104" s="364" t="s">
        <v>1</v>
      </c>
    </row>
    <row r="105" spans="1:10" x14ac:dyDescent="0.2">
      <c r="A105" s="2" t="s">
        <v>117</v>
      </c>
      <c r="B105" s="361">
        <v>2</v>
      </c>
      <c r="C105" s="358" t="s">
        <v>1</v>
      </c>
      <c r="D105" s="358" t="s">
        <v>1</v>
      </c>
      <c r="E105" s="358" t="s">
        <v>1</v>
      </c>
      <c r="F105" s="358" t="s">
        <v>1</v>
      </c>
      <c r="G105" s="358" t="s">
        <v>1</v>
      </c>
      <c r="H105" s="358" t="s">
        <v>1</v>
      </c>
      <c r="I105" s="364" t="s">
        <v>1</v>
      </c>
      <c r="J105" s="364" t="s">
        <v>1</v>
      </c>
    </row>
    <row r="106" spans="1:10" x14ac:dyDescent="0.2">
      <c r="A106" s="2" t="s">
        <v>118</v>
      </c>
      <c r="B106" s="361">
        <v>1</v>
      </c>
      <c r="C106" s="358" t="s">
        <v>1</v>
      </c>
      <c r="D106" s="358" t="s">
        <v>1</v>
      </c>
      <c r="E106" s="358" t="s">
        <v>1</v>
      </c>
      <c r="F106" s="358" t="s">
        <v>1</v>
      </c>
      <c r="G106" s="358" t="s">
        <v>1</v>
      </c>
      <c r="H106" s="358" t="s">
        <v>1</v>
      </c>
      <c r="I106" s="364" t="s">
        <v>1</v>
      </c>
      <c r="J106" s="364" t="s">
        <v>1</v>
      </c>
    </row>
    <row r="107" spans="1:10" x14ac:dyDescent="0.2">
      <c r="A107" s="5" t="s">
        <v>111</v>
      </c>
      <c r="B107" s="360" t="s">
        <v>1</v>
      </c>
      <c r="C107" s="357" t="s">
        <v>1</v>
      </c>
      <c r="D107" s="357" t="s">
        <v>1</v>
      </c>
      <c r="E107" s="357" t="s">
        <v>1</v>
      </c>
      <c r="F107" s="357" t="s">
        <v>1</v>
      </c>
      <c r="G107" s="357" t="s">
        <v>1</v>
      </c>
      <c r="H107" s="357" t="s">
        <v>1</v>
      </c>
      <c r="I107" s="363" t="s">
        <v>1</v>
      </c>
      <c r="J107" s="363" t="s">
        <v>1</v>
      </c>
    </row>
    <row r="108" spans="1:10" x14ac:dyDescent="0.2">
      <c r="A108" s="2" t="s">
        <v>119</v>
      </c>
      <c r="B108" s="361">
        <v>65</v>
      </c>
      <c r="C108" s="358">
        <v>0.12573958933353399</v>
      </c>
      <c r="D108" s="358">
        <v>0.248755693435669</v>
      </c>
      <c r="E108" s="358">
        <v>0.16328124701976801</v>
      </c>
      <c r="F108" s="358">
        <v>0.18587034940719599</v>
      </c>
      <c r="G108" s="358">
        <v>0.13920576870441401</v>
      </c>
      <c r="H108" s="358">
        <v>0.13714736700058</v>
      </c>
      <c r="I108" s="364">
        <v>262759.1875</v>
      </c>
      <c r="J108" s="364">
        <v>250000</v>
      </c>
    </row>
    <row r="109" spans="1:10" x14ac:dyDescent="0.2">
      <c r="A109" s="2" t="s">
        <v>120</v>
      </c>
      <c r="B109" s="361">
        <v>68</v>
      </c>
      <c r="C109" s="358">
        <v>0.224293187260628</v>
      </c>
      <c r="D109" s="358">
        <v>0.239418774843216</v>
      </c>
      <c r="E109" s="358">
        <v>0.25070434808731101</v>
      </c>
      <c r="F109" s="358">
        <v>0.113092884421349</v>
      </c>
      <c r="G109" s="358">
        <v>0.113040812313557</v>
      </c>
      <c r="H109" s="358">
        <v>5.9450007975101499E-2</v>
      </c>
      <c r="I109" s="364">
        <v>215457.71875</v>
      </c>
      <c r="J109" s="364">
        <v>200000</v>
      </c>
    </row>
    <row r="110" spans="1:10" x14ac:dyDescent="0.2">
      <c r="A110" s="2" t="s">
        <v>121</v>
      </c>
      <c r="B110" s="361">
        <v>14</v>
      </c>
      <c r="C110" s="358" t="s">
        <v>1</v>
      </c>
      <c r="D110" s="358" t="s">
        <v>1</v>
      </c>
      <c r="E110" s="358" t="s">
        <v>1</v>
      </c>
      <c r="F110" s="358" t="s">
        <v>1</v>
      </c>
      <c r="G110" s="358" t="s">
        <v>1</v>
      </c>
      <c r="H110" s="358" t="s">
        <v>1</v>
      </c>
      <c r="I110" s="364" t="s">
        <v>1</v>
      </c>
      <c r="J110" s="364" t="s">
        <v>1</v>
      </c>
    </row>
    <row r="111" spans="1:10" x14ac:dyDescent="0.2">
      <c r="A111" s="2" t="s">
        <v>122</v>
      </c>
      <c r="B111" s="361">
        <v>3</v>
      </c>
      <c r="C111" s="358" t="s">
        <v>1</v>
      </c>
      <c r="D111" s="358" t="s">
        <v>1</v>
      </c>
      <c r="E111" s="358" t="s">
        <v>1</v>
      </c>
      <c r="F111" s="358" t="s">
        <v>1</v>
      </c>
      <c r="G111" s="358" t="s">
        <v>1</v>
      </c>
      <c r="H111" s="358" t="s">
        <v>1</v>
      </c>
      <c r="I111" s="364" t="s">
        <v>1</v>
      </c>
      <c r="J111" s="364" t="s">
        <v>1</v>
      </c>
    </row>
    <row r="112" spans="1:10" x14ac:dyDescent="0.2">
      <c r="A112" s="5" t="s">
        <v>111</v>
      </c>
      <c r="B112" s="360" t="s">
        <v>1</v>
      </c>
      <c r="C112" s="357" t="s">
        <v>1</v>
      </c>
      <c r="D112" s="357" t="s">
        <v>1</v>
      </c>
      <c r="E112" s="357" t="s">
        <v>1</v>
      </c>
      <c r="F112" s="357" t="s">
        <v>1</v>
      </c>
      <c r="G112" s="357" t="s">
        <v>1</v>
      </c>
      <c r="H112" s="357" t="s">
        <v>1</v>
      </c>
      <c r="I112" s="363" t="s">
        <v>1</v>
      </c>
      <c r="J112" s="363" t="s">
        <v>1</v>
      </c>
    </row>
    <row r="113" spans="1:10" x14ac:dyDescent="0.2">
      <c r="A113" s="2" t="s">
        <v>119</v>
      </c>
      <c r="B113" s="361">
        <v>65</v>
      </c>
      <c r="C113" s="358">
        <v>0.12573958933353399</v>
      </c>
      <c r="D113" s="358">
        <v>0.248755693435669</v>
      </c>
      <c r="E113" s="358">
        <v>0.16328124701976801</v>
      </c>
      <c r="F113" s="358">
        <v>0.18587034940719599</v>
      </c>
      <c r="G113" s="358">
        <v>0.13920576870441401</v>
      </c>
      <c r="H113" s="358">
        <v>0.13714736700058</v>
      </c>
      <c r="I113" s="364">
        <v>262759.1875</v>
      </c>
      <c r="J113" s="364">
        <v>250000</v>
      </c>
    </row>
    <row r="114" spans="1:10" x14ac:dyDescent="0.2">
      <c r="A114" s="2" t="s">
        <v>123</v>
      </c>
      <c r="B114" s="361">
        <v>74</v>
      </c>
      <c r="C114" s="358">
        <v>0.20444527268409701</v>
      </c>
      <c r="D114" s="358">
        <v>0.26282694935798601</v>
      </c>
      <c r="E114" s="358">
        <v>0.24472019076347401</v>
      </c>
      <c r="F114" s="358">
        <v>0.12703052163124101</v>
      </c>
      <c r="G114" s="358">
        <v>0.106787838041782</v>
      </c>
      <c r="H114" s="358">
        <v>5.41892200708389E-2</v>
      </c>
      <c r="I114" s="364">
        <v>216094.8125</v>
      </c>
      <c r="J114" s="364">
        <v>200000</v>
      </c>
    </row>
    <row r="115" spans="1:10" x14ac:dyDescent="0.2">
      <c r="A115" s="2" t="s">
        <v>124</v>
      </c>
      <c r="B115" s="361">
        <v>11</v>
      </c>
      <c r="C115" s="358" t="s">
        <v>1</v>
      </c>
      <c r="D115" s="358" t="s">
        <v>1</v>
      </c>
      <c r="E115" s="358" t="s">
        <v>1</v>
      </c>
      <c r="F115" s="358" t="s">
        <v>1</v>
      </c>
      <c r="G115" s="358" t="s">
        <v>1</v>
      </c>
      <c r="H115" s="358" t="s">
        <v>1</v>
      </c>
      <c r="I115" s="364" t="s">
        <v>1</v>
      </c>
      <c r="J115" s="364" t="s">
        <v>1</v>
      </c>
    </row>
    <row r="116" spans="1:10" x14ac:dyDescent="0.2">
      <c r="A116" s="5" t="s">
        <v>125</v>
      </c>
      <c r="B116" s="360" t="s">
        <v>1</v>
      </c>
      <c r="C116" s="357" t="s">
        <v>1</v>
      </c>
      <c r="D116" s="357" t="s">
        <v>1</v>
      </c>
      <c r="E116" s="357" t="s">
        <v>1</v>
      </c>
      <c r="F116" s="357" t="s">
        <v>1</v>
      </c>
      <c r="G116" s="357" t="s">
        <v>1</v>
      </c>
      <c r="H116" s="357" t="s">
        <v>1</v>
      </c>
      <c r="I116" s="363" t="s">
        <v>1</v>
      </c>
      <c r="J116" s="363" t="s">
        <v>1</v>
      </c>
    </row>
    <row r="117" spans="1:10" x14ac:dyDescent="0.2">
      <c r="A117" s="2" t="s">
        <v>126</v>
      </c>
      <c r="B117" s="361">
        <v>14</v>
      </c>
      <c r="C117" s="358" t="s">
        <v>1</v>
      </c>
      <c r="D117" s="358" t="s">
        <v>1</v>
      </c>
      <c r="E117" s="358" t="s">
        <v>1</v>
      </c>
      <c r="F117" s="358" t="s">
        <v>1</v>
      </c>
      <c r="G117" s="358" t="s">
        <v>1</v>
      </c>
      <c r="H117" s="358" t="s">
        <v>1</v>
      </c>
      <c r="I117" s="364" t="s">
        <v>1</v>
      </c>
      <c r="J117" s="364" t="s">
        <v>1</v>
      </c>
    </row>
    <row r="118" spans="1:10" x14ac:dyDescent="0.2">
      <c r="A118" s="2" t="s">
        <v>127</v>
      </c>
      <c r="B118" s="361">
        <v>8</v>
      </c>
      <c r="C118" s="358" t="s">
        <v>1</v>
      </c>
      <c r="D118" s="358" t="s">
        <v>1</v>
      </c>
      <c r="E118" s="358" t="s">
        <v>1</v>
      </c>
      <c r="F118" s="358" t="s">
        <v>1</v>
      </c>
      <c r="G118" s="358" t="s">
        <v>1</v>
      </c>
      <c r="H118" s="358" t="s">
        <v>1</v>
      </c>
      <c r="I118" s="364" t="s">
        <v>1</v>
      </c>
      <c r="J118" s="364" t="s">
        <v>1</v>
      </c>
    </row>
    <row r="119" spans="1:10" x14ac:dyDescent="0.2">
      <c r="A119" s="2" t="s">
        <v>128</v>
      </c>
      <c r="B119" s="361">
        <v>9</v>
      </c>
      <c r="C119" s="358" t="s">
        <v>1</v>
      </c>
      <c r="D119" s="358" t="s">
        <v>1</v>
      </c>
      <c r="E119" s="358" t="s">
        <v>1</v>
      </c>
      <c r="F119" s="358" t="s">
        <v>1</v>
      </c>
      <c r="G119" s="358" t="s">
        <v>1</v>
      </c>
      <c r="H119" s="358" t="s">
        <v>1</v>
      </c>
      <c r="I119" s="364" t="s">
        <v>1</v>
      </c>
      <c r="J119" s="364" t="s">
        <v>1</v>
      </c>
    </row>
    <row r="120" spans="1:10" x14ac:dyDescent="0.2">
      <c r="A120" s="2" t="s">
        <v>129</v>
      </c>
      <c r="B120" s="361">
        <v>17</v>
      </c>
      <c r="C120" s="358" t="s">
        <v>1</v>
      </c>
      <c r="D120" s="358" t="s">
        <v>1</v>
      </c>
      <c r="E120" s="358" t="s">
        <v>1</v>
      </c>
      <c r="F120" s="358" t="s">
        <v>1</v>
      </c>
      <c r="G120" s="358" t="s">
        <v>1</v>
      </c>
      <c r="H120" s="358" t="s">
        <v>1</v>
      </c>
      <c r="I120" s="364" t="s">
        <v>1</v>
      </c>
      <c r="J120" s="364" t="s">
        <v>1</v>
      </c>
    </row>
    <row r="121" spans="1:10" x14ac:dyDescent="0.2">
      <c r="A121" s="2" t="s">
        <v>130</v>
      </c>
      <c r="B121" s="361">
        <v>14</v>
      </c>
      <c r="C121" s="358" t="s">
        <v>1</v>
      </c>
      <c r="D121" s="358" t="s">
        <v>1</v>
      </c>
      <c r="E121" s="358" t="s">
        <v>1</v>
      </c>
      <c r="F121" s="358" t="s">
        <v>1</v>
      </c>
      <c r="G121" s="358" t="s">
        <v>1</v>
      </c>
      <c r="H121" s="358" t="s">
        <v>1</v>
      </c>
      <c r="I121" s="364" t="s">
        <v>1</v>
      </c>
      <c r="J121" s="364" t="s">
        <v>1</v>
      </c>
    </row>
    <row r="122" spans="1:10" x14ac:dyDescent="0.2">
      <c r="A122" s="2" t="s">
        <v>131</v>
      </c>
      <c r="B122" s="361">
        <v>18</v>
      </c>
      <c r="C122" s="358" t="s">
        <v>1</v>
      </c>
      <c r="D122" s="358" t="s">
        <v>1</v>
      </c>
      <c r="E122" s="358" t="s">
        <v>1</v>
      </c>
      <c r="F122" s="358" t="s">
        <v>1</v>
      </c>
      <c r="G122" s="358" t="s">
        <v>1</v>
      </c>
      <c r="H122" s="358" t="s">
        <v>1</v>
      </c>
      <c r="I122" s="364" t="s">
        <v>1</v>
      </c>
      <c r="J122" s="364" t="s">
        <v>1</v>
      </c>
    </row>
    <row r="123" spans="1:10" x14ac:dyDescent="0.2">
      <c r="A123" s="2" t="s">
        <v>132</v>
      </c>
      <c r="B123" s="361">
        <v>8</v>
      </c>
      <c r="C123" s="358" t="s">
        <v>1</v>
      </c>
      <c r="D123" s="358" t="s">
        <v>1</v>
      </c>
      <c r="E123" s="358" t="s">
        <v>1</v>
      </c>
      <c r="F123" s="358" t="s">
        <v>1</v>
      </c>
      <c r="G123" s="358" t="s">
        <v>1</v>
      </c>
      <c r="H123" s="358" t="s">
        <v>1</v>
      </c>
      <c r="I123" s="364" t="s">
        <v>1</v>
      </c>
      <c r="J123" s="364" t="s">
        <v>1</v>
      </c>
    </row>
    <row r="124" spans="1:10" x14ac:dyDescent="0.2">
      <c r="A124" s="3" t="s">
        <v>133</v>
      </c>
      <c r="B124" s="362">
        <v>52</v>
      </c>
      <c r="C124" s="359">
        <v>4.3524790555238703E-2</v>
      </c>
      <c r="D124" s="359">
        <v>7.6933264732360798E-2</v>
      </c>
      <c r="E124" s="359">
        <v>0.32447865605354298</v>
      </c>
      <c r="F124" s="359">
        <v>0.18483433127403301</v>
      </c>
      <c r="G124" s="359">
        <v>0.125559106469154</v>
      </c>
      <c r="H124" s="359">
        <v>0.244669839739799</v>
      </c>
      <c r="I124" s="365">
        <v>360809.40625</v>
      </c>
      <c r="J124" s="365">
        <v>300000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Q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7" width="12.77734375" bestFit="1" customWidth="1"/>
  </cols>
  <sheetData>
    <row r="1" spans="1:17" x14ac:dyDescent="0.2">
      <c r="A1" s="16" t="str">
        <f>HYPERLINK("#'Inhalt'!A1", "Inhalt")</f>
        <v>Inhalt</v>
      </c>
    </row>
    <row r="3" spans="1:17" x14ac:dyDescent="0.2">
      <c r="A3" s="1" t="s">
        <v>324</v>
      </c>
    </row>
    <row r="4" spans="1:17" x14ac:dyDescent="0.2">
      <c r="A4" t="s">
        <v>289</v>
      </c>
    </row>
    <row r="5" spans="1:17" ht="25.5" x14ac:dyDescent="0.2">
      <c r="A5" s="4" t="s">
        <v>24</v>
      </c>
      <c r="B5" s="4" t="s">
        <v>4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218</v>
      </c>
      <c r="P5" s="4" t="s">
        <v>25</v>
      </c>
      <c r="Q5" s="4" t="s">
        <v>172</v>
      </c>
    </row>
    <row r="6" spans="1:17" x14ac:dyDescent="0.2">
      <c r="A6" s="5" t="s">
        <v>26</v>
      </c>
      <c r="B6" s="369" t="s">
        <v>1</v>
      </c>
      <c r="C6" s="366" t="s">
        <v>1</v>
      </c>
      <c r="D6" s="366" t="s">
        <v>1</v>
      </c>
      <c r="E6" s="366" t="s">
        <v>1</v>
      </c>
      <c r="F6" s="366" t="s">
        <v>1</v>
      </c>
      <c r="G6" s="366" t="s">
        <v>1</v>
      </c>
      <c r="H6" s="366" t="s">
        <v>1</v>
      </c>
      <c r="I6" s="366" t="s">
        <v>1</v>
      </c>
      <c r="J6" s="366" t="s">
        <v>1</v>
      </c>
      <c r="K6" s="366" t="s">
        <v>1</v>
      </c>
      <c r="L6" s="366" t="s">
        <v>1</v>
      </c>
      <c r="M6" s="366" t="s">
        <v>1</v>
      </c>
      <c r="N6" s="366" t="s">
        <v>1</v>
      </c>
      <c r="O6" s="366" t="s">
        <v>1</v>
      </c>
      <c r="P6" s="372" t="s">
        <v>1</v>
      </c>
      <c r="Q6" s="372" t="s">
        <v>1</v>
      </c>
    </row>
    <row r="7" spans="1:17" x14ac:dyDescent="0.2">
      <c r="A7" s="2" t="s">
        <v>26</v>
      </c>
      <c r="B7" s="370">
        <v>172</v>
      </c>
      <c r="C7" s="367">
        <v>4.9857091158628498E-2</v>
      </c>
      <c r="D7" s="367">
        <v>1.32502466440201E-2</v>
      </c>
      <c r="E7" s="367">
        <v>2.7539912611246099E-2</v>
      </c>
      <c r="F7" s="367">
        <v>6.5021021291613596E-3</v>
      </c>
      <c r="G7" s="367">
        <v>8.6321897804737105E-2</v>
      </c>
      <c r="H7" s="367">
        <v>2.9485218226909599E-2</v>
      </c>
      <c r="I7" s="367">
        <v>4.7080166637897498E-2</v>
      </c>
      <c r="J7" s="367">
        <v>8.1000126898288699E-2</v>
      </c>
      <c r="K7" s="367">
        <v>5.7534627616405501E-2</v>
      </c>
      <c r="L7" s="367">
        <v>0.14800280332565299</v>
      </c>
      <c r="M7" s="367">
        <v>0.14094442129135101</v>
      </c>
      <c r="N7" s="367">
        <v>0.19825865328311901</v>
      </c>
      <c r="O7" s="367">
        <v>0.114222720265388</v>
      </c>
      <c r="P7" s="373">
        <v>1157.34155273438</v>
      </c>
      <c r="Q7" s="373">
        <v>1000</v>
      </c>
    </row>
    <row r="8" spans="1:17" x14ac:dyDescent="0.2">
      <c r="A8" s="5" t="s">
        <v>27</v>
      </c>
      <c r="B8" s="369" t="s">
        <v>1</v>
      </c>
      <c r="C8" s="366" t="s">
        <v>1</v>
      </c>
      <c r="D8" s="366" t="s">
        <v>1</v>
      </c>
      <c r="E8" s="366" t="s">
        <v>1</v>
      </c>
      <c r="F8" s="366" t="s">
        <v>1</v>
      </c>
      <c r="G8" s="366" t="s">
        <v>1</v>
      </c>
      <c r="H8" s="366" t="s">
        <v>1</v>
      </c>
      <c r="I8" s="366" t="s">
        <v>1</v>
      </c>
      <c r="J8" s="366" t="s">
        <v>1</v>
      </c>
      <c r="K8" s="366" t="s">
        <v>1</v>
      </c>
      <c r="L8" s="366" t="s">
        <v>1</v>
      </c>
      <c r="M8" s="366" t="s">
        <v>1</v>
      </c>
      <c r="N8" s="366" t="s">
        <v>1</v>
      </c>
      <c r="O8" s="366" t="s">
        <v>1</v>
      </c>
      <c r="P8" s="372" t="s">
        <v>1</v>
      </c>
      <c r="Q8" s="372" t="s">
        <v>1</v>
      </c>
    </row>
    <row r="9" spans="1:17" x14ac:dyDescent="0.2">
      <c r="A9" s="2" t="s">
        <v>28</v>
      </c>
      <c r="B9" s="370">
        <v>64</v>
      </c>
      <c r="C9" s="367">
        <v>7.1816414594650296E-2</v>
      </c>
      <c r="D9" s="367">
        <v>1.00373672321439E-2</v>
      </c>
      <c r="E9" s="367">
        <v>3.9155602455139202E-2</v>
      </c>
      <c r="F9" s="367">
        <v>3.27491434291005E-3</v>
      </c>
      <c r="G9" s="367">
        <v>0.15233488380908999</v>
      </c>
      <c r="H9" s="367">
        <v>1.9299311563372602E-2</v>
      </c>
      <c r="I9" s="367">
        <v>5.46558052301407E-2</v>
      </c>
      <c r="J9" s="367">
        <v>7.2740688920021099E-2</v>
      </c>
      <c r="K9" s="367">
        <v>5.2095338702201802E-2</v>
      </c>
      <c r="L9" s="367">
        <v>0.13102748990058899</v>
      </c>
      <c r="M9" s="367">
        <v>0.118994742631912</v>
      </c>
      <c r="N9" s="367">
        <v>0.19907356798648801</v>
      </c>
      <c r="O9" s="367">
        <v>7.5493864715099293E-2</v>
      </c>
      <c r="P9" s="373">
        <v>1007.77575683594</v>
      </c>
      <c r="Q9" s="373">
        <v>1000</v>
      </c>
    </row>
    <row r="10" spans="1:17" x14ac:dyDescent="0.2">
      <c r="A10" s="2" t="s">
        <v>29</v>
      </c>
      <c r="B10" s="370">
        <v>9</v>
      </c>
      <c r="C10" s="367" t="s">
        <v>1</v>
      </c>
      <c r="D10" s="367" t="s">
        <v>1</v>
      </c>
      <c r="E10" s="367" t="s">
        <v>1</v>
      </c>
      <c r="F10" s="367" t="s">
        <v>1</v>
      </c>
      <c r="G10" s="367" t="s">
        <v>1</v>
      </c>
      <c r="H10" s="367" t="s">
        <v>1</v>
      </c>
      <c r="I10" s="367" t="s">
        <v>1</v>
      </c>
      <c r="J10" s="367" t="s">
        <v>1</v>
      </c>
      <c r="K10" s="367" t="s">
        <v>1</v>
      </c>
      <c r="L10" s="367" t="s">
        <v>1</v>
      </c>
      <c r="M10" s="367" t="s">
        <v>1</v>
      </c>
      <c r="N10" s="367" t="s">
        <v>1</v>
      </c>
      <c r="O10" s="367" t="s">
        <v>1</v>
      </c>
      <c r="P10" s="373" t="s">
        <v>1</v>
      </c>
      <c r="Q10" s="373" t="s">
        <v>1</v>
      </c>
    </row>
    <row r="11" spans="1:17" x14ac:dyDescent="0.2">
      <c r="A11" s="2" t="s">
        <v>30</v>
      </c>
      <c r="B11" s="370">
        <v>41</v>
      </c>
      <c r="C11" s="367">
        <v>1.06376959010959E-2</v>
      </c>
      <c r="D11" s="367">
        <v>0</v>
      </c>
      <c r="E11" s="367">
        <v>0</v>
      </c>
      <c r="F11" s="367">
        <v>0</v>
      </c>
      <c r="G11" s="367">
        <v>1.9576476886868501E-2</v>
      </c>
      <c r="H11" s="367">
        <v>0</v>
      </c>
      <c r="I11" s="367">
        <v>0</v>
      </c>
      <c r="J11" s="367">
        <v>3.8980171084403999E-2</v>
      </c>
      <c r="K11" s="367">
        <v>6.52475506067276E-2</v>
      </c>
      <c r="L11" s="367">
        <v>0.215857833623886</v>
      </c>
      <c r="M11" s="367">
        <v>0.21668016910553001</v>
      </c>
      <c r="N11" s="367">
        <v>0.29262867569923401</v>
      </c>
      <c r="O11" s="367">
        <v>0.14039142429828599</v>
      </c>
      <c r="P11" s="373">
        <v>1435.19262695312</v>
      </c>
      <c r="Q11" s="373">
        <v>1200</v>
      </c>
    </row>
    <row r="12" spans="1:17" x14ac:dyDescent="0.2">
      <c r="A12" s="2" t="s">
        <v>31</v>
      </c>
      <c r="B12" s="370">
        <v>47</v>
      </c>
      <c r="C12" s="367">
        <v>0</v>
      </c>
      <c r="D12" s="367">
        <v>4.1144806891679798E-2</v>
      </c>
      <c r="E12" s="367">
        <v>1.2140667065978101E-2</v>
      </c>
      <c r="F12" s="367">
        <v>2.4189855903387101E-2</v>
      </c>
      <c r="G12" s="367">
        <v>2.5170698761939999E-2</v>
      </c>
      <c r="H12" s="367">
        <v>7.9353367909789103E-3</v>
      </c>
      <c r="I12" s="367">
        <v>7.7619045972824097E-2</v>
      </c>
      <c r="J12" s="367">
        <v>0.101220436394215</v>
      </c>
      <c r="K12" s="367">
        <v>8.9443802833557101E-2</v>
      </c>
      <c r="L12" s="367">
        <v>0.140013173222542</v>
      </c>
      <c r="M12" s="367">
        <v>0.116018436849117</v>
      </c>
      <c r="N12" s="367">
        <v>0.15572455525398299</v>
      </c>
      <c r="O12" s="367">
        <v>0.20937918126583099</v>
      </c>
      <c r="P12" s="373">
        <v>1372.130859375</v>
      </c>
      <c r="Q12" s="373">
        <v>1000</v>
      </c>
    </row>
    <row r="13" spans="1:17" x14ac:dyDescent="0.2">
      <c r="A13" s="2" t="s">
        <v>32</v>
      </c>
      <c r="B13" s="370">
        <v>4</v>
      </c>
      <c r="C13" s="367" t="s">
        <v>1</v>
      </c>
      <c r="D13" s="367" t="s">
        <v>1</v>
      </c>
      <c r="E13" s="367" t="s">
        <v>1</v>
      </c>
      <c r="F13" s="367" t="s">
        <v>1</v>
      </c>
      <c r="G13" s="367" t="s">
        <v>1</v>
      </c>
      <c r="H13" s="367" t="s">
        <v>1</v>
      </c>
      <c r="I13" s="367" t="s">
        <v>1</v>
      </c>
      <c r="J13" s="367" t="s">
        <v>1</v>
      </c>
      <c r="K13" s="367" t="s">
        <v>1</v>
      </c>
      <c r="L13" s="367" t="s">
        <v>1</v>
      </c>
      <c r="M13" s="367" t="s">
        <v>1</v>
      </c>
      <c r="N13" s="367" t="s">
        <v>1</v>
      </c>
      <c r="O13" s="367" t="s">
        <v>1</v>
      </c>
      <c r="P13" s="373" t="s">
        <v>1</v>
      </c>
      <c r="Q13" s="373" t="s">
        <v>1</v>
      </c>
    </row>
    <row r="14" spans="1:17" x14ac:dyDescent="0.2">
      <c r="A14" s="2" t="s">
        <v>33</v>
      </c>
      <c r="B14" s="370">
        <v>1</v>
      </c>
      <c r="C14" s="367" t="s">
        <v>1</v>
      </c>
      <c r="D14" s="367" t="s">
        <v>1</v>
      </c>
      <c r="E14" s="367" t="s">
        <v>1</v>
      </c>
      <c r="F14" s="367" t="s">
        <v>1</v>
      </c>
      <c r="G14" s="367" t="s">
        <v>1</v>
      </c>
      <c r="H14" s="367" t="s">
        <v>1</v>
      </c>
      <c r="I14" s="367" t="s">
        <v>1</v>
      </c>
      <c r="J14" s="367" t="s">
        <v>1</v>
      </c>
      <c r="K14" s="367" t="s">
        <v>1</v>
      </c>
      <c r="L14" s="367" t="s">
        <v>1</v>
      </c>
      <c r="M14" s="367" t="s">
        <v>1</v>
      </c>
      <c r="N14" s="367" t="s">
        <v>1</v>
      </c>
      <c r="O14" s="367" t="s">
        <v>1</v>
      </c>
      <c r="P14" s="373" t="s">
        <v>1</v>
      </c>
      <c r="Q14" s="373" t="s">
        <v>1</v>
      </c>
    </row>
    <row r="15" spans="1:17" x14ac:dyDescent="0.2">
      <c r="A15" s="5" t="s">
        <v>34</v>
      </c>
      <c r="B15" s="369" t="s">
        <v>1</v>
      </c>
      <c r="C15" s="366" t="s">
        <v>1</v>
      </c>
      <c r="D15" s="366" t="s">
        <v>1</v>
      </c>
      <c r="E15" s="366" t="s">
        <v>1</v>
      </c>
      <c r="F15" s="366" t="s">
        <v>1</v>
      </c>
      <c r="G15" s="366" t="s">
        <v>1</v>
      </c>
      <c r="H15" s="366" t="s">
        <v>1</v>
      </c>
      <c r="I15" s="366" t="s">
        <v>1</v>
      </c>
      <c r="J15" s="366" t="s">
        <v>1</v>
      </c>
      <c r="K15" s="366" t="s">
        <v>1</v>
      </c>
      <c r="L15" s="366" t="s">
        <v>1</v>
      </c>
      <c r="M15" s="366" t="s">
        <v>1</v>
      </c>
      <c r="N15" s="366" t="s">
        <v>1</v>
      </c>
      <c r="O15" s="366" t="s">
        <v>1</v>
      </c>
      <c r="P15" s="372" t="s">
        <v>1</v>
      </c>
      <c r="Q15" s="372" t="s">
        <v>1</v>
      </c>
    </row>
    <row r="16" spans="1:17" x14ac:dyDescent="0.2">
      <c r="A16" s="2" t="s">
        <v>35</v>
      </c>
      <c r="B16" s="370">
        <v>141</v>
      </c>
      <c r="C16" s="367">
        <v>5.1241900771856301E-2</v>
      </c>
      <c r="D16" s="367">
        <v>6.2923431396484401E-3</v>
      </c>
      <c r="E16" s="367">
        <v>1.46729936823249E-2</v>
      </c>
      <c r="F16" s="367">
        <v>8.3113750442862493E-3</v>
      </c>
      <c r="G16" s="367">
        <v>6.0490179806947701E-2</v>
      </c>
      <c r="H16" s="367">
        <v>9.8745953291654604E-3</v>
      </c>
      <c r="I16" s="367">
        <v>5.8127664029598201E-2</v>
      </c>
      <c r="J16" s="367">
        <v>4.96181063354015E-2</v>
      </c>
      <c r="K16" s="367">
        <v>5.5981200188398403E-2</v>
      </c>
      <c r="L16" s="367">
        <v>0.144592300057411</v>
      </c>
      <c r="M16" s="367">
        <v>0.143417984247208</v>
      </c>
      <c r="N16" s="367">
        <v>0.25342607498168901</v>
      </c>
      <c r="O16" s="367">
        <v>0.14395329356193501</v>
      </c>
      <c r="P16" s="373">
        <v>1261.30627441406</v>
      </c>
      <c r="Q16" s="373">
        <v>1200</v>
      </c>
    </row>
    <row r="17" spans="1:17" x14ac:dyDescent="0.2">
      <c r="A17" s="2" t="s">
        <v>36</v>
      </c>
      <c r="B17" s="370">
        <v>13</v>
      </c>
      <c r="C17" s="367" t="s">
        <v>1</v>
      </c>
      <c r="D17" s="367" t="s">
        <v>1</v>
      </c>
      <c r="E17" s="367" t="s">
        <v>1</v>
      </c>
      <c r="F17" s="367" t="s">
        <v>1</v>
      </c>
      <c r="G17" s="367" t="s">
        <v>1</v>
      </c>
      <c r="H17" s="367" t="s">
        <v>1</v>
      </c>
      <c r="I17" s="367" t="s">
        <v>1</v>
      </c>
      <c r="J17" s="367" t="s">
        <v>1</v>
      </c>
      <c r="K17" s="367" t="s">
        <v>1</v>
      </c>
      <c r="L17" s="367" t="s">
        <v>1</v>
      </c>
      <c r="M17" s="367" t="s">
        <v>1</v>
      </c>
      <c r="N17" s="367" t="s">
        <v>1</v>
      </c>
      <c r="O17" s="367" t="s">
        <v>1</v>
      </c>
      <c r="P17" s="373" t="s">
        <v>1</v>
      </c>
      <c r="Q17" s="373" t="s">
        <v>1</v>
      </c>
    </row>
    <row r="18" spans="1:17" x14ac:dyDescent="0.2">
      <c r="A18" s="2" t="s">
        <v>37</v>
      </c>
      <c r="B18" s="370">
        <v>9</v>
      </c>
      <c r="C18" s="367" t="s">
        <v>1</v>
      </c>
      <c r="D18" s="367" t="s">
        <v>1</v>
      </c>
      <c r="E18" s="367" t="s">
        <v>1</v>
      </c>
      <c r="F18" s="367" t="s">
        <v>1</v>
      </c>
      <c r="G18" s="367" t="s">
        <v>1</v>
      </c>
      <c r="H18" s="367" t="s">
        <v>1</v>
      </c>
      <c r="I18" s="367" t="s">
        <v>1</v>
      </c>
      <c r="J18" s="367" t="s">
        <v>1</v>
      </c>
      <c r="K18" s="367" t="s">
        <v>1</v>
      </c>
      <c r="L18" s="367" t="s">
        <v>1</v>
      </c>
      <c r="M18" s="367" t="s">
        <v>1</v>
      </c>
      <c r="N18" s="367" t="s">
        <v>1</v>
      </c>
      <c r="O18" s="367" t="s">
        <v>1</v>
      </c>
      <c r="P18" s="373" t="s">
        <v>1</v>
      </c>
      <c r="Q18" s="373" t="s">
        <v>1</v>
      </c>
    </row>
    <row r="19" spans="1:17" x14ac:dyDescent="0.2">
      <c r="A19" s="2" t="s">
        <v>38</v>
      </c>
      <c r="B19" s="370">
        <v>7</v>
      </c>
      <c r="C19" s="367" t="s">
        <v>1</v>
      </c>
      <c r="D19" s="367" t="s">
        <v>1</v>
      </c>
      <c r="E19" s="367" t="s">
        <v>1</v>
      </c>
      <c r="F19" s="367" t="s">
        <v>1</v>
      </c>
      <c r="G19" s="367" t="s">
        <v>1</v>
      </c>
      <c r="H19" s="367" t="s">
        <v>1</v>
      </c>
      <c r="I19" s="367" t="s">
        <v>1</v>
      </c>
      <c r="J19" s="367" t="s">
        <v>1</v>
      </c>
      <c r="K19" s="367" t="s">
        <v>1</v>
      </c>
      <c r="L19" s="367" t="s">
        <v>1</v>
      </c>
      <c r="M19" s="367" t="s">
        <v>1</v>
      </c>
      <c r="N19" s="367" t="s">
        <v>1</v>
      </c>
      <c r="O19" s="367" t="s">
        <v>1</v>
      </c>
      <c r="P19" s="373" t="s">
        <v>1</v>
      </c>
      <c r="Q19" s="373" t="s">
        <v>1</v>
      </c>
    </row>
    <row r="20" spans="1:17" x14ac:dyDescent="0.2">
      <c r="A20" s="5" t="s">
        <v>39</v>
      </c>
      <c r="B20" s="369" t="s">
        <v>1</v>
      </c>
      <c r="C20" s="366" t="s">
        <v>1</v>
      </c>
      <c r="D20" s="366" t="s">
        <v>1</v>
      </c>
      <c r="E20" s="366" t="s">
        <v>1</v>
      </c>
      <c r="F20" s="366" t="s">
        <v>1</v>
      </c>
      <c r="G20" s="366" t="s">
        <v>1</v>
      </c>
      <c r="H20" s="366" t="s">
        <v>1</v>
      </c>
      <c r="I20" s="366" t="s">
        <v>1</v>
      </c>
      <c r="J20" s="366" t="s">
        <v>1</v>
      </c>
      <c r="K20" s="366" t="s">
        <v>1</v>
      </c>
      <c r="L20" s="366" t="s">
        <v>1</v>
      </c>
      <c r="M20" s="366" t="s">
        <v>1</v>
      </c>
      <c r="N20" s="366" t="s">
        <v>1</v>
      </c>
      <c r="O20" s="366" t="s">
        <v>1</v>
      </c>
      <c r="P20" s="372" t="s">
        <v>1</v>
      </c>
      <c r="Q20" s="372" t="s">
        <v>1</v>
      </c>
    </row>
    <row r="21" spans="1:17" x14ac:dyDescent="0.2">
      <c r="A21" s="2" t="s">
        <v>35</v>
      </c>
      <c r="B21" s="370">
        <v>141</v>
      </c>
      <c r="C21" s="367">
        <v>5.1241900771856301E-2</v>
      </c>
      <c r="D21" s="367">
        <v>6.2923431396484401E-3</v>
      </c>
      <c r="E21" s="367">
        <v>1.46729936823249E-2</v>
      </c>
      <c r="F21" s="367">
        <v>8.3113750442862493E-3</v>
      </c>
      <c r="G21" s="367">
        <v>6.0490179806947701E-2</v>
      </c>
      <c r="H21" s="367">
        <v>9.8745953291654604E-3</v>
      </c>
      <c r="I21" s="367">
        <v>5.8127664029598201E-2</v>
      </c>
      <c r="J21" s="367">
        <v>4.96181063354015E-2</v>
      </c>
      <c r="K21" s="367">
        <v>5.5981200188398403E-2</v>
      </c>
      <c r="L21" s="367">
        <v>0.144592300057411</v>
      </c>
      <c r="M21" s="367">
        <v>0.143417984247208</v>
      </c>
      <c r="N21" s="367">
        <v>0.25342607498168901</v>
      </c>
      <c r="O21" s="367">
        <v>0.14395329356193501</v>
      </c>
      <c r="P21" s="373">
        <v>1261.30627441406</v>
      </c>
      <c r="Q21" s="373">
        <v>1200</v>
      </c>
    </row>
    <row r="22" spans="1:17" x14ac:dyDescent="0.2">
      <c r="A22" s="2" t="s">
        <v>40</v>
      </c>
      <c r="B22" s="370">
        <v>7</v>
      </c>
      <c r="C22" s="367" t="s">
        <v>1</v>
      </c>
      <c r="D22" s="367" t="s">
        <v>1</v>
      </c>
      <c r="E22" s="367" t="s">
        <v>1</v>
      </c>
      <c r="F22" s="367" t="s">
        <v>1</v>
      </c>
      <c r="G22" s="367" t="s">
        <v>1</v>
      </c>
      <c r="H22" s="367" t="s">
        <v>1</v>
      </c>
      <c r="I22" s="367" t="s">
        <v>1</v>
      </c>
      <c r="J22" s="367" t="s">
        <v>1</v>
      </c>
      <c r="K22" s="367" t="s">
        <v>1</v>
      </c>
      <c r="L22" s="367" t="s">
        <v>1</v>
      </c>
      <c r="M22" s="367" t="s">
        <v>1</v>
      </c>
      <c r="N22" s="367" t="s">
        <v>1</v>
      </c>
      <c r="O22" s="367" t="s">
        <v>1</v>
      </c>
      <c r="P22" s="373" t="s">
        <v>1</v>
      </c>
      <c r="Q22" s="373" t="s">
        <v>1</v>
      </c>
    </row>
    <row r="23" spans="1:17" x14ac:dyDescent="0.2">
      <c r="A23" s="2" t="s">
        <v>41</v>
      </c>
      <c r="B23" s="370">
        <v>6</v>
      </c>
      <c r="C23" s="367" t="s">
        <v>1</v>
      </c>
      <c r="D23" s="367" t="s">
        <v>1</v>
      </c>
      <c r="E23" s="367" t="s">
        <v>1</v>
      </c>
      <c r="F23" s="367" t="s">
        <v>1</v>
      </c>
      <c r="G23" s="367" t="s">
        <v>1</v>
      </c>
      <c r="H23" s="367" t="s">
        <v>1</v>
      </c>
      <c r="I23" s="367" t="s">
        <v>1</v>
      </c>
      <c r="J23" s="367" t="s">
        <v>1</v>
      </c>
      <c r="K23" s="367" t="s">
        <v>1</v>
      </c>
      <c r="L23" s="367" t="s">
        <v>1</v>
      </c>
      <c r="M23" s="367" t="s">
        <v>1</v>
      </c>
      <c r="N23" s="367" t="s">
        <v>1</v>
      </c>
      <c r="O23" s="367" t="s">
        <v>1</v>
      </c>
      <c r="P23" s="373" t="s">
        <v>1</v>
      </c>
      <c r="Q23" s="373" t="s">
        <v>1</v>
      </c>
    </row>
    <row r="24" spans="1:17" x14ac:dyDescent="0.2">
      <c r="A24" s="2" t="s">
        <v>42</v>
      </c>
      <c r="B24" s="370">
        <v>0</v>
      </c>
      <c r="C24" s="367" t="s">
        <v>1</v>
      </c>
      <c r="D24" s="367" t="s">
        <v>1</v>
      </c>
      <c r="E24" s="367" t="s">
        <v>1</v>
      </c>
      <c r="F24" s="367" t="s">
        <v>1</v>
      </c>
      <c r="G24" s="367" t="s">
        <v>1</v>
      </c>
      <c r="H24" s="367" t="s">
        <v>1</v>
      </c>
      <c r="I24" s="367" t="s">
        <v>1</v>
      </c>
      <c r="J24" s="367" t="s">
        <v>1</v>
      </c>
      <c r="K24" s="367" t="s">
        <v>1</v>
      </c>
      <c r="L24" s="367" t="s">
        <v>1</v>
      </c>
      <c r="M24" s="367" t="s">
        <v>1</v>
      </c>
      <c r="N24" s="367" t="s">
        <v>1</v>
      </c>
      <c r="O24" s="367" t="s">
        <v>1</v>
      </c>
      <c r="P24" s="373" t="s">
        <v>1</v>
      </c>
      <c r="Q24" s="373" t="s">
        <v>1</v>
      </c>
    </row>
    <row r="25" spans="1:17" x14ac:dyDescent="0.2">
      <c r="A25" s="2" t="s">
        <v>43</v>
      </c>
      <c r="B25" s="370">
        <v>0</v>
      </c>
      <c r="C25" s="367" t="s">
        <v>1</v>
      </c>
      <c r="D25" s="367" t="s">
        <v>1</v>
      </c>
      <c r="E25" s="367" t="s">
        <v>1</v>
      </c>
      <c r="F25" s="367" t="s">
        <v>1</v>
      </c>
      <c r="G25" s="367" t="s">
        <v>1</v>
      </c>
      <c r="H25" s="367" t="s">
        <v>1</v>
      </c>
      <c r="I25" s="367" t="s">
        <v>1</v>
      </c>
      <c r="J25" s="367" t="s">
        <v>1</v>
      </c>
      <c r="K25" s="367" t="s">
        <v>1</v>
      </c>
      <c r="L25" s="367" t="s">
        <v>1</v>
      </c>
      <c r="M25" s="367" t="s">
        <v>1</v>
      </c>
      <c r="N25" s="367" t="s">
        <v>1</v>
      </c>
      <c r="O25" s="367" t="s">
        <v>1</v>
      </c>
      <c r="P25" s="373" t="s">
        <v>1</v>
      </c>
      <c r="Q25" s="373" t="s">
        <v>1</v>
      </c>
    </row>
    <row r="26" spans="1:17" x14ac:dyDescent="0.2">
      <c r="A26" s="2" t="s">
        <v>37</v>
      </c>
      <c r="B26" s="370">
        <v>9</v>
      </c>
      <c r="C26" s="367" t="s">
        <v>1</v>
      </c>
      <c r="D26" s="367" t="s">
        <v>1</v>
      </c>
      <c r="E26" s="367" t="s">
        <v>1</v>
      </c>
      <c r="F26" s="367" t="s">
        <v>1</v>
      </c>
      <c r="G26" s="367" t="s">
        <v>1</v>
      </c>
      <c r="H26" s="367" t="s">
        <v>1</v>
      </c>
      <c r="I26" s="367" t="s">
        <v>1</v>
      </c>
      <c r="J26" s="367" t="s">
        <v>1</v>
      </c>
      <c r="K26" s="367" t="s">
        <v>1</v>
      </c>
      <c r="L26" s="367" t="s">
        <v>1</v>
      </c>
      <c r="M26" s="367" t="s">
        <v>1</v>
      </c>
      <c r="N26" s="367" t="s">
        <v>1</v>
      </c>
      <c r="O26" s="367" t="s">
        <v>1</v>
      </c>
      <c r="P26" s="373" t="s">
        <v>1</v>
      </c>
      <c r="Q26" s="373" t="s">
        <v>1</v>
      </c>
    </row>
    <row r="27" spans="1:17" x14ac:dyDescent="0.2">
      <c r="A27" s="2" t="s">
        <v>44</v>
      </c>
      <c r="B27" s="370">
        <v>1</v>
      </c>
      <c r="C27" s="367" t="s">
        <v>1</v>
      </c>
      <c r="D27" s="367" t="s">
        <v>1</v>
      </c>
      <c r="E27" s="367" t="s">
        <v>1</v>
      </c>
      <c r="F27" s="367" t="s">
        <v>1</v>
      </c>
      <c r="G27" s="367" t="s">
        <v>1</v>
      </c>
      <c r="H27" s="367" t="s">
        <v>1</v>
      </c>
      <c r="I27" s="367" t="s">
        <v>1</v>
      </c>
      <c r="J27" s="367" t="s">
        <v>1</v>
      </c>
      <c r="K27" s="367" t="s">
        <v>1</v>
      </c>
      <c r="L27" s="367" t="s">
        <v>1</v>
      </c>
      <c r="M27" s="367" t="s">
        <v>1</v>
      </c>
      <c r="N27" s="367" t="s">
        <v>1</v>
      </c>
      <c r="O27" s="367" t="s">
        <v>1</v>
      </c>
      <c r="P27" s="373" t="s">
        <v>1</v>
      </c>
      <c r="Q27" s="373" t="s">
        <v>1</v>
      </c>
    </row>
    <row r="28" spans="1:17" x14ac:dyDescent="0.2">
      <c r="A28" s="2" t="s">
        <v>45</v>
      </c>
      <c r="B28" s="370">
        <v>6</v>
      </c>
      <c r="C28" s="367" t="s">
        <v>1</v>
      </c>
      <c r="D28" s="367" t="s">
        <v>1</v>
      </c>
      <c r="E28" s="367" t="s">
        <v>1</v>
      </c>
      <c r="F28" s="367" t="s">
        <v>1</v>
      </c>
      <c r="G28" s="367" t="s">
        <v>1</v>
      </c>
      <c r="H28" s="367" t="s">
        <v>1</v>
      </c>
      <c r="I28" s="367" t="s">
        <v>1</v>
      </c>
      <c r="J28" s="367" t="s">
        <v>1</v>
      </c>
      <c r="K28" s="367" t="s">
        <v>1</v>
      </c>
      <c r="L28" s="367" t="s">
        <v>1</v>
      </c>
      <c r="M28" s="367" t="s">
        <v>1</v>
      </c>
      <c r="N28" s="367" t="s">
        <v>1</v>
      </c>
      <c r="O28" s="367" t="s">
        <v>1</v>
      </c>
      <c r="P28" s="373" t="s">
        <v>1</v>
      </c>
      <c r="Q28" s="373" t="s">
        <v>1</v>
      </c>
    </row>
    <row r="29" spans="1:17" x14ac:dyDescent="0.2">
      <c r="A29" s="5" t="s">
        <v>46</v>
      </c>
      <c r="B29" s="369" t="s">
        <v>1</v>
      </c>
      <c r="C29" s="366" t="s">
        <v>1</v>
      </c>
      <c r="D29" s="366" t="s">
        <v>1</v>
      </c>
      <c r="E29" s="366" t="s">
        <v>1</v>
      </c>
      <c r="F29" s="366" t="s">
        <v>1</v>
      </c>
      <c r="G29" s="366" t="s">
        <v>1</v>
      </c>
      <c r="H29" s="366" t="s">
        <v>1</v>
      </c>
      <c r="I29" s="366" t="s">
        <v>1</v>
      </c>
      <c r="J29" s="366" t="s">
        <v>1</v>
      </c>
      <c r="K29" s="366" t="s">
        <v>1</v>
      </c>
      <c r="L29" s="366" t="s">
        <v>1</v>
      </c>
      <c r="M29" s="366" t="s">
        <v>1</v>
      </c>
      <c r="N29" s="366" t="s">
        <v>1</v>
      </c>
      <c r="O29" s="366" t="s">
        <v>1</v>
      </c>
      <c r="P29" s="372" t="s">
        <v>1</v>
      </c>
      <c r="Q29" s="372" t="s">
        <v>1</v>
      </c>
    </row>
    <row r="30" spans="1:17" x14ac:dyDescent="0.2">
      <c r="A30" s="2" t="s">
        <v>47</v>
      </c>
      <c r="B30" s="370">
        <v>8</v>
      </c>
      <c r="C30" s="367" t="s">
        <v>1</v>
      </c>
      <c r="D30" s="367" t="s">
        <v>1</v>
      </c>
      <c r="E30" s="367" t="s">
        <v>1</v>
      </c>
      <c r="F30" s="367" t="s">
        <v>1</v>
      </c>
      <c r="G30" s="367" t="s">
        <v>1</v>
      </c>
      <c r="H30" s="367" t="s">
        <v>1</v>
      </c>
      <c r="I30" s="367" t="s">
        <v>1</v>
      </c>
      <c r="J30" s="367" t="s">
        <v>1</v>
      </c>
      <c r="K30" s="367" t="s">
        <v>1</v>
      </c>
      <c r="L30" s="367" t="s">
        <v>1</v>
      </c>
      <c r="M30" s="367" t="s">
        <v>1</v>
      </c>
      <c r="N30" s="367" t="s">
        <v>1</v>
      </c>
      <c r="O30" s="367" t="s">
        <v>1</v>
      </c>
      <c r="P30" s="373" t="s">
        <v>1</v>
      </c>
      <c r="Q30" s="373" t="s">
        <v>1</v>
      </c>
    </row>
    <row r="31" spans="1:17" x14ac:dyDescent="0.2">
      <c r="A31" s="2" t="s">
        <v>48</v>
      </c>
      <c r="B31" s="370">
        <v>28</v>
      </c>
      <c r="C31" s="367" t="s">
        <v>1</v>
      </c>
      <c r="D31" s="367" t="s">
        <v>1</v>
      </c>
      <c r="E31" s="367" t="s">
        <v>1</v>
      </c>
      <c r="F31" s="367" t="s">
        <v>1</v>
      </c>
      <c r="G31" s="367" t="s">
        <v>1</v>
      </c>
      <c r="H31" s="367" t="s">
        <v>1</v>
      </c>
      <c r="I31" s="367" t="s">
        <v>1</v>
      </c>
      <c r="J31" s="367" t="s">
        <v>1</v>
      </c>
      <c r="K31" s="367" t="s">
        <v>1</v>
      </c>
      <c r="L31" s="367" t="s">
        <v>1</v>
      </c>
      <c r="M31" s="367" t="s">
        <v>1</v>
      </c>
      <c r="N31" s="367" t="s">
        <v>1</v>
      </c>
      <c r="O31" s="367" t="s">
        <v>1</v>
      </c>
      <c r="P31" s="373" t="s">
        <v>1</v>
      </c>
      <c r="Q31" s="373" t="s">
        <v>1</v>
      </c>
    </row>
    <row r="32" spans="1:17" x14ac:dyDescent="0.2">
      <c r="A32" s="2" t="s">
        <v>49</v>
      </c>
      <c r="B32" s="370">
        <v>30</v>
      </c>
      <c r="C32" s="367">
        <v>7.8015998005867004E-2</v>
      </c>
      <c r="D32" s="367">
        <v>0</v>
      </c>
      <c r="E32" s="367">
        <v>0</v>
      </c>
      <c r="F32" s="367">
        <v>2.7048490941524499E-2</v>
      </c>
      <c r="G32" s="367">
        <v>5.7322558015584897E-2</v>
      </c>
      <c r="H32" s="367">
        <v>4.3416704982519101E-2</v>
      </c>
      <c r="I32" s="367">
        <v>5.93541823327541E-2</v>
      </c>
      <c r="J32" s="367">
        <v>8.1534124910831507E-2</v>
      </c>
      <c r="K32" s="367">
        <v>0</v>
      </c>
      <c r="L32" s="367">
        <v>0.19071023166179699</v>
      </c>
      <c r="M32" s="367">
        <v>0.18200361728668199</v>
      </c>
      <c r="N32" s="367">
        <v>0.28059411048889199</v>
      </c>
      <c r="O32" s="367">
        <v>0</v>
      </c>
      <c r="P32" s="373">
        <v>1039.83654785156</v>
      </c>
      <c r="Q32" s="373">
        <v>1100</v>
      </c>
    </row>
    <row r="33" spans="1:17" x14ac:dyDescent="0.2">
      <c r="A33" s="2" t="s">
        <v>50</v>
      </c>
      <c r="B33" s="370">
        <v>94</v>
      </c>
      <c r="C33" s="367">
        <v>0</v>
      </c>
      <c r="D33" s="367">
        <v>1.00820418447256E-2</v>
      </c>
      <c r="E33" s="367">
        <v>1.1467727832496199E-2</v>
      </c>
      <c r="F33" s="367">
        <v>0</v>
      </c>
      <c r="G33" s="367">
        <v>3.0636755749583199E-2</v>
      </c>
      <c r="H33" s="367">
        <v>0</v>
      </c>
      <c r="I33" s="367">
        <v>3.0354887247085599E-2</v>
      </c>
      <c r="J33" s="367">
        <v>4.19596135616302E-2</v>
      </c>
      <c r="K33" s="367">
        <v>7.0264779031276703E-2</v>
      </c>
      <c r="L33" s="367">
        <v>0.165314361453056</v>
      </c>
      <c r="M33" s="367">
        <v>0.142248779535294</v>
      </c>
      <c r="N33" s="367">
        <v>0.28665417432785001</v>
      </c>
      <c r="O33" s="367">
        <v>0.21101687848567999</v>
      </c>
      <c r="P33" s="373">
        <v>1489.98779296875</v>
      </c>
      <c r="Q33" s="373">
        <v>1300</v>
      </c>
    </row>
    <row r="34" spans="1:17" x14ac:dyDescent="0.2">
      <c r="A34" s="5" t="s">
        <v>51</v>
      </c>
      <c r="B34" s="369" t="s">
        <v>1</v>
      </c>
      <c r="C34" s="366" t="s">
        <v>1</v>
      </c>
      <c r="D34" s="366" t="s">
        <v>1</v>
      </c>
      <c r="E34" s="366" t="s">
        <v>1</v>
      </c>
      <c r="F34" s="366" t="s">
        <v>1</v>
      </c>
      <c r="G34" s="366" t="s">
        <v>1</v>
      </c>
      <c r="H34" s="366" t="s">
        <v>1</v>
      </c>
      <c r="I34" s="366" t="s">
        <v>1</v>
      </c>
      <c r="J34" s="366" t="s">
        <v>1</v>
      </c>
      <c r="K34" s="366" t="s">
        <v>1</v>
      </c>
      <c r="L34" s="366" t="s">
        <v>1</v>
      </c>
      <c r="M34" s="366" t="s">
        <v>1</v>
      </c>
      <c r="N34" s="366" t="s">
        <v>1</v>
      </c>
      <c r="O34" s="366" t="s">
        <v>1</v>
      </c>
      <c r="P34" s="372" t="s">
        <v>1</v>
      </c>
      <c r="Q34" s="372" t="s">
        <v>1</v>
      </c>
    </row>
    <row r="35" spans="1:17" x14ac:dyDescent="0.2">
      <c r="A35" s="2" t="s">
        <v>52</v>
      </c>
      <c r="B35" s="370">
        <v>48</v>
      </c>
      <c r="C35" s="367">
        <v>8.3982639014720903E-2</v>
      </c>
      <c r="D35" s="367">
        <v>0</v>
      </c>
      <c r="E35" s="367">
        <v>4.8180613666772801E-2</v>
      </c>
      <c r="F35" s="367">
        <v>0</v>
      </c>
      <c r="G35" s="367">
        <v>7.8867100179195404E-2</v>
      </c>
      <c r="H35" s="367">
        <v>1.7227029427885999E-2</v>
      </c>
      <c r="I35" s="367">
        <v>6.7253470420837402E-2</v>
      </c>
      <c r="J35" s="367">
        <v>0.112664423882961</v>
      </c>
      <c r="K35" s="367">
        <v>4.0297523140907301E-2</v>
      </c>
      <c r="L35" s="367">
        <v>0.16122813522815699</v>
      </c>
      <c r="M35" s="367">
        <v>0.121832706034184</v>
      </c>
      <c r="N35" s="367">
        <v>0.19879269599914601</v>
      </c>
      <c r="O35" s="367">
        <v>6.9673657417297405E-2</v>
      </c>
      <c r="P35" s="373">
        <v>1028.71618652344</v>
      </c>
      <c r="Q35" s="373">
        <v>1000</v>
      </c>
    </row>
    <row r="36" spans="1:17" x14ac:dyDescent="0.2">
      <c r="A36" s="2" t="s">
        <v>53</v>
      </c>
      <c r="B36" s="370">
        <v>57</v>
      </c>
      <c r="C36" s="367">
        <v>0</v>
      </c>
      <c r="D36" s="367">
        <v>3.2473560422658899E-2</v>
      </c>
      <c r="E36" s="367">
        <v>3.2509934157133102E-2</v>
      </c>
      <c r="F36" s="367">
        <v>1.90918575972319E-2</v>
      </c>
      <c r="G36" s="367">
        <v>7.6971143484115601E-2</v>
      </c>
      <c r="H36" s="367">
        <v>8.1940151751041398E-2</v>
      </c>
      <c r="I36" s="367">
        <v>6.7523844540119199E-2</v>
      </c>
      <c r="J36" s="367">
        <v>8.8920362293720204E-2</v>
      </c>
      <c r="K36" s="367">
        <v>7.0593573153019007E-2</v>
      </c>
      <c r="L36" s="367">
        <v>0.110505476593971</v>
      </c>
      <c r="M36" s="367">
        <v>9.1567613184452099E-2</v>
      </c>
      <c r="N36" s="367">
        <v>0.14961008727550501</v>
      </c>
      <c r="O36" s="367">
        <v>0.17829239368438701</v>
      </c>
      <c r="P36" s="373">
        <v>1242.6845703125</v>
      </c>
      <c r="Q36" s="373">
        <v>1000</v>
      </c>
    </row>
    <row r="37" spans="1:17" x14ac:dyDescent="0.2">
      <c r="A37" s="2" t="s">
        <v>54</v>
      </c>
      <c r="B37" s="370">
        <v>38</v>
      </c>
      <c r="C37" s="367">
        <v>8.5003912448883098E-2</v>
      </c>
      <c r="D37" s="367">
        <v>2.55381427705288E-2</v>
      </c>
      <c r="E37" s="367">
        <v>0</v>
      </c>
      <c r="F37" s="367">
        <v>0</v>
      </c>
      <c r="G37" s="367">
        <v>7.1924269199371296E-2</v>
      </c>
      <c r="H37" s="367">
        <v>8.3323866128921491E-3</v>
      </c>
      <c r="I37" s="367">
        <v>0</v>
      </c>
      <c r="J37" s="367">
        <v>5.2300412207841901E-2</v>
      </c>
      <c r="K37" s="367">
        <v>7.2021231055259705E-2</v>
      </c>
      <c r="L37" s="367">
        <v>0.20362190902233099</v>
      </c>
      <c r="M37" s="367">
        <v>0.158341020345688</v>
      </c>
      <c r="N37" s="367">
        <v>0.13660113513469699</v>
      </c>
      <c r="O37" s="367">
        <v>0.18631556630134599</v>
      </c>
      <c r="P37" s="373">
        <v>1260.76147460938</v>
      </c>
      <c r="Q37" s="373">
        <v>1100</v>
      </c>
    </row>
    <row r="38" spans="1:17" x14ac:dyDescent="0.2">
      <c r="A38" s="2" t="s">
        <v>55</v>
      </c>
      <c r="B38" s="370">
        <v>27</v>
      </c>
      <c r="C38" s="367" t="s">
        <v>1</v>
      </c>
      <c r="D38" s="367" t="s">
        <v>1</v>
      </c>
      <c r="E38" s="367" t="s">
        <v>1</v>
      </c>
      <c r="F38" s="367" t="s">
        <v>1</v>
      </c>
      <c r="G38" s="367" t="s">
        <v>1</v>
      </c>
      <c r="H38" s="367" t="s">
        <v>1</v>
      </c>
      <c r="I38" s="367" t="s">
        <v>1</v>
      </c>
      <c r="J38" s="367" t="s">
        <v>1</v>
      </c>
      <c r="K38" s="367" t="s">
        <v>1</v>
      </c>
      <c r="L38" s="367" t="s">
        <v>1</v>
      </c>
      <c r="M38" s="367" t="s">
        <v>1</v>
      </c>
      <c r="N38" s="367" t="s">
        <v>1</v>
      </c>
      <c r="O38" s="367" t="s">
        <v>1</v>
      </c>
      <c r="P38" s="373" t="s">
        <v>1</v>
      </c>
      <c r="Q38" s="373" t="s">
        <v>1</v>
      </c>
    </row>
    <row r="39" spans="1:17" x14ac:dyDescent="0.2">
      <c r="A39" s="5" t="s">
        <v>56</v>
      </c>
      <c r="B39" s="369" t="s">
        <v>1</v>
      </c>
      <c r="C39" s="366" t="s">
        <v>1</v>
      </c>
      <c r="D39" s="366" t="s">
        <v>1</v>
      </c>
      <c r="E39" s="366" t="s">
        <v>1</v>
      </c>
      <c r="F39" s="366" t="s">
        <v>1</v>
      </c>
      <c r="G39" s="366" t="s">
        <v>1</v>
      </c>
      <c r="H39" s="366" t="s">
        <v>1</v>
      </c>
      <c r="I39" s="366" t="s">
        <v>1</v>
      </c>
      <c r="J39" s="366" t="s">
        <v>1</v>
      </c>
      <c r="K39" s="366" t="s">
        <v>1</v>
      </c>
      <c r="L39" s="366" t="s">
        <v>1</v>
      </c>
      <c r="M39" s="366" t="s">
        <v>1</v>
      </c>
      <c r="N39" s="366" t="s">
        <v>1</v>
      </c>
      <c r="O39" s="366" t="s">
        <v>1</v>
      </c>
      <c r="P39" s="372" t="s">
        <v>1</v>
      </c>
      <c r="Q39" s="372" t="s">
        <v>1</v>
      </c>
    </row>
    <row r="40" spans="1:17" x14ac:dyDescent="0.2">
      <c r="A40" s="2" t="s">
        <v>57</v>
      </c>
      <c r="B40" s="370">
        <v>137</v>
      </c>
      <c r="C40" s="367">
        <v>3.0281538143753998E-2</v>
      </c>
      <c r="D40" s="367">
        <v>1.0048463009297799E-2</v>
      </c>
      <c r="E40" s="367">
        <v>1.7667427659034701E-2</v>
      </c>
      <c r="F40" s="367">
        <v>1.0007543489337E-2</v>
      </c>
      <c r="G40" s="367">
        <v>8.12346115708351E-2</v>
      </c>
      <c r="H40" s="367">
        <v>2.0661495625972699E-2</v>
      </c>
      <c r="I40" s="367">
        <v>5.66780082881451E-2</v>
      </c>
      <c r="J40" s="367">
        <v>0.10067293047905</v>
      </c>
      <c r="K40" s="367">
        <v>2.6682065799832299E-2</v>
      </c>
      <c r="L40" s="367">
        <v>0.187742039561272</v>
      </c>
      <c r="M40" s="367">
        <v>0.150808915495872</v>
      </c>
      <c r="N40" s="367">
        <v>0.21516509354114499</v>
      </c>
      <c r="O40" s="367">
        <v>9.2349871993064894E-2</v>
      </c>
      <c r="P40" s="373">
        <v>1163.55334472656</v>
      </c>
      <c r="Q40" s="373">
        <v>1000</v>
      </c>
    </row>
    <row r="41" spans="1:17" x14ac:dyDescent="0.2">
      <c r="A41" s="2" t="s">
        <v>58</v>
      </c>
      <c r="B41" s="370">
        <v>34</v>
      </c>
      <c r="C41" s="367">
        <v>8.6563907563686399E-2</v>
      </c>
      <c r="D41" s="367">
        <v>1.9277496263384802E-2</v>
      </c>
      <c r="E41" s="367">
        <v>4.6063195914030103E-2</v>
      </c>
      <c r="F41" s="367">
        <v>0</v>
      </c>
      <c r="G41" s="367">
        <v>9.6199192106723799E-2</v>
      </c>
      <c r="H41" s="367">
        <v>4.6063195914030103E-2</v>
      </c>
      <c r="I41" s="367">
        <v>2.9412373900413499E-2</v>
      </c>
      <c r="J41" s="367">
        <v>4.4714860618114499E-2</v>
      </c>
      <c r="K41" s="367">
        <v>0.11529043316841101</v>
      </c>
      <c r="L41" s="367">
        <v>7.4634321033954606E-2</v>
      </c>
      <c r="M41" s="367">
        <v>0.118605814874172</v>
      </c>
      <c r="N41" s="367">
        <v>0.167668402194977</v>
      </c>
      <c r="O41" s="367">
        <v>0.15550681948661799</v>
      </c>
      <c r="P41" s="373">
        <v>1145.57006835938</v>
      </c>
      <c r="Q41" s="373">
        <v>1000</v>
      </c>
    </row>
    <row r="42" spans="1:17" x14ac:dyDescent="0.2">
      <c r="A42" s="5" t="s">
        <v>59</v>
      </c>
      <c r="B42" s="369" t="s">
        <v>1</v>
      </c>
      <c r="C42" s="366" t="s">
        <v>1</v>
      </c>
      <c r="D42" s="366" t="s">
        <v>1</v>
      </c>
      <c r="E42" s="366" t="s">
        <v>1</v>
      </c>
      <c r="F42" s="366" t="s">
        <v>1</v>
      </c>
      <c r="G42" s="366" t="s">
        <v>1</v>
      </c>
      <c r="H42" s="366" t="s">
        <v>1</v>
      </c>
      <c r="I42" s="366" t="s">
        <v>1</v>
      </c>
      <c r="J42" s="366" t="s">
        <v>1</v>
      </c>
      <c r="K42" s="366" t="s">
        <v>1</v>
      </c>
      <c r="L42" s="366" t="s">
        <v>1</v>
      </c>
      <c r="M42" s="366" t="s">
        <v>1</v>
      </c>
      <c r="N42" s="366" t="s">
        <v>1</v>
      </c>
      <c r="O42" s="366" t="s">
        <v>1</v>
      </c>
      <c r="P42" s="372" t="s">
        <v>1</v>
      </c>
      <c r="Q42" s="372" t="s">
        <v>1</v>
      </c>
    </row>
    <row r="43" spans="1:17" x14ac:dyDescent="0.2">
      <c r="A43" s="2" t="s">
        <v>60</v>
      </c>
      <c r="B43" s="370">
        <v>108</v>
      </c>
      <c r="C43" s="367">
        <v>3.7135459482669803E-2</v>
      </c>
      <c r="D43" s="367">
        <v>9.2913284897804295E-3</v>
      </c>
      <c r="E43" s="367">
        <v>2.1666271612048101E-2</v>
      </c>
      <c r="F43" s="367">
        <v>1.22726494446397E-2</v>
      </c>
      <c r="G43" s="367">
        <v>7.0024788379669203E-2</v>
      </c>
      <c r="H43" s="367">
        <v>1.6820106655359299E-2</v>
      </c>
      <c r="I43" s="367">
        <v>5.9210848063230501E-2</v>
      </c>
      <c r="J43" s="367">
        <v>9.9644757807254805E-2</v>
      </c>
      <c r="K43" s="367">
        <v>3.2721281051635701E-2</v>
      </c>
      <c r="L43" s="367">
        <v>0.18259128928184501</v>
      </c>
      <c r="M43" s="367">
        <v>0.149908483028412</v>
      </c>
      <c r="N43" s="367">
        <v>0.229528293013573</v>
      </c>
      <c r="O43" s="367">
        <v>7.9184457659721402E-2</v>
      </c>
      <c r="P43" s="373">
        <v>1131.51379394531</v>
      </c>
      <c r="Q43" s="373">
        <v>1000</v>
      </c>
    </row>
    <row r="44" spans="1:17" x14ac:dyDescent="0.2">
      <c r="A44" s="2" t="s">
        <v>61</v>
      </c>
      <c r="B44" s="370">
        <v>34</v>
      </c>
      <c r="C44" s="367">
        <v>0</v>
      </c>
      <c r="D44" s="367">
        <v>4.8110011965036399E-2</v>
      </c>
      <c r="E44" s="367">
        <v>0</v>
      </c>
      <c r="F44" s="367">
        <v>0</v>
      </c>
      <c r="G44" s="367">
        <v>9.0587340295314803E-2</v>
      </c>
      <c r="H44" s="367">
        <v>2.6071187108755101E-2</v>
      </c>
      <c r="I44" s="367">
        <v>3.15124243497849E-2</v>
      </c>
      <c r="J44" s="367">
        <v>7.2890162467956501E-2</v>
      </c>
      <c r="K44" s="367">
        <v>9.2786721885204301E-2</v>
      </c>
      <c r="L44" s="367">
        <v>0.14582715928554499</v>
      </c>
      <c r="M44" s="367">
        <v>0.107231885194778</v>
      </c>
      <c r="N44" s="367">
        <v>0.227242887020111</v>
      </c>
      <c r="O44" s="367">
        <v>0.15774022042751301</v>
      </c>
      <c r="P44" s="373">
        <v>1319.70043945312</v>
      </c>
      <c r="Q44" s="373">
        <v>1100</v>
      </c>
    </row>
    <row r="45" spans="1:17" x14ac:dyDescent="0.2">
      <c r="A45" s="2" t="s">
        <v>62</v>
      </c>
      <c r="B45" s="370">
        <v>29</v>
      </c>
      <c r="C45" s="367" t="s">
        <v>1</v>
      </c>
      <c r="D45" s="367" t="s">
        <v>1</v>
      </c>
      <c r="E45" s="367" t="s">
        <v>1</v>
      </c>
      <c r="F45" s="367" t="s">
        <v>1</v>
      </c>
      <c r="G45" s="367" t="s">
        <v>1</v>
      </c>
      <c r="H45" s="367" t="s">
        <v>1</v>
      </c>
      <c r="I45" s="367" t="s">
        <v>1</v>
      </c>
      <c r="J45" s="367" t="s">
        <v>1</v>
      </c>
      <c r="K45" s="367" t="s">
        <v>1</v>
      </c>
      <c r="L45" s="367" t="s">
        <v>1</v>
      </c>
      <c r="M45" s="367" t="s">
        <v>1</v>
      </c>
      <c r="N45" s="367" t="s">
        <v>1</v>
      </c>
      <c r="O45" s="367" t="s">
        <v>1</v>
      </c>
      <c r="P45" s="373" t="s">
        <v>1</v>
      </c>
      <c r="Q45" s="373" t="s">
        <v>1</v>
      </c>
    </row>
    <row r="46" spans="1:17" x14ac:dyDescent="0.2">
      <c r="A46" s="5" t="s">
        <v>63</v>
      </c>
      <c r="B46" s="369" t="s">
        <v>1</v>
      </c>
      <c r="C46" s="366" t="s">
        <v>1</v>
      </c>
      <c r="D46" s="366" t="s">
        <v>1</v>
      </c>
      <c r="E46" s="366" t="s">
        <v>1</v>
      </c>
      <c r="F46" s="366" t="s">
        <v>1</v>
      </c>
      <c r="G46" s="366" t="s">
        <v>1</v>
      </c>
      <c r="H46" s="366" t="s">
        <v>1</v>
      </c>
      <c r="I46" s="366" t="s">
        <v>1</v>
      </c>
      <c r="J46" s="366" t="s">
        <v>1</v>
      </c>
      <c r="K46" s="366" t="s">
        <v>1</v>
      </c>
      <c r="L46" s="366" t="s">
        <v>1</v>
      </c>
      <c r="M46" s="366" t="s">
        <v>1</v>
      </c>
      <c r="N46" s="366" t="s">
        <v>1</v>
      </c>
      <c r="O46" s="366" t="s">
        <v>1</v>
      </c>
      <c r="P46" s="372" t="s">
        <v>1</v>
      </c>
      <c r="Q46" s="372" t="s">
        <v>1</v>
      </c>
    </row>
    <row r="47" spans="1:17" x14ac:dyDescent="0.2">
      <c r="A47" s="2" t="s">
        <v>64</v>
      </c>
      <c r="B47" s="370">
        <v>23</v>
      </c>
      <c r="C47" s="367" t="s">
        <v>1</v>
      </c>
      <c r="D47" s="367" t="s">
        <v>1</v>
      </c>
      <c r="E47" s="367" t="s">
        <v>1</v>
      </c>
      <c r="F47" s="367" t="s">
        <v>1</v>
      </c>
      <c r="G47" s="367" t="s">
        <v>1</v>
      </c>
      <c r="H47" s="367" t="s">
        <v>1</v>
      </c>
      <c r="I47" s="367" t="s">
        <v>1</v>
      </c>
      <c r="J47" s="367" t="s">
        <v>1</v>
      </c>
      <c r="K47" s="367" t="s">
        <v>1</v>
      </c>
      <c r="L47" s="367" t="s">
        <v>1</v>
      </c>
      <c r="M47" s="367" t="s">
        <v>1</v>
      </c>
      <c r="N47" s="367" t="s">
        <v>1</v>
      </c>
      <c r="O47" s="367" t="s">
        <v>1</v>
      </c>
      <c r="P47" s="373" t="s">
        <v>1</v>
      </c>
      <c r="Q47" s="373" t="s">
        <v>1</v>
      </c>
    </row>
    <row r="48" spans="1:17" x14ac:dyDescent="0.2">
      <c r="A48" s="2" t="s">
        <v>65</v>
      </c>
      <c r="B48" s="370">
        <v>4</v>
      </c>
      <c r="C48" s="367" t="s">
        <v>1</v>
      </c>
      <c r="D48" s="367" t="s">
        <v>1</v>
      </c>
      <c r="E48" s="367" t="s">
        <v>1</v>
      </c>
      <c r="F48" s="367" t="s">
        <v>1</v>
      </c>
      <c r="G48" s="367" t="s">
        <v>1</v>
      </c>
      <c r="H48" s="367" t="s">
        <v>1</v>
      </c>
      <c r="I48" s="367" t="s">
        <v>1</v>
      </c>
      <c r="J48" s="367" t="s">
        <v>1</v>
      </c>
      <c r="K48" s="367" t="s">
        <v>1</v>
      </c>
      <c r="L48" s="367" t="s">
        <v>1</v>
      </c>
      <c r="M48" s="367" t="s">
        <v>1</v>
      </c>
      <c r="N48" s="367" t="s">
        <v>1</v>
      </c>
      <c r="O48" s="367" t="s">
        <v>1</v>
      </c>
      <c r="P48" s="373" t="s">
        <v>1</v>
      </c>
      <c r="Q48" s="373" t="s">
        <v>1</v>
      </c>
    </row>
    <row r="49" spans="1:17" x14ac:dyDescent="0.2">
      <c r="A49" s="2" t="s">
        <v>66</v>
      </c>
      <c r="B49" s="370">
        <v>22</v>
      </c>
      <c r="C49" s="367" t="s">
        <v>1</v>
      </c>
      <c r="D49" s="367" t="s">
        <v>1</v>
      </c>
      <c r="E49" s="367" t="s">
        <v>1</v>
      </c>
      <c r="F49" s="367" t="s">
        <v>1</v>
      </c>
      <c r="G49" s="367" t="s">
        <v>1</v>
      </c>
      <c r="H49" s="367" t="s">
        <v>1</v>
      </c>
      <c r="I49" s="367" t="s">
        <v>1</v>
      </c>
      <c r="J49" s="367" t="s">
        <v>1</v>
      </c>
      <c r="K49" s="367" t="s">
        <v>1</v>
      </c>
      <c r="L49" s="367" t="s">
        <v>1</v>
      </c>
      <c r="M49" s="367" t="s">
        <v>1</v>
      </c>
      <c r="N49" s="367" t="s">
        <v>1</v>
      </c>
      <c r="O49" s="367" t="s">
        <v>1</v>
      </c>
      <c r="P49" s="373" t="s">
        <v>1</v>
      </c>
      <c r="Q49" s="373" t="s">
        <v>1</v>
      </c>
    </row>
    <row r="50" spans="1:17" x14ac:dyDescent="0.2">
      <c r="A50" s="2" t="s">
        <v>67</v>
      </c>
      <c r="B50" s="370">
        <v>20</v>
      </c>
      <c r="C50" s="367" t="s">
        <v>1</v>
      </c>
      <c r="D50" s="367" t="s">
        <v>1</v>
      </c>
      <c r="E50" s="367" t="s">
        <v>1</v>
      </c>
      <c r="F50" s="367" t="s">
        <v>1</v>
      </c>
      <c r="G50" s="367" t="s">
        <v>1</v>
      </c>
      <c r="H50" s="367" t="s">
        <v>1</v>
      </c>
      <c r="I50" s="367" t="s">
        <v>1</v>
      </c>
      <c r="J50" s="367" t="s">
        <v>1</v>
      </c>
      <c r="K50" s="367" t="s">
        <v>1</v>
      </c>
      <c r="L50" s="367" t="s">
        <v>1</v>
      </c>
      <c r="M50" s="367" t="s">
        <v>1</v>
      </c>
      <c r="N50" s="367" t="s">
        <v>1</v>
      </c>
      <c r="O50" s="367" t="s">
        <v>1</v>
      </c>
      <c r="P50" s="373" t="s">
        <v>1</v>
      </c>
      <c r="Q50" s="373" t="s">
        <v>1</v>
      </c>
    </row>
    <row r="51" spans="1:17" x14ac:dyDescent="0.2">
      <c r="A51" s="2" t="s">
        <v>68</v>
      </c>
      <c r="B51" s="370">
        <v>20</v>
      </c>
      <c r="C51" s="367" t="s">
        <v>1</v>
      </c>
      <c r="D51" s="367" t="s">
        <v>1</v>
      </c>
      <c r="E51" s="367" t="s">
        <v>1</v>
      </c>
      <c r="F51" s="367" t="s">
        <v>1</v>
      </c>
      <c r="G51" s="367" t="s">
        <v>1</v>
      </c>
      <c r="H51" s="367" t="s">
        <v>1</v>
      </c>
      <c r="I51" s="367" t="s">
        <v>1</v>
      </c>
      <c r="J51" s="367" t="s">
        <v>1</v>
      </c>
      <c r="K51" s="367" t="s">
        <v>1</v>
      </c>
      <c r="L51" s="367" t="s">
        <v>1</v>
      </c>
      <c r="M51" s="367" t="s">
        <v>1</v>
      </c>
      <c r="N51" s="367" t="s">
        <v>1</v>
      </c>
      <c r="O51" s="367" t="s">
        <v>1</v>
      </c>
      <c r="P51" s="373" t="s">
        <v>1</v>
      </c>
      <c r="Q51" s="373" t="s">
        <v>1</v>
      </c>
    </row>
    <row r="52" spans="1:17" x14ac:dyDescent="0.2">
      <c r="A52" s="2" t="s">
        <v>69</v>
      </c>
      <c r="B52" s="370">
        <v>20</v>
      </c>
      <c r="C52" s="367" t="s">
        <v>1</v>
      </c>
      <c r="D52" s="367" t="s">
        <v>1</v>
      </c>
      <c r="E52" s="367" t="s">
        <v>1</v>
      </c>
      <c r="F52" s="367" t="s">
        <v>1</v>
      </c>
      <c r="G52" s="367" t="s">
        <v>1</v>
      </c>
      <c r="H52" s="367" t="s">
        <v>1</v>
      </c>
      <c r="I52" s="367" t="s">
        <v>1</v>
      </c>
      <c r="J52" s="367" t="s">
        <v>1</v>
      </c>
      <c r="K52" s="367" t="s">
        <v>1</v>
      </c>
      <c r="L52" s="367" t="s">
        <v>1</v>
      </c>
      <c r="M52" s="367" t="s">
        <v>1</v>
      </c>
      <c r="N52" s="367" t="s">
        <v>1</v>
      </c>
      <c r="O52" s="367" t="s">
        <v>1</v>
      </c>
      <c r="P52" s="373" t="s">
        <v>1</v>
      </c>
      <c r="Q52" s="373" t="s">
        <v>1</v>
      </c>
    </row>
    <row r="53" spans="1:17" x14ac:dyDescent="0.2">
      <c r="A53" s="2" t="s">
        <v>70</v>
      </c>
      <c r="B53" s="370">
        <v>5</v>
      </c>
      <c r="C53" s="367" t="s">
        <v>1</v>
      </c>
      <c r="D53" s="367" t="s">
        <v>1</v>
      </c>
      <c r="E53" s="367" t="s">
        <v>1</v>
      </c>
      <c r="F53" s="367" t="s">
        <v>1</v>
      </c>
      <c r="G53" s="367" t="s">
        <v>1</v>
      </c>
      <c r="H53" s="367" t="s">
        <v>1</v>
      </c>
      <c r="I53" s="367" t="s">
        <v>1</v>
      </c>
      <c r="J53" s="367" t="s">
        <v>1</v>
      </c>
      <c r="K53" s="367" t="s">
        <v>1</v>
      </c>
      <c r="L53" s="367" t="s">
        <v>1</v>
      </c>
      <c r="M53" s="367" t="s">
        <v>1</v>
      </c>
      <c r="N53" s="367" t="s">
        <v>1</v>
      </c>
      <c r="O53" s="367" t="s">
        <v>1</v>
      </c>
      <c r="P53" s="373" t="s">
        <v>1</v>
      </c>
      <c r="Q53" s="373" t="s">
        <v>1</v>
      </c>
    </row>
    <row r="54" spans="1:17" x14ac:dyDescent="0.2">
      <c r="A54" s="2" t="s">
        <v>71</v>
      </c>
      <c r="B54" s="370">
        <v>23</v>
      </c>
      <c r="C54" s="367" t="s">
        <v>1</v>
      </c>
      <c r="D54" s="367" t="s">
        <v>1</v>
      </c>
      <c r="E54" s="367" t="s">
        <v>1</v>
      </c>
      <c r="F54" s="367" t="s">
        <v>1</v>
      </c>
      <c r="G54" s="367" t="s">
        <v>1</v>
      </c>
      <c r="H54" s="367" t="s">
        <v>1</v>
      </c>
      <c r="I54" s="367" t="s">
        <v>1</v>
      </c>
      <c r="J54" s="367" t="s">
        <v>1</v>
      </c>
      <c r="K54" s="367" t="s">
        <v>1</v>
      </c>
      <c r="L54" s="367" t="s">
        <v>1</v>
      </c>
      <c r="M54" s="367" t="s">
        <v>1</v>
      </c>
      <c r="N54" s="367" t="s">
        <v>1</v>
      </c>
      <c r="O54" s="367" t="s">
        <v>1</v>
      </c>
      <c r="P54" s="373" t="s">
        <v>1</v>
      </c>
      <c r="Q54" s="373" t="s">
        <v>1</v>
      </c>
    </row>
    <row r="55" spans="1:17" x14ac:dyDescent="0.2">
      <c r="A55" s="2" t="s">
        <v>72</v>
      </c>
      <c r="B55" s="370">
        <v>7</v>
      </c>
      <c r="C55" s="367" t="s">
        <v>1</v>
      </c>
      <c r="D55" s="367" t="s">
        <v>1</v>
      </c>
      <c r="E55" s="367" t="s">
        <v>1</v>
      </c>
      <c r="F55" s="367" t="s">
        <v>1</v>
      </c>
      <c r="G55" s="367" t="s">
        <v>1</v>
      </c>
      <c r="H55" s="367" t="s">
        <v>1</v>
      </c>
      <c r="I55" s="367" t="s">
        <v>1</v>
      </c>
      <c r="J55" s="367" t="s">
        <v>1</v>
      </c>
      <c r="K55" s="367" t="s">
        <v>1</v>
      </c>
      <c r="L55" s="367" t="s">
        <v>1</v>
      </c>
      <c r="M55" s="367" t="s">
        <v>1</v>
      </c>
      <c r="N55" s="367" t="s">
        <v>1</v>
      </c>
      <c r="O55" s="367" t="s">
        <v>1</v>
      </c>
      <c r="P55" s="373" t="s">
        <v>1</v>
      </c>
      <c r="Q55" s="373" t="s">
        <v>1</v>
      </c>
    </row>
    <row r="56" spans="1:17" x14ac:dyDescent="0.2">
      <c r="A56" s="2" t="s">
        <v>73</v>
      </c>
      <c r="B56" s="370">
        <v>28</v>
      </c>
      <c r="C56" s="367" t="s">
        <v>1</v>
      </c>
      <c r="D56" s="367" t="s">
        <v>1</v>
      </c>
      <c r="E56" s="367" t="s">
        <v>1</v>
      </c>
      <c r="F56" s="367" t="s">
        <v>1</v>
      </c>
      <c r="G56" s="367" t="s">
        <v>1</v>
      </c>
      <c r="H56" s="367" t="s">
        <v>1</v>
      </c>
      <c r="I56" s="367" t="s">
        <v>1</v>
      </c>
      <c r="J56" s="367" t="s">
        <v>1</v>
      </c>
      <c r="K56" s="367" t="s">
        <v>1</v>
      </c>
      <c r="L56" s="367" t="s">
        <v>1</v>
      </c>
      <c r="M56" s="367" t="s">
        <v>1</v>
      </c>
      <c r="N56" s="367" t="s">
        <v>1</v>
      </c>
      <c r="O56" s="367" t="s">
        <v>1</v>
      </c>
      <c r="P56" s="373" t="s">
        <v>1</v>
      </c>
      <c r="Q56" s="373" t="s">
        <v>1</v>
      </c>
    </row>
    <row r="57" spans="1:17" x14ac:dyDescent="0.2">
      <c r="A57" s="5" t="s">
        <v>74</v>
      </c>
      <c r="B57" s="369" t="s">
        <v>1</v>
      </c>
      <c r="C57" s="366" t="s">
        <v>1</v>
      </c>
      <c r="D57" s="366" t="s">
        <v>1</v>
      </c>
      <c r="E57" s="366" t="s">
        <v>1</v>
      </c>
      <c r="F57" s="366" t="s">
        <v>1</v>
      </c>
      <c r="G57" s="366" t="s">
        <v>1</v>
      </c>
      <c r="H57" s="366" t="s">
        <v>1</v>
      </c>
      <c r="I57" s="366" t="s">
        <v>1</v>
      </c>
      <c r="J57" s="366" t="s">
        <v>1</v>
      </c>
      <c r="K57" s="366" t="s">
        <v>1</v>
      </c>
      <c r="L57" s="366" t="s">
        <v>1</v>
      </c>
      <c r="M57" s="366" t="s">
        <v>1</v>
      </c>
      <c r="N57" s="366" t="s">
        <v>1</v>
      </c>
      <c r="O57" s="366" t="s">
        <v>1</v>
      </c>
      <c r="P57" s="372" t="s">
        <v>1</v>
      </c>
      <c r="Q57" s="372" t="s">
        <v>1</v>
      </c>
    </row>
    <row r="58" spans="1:17" x14ac:dyDescent="0.2">
      <c r="A58" s="2" t="s">
        <v>75</v>
      </c>
      <c r="B58" s="370">
        <v>23</v>
      </c>
      <c r="C58" s="367" t="s">
        <v>1</v>
      </c>
      <c r="D58" s="367" t="s">
        <v>1</v>
      </c>
      <c r="E58" s="367" t="s">
        <v>1</v>
      </c>
      <c r="F58" s="367" t="s">
        <v>1</v>
      </c>
      <c r="G58" s="367" t="s">
        <v>1</v>
      </c>
      <c r="H58" s="367" t="s">
        <v>1</v>
      </c>
      <c r="I58" s="367" t="s">
        <v>1</v>
      </c>
      <c r="J58" s="367" t="s">
        <v>1</v>
      </c>
      <c r="K58" s="367" t="s">
        <v>1</v>
      </c>
      <c r="L58" s="367" t="s">
        <v>1</v>
      </c>
      <c r="M58" s="367" t="s">
        <v>1</v>
      </c>
      <c r="N58" s="367" t="s">
        <v>1</v>
      </c>
      <c r="O58" s="367" t="s">
        <v>1</v>
      </c>
      <c r="P58" s="373" t="s">
        <v>1</v>
      </c>
      <c r="Q58" s="373" t="s">
        <v>1</v>
      </c>
    </row>
    <row r="59" spans="1:17" x14ac:dyDescent="0.2">
      <c r="A59" s="2" t="s">
        <v>76</v>
      </c>
      <c r="B59" s="370">
        <v>114</v>
      </c>
      <c r="C59" s="367">
        <v>2.4130808189511299E-2</v>
      </c>
      <c r="D59" s="367">
        <v>1.9907761365175199E-2</v>
      </c>
      <c r="E59" s="367">
        <v>8.4124142304062809E-3</v>
      </c>
      <c r="F59" s="367">
        <v>9.7690476104617101E-3</v>
      </c>
      <c r="G59" s="367">
        <v>7.6170802116394001E-2</v>
      </c>
      <c r="H59" s="367">
        <v>3.5737238824367502E-2</v>
      </c>
      <c r="I59" s="367">
        <v>5.0880901515483898E-2</v>
      </c>
      <c r="J59" s="367">
        <v>6.9204218685626998E-2</v>
      </c>
      <c r="K59" s="367">
        <v>8.6442589759826702E-2</v>
      </c>
      <c r="L59" s="367">
        <v>0.14834354817867301</v>
      </c>
      <c r="M59" s="367">
        <v>0.134672075510025</v>
      </c>
      <c r="N59" s="367">
        <v>0.21620491147041301</v>
      </c>
      <c r="O59" s="367">
        <v>0.1201236769557</v>
      </c>
      <c r="P59" s="373">
        <v>1173.83532714844</v>
      </c>
      <c r="Q59" s="373">
        <v>1000</v>
      </c>
    </row>
    <row r="60" spans="1:17" x14ac:dyDescent="0.2">
      <c r="A60" s="2" t="s">
        <v>77</v>
      </c>
      <c r="B60" s="370">
        <v>26</v>
      </c>
      <c r="C60" s="367" t="s">
        <v>1</v>
      </c>
      <c r="D60" s="367" t="s">
        <v>1</v>
      </c>
      <c r="E60" s="367" t="s">
        <v>1</v>
      </c>
      <c r="F60" s="367" t="s">
        <v>1</v>
      </c>
      <c r="G60" s="367" t="s">
        <v>1</v>
      </c>
      <c r="H60" s="367" t="s">
        <v>1</v>
      </c>
      <c r="I60" s="367" t="s">
        <v>1</v>
      </c>
      <c r="J60" s="367" t="s">
        <v>1</v>
      </c>
      <c r="K60" s="367" t="s">
        <v>1</v>
      </c>
      <c r="L60" s="367" t="s">
        <v>1</v>
      </c>
      <c r="M60" s="367" t="s">
        <v>1</v>
      </c>
      <c r="N60" s="367" t="s">
        <v>1</v>
      </c>
      <c r="O60" s="367" t="s">
        <v>1</v>
      </c>
      <c r="P60" s="373" t="s">
        <v>1</v>
      </c>
      <c r="Q60" s="373" t="s">
        <v>1</v>
      </c>
    </row>
    <row r="61" spans="1:17" x14ac:dyDescent="0.2">
      <c r="A61" s="2" t="s">
        <v>78</v>
      </c>
      <c r="B61" s="370">
        <v>9</v>
      </c>
      <c r="C61" s="367" t="s">
        <v>1</v>
      </c>
      <c r="D61" s="367" t="s">
        <v>1</v>
      </c>
      <c r="E61" s="367" t="s">
        <v>1</v>
      </c>
      <c r="F61" s="367" t="s">
        <v>1</v>
      </c>
      <c r="G61" s="367" t="s">
        <v>1</v>
      </c>
      <c r="H61" s="367" t="s">
        <v>1</v>
      </c>
      <c r="I61" s="367" t="s">
        <v>1</v>
      </c>
      <c r="J61" s="367" t="s">
        <v>1</v>
      </c>
      <c r="K61" s="367" t="s">
        <v>1</v>
      </c>
      <c r="L61" s="367" t="s">
        <v>1</v>
      </c>
      <c r="M61" s="367" t="s">
        <v>1</v>
      </c>
      <c r="N61" s="367" t="s">
        <v>1</v>
      </c>
      <c r="O61" s="367" t="s">
        <v>1</v>
      </c>
      <c r="P61" s="373" t="s">
        <v>1</v>
      </c>
      <c r="Q61" s="373" t="s">
        <v>1</v>
      </c>
    </row>
    <row r="62" spans="1:17" x14ac:dyDescent="0.2">
      <c r="A62" s="5" t="s">
        <v>79</v>
      </c>
      <c r="B62" s="369" t="s">
        <v>1</v>
      </c>
      <c r="C62" s="366" t="s">
        <v>1</v>
      </c>
      <c r="D62" s="366" t="s">
        <v>1</v>
      </c>
      <c r="E62" s="366" t="s">
        <v>1</v>
      </c>
      <c r="F62" s="366" t="s">
        <v>1</v>
      </c>
      <c r="G62" s="366" t="s">
        <v>1</v>
      </c>
      <c r="H62" s="366" t="s">
        <v>1</v>
      </c>
      <c r="I62" s="366" t="s">
        <v>1</v>
      </c>
      <c r="J62" s="366" t="s">
        <v>1</v>
      </c>
      <c r="K62" s="366" t="s">
        <v>1</v>
      </c>
      <c r="L62" s="366" t="s">
        <v>1</v>
      </c>
      <c r="M62" s="366" t="s">
        <v>1</v>
      </c>
      <c r="N62" s="366" t="s">
        <v>1</v>
      </c>
      <c r="O62" s="366" t="s">
        <v>1</v>
      </c>
      <c r="P62" s="372" t="s">
        <v>1</v>
      </c>
      <c r="Q62" s="372" t="s">
        <v>1</v>
      </c>
    </row>
    <row r="63" spans="1:17" x14ac:dyDescent="0.2">
      <c r="A63" s="2" t="s">
        <v>80</v>
      </c>
      <c r="B63" s="370">
        <v>120</v>
      </c>
      <c r="C63" s="367">
        <v>6.7804843187332195E-2</v>
      </c>
      <c r="D63" s="367">
        <v>1.88770722597837E-2</v>
      </c>
      <c r="E63" s="367">
        <v>3.08583546429873E-2</v>
      </c>
      <c r="F63" s="367">
        <v>9.2632733285427094E-3</v>
      </c>
      <c r="G63" s="367">
        <v>0.105867087841034</v>
      </c>
      <c r="H63" s="367">
        <v>1.9124880433082601E-2</v>
      </c>
      <c r="I63" s="367">
        <v>6.2856964766979204E-2</v>
      </c>
      <c r="J63" s="367">
        <v>0.100282095372677</v>
      </c>
      <c r="K63" s="367">
        <v>4.8672527074813801E-2</v>
      </c>
      <c r="L63" s="367">
        <v>0.13420835137367201</v>
      </c>
      <c r="M63" s="367">
        <v>0.111671686172485</v>
      </c>
      <c r="N63" s="367">
        <v>0.17281548678875</v>
      </c>
      <c r="O63" s="367">
        <v>0.11769737303257</v>
      </c>
      <c r="P63" s="373">
        <v>1109.21752929688</v>
      </c>
      <c r="Q63" s="373">
        <v>1000</v>
      </c>
    </row>
    <row r="64" spans="1:17" x14ac:dyDescent="0.2">
      <c r="A64" s="2" t="s">
        <v>81</v>
      </c>
      <c r="B64" s="370">
        <v>6</v>
      </c>
      <c r="C64" s="367" t="s">
        <v>1</v>
      </c>
      <c r="D64" s="367" t="s">
        <v>1</v>
      </c>
      <c r="E64" s="367" t="s">
        <v>1</v>
      </c>
      <c r="F64" s="367" t="s">
        <v>1</v>
      </c>
      <c r="G64" s="367" t="s">
        <v>1</v>
      </c>
      <c r="H64" s="367" t="s">
        <v>1</v>
      </c>
      <c r="I64" s="367" t="s">
        <v>1</v>
      </c>
      <c r="J64" s="367" t="s">
        <v>1</v>
      </c>
      <c r="K64" s="367" t="s">
        <v>1</v>
      </c>
      <c r="L64" s="367" t="s">
        <v>1</v>
      </c>
      <c r="M64" s="367" t="s">
        <v>1</v>
      </c>
      <c r="N64" s="367" t="s">
        <v>1</v>
      </c>
      <c r="O64" s="367" t="s">
        <v>1</v>
      </c>
      <c r="P64" s="373" t="s">
        <v>1</v>
      </c>
      <c r="Q64" s="373" t="s">
        <v>1</v>
      </c>
    </row>
    <row r="65" spans="1:17" x14ac:dyDescent="0.2">
      <c r="A65" s="2" t="s">
        <v>82</v>
      </c>
      <c r="B65" s="370">
        <v>27</v>
      </c>
      <c r="C65" s="367" t="s">
        <v>1</v>
      </c>
      <c r="D65" s="367" t="s">
        <v>1</v>
      </c>
      <c r="E65" s="367" t="s">
        <v>1</v>
      </c>
      <c r="F65" s="367" t="s">
        <v>1</v>
      </c>
      <c r="G65" s="367" t="s">
        <v>1</v>
      </c>
      <c r="H65" s="367" t="s">
        <v>1</v>
      </c>
      <c r="I65" s="367" t="s">
        <v>1</v>
      </c>
      <c r="J65" s="367" t="s">
        <v>1</v>
      </c>
      <c r="K65" s="367" t="s">
        <v>1</v>
      </c>
      <c r="L65" s="367" t="s">
        <v>1</v>
      </c>
      <c r="M65" s="367" t="s">
        <v>1</v>
      </c>
      <c r="N65" s="367" t="s">
        <v>1</v>
      </c>
      <c r="O65" s="367" t="s">
        <v>1</v>
      </c>
      <c r="P65" s="373" t="s">
        <v>1</v>
      </c>
      <c r="Q65" s="373" t="s">
        <v>1</v>
      </c>
    </row>
    <row r="66" spans="1:17" x14ac:dyDescent="0.2">
      <c r="A66" s="2" t="s">
        <v>83</v>
      </c>
      <c r="B66" s="370">
        <v>15</v>
      </c>
      <c r="C66" s="367" t="s">
        <v>1</v>
      </c>
      <c r="D66" s="367" t="s">
        <v>1</v>
      </c>
      <c r="E66" s="367" t="s">
        <v>1</v>
      </c>
      <c r="F66" s="367" t="s">
        <v>1</v>
      </c>
      <c r="G66" s="367" t="s">
        <v>1</v>
      </c>
      <c r="H66" s="367" t="s">
        <v>1</v>
      </c>
      <c r="I66" s="367" t="s">
        <v>1</v>
      </c>
      <c r="J66" s="367" t="s">
        <v>1</v>
      </c>
      <c r="K66" s="367" t="s">
        <v>1</v>
      </c>
      <c r="L66" s="367" t="s">
        <v>1</v>
      </c>
      <c r="M66" s="367" t="s">
        <v>1</v>
      </c>
      <c r="N66" s="367" t="s">
        <v>1</v>
      </c>
      <c r="O66" s="367" t="s">
        <v>1</v>
      </c>
      <c r="P66" s="373" t="s">
        <v>1</v>
      </c>
      <c r="Q66" s="373" t="s">
        <v>1</v>
      </c>
    </row>
    <row r="67" spans="1:17" x14ac:dyDescent="0.2">
      <c r="A67" s="5" t="s">
        <v>84</v>
      </c>
      <c r="B67" s="369" t="s">
        <v>1</v>
      </c>
      <c r="C67" s="366" t="s">
        <v>1</v>
      </c>
      <c r="D67" s="366" t="s">
        <v>1</v>
      </c>
      <c r="E67" s="366" t="s">
        <v>1</v>
      </c>
      <c r="F67" s="366" t="s">
        <v>1</v>
      </c>
      <c r="G67" s="366" t="s">
        <v>1</v>
      </c>
      <c r="H67" s="366" t="s">
        <v>1</v>
      </c>
      <c r="I67" s="366" t="s">
        <v>1</v>
      </c>
      <c r="J67" s="366" t="s">
        <v>1</v>
      </c>
      <c r="K67" s="366" t="s">
        <v>1</v>
      </c>
      <c r="L67" s="366" t="s">
        <v>1</v>
      </c>
      <c r="M67" s="366" t="s">
        <v>1</v>
      </c>
      <c r="N67" s="366" t="s">
        <v>1</v>
      </c>
      <c r="O67" s="366" t="s">
        <v>1</v>
      </c>
      <c r="P67" s="372" t="s">
        <v>1</v>
      </c>
      <c r="Q67" s="372" t="s">
        <v>1</v>
      </c>
    </row>
    <row r="68" spans="1:17" x14ac:dyDescent="0.2">
      <c r="A68" s="2" t="s">
        <v>85</v>
      </c>
      <c r="B68" s="370">
        <v>144</v>
      </c>
      <c r="C68" s="367">
        <v>4.2680189013481099E-2</v>
      </c>
      <c r="D68" s="367">
        <v>1.9182235701009601E-3</v>
      </c>
      <c r="E68" s="367">
        <v>3.2891858369112001E-2</v>
      </c>
      <c r="F68" s="367">
        <v>5.8474582619965102E-3</v>
      </c>
      <c r="G68" s="367">
        <v>4.1762974113225902E-2</v>
      </c>
      <c r="H68" s="367">
        <v>3.3296979963779401E-2</v>
      </c>
      <c r="I68" s="367">
        <v>5.6229446083307301E-2</v>
      </c>
      <c r="J68" s="367">
        <v>9.2904768884182004E-2</v>
      </c>
      <c r="K68" s="367">
        <v>5.7383872568607303E-2</v>
      </c>
      <c r="L68" s="367">
        <v>0.16971462965011599</v>
      </c>
      <c r="M68" s="367">
        <v>0.15662987530231501</v>
      </c>
      <c r="N68" s="367">
        <v>0.199274823069572</v>
      </c>
      <c r="O68" s="367">
        <v>0.109464898705482</v>
      </c>
      <c r="P68" s="373">
        <v>1185.11840820312</v>
      </c>
      <c r="Q68" s="373">
        <v>1000</v>
      </c>
    </row>
    <row r="69" spans="1:17" x14ac:dyDescent="0.2">
      <c r="A69" s="2" t="s">
        <v>86</v>
      </c>
      <c r="B69" s="370">
        <v>3</v>
      </c>
      <c r="C69" s="367" t="s">
        <v>1</v>
      </c>
      <c r="D69" s="367" t="s">
        <v>1</v>
      </c>
      <c r="E69" s="367" t="s">
        <v>1</v>
      </c>
      <c r="F69" s="367" t="s">
        <v>1</v>
      </c>
      <c r="G69" s="367" t="s">
        <v>1</v>
      </c>
      <c r="H69" s="367" t="s">
        <v>1</v>
      </c>
      <c r="I69" s="367" t="s">
        <v>1</v>
      </c>
      <c r="J69" s="367" t="s">
        <v>1</v>
      </c>
      <c r="K69" s="367" t="s">
        <v>1</v>
      </c>
      <c r="L69" s="367" t="s">
        <v>1</v>
      </c>
      <c r="M69" s="367" t="s">
        <v>1</v>
      </c>
      <c r="N69" s="367" t="s">
        <v>1</v>
      </c>
      <c r="O69" s="367" t="s">
        <v>1</v>
      </c>
      <c r="P69" s="373" t="s">
        <v>1</v>
      </c>
      <c r="Q69" s="373" t="s">
        <v>1</v>
      </c>
    </row>
    <row r="70" spans="1:17" x14ac:dyDescent="0.2">
      <c r="A70" s="2" t="s">
        <v>87</v>
      </c>
      <c r="B70" s="370">
        <v>22</v>
      </c>
      <c r="C70" s="367" t="s">
        <v>1</v>
      </c>
      <c r="D70" s="367" t="s">
        <v>1</v>
      </c>
      <c r="E70" s="367" t="s">
        <v>1</v>
      </c>
      <c r="F70" s="367" t="s">
        <v>1</v>
      </c>
      <c r="G70" s="367" t="s">
        <v>1</v>
      </c>
      <c r="H70" s="367" t="s">
        <v>1</v>
      </c>
      <c r="I70" s="367" t="s">
        <v>1</v>
      </c>
      <c r="J70" s="367" t="s">
        <v>1</v>
      </c>
      <c r="K70" s="367" t="s">
        <v>1</v>
      </c>
      <c r="L70" s="367" t="s">
        <v>1</v>
      </c>
      <c r="M70" s="367" t="s">
        <v>1</v>
      </c>
      <c r="N70" s="367" t="s">
        <v>1</v>
      </c>
      <c r="O70" s="367" t="s">
        <v>1</v>
      </c>
      <c r="P70" s="373" t="s">
        <v>1</v>
      </c>
      <c r="Q70" s="373" t="s">
        <v>1</v>
      </c>
    </row>
    <row r="71" spans="1:17" x14ac:dyDescent="0.2">
      <c r="A71" s="2" t="s">
        <v>88</v>
      </c>
      <c r="B71" s="370">
        <v>3</v>
      </c>
      <c r="C71" s="367" t="s">
        <v>1</v>
      </c>
      <c r="D71" s="367" t="s">
        <v>1</v>
      </c>
      <c r="E71" s="367" t="s">
        <v>1</v>
      </c>
      <c r="F71" s="367" t="s">
        <v>1</v>
      </c>
      <c r="G71" s="367" t="s">
        <v>1</v>
      </c>
      <c r="H71" s="367" t="s">
        <v>1</v>
      </c>
      <c r="I71" s="367" t="s">
        <v>1</v>
      </c>
      <c r="J71" s="367" t="s">
        <v>1</v>
      </c>
      <c r="K71" s="367" t="s">
        <v>1</v>
      </c>
      <c r="L71" s="367" t="s">
        <v>1</v>
      </c>
      <c r="M71" s="367" t="s">
        <v>1</v>
      </c>
      <c r="N71" s="367" t="s">
        <v>1</v>
      </c>
      <c r="O71" s="367" t="s">
        <v>1</v>
      </c>
      <c r="P71" s="373" t="s">
        <v>1</v>
      </c>
      <c r="Q71" s="373" t="s">
        <v>1</v>
      </c>
    </row>
    <row r="72" spans="1:17" x14ac:dyDescent="0.2">
      <c r="A72" s="5" t="s">
        <v>89</v>
      </c>
      <c r="B72" s="369" t="s">
        <v>1</v>
      </c>
      <c r="C72" s="366" t="s">
        <v>1</v>
      </c>
      <c r="D72" s="366" t="s">
        <v>1</v>
      </c>
      <c r="E72" s="366" t="s">
        <v>1</v>
      </c>
      <c r="F72" s="366" t="s">
        <v>1</v>
      </c>
      <c r="G72" s="366" t="s">
        <v>1</v>
      </c>
      <c r="H72" s="366" t="s">
        <v>1</v>
      </c>
      <c r="I72" s="366" t="s">
        <v>1</v>
      </c>
      <c r="J72" s="366" t="s">
        <v>1</v>
      </c>
      <c r="K72" s="366" t="s">
        <v>1</v>
      </c>
      <c r="L72" s="366" t="s">
        <v>1</v>
      </c>
      <c r="M72" s="366" t="s">
        <v>1</v>
      </c>
      <c r="N72" s="366" t="s">
        <v>1</v>
      </c>
      <c r="O72" s="366" t="s">
        <v>1</v>
      </c>
      <c r="P72" s="372" t="s">
        <v>1</v>
      </c>
      <c r="Q72" s="372" t="s">
        <v>1</v>
      </c>
    </row>
    <row r="73" spans="1:17" x14ac:dyDescent="0.2">
      <c r="A73" s="2" t="s">
        <v>89</v>
      </c>
      <c r="B73" s="370">
        <v>162</v>
      </c>
      <c r="C73" s="367">
        <v>5.2363909780979198E-2</v>
      </c>
      <c r="D73" s="367">
        <v>1.39164701104164E-2</v>
      </c>
      <c r="E73" s="367">
        <v>2.8924623504280999E-2</v>
      </c>
      <c r="F73" s="367">
        <v>6.8290284834802203E-3</v>
      </c>
      <c r="G73" s="367">
        <v>8.4999933838844299E-2</v>
      </c>
      <c r="H73" s="367">
        <v>3.0967738479375801E-2</v>
      </c>
      <c r="I73" s="367">
        <v>3.8163576275110203E-2</v>
      </c>
      <c r="J73" s="367">
        <v>7.8053265810012804E-2</v>
      </c>
      <c r="K73" s="367">
        <v>6.0427475720643997E-2</v>
      </c>
      <c r="L73" s="367">
        <v>0.15375754237174999</v>
      </c>
      <c r="M73" s="367">
        <v>0.138530373573303</v>
      </c>
      <c r="N73" s="367">
        <v>0.205558031797409</v>
      </c>
      <c r="O73" s="367">
        <v>0.10750803351402299</v>
      </c>
      <c r="P73" s="373">
        <v>1144.09484863281</v>
      </c>
      <c r="Q73" s="373">
        <v>1000</v>
      </c>
    </row>
    <row r="74" spans="1:17" x14ac:dyDescent="0.2">
      <c r="A74" s="2" t="s">
        <v>90</v>
      </c>
      <c r="B74" s="370">
        <v>9</v>
      </c>
      <c r="C74" s="367" t="s">
        <v>1</v>
      </c>
      <c r="D74" s="367" t="s">
        <v>1</v>
      </c>
      <c r="E74" s="367" t="s">
        <v>1</v>
      </c>
      <c r="F74" s="367" t="s">
        <v>1</v>
      </c>
      <c r="G74" s="367" t="s">
        <v>1</v>
      </c>
      <c r="H74" s="367" t="s">
        <v>1</v>
      </c>
      <c r="I74" s="367" t="s">
        <v>1</v>
      </c>
      <c r="J74" s="367" t="s">
        <v>1</v>
      </c>
      <c r="K74" s="367" t="s">
        <v>1</v>
      </c>
      <c r="L74" s="367" t="s">
        <v>1</v>
      </c>
      <c r="M74" s="367" t="s">
        <v>1</v>
      </c>
      <c r="N74" s="367" t="s">
        <v>1</v>
      </c>
      <c r="O74" s="367" t="s">
        <v>1</v>
      </c>
      <c r="P74" s="373" t="s">
        <v>1</v>
      </c>
      <c r="Q74" s="373" t="s">
        <v>1</v>
      </c>
    </row>
    <row r="75" spans="1:17" x14ac:dyDescent="0.2">
      <c r="A75" s="5" t="s">
        <v>91</v>
      </c>
      <c r="B75" s="369" t="s">
        <v>1</v>
      </c>
      <c r="C75" s="366" t="s">
        <v>1</v>
      </c>
      <c r="D75" s="366" t="s">
        <v>1</v>
      </c>
      <c r="E75" s="366" t="s">
        <v>1</v>
      </c>
      <c r="F75" s="366" t="s">
        <v>1</v>
      </c>
      <c r="G75" s="366" t="s">
        <v>1</v>
      </c>
      <c r="H75" s="366" t="s">
        <v>1</v>
      </c>
      <c r="I75" s="366" t="s">
        <v>1</v>
      </c>
      <c r="J75" s="366" t="s">
        <v>1</v>
      </c>
      <c r="K75" s="366" t="s">
        <v>1</v>
      </c>
      <c r="L75" s="366" t="s">
        <v>1</v>
      </c>
      <c r="M75" s="366" t="s">
        <v>1</v>
      </c>
      <c r="N75" s="366" t="s">
        <v>1</v>
      </c>
      <c r="O75" s="366" t="s">
        <v>1</v>
      </c>
      <c r="P75" s="372" t="s">
        <v>1</v>
      </c>
      <c r="Q75" s="372" t="s">
        <v>1</v>
      </c>
    </row>
    <row r="76" spans="1:17" x14ac:dyDescent="0.2">
      <c r="A76" s="2" t="s">
        <v>92</v>
      </c>
      <c r="B76" s="370">
        <v>105</v>
      </c>
      <c r="C76" s="367">
        <v>2.61950697749853E-2</v>
      </c>
      <c r="D76" s="367">
        <v>2.5677341036498499E-3</v>
      </c>
      <c r="E76" s="367">
        <v>3.5077478736639002E-2</v>
      </c>
      <c r="F76" s="367">
        <v>2.5677341036498499E-3</v>
      </c>
      <c r="G76" s="367">
        <v>0.10290163010358799</v>
      </c>
      <c r="H76" s="367">
        <v>4.3376922607421903E-2</v>
      </c>
      <c r="I76" s="367">
        <v>5.0793487578630399E-2</v>
      </c>
      <c r="J76" s="367">
        <v>8.2082904875278501E-2</v>
      </c>
      <c r="K76" s="367">
        <v>6.6305316984653501E-2</v>
      </c>
      <c r="L76" s="367">
        <v>0.103393137454987</v>
      </c>
      <c r="M76" s="367">
        <v>0.12694931030273399</v>
      </c>
      <c r="N76" s="367">
        <v>0.22827436029911</v>
      </c>
      <c r="O76" s="367">
        <v>0.12951490283012401</v>
      </c>
      <c r="P76" s="373">
        <v>1183.54553222656</v>
      </c>
      <c r="Q76" s="373">
        <v>1000</v>
      </c>
    </row>
    <row r="77" spans="1:17" x14ac:dyDescent="0.2">
      <c r="A77" s="2" t="s">
        <v>93</v>
      </c>
      <c r="B77" s="370">
        <v>36</v>
      </c>
      <c r="C77" s="367">
        <v>0.12520030140876801</v>
      </c>
      <c r="D77" s="367">
        <v>3.2409720122814199E-2</v>
      </c>
      <c r="E77" s="367">
        <v>0</v>
      </c>
      <c r="F77" s="367">
        <v>0</v>
      </c>
      <c r="G77" s="367">
        <v>5.2485294640064198E-2</v>
      </c>
      <c r="H77" s="367">
        <v>0</v>
      </c>
      <c r="I77" s="367">
        <v>7.7442387118935602E-3</v>
      </c>
      <c r="J77" s="367">
        <v>5.8528326451778398E-2</v>
      </c>
      <c r="K77" s="367">
        <v>7.7442392706871005E-2</v>
      </c>
      <c r="L77" s="367">
        <v>0.235738649964333</v>
      </c>
      <c r="M77" s="367">
        <v>0.17535983026027699</v>
      </c>
      <c r="N77" s="367">
        <v>0.14059278368949901</v>
      </c>
      <c r="O77" s="367">
        <v>9.4498485326766996E-2</v>
      </c>
      <c r="P77" s="373">
        <v>1111.55480957031</v>
      </c>
      <c r="Q77" s="373">
        <v>1000</v>
      </c>
    </row>
    <row r="78" spans="1:17" x14ac:dyDescent="0.2">
      <c r="A78" s="2" t="s">
        <v>94</v>
      </c>
      <c r="B78" s="370">
        <v>30</v>
      </c>
      <c r="C78" s="367">
        <v>4.8005245625972699E-2</v>
      </c>
      <c r="D78" s="367">
        <v>3.1480602920055403E-2</v>
      </c>
      <c r="E78" s="367">
        <v>3.5807330161333098E-2</v>
      </c>
      <c r="F78" s="367">
        <v>3.1310576945543303E-2</v>
      </c>
      <c r="G78" s="367">
        <v>7.0809602737426799E-2</v>
      </c>
      <c r="H78" s="367">
        <v>1.5049047768116001E-2</v>
      </c>
      <c r="I78" s="367">
        <v>1.89259685575962E-2</v>
      </c>
      <c r="J78" s="367">
        <v>0.112038664519787</v>
      </c>
      <c r="K78" s="367">
        <v>0</v>
      </c>
      <c r="L78" s="367">
        <v>0.220250904560089</v>
      </c>
      <c r="M78" s="367">
        <v>0.160964980721474</v>
      </c>
      <c r="N78" s="367">
        <v>0.16829666495323201</v>
      </c>
      <c r="O78" s="367">
        <v>8.7060414254665403E-2</v>
      </c>
      <c r="P78" s="373">
        <v>1144.67224121094</v>
      </c>
      <c r="Q78" s="373">
        <v>1000</v>
      </c>
    </row>
    <row r="79" spans="1:17" x14ac:dyDescent="0.2">
      <c r="A79" s="5" t="s">
        <v>95</v>
      </c>
      <c r="B79" s="369" t="s">
        <v>1</v>
      </c>
      <c r="C79" s="366" t="s">
        <v>1</v>
      </c>
      <c r="D79" s="366" t="s">
        <v>1</v>
      </c>
      <c r="E79" s="366" t="s">
        <v>1</v>
      </c>
      <c r="F79" s="366" t="s">
        <v>1</v>
      </c>
      <c r="G79" s="366" t="s">
        <v>1</v>
      </c>
      <c r="H79" s="366" t="s">
        <v>1</v>
      </c>
      <c r="I79" s="366" t="s">
        <v>1</v>
      </c>
      <c r="J79" s="366" t="s">
        <v>1</v>
      </c>
      <c r="K79" s="366" t="s">
        <v>1</v>
      </c>
      <c r="L79" s="366" t="s">
        <v>1</v>
      </c>
      <c r="M79" s="366" t="s">
        <v>1</v>
      </c>
      <c r="N79" s="366" t="s">
        <v>1</v>
      </c>
      <c r="O79" s="366" t="s">
        <v>1</v>
      </c>
      <c r="P79" s="372" t="s">
        <v>1</v>
      </c>
      <c r="Q79" s="372" t="s">
        <v>1</v>
      </c>
    </row>
    <row r="80" spans="1:17" x14ac:dyDescent="0.2">
      <c r="A80" s="2" t="s">
        <v>96</v>
      </c>
      <c r="B80" s="370">
        <v>53</v>
      </c>
      <c r="C80" s="367">
        <v>0</v>
      </c>
      <c r="D80" s="367">
        <v>0</v>
      </c>
      <c r="E80" s="367">
        <v>0</v>
      </c>
      <c r="F80" s="367">
        <v>0</v>
      </c>
      <c r="G80" s="367">
        <v>4.8743009567260701E-2</v>
      </c>
      <c r="H80" s="367">
        <v>8.5516437888145405E-2</v>
      </c>
      <c r="I80" s="367">
        <v>0</v>
      </c>
      <c r="J80" s="367">
        <v>5.9836592525243801E-2</v>
      </c>
      <c r="K80" s="367">
        <v>3.3522561192512498E-2</v>
      </c>
      <c r="L80" s="367">
        <v>0.13020235300064101</v>
      </c>
      <c r="M80" s="367">
        <v>0.15857121348381001</v>
      </c>
      <c r="N80" s="367">
        <v>0.25004407763481101</v>
      </c>
      <c r="O80" s="367">
        <v>0.23356378078460699</v>
      </c>
      <c r="P80" s="373">
        <v>1448.31335449219</v>
      </c>
      <c r="Q80" s="373">
        <v>1200</v>
      </c>
    </row>
    <row r="81" spans="1:17" x14ac:dyDescent="0.2">
      <c r="A81" s="2" t="s">
        <v>97</v>
      </c>
      <c r="B81" s="370">
        <v>27</v>
      </c>
      <c r="C81" s="367" t="s">
        <v>1</v>
      </c>
      <c r="D81" s="367" t="s">
        <v>1</v>
      </c>
      <c r="E81" s="367" t="s">
        <v>1</v>
      </c>
      <c r="F81" s="367" t="s">
        <v>1</v>
      </c>
      <c r="G81" s="367" t="s">
        <v>1</v>
      </c>
      <c r="H81" s="367" t="s">
        <v>1</v>
      </c>
      <c r="I81" s="367" t="s">
        <v>1</v>
      </c>
      <c r="J81" s="367" t="s">
        <v>1</v>
      </c>
      <c r="K81" s="367" t="s">
        <v>1</v>
      </c>
      <c r="L81" s="367" t="s">
        <v>1</v>
      </c>
      <c r="M81" s="367" t="s">
        <v>1</v>
      </c>
      <c r="N81" s="367" t="s">
        <v>1</v>
      </c>
      <c r="O81" s="367" t="s">
        <v>1</v>
      </c>
      <c r="P81" s="373" t="s">
        <v>1</v>
      </c>
      <c r="Q81" s="373" t="s">
        <v>1</v>
      </c>
    </row>
    <row r="82" spans="1:17" x14ac:dyDescent="0.2">
      <c r="A82" s="2" t="s">
        <v>98</v>
      </c>
      <c r="B82" s="370">
        <v>11</v>
      </c>
      <c r="C82" s="367" t="s">
        <v>1</v>
      </c>
      <c r="D82" s="367" t="s">
        <v>1</v>
      </c>
      <c r="E82" s="367" t="s">
        <v>1</v>
      </c>
      <c r="F82" s="367" t="s">
        <v>1</v>
      </c>
      <c r="G82" s="367" t="s">
        <v>1</v>
      </c>
      <c r="H82" s="367" t="s">
        <v>1</v>
      </c>
      <c r="I82" s="367" t="s">
        <v>1</v>
      </c>
      <c r="J82" s="367" t="s">
        <v>1</v>
      </c>
      <c r="K82" s="367" t="s">
        <v>1</v>
      </c>
      <c r="L82" s="367" t="s">
        <v>1</v>
      </c>
      <c r="M82" s="367" t="s">
        <v>1</v>
      </c>
      <c r="N82" s="367" t="s">
        <v>1</v>
      </c>
      <c r="O82" s="367" t="s">
        <v>1</v>
      </c>
      <c r="P82" s="373" t="s">
        <v>1</v>
      </c>
      <c r="Q82" s="373" t="s">
        <v>1</v>
      </c>
    </row>
    <row r="83" spans="1:17" x14ac:dyDescent="0.2">
      <c r="A83" s="2" t="s">
        <v>99</v>
      </c>
      <c r="B83" s="370">
        <v>8</v>
      </c>
      <c r="C83" s="367" t="s">
        <v>1</v>
      </c>
      <c r="D83" s="367" t="s">
        <v>1</v>
      </c>
      <c r="E83" s="367" t="s">
        <v>1</v>
      </c>
      <c r="F83" s="367" t="s">
        <v>1</v>
      </c>
      <c r="G83" s="367" t="s">
        <v>1</v>
      </c>
      <c r="H83" s="367" t="s">
        <v>1</v>
      </c>
      <c r="I83" s="367" t="s">
        <v>1</v>
      </c>
      <c r="J83" s="367" t="s">
        <v>1</v>
      </c>
      <c r="K83" s="367" t="s">
        <v>1</v>
      </c>
      <c r="L83" s="367" t="s">
        <v>1</v>
      </c>
      <c r="M83" s="367" t="s">
        <v>1</v>
      </c>
      <c r="N83" s="367" t="s">
        <v>1</v>
      </c>
      <c r="O83" s="367" t="s">
        <v>1</v>
      </c>
      <c r="P83" s="373" t="s">
        <v>1</v>
      </c>
      <c r="Q83" s="373" t="s">
        <v>1</v>
      </c>
    </row>
    <row r="84" spans="1:17" x14ac:dyDescent="0.2">
      <c r="A84" s="2" t="s">
        <v>100</v>
      </c>
      <c r="B84" s="370">
        <v>2</v>
      </c>
      <c r="C84" s="367" t="s">
        <v>1</v>
      </c>
      <c r="D84" s="367" t="s">
        <v>1</v>
      </c>
      <c r="E84" s="367" t="s">
        <v>1</v>
      </c>
      <c r="F84" s="367" t="s">
        <v>1</v>
      </c>
      <c r="G84" s="367" t="s">
        <v>1</v>
      </c>
      <c r="H84" s="367" t="s">
        <v>1</v>
      </c>
      <c r="I84" s="367" t="s">
        <v>1</v>
      </c>
      <c r="J84" s="367" t="s">
        <v>1</v>
      </c>
      <c r="K84" s="367" t="s">
        <v>1</v>
      </c>
      <c r="L84" s="367" t="s">
        <v>1</v>
      </c>
      <c r="M84" s="367" t="s">
        <v>1</v>
      </c>
      <c r="N84" s="367" t="s">
        <v>1</v>
      </c>
      <c r="O84" s="367" t="s">
        <v>1</v>
      </c>
      <c r="P84" s="373" t="s">
        <v>1</v>
      </c>
      <c r="Q84" s="373" t="s">
        <v>1</v>
      </c>
    </row>
    <row r="85" spans="1:17" x14ac:dyDescent="0.2">
      <c r="A85" s="2" t="s">
        <v>101</v>
      </c>
      <c r="B85" s="370">
        <v>18</v>
      </c>
      <c r="C85" s="367" t="s">
        <v>1</v>
      </c>
      <c r="D85" s="367" t="s">
        <v>1</v>
      </c>
      <c r="E85" s="367" t="s">
        <v>1</v>
      </c>
      <c r="F85" s="367" t="s">
        <v>1</v>
      </c>
      <c r="G85" s="367" t="s">
        <v>1</v>
      </c>
      <c r="H85" s="367" t="s">
        <v>1</v>
      </c>
      <c r="I85" s="367" t="s">
        <v>1</v>
      </c>
      <c r="J85" s="367" t="s">
        <v>1</v>
      </c>
      <c r="K85" s="367" t="s">
        <v>1</v>
      </c>
      <c r="L85" s="367" t="s">
        <v>1</v>
      </c>
      <c r="M85" s="367" t="s">
        <v>1</v>
      </c>
      <c r="N85" s="367" t="s">
        <v>1</v>
      </c>
      <c r="O85" s="367" t="s">
        <v>1</v>
      </c>
      <c r="P85" s="373" t="s">
        <v>1</v>
      </c>
      <c r="Q85" s="373" t="s">
        <v>1</v>
      </c>
    </row>
    <row r="86" spans="1:17" x14ac:dyDescent="0.2">
      <c r="A86" s="2" t="s">
        <v>102</v>
      </c>
      <c r="B86" s="370">
        <v>6</v>
      </c>
      <c r="C86" s="367" t="s">
        <v>1</v>
      </c>
      <c r="D86" s="367" t="s">
        <v>1</v>
      </c>
      <c r="E86" s="367" t="s">
        <v>1</v>
      </c>
      <c r="F86" s="367" t="s">
        <v>1</v>
      </c>
      <c r="G86" s="367" t="s">
        <v>1</v>
      </c>
      <c r="H86" s="367" t="s">
        <v>1</v>
      </c>
      <c r="I86" s="367" t="s">
        <v>1</v>
      </c>
      <c r="J86" s="367" t="s">
        <v>1</v>
      </c>
      <c r="K86" s="367" t="s">
        <v>1</v>
      </c>
      <c r="L86" s="367" t="s">
        <v>1</v>
      </c>
      <c r="M86" s="367" t="s">
        <v>1</v>
      </c>
      <c r="N86" s="367" t="s">
        <v>1</v>
      </c>
      <c r="O86" s="367" t="s">
        <v>1</v>
      </c>
      <c r="P86" s="373" t="s">
        <v>1</v>
      </c>
      <c r="Q86" s="373" t="s">
        <v>1</v>
      </c>
    </row>
    <row r="87" spans="1:17" x14ac:dyDescent="0.2">
      <c r="A87" s="2" t="s">
        <v>103</v>
      </c>
      <c r="B87" s="370">
        <v>6</v>
      </c>
      <c r="C87" s="367" t="s">
        <v>1</v>
      </c>
      <c r="D87" s="367" t="s">
        <v>1</v>
      </c>
      <c r="E87" s="367" t="s">
        <v>1</v>
      </c>
      <c r="F87" s="367" t="s">
        <v>1</v>
      </c>
      <c r="G87" s="367" t="s">
        <v>1</v>
      </c>
      <c r="H87" s="367" t="s">
        <v>1</v>
      </c>
      <c r="I87" s="367" t="s">
        <v>1</v>
      </c>
      <c r="J87" s="367" t="s">
        <v>1</v>
      </c>
      <c r="K87" s="367" t="s">
        <v>1</v>
      </c>
      <c r="L87" s="367" t="s">
        <v>1</v>
      </c>
      <c r="M87" s="367" t="s">
        <v>1</v>
      </c>
      <c r="N87" s="367" t="s">
        <v>1</v>
      </c>
      <c r="O87" s="367" t="s">
        <v>1</v>
      </c>
      <c r="P87" s="373" t="s">
        <v>1</v>
      </c>
      <c r="Q87" s="373" t="s">
        <v>1</v>
      </c>
    </row>
    <row r="88" spans="1:17" x14ac:dyDescent="0.2">
      <c r="A88" s="2" t="s">
        <v>104</v>
      </c>
      <c r="B88" s="370">
        <v>41</v>
      </c>
      <c r="C88" s="367">
        <v>0.11427928507328</v>
      </c>
      <c r="D88" s="367">
        <v>5.9529868885874696E-3</v>
      </c>
      <c r="E88" s="367">
        <v>7.1175232529640198E-2</v>
      </c>
      <c r="F88" s="367">
        <v>1.8146917223930401E-2</v>
      </c>
      <c r="G88" s="367">
        <v>9.2775590717792497E-2</v>
      </c>
      <c r="H88" s="367">
        <v>2.2679675370454799E-2</v>
      </c>
      <c r="I88" s="367">
        <v>0</v>
      </c>
      <c r="J88" s="367">
        <v>0.119273811578751</v>
      </c>
      <c r="K88" s="367">
        <v>9.7541011869907407E-2</v>
      </c>
      <c r="L88" s="367">
        <v>8.6249165236949907E-2</v>
      </c>
      <c r="M88" s="367">
        <v>0.12999005615711201</v>
      </c>
      <c r="N88" s="367">
        <v>0.18190386891365101</v>
      </c>
      <c r="O88" s="367">
        <v>6.0032404959201799E-2</v>
      </c>
      <c r="P88" s="373">
        <v>920.592529296875</v>
      </c>
      <c r="Q88" s="373">
        <v>900</v>
      </c>
    </row>
    <row r="89" spans="1:17" x14ac:dyDescent="0.2">
      <c r="A89" s="5" t="s">
        <v>105</v>
      </c>
      <c r="B89" s="369" t="s">
        <v>1</v>
      </c>
      <c r="C89" s="366" t="s">
        <v>1</v>
      </c>
      <c r="D89" s="366" t="s">
        <v>1</v>
      </c>
      <c r="E89" s="366" t="s">
        <v>1</v>
      </c>
      <c r="F89" s="366" t="s">
        <v>1</v>
      </c>
      <c r="G89" s="366" t="s">
        <v>1</v>
      </c>
      <c r="H89" s="366" t="s">
        <v>1</v>
      </c>
      <c r="I89" s="366" t="s">
        <v>1</v>
      </c>
      <c r="J89" s="366" t="s">
        <v>1</v>
      </c>
      <c r="K89" s="366" t="s">
        <v>1</v>
      </c>
      <c r="L89" s="366" t="s">
        <v>1</v>
      </c>
      <c r="M89" s="366" t="s">
        <v>1</v>
      </c>
      <c r="N89" s="366" t="s">
        <v>1</v>
      </c>
      <c r="O89" s="366" t="s">
        <v>1</v>
      </c>
      <c r="P89" s="372" t="s">
        <v>1</v>
      </c>
      <c r="Q89" s="372" t="s">
        <v>1</v>
      </c>
    </row>
    <row r="90" spans="1:17" x14ac:dyDescent="0.2">
      <c r="A90" s="2" t="s">
        <v>106</v>
      </c>
      <c r="B90" s="370">
        <v>16</v>
      </c>
      <c r="C90" s="367" t="s">
        <v>1</v>
      </c>
      <c r="D90" s="367" t="s">
        <v>1</v>
      </c>
      <c r="E90" s="367" t="s">
        <v>1</v>
      </c>
      <c r="F90" s="367" t="s">
        <v>1</v>
      </c>
      <c r="G90" s="367" t="s">
        <v>1</v>
      </c>
      <c r="H90" s="367" t="s">
        <v>1</v>
      </c>
      <c r="I90" s="367" t="s">
        <v>1</v>
      </c>
      <c r="J90" s="367" t="s">
        <v>1</v>
      </c>
      <c r="K90" s="367" t="s">
        <v>1</v>
      </c>
      <c r="L90" s="367" t="s">
        <v>1</v>
      </c>
      <c r="M90" s="367" t="s">
        <v>1</v>
      </c>
      <c r="N90" s="367" t="s">
        <v>1</v>
      </c>
      <c r="O90" s="367" t="s">
        <v>1</v>
      </c>
      <c r="P90" s="373" t="s">
        <v>1</v>
      </c>
      <c r="Q90" s="373" t="s">
        <v>1</v>
      </c>
    </row>
    <row r="91" spans="1:17" x14ac:dyDescent="0.2">
      <c r="A91" s="2" t="s">
        <v>107</v>
      </c>
      <c r="B91" s="370">
        <v>41</v>
      </c>
      <c r="C91" s="367">
        <v>0.190243929624557</v>
      </c>
      <c r="D91" s="367">
        <v>6.4199878834188002E-3</v>
      </c>
      <c r="E91" s="367">
        <v>2.35027316957712E-2</v>
      </c>
      <c r="F91" s="367">
        <v>1.9570508971810299E-2</v>
      </c>
      <c r="G91" s="367">
        <v>7.4073322117328602E-2</v>
      </c>
      <c r="H91" s="367">
        <v>2.9200920835137398E-2</v>
      </c>
      <c r="I91" s="367">
        <v>1.1829574592411501E-2</v>
      </c>
      <c r="J91" s="367">
        <v>9.0165384113788605E-2</v>
      </c>
      <c r="K91" s="367">
        <v>5.4921243339777E-2</v>
      </c>
      <c r="L91" s="367">
        <v>0.30691555142402599</v>
      </c>
      <c r="M91" s="367">
        <v>0.13717983663082101</v>
      </c>
      <c r="N91" s="367">
        <v>3.8429044187068898E-2</v>
      </c>
      <c r="O91" s="367">
        <v>1.7547959461808201E-2</v>
      </c>
      <c r="P91" s="373">
        <v>781.45501708984398</v>
      </c>
      <c r="Q91" s="373">
        <v>1000</v>
      </c>
    </row>
    <row r="92" spans="1:17" x14ac:dyDescent="0.2">
      <c r="A92" s="2" t="s">
        <v>108</v>
      </c>
      <c r="B92" s="370">
        <v>81</v>
      </c>
      <c r="C92" s="367">
        <v>0</v>
      </c>
      <c r="D92" s="367">
        <v>1.1200507171452E-2</v>
      </c>
      <c r="E92" s="367">
        <v>5.5910707451403098E-3</v>
      </c>
      <c r="F92" s="367">
        <v>0</v>
      </c>
      <c r="G92" s="367">
        <v>3.30856740474701E-2</v>
      </c>
      <c r="H92" s="367">
        <v>1.0268163867294801E-2</v>
      </c>
      <c r="I92" s="367">
        <v>8.79780277609825E-2</v>
      </c>
      <c r="J92" s="367">
        <v>0.102730959653854</v>
      </c>
      <c r="K92" s="367">
        <v>7.8059703111648601E-2</v>
      </c>
      <c r="L92" s="367">
        <v>9.73974764347076E-2</v>
      </c>
      <c r="M92" s="367">
        <v>0.12978731095790899</v>
      </c>
      <c r="N92" s="367">
        <v>0.31941032409668002</v>
      </c>
      <c r="O92" s="367">
        <v>0.12449079006910301</v>
      </c>
      <c r="P92" s="373">
        <v>1321.4931640625</v>
      </c>
      <c r="Q92" s="373">
        <v>1200</v>
      </c>
    </row>
    <row r="93" spans="1:17" x14ac:dyDescent="0.2">
      <c r="A93" s="2" t="s">
        <v>109</v>
      </c>
      <c r="B93" s="370">
        <v>20</v>
      </c>
      <c r="C93" s="367" t="s">
        <v>1</v>
      </c>
      <c r="D93" s="367" t="s">
        <v>1</v>
      </c>
      <c r="E93" s="367" t="s">
        <v>1</v>
      </c>
      <c r="F93" s="367" t="s">
        <v>1</v>
      </c>
      <c r="G93" s="367" t="s">
        <v>1</v>
      </c>
      <c r="H93" s="367" t="s">
        <v>1</v>
      </c>
      <c r="I93" s="367" t="s">
        <v>1</v>
      </c>
      <c r="J93" s="367" t="s">
        <v>1</v>
      </c>
      <c r="K93" s="367" t="s">
        <v>1</v>
      </c>
      <c r="L93" s="367" t="s">
        <v>1</v>
      </c>
      <c r="M93" s="367" t="s">
        <v>1</v>
      </c>
      <c r="N93" s="367" t="s">
        <v>1</v>
      </c>
      <c r="O93" s="367" t="s">
        <v>1</v>
      </c>
      <c r="P93" s="373" t="s">
        <v>1</v>
      </c>
      <c r="Q93" s="373" t="s">
        <v>1</v>
      </c>
    </row>
    <row r="94" spans="1:17" x14ac:dyDescent="0.2">
      <c r="A94" s="5" t="s">
        <v>110</v>
      </c>
      <c r="B94" s="369" t="s">
        <v>1</v>
      </c>
      <c r="C94" s="366" t="s">
        <v>1</v>
      </c>
      <c r="D94" s="366" t="s">
        <v>1</v>
      </c>
      <c r="E94" s="366" t="s">
        <v>1</v>
      </c>
      <c r="F94" s="366" t="s">
        <v>1</v>
      </c>
      <c r="G94" s="366" t="s">
        <v>1</v>
      </c>
      <c r="H94" s="366" t="s">
        <v>1</v>
      </c>
      <c r="I94" s="366" t="s">
        <v>1</v>
      </c>
      <c r="J94" s="366" t="s">
        <v>1</v>
      </c>
      <c r="K94" s="366" t="s">
        <v>1</v>
      </c>
      <c r="L94" s="366" t="s">
        <v>1</v>
      </c>
      <c r="M94" s="366" t="s">
        <v>1</v>
      </c>
      <c r="N94" s="366" t="s">
        <v>1</v>
      </c>
      <c r="O94" s="366" t="s">
        <v>1</v>
      </c>
      <c r="P94" s="372" t="s">
        <v>1</v>
      </c>
      <c r="Q94" s="372" t="s">
        <v>1</v>
      </c>
    </row>
    <row r="95" spans="1:17" x14ac:dyDescent="0.2">
      <c r="A95" s="2" t="s">
        <v>106</v>
      </c>
      <c r="B95" s="370">
        <v>30</v>
      </c>
      <c r="C95" s="367">
        <v>2.40787863731384E-2</v>
      </c>
      <c r="D95" s="367">
        <v>4.1203267872333499E-2</v>
      </c>
      <c r="E95" s="367">
        <v>7.9466119408607497E-2</v>
      </c>
      <c r="F95" s="367">
        <v>0</v>
      </c>
      <c r="G95" s="367">
        <v>0.19167509675025901</v>
      </c>
      <c r="H95" s="367">
        <v>0.10700242221355399</v>
      </c>
      <c r="I95" s="367">
        <v>2.69884541630745E-2</v>
      </c>
      <c r="J95" s="367">
        <v>0.122001364827156</v>
      </c>
      <c r="K95" s="367">
        <v>1.72402188181877E-2</v>
      </c>
      <c r="L95" s="367">
        <v>0.13020700216293299</v>
      </c>
      <c r="M95" s="367">
        <v>0.230692014098167</v>
      </c>
      <c r="N95" s="367">
        <v>2.9445234686136201E-2</v>
      </c>
      <c r="O95" s="367">
        <v>0</v>
      </c>
      <c r="P95" s="373">
        <v>790.80426025390602</v>
      </c>
      <c r="Q95" s="373">
        <v>800</v>
      </c>
    </row>
    <row r="96" spans="1:17" x14ac:dyDescent="0.2">
      <c r="A96" s="2" t="s">
        <v>107</v>
      </c>
      <c r="B96" s="370">
        <v>45</v>
      </c>
      <c r="C96" s="367">
        <v>0.15148884057998699</v>
      </c>
      <c r="D96" s="367">
        <v>0</v>
      </c>
      <c r="E96" s="367">
        <v>2.0846549421548798E-2</v>
      </c>
      <c r="F96" s="367">
        <v>1.7358729615807499E-2</v>
      </c>
      <c r="G96" s="367">
        <v>7.1097783744335202E-2</v>
      </c>
      <c r="H96" s="367">
        <v>1.18630640208721E-2</v>
      </c>
      <c r="I96" s="367">
        <v>0.103797100484371</v>
      </c>
      <c r="J96" s="367">
        <v>8.5820339620113401E-2</v>
      </c>
      <c r="K96" s="367">
        <v>8.5580132901668493E-2</v>
      </c>
      <c r="L96" s="367">
        <v>0.19624164700508101</v>
      </c>
      <c r="M96" s="367">
        <v>0.122642509639263</v>
      </c>
      <c r="N96" s="367">
        <v>0.117698550224304</v>
      </c>
      <c r="O96" s="367">
        <v>1.55647620558739E-2</v>
      </c>
      <c r="P96" s="373">
        <v>841.40563964843795</v>
      </c>
      <c r="Q96" s="373">
        <v>900</v>
      </c>
    </row>
    <row r="97" spans="1:17" x14ac:dyDescent="0.2">
      <c r="A97" s="2" t="s">
        <v>108</v>
      </c>
      <c r="B97" s="370">
        <v>72</v>
      </c>
      <c r="C97" s="367">
        <v>0</v>
      </c>
      <c r="D97" s="367">
        <v>1.3516135513782499E-2</v>
      </c>
      <c r="E97" s="367">
        <v>6.74698688089848E-3</v>
      </c>
      <c r="F97" s="367">
        <v>0</v>
      </c>
      <c r="G97" s="367">
        <v>2.01479233801365E-2</v>
      </c>
      <c r="H97" s="367">
        <v>1.23910373076797E-2</v>
      </c>
      <c r="I97" s="367">
        <v>3.39090451598167E-2</v>
      </c>
      <c r="J97" s="367">
        <v>8.3331115543842302E-2</v>
      </c>
      <c r="K97" s="367">
        <v>5.6080564856529201E-2</v>
      </c>
      <c r="L97" s="367">
        <v>0.16443054378032701</v>
      </c>
      <c r="M97" s="367">
        <v>9.7342886030673995E-2</v>
      </c>
      <c r="N97" s="367">
        <v>0.32581523060798601</v>
      </c>
      <c r="O97" s="367">
        <v>0.18628852069377899</v>
      </c>
      <c r="P97" s="373">
        <v>1452.91064453125</v>
      </c>
      <c r="Q97" s="373">
        <v>1500</v>
      </c>
    </row>
    <row r="98" spans="1:17" x14ac:dyDescent="0.2">
      <c r="A98" s="2" t="s">
        <v>109</v>
      </c>
      <c r="B98" s="370">
        <v>11</v>
      </c>
      <c r="C98" s="367" t="s">
        <v>1</v>
      </c>
      <c r="D98" s="367" t="s">
        <v>1</v>
      </c>
      <c r="E98" s="367" t="s">
        <v>1</v>
      </c>
      <c r="F98" s="367" t="s">
        <v>1</v>
      </c>
      <c r="G98" s="367" t="s">
        <v>1</v>
      </c>
      <c r="H98" s="367" t="s">
        <v>1</v>
      </c>
      <c r="I98" s="367" t="s">
        <v>1</v>
      </c>
      <c r="J98" s="367" t="s">
        <v>1</v>
      </c>
      <c r="K98" s="367" t="s">
        <v>1</v>
      </c>
      <c r="L98" s="367" t="s">
        <v>1</v>
      </c>
      <c r="M98" s="367" t="s">
        <v>1</v>
      </c>
      <c r="N98" s="367" t="s">
        <v>1</v>
      </c>
      <c r="O98" s="367" t="s">
        <v>1</v>
      </c>
      <c r="P98" s="373" t="s">
        <v>1</v>
      </c>
      <c r="Q98" s="373" t="s">
        <v>1</v>
      </c>
    </row>
    <row r="99" spans="1:17" x14ac:dyDescent="0.2">
      <c r="A99" s="5" t="s">
        <v>111</v>
      </c>
      <c r="B99" s="369" t="s">
        <v>1</v>
      </c>
      <c r="C99" s="366" t="s">
        <v>1</v>
      </c>
      <c r="D99" s="366" t="s">
        <v>1</v>
      </c>
      <c r="E99" s="366" t="s">
        <v>1</v>
      </c>
      <c r="F99" s="366" t="s">
        <v>1</v>
      </c>
      <c r="G99" s="366" t="s">
        <v>1</v>
      </c>
      <c r="H99" s="366" t="s">
        <v>1</v>
      </c>
      <c r="I99" s="366" t="s">
        <v>1</v>
      </c>
      <c r="J99" s="366" t="s">
        <v>1</v>
      </c>
      <c r="K99" s="366" t="s">
        <v>1</v>
      </c>
      <c r="L99" s="366" t="s">
        <v>1</v>
      </c>
      <c r="M99" s="366" t="s">
        <v>1</v>
      </c>
      <c r="N99" s="366" t="s">
        <v>1</v>
      </c>
      <c r="O99" s="366" t="s">
        <v>1</v>
      </c>
      <c r="P99" s="372" t="s">
        <v>1</v>
      </c>
      <c r="Q99" s="372" t="s">
        <v>1</v>
      </c>
    </row>
    <row r="100" spans="1:17" x14ac:dyDescent="0.2">
      <c r="A100" s="2" t="s">
        <v>112</v>
      </c>
      <c r="B100" s="370">
        <v>10</v>
      </c>
      <c r="C100" s="367" t="s">
        <v>1</v>
      </c>
      <c r="D100" s="367" t="s">
        <v>1</v>
      </c>
      <c r="E100" s="367" t="s">
        <v>1</v>
      </c>
      <c r="F100" s="367" t="s">
        <v>1</v>
      </c>
      <c r="G100" s="367" t="s">
        <v>1</v>
      </c>
      <c r="H100" s="367" t="s">
        <v>1</v>
      </c>
      <c r="I100" s="367" t="s">
        <v>1</v>
      </c>
      <c r="J100" s="367" t="s">
        <v>1</v>
      </c>
      <c r="K100" s="367" t="s">
        <v>1</v>
      </c>
      <c r="L100" s="367" t="s">
        <v>1</v>
      </c>
      <c r="M100" s="367" t="s">
        <v>1</v>
      </c>
      <c r="N100" s="367" t="s">
        <v>1</v>
      </c>
      <c r="O100" s="367" t="s">
        <v>1</v>
      </c>
      <c r="P100" s="373" t="s">
        <v>1</v>
      </c>
      <c r="Q100" s="373" t="s">
        <v>1</v>
      </c>
    </row>
    <row r="101" spans="1:17" x14ac:dyDescent="0.2">
      <c r="A101" s="2" t="s">
        <v>113</v>
      </c>
      <c r="B101" s="370">
        <v>62</v>
      </c>
      <c r="C101" s="367">
        <v>0.109744928777218</v>
      </c>
      <c r="D101" s="367">
        <v>2.4381589144468301E-2</v>
      </c>
      <c r="E101" s="367">
        <v>0</v>
      </c>
      <c r="F101" s="367">
        <v>4.7023217193782304E-3</v>
      </c>
      <c r="G101" s="367">
        <v>6.4475610852241502E-2</v>
      </c>
      <c r="H101" s="367">
        <v>1.3212571851909201E-2</v>
      </c>
      <c r="I101" s="367">
        <v>3.00253704190254E-2</v>
      </c>
      <c r="J101" s="367">
        <v>6.5938599407672896E-2</v>
      </c>
      <c r="K101" s="367">
        <v>2.2977240383624999E-2</v>
      </c>
      <c r="L101" s="367">
        <v>0.114395931363106</v>
      </c>
      <c r="M101" s="367">
        <v>9.0400367975234999E-2</v>
      </c>
      <c r="N101" s="367">
        <v>0.338194370269775</v>
      </c>
      <c r="O101" s="367">
        <v>0.121551103889942</v>
      </c>
      <c r="P101" s="373">
        <v>1231.00695800781</v>
      </c>
      <c r="Q101" s="373">
        <v>1200</v>
      </c>
    </row>
    <row r="102" spans="1:17" x14ac:dyDescent="0.2">
      <c r="A102" s="2" t="s">
        <v>114</v>
      </c>
      <c r="B102" s="370">
        <v>60</v>
      </c>
      <c r="C102" s="367">
        <v>1.50534333661199E-2</v>
      </c>
      <c r="D102" s="367">
        <v>0</v>
      </c>
      <c r="E102" s="367">
        <v>5.72809763252735E-2</v>
      </c>
      <c r="F102" s="367">
        <v>0</v>
      </c>
      <c r="G102" s="367">
        <v>4.6540196985006298E-2</v>
      </c>
      <c r="H102" s="367">
        <v>4.9680164083838498E-3</v>
      </c>
      <c r="I102" s="367">
        <v>0</v>
      </c>
      <c r="J102" s="367">
        <v>0.12669512629509</v>
      </c>
      <c r="K102" s="367">
        <v>7.2289198637008695E-2</v>
      </c>
      <c r="L102" s="367">
        <v>0.26501491665840099</v>
      </c>
      <c r="M102" s="367">
        <v>0.149804458022118</v>
      </c>
      <c r="N102" s="367">
        <v>0.18519498407840701</v>
      </c>
      <c r="O102" s="367">
        <v>7.7158674597740201E-2</v>
      </c>
      <c r="P102" s="373">
        <v>1149.36633300781</v>
      </c>
      <c r="Q102" s="373">
        <v>1000</v>
      </c>
    </row>
    <row r="103" spans="1:17" x14ac:dyDescent="0.2">
      <c r="A103" s="2" t="s">
        <v>115</v>
      </c>
      <c r="B103" s="370">
        <v>21</v>
      </c>
      <c r="C103" s="367" t="s">
        <v>1</v>
      </c>
      <c r="D103" s="367" t="s">
        <v>1</v>
      </c>
      <c r="E103" s="367" t="s">
        <v>1</v>
      </c>
      <c r="F103" s="367" t="s">
        <v>1</v>
      </c>
      <c r="G103" s="367" t="s">
        <v>1</v>
      </c>
      <c r="H103" s="367" t="s">
        <v>1</v>
      </c>
      <c r="I103" s="367" t="s">
        <v>1</v>
      </c>
      <c r="J103" s="367" t="s">
        <v>1</v>
      </c>
      <c r="K103" s="367" t="s">
        <v>1</v>
      </c>
      <c r="L103" s="367" t="s">
        <v>1</v>
      </c>
      <c r="M103" s="367" t="s">
        <v>1</v>
      </c>
      <c r="N103" s="367" t="s">
        <v>1</v>
      </c>
      <c r="O103" s="367" t="s">
        <v>1</v>
      </c>
      <c r="P103" s="373" t="s">
        <v>1</v>
      </c>
      <c r="Q103" s="373" t="s">
        <v>1</v>
      </c>
    </row>
    <row r="104" spans="1:17" x14ac:dyDescent="0.2">
      <c r="A104" s="2" t="s">
        <v>116</v>
      </c>
      <c r="B104" s="370">
        <v>11</v>
      </c>
      <c r="C104" s="367" t="s">
        <v>1</v>
      </c>
      <c r="D104" s="367" t="s">
        <v>1</v>
      </c>
      <c r="E104" s="367" t="s">
        <v>1</v>
      </c>
      <c r="F104" s="367" t="s">
        <v>1</v>
      </c>
      <c r="G104" s="367" t="s">
        <v>1</v>
      </c>
      <c r="H104" s="367" t="s">
        <v>1</v>
      </c>
      <c r="I104" s="367" t="s">
        <v>1</v>
      </c>
      <c r="J104" s="367" t="s">
        <v>1</v>
      </c>
      <c r="K104" s="367" t="s">
        <v>1</v>
      </c>
      <c r="L104" s="367" t="s">
        <v>1</v>
      </c>
      <c r="M104" s="367" t="s">
        <v>1</v>
      </c>
      <c r="N104" s="367" t="s">
        <v>1</v>
      </c>
      <c r="O104" s="367" t="s">
        <v>1</v>
      </c>
      <c r="P104" s="373" t="s">
        <v>1</v>
      </c>
      <c r="Q104" s="373" t="s">
        <v>1</v>
      </c>
    </row>
    <row r="105" spans="1:17" x14ac:dyDescent="0.2">
      <c r="A105" s="2" t="s">
        <v>117</v>
      </c>
      <c r="B105" s="370">
        <v>3</v>
      </c>
      <c r="C105" s="367" t="s">
        <v>1</v>
      </c>
      <c r="D105" s="367" t="s">
        <v>1</v>
      </c>
      <c r="E105" s="367" t="s">
        <v>1</v>
      </c>
      <c r="F105" s="367" t="s">
        <v>1</v>
      </c>
      <c r="G105" s="367" t="s">
        <v>1</v>
      </c>
      <c r="H105" s="367" t="s">
        <v>1</v>
      </c>
      <c r="I105" s="367" t="s">
        <v>1</v>
      </c>
      <c r="J105" s="367" t="s">
        <v>1</v>
      </c>
      <c r="K105" s="367" t="s">
        <v>1</v>
      </c>
      <c r="L105" s="367" t="s">
        <v>1</v>
      </c>
      <c r="M105" s="367" t="s">
        <v>1</v>
      </c>
      <c r="N105" s="367" t="s">
        <v>1</v>
      </c>
      <c r="O105" s="367" t="s">
        <v>1</v>
      </c>
      <c r="P105" s="373" t="s">
        <v>1</v>
      </c>
      <c r="Q105" s="373" t="s">
        <v>1</v>
      </c>
    </row>
    <row r="106" spans="1:17" x14ac:dyDescent="0.2">
      <c r="A106" s="2" t="s">
        <v>118</v>
      </c>
      <c r="B106" s="370">
        <v>3</v>
      </c>
      <c r="C106" s="367" t="s">
        <v>1</v>
      </c>
      <c r="D106" s="367" t="s">
        <v>1</v>
      </c>
      <c r="E106" s="367" t="s">
        <v>1</v>
      </c>
      <c r="F106" s="367" t="s">
        <v>1</v>
      </c>
      <c r="G106" s="367" t="s">
        <v>1</v>
      </c>
      <c r="H106" s="367" t="s">
        <v>1</v>
      </c>
      <c r="I106" s="367" t="s">
        <v>1</v>
      </c>
      <c r="J106" s="367" t="s">
        <v>1</v>
      </c>
      <c r="K106" s="367" t="s">
        <v>1</v>
      </c>
      <c r="L106" s="367" t="s">
        <v>1</v>
      </c>
      <c r="M106" s="367" t="s">
        <v>1</v>
      </c>
      <c r="N106" s="367" t="s">
        <v>1</v>
      </c>
      <c r="O106" s="367" t="s">
        <v>1</v>
      </c>
      <c r="P106" s="373" t="s">
        <v>1</v>
      </c>
      <c r="Q106" s="373" t="s">
        <v>1</v>
      </c>
    </row>
    <row r="107" spans="1:17" x14ac:dyDescent="0.2">
      <c r="A107" s="5" t="s">
        <v>111</v>
      </c>
      <c r="B107" s="369" t="s">
        <v>1</v>
      </c>
      <c r="C107" s="366" t="s">
        <v>1</v>
      </c>
      <c r="D107" s="366" t="s">
        <v>1</v>
      </c>
      <c r="E107" s="366" t="s">
        <v>1</v>
      </c>
      <c r="F107" s="366" t="s">
        <v>1</v>
      </c>
      <c r="G107" s="366" t="s">
        <v>1</v>
      </c>
      <c r="H107" s="366" t="s">
        <v>1</v>
      </c>
      <c r="I107" s="366" t="s">
        <v>1</v>
      </c>
      <c r="J107" s="366" t="s">
        <v>1</v>
      </c>
      <c r="K107" s="366" t="s">
        <v>1</v>
      </c>
      <c r="L107" s="366" t="s">
        <v>1</v>
      </c>
      <c r="M107" s="366" t="s">
        <v>1</v>
      </c>
      <c r="N107" s="366" t="s">
        <v>1</v>
      </c>
      <c r="O107" s="366" t="s">
        <v>1</v>
      </c>
      <c r="P107" s="372" t="s">
        <v>1</v>
      </c>
      <c r="Q107" s="372" t="s">
        <v>1</v>
      </c>
    </row>
    <row r="108" spans="1:17" x14ac:dyDescent="0.2">
      <c r="A108" s="2" t="s">
        <v>119</v>
      </c>
      <c r="B108" s="370">
        <v>72</v>
      </c>
      <c r="C108" s="367">
        <v>8.7786220014095306E-2</v>
      </c>
      <c r="D108" s="367">
        <v>3.1031647697091099E-2</v>
      </c>
      <c r="E108" s="367">
        <v>0</v>
      </c>
      <c r="F108" s="367">
        <v>3.7614409811794801E-3</v>
      </c>
      <c r="G108" s="367">
        <v>8.5004851222038297E-2</v>
      </c>
      <c r="H108" s="367">
        <v>1.05688869953156E-2</v>
      </c>
      <c r="I108" s="367">
        <v>3.6792322993278503E-2</v>
      </c>
      <c r="J108" s="367">
        <v>5.2745044231414802E-2</v>
      </c>
      <c r="K108" s="367">
        <v>4.2397394776344299E-2</v>
      </c>
      <c r="L108" s="367">
        <v>9.1506615281105E-2</v>
      </c>
      <c r="M108" s="367">
        <v>0.12118461728096</v>
      </c>
      <c r="N108" s="367">
        <v>0.28070166707038902</v>
      </c>
      <c r="O108" s="367">
        <v>0.15651927888393399</v>
      </c>
      <c r="P108" s="373">
        <v>1227.40344238281</v>
      </c>
      <c r="Q108" s="373">
        <v>1200</v>
      </c>
    </row>
    <row r="109" spans="1:17" x14ac:dyDescent="0.2">
      <c r="A109" s="2" t="s">
        <v>120</v>
      </c>
      <c r="B109" s="370">
        <v>75</v>
      </c>
      <c r="C109" s="367">
        <v>1.1655717156827399E-2</v>
      </c>
      <c r="D109" s="367">
        <v>0</v>
      </c>
      <c r="E109" s="367">
        <v>6.5959230065345806E-2</v>
      </c>
      <c r="F109" s="367">
        <v>0</v>
      </c>
      <c r="G109" s="367">
        <v>3.6035589873790699E-2</v>
      </c>
      <c r="H109" s="367">
        <v>3.8466833066195202E-3</v>
      </c>
      <c r="I109" s="367">
        <v>7.08796177059412E-3</v>
      </c>
      <c r="J109" s="367">
        <v>9.8098717629909502E-2</v>
      </c>
      <c r="K109" s="367">
        <v>9.4439603388309507E-2</v>
      </c>
      <c r="L109" s="367">
        <v>0.245488330721855</v>
      </c>
      <c r="M109" s="367">
        <v>0.198808073997498</v>
      </c>
      <c r="N109" s="367">
        <v>0.163212805986404</v>
      </c>
      <c r="O109" s="367">
        <v>7.5367286801338196E-2</v>
      </c>
      <c r="P109" s="373">
        <v>1143.50927734375</v>
      </c>
      <c r="Q109" s="373">
        <v>1000</v>
      </c>
    </row>
    <row r="110" spans="1:17" x14ac:dyDescent="0.2">
      <c r="A110" s="2" t="s">
        <v>121</v>
      </c>
      <c r="B110" s="370">
        <v>17</v>
      </c>
      <c r="C110" s="367" t="s">
        <v>1</v>
      </c>
      <c r="D110" s="367" t="s">
        <v>1</v>
      </c>
      <c r="E110" s="367" t="s">
        <v>1</v>
      </c>
      <c r="F110" s="367" t="s">
        <v>1</v>
      </c>
      <c r="G110" s="367" t="s">
        <v>1</v>
      </c>
      <c r="H110" s="367" t="s">
        <v>1</v>
      </c>
      <c r="I110" s="367" t="s">
        <v>1</v>
      </c>
      <c r="J110" s="367" t="s">
        <v>1</v>
      </c>
      <c r="K110" s="367" t="s">
        <v>1</v>
      </c>
      <c r="L110" s="367" t="s">
        <v>1</v>
      </c>
      <c r="M110" s="367" t="s">
        <v>1</v>
      </c>
      <c r="N110" s="367" t="s">
        <v>1</v>
      </c>
      <c r="O110" s="367" t="s">
        <v>1</v>
      </c>
      <c r="P110" s="373" t="s">
        <v>1</v>
      </c>
      <c r="Q110" s="373" t="s">
        <v>1</v>
      </c>
    </row>
    <row r="111" spans="1:17" x14ac:dyDescent="0.2">
      <c r="A111" s="2" t="s">
        <v>122</v>
      </c>
      <c r="B111" s="370">
        <v>6</v>
      </c>
      <c r="C111" s="367" t="s">
        <v>1</v>
      </c>
      <c r="D111" s="367" t="s">
        <v>1</v>
      </c>
      <c r="E111" s="367" t="s">
        <v>1</v>
      </c>
      <c r="F111" s="367" t="s">
        <v>1</v>
      </c>
      <c r="G111" s="367" t="s">
        <v>1</v>
      </c>
      <c r="H111" s="367" t="s">
        <v>1</v>
      </c>
      <c r="I111" s="367" t="s">
        <v>1</v>
      </c>
      <c r="J111" s="367" t="s">
        <v>1</v>
      </c>
      <c r="K111" s="367" t="s">
        <v>1</v>
      </c>
      <c r="L111" s="367" t="s">
        <v>1</v>
      </c>
      <c r="M111" s="367" t="s">
        <v>1</v>
      </c>
      <c r="N111" s="367" t="s">
        <v>1</v>
      </c>
      <c r="O111" s="367" t="s">
        <v>1</v>
      </c>
      <c r="P111" s="373" t="s">
        <v>1</v>
      </c>
      <c r="Q111" s="373" t="s">
        <v>1</v>
      </c>
    </row>
    <row r="112" spans="1:17" x14ac:dyDescent="0.2">
      <c r="A112" s="5" t="s">
        <v>111</v>
      </c>
      <c r="B112" s="369" t="s">
        <v>1</v>
      </c>
      <c r="C112" s="366" t="s">
        <v>1</v>
      </c>
      <c r="D112" s="366" t="s">
        <v>1</v>
      </c>
      <c r="E112" s="366" t="s">
        <v>1</v>
      </c>
      <c r="F112" s="366" t="s">
        <v>1</v>
      </c>
      <c r="G112" s="366" t="s">
        <v>1</v>
      </c>
      <c r="H112" s="366" t="s">
        <v>1</v>
      </c>
      <c r="I112" s="366" t="s">
        <v>1</v>
      </c>
      <c r="J112" s="366" t="s">
        <v>1</v>
      </c>
      <c r="K112" s="366" t="s">
        <v>1</v>
      </c>
      <c r="L112" s="366" t="s">
        <v>1</v>
      </c>
      <c r="M112" s="366" t="s">
        <v>1</v>
      </c>
      <c r="N112" s="366" t="s">
        <v>1</v>
      </c>
      <c r="O112" s="366" t="s">
        <v>1</v>
      </c>
      <c r="P112" s="372" t="s">
        <v>1</v>
      </c>
      <c r="Q112" s="372" t="s">
        <v>1</v>
      </c>
    </row>
    <row r="113" spans="1:17" x14ac:dyDescent="0.2">
      <c r="A113" s="2" t="s">
        <v>119</v>
      </c>
      <c r="B113" s="370">
        <v>72</v>
      </c>
      <c r="C113" s="367">
        <v>8.7786220014095306E-2</v>
      </c>
      <c r="D113" s="367">
        <v>3.1031647697091099E-2</v>
      </c>
      <c r="E113" s="367">
        <v>0</v>
      </c>
      <c r="F113" s="367">
        <v>3.7614409811794801E-3</v>
      </c>
      <c r="G113" s="367">
        <v>8.5004851222038297E-2</v>
      </c>
      <c r="H113" s="367">
        <v>1.05688869953156E-2</v>
      </c>
      <c r="I113" s="367">
        <v>3.6792322993278503E-2</v>
      </c>
      <c r="J113" s="367">
        <v>5.2745044231414802E-2</v>
      </c>
      <c r="K113" s="367">
        <v>4.2397394776344299E-2</v>
      </c>
      <c r="L113" s="367">
        <v>9.1506615281105E-2</v>
      </c>
      <c r="M113" s="367">
        <v>0.12118461728096</v>
      </c>
      <c r="N113" s="367">
        <v>0.28070166707038902</v>
      </c>
      <c r="O113" s="367">
        <v>0.15651927888393399</v>
      </c>
      <c r="P113" s="373">
        <v>1227.40344238281</v>
      </c>
      <c r="Q113" s="373">
        <v>1200</v>
      </c>
    </row>
    <row r="114" spans="1:17" x14ac:dyDescent="0.2">
      <c r="A114" s="2" t="s">
        <v>123</v>
      </c>
      <c r="B114" s="370">
        <v>81</v>
      </c>
      <c r="C114" s="367">
        <v>1.06857735663652E-2</v>
      </c>
      <c r="D114" s="367">
        <v>0</v>
      </c>
      <c r="E114" s="367">
        <v>6.0470361262559898E-2</v>
      </c>
      <c r="F114" s="367">
        <v>0</v>
      </c>
      <c r="G114" s="367">
        <v>3.9707422256469699E-2</v>
      </c>
      <c r="H114" s="367">
        <v>3.8792349398136097E-2</v>
      </c>
      <c r="I114" s="367">
        <v>6.49812910705805E-3</v>
      </c>
      <c r="J114" s="367">
        <v>8.9935325086116805E-2</v>
      </c>
      <c r="K114" s="367">
        <v>8.6580708622932406E-2</v>
      </c>
      <c r="L114" s="367">
        <v>0.230226755142212</v>
      </c>
      <c r="M114" s="367">
        <v>0.19585880637168901</v>
      </c>
      <c r="N114" s="367">
        <v>0.172148853540421</v>
      </c>
      <c r="O114" s="367">
        <v>6.9095514714717907E-2</v>
      </c>
      <c r="P114" s="373">
        <v>1129.11010742188</v>
      </c>
      <c r="Q114" s="373">
        <v>1000</v>
      </c>
    </row>
    <row r="115" spans="1:17" x14ac:dyDescent="0.2">
      <c r="A115" s="2" t="s">
        <v>124</v>
      </c>
      <c r="B115" s="370">
        <v>17</v>
      </c>
      <c r="C115" s="367" t="s">
        <v>1</v>
      </c>
      <c r="D115" s="367" t="s">
        <v>1</v>
      </c>
      <c r="E115" s="367" t="s">
        <v>1</v>
      </c>
      <c r="F115" s="367" t="s">
        <v>1</v>
      </c>
      <c r="G115" s="367" t="s">
        <v>1</v>
      </c>
      <c r="H115" s="367" t="s">
        <v>1</v>
      </c>
      <c r="I115" s="367" t="s">
        <v>1</v>
      </c>
      <c r="J115" s="367" t="s">
        <v>1</v>
      </c>
      <c r="K115" s="367" t="s">
        <v>1</v>
      </c>
      <c r="L115" s="367" t="s">
        <v>1</v>
      </c>
      <c r="M115" s="367" t="s">
        <v>1</v>
      </c>
      <c r="N115" s="367" t="s">
        <v>1</v>
      </c>
      <c r="O115" s="367" t="s">
        <v>1</v>
      </c>
      <c r="P115" s="373" t="s">
        <v>1</v>
      </c>
      <c r="Q115" s="373" t="s">
        <v>1</v>
      </c>
    </row>
    <row r="116" spans="1:17" x14ac:dyDescent="0.2">
      <c r="A116" s="5" t="s">
        <v>125</v>
      </c>
      <c r="B116" s="369" t="s">
        <v>1</v>
      </c>
      <c r="C116" s="366" t="s">
        <v>1</v>
      </c>
      <c r="D116" s="366" t="s">
        <v>1</v>
      </c>
      <c r="E116" s="366" t="s">
        <v>1</v>
      </c>
      <c r="F116" s="366" t="s">
        <v>1</v>
      </c>
      <c r="G116" s="366" t="s">
        <v>1</v>
      </c>
      <c r="H116" s="366" t="s">
        <v>1</v>
      </c>
      <c r="I116" s="366" t="s">
        <v>1</v>
      </c>
      <c r="J116" s="366" t="s">
        <v>1</v>
      </c>
      <c r="K116" s="366" t="s">
        <v>1</v>
      </c>
      <c r="L116" s="366" t="s">
        <v>1</v>
      </c>
      <c r="M116" s="366" t="s">
        <v>1</v>
      </c>
      <c r="N116" s="366" t="s">
        <v>1</v>
      </c>
      <c r="O116" s="366" t="s">
        <v>1</v>
      </c>
      <c r="P116" s="372" t="s">
        <v>1</v>
      </c>
      <c r="Q116" s="372" t="s">
        <v>1</v>
      </c>
    </row>
    <row r="117" spans="1:17" x14ac:dyDescent="0.2">
      <c r="A117" s="2" t="s">
        <v>126</v>
      </c>
      <c r="B117" s="370">
        <v>19</v>
      </c>
      <c r="C117" s="367" t="s">
        <v>1</v>
      </c>
      <c r="D117" s="367" t="s">
        <v>1</v>
      </c>
      <c r="E117" s="367" t="s">
        <v>1</v>
      </c>
      <c r="F117" s="367" t="s">
        <v>1</v>
      </c>
      <c r="G117" s="367" t="s">
        <v>1</v>
      </c>
      <c r="H117" s="367" t="s">
        <v>1</v>
      </c>
      <c r="I117" s="367" t="s">
        <v>1</v>
      </c>
      <c r="J117" s="367" t="s">
        <v>1</v>
      </c>
      <c r="K117" s="367" t="s">
        <v>1</v>
      </c>
      <c r="L117" s="367" t="s">
        <v>1</v>
      </c>
      <c r="M117" s="367" t="s">
        <v>1</v>
      </c>
      <c r="N117" s="367" t="s">
        <v>1</v>
      </c>
      <c r="O117" s="367" t="s">
        <v>1</v>
      </c>
      <c r="P117" s="373" t="s">
        <v>1</v>
      </c>
      <c r="Q117" s="373" t="s">
        <v>1</v>
      </c>
    </row>
    <row r="118" spans="1:17" x14ac:dyDescent="0.2">
      <c r="A118" s="2" t="s">
        <v>127</v>
      </c>
      <c r="B118" s="370">
        <v>9</v>
      </c>
      <c r="C118" s="367" t="s">
        <v>1</v>
      </c>
      <c r="D118" s="367" t="s">
        <v>1</v>
      </c>
      <c r="E118" s="367" t="s">
        <v>1</v>
      </c>
      <c r="F118" s="367" t="s">
        <v>1</v>
      </c>
      <c r="G118" s="367" t="s">
        <v>1</v>
      </c>
      <c r="H118" s="367" t="s">
        <v>1</v>
      </c>
      <c r="I118" s="367" t="s">
        <v>1</v>
      </c>
      <c r="J118" s="367" t="s">
        <v>1</v>
      </c>
      <c r="K118" s="367" t="s">
        <v>1</v>
      </c>
      <c r="L118" s="367" t="s">
        <v>1</v>
      </c>
      <c r="M118" s="367" t="s">
        <v>1</v>
      </c>
      <c r="N118" s="367" t="s">
        <v>1</v>
      </c>
      <c r="O118" s="367" t="s">
        <v>1</v>
      </c>
      <c r="P118" s="373" t="s">
        <v>1</v>
      </c>
      <c r="Q118" s="373" t="s">
        <v>1</v>
      </c>
    </row>
    <row r="119" spans="1:17" x14ac:dyDescent="0.2">
      <c r="A119" s="2" t="s">
        <v>128</v>
      </c>
      <c r="B119" s="370">
        <v>12</v>
      </c>
      <c r="C119" s="367" t="s">
        <v>1</v>
      </c>
      <c r="D119" s="367" t="s">
        <v>1</v>
      </c>
      <c r="E119" s="367" t="s">
        <v>1</v>
      </c>
      <c r="F119" s="367" t="s">
        <v>1</v>
      </c>
      <c r="G119" s="367" t="s">
        <v>1</v>
      </c>
      <c r="H119" s="367" t="s">
        <v>1</v>
      </c>
      <c r="I119" s="367" t="s">
        <v>1</v>
      </c>
      <c r="J119" s="367" t="s">
        <v>1</v>
      </c>
      <c r="K119" s="367" t="s">
        <v>1</v>
      </c>
      <c r="L119" s="367" t="s">
        <v>1</v>
      </c>
      <c r="M119" s="367" t="s">
        <v>1</v>
      </c>
      <c r="N119" s="367" t="s">
        <v>1</v>
      </c>
      <c r="O119" s="367" t="s">
        <v>1</v>
      </c>
      <c r="P119" s="373" t="s">
        <v>1</v>
      </c>
      <c r="Q119" s="373" t="s">
        <v>1</v>
      </c>
    </row>
    <row r="120" spans="1:17" x14ac:dyDescent="0.2">
      <c r="A120" s="2" t="s">
        <v>129</v>
      </c>
      <c r="B120" s="370">
        <v>17</v>
      </c>
      <c r="C120" s="367" t="s">
        <v>1</v>
      </c>
      <c r="D120" s="367" t="s">
        <v>1</v>
      </c>
      <c r="E120" s="367" t="s">
        <v>1</v>
      </c>
      <c r="F120" s="367" t="s">
        <v>1</v>
      </c>
      <c r="G120" s="367" t="s">
        <v>1</v>
      </c>
      <c r="H120" s="367" t="s">
        <v>1</v>
      </c>
      <c r="I120" s="367" t="s">
        <v>1</v>
      </c>
      <c r="J120" s="367" t="s">
        <v>1</v>
      </c>
      <c r="K120" s="367" t="s">
        <v>1</v>
      </c>
      <c r="L120" s="367" t="s">
        <v>1</v>
      </c>
      <c r="M120" s="367" t="s">
        <v>1</v>
      </c>
      <c r="N120" s="367" t="s">
        <v>1</v>
      </c>
      <c r="O120" s="367" t="s">
        <v>1</v>
      </c>
      <c r="P120" s="373" t="s">
        <v>1</v>
      </c>
      <c r="Q120" s="373" t="s">
        <v>1</v>
      </c>
    </row>
    <row r="121" spans="1:17" x14ac:dyDescent="0.2">
      <c r="A121" s="2" t="s">
        <v>130</v>
      </c>
      <c r="B121" s="370">
        <v>18</v>
      </c>
      <c r="C121" s="367" t="s">
        <v>1</v>
      </c>
      <c r="D121" s="367" t="s">
        <v>1</v>
      </c>
      <c r="E121" s="367" t="s">
        <v>1</v>
      </c>
      <c r="F121" s="367" t="s">
        <v>1</v>
      </c>
      <c r="G121" s="367" t="s">
        <v>1</v>
      </c>
      <c r="H121" s="367" t="s">
        <v>1</v>
      </c>
      <c r="I121" s="367" t="s">
        <v>1</v>
      </c>
      <c r="J121" s="367" t="s">
        <v>1</v>
      </c>
      <c r="K121" s="367" t="s">
        <v>1</v>
      </c>
      <c r="L121" s="367" t="s">
        <v>1</v>
      </c>
      <c r="M121" s="367" t="s">
        <v>1</v>
      </c>
      <c r="N121" s="367" t="s">
        <v>1</v>
      </c>
      <c r="O121" s="367" t="s">
        <v>1</v>
      </c>
      <c r="P121" s="373" t="s">
        <v>1</v>
      </c>
      <c r="Q121" s="373" t="s">
        <v>1</v>
      </c>
    </row>
    <row r="122" spans="1:17" x14ac:dyDescent="0.2">
      <c r="A122" s="2" t="s">
        <v>131</v>
      </c>
      <c r="B122" s="370">
        <v>19</v>
      </c>
      <c r="C122" s="367" t="s">
        <v>1</v>
      </c>
      <c r="D122" s="367" t="s">
        <v>1</v>
      </c>
      <c r="E122" s="367" t="s">
        <v>1</v>
      </c>
      <c r="F122" s="367" t="s">
        <v>1</v>
      </c>
      <c r="G122" s="367" t="s">
        <v>1</v>
      </c>
      <c r="H122" s="367" t="s">
        <v>1</v>
      </c>
      <c r="I122" s="367" t="s">
        <v>1</v>
      </c>
      <c r="J122" s="367" t="s">
        <v>1</v>
      </c>
      <c r="K122" s="367" t="s">
        <v>1</v>
      </c>
      <c r="L122" s="367" t="s">
        <v>1</v>
      </c>
      <c r="M122" s="367" t="s">
        <v>1</v>
      </c>
      <c r="N122" s="367" t="s">
        <v>1</v>
      </c>
      <c r="O122" s="367" t="s">
        <v>1</v>
      </c>
      <c r="P122" s="373" t="s">
        <v>1</v>
      </c>
      <c r="Q122" s="373" t="s">
        <v>1</v>
      </c>
    </row>
    <row r="123" spans="1:17" x14ac:dyDescent="0.2">
      <c r="A123" s="2" t="s">
        <v>132</v>
      </c>
      <c r="B123" s="370">
        <v>8</v>
      </c>
      <c r="C123" s="367" t="s">
        <v>1</v>
      </c>
      <c r="D123" s="367" t="s">
        <v>1</v>
      </c>
      <c r="E123" s="367" t="s">
        <v>1</v>
      </c>
      <c r="F123" s="367" t="s">
        <v>1</v>
      </c>
      <c r="G123" s="367" t="s">
        <v>1</v>
      </c>
      <c r="H123" s="367" t="s">
        <v>1</v>
      </c>
      <c r="I123" s="367" t="s">
        <v>1</v>
      </c>
      <c r="J123" s="367" t="s">
        <v>1</v>
      </c>
      <c r="K123" s="367" t="s">
        <v>1</v>
      </c>
      <c r="L123" s="367" t="s">
        <v>1</v>
      </c>
      <c r="M123" s="367" t="s">
        <v>1</v>
      </c>
      <c r="N123" s="367" t="s">
        <v>1</v>
      </c>
      <c r="O123" s="367" t="s">
        <v>1</v>
      </c>
      <c r="P123" s="373" t="s">
        <v>1</v>
      </c>
      <c r="Q123" s="373" t="s">
        <v>1</v>
      </c>
    </row>
    <row r="124" spans="1:17" x14ac:dyDescent="0.2">
      <c r="A124" s="3" t="s">
        <v>133</v>
      </c>
      <c r="B124" s="371">
        <v>56</v>
      </c>
      <c r="C124" s="368">
        <v>0</v>
      </c>
      <c r="D124" s="368">
        <v>1.88344698399305E-2</v>
      </c>
      <c r="E124" s="368">
        <v>2.1423099562525701E-2</v>
      </c>
      <c r="F124" s="368">
        <v>0</v>
      </c>
      <c r="G124" s="368">
        <v>0</v>
      </c>
      <c r="H124" s="368">
        <v>0</v>
      </c>
      <c r="I124" s="368">
        <v>0</v>
      </c>
      <c r="J124" s="368">
        <v>2.0414629951119399E-2</v>
      </c>
      <c r="K124" s="368">
        <v>7.8147172927856404E-2</v>
      </c>
      <c r="L124" s="368">
        <v>0.153366908431053</v>
      </c>
      <c r="M124" s="368">
        <v>0.112597972154617</v>
      </c>
      <c r="N124" s="368">
        <v>0.235077530145645</v>
      </c>
      <c r="O124" s="368">
        <v>0.36013820767402599</v>
      </c>
      <c r="P124" s="374">
        <v>1721.76611328125</v>
      </c>
      <c r="Q124" s="374">
        <v>1500</v>
      </c>
    </row>
    <row r="126" spans="1:1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14</v>
      </c>
    </row>
    <row r="4" spans="1:7" x14ac:dyDescent="0.2">
      <c r="A4" t="s">
        <v>23</v>
      </c>
    </row>
    <row r="5" spans="1:7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25</v>
      </c>
    </row>
    <row r="6" spans="1:7" x14ac:dyDescent="0.2">
      <c r="A6" s="5" t="s">
        <v>26</v>
      </c>
      <c r="B6" s="20" t="s">
        <v>1</v>
      </c>
      <c r="C6" s="17" t="s">
        <v>1</v>
      </c>
      <c r="D6" s="17" t="s">
        <v>1</v>
      </c>
      <c r="E6" s="17" t="s">
        <v>1</v>
      </c>
      <c r="F6" s="17" t="s">
        <v>1</v>
      </c>
      <c r="G6" s="23" t="s">
        <v>1</v>
      </c>
    </row>
    <row r="7" spans="1:7" x14ac:dyDescent="0.2">
      <c r="A7" s="2" t="s">
        <v>26</v>
      </c>
      <c r="B7" s="21">
        <v>8345</v>
      </c>
      <c r="C7" s="18">
        <v>0.95736837387085005</v>
      </c>
      <c r="D7" s="18">
        <v>4.0443509817123399E-2</v>
      </c>
      <c r="E7" s="18">
        <v>2.15184898115695E-3</v>
      </c>
      <c r="F7" s="18">
        <v>3.6265337257645997E-5</v>
      </c>
      <c r="G7" s="24">
        <v>4.4856008142232902E-2</v>
      </c>
    </row>
    <row r="8" spans="1:7" x14ac:dyDescent="0.2">
      <c r="A8" s="5" t="s">
        <v>27</v>
      </c>
      <c r="B8" s="20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23" t="s">
        <v>1</v>
      </c>
    </row>
    <row r="9" spans="1:7" x14ac:dyDescent="0.2">
      <c r="A9" s="2" t="s">
        <v>28</v>
      </c>
      <c r="B9" s="21">
        <v>2160</v>
      </c>
      <c r="C9" s="18">
        <v>0.97008806467056297</v>
      </c>
      <c r="D9" s="18">
        <v>2.9074240475893E-2</v>
      </c>
      <c r="E9" s="18">
        <v>8.3768070908263304E-4</v>
      </c>
      <c r="F9" s="18">
        <v>0</v>
      </c>
      <c r="G9" s="24">
        <v>3.07496003806591E-2</v>
      </c>
    </row>
    <row r="10" spans="1:7" x14ac:dyDescent="0.2">
      <c r="A10" s="2" t="s">
        <v>29</v>
      </c>
      <c r="B10" s="21">
        <v>352</v>
      </c>
      <c r="C10" s="18">
        <v>0.97873681783676103</v>
      </c>
      <c r="D10" s="18">
        <v>2.126320078969E-2</v>
      </c>
      <c r="E10" s="18">
        <v>0</v>
      </c>
      <c r="F10" s="18">
        <v>0</v>
      </c>
      <c r="G10" s="24">
        <v>2.126320078969E-2</v>
      </c>
    </row>
    <row r="11" spans="1:7" x14ac:dyDescent="0.2">
      <c r="A11" s="2" t="s">
        <v>30</v>
      </c>
      <c r="B11" s="21">
        <v>1378</v>
      </c>
      <c r="C11" s="18">
        <v>0.93679445981979403</v>
      </c>
      <c r="D11" s="18">
        <v>5.82419708371162E-2</v>
      </c>
      <c r="E11" s="18">
        <v>4.9635553732514399E-3</v>
      </c>
      <c r="F11" s="18">
        <v>0</v>
      </c>
      <c r="G11" s="24">
        <v>6.8169079720973996E-2</v>
      </c>
    </row>
    <row r="12" spans="1:7" x14ac:dyDescent="0.2">
      <c r="A12" s="2" t="s">
        <v>31</v>
      </c>
      <c r="B12" s="21">
        <v>1581</v>
      </c>
      <c r="C12" s="18">
        <v>0.93744891881942705</v>
      </c>
      <c r="D12" s="18">
        <v>5.9706110507249797E-2</v>
      </c>
      <c r="E12" s="18">
        <v>2.5833414401859002E-3</v>
      </c>
      <c r="F12" s="18">
        <v>2.6165018789470201E-4</v>
      </c>
      <c r="G12" s="24">
        <v>6.56577423214912E-2</v>
      </c>
    </row>
    <row r="13" spans="1:7" x14ac:dyDescent="0.2">
      <c r="A13" s="2" t="s">
        <v>32</v>
      </c>
      <c r="B13" s="21">
        <v>864</v>
      </c>
      <c r="C13" s="18">
        <v>0.97459334135055498</v>
      </c>
      <c r="D13" s="18">
        <v>2.5406666100025201E-2</v>
      </c>
      <c r="E13" s="18">
        <v>0</v>
      </c>
      <c r="F13" s="18">
        <v>0</v>
      </c>
      <c r="G13" s="24">
        <v>2.54066698253155E-2</v>
      </c>
    </row>
    <row r="14" spans="1:7" x14ac:dyDescent="0.2">
      <c r="A14" s="2" t="s">
        <v>33</v>
      </c>
      <c r="B14" s="21">
        <v>1527</v>
      </c>
      <c r="C14" s="18">
        <v>0.91676765680313099</v>
      </c>
      <c r="D14" s="18">
        <v>7.8053392469883007E-2</v>
      </c>
      <c r="E14" s="18">
        <v>5.1789213903248301E-3</v>
      </c>
      <c r="F14" s="18">
        <v>0</v>
      </c>
      <c r="G14" s="24">
        <v>8.8411241769790594E-2</v>
      </c>
    </row>
    <row r="15" spans="1:7" x14ac:dyDescent="0.2">
      <c r="A15" s="5" t="s">
        <v>34</v>
      </c>
      <c r="B15" s="20" t="s">
        <v>1</v>
      </c>
      <c r="C15" s="17" t="s">
        <v>1</v>
      </c>
      <c r="D15" s="17" t="s">
        <v>1</v>
      </c>
      <c r="E15" s="17" t="s">
        <v>1</v>
      </c>
      <c r="F15" s="17" t="s">
        <v>1</v>
      </c>
      <c r="G15" s="23" t="s">
        <v>1</v>
      </c>
    </row>
    <row r="16" spans="1:7" x14ac:dyDescent="0.2">
      <c r="A16" s="2" t="s">
        <v>35</v>
      </c>
      <c r="B16" s="21">
        <v>5349</v>
      </c>
      <c r="C16" s="18">
        <v>0.95167857408523604</v>
      </c>
      <c r="D16" s="18">
        <v>4.6190537512302399E-2</v>
      </c>
      <c r="E16" s="18">
        <v>2.0737445447593901E-3</v>
      </c>
      <c r="F16" s="18">
        <v>5.7148430641973398E-5</v>
      </c>
      <c r="G16" s="24">
        <v>5.0509471446275697E-2</v>
      </c>
    </row>
    <row r="17" spans="1:7" x14ac:dyDescent="0.2">
      <c r="A17" s="2" t="s">
        <v>36</v>
      </c>
      <c r="B17" s="21">
        <v>276</v>
      </c>
      <c r="C17" s="18">
        <v>0.99621874094009399</v>
      </c>
      <c r="D17" s="18">
        <v>1.80567571078427E-4</v>
      </c>
      <c r="E17" s="18">
        <v>3.6006732843816302E-3</v>
      </c>
      <c r="F17" s="18">
        <v>0</v>
      </c>
      <c r="G17" s="24">
        <v>7.3819099925458397E-3</v>
      </c>
    </row>
    <row r="18" spans="1:7" x14ac:dyDescent="0.2">
      <c r="A18" s="2" t="s">
        <v>37</v>
      </c>
      <c r="B18" s="21">
        <v>2249</v>
      </c>
      <c r="C18" s="18">
        <v>0.95819151401519798</v>
      </c>
      <c r="D18" s="18">
        <v>4.13319915533066E-2</v>
      </c>
      <c r="E18" s="18">
        <v>4.7647950123064198E-4</v>
      </c>
      <c r="F18" s="18">
        <v>0</v>
      </c>
      <c r="G18" s="24">
        <v>4.2284950613975497E-2</v>
      </c>
    </row>
    <row r="19" spans="1:7" x14ac:dyDescent="0.2">
      <c r="A19" s="2" t="s">
        <v>38</v>
      </c>
      <c r="B19" s="21">
        <v>272</v>
      </c>
      <c r="C19" s="18">
        <v>0.96560645103454601</v>
      </c>
      <c r="D19" s="18">
        <v>2.9524261131882699E-2</v>
      </c>
      <c r="E19" s="18">
        <v>4.8692850396037102E-3</v>
      </c>
      <c r="F19" s="18">
        <v>0</v>
      </c>
      <c r="G19" s="24">
        <v>3.9262831211090102E-2</v>
      </c>
    </row>
    <row r="20" spans="1:7" x14ac:dyDescent="0.2">
      <c r="A20" s="5" t="s">
        <v>39</v>
      </c>
      <c r="B20" s="20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23" t="s">
        <v>1</v>
      </c>
    </row>
    <row r="21" spans="1:7" x14ac:dyDescent="0.2">
      <c r="A21" s="2" t="s">
        <v>35</v>
      </c>
      <c r="B21" s="21">
        <v>5349</v>
      </c>
      <c r="C21" s="18">
        <v>0.95167857408523604</v>
      </c>
      <c r="D21" s="18">
        <v>4.6190537512302399E-2</v>
      </c>
      <c r="E21" s="18">
        <v>2.0737445447593901E-3</v>
      </c>
      <c r="F21" s="18">
        <v>5.7148430641973398E-5</v>
      </c>
      <c r="G21" s="24">
        <v>5.0509471446275697E-2</v>
      </c>
    </row>
    <row r="22" spans="1:7" x14ac:dyDescent="0.2">
      <c r="A22" s="2" t="s">
        <v>40</v>
      </c>
      <c r="B22" s="21">
        <v>91</v>
      </c>
      <c r="C22" s="18">
        <v>0.98808097839355502</v>
      </c>
      <c r="D22" s="18">
        <v>5.6917412439361204E-4</v>
      </c>
      <c r="E22" s="18">
        <v>1.13498233258724E-2</v>
      </c>
      <c r="F22" s="18">
        <v>0</v>
      </c>
      <c r="G22" s="24">
        <v>2.3268820717930801E-2</v>
      </c>
    </row>
    <row r="23" spans="1:7" x14ac:dyDescent="0.2">
      <c r="A23" s="2" t="s">
        <v>41</v>
      </c>
      <c r="B23" s="21">
        <v>155</v>
      </c>
      <c r="C23" s="18">
        <v>1</v>
      </c>
      <c r="D23" s="18">
        <v>0</v>
      </c>
      <c r="E23" s="18">
        <v>0</v>
      </c>
      <c r="F23" s="18">
        <v>0</v>
      </c>
      <c r="G23" s="24">
        <v>0</v>
      </c>
    </row>
    <row r="24" spans="1:7" x14ac:dyDescent="0.2">
      <c r="A24" s="2" t="s">
        <v>42</v>
      </c>
      <c r="B24" s="21">
        <v>30</v>
      </c>
      <c r="C24" s="18">
        <v>1</v>
      </c>
      <c r="D24" s="18">
        <v>0</v>
      </c>
      <c r="E24" s="18">
        <v>0</v>
      </c>
      <c r="F24" s="18">
        <v>0</v>
      </c>
      <c r="G24" s="24">
        <v>0</v>
      </c>
    </row>
    <row r="25" spans="1:7" x14ac:dyDescent="0.2">
      <c r="A25" s="2" t="s">
        <v>43</v>
      </c>
      <c r="B25" s="21">
        <v>10</v>
      </c>
      <c r="C25" s="18" t="s">
        <v>1</v>
      </c>
      <c r="D25" s="18" t="s">
        <v>1</v>
      </c>
      <c r="E25" s="18" t="s">
        <v>1</v>
      </c>
      <c r="F25" s="18" t="s">
        <v>1</v>
      </c>
      <c r="G25" s="24" t="s">
        <v>1</v>
      </c>
    </row>
    <row r="26" spans="1:7" x14ac:dyDescent="0.2">
      <c r="A26" s="2" t="s">
        <v>37</v>
      </c>
      <c r="B26" s="21">
        <v>2249</v>
      </c>
      <c r="C26" s="18">
        <v>0.95819151401519798</v>
      </c>
      <c r="D26" s="18">
        <v>4.13319915533066E-2</v>
      </c>
      <c r="E26" s="18">
        <v>4.7647950123064198E-4</v>
      </c>
      <c r="F26" s="18">
        <v>0</v>
      </c>
      <c r="G26" s="24">
        <v>4.2284950613975497E-2</v>
      </c>
    </row>
    <row r="27" spans="1:7" x14ac:dyDescent="0.2">
      <c r="A27" s="2" t="s">
        <v>44</v>
      </c>
      <c r="B27" s="21">
        <v>26</v>
      </c>
      <c r="C27" s="18" t="s">
        <v>1</v>
      </c>
      <c r="D27" s="18" t="s">
        <v>1</v>
      </c>
      <c r="E27" s="18" t="s">
        <v>1</v>
      </c>
      <c r="F27" s="18" t="s">
        <v>1</v>
      </c>
      <c r="G27" s="24" t="s">
        <v>1</v>
      </c>
    </row>
    <row r="28" spans="1:7" x14ac:dyDescent="0.2">
      <c r="A28" s="2" t="s">
        <v>45</v>
      </c>
      <c r="B28" s="21">
        <v>236</v>
      </c>
      <c r="C28" s="18">
        <v>0.96643298864364602</v>
      </c>
      <c r="D28" s="18">
        <v>2.7844389900565099E-2</v>
      </c>
      <c r="E28" s="18">
        <v>5.7226000353693997E-3</v>
      </c>
      <c r="F28" s="18">
        <v>0</v>
      </c>
      <c r="G28" s="24">
        <v>3.9289589971303898E-2</v>
      </c>
    </row>
    <row r="29" spans="1:7" x14ac:dyDescent="0.2">
      <c r="A29" s="5" t="s">
        <v>46</v>
      </c>
      <c r="B29" s="20" t="s">
        <v>1</v>
      </c>
      <c r="C29" s="17" t="s">
        <v>1</v>
      </c>
      <c r="D29" s="17" t="s">
        <v>1</v>
      </c>
      <c r="E29" s="17" t="s">
        <v>1</v>
      </c>
      <c r="F29" s="17" t="s">
        <v>1</v>
      </c>
      <c r="G29" s="23" t="s">
        <v>1</v>
      </c>
    </row>
    <row r="30" spans="1:7" x14ac:dyDescent="0.2">
      <c r="A30" s="2" t="s">
        <v>47</v>
      </c>
      <c r="B30" s="21">
        <v>419</v>
      </c>
      <c r="C30" s="18">
        <v>0.98109167814254805</v>
      </c>
      <c r="D30" s="18">
        <v>1.8561033532023399E-2</v>
      </c>
      <c r="E30" s="18">
        <v>3.4731021150946601E-4</v>
      </c>
      <c r="F30" s="18">
        <v>0</v>
      </c>
      <c r="G30" s="24">
        <v>1.92556492984295E-2</v>
      </c>
    </row>
    <row r="31" spans="1:7" x14ac:dyDescent="0.2">
      <c r="A31" s="2" t="s">
        <v>48</v>
      </c>
      <c r="B31" s="21">
        <v>1876</v>
      </c>
      <c r="C31" s="18">
        <v>0.98289829492569003</v>
      </c>
      <c r="D31" s="18">
        <v>1.71017125248909E-2</v>
      </c>
      <c r="E31" s="18">
        <v>0</v>
      </c>
      <c r="F31" s="18">
        <v>0</v>
      </c>
      <c r="G31" s="24">
        <v>1.7101710662245799E-2</v>
      </c>
    </row>
    <row r="32" spans="1:7" x14ac:dyDescent="0.2">
      <c r="A32" s="2" t="s">
        <v>49</v>
      </c>
      <c r="B32" s="21">
        <v>1643</v>
      </c>
      <c r="C32" s="18">
        <v>0.95922785997390703</v>
      </c>
      <c r="D32" s="18">
        <v>4.07363809645176E-2</v>
      </c>
      <c r="E32" s="18">
        <v>3.5778954043053097E-5</v>
      </c>
      <c r="F32" s="18">
        <v>0</v>
      </c>
      <c r="G32" s="24">
        <v>4.08079400658607E-2</v>
      </c>
    </row>
    <row r="33" spans="1:7" x14ac:dyDescent="0.2">
      <c r="A33" s="2" t="s">
        <v>50</v>
      </c>
      <c r="B33" s="21">
        <v>3813</v>
      </c>
      <c r="C33" s="18">
        <v>0.920013427734375</v>
      </c>
      <c r="D33" s="18">
        <v>7.5556352734565693E-2</v>
      </c>
      <c r="E33" s="18">
        <v>4.31066611781716E-3</v>
      </c>
      <c r="F33" s="18">
        <v>1.19547774374951E-4</v>
      </c>
      <c r="G33" s="24">
        <v>8.4536328911781297E-2</v>
      </c>
    </row>
    <row r="34" spans="1:7" x14ac:dyDescent="0.2">
      <c r="A34" s="5" t="s">
        <v>51</v>
      </c>
      <c r="B34" s="20" t="s">
        <v>1</v>
      </c>
      <c r="C34" s="17" t="s">
        <v>1</v>
      </c>
      <c r="D34" s="17" t="s">
        <v>1</v>
      </c>
      <c r="E34" s="17" t="s">
        <v>1</v>
      </c>
      <c r="F34" s="17" t="s">
        <v>1</v>
      </c>
      <c r="G34" s="23" t="s">
        <v>1</v>
      </c>
    </row>
    <row r="35" spans="1:7" x14ac:dyDescent="0.2">
      <c r="A35" s="2" t="s">
        <v>52</v>
      </c>
      <c r="B35" s="21">
        <v>2393</v>
      </c>
      <c r="C35" s="18">
        <v>0.97011709213256803</v>
      </c>
      <c r="D35" s="18">
        <v>2.98829358071089E-2</v>
      </c>
      <c r="E35" s="18">
        <v>0</v>
      </c>
      <c r="F35" s="18">
        <v>0</v>
      </c>
      <c r="G35" s="24">
        <v>2.9882939532399198E-2</v>
      </c>
    </row>
    <row r="36" spans="1:7" x14ac:dyDescent="0.2">
      <c r="A36" s="2" t="s">
        <v>53</v>
      </c>
      <c r="B36" s="21">
        <v>3631</v>
      </c>
      <c r="C36" s="18">
        <v>0.94314646720886197</v>
      </c>
      <c r="D36" s="18">
        <v>5.3292706608772299E-2</v>
      </c>
      <c r="E36" s="18">
        <v>3.43696353957057E-3</v>
      </c>
      <c r="F36" s="18">
        <v>1.2386048911139399E-4</v>
      </c>
      <c r="G36" s="24">
        <v>6.0538209974765798E-2</v>
      </c>
    </row>
    <row r="37" spans="1:7" x14ac:dyDescent="0.2">
      <c r="A37" s="2" t="s">
        <v>54</v>
      </c>
      <c r="B37" s="21">
        <v>1157</v>
      </c>
      <c r="C37" s="18">
        <v>0.94509476423263505</v>
      </c>
      <c r="D37" s="18">
        <v>4.6194870024919503E-2</v>
      </c>
      <c r="E37" s="18">
        <v>8.7103443220257794E-3</v>
      </c>
      <c r="F37" s="18">
        <v>0</v>
      </c>
      <c r="G37" s="24">
        <v>6.3615560531616197E-2</v>
      </c>
    </row>
    <row r="38" spans="1:7" x14ac:dyDescent="0.2">
      <c r="A38" s="2" t="s">
        <v>55</v>
      </c>
      <c r="B38" s="21">
        <v>1104</v>
      </c>
      <c r="C38" s="18">
        <v>0.94220948219299305</v>
      </c>
      <c r="D38" s="18">
        <v>5.52184768021107E-2</v>
      </c>
      <c r="E38" s="18">
        <v>2.5720507837832E-3</v>
      </c>
      <c r="F38" s="18">
        <v>0</v>
      </c>
      <c r="G38" s="24">
        <v>6.0362581163644798E-2</v>
      </c>
    </row>
    <row r="39" spans="1:7" x14ac:dyDescent="0.2">
      <c r="A39" s="5" t="s">
        <v>56</v>
      </c>
      <c r="B39" s="20" t="s">
        <v>1</v>
      </c>
      <c r="C39" s="17" t="s">
        <v>1</v>
      </c>
      <c r="D39" s="17" t="s">
        <v>1</v>
      </c>
      <c r="E39" s="17" t="s">
        <v>1</v>
      </c>
      <c r="F39" s="17" t="s">
        <v>1</v>
      </c>
      <c r="G39" s="23" t="s">
        <v>1</v>
      </c>
    </row>
    <row r="40" spans="1:7" x14ac:dyDescent="0.2">
      <c r="A40" s="2" t="s">
        <v>57</v>
      </c>
      <c r="B40" s="21">
        <v>7333</v>
      </c>
      <c r="C40" s="18">
        <v>0.95484024286270097</v>
      </c>
      <c r="D40" s="18">
        <v>4.3436709791421897E-2</v>
      </c>
      <c r="E40" s="18">
        <v>1.67901651002467E-3</v>
      </c>
      <c r="F40" s="18">
        <v>4.4022312067681903E-5</v>
      </c>
      <c r="G40" s="24">
        <v>4.6926811337471001E-2</v>
      </c>
    </row>
    <row r="41" spans="1:7" x14ac:dyDescent="0.2">
      <c r="A41" s="2" t="s">
        <v>58</v>
      </c>
      <c r="B41" s="21">
        <v>729</v>
      </c>
      <c r="C41" s="18">
        <v>0.96783351898193404</v>
      </c>
      <c r="D41" s="18">
        <v>2.7349624782800699E-2</v>
      </c>
      <c r="E41" s="18">
        <v>4.8168362118303802E-3</v>
      </c>
      <c r="F41" s="18">
        <v>0</v>
      </c>
      <c r="G41" s="24">
        <v>3.6983300000429202E-2</v>
      </c>
    </row>
    <row r="42" spans="1:7" x14ac:dyDescent="0.2">
      <c r="A42" s="5" t="s">
        <v>59</v>
      </c>
      <c r="B42" s="20" t="s">
        <v>1</v>
      </c>
      <c r="C42" s="17" t="s">
        <v>1</v>
      </c>
      <c r="D42" s="17" t="s">
        <v>1</v>
      </c>
      <c r="E42" s="17" t="s">
        <v>1</v>
      </c>
      <c r="F42" s="17" t="s">
        <v>1</v>
      </c>
      <c r="G42" s="23" t="s">
        <v>1</v>
      </c>
    </row>
    <row r="43" spans="1:7" x14ac:dyDescent="0.2">
      <c r="A43" s="2" t="s">
        <v>60</v>
      </c>
      <c r="B43" s="21">
        <v>6695</v>
      </c>
      <c r="C43" s="18">
        <v>0.95431017875671398</v>
      </c>
      <c r="D43" s="18">
        <v>4.3892566114664099E-2</v>
      </c>
      <c r="E43" s="18">
        <v>1.7486881697550401E-3</v>
      </c>
      <c r="F43" s="18">
        <v>4.8550755309406702E-5</v>
      </c>
      <c r="G43" s="24">
        <v>4.7535598278045703E-2</v>
      </c>
    </row>
    <row r="44" spans="1:7" x14ac:dyDescent="0.2">
      <c r="A44" s="2" t="s">
        <v>61</v>
      </c>
      <c r="B44" s="21">
        <v>876</v>
      </c>
      <c r="C44" s="18">
        <v>0.95880824327468905</v>
      </c>
      <c r="D44" s="18">
        <v>4.0418490767478901E-2</v>
      </c>
      <c r="E44" s="18">
        <v>7.7325158054009102E-4</v>
      </c>
      <c r="F44" s="18">
        <v>0</v>
      </c>
      <c r="G44" s="24">
        <v>4.1964989155530902E-2</v>
      </c>
    </row>
    <row r="45" spans="1:7" x14ac:dyDescent="0.2">
      <c r="A45" s="2" t="s">
        <v>62</v>
      </c>
      <c r="B45" s="21">
        <v>611</v>
      </c>
      <c r="C45" s="18">
        <v>0.97036904096603405</v>
      </c>
      <c r="D45" s="18">
        <v>2.4209691211581199E-2</v>
      </c>
      <c r="E45" s="18">
        <v>5.4212738759815702E-3</v>
      </c>
      <c r="F45" s="18">
        <v>0</v>
      </c>
      <c r="G45" s="24">
        <v>3.5052239894866902E-2</v>
      </c>
    </row>
    <row r="46" spans="1:7" x14ac:dyDescent="0.2">
      <c r="A46" s="5" t="s">
        <v>63</v>
      </c>
      <c r="B46" s="20" t="s">
        <v>1</v>
      </c>
      <c r="C46" s="17" t="s">
        <v>1</v>
      </c>
      <c r="D46" s="17" t="s">
        <v>1</v>
      </c>
      <c r="E46" s="17" t="s">
        <v>1</v>
      </c>
      <c r="F46" s="17" t="s">
        <v>1</v>
      </c>
      <c r="G46" s="23" t="s">
        <v>1</v>
      </c>
    </row>
    <row r="47" spans="1:7" x14ac:dyDescent="0.2">
      <c r="A47" s="2" t="s">
        <v>64</v>
      </c>
      <c r="B47" s="21">
        <v>1020</v>
      </c>
      <c r="C47" s="18">
        <v>0.96416312456131004</v>
      </c>
      <c r="D47" s="18">
        <v>3.5219818353653003E-2</v>
      </c>
      <c r="E47" s="18">
        <v>6.1703764367848602E-4</v>
      </c>
      <c r="F47" s="18">
        <v>0</v>
      </c>
      <c r="G47" s="24">
        <v>3.6453891545534099E-2</v>
      </c>
    </row>
    <row r="48" spans="1:7" x14ac:dyDescent="0.2">
      <c r="A48" s="2" t="s">
        <v>65</v>
      </c>
      <c r="B48" s="21">
        <v>705</v>
      </c>
      <c r="C48" s="18">
        <v>0.95092397928237904</v>
      </c>
      <c r="D48" s="18">
        <v>4.7905743122100802E-2</v>
      </c>
      <c r="E48" s="18">
        <v>1.1703013442456701E-3</v>
      </c>
      <c r="F48" s="18">
        <v>0</v>
      </c>
      <c r="G48" s="24">
        <v>5.0246350467204999E-2</v>
      </c>
    </row>
    <row r="49" spans="1:7" x14ac:dyDescent="0.2">
      <c r="A49" s="2" t="s">
        <v>66</v>
      </c>
      <c r="B49" s="21">
        <v>1255</v>
      </c>
      <c r="C49" s="18">
        <v>0.95503169298171997</v>
      </c>
      <c r="D49" s="18">
        <v>4.2442906647920602E-2</v>
      </c>
      <c r="E49" s="18">
        <v>2.2676798980683101E-3</v>
      </c>
      <c r="F49" s="18">
        <v>2.5773418019525701E-4</v>
      </c>
      <c r="G49" s="24">
        <v>4.7751471400260898E-2</v>
      </c>
    </row>
    <row r="50" spans="1:7" x14ac:dyDescent="0.2">
      <c r="A50" s="2" t="s">
        <v>67</v>
      </c>
      <c r="B50" s="21">
        <v>816</v>
      </c>
      <c r="C50" s="18">
        <v>0.96185922622680697</v>
      </c>
      <c r="D50" s="18">
        <v>3.4632366150617599E-2</v>
      </c>
      <c r="E50" s="18">
        <v>3.5083894617855501E-3</v>
      </c>
      <c r="F50" s="18">
        <v>0</v>
      </c>
      <c r="G50" s="24">
        <v>4.1649151593446697E-2</v>
      </c>
    </row>
    <row r="51" spans="1:7" x14ac:dyDescent="0.2">
      <c r="A51" s="2" t="s">
        <v>68</v>
      </c>
      <c r="B51" s="21">
        <v>781</v>
      </c>
      <c r="C51" s="18">
        <v>0.96021389961242698</v>
      </c>
      <c r="D51" s="18">
        <v>3.3855993300676297E-2</v>
      </c>
      <c r="E51" s="18">
        <v>5.9301070868968998E-3</v>
      </c>
      <c r="F51" s="18">
        <v>0</v>
      </c>
      <c r="G51" s="24">
        <v>4.5716211199760402E-2</v>
      </c>
    </row>
    <row r="52" spans="1:7" x14ac:dyDescent="0.2">
      <c r="A52" s="2" t="s">
        <v>69</v>
      </c>
      <c r="B52" s="21">
        <v>810</v>
      </c>
      <c r="C52" s="18">
        <v>0.96413755416870095</v>
      </c>
      <c r="D52" s="18">
        <v>3.33949662744999E-2</v>
      </c>
      <c r="E52" s="18">
        <v>2.4674749001860601E-3</v>
      </c>
      <c r="F52" s="18">
        <v>0</v>
      </c>
      <c r="G52" s="24">
        <v>3.8329921662807499E-2</v>
      </c>
    </row>
    <row r="53" spans="1:7" x14ac:dyDescent="0.2">
      <c r="A53" s="2" t="s">
        <v>70</v>
      </c>
      <c r="B53" s="21">
        <v>774</v>
      </c>
      <c r="C53" s="18">
        <v>0.95457822084426902</v>
      </c>
      <c r="D53" s="18">
        <v>4.2040798813104602E-2</v>
      </c>
      <c r="E53" s="18">
        <v>3.3809847664088002E-3</v>
      </c>
      <c r="F53" s="18">
        <v>0</v>
      </c>
      <c r="G53" s="24">
        <v>4.8802770674228703E-2</v>
      </c>
    </row>
    <row r="54" spans="1:7" x14ac:dyDescent="0.2">
      <c r="A54" s="2" t="s">
        <v>71</v>
      </c>
      <c r="B54" s="21">
        <v>836</v>
      </c>
      <c r="C54" s="18">
        <v>0.94530451297759999</v>
      </c>
      <c r="D54" s="18">
        <v>5.4164025932550403E-2</v>
      </c>
      <c r="E54" s="18">
        <v>5.3146673599258098E-4</v>
      </c>
      <c r="F54" s="18">
        <v>0</v>
      </c>
      <c r="G54" s="24">
        <v>5.5226959288120298E-2</v>
      </c>
    </row>
    <row r="55" spans="1:7" x14ac:dyDescent="0.2">
      <c r="A55" s="2" t="s">
        <v>72</v>
      </c>
      <c r="B55" s="21">
        <v>508</v>
      </c>
      <c r="C55" s="18">
        <v>0.95720529556274403</v>
      </c>
      <c r="D55" s="18">
        <v>4.2485799640417099E-2</v>
      </c>
      <c r="E55" s="18">
        <v>3.0893538496457002E-4</v>
      </c>
      <c r="F55" s="18">
        <v>0</v>
      </c>
      <c r="G55" s="24">
        <v>4.3103668838739402E-2</v>
      </c>
    </row>
    <row r="56" spans="1:7" x14ac:dyDescent="0.2">
      <c r="A56" s="2" t="s">
        <v>73</v>
      </c>
      <c r="B56" s="21">
        <v>840</v>
      </c>
      <c r="C56" s="18">
        <v>0.95954632759094205</v>
      </c>
      <c r="D56" s="18">
        <v>3.9080210030078902E-2</v>
      </c>
      <c r="E56" s="18">
        <v>1.3734813546761901E-3</v>
      </c>
      <c r="F56" s="18">
        <v>0</v>
      </c>
      <c r="G56" s="24">
        <v>4.1827168315648998E-2</v>
      </c>
    </row>
    <row r="57" spans="1:7" x14ac:dyDescent="0.2">
      <c r="A57" s="5" t="s">
        <v>74</v>
      </c>
      <c r="B57" s="20" t="s">
        <v>1</v>
      </c>
      <c r="C57" s="17" t="s">
        <v>1</v>
      </c>
      <c r="D57" s="17" t="s">
        <v>1</v>
      </c>
      <c r="E57" s="17" t="s">
        <v>1</v>
      </c>
      <c r="F57" s="17" t="s">
        <v>1</v>
      </c>
      <c r="G57" s="23" t="s">
        <v>1</v>
      </c>
    </row>
    <row r="58" spans="1:7" x14ac:dyDescent="0.2">
      <c r="A58" s="2" t="s">
        <v>75</v>
      </c>
      <c r="B58" s="21">
        <v>1020</v>
      </c>
      <c r="C58" s="18">
        <v>0.96416312456131004</v>
      </c>
      <c r="D58" s="18">
        <v>3.5219818353653003E-2</v>
      </c>
      <c r="E58" s="18">
        <v>6.1703764367848602E-4</v>
      </c>
      <c r="F58" s="18">
        <v>0</v>
      </c>
      <c r="G58" s="24">
        <v>3.6453891545534099E-2</v>
      </c>
    </row>
    <row r="59" spans="1:7" x14ac:dyDescent="0.2">
      <c r="A59" s="2" t="s">
        <v>76</v>
      </c>
      <c r="B59" s="21">
        <v>3601</v>
      </c>
      <c r="C59" s="18">
        <v>0.96384179592132602</v>
      </c>
      <c r="D59" s="18">
        <v>3.47495414316654E-2</v>
      </c>
      <c r="E59" s="18">
        <v>1.40868569724262E-3</v>
      </c>
      <c r="F59" s="18">
        <v>0</v>
      </c>
      <c r="G59" s="24">
        <v>3.7566911429166801E-2</v>
      </c>
    </row>
    <row r="60" spans="1:7" x14ac:dyDescent="0.2">
      <c r="A60" s="2" t="s">
        <v>77</v>
      </c>
      <c r="B60" s="21">
        <v>2073</v>
      </c>
      <c r="C60" s="18">
        <v>0.95519679784774802</v>
      </c>
      <c r="D60" s="18">
        <v>4.11347895860672E-2</v>
      </c>
      <c r="E60" s="18">
        <v>3.66840651258826E-3</v>
      </c>
      <c r="F60" s="18">
        <v>0</v>
      </c>
      <c r="G60" s="24">
        <v>4.8471599817276001E-2</v>
      </c>
    </row>
    <row r="61" spans="1:7" x14ac:dyDescent="0.2">
      <c r="A61" s="2" t="s">
        <v>78</v>
      </c>
      <c r="B61" s="21">
        <v>1651</v>
      </c>
      <c r="C61" s="18">
        <v>0.92284268140792802</v>
      </c>
      <c r="D61" s="18">
        <v>7.2695881128311199E-2</v>
      </c>
      <c r="E61" s="18">
        <v>4.1226125322282297E-3</v>
      </c>
      <c r="F61" s="18">
        <v>3.3883407013490802E-4</v>
      </c>
      <c r="G61" s="24">
        <v>8.1957608461380005E-2</v>
      </c>
    </row>
    <row r="62" spans="1:7" x14ac:dyDescent="0.2">
      <c r="A62" s="5" t="s">
        <v>79</v>
      </c>
      <c r="B62" s="20" t="s">
        <v>1</v>
      </c>
      <c r="C62" s="17" t="s">
        <v>1</v>
      </c>
      <c r="D62" s="17" t="s">
        <v>1</v>
      </c>
      <c r="E62" s="17" t="s">
        <v>1</v>
      </c>
      <c r="F62" s="17" t="s">
        <v>1</v>
      </c>
      <c r="G62" s="23" t="s">
        <v>1</v>
      </c>
    </row>
    <row r="63" spans="1:7" x14ac:dyDescent="0.2">
      <c r="A63" s="2" t="s">
        <v>80</v>
      </c>
      <c r="B63" s="21">
        <v>6667</v>
      </c>
      <c r="C63" s="18">
        <v>0.95823687314987205</v>
      </c>
      <c r="D63" s="18">
        <v>3.99764738976955E-2</v>
      </c>
      <c r="E63" s="18">
        <v>1.74303038511425E-3</v>
      </c>
      <c r="F63" s="18">
        <v>4.3602554796962101E-5</v>
      </c>
      <c r="G63" s="24">
        <v>4.3593339622020701E-2</v>
      </c>
    </row>
    <row r="64" spans="1:7" x14ac:dyDescent="0.2">
      <c r="A64" s="2" t="s">
        <v>81</v>
      </c>
      <c r="B64" s="21">
        <v>272</v>
      </c>
      <c r="C64" s="18">
        <v>0.95011430978775002</v>
      </c>
      <c r="D64" s="18">
        <v>4.6353869140148198E-2</v>
      </c>
      <c r="E64" s="18">
        <v>3.53179522790015E-3</v>
      </c>
      <c r="F64" s="18">
        <v>0</v>
      </c>
      <c r="G64" s="24">
        <v>5.3417459130287198E-2</v>
      </c>
    </row>
    <row r="65" spans="1:7" x14ac:dyDescent="0.2">
      <c r="A65" s="2" t="s">
        <v>82</v>
      </c>
      <c r="B65" s="21">
        <v>568</v>
      </c>
      <c r="C65" s="18">
        <v>0.95598340034484897</v>
      </c>
      <c r="D65" s="18">
        <v>4.2448919266462298E-2</v>
      </c>
      <c r="E65" s="18">
        <v>1.5676738694310199E-3</v>
      </c>
      <c r="F65" s="18">
        <v>0</v>
      </c>
      <c r="G65" s="24">
        <v>4.5584268867969499E-2</v>
      </c>
    </row>
    <row r="66" spans="1:7" x14ac:dyDescent="0.2">
      <c r="A66" s="2" t="s">
        <v>83</v>
      </c>
      <c r="B66" s="21">
        <v>755</v>
      </c>
      <c r="C66" s="18">
        <v>0.94845271110534701</v>
      </c>
      <c r="D66" s="18">
        <v>4.6548888087272602E-2</v>
      </c>
      <c r="E66" s="18">
        <v>4.9984301440417801E-3</v>
      </c>
      <c r="F66" s="18">
        <v>0</v>
      </c>
      <c r="G66" s="24">
        <v>5.65457493066788E-2</v>
      </c>
    </row>
    <row r="67" spans="1:7" x14ac:dyDescent="0.2">
      <c r="A67" s="5" t="s">
        <v>84</v>
      </c>
      <c r="B67" s="20" t="s">
        <v>1</v>
      </c>
      <c r="C67" s="17" t="s">
        <v>1</v>
      </c>
      <c r="D67" s="17" t="s">
        <v>1</v>
      </c>
      <c r="E67" s="17" t="s">
        <v>1</v>
      </c>
      <c r="F67" s="17" t="s">
        <v>1</v>
      </c>
      <c r="G67" s="23" t="s">
        <v>1</v>
      </c>
    </row>
    <row r="68" spans="1:7" x14ac:dyDescent="0.2">
      <c r="A68" s="2" t="s">
        <v>85</v>
      </c>
      <c r="B68" s="21">
        <v>7612</v>
      </c>
      <c r="C68" s="18">
        <v>0.95539337396621704</v>
      </c>
      <c r="D68" s="18">
        <v>4.2776279151439701E-2</v>
      </c>
      <c r="E68" s="18">
        <v>1.7903357511386299E-3</v>
      </c>
      <c r="F68" s="18">
        <v>4.0025955968303599E-5</v>
      </c>
      <c r="G68" s="24">
        <v>4.6477030962705598E-2</v>
      </c>
    </row>
    <row r="69" spans="1:7" x14ac:dyDescent="0.2">
      <c r="A69" s="2" t="s">
        <v>86</v>
      </c>
      <c r="B69" s="21">
        <v>200</v>
      </c>
      <c r="C69" s="18">
        <v>0.94541949033737205</v>
      </c>
      <c r="D69" s="18">
        <v>4.9293607473373399E-2</v>
      </c>
      <c r="E69" s="18">
        <v>5.2868877537548499E-3</v>
      </c>
      <c r="F69" s="18">
        <v>0</v>
      </c>
      <c r="G69" s="24">
        <v>5.98673783242702E-2</v>
      </c>
    </row>
    <row r="70" spans="1:7" x14ac:dyDescent="0.2">
      <c r="A70" s="2" t="s">
        <v>87</v>
      </c>
      <c r="B70" s="21">
        <v>461</v>
      </c>
      <c r="C70" s="18">
        <v>0.99127900600433305</v>
      </c>
      <c r="D70" s="18">
        <v>5.5784103460609904E-3</v>
      </c>
      <c r="E70" s="18">
        <v>3.1425592023879298E-3</v>
      </c>
      <c r="F70" s="18">
        <v>0</v>
      </c>
      <c r="G70" s="24">
        <v>1.18635296821594E-2</v>
      </c>
    </row>
    <row r="71" spans="1:7" x14ac:dyDescent="0.2">
      <c r="A71" s="2" t="s">
        <v>88</v>
      </c>
      <c r="B71" s="21">
        <v>54</v>
      </c>
      <c r="C71" s="18">
        <v>0.96292597055435203</v>
      </c>
      <c r="D71" s="18">
        <v>1.9791411235928501E-2</v>
      </c>
      <c r="E71" s="18">
        <v>1.7282638698816299E-2</v>
      </c>
      <c r="F71" s="18">
        <v>0</v>
      </c>
      <c r="G71" s="24">
        <v>5.4356690496206297E-2</v>
      </c>
    </row>
    <row r="72" spans="1:7" x14ac:dyDescent="0.2">
      <c r="A72" s="5" t="s">
        <v>89</v>
      </c>
      <c r="B72" s="20" t="s">
        <v>1</v>
      </c>
      <c r="C72" s="17" t="s">
        <v>1</v>
      </c>
      <c r="D72" s="17" t="s">
        <v>1</v>
      </c>
      <c r="E72" s="17" t="s">
        <v>1</v>
      </c>
      <c r="F72" s="17" t="s">
        <v>1</v>
      </c>
      <c r="G72" s="23" t="s">
        <v>1</v>
      </c>
    </row>
    <row r="73" spans="1:7" x14ac:dyDescent="0.2">
      <c r="A73" s="2" t="s">
        <v>89</v>
      </c>
      <c r="B73" s="21">
        <v>4085</v>
      </c>
      <c r="C73" s="18">
        <v>0.96600538492202803</v>
      </c>
      <c r="D73" s="18">
        <v>3.2641645520925501E-2</v>
      </c>
      <c r="E73" s="18">
        <v>1.3529761927202301E-3</v>
      </c>
      <c r="F73" s="18">
        <v>0</v>
      </c>
      <c r="G73" s="24">
        <v>3.5347599536180503E-2</v>
      </c>
    </row>
    <row r="74" spans="1:7" x14ac:dyDescent="0.2">
      <c r="A74" s="2" t="s">
        <v>90</v>
      </c>
      <c r="B74" s="21">
        <v>1984</v>
      </c>
      <c r="C74" s="18">
        <v>0.89386302232742298</v>
      </c>
      <c r="D74" s="18">
        <v>9.5059335231781006E-2</v>
      </c>
      <c r="E74" s="18">
        <v>1.1077630333602401E-2</v>
      </c>
      <c r="F74" s="18">
        <v>0</v>
      </c>
      <c r="G74" s="24">
        <v>0.11721459031105</v>
      </c>
    </row>
    <row r="75" spans="1:7" x14ac:dyDescent="0.2">
      <c r="A75" s="5" t="s">
        <v>91</v>
      </c>
      <c r="B75" s="20" t="s">
        <v>1</v>
      </c>
      <c r="C75" s="17" t="s">
        <v>1</v>
      </c>
      <c r="D75" s="17" t="s">
        <v>1</v>
      </c>
      <c r="E75" s="17" t="s">
        <v>1</v>
      </c>
      <c r="F75" s="17" t="s">
        <v>1</v>
      </c>
      <c r="G75" s="23" t="s">
        <v>1</v>
      </c>
    </row>
    <row r="76" spans="1:7" x14ac:dyDescent="0.2">
      <c r="A76" s="2" t="s">
        <v>92</v>
      </c>
      <c r="B76" s="21">
        <v>2025</v>
      </c>
      <c r="C76" s="18">
        <v>0.96315056085586503</v>
      </c>
      <c r="D76" s="18">
        <v>3.4682493656873703E-2</v>
      </c>
      <c r="E76" s="18">
        <v>2.1669717971235501E-3</v>
      </c>
      <c r="F76" s="18">
        <v>0</v>
      </c>
      <c r="G76" s="24">
        <v>3.9016440510749803E-2</v>
      </c>
    </row>
    <row r="77" spans="1:7" x14ac:dyDescent="0.2">
      <c r="A77" s="2" t="s">
        <v>93</v>
      </c>
      <c r="B77" s="21">
        <v>1042</v>
      </c>
      <c r="C77" s="18">
        <v>0.95882284641265902</v>
      </c>
      <c r="D77" s="18">
        <v>3.8223590701818501E-2</v>
      </c>
      <c r="E77" s="18">
        <v>2.9535754583776001E-3</v>
      </c>
      <c r="F77" s="18">
        <v>0</v>
      </c>
      <c r="G77" s="24">
        <v>4.41307388246059E-2</v>
      </c>
    </row>
    <row r="78" spans="1:7" x14ac:dyDescent="0.2">
      <c r="A78" s="2" t="s">
        <v>94</v>
      </c>
      <c r="B78" s="21">
        <v>2969</v>
      </c>
      <c r="C78" s="18">
        <v>0.94977855682373002</v>
      </c>
      <c r="D78" s="18">
        <v>4.7436725348234197E-2</v>
      </c>
      <c r="E78" s="18">
        <v>2.7847287710756098E-3</v>
      </c>
      <c r="F78" s="18">
        <v>0</v>
      </c>
      <c r="G78" s="24">
        <v>5.3006179630756399E-2</v>
      </c>
    </row>
    <row r="79" spans="1:7" x14ac:dyDescent="0.2">
      <c r="A79" s="5" t="s">
        <v>95</v>
      </c>
      <c r="B79" s="20" t="s">
        <v>1</v>
      </c>
      <c r="C79" s="17" t="s">
        <v>1</v>
      </c>
      <c r="D79" s="17" t="s">
        <v>1</v>
      </c>
      <c r="E79" s="17" t="s">
        <v>1</v>
      </c>
      <c r="F79" s="17" t="s">
        <v>1</v>
      </c>
      <c r="G79" s="23" t="s">
        <v>1</v>
      </c>
    </row>
    <row r="80" spans="1:7" x14ac:dyDescent="0.2">
      <c r="A80" s="2" t="s">
        <v>96</v>
      </c>
      <c r="B80" s="21">
        <v>1058</v>
      </c>
      <c r="C80" s="18">
        <v>0.97282075881957997</v>
      </c>
      <c r="D80" s="18">
        <v>2.6055954396724701E-2</v>
      </c>
      <c r="E80" s="18">
        <v>1.12327712122351E-3</v>
      </c>
      <c r="F80" s="18">
        <v>0</v>
      </c>
      <c r="G80" s="24">
        <v>2.8302509337663699E-2</v>
      </c>
    </row>
    <row r="81" spans="1:7" x14ac:dyDescent="0.2">
      <c r="A81" s="2" t="s">
        <v>97</v>
      </c>
      <c r="B81" s="21">
        <v>1171</v>
      </c>
      <c r="C81" s="18">
        <v>0.970636427402496</v>
      </c>
      <c r="D81" s="18">
        <v>2.87107396870852E-2</v>
      </c>
      <c r="E81" s="18">
        <v>6.5280689159408201E-4</v>
      </c>
      <c r="F81" s="18">
        <v>0</v>
      </c>
      <c r="G81" s="24">
        <v>3.0016349628567699E-2</v>
      </c>
    </row>
    <row r="82" spans="1:7" x14ac:dyDescent="0.2">
      <c r="A82" s="2" t="s">
        <v>98</v>
      </c>
      <c r="B82" s="21">
        <v>246</v>
      </c>
      <c r="C82" s="18">
        <v>0.96535563468933105</v>
      </c>
      <c r="D82" s="18">
        <v>3.2514460384845699E-2</v>
      </c>
      <c r="E82" s="18">
        <v>2.12992122396827E-3</v>
      </c>
      <c r="F82" s="18">
        <v>0</v>
      </c>
      <c r="G82" s="24">
        <v>3.6774300038814503E-2</v>
      </c>
    </row>
    <row r="83" spans="1:7" x14ac:dyDescent="0.2">
      <c r="A83" s="2" t="s">
        <v>99</v>
      </c>
      <c r="B83" s="21">
        <v>677</v>
      </c>
      <c r="C83" s="18">
        <v>0.95832097530365001</v>
      </c>
      <c r="D83" s="18">
        <v>4.1679050773382201E-2</v>
      </c>
      <c r="E83" s="18">
        <v>0</v>
      </c>
      <c r="F83" s="18">
        <v>0</v>
      </c>
      <c r="G83" s="24">
        <v>4.1679050773382201E-2</v>
      </c>
    </row>
    <row r="84" spans="1:7" x14ac:dyDescent="0.2">
      <c r="A84" s="2" t="s">
        <v>100</v>
      </c>
      <c r="B84" s="21">
        <v>361</v>
      </c>
      <c r="C84" s="18">
        <v>0.946860551834106</v>
      </c>
      <c r="D84" s="18">
        <v>4.9101911485195202E-2</v>
      </c>
      <c r="E84" s="18">
        <v>4.0375534445047396E-3</v>
      </c>
      <c r="F84" s="18">
        <v>0</v>
      </c>
      <c r="G84" s="24">
        <v>5.7177018374204601E-2</v>
      </c>
    </row>
    <row r="85" spans="1:7" x14ac:dyDescent="0.2">
      <c r="A85" s="2" t="s">
        <v>101</v>
      </c>
      <c r="B85" s="21">
        <v>973</v>
      </c>
      <c r="C85" s="18">
        <v>0.918138086795807</v>
      </c>
      <c r="D85" s="18">
        <v>7.7113993465900393E-2</v>
      </c>
      <c r="E85" s="18">
        <v>4.7479439526796298E-3</v>
      </c>
      <c r="F85" s="18">
        <v>0</v>
      </c>
      <c r="G85" s="24">
        <v>8.6609877645969405E-2</v>
      </c>
    </row>
    <row r="86" spans="1:7" x14ac:dyDescent="0.2">
      <c r="A86" s="2" t="s">
        <v>102</v>
      </c>
      <c r="B86" s="21">
        <v>299</v>
      </c>
      <c r="C86" s="18">
        <v>0.82406741380691495</v>
      </c>
      <c r="D86" s="18">
        <v>0.17424389719963099</v>
      </c>
      <c r="E86" s="18">
        <v>1.6887154197320301E-3</v>
      </c>
      <c r="F86" s="18">
        <v>0</v>
      </c>
      <c r="G86" s="24">
        <v>0.177621319890022</v>
      </c>
    </row>
    <row r="87" spans="1:7" x14ac:dyDescent="0.2">
      <c r="A87" s="2" t="s">
        <v>103</v>
      </c>
      <c r="B87" s="21">
        <v>341</v>
      </c>
      <c r="C87" s="18">
        <v>0.92015844583511397</v>
      </c>
      <c r="D87" s="18">
        <v>5.8774203062057502E-2</v>
      </c>
      <c r="E87" s="18">
        <v>2.1067362278699899E-2</v>
      </c>
      <c r="F87" s="18">
        <v>0</v>
      </c>
      <c r="G87" s="24">
        <v>0.10090892016887699</v>
      </c>
    </row>
    <row r="88" spans="1:7" x14ac:dyDescent="0.2">
      <c r="A88" s="2" t="s">
        <v>104</v>
      </c>
      <c r="B88" s="21">
        <v>859</v>
      </c>
      <c r="C88" s="18">
        <v>0.969465672969818</v>
      </c>
      <c r="D88" s="18">
        <v>2.7885450050234802E-2</v>
      </c>
      <c r="E88" s="18">
        <v>2.6488620787859002E-3</v>
      </c>
      <c r="F88" s="18">
        <v>0</v>
      </c>
      <c r="G88" s="24">
        <v>3.3183168619871098E-2</v>
      </c>
    </row>
    <row r="89" spans="1:7" x14ac:dyDescent="0.2">
      <c r="A89" s="5" t="s">
        <v>105</v>
      </c>
      <c r="B89" s="20" t="s">
        <v>1</v>
      </c>
      <c r="C89" s="17" t="s">
        <v>1</v>
      </c>
      <c r="D89" s="17" t="s">
        <v>1</v>
      </c>
      <c r="E89" s="17" t="s">
        <v>1</v>
      </c>
      <c r="F89" s="17" t="s">
        <v>1</v>
      </c>
      <c r="G89" s="23" t="s">
        <v>1</v>
      </c>
    </row>
    <row r="90" spans="1:7" x14ac:dyDescent="0.2">
      <c r="A90" s="2" t="s">
        <v>106</v>
      </c>
      <c r="B90" s="21">
        <v>922</v>
      </c>
      <c r="C90" s="18">
        <v>0.98214286565780595</v>
      </c>
      <c r="D90" s="18">
        <v>1.7664385959506E-2</v>
      </c>
      <c r="E90" s="18">
        <v>1.9277640967629801E-4</v>
      </c>
      <c r="F90" s="18">
        <v>0</v>
      </c>
      <c r="G90" s="24">
        <v>1.8049940466880798E-2</v>
      </c>
    </row>
    <row r="91" spans="1:7" x14ac:dyDescent="0.2">
      <c r="A91" s="2" t="s">
        <v>107</v>
      </c>
      <c r="B91" s="21">
        <v>2171</v>
      </c>
      <c r="C91" s="18">
        <v>0.97495007514953602</v>
      </c>
      <c r="D91" s="18">
        <v>2.4352043867111199E-2</v>
      </c>
      <c r="E91" s="18">
        <v>6.9785682717338204E-4</v>
      </c>
      <c r="F91" s="18">
        <v>0</v>
      </c>
      <c r="G91" s="24">
        <v>2.5747759267687801E-2</v>
      </c>
    </row>
    <row r="92" spans="1:7" x14ac:dyDescent="0.2">
      <c r="A92" s="2" t="s">
        <v>108</v>
      </c>
      <c r="B92" s="21">
        <v>3925</v>
      </c>
      <c r="C92" s="18">
        <v>0.94189703464508101</v>
      </c>
      <c r="D92" s="18">
        <v>5.7082809507846798E-2</v>
      </c>
      <c r="E92" s="18">
        <v>1.02015410084277E-3</v>
      </c>
      <c r="F92" s="18">
        <v>0</v>
      </c>
      <c r="G92" s="24">
        <v>5.9123121201992E-2</v>
      </c>
    </row>
    <row r="93" spans="1:7" x14ac:dyDescent="0.2">
      <c r="A93" s="2" t="s">
        <v>109</v>
      </c>
      <c r="B93" s="21">
        <v>689</v>
      </c>
      <c r="C93" s="18">
        <v>0.89991730451583896</v>
      </c>
      <c r="D93" s="18">
        <v>8.7184675037860898E-2</v>
      </c>
      <c r="E93" s="18">
        <v>1.2247284874320001E-2</v>
      </c>
      <c r="F93" s="18">
        <v>6.5075734164565802E-4</v>
      </c>
      <c r="G93" s="24">
        <v>0.113631516695023</v>
      </c>
    </row>
    <row r="94" spans="1:7" x14ac:dyDescent="0.2">
      <c r="A94" s="5" t="s">
        <v>110</v>
      </c>
      <c r="B94" s="20" t="s">
        <v>1</v>
      </c>
      <c r="C94" s="17" t="s">
        <v>1</v>
      </c>
      <c r="D94" s="17" t="s">
        <v>1</v>
      </c>
      <c r="E94" s="17" t="s">
        <v>1</v>
      </c>
      <c r="F94" s="17" t="s">
        <v>1</v>
      </c>
      <c r="G94" s="23" t="s">
        <v>1</v>
      </c>
    </row>
    <row r="95" spans="1:7" x14ac:dyDescent="0.2">
      <c r="A95" s="2" t="s">
        <v>106</v>
      </c>
      <c r="B95" s="21">
        <v>1471</v>
      </c>
      <c r="C95" s="18">
        <v>0.98028969764709495</v>
      </c>
      <c r="D95" s="18">
        <v>1.9582694396376599E-2</v>
      </c>
      <c r="E95" s="18">
        <v>1.27580948174E-4</v>
      </c>
      <c r="F95" s="18">
        <v>0</v>
      </c>
      <c r="G95" s="24">
        <v>1.9837860018014901E-2</v>
      </c>
    </row>
    <row r="96" spans="1:7" x14ac:dyDescent="0.2">
      <c r="A96" s="2" t="s">
        <v>107</v>
      </c>
      <c r="B96" s="21">
        <v>2913</v>
      </c>
      <c r="C96" s="18">
        <v>0.97110152244567904</v>
      </c>
      <c r="D96" s="18">
        <v>2.8320092707872401E-2</v>
      </c>
      <c r="E96" s="18">
        <v>5.7838537031784697E-4</v>
      </c>
      <c r="F96" s="18">
        <v>0</v>
      </c>
      <c r="G96" s="24">
        <v>2.9476860538125E-2</v>
      </c>
    </row>
    <row r="97" spans="1:7" x14ac:dyDescent="0.2">
      <c r="A97" s="2" t="s">
        <v>108</v>
      </c>
      <c r="B97" s="21">
        <v>2959</v>
      </c>
      <c r="C97" s="18">
        <v>0.92609995603561401</v>
      </c>
      <c r="D97" s="18">
        <v>7.2158567607402802E-2</v>
      </c>
      <c r="E97" s="18">
        <v>1.74145644996315E-3</v>
      </c>
      <c r="F97" s="18">
        <v>0</v>
      </c>
      <c r="G97" s="24">
        <v>7.56414830684662E-2</v>
      </c>
    </row>
    <row r="98" spans="1:7" x14ac:dyDescent="0.2">
      <c r="A98" s="2" t="s">
        <v>109</v>
      </c>
      <c r="B98" s="21">
        <v>364</v>
      </c>
      <c r="C98" s="18">
        <v>0.88087767362594604</v>
      </c>
      <c r="D98" s="18">
        <v>9.6553735435009003E-2</v>
      </c>
      <c r="E98" s="18">
        <v>2.1280385553836802E-2</v>
      </c>
      <c r="F98" s="18">
        <v>1.28819607198238E-3</v>
      </c>
      <c r="G98" s="24">
        <v>0.142979085445404</v>
      </c>
    </row>
    <row r="99" spans="1:7" x14ac:dyDescent="0.2">
      <c r="A99" s="5" t="s">
        <v>111</v>
      </c>
      <c r="B99" s="20" t="s">
        <v>1</v>
      </c>
      <c r="C99" s="17" t="s">
        <v>1</v>
      </c>
      <c r="D99" s="17" t="s">
        <v>1</v>
      </c>
      <c r="E99" s="17" t="s">
        <v>1</v>
      </c>
      <c r="F99" s="17" t="s">
        <v>1</v>
      </c>
      <c r="G99" s="23" t="s">
        <v>1</v>
      </c>
    </row>
    <row r="100" spans="1:7" x14ac:dyDescent="0.2">
      <c r="A100" s="2" t="s">
        <v>112</v>
      </c>
      <c r="B100" s="21">
        <v>497</v>
      </c>
      <c r="C100" s="18">
        <v>0.97304666042327903</v>
      </c>
      <c r="D100" s="18">
        <v>2.56919544190168E-2</v>
      </c>
      <c r="E100" s="18">
        <v>1.2614005245268299E-3</v>
      </c>
      <c r="F100" s="18">
        <v>0</v>
      </c>
      <c r="G100" s="24">
        <v>2.8214760124683401E-2</v>
      </c>
    </row>
    <row r="101" spans="1:7" x14ac:dyDescent="0.2">
      <c r="A101" s="2" t="s">
        <v>113</v>
      </c>
      <c r="B101" s="21">
        <v>1211</v>
      </c>
      <c r="C101" s="18">
        <v>0.97243416309356701</v>
      </c>
      <c r="D101" s="18">
        <v>2.6066642254590999E-2</v>
      </c>
      <c r="E101" s="18">
        <v>1.49921467527747E-3</v>
      </c>
      <c r="F101" s="18">
        <v>0</v>
      </c>
      <c r="G101" s="24">
        <v>2.9065070673823402E-2</v>
      </c>
    </row>
    <row r="102" spans="1:7" x14ac:dyDescent="0.2">
      <c r="A102" s="2" t="s">
        <v>114</v>
      </c>
      <c r="B102" s="21">
        <v>1735</v>
      </c>
      <c r="C102" s="18">
        <v>0.95718169212341297</v>
      </c>
      <c r="D102" s="18">
        <v>4.17188815772533E-2</v>
      </c>
      <c r="E102" s="18">
        <v>1.09945028088987E-3</v>
      </c>
      <c r="F102" s="18">
        <v>0</v>
      </c>
      <c r="G102" s="24">
        <v>4.3917778879404103E-2</v>
      </c>
    </row>
    <row r="103" spans="1:7" x14ac:dyDescent="0.2">
      <c r="A103" s="2" t="s">
        <v>115</v>
      </c>
      <c r="B103" s="21">
        <v>1201</v>
      </c>
      <c r="C103" s="18">
        <v>0.94140869379043601</v>
      </c>
      <c r="D103" s="18">
        <v>5.196762830019E-2</v>
      </c>
      <c r="E103" s="18">
        <v>6.3263438642025003E-3</v>
      </c>
      <c r="F103" s="18">
        <v>2.9734621057286902E-4</v>
      </c>
      <c r="G103" s="24">
        <v>6.5512359142303495E-2</v>
      </c>
    </row>
    <row r="104" spans="1:7" x14ac:dyDescent="0.2">
      <c r="A104" s="2" t="s">
        <v>116</v>
      </c>
      <c r="B104" s="21">
        <v>1368</v>
      </c>
      <c r="C104" s="18">
        <v>0.938481986522675</v>
      </c>
      <c r="D104" s="18">
        <v>5.77265061438084E-2</v>
      </c>
      <c r="E104" s="18">
        <v>3.79151618108153E-3</v>
      </c>
      <c r="F104" s="18">
        <v>0</v>
      </c>
      <c r="G104" s="24">
        <v>6.5309539437294006E-2</v>
      </c>
    </row>
    <row r="105" spans="1:7" x14ac:dyDescent="0.2">
      <c r="A105" s="2" t="s">
        <v>117</v>
      </c>
      <c r="B105" s="21">
        <v>1287</v>
      </c>
      <c r="C105" s="18">
        <v>0.95966750383377097</v>
      </c>
      <c r="D105" s="18">
        <v>3.9408132433891303E-2</v>
      </c>
      <c r="E105" s="18">
        <v>9.2433346435427698E-4</v>
      </c>
      <c r="F105" s="18">
        <v>0</v>
      </c>
      <c r="G105" s="24">
        <v>4.1256800293922397E-2</v>
      </c>
    </row>
    <row r="106" spans="1:7" x14ac:dyDescent="0.2">
      <c r="A106" s="2" t="s">
        <v>118</v>
      </c>
      <c r="B106" s="21">
        <v>990</v>
      </c>
      <c r="C106" s="18">
        <v>0.96008741855621305</v>
      </c>
      <c r="D106" s="18">
        <v>3.9539847522974E-2</v>
      </c>
      <c r="E106" s="18">
        <v>3.7274818168953099E-4</v>
      </c>
      <c r="F106" s="18">
        <v>0</v>
      </c>
      <c r="G106" s="24">
        <v>4.0285341441631303E-2</v>
      </c>
    </row>
    <row r="107" spans="1:7" x14ac:dyDescent="0.2">
      <c r="A107" s="5" t="s">
        <v>111</v>
      </c>
      <c r="B107" s="20" t="s">
        <v>1</v>
      </c>
      <c r="C107" s="17" t="s">
        <v>1</v>
      </c>
      <c r="D107" s="17" t="s">
        <v>1</v>
      </c>
      <c r="E107" s="17" t="s">
        <v>1</v>
      </c>
      <c r="F107" s="17" t="s">
        <v>1</v>
      </c>
      <c r="G107" s="23" t="s">
        <v>1</v>
      </c>
    </row>
    <row r="108" spans="1:7" x14ac:dyDescent="0.2">
      <c r="A108" s="2" t="s">
        <v>119</v>
      </c>
      <c r="B108" s="21">
        <v>1708</v>
      </c>
      <c r="C108" s="18">
        <v>0.972634077072144</v>
      </c>
      <c r="D108" s="18">
        <v>2.59443540126085E-2</v>
      </c>
      <c r="E108" s="18">
        <v>1.42159778624773E-3</v>
      </c>
      <c r="F108" s="18">
        <v>0</v>
      </c>
      <c r="G108" s="24">
        <v>2.8787549585103999E-2</v>
      </c>
    </row>
    <row r="109" spans="1:7" x14ac:dyDescent="0.2">
      <c r="A109" s="2" t="s">
        <v>120</v>
      </c>
      <c r="B109" s="21">
        <v>2424</v>
      </c>
      <c r="C109" s="18">
        <v>0.95420670509338401</v>
      </c>
      <c r="D109" s="18">
        <v>4.3016575276851703E-2</v>
      </c>
      <c r="E109" s="18">
        <v>2.6516090147197199E-3</v>
      </c>
      <c r="F109" s="18">
        <v>1.2511458771769001E-4</v>
      </c>
      <c r="G109" s="24">
        <v>4.86951395869255E-2</v>
      </c>
    </row>
    <row r="110" spans="1:7" x14ac:dyDescent="0.2">
      <c r="A110" s="2" t="s">
        <v>121</v>
      </c>
      <c r="B110" s="21">
        <v>1880</v>
      </c>
      <c r="C110" s="18">
        <v>0.93732649087905895</v>
      </c>
      <c r="D110" s="18">
        <v>5.8544911444187199E-2</v>
      </c>
      <c r="E110" s="18">
        <v>4.1285981424152903E-3</v>
      </c>
      <c r="F110" s="18">
        <v>0</v>
      </c>
      <c r="G110" s="24">
        <v>6.6802106797695202E-2</v>
      </c>
    </row>
    <row r="111" spans="1:7" x14ac:dyDescent="0.2">
      <c r="A111" s="2" t="s">
        <v>122</v>
      </c>
      <c r="B111" s="21">
        <v>2277</v>
      </c>
      <c r="C111" s="18">
        <v>0.95985490083694502</v>
      </c>
      <c r="D111" s="18">
        <v>3.9466906338930102E-2</v>
      </c>
      <c r="E111" s="18">
        <v>6.7819911055266901E-4</v>
      </c>
      <c r="F111" s="18">
        <v>0</v>
      </c>
      <c r="G111" s="24">
        <v>4.0823310613632202E-2</v>
      </c>
    </row>
    <row r="112" spans="1:7" x14ac:dyDescent="0.2">
      <c r="A112" s="5" t="s">
        <v>111</v>
      </c>
      <c r="B112" s="20" t="s">
        <v>1</v>
      </c>
      <c r="C112" s="17" t="s">
        <v>1</v>
      </c>
      <c r="D112" s="17" t="s">
        <v>1</v>
      </c>
      <c r="E112" s="17" t="s">
        <v>1</v>
      </c>
      <c r="F112" s="17" t="s">
        <v>1</v>
      </c>
      <c r="G112" s="23" t="s">
        <v>1</v>
      </c>
    </row>
    <row r="113" spans="1:7" x14ac:dyDescent="0.2">
      <c r="A113" s="2" t="s">
        <v>119</v>
      </c>
      <c r="B113" s="21">
        <v>1708</v>
      </c>
      <c r="C113" s="18">
        <v>0.972634077072144</v>
      </c>
      <c r="D113" s="18">
        <v>2.59443540126085E-2</v>
      </c>
      <c r="E113" s="18">
        <v>1.42159778624773E-3</v>
      </c>
      <c r="F113" s="18">
        <v>0</v>
      </c>
      <c r="G113" s="24">
        <v>2.8787549585103999E-2</v>
      </c>
    </row>
    <row r="114" spans="1:7" x14ac:dyDescent="0.2">
      <c r="A114" s="2" t="s">
        <v>123</v>
      </c>
      <c r="B114" s="21">
        <v>2936</v>
      </c>
      <c r="C114" s="18">
        <v>0.95142251253128096</v>
      </c>
      <c r="D114" s="18">
        <v>4.5460976660251597E-2</v>
      </c>
      <c r="E114" s="18">
        <v>3.0079302377998799E-3</v>
      </c>
      <c r="F114" s="18">
        <v>1.08569132862613E-4</v>
      </c>
      <c r="G114" s="24">
        <v>5.1802538335323299E-2</v>
      </c>
    </row>
    <row r="115" spans="1:7" x14ac:dyDescent="0.2">
      <c r="A115" s="2" t="s">
        <v>124</v>
      </c>
      <c r="B115" s="21">
        <v>3645</v>
      </c>
      <c r="C115" s="18">
        <v>0.95103651285171498</v>
      </c>
      <c r="D115" s="18">
        <v>4.7000743448734297E-2</v>
      </c>
      <c r="E115" s="18">
        <v>1.9627409055829E-3</v>
      </c>
      <c r="F115" s="18">
        <v>0</v>
      </c>
      <c r="G115" s="24">
        <v>5.0926219671964597E-2</v>
      </c>
    </row>
    <row r="116" spans="1:7" x14ac:dyDescent="0.2">
      <c r="A116" s="5" t="s">
        <v>125</v>
      </c>
      <c r="B116" s="20" t="s">
        <v>1</v>
      </c>
      <c r="C116" s="17" t="s">
        <v>1</v>
      </c>
      <c r="D116" s="17" t="s">
        <v>1</v>
      </c>
      <c r="E116" s="17" t="s">
        <v>1</v>
      </c>
      <c r="F116" s="17" t="s">
        <v>1</v>
      </c>
      <c r="G116" s="23" t="s">
        <v>1</v>
      </c>
    </row>
    <row r="117" spans="1:7" x14ac:dyDescent="0.2">
      <c r="A117" s="2" t="s">
        <v>126</v>
      </c>
      <c r="B117" s="21">
        <v>1027</v>
      </c>
      <c r="C117" s="18">
        <v>0.98046636581420898</v>
      </c>
      <c r="D117" s="18">
        <v>1.9358161836862599E-2</v>
      </c>
      <c r="E117" s="18">
        <v>1.7546204617246999E-4</v>
      </c>
      <c r="F117" s="18">
        <v>0</v>
      </c>
      <c r="G117" s="24">
        <v>1.97090897709131E-2</v>
      </c>
    </row>
    <row r="118" spans="1:7" x14ac:dyDescent="0.2">
      <c r="A118" s="2" t="s">
        <v>127</v>
      </c>
      <c r="B118" s="21">
        <v>277</v>
      </c>
      <c r="C118" s="18">
        <v>0.97900587320327803</v>
      </c>
      <c r="D118" s="18">
        <v>2.0994152873754501E-2</v>
      </c>
      <c r="E118" s="18">
        <v>0</v>
      </c>
      <c r="F118" s="18">
        <v>0</v>
      </c>
      <c r="G118" s="24">
        <v>2.0994149148464199E-2</v>
      </c>
    </row>
    <row r="119" spans="1:7" x14ac:dyDescent="0.2">
      <c r="A119" s="2" t="s">
        <v>128</v>
      </c>
      <c r="B119" s="21">
        <v>568</v>
      </c>
      <c r="C119" s="18">
        <v>0.97686398029327404</v>
      </c>
      <c r="D119" s="18">
        <v>2.31360159814358E-2</v>
      </c>
      <c r="E119" s="18">
        <v>0</v>
      </c>
      <c r="F119" s="18">
        <v>0</v>
      </c>
      <c r="G119" s="24">
        <v>2.3136019706726099E-2</v>
      </c>
    </row>
    <row r="120" spans="1:7" x14ac:dyDescent="0.2">
      <c r="A120" s="2" t="s">
        <v>129</v>
      </c>
      <c r="B120" s="21">
        <v>1221</v>
      </c>
      <c r="C120" s="18">
        <v>0.97401160001754805</v>
      </c>
      <c r="D120" s="18">
        <v>2.46553644537926E-2</v>
      </c>
      <c r="E120" s="18">
        <v>1.33305124472827E-3</v>
      </c>
      <c r="F120" s="18">
        <v>0</v>
      </c>
      <c r="G120" s="24">
        <v>2.732147090137E-2</v>
      </c>
    </row>
    <row r="121" spans="1:7" x14ac:dyDescent="0.2">
      <c r="A121" s="2" t="s">
        <v>130</v>
      </c>
      <c r="B121" s="21">
        <v>1303</v>
      </c>
      <c r="C121" s="18">
        <v>0.96720868349075295</v>
      </c>
      <c r="D121" s="18">
        <v>3.2744180411100401E-2</v>
      </c>
      <c r="E121" s="18">
        <v>4.7113546315813403E-5</v>
      </c>
      <c r="F121" s="18">
        <v>0</v>
      </c>
      <c r="G121" s="24">
        <v>3.2838411629200003E-2</v>
      </c>
    </row>
    <row r="122" spans="1:7" x14ac:dyDescent="0.2">
      <c r="A122" s="2" t="s">
        <v>131</v>
      </c>
      <c r="B122" s="21">
        <v>742</v>
      </c>
      <c r="C122" s="18">
        <v>0.935286104679108</v>
      </c>
      <c r="D122" s="18">
        <v>6.2698453664779705E-2</v>
      </c>
      <c r="E122" s="18">
        <v>2.01543304137886E-3</v>
      </c>
      <c r="F122" s="18">
        <v>0</v>
      </c>
      <c r="G122" s="24">
        <v>6.6729322075843797E-2</v>
      </c>
    </row>
    <row r="123" spans="1:7" x14ac:dyDescent="0.2">
      <c r="A123" s="2" t="s">
        <v>132</v>
      </c>
      <c r="B123" s="21">
        <v>451</v>
      </c>
      <c r="C123" s="18">
        <v>0.93801754713058505</v>
      </c>
      <c r="D123" s="18">
        <v>5.9110656380653402E-2</v>
      </c>
      <c r="E123" s="18">
        <v>2.87177786231041E-3</v>
      </c>
      <c r="F123" s="18">
        <v>0</v>
      </c>
      <c r="G123" s="24">
        <v>6.48542121052742E-2</v>
      </c>
    </row>
    <row r="124" spans="1:7" x14ac:dyDescent="0.2">
      <c r="A124" s="3" t="s">
        <v>133</v>
      </c>
      <c r="B124" s="22">
        <v>2118</v>
      </c>
      <c r="C124" s="19">
        <v>0.91205710172653198</v>
      </c>
      <c r="D124" s="19">
        <v>8.3498880267143194E-2</v>
      </c>
      <c r="E124" s="19">
        <v>4.25290875136852E-3</v>
      </c>
      <c r="F124" s="19">
        <v>1.91101731616072E-4</v>
      </c>
      <c r="G124" s="25">
        <v>9.2578001320362105E-2</v>
      </c>
    </row>
    <row r="126" spans="1:7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325</v>
      </c>
    </row>
    <row r="4" spans="1:13" x14ac:dyDescent="0.2">
      <c r="A4" t="s">
        <v>289</v>
      </c>
    </row>
    <row r="5" spans="1:13" x14ac:dyDescent="0.2">
      <c r="A5" s="4" t="s">
        <v>24</v>
      </c>
      <c r="B5" s="4" t="s">
        <v>4</v>
      </c>
      <c r="C5" s="4" t="s">
        <v>326</v>
      </c>
      <c r="D5" s="4" t="s">
        <v>327</v>
      </c>
      <c r="E5" s="4" t="s">
        <v>328</v>
      </c>
      <c r="F5" s="4" t="s">
        <v>329</v>
      </c>
      <c r="G5" s="4" t="s">
        <v>330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25</v>
      </c>
      <c r="M5" s="4" t="s">
        <v>172</v>
      </c>
    </row>
    <row r="6" spans="1:13" x14ac:dyDescent="0.2">
      <c r="A6" s="5" t="s">
        <v>26</v>
      </c>
      <c r="B6" s="378" t="s">
        <v>1</v>
      </c>
      <c r="C6" s="375" t="s">
        <v>1</v>
      </c>
      <c r="D6" s="375" t="s">
        <v>1</v>
      </c>
      <c r="E6" s="375" t="s">
        <v>1</v>
      </c>
      <c r="F6" s="375" t="s">
        <v>1</v>
      </c>
      <c r="G6" s="375" t="s">
        <v>1</v>
      </c>
      <c r="H6" s="375" t="s">
        <v>1</v>
      </c>
      <c r="I6" s="375" t="s">
        <v>1</v>
      </c>
      <c r="J6" s="375" t="s">
        <v>1</v>
      </c>
      <c r="K6" s="375" t="s">
        <v>1</v>
      </c>
      <c r="L6" s="381" t="s">
        <v>1</v>
      </c>
      <c r="M6" s="381" t="s">
        <v>1</v>
      </c>
    </row>
    <row r="7" spans="1:13" x14ac:dyDescent="0.2">
      <c r="A7" s="2" t="s">
        <v>26</v>
      </c>
      <c r="B7" s="379">
        <v>151</v>
      </c>
      <c r="C7" s="376">
        <v>0.22848425805568701</v>
      </c>
      <c r="D7" s="376">
        <v>5.2372254431247697E-2</v>
      </c>
      <c r="E7" s="376">
        <v>0.13428275287151301</v>
      </c>
      <c r="F7" s="376">
        <v>0.10858584195375399</v>
      </c>
      <c r="G7" s="376">
        <v>0.10698124021291699</v>
      </c>
      <c r="H7" s="376">
        <v>9.2932470142841297E-2</v>
      </c>
      <c r="I7" s="376">
        <v>0.13638617098331501</v>
      </c>
      <c r="J7" s="376">
        <v>8.5647786036133801E-3</v>
      </c>
      <c r="K7" s="376">
        <v>0.13141025602817499</v>
      </c>
      <c r="L7" s="382">
        <v>2949.82739257812</v>
      </c>
      <c r="M7" s="382">
        <v>2833.33325195312</v>
      </c>
    </row>
    <row r="8" spans="1:13" x14ac:dyDescent="0.2">
      <c r="A8" s="5" t="s">
        <v>27</v>
      </c>
      <c r="B8" s="378" t="s">
        <v>1</v>
      </c>
      <c r="C8" s="375" t="s">
        <v>1</v>
      </c>
      <c r="D8" s="375" t="s">
        <v>1</v>
      </c>
      <c r="E8" s="375" t="s">
        <v>1</v>
      </c>
      <c r="F8" s="375" t="s">
        <v>1</v>
      </c>
      <c r="G8" s="375" t="s">
        <v>1</v>
      </c>
      <c r="H8" s="375" t="s">
        <v>1</v>
      </c>
      <c r="I8" s="375" t="s">
        <v>1</v>
      </c>
      <c r="J8" s="375" t="s">
        <v>1</v>
      </c>
      <c r="K8" s="375" t="s">
        <v>1</v>
      </c>
      <c r="L8" s="381" t="s">
        <v>1</v>
      </c>
      <c r="M8" s="381" t="s">
        <v>1</v>
      </c>
    </row>
    <row r="9" spans="1:13" x14ac:dyDescent="0.2">
      <c r="A9" s="2" t="s">
        <v>28</v>
      </c>
      <c r="B9" s="379">
        <v>55</v>
      </c>
      <c r="C9" s="376">
        <v>0.19334183633327501</v>
      </c>
      <c r="D9" s="376">
        <v>0</v>
      </c>
      <c r="E9" s="376">
        <v>9.3803726136684404E-2</v>
      </c>
      <c r="F9" s="376">
        <v>0.159158065915108</v>
      </c>
      <c r="G9" s="376">
        <v>7.9119458794593797E-2</v>
      </c>
      <c r="H9" s="376">
        <v>0.120494239032269</v>
      </c>
      <c r="I9" s="376">
        <v>0.17667436599731401</v>
      </c>
      <c r="J9" s="376">
        <v>1.3876399025321E-2</v>
      </c>
      <c r="K9" s="376">
        <v>0.163531899452209</v>
      </c>
      <c r="L9" s="382">
        <v>3300.13989257812</v>
      </c>
      <c r="M9" s="382">
        <v>3333.33325195312</v>
      </c>
    </row>
    <row r="10" spans="1:13" x14ac:dyDescent="0.2">
      <c r="A10" s="2" t="s">
        <v>29</v>
      </c>
      <c r="B10" s="379">
        <v>8</v>
      </c>
      <c r="C10" s="376" t="s">
        <v>1</v>
      </c>
      <c r="D10" s="376" t="s">
        <v>1</v>
      </c>
      <c r="E10" s="376" t="s">
        <v>1</v>
      </c>
      <c r="F10" s="376" t="s">
        <v>1</v>
      </c>
      <c r="G10" s="376" t="s">
        <v>1</v>
      </c>
      <c r="H10" s="376" t="s">
        <v>1</v>
      </c>
      <c r="I10" s="376" t="s">
        <v>1</v>
      </c>
      <c r="J10" s="376" t="s">
        <v>1</v>
      </c>
      <c r="K10" s="376" t="s">
        <v>1</v>
      </c>
      <c r="L10" s="382" t="s">
        <v>1</v>
      </c>
      <c r="M10" s="382" t="s">
        <v>1</v>
      </c>
    </row>
    <row r="11" spans="1:13" x14ac:dyDescent="0.2">
      <c r="A11" s="2" t="s">
        <v>30</v>
      </c>
      <c r="B11" s="379">
        <v>39</v>
      </c>
      <c r="C11" s="376">
        <v>0.19409279525279999</v>
      </c>
      <c r="D11" s="376">
        <v>0.13001234829425801</v>
      </c>
      <c r="E11" s="376">
        <v>0.124955959618092</v>
      </c>
      <c r="F11" s="376">
        <v>5.00333942472935E-2</v>
      </c>
      <c r="G11" s="376">
        <v>0.102753713726997</v>
      </c>
      <c r="H11" s="376">
        <v>0.12673826515674599</v>
      </c>
      <c r="I11" s="376">
        <v>0.15480820834636699</v>
      </c>
      <c r="J11" s="376">
        <v>0</v>
      </c>
      <c r="K11" s="376">
        <v>0.116605319082737</v>
      </c>
      <c r="L11" s="382">
        <v>2882.03515625</v>
      </c>
      <c r="M11" s="382">
        <v>3000</v>
      </c>
    </row>
    <row r="12" spans="1:13" x14ac:dyDescent="0.2">
      <c r="A12" s="2" t="s">
        <v>31</v>
      </c>
      <c r="B12" s="379">
        <v>41</v>
      </c>
      <c r="C12" s="376">
        <v>0.28776806592941301</v>
      </c>
      <c r="D12" s="376">
        <v>6.9344744086265606E-2</v>
      </c>
      <c r="E12" s="376">
        <v>0.19183376431465099</v>
      </c>
      <c r="F12" s="376">
        <v>7.9899027943611103E-2</v>
      </c>
      <c r="G12" s="376">
        <v>0.17024466395378099</v>
      </c>
      <c r="H12" s="376">
        <v>1.47890849038959E-2</v>
      </c>
      <c r="I12" s="376">
        <v>8.2542054355144501E-2</v>
      </c>
      <c r="J12" s="376">
        <v>0</v>
      </c>
      <c r="K12" s="376">
        <v>0.10357859730720501</v>
      </c>
      <c r="L12" s="382">
        <v>2614.6650390625</v>
      </c>
      <c r="M12" s="382">
        <v>2333.33325195312</v>
      </c>
    </row>
    <row r="13" spans="1:13" x14ac:dyDescent="0.2">
      <c r="A13" s="2" t="s">
        <v>32</v>
      </c>
      <c r="B13" s="379">
        <v>2</v>
      </c>
      <c r="C13" s="376" t="s">
        <v>1</v>
      </c>
      <c r="D13" s="376" t="s">
        <v>1</v>
      </c>
      <c r="E13" s="376" t="s">
        <v>1</v>
      </c>
      <c r="F13" s="376" t="s">
        <v>1</v>
      </c>
      <c r="G13" s="376" t="s">
        <v>1</v>
      </c>
      <c r="H13" s="376" t="s">
        <v>1</v>
      </c>
      <c r="I13" s="376" t="s">
        <v>1</v>
      </c>
      <c r="J13" s="376" t="s">
        <v>1</v>
      </c>
      <c r="K13" s="376" t="s">
        <v>1</v>
      </c>
      <c r="L13" s="382" t="s">
        <v>1</v>
      </c>
      <c r="M13" s="382" t="s">
        <v>1</v>
      </c>
    </row>
    <row r="14" spans="1:13" x14ac:dyDescent="0.2">
      <c r="A14" s="2" t="s">
        <v>33</v>
      </c>
      <c r="B14" s="379">
        <v>1</v>
      </c>
      <c r="C14" s="376" t="s">
        <v>1</v>
      </c>
      <c r="D14" s="376" t="s">
        <v>1</v>
      </c>
      <c r="E14" s="376" t="s">
        <v>1</v>
      </c>
      <c r="F14" s="376" t="s">
        <v>1</v>
      </c>
      <c r="G14" s="376" t="s">
        <v>1</v>
      </c>
      <c r="H14" s="376" t="s">
        <v>1</v>
      </c>
      <c r="I14" s="376" t="s">
        <v>1</v>
      </c>
      <c r="J14" s="376" t="s">
        <v>1</v>
      </c>
      <c r="K14" s="376" t="s">
        <v>1</v>
      </c>
      <c r="L14" s="382" t="s">
        <v>1</v>
      </c>
      <c r="M14" s="382" t="s">
        <v>1</v>
      </c>
    </row>
    <row r="15" spans="1:13" x14ac:dyDescent="0.2">
      <c r="A15" s="5" t="s">
        <v>34</v>
      </c>
      <c r="B15" s="378" t="s">
        <v>1</v>
      </c>
      <c r="C15" s="375" t="s">
        <v>1</v>
      </c>
      <c r="D15" s="375" t="s">
        <v>1</v>
      </c>
      <c r="E15" s="375" t="s">
        <v>1</v>
      </c>
      <c r="F15" s="375" t="s">
        <v>1</v>
      </c>
      <c r="G15" s="375" t="s">
        <v>1</v>
      </c>
      <c r="H15" s="375" t="s">
        <v>1</v>
      </c>
      <c r="I15" s="375" t="s">
        <v>1</v>
      </c>
      <c r="J15" s="375" t="s">
        <v>1</v>
      </c>
      <c r="K15" s="375" t="s">
        <v>1</v>
      </c>
      <c r="L15" s="381" t="s">
        <v>1</v>
      </c>
      <c r="M15" s="381" t="s">
        <v>1</v>
      </c>
    </row>
    <row r="16" spans="1:13" x14ac:dyDescent="0.2">
      <c r="A16" s="2" t="s">
        <v>35</v>
      </c>
      <c r="B16" s="379">
        <v>127</v>
      </c>
      <c r="C16" s="376">
        <v>0.19193932414054901</v>
      </c>
      <c r="D16" s="376">
        <v>5.6571967899799298E-2</v>
      </c>
      <c r="E16" s="376">
        <v>0.14444959163665799</v>
      </c>
      <c r="F16" s="376">
        <v>9.9384516477584797E-2</v>
      </c>
      <c r="G16" s="376">
        <v>9.84761416912079E-2</v>
      </c>
      <c r="H16" s="376">
        <v>9.4644777476787595E-2</v>
      </c>
      <c r="I16" s="376">
        <v>0.149326577782631</v>
      </c>
      <c r="J16" s="376">
        <v>1.07778534293175E-2</v>
      </c>
      <c r="K16" s="376">
        <v>0.154429242014885</v>
      </c>
      <c r="L16" s="382">
        <v>3151.18286132812</v>
      </c>
      <c r="M16" s="382">
        <v>3000</v>
      </c>
    </row>
    <row r="17" spans="1:13" x14ac:dyDescent="0.2">
      <c r="A17" s="2" t="s">
        <v>36</v>
      </c>
      <c r="B17" s="379">
        <v>12</v>
      </c>
      <c r="C17" s="376" t="s">
        <v>1</v>
      </c>
      <c r="D17" s="376" t="s">
        <v>1</v>
      </c>
      <c r="E17" s="376" t="s">
        <v>1</v>
      </c>
      <c r="F17" s="376" t="s">
        <v>1</v>
      </c>
      <c r="G17" s="376" t="s">
        <v>1</v>
      </c>
      <c r="H17" s="376" t="s">
        <v>1</v>
      </c>
      <c r="I17" s="376" t="s">
        <v>1</v>
      </c>
      <c r="J17" s="376" t="s">
        <v>1</v>
      </c>
      <c r="K17" s="376" t="s">
        <v>1</v>
      </c>
      <c r="L17" s="382" t="s">
        <v>1</v>
      </c>
      <c r="M17" s="382" t="s">
        <v>1</v>
      </c>
    </row>
    <row r="18" spans="1:13" x14ac:dyDescent="0.2">
      <c r="A18" s="2" t="s">
        <v>37</v>
      </c>
      <c r="B18" s="379">
        <v>5</v>
      </c>
      <c r="C18" s="376" t="s">
        <v>1</v>
      </c>
      <c r="D18" s="376" t="s">
        <v>1</v>
      </c>
      <c r="E18" s="376" t="s">
        <v>1</v>
      </c>
      <c r="F18" s="376" t="s">
        <v>1</v>
      </c>
      <c r="G18" s="376" t="s">
        <v>1</v>
      </c>
      <c r="H18" s="376" t="s">
        <v>1</v>
      </c>
      <c r="I18" s="376" t="s">
        <v>1</v>
      </c>
      <c r="J18" s="376" t="s">
        <v>1</v>
      </c>
      <c r="K18" s="376" t="s">
        <v>1</v>
      </c>
      <c r="L18" s="382" t="s">
        <v>1</v>
      </c>
      <c r="M18" s="382" t="s">
        <v>1</v>
      </c>
    </row>
    <row r="19" spans="1:13" x14ac:dyDescent="0.2">
      <c r="A19" s="2" t="s">
        <v>38</v>
      </c>
      <c r="B19" s="379">
        <v>5</v>
      </c>
      <c r="C19" s="376" t="s">
        <v>1</v>
      </c>
      <c r="D19" s="376" t="s">
        <v>1</v>
      </c>
      <c r="E19" s="376" t="s">
        <v>1</v>
      </c>
      <c r="F19" s="376" t="s">
        <v>1</v>
      </c>
      <c r="G19" s="376" t="s">
        <v>1</v>
      </c>
      <c r="H19" s="376" t="s">
        <v>1</v>
      </c>
      <c r="I19" s="376" t="s">
        <v>1</v>
      </c>
      <c r="J19" s="376" t="s">
        <v>1</v>
      </c>
      <c r="K19" s="376" t="s">
        <v>1</v>
      </c>
      <c r="L19" s="382" t="s">
        <v>1</v>
      </c>
      <c r="M19" s="382" t="s">
        <v>1</v>
      </c>
    </row>
    <row r="20" spans="1:13" x14ac:dyDescent="0.2">
      <c r="A20" s="5" t="s">
        <v>39</v>
      </c>
      <c r="B20" s="378" t="s">
        <v>1</v>
      </c>
      <c r="C20" s="375" t="s">
        <v>1</v>
      </c>
      <c r="D20" s="375" t="s">
        <v>1</v>
      </c>
      <c r="E20" s="375" t="s">
        <v>1</v>
      </c>
      <c r="F20" s="375" t="s">
        <v>1</v>
      </c>
      <c r="G20" s="375" t="s">
        <v>1</v>
      </c>
      <c r="H20" s="375" t="s">
        <v>1</v>
      </c>
      <c r="I20" s="375" t="s">
        <v>1</v>
      </c>
      <c r="J20" s="375" t="s">
        <v>1</v>
      </c>
      <c r="K20" s="375" t="s">
        <v>1</v>
      </c>
      <c r="L20" s="381" t="s">
        <v>1</v>
      </c>
      <c r="M20" s="381" t="s">
        <v>1</v>
      </c>
    </row>
    <row r="21" spans="1:13" x14ac:dyDescent="0.2">
      <c r="A21" s="2" t="s">
        <v>35</v>
      </c>
      <c r="B21" s="379">
        <v>127</v>
      </c>
      <c r="C21" s="376">
        <v>0.19193932414054901</v>
      </c>
      <c r="D21" s="376">
        <v>5.6571967899799298E-2</v>
      </c>
      <c r="E21" s="376">
        <v>0.14444959163665799</v>
      </c>
      <c r="F21" s="376">
        <v>9.9384516477584797E-2</v>
      </c>
      <c r="G21" s="376">
        <v>9.84761416912079E-2</v>
      </c>
      <c r="H21" s="376">
        <v>9.4644777476787595E-2</v>
      </c>
      <c r="I21" s="376">
        <v>0.149326577782631</v>
      </c>
      <c r="J21" s="376">
        <v>1.07778534293175E-2</v>
      </c>
      <c r="K21" s="376">
        <v>0.154429242014885</v>
      </c>
      <c r="L21" s="382">
        <v>3151.18286132812</v>
      </c>
      <c r="M21" s="382">
        <v>3000</v>
      </c>
    </row>
    <row r="22" spans="1:13" x14ac:dyDescent="0.2">
      <c r="A22" s="2" t="s">
        <v>40</v>
      </c>
      <c r="B22" s="379">
        <v>7</v>
      </c>
      <c r="C22" s="376" t="s">
        <v>1</v>
      </c>
      <c r="D22" s="376" t="s">
        <v>1</v>
      </c>
      <c r="E22" s="376" t="s">
        <v>1</v>
      </c>
      <c r="F22" s="376" t="s">
        <v>1</v>
      </c>
      <c r="G22" s="376" t="s">
        <v>1</v>
      </c>
      <c r="H22" s="376" t="s">
        <v>1</v>
      </c>
      <c r="I22" s="376" t="s">
        <v>1</v>
      </c>
      <c r="J22" s="376" t="s">
        <v>1</v>
      </c>
      <c r="K22" s="376" t="s">
        <v>1</v>
      </c>
      <c r="L22" s="382" t="s">
        <v>1</v>
      </c>
      <c r="M22" s="382" t="s">
        <v>1</v>
      </c>
    </row>
    <row r="23" spans="1:13" x14ac:dyDescent="0.2">
      <c r="A23" s="2" t="s">
        <v>41</v>
      </c>
      <c r="B23" s="379">
        <v>5</v>
      </c>
      <c r="C23" s="376" t="s">
        <v>1</v>
      </c>
      <c r="D23" s="376" t="s">
        <v>1</v>
      </c>
      <c r="E23" s="376" t="s">
        <v>1</v>
      </c>
      <c r="F23" s="376" t="s">
        <v>1</v>
      </c>
      <c r="G23" s="376" t="s">
        <v>1</v>
      </c>
      <c r="H23" s="376" t="s">
        <v>1</v>
      </c>
      <c r="I23" s="376" t="s">
        <v>1</v>
      </c>
      <c r="J23" s="376" t="s">
        <v>1</v>
      </c>
      <c r="K23" s="376" t="s">
        <v>1</v>
      </c>
      <c r="L23" s="382" t="s">
        <v>1</v>
      </c>
      <c r="M23" s="382" t="s">
        <v>1</v>
      </c>
    </row>
    <row r="24" spans="1:13" x14ac:dyDescent="0.2">
      <c r="A24" s="2" t="s">
        <v>42</v>
      </c>
      <c r="B24" s="379">
        <v>0</v>
      </c>
      <c r="C24" s="376" t="s">
        <v>1</v>
      </c>
      <c r="D24" s="376" t="s">
        <v>1</v>
      </c>
      <c r="E24" s="376" t="s">
        <v>1</v>
      </c>
      <c r="F24" s="376" t="s">
        <v>1</v>
      </c>
      <c r="G24" s="376" t="s">
        <v>1</v>
      </c>
      <c r="H24" s="376" t="s">
        <v>1</v>
      </c>
      <c r="I24" s="376" t="s">
        <v>1</v>
      </c>
      <c r="J24" s="376" t="s">
        <v>1</v>
      </c>
      <c r="K24" s="376" t="s">
        <v>1</v>
      </c>
      <c r="L24" s="382" t="s">
        <v>1</v>
      </c>
      <c r="M24" s="382" t="s">
        <v>1</v>
      </c>
    </row>
    <row r="25" spans="1:13" x14ac:dyDescent="0.2">
      <c r="A25" s="2" t="s">
        <v>43</v>
      </c>
      <c r="B25" s="379">
        <v>0</v>
      </c>
      <c r="C25" s="376" t="s">
        <v>1</v>
      </c>
      <c r="D25" s="376" t="s">
        <v>1</v>
      </c>
      <c r="E25" s="376" t="s">
        <v>1</v>
      </c>
      <c r="F25" s="376" t="s">
        <v>1</v>
      </c>
      <c r="G25" s="376" t="s">
        <v>1</v>
      </c>
      <c r="H25" s="376" t="s">
        <v>1</v>
      </c>
      <c r="I25" s="376" t="s">
        <v>1</v>
      </c>
      <c r="J25" s="376" t="s">
        <v>1</v>
      </c>
      <c r="K25" s="376" t="s">
        <v>1</v>
      </c>
      <c r="L25" s="382" t="s">
        <v>1</v>
      </c>
      <c r="M25" s="382" t="s">
        <v>1</v>
      </c>
    </row>
    <row r="26" spans="1:13" x14ac:dyDescent="0.2">
      <c r="A26" s="2" t="s">
        <v>37</v>
      </c>
      <c r="B26" s="379">
        <v>5</v>
      </c>
      <c r="C26" s="376" t="s">
        <v>1</v>
      </c>
      <c r="D26" s="376" t="s">
        <v>1</v>
      </c>
      <c r="E26" s="376" t="s">
        <v>1</v>
      </c>
      <c r="F26" s="376" t="s">
        <v>1</v>
      </c>
      <c r="G26" s="376" t="s">
        <v>1</v>
      </c>
      <c r="H26" s="376" t="s">
        <v>1</v>
      </c>
      <c r="I26" s="376" t="s">
        <v>1</v>
      </c>
      <c r="J26" s="376" t="s">
        <v>1</v>
      </c>
      <c r="K26" s="376" t="s">
        <v>1</v>
      </c>
      <c r="L26" s="382" t="s">
        <v>1</v>
      </c>
      <c r="M26" s="382" t="s">
        <v>1</v>
      </c>
    </row>
    <row r="27" spans="1:13" x14ac:dyDescent="0.2">
      <c r="A27" s="2" t="s">
        <v>44</v>
      </c>
      <c r="B27" s="379">
        <v>0</v>
      </c>
      <c r="C27" s="376" t="s">
        <v>1</v>
      </c>
      <c r="D27" s="376" t="s">
        <v>1</v>
      </c>
      <c r="E27" s="376" t="s">
        <v>1</v>
      </c>
      <c r="F27" s="376" t="s">
        <v>1</v>
      </c>
      <c r="G27" s="376" t="s">
        <v>1</v>
      </c>
      <c r="H27" s="376" t="s">
        <v>1</v>
      </c>
      <c r="I27" s="376" t="s">
        <v>1</v>
      </c>
      <c r="J27" s="376" t="s">
        <v>1</v>
      </c>
      <c r="K27" s="376" t="s">
        <v>1</v>
      </c>
      <c r="L27" s="382" t="s">
        <v>1</v>
      </c>
      <c r="M27" s="382" t="s">
        <v>1</v>
      </c>
    </row>
    <row r="28" spans="1:13" x14ac:dyDescent="0.2">
      <c r="A28" s="2" t="s">
        <v>45</v>
      </c>
      <c r="B28" s="379">
        <v>5</v>
      </c>
      <c r="C28" s="376" t="s">
        <v>1</v>
      </c>
      <c r="D28" s="376" t="s">
        <v>1</v>
      </c>
      <c r="E28" s="376" t="s">
        <v>1</v>
      </c>
      <c r="F28" s="376" t="s">
        <v>1</v>
      </c>
      <c r="G28" s="376" t="s">
        <v>1</v>
      </c>
      <c r="H28" s="376" t="s">
        <v>1</v>
      </c>
      <c r="I28" s="376" t="s">
        <v>1</v>
      </c>
      <c r="J28" s="376" t="s">
        <v>1</v>
      </c>
      <c r="K28" s="376" t="s">
        <v>1</v>
      </c>
      <c r="L28" s="382" t="s">
        <v>1</v>
      </c>
      <c r="M28" s="382" t="s">
        <v>1</v>
      </c>
    </row>
    <row r="29" spans="1:13" x14ac:dyDescent="0.2">
      <c r="A29" s="5" t="s">
        <v>46</v>
      </c>
      <c r="B29" s="378" t="s">
        <v>1</v>
      </c>
      <c r="C29" s="375" t="s">
        <v>1</v>
      </c>
      <c r="D29" s="375" t="s">
        <v>1</v>
      </c>
      <c r="E29" s="375" t="s">
        <v>1</v>
      </c>
      <c r="F29" s="375" t="s">
        <v>1</v>
      </c>
      <c r="G29" s="375" t="s">
        <v>1</v>
      </c>
      <c r="H29" s="375" t="s">
        <v>1</v>
      </c>
      <c r="I29" s="375" t="s">
        <v>1</v>
      </c>
      <c r="J29" s="375" t="s">
        <v>1</v>
      </c>
      <c r="K29" s="375" t="s">
        <v>1</v>
      </c>
      <c r="L29" s="381" t="s">
        <v>1</v>
      </c>
      <c r="M29" s="381" t="s">
        <v>1</v>
      </c>
    </row>
    <row r="30" spans="1:13" x14ac:dyDescent="0.2">
      <c r="A30" s="2" t="s">
        <v>47</v>
      </c>
      <c r="B30" s="379">
        <v>7</v>
      </c>
      <c r="C30" s="376" t="s">
        <v>1</v>
      </c>
      <c r="D30" s="376" t="s">
        <v>1</v>
      </c>
      <c r="E30" s="376" t="s">
        <v>1</v>
      </c>
      <c r="F30" s="376" t="s">
        <v>1</v>
      </c>
      <c r="G30" s="376" t="s">
        <v>1</v>
      </c>
      <c r="H30" s="376" t="s">
        <v>1</v>
      </c>
      <c r="I30" s="376" t="s">
        <v>1</v>
      </c>
      <c r="J30" s="376" t="s">
        <v>1</v>
      </c>
      <c r="K30" s="376" t="s">
        <v>1</v>
      </c>
      <c r="L30" s="382" t="s">
        <v>1</v>
      </c>
      <c r="M30" s="382" t="s">
        <v>1</v>
      </c>
    </row>
    <row r="31" spans="1:13" x14ac:dyDescent="0.2">
      <c r="A31" s="2" t="s">
        <v>48</v>
      </c>
      <c r="B31" s="379">
        <v>20</v>
      </c>
      <c r="C31" s="376" t="s">
        <v>1</v>
      </c>
      <c r="D31" s="376" t="s">
        <v>1</v>
      </c>
      <c r="E31" s="376" t="s">
        <v>1</v>
      </c>
      <c r="F31" s="376" t="s">
        <v>1</v>
      </c>
      <c r="G31" s="376" t="s">
        <v>1</v>
      </c>
      <c r="H31" s="376" t="s">
        <v>1</v>
      </c>
      <c r="I31" s="376" t="s">
        <v>1</v>
      </c>
      <c r="J31" s="376" t="s">
        <v>1</v>
      </c>
      <c r="K31" s="376" t="s">
        <v>1</v>
      </c>
      <c r="L31" s="382" t="s">
        <v>1</v>
      </c>
      <c r="M31" s="382" t="s">
        <v>1</v>
      </c>
    </row>
    <row r="32" spans="1:13" x14ac:dyDescent="0.2">
      <c r="A32" s="2" t="s">
        <v>49</v>
      </c>
      <c r="B32" s="379">
        <v>28</v>
      </c>
      <c r="C32" s="376" t="s">
        <v>1</v>
      </c>
      <c r="D32" s="376" t="s">
        <v>1</v>
      </c>
      <c r="E32" s="376" t="s">
        <v>1</v>
      </c>
      <c r="F32" s="376" t="s">
        <v>1</v>
      </c>
      <c r="G32" s="376" t="s">
        <v>1</v>
      </c>
      <c r="H32" s="376" t="s">
        <v>1</v>
      </c>
      <c r="I32" s="376" t="s">
        <v>1</v>
      </c>
      <c r="J32" s="376" t="s">
        <v>1</v>
      </c>
      <c r="K32" s="376" t="s">
        <v>1</v>
      </c>
      <c r="L32" s="382" t="s">
        <v>1</v>
      </c>
      <c r="M32" s="382" t="s">
        <v>1</v>
      </c>
    </row>
    <row r="33" spans="1:13" x14ac:dyDescent="0.2">
      <c r="A33" s="2" t="s">
        <v>50</v>
      </c>
      <c r="B33" s="379">
        <v>85</v>
      </c>
      <c r="C33" s="376">
        <v>0.12611857056617701</v>
      </c>
      <c r="D33" s="376">
        <v>4.7597613185644101E-2</v>
      </c>
      <c r="E33" s="376">
        <v>0.14084255695343001</v>
      </c>
      <c r="F33" s="376">
        <v>9.4623267650604206E-2</v>
      </c>
      <c r="G33" s="376">
        <v>0.15215894579887401</v>
      </c>
      <c r="H33" s="376">
        <v>9.3828082084655803E-2</v>
      </c>
      <c r="I33" s="376">
        <v>0.17471149563789401</v>
      </c>
      <c r="J33" s="376">
        <v>3.6517828702926601E-3</v>
      </c>
      <c r="K33" s="376">
        <v>0.16646769642829901</v>
      </c>
      <c r="L33" s="382">
        <v>3403.06591796875</v>
      </c>
      <c r="M33" s="382">
        <v>3333.33325195312</v>
      </c>
    </row>
    <row r="34" spans="1:13" x14ac:dyDescent="0.2">
      <c r="A34" s="5" t="s">
        <v>51</v>
      </c>
      <c r="B34" s="378" t="s">
        <v>1</v>
      </c>
      <c r="C34" s="375" t="s">
        <v>1</v>
      </c>
      <c r="D34" s="375" t="s">
        <v>1</v>
      </c>
      <c r="E34" s="375" t="s">
        <v>1</v>
      </c>
      <c r="F34" s="375" t="s">
        <v>1</v>
      </c>
      <c r="G34" s="375" t="s">
        <v>1</v>
      </c>
      <c r="H34" s="375" t="s">
        <v>1</v>
      </c>
      <c r="I34" s="375" t="s">
        <v>1</v>
      </c>
      <c r="J34" s="375" t="s">
        <v>1</v>
      </c>
      <c r="K34" s="375" t="s">
        <v>1</v>
      </c>
      <c r="L34" s="381" t="s">
        <v>1</v>
      </c>
      <c r="M34" s="381" t="s">
        <v>1</v>
      </c>
    </row>
    <row r="35" spans="1:13" x14ac:dyDescent="0.2">
      <c r="A35" s="2" t="s">
        <v>52</v>
      </c>
      <c r="B35" s="379">
        <v>41</v>
      </c>
      <c r="C35" s="376">
        <v>0.164442658424377</v>
      </c>
      <c r="D35" s="376">
        <v>0</v>
      </c>
      <c r="E35" s="376">
        <v>9.6321947872638702E-2</v>
      </c>
      <c r="F35" s="376">
        <v>0.119246393442154</v>
      </c>
      <c r="G35" s="376">
        <v>0.109516955912113</v>
      </c>
      <c r="H35" s="376">
        <v>0.145424589514732</v>
      </c>
      <c r="I35" s="376">
        <v>0.16287323832511899</v>
      </c>
      <c r="J35" s="376">
        <v>1.6747435554862002E-2</v>
      </c>
      <c r="K35" s="376">
        <v>0.185426786541939</v>
      </c>
      <c r="L35" s="382">
        <v>3413.03930664062</v>
      </c>
      <c r="M35" s="382">
        <v>3524.59008789062</v>
      </c>
    </row>
    <row r="36" spans="1:13" x14ac:dyDescent="0.2">
      <c r="A36" s="2" t="s">
        <v>53</v>
      </c>
      <c r="B36" s="379">
        <v>50</v>
      </c>
      <c r="C36" s="376">
        <v>0.27041447162628202</v>
      </c>
      <c r="D36" s="376">
        <v>5.3990460932254798E-2</v>
      </c>
      <c r="E36" s="376">
        <v>0.218104884028435</v>
      </c>
      <c r="F36" s="376">
        <v>0.121103510260582</v>
      </c>
      <c r="G36" s="376">
        <v>0.13254916667938199</v>
      </c>
      <c r="H36" s="376">
        <v>2.5827873498201401E-2</v>
      </c>
      <c r="I36" s="376">
        <v>6.4265631139278398E-2</v>
      </c>
      <c r="J36" s="376">
        <v>0</v>
      </c>
      <c r="K36" s="376">
        <v>0.11374399065971399</v>
      </c>
      <c r="L36" s="382">
        <v>2701.1552734375</v>
      </c>
      <c r="M36" s="382">
        <v>2333.33325195312</v>
      </c>
    </row>
    <row r="37" spans="1:13" x14ac:dyDescent="0.2">
      <c r="A37" s="2" t="s">
        <v>54</v>
      </c>
      <c r="B37" s="379">
        <v>35</v>
      </c>
      <c r="C37" s="376">
        <v>0.24244782328605699</v>
      </c>
      <c r="D37" s="376">
        <v>7.0841431617736803E-2</v>
      </c>
      <c r="E37" s="376">
        <v>0.123847365379333</v>
      </c>
      <c r="F37" s="376">
        <v>8.5296027362346594E-2</v>
      </c>
      <c r="G37" s="376">
        <v>0.119097620248795</v>
      </c>
      <c r="H37" s="376">
        <v>7.1093223989009899E-2</v>
      </c>
      <c r="I37" s="376">
        <v>0.18184208869934099</v>
      </c>
      <c r="J37" s="376">
        <v>0</v>
      </c>
      <c r="K37" s="376">
        <v>0.105534419417381</v>
      </c>
      <c r="L37" s="382">
        <v>2734.86352539062</v>
      </c>
      <c r="M37" s="382">
        <v>2666.66674804688</v>
      </c>
    </row>
    <row r="38" spans="1:13" x14ac:dyDescent="0.2">
      <c r="A38" s="2" t="s">
        <v>55</v>
      </c>
      <c r="B38" s="379">
        <v>24</v>
      </c>
      <c r="C38" s="376" t="s">
        <v>1</v>
      </c>
      <c r="D38" s="376" t="s">
        <v>1</v>
      </c>
      <c r="E38" s="376" t="s">
        <v>1</v>
      </c>
      <c r="F38" s="376" t="s">
        <v>1</v>
      </c>
      <c r="G38" s="376" t="s">
        <v>1</v>
      </c>
      <c r="H38" s="376" t="s">
        <v>1</v>
      </c>
      <c r="I38" s="376" t="s">
        <v>1</v>
      </c>
      <c r="J38" s="376" t="s">
        <v>1</v>
      </c>
      <c r="K38" s="376" t="s">
        <v>1</v>
      </c>
      <c r="L38" s="382" t="s">
        <v>1</v>
      </c>
      <c r="M38" s="382" t="s">
        <v>1</v>
      </c>
    </row>
    <row r="39" spans="1:13" x14ac:dyDescent="0.2">
      <c r="A39" s="5" t="s">
        <v>56</v>
      </c>
      <c r="B39" s="378" t="s">
        <v>1</v>
      </c>
      <c r="C39" s="375" t="s">
        <v>1</v>
      </c>
      <c r="D39" s="375" t="s">
        <v>1</v>
      </c>
      <c r="E39" s="375" t="s">
        <v>1</v>
      </c>
      <c r="F39" s="375" t="s">
        <v>1</v>
      </c>
      <c r="G39" s="375" t="s">
        <v>1</v>
      </c>
      <c r="H39" s="375" t="s">
        <v>1</v>
      </c>
      <c r="I39" s="375" t="s">
        <v>1</v>
      </c>
      <c r="J39" s="375" t="s">
        <v>1</v>
      </c>
      <c r="K39" s="375" t="s">
        <v>1</v>
      </c>
      <c r="L39" s="381" t="s">
        <v>1</v>
      </c>
      <c r="M39" s="381" t="s">
        <v>1</v>
      </c>
    </row>
    <row r="40" spans="1:13" x14ac:dyDescent="0.2">
      <c r="A40" s="2" t="s">
        <v>57</v>
      </c>
      <c r="B40" s="379">
        <v>117</v>
      </c>
      <c r="C40" s="376">
        <v>0.23661080002784701</v>
      </c>
      <c r="D40" s="376">
        <v>4.8898454755544697E-2</v>
      </c>
      <c r="E40" s="376">
        <v>0.10268172621726999</v>
      </c>
      <c r="F40" s="376">
        <v>0.12585614621639299</v>
      </c>
      <c r="G40" s="376">
        <v>0.116956174373627</v>
      </c>
      <c r="H40" s="376">
        <v>0.104234404861927</v>
      </c>
      <c r="I40" s="376">
        <v>6.4102336764335605E-2</v>
      </c>
      <c r="J40" s="376">
        <v>1.3901593163609499E-2</v>
      </c>
      <c r="K40" s="376">
        <v>0.18675836920738201</v>
      </c>
      <c r="L40" s="382">
        <v>3088.40625</v>
      </c>
      <c r="M40" s="382">
        <v>2777.77783203125</v>
      </c>
    </row>
    <row r="41" spans="1:13" x14ac:dyDescent="0.2">
      <c r="A41" s="2" t="s">
        <v>58</v>
      </c>
      <c r="B41" s="379">
        <v>33</v>
      </c>
      <c r="C41" s="376">
        <v>0.21644151210784901</v>
      </c>
      <c r="D41" s="376">
        <v>5.8215916156768799E-2</v>
      </c>
      <c r="E41" s="376">
        <v>0.185855552554131</v>
      </c>
      <c r="F41" s="376">
        <v>8.1244662404060405E-2</v>
      </c>
      <c r="G41" s="376">
        <v>9.1394878923893003E-2</v>
      </c>
      <c r="H41" s="376">
        <v>7.5141452252864796E-2</v>
      </c>
      <c r="I41" s="376">
        <v>0.248923629522324</v>
      </c>
      <c r="J41" s="376">
        <v>0</v>
      </c>
      <c r="K41" s="376">
        <v>4.2782399803399998E-2</v>
      </c>
      <c r="L41" s="382">
        <v>2721.52783203125</v>
      </c>
      <c r="M41" s="382">
        <v>2857.14282226562</v>
      </c>
    </row>
    <row r="42" spans="1:13" x14ac:dyDescent="0.2">
      <c r="A42" s="5" t="s">
        <v>59</v>
      </c>
      <c r="B42" s="378" t="s">
        <v>1</v>
      </c>
      <c r="C42" s="375" t="s">
        <v>1</v>
      </c>
      <c r="D42" s="375" t="s">
        <v>1</v>
      </c>
      <c r="E42" s="375" t="s">
        <v>1</v>
      </c>
      <c r="F42" s="375" t="s">
        <v>1</v>
      </c>
      <c r="G42" s="375" t="s">
        <v>1</v>
      </c>
      <c r="H42" s="375" t="s">
        <v>1</v>
      </c>
      <c r="I42" s="375" t="s">
        <v>1</v>
      </c>
      <c r="J42" s="375" t="s">
        <v>1</v>
      </c>
      <c r="K42" s="375" t="s">
        <v>1</v>
      </c>
      <c r="L42" s="381" t="s">
        <v>1</v>
      </c>
      <c r="M42" s="381" t="s">
        <v>1</v>
      </c>
    </row>
    <row r="43" spans="1:13" x14ac:dyDescent="0.2">
      <c r="A43" s="2" t="s">
        <v>60</v>
      </c>
      <c r="B43" s="379">
        <v>94</v>
      </c>
      <c r="C43" s="376">
        <v>0.258952617645264</v>
      </c>
      <c r="D43" s="376">
        <v>8.7153047323226901E-2</v>
      </c>
      <c r="E43" s="376">
        <v>0.115630723536015</v>
      </c>
      <c r="F43" s="376">
        <v>0.14093169569969199</v>
      </c>
      <c r="G43" s="376">
        <v>0.11475527286529499</v>
      </c>
      <c r="H43" s="376">
        <v>0.102998644113541</v>
      </c>
      <c r="I43" s="376">
        <v>4.0548317134380299E-2</v>
      </c>
      <c r="J43" s="376">
        <v>1.6604032367467901E-2</v>
      </c>
      <c r="K43" s="376">
        <v>0.12242566049099</v>
      </c>
      <c r="L43" s="382">
        <v>2689.36254882812</v>
      </c>
      <c r="M43" s="382">
        <v>2500</v>
      </c>
    </row>
    <row r="44" spans="1:13" x14ac:dyDescent="0.2">
      <c r="A44" s="2" t="s">
        <v>61</v>
      </c>
      <c r="B44" s="379">
        <v>28</v>
      </c>
      <c r="C44" s="376" t="s">
        <v>1</v>
      </c>
      <c r="D44" s="376" t="s">
        <v>1</v>
      </c>
      <c r="E44" s="376" t="s">
        <v>1</v>
      </c>
      <c r="F44" s="376" t="s">
        <v>1</v>
      </c>
      <c r="G44" s="376" t="s">
        <v>1</v>
      </c>
      <c r="H44" s="376" t="s">
        <v>1</v>
      </c>
      <c r="I44" s="376" t="s">
        <v>1</v>
      </c>
      <c r="J44" s="376" t="s">
        <v>1</v>
      </c>
      <c r="K44" s="376" t="s">
        <v>1</v>
      </c>
      <c r="L44" s="382" t="s">
        <v>1</v>
      </c>
      <c r="M44" s="382" t="s">
        <v>1</v>
      </c>
    </row>
    <row r="45" spans="1:13" x14ac:dyDescent="0.2">
      <c r="A45" s="2" t="s">
        <v>62</v>
      </c>
      <c r="B45" s="379">
        <v>28</v>
      </c>
      <c r="C45" s="376" t="s">
        <v>1</v>
      </c>
      <c r="D45" s="376" t="s">
        <v>1</v>
      </c>
      <c r="E45" s="376" t="s">
        <v>1</v>
      </c>
      <c r="F45" s="376" t="s">
        <v>1</v>
      </c>
      <c r="G45" s="376" t="s">
        <v>1</v>
      </c>
      <c r="H45" s="376" t="s">
        <v>1</v>
      </c>
      <c r="I45" s="376" t="s">
        <v>1</v>
      </c>
      <c r="J45" s="376" t="s">
        <v>1</v>
      </c>
      <c r="K45" s="376" t="s">
        <v>1</v>
      </c>
      <c r="L45" s="382" t="s">
        <v>1</v>
      </c>
      <c r="M45" s="382" t="s">
        <v>1</v>
      </c>
    </row>
    <row r="46" spans="1:13" x14ac:dyDescent="0.2">
      <c r="A46" s="5" t="s">
        <v>63</v>
      </c>
      <c r="B46" s="378" t="s">
        <v>1</v>
      </c>
      <c r="C46" s="375" t="s">
        <v>1</v>
      </c>
      <c r="D46" s="375" t="s">
        <v>1</v>
      </c>
      <c r="E46" s="375" t="s">
        <v>1</v>
      </c>
      <c r="F46" s="375" t="s">
        <v>1</v>
      </c>
      <c r="G46" s="375" t="s">
        <v>1</v>
      </c>
      <c r="H46" s="375" t="s">
        <v>1</v>
      </c>
      <c r="I46" s="375" t="s">
        <v>1</v>
      </c>
      <c r="J46" s="375" t="s">
        <v>1</v>
      </c>
      <c r="K46" s="375" t="s">
        <v>1</v>
      </c>
      <c r="L46" s="381" t="s">
        <v>1</v>
      </c>
      <c r="M46" s="381" t="s">
        <v>1</v>
      </c>
    </row>
    <row r="47" spans="1:13" x14ac:dyDescent="0.2">
      <c r="A47" s="2" t="s">
        <v>64</v>
      </c>
      <c r="B47" s="379">
        <v>20</v>
      </c>
      <c r="C47" s="376" t="s">
        <v>1</v>
      </c>
      <c r="D47" s="376" t="s">
        <v>1</v>
      </c>
      <c r="E47" s="376" t="s">
        <v>1</v>
      </c>
      <c r="F47" s="376" t="s">
        <v>1</v>
      </c>
      <c r="G47" s="376" t="s">
        <v>1</v>
      </c>
      <c r="H47" s="376" t="s">
        <v>1</v>
      </c>
      <c r="I47" s="376" t="s">
        <v>1</v>
      </c>
      <c r="J47" s="376" t="s">
        <v>1</v>
      </c>
      <c r="K47" s="376" t="s">
        <v>1</v>
      </c>
      <c r="L47" s="382" t="s">
        <v>1</v>
      </c>
      <c r="M47" s="382" t="s">
        <v>1</v>
      </c>
    </row>
    <row r="48" spans="1:13" x14ac:dyDescent="0.2">
      <c r="A48" s="2" t="s">
        <v>65</v>
      </c>
      <c r="B48" s="379">
        <v>5</v>
      </c>
      <c r="C48" s="376" t="s">
        <v>1</v>
      </c>
      <c r="D48" s="376" t="s">
        <v>1</v>
      </c>
      <c r="E48" s="376" t="s">
        <v>1</v>
      </c>
      <c r="F48" s="376" t="s">
        <v>1</v>
      </c>
      <c r="G48" s="376" t="s">
        <v>1</v>
      </c>
      <c r="H48" s="376" t="s">
        <v>1</v>
      </c>
      <c r="I48" s="376" t="s">
        <v>1</v>
      </c>
      <c r="J48" s="376" t="s">
        <v>1</v>
      </c>
      <c r="K48" s="376" t="s">
        <v>1</v>
      </c>
      <c r="L48" s="382" t="s">
        <v>1</v>
      </c>
      <c r="M48" s="382" t="s">
        <v>1</v>
      </c>
    </row>
    <row r="49" spans="1:13" x14ac:dyDescent="0.2">
      <c r="A49" s="2" t="s">
        <v>66</v>
      </c>
      <c r="B49" s="379">
        <v>21</v>
      </c>
      <c r="C49" s="376" t="s">
        <v>1</v>
      </c>
      <c r="D49" s="376" t="s">
        <v>1</v>
      </c>
      <c r="E49" s="376" t="s">
        <v>1</v>
      </c>
      <c r="F49" s="376" t="s">
        <v>1</v>
      </c>
      <c r="G49" s="376" t="s">
        <v>1</v>
      </c>
      <c r="H49" s="376" t="s">
        <v>1</v>
      </c>
      <c r="I49" s="376" t="s">
        <v>1</v>
      </c>
      <c r="J49" s="376" t="s">
        <v>1</v>
      </c>
      <c r="K49" s="376" t="s">
        <v>1</v>
      </c>
      <c r="L49" s="382" t="s">
        <v>1</v>
      </c>
      <c r="M49" s="382" t="s">
        <v>1</v>
      </c>
    </row>
    <row r="50" spans="1:13" x14ac:dyDescent="0.2">
      <c r="A50" s="2" t="s">
        <v>67</v>
      </c>
      <c r="B50" s="379">
        <v>18</v>
      </c>
      <c r="C50" s="376" t="s">
        <v>1</v>
      </c>
      <c r="D50" s="376" t="s">
        <v>1</v>
      </c>
      <c r="E50" s="376" t="s">
        <v>1</v>
      </c>
      <c r="F50" s="376" t="s">
        <v>1</v>
      </c>
      <c r="G50" s="376" t="s">
        <v>1</v>
      </c>
      <c r="H50" s="376" t="s">
        <v>1</v>
      </c>
      <c r="I50" s="376" t="s">
        <v>1</v>
      </c>
      <c r="J50" s="376" t="s">
        <v>1</v>
      </c>
      <c r="K50" s="376" t="s">
        <v>1</v>
      </c>
      <c r="L50" s="382" t="s">
        <v>1</v>
      </c>
      <c r="M50" s="382" t="s">
        <v>1</v>
      </c>
    </row>
    <row r="51" spans="1:13" x14ac:dyDescent="0.2">
      <c r="A51" s="2" t="s">
        <v>68</v>
      </c>
      <c r="B51" s="379">
        <v>18</v>
      </c>
      <c r="C51" s="376" t="s">
        <v>1</v>
      </c>
      <c r="D51" s="376" t="s">
        <v>1</v>
      </c>
      <c r="E51" s="376" t="s">
        <v>1</v>
      </c>
      <c r="F51" s="376" t="s">
        <v>1</v>
      </c>
      <c r="G51" s="376" t="s">
        <v>1</v>
      </c>
      <c r="H51" s="376" t="s">
        <v>1</v>
      </c>
      <c r="I51" s="376" t="s">
        <v>1</v>
      </c>
      <c r="J51" s="376" t="s">
        <v>1</v>
      </c>
      <c r="K51" s="376" t="s">
        <v>1</v>
      </c>
      <c r="L51" s="382" t="s">
        <v>1</v>
      </c>
      <c r="M51" s="382" t="s">
        <v>1</v>
      </c>
    </row>
    <row r="52" spans="1:13" x14ac:dyDescent="0.2">
      <c r="A52" s="2" t="s">
        <v>69</v>
      </c>
      <c r="B52" s="379">
        <v>14</v>
      </c>
      <c r="C52" s="376" t="s">
        <v>1</v>
      </c>
      <c r="D52" s="376" t="s">
        <v>1</v>
      </c>
      <c r="E52" s="376" t="s">
        <v>1</v>
      </c>
      <c r="F52" s="376" t="s">
        <v>1</v>
      </c>
      <c r="G52" s="376" t="s">
        <v>1</v>
      </c>
      <c r="H52" s="376" t="s">
        <v>1</v>
      </c>
      <c r="I52" s="376" t="s">
        <v>1</v>
      </c>
      <c r="J52" s="376" t="s">
        <v>1</v>
      </c>
      <c r="K52" s="376" t="s">
        <v>1</v>
      </c>
      <c r="L52" s="382" t="s">
        <v>1</v>
      </c>
      <c r="M52" s="382" t="s">
        <v>1</v>
      </c>
    </row>
    <row r="53" spans="1:13" x14ac:dyDescent="0.2">
      <c r="A53" s="2" t="s">
        <v>70</v>
      </c>
      <c r="B53" s="379">
        <v>5</v>
      </c>
      <c r="C53" s="376" t="s">
        <v>1</v>
      </c>
      <c r="D53" s="376" t="s">
        <v>1</v>
      </c>
      <c r="E53" s="376" t="s">
        <v>1</v>
      </c>
      <c r="F53" s="376" t="s">
        <v>1</v>
      </c>
      <c r="G53" s="376" t="s">
        <v>1</v>
      </c>
      <c r="H53" s="376" t="s">
        <v>1</v>
      </c>
      <c r="I53" s="376" t="s">
        <v>1</v>
      </c>
      <c r="J53" s="376" t="s">
        <v>1</v>
      </c>
      <c r="K53" s="376" t="s">
        <v>1</v>
      </c>
      <c r="L53" s="382" t="s">
        <v>1</v>
      </c>
      <c r="M53" s="382" t="s">
        <v>1</v>
      </c>
    </row>
    <row r="54" spans="1:13" x14ac:dyDescent="0.2">
      <c r="A54" s="2" t="s">
        <v>71</v>
      </c>
      <c r="B54" s="379">
        <v>19</v>
      </c>
      <c r="C54" s="376" t="s">
        <v>1</v>
      </c>
      <c r="D54" s="376" t="s">
        <v>1</v>
      </c>
      <c r="E54" s="376" t="s">
        <v>1</v>
      </c>
      <c r="F54" s="376" t="s">
        <v>1</v>
      </c>
      <c r="G54" s="376" t="s">
        <v>1</v>
      </c>
      <c r="H54" s="376" t="s">
        <v>1</v>
      </c>
      <c r="I54" s="376" t="s">
        <v>1</v>
      </c>
      <c r="J54" s="376" t="s">
        <v>1</v>
      </c>
      <c r="K54" s="376" t="s">
        <v>1</v>
      </c>
      <c r="L54" s="382" t="s">
        <v>1</v>
      </c>
      <c r="M54" s="382" t="s">
        <v>1</v>
      </c>
    </row>
    <row r="55" spans="1:13" x14ac:dyDescent="0.2">
      <c r="A55" s="2" t="s">
        <v>72</v>
      </c>
      <c r="B55" s="379">
        <v>5</v>
      </c>
      <c r="C55" s="376" t="s">
        <v>1</v>
      </c>
      <c r="D55" s="376" t="s">
        <v>1</v>
      </c>
      <c r="E55" s="376" t="s">
        <v>1</v>
      </c>
      <c r="F55" s="376" t="s">
        <v>1</v>
      </c>
      <c r="G55" s="376" t="s">
        <v>1</v>
      </c>
      <c r="H55" s="376" t="s">
        <v>1</v>
      </c>
      <c r="I55" s="376" t="s">
        <v>1</v>
      </c>
      <c r="J55" s="376" t="s">
        <v>1</v>
      </c>
      <c r="K55" s="376" t="s">
        <v>1</v>
      </c>
      <c r="L55" s="382" t="s">
        <v>1</v>
      </c>
      <c r="M55" s="382" t="s">
        <v>1</v>
      </c>
    </row>
    <row r="56" spans="1:13" x14ac:dyDescent="0.2">
      <c r="A56" s="2" t="s">
        <v>73</v>
      </c>
      <c r="B56" s="379">
        <v>26</v>
      </c>
      <c r="C56" s="376" t="s">
        <v>1</v>
      </c>
      <c r="D56" s="376" t="s">
        <v>1</v>
      </c>
      <c r="E56" s="376" t="s">
        <v>1</v>
      </c>
      <c r="F56" s="376" t="s">
        <v>1</v>
      </c>
      <c r="G56" s="376" t="s">
        <v>1</v>
      </c>
      <c r="H56" s="376" t="s">
        <v>1</v>
      </c>
      <c r="I56" s="376" t="s">
        <v>1</v>
      </c>
      <c r="J56" s="376" t="s">
        <v>1</v>
      </c>
      <c r="K56" s="376" t="s">
        <v>1</v>
      </c>
      <c r="L56" s="382" t="s">
        <v>1</v>
      </c>
      <c r="M56" s="382" t="s">
        <v>1</v>
      </c>
    </row>
    <row r="57" spans="1:13" x14ac:dyDescent="0.2">
      <c r="A57" s="5" t="s">
        <v>74</v>
      </c>
      <c r="B57" s="378" t="s">
        <v>1</v>
      </c>
      <c r="C57" s="375" t="s">
        <v>1</v>
      </c>
      <c r="D57" s="375" t="s">
        <v>1</v>
      </c>
      <c r="E57" s="375" t="s">
        <v>1</v>
      </c>
      <c r="F57" s="375" t="s">
        <v>1</v>
      </c>
      <c r="G57" s="375" t="s">
        <v>1</v>
      </c>
      <c r="H57" s="375" t="s">
        <v>1</v>
      </c>
      <c r="I57" s="375" t="s">
        <v>1</v>
      </c>
      <c r="J57" s="375" t="s">
        <v>1</v>
      </c>
      <c r="K57" s="375" t="s">
        <v>1</v>
      </c>
      <c r="L57" s="381" t="s">
        <v>1</v>
      </c>
      <c r="M57" s="381" t="s">
        <v>1</v>
      </c>
    </row>
    <row r="58" spans="1:13" x14ac:dyDescent="0.2">
      <c r="A58" s="2" t="s">
        <v>75</v>
      </c>
      <c r="B58" s="379">
        <v>20</v>
      </c>
      <c r="C58" s="376" t="s">
        <v>1</v>
      </c>
      <c r="D58" s="376" t="s">
        <v>1</v>
      </c>
      <c r="E58" s="376" t="s">
        <v>1</v>
      </c>
      <c r="F58" s="376" t="s">
        <v>1</v>
      </c>
      <c r="G58" s="376" t="s">
        <v>1</v>
      </c>
      <c r="H58" s="376" t="s">
        <v>1</v>
      </c>
      <c r="I58" s="376" t="s">
        <v>1</v>
      </c>
      <c r="J58" s="376" t="s">
        <v>1</v>
      </c>
      <c r="K58" s="376" t="s">
        <v>1</v>
      </c>
      <c r="L58" s="382" t="s">
        <v>1</v>
      </c>
      <c r="M58" s="382" t="s">
        <v>1</v>
      </c>
    </row>
    <row r="59" spans="1:13" x14ac:dyDescent="0.2">
      <c r="A59" s="2" t="s">
        <v>76</v>
      </c>
      <c r="B59" s="379">
        <v>99</v>
      </c>
      <c r="C59" s="376">
        <v>0.15413554012775399</v>
      </c>
      <c r="D59" s="376">
        <v>6.6346958279609694E-2</v>
      </c>
      <c r="E59" s="376">
        <v>0.162234872579575</v>
      </c>
      <c r="F59" s="376">
        <v>0.122903198003769</v>
      </c>
      <c r="G59" s="376">
        <v>9.24556329846382E-2</v>
      </c>
      <c r="H59" s="376">
        <v>9.0191431343555506E-2</v>
      </c>
      <c r="I59" s="376">
        <v>0.18260839581489599</v>
      </c>
      <c r="J59" s="376">
        <v>0</v>
      </c>
      <c r="K59" s="376">
        <v>0.129123970866203</v>
      </c>
      <c r="L59" s="382">
        <v>3078.72412109375</v>
      </c>
      <c r="M59" s="382">
        <v>2857.14282226562</v>
      </c>
    </row>
    <row r="60" spans="1:13" x14ac:dyDescent="0.2">
      <c r="A60" s="2" t="s">
        <v>77</v>
      </c>
      <c r="B60" s="379">
        <v>25</v>
      </c>
      <c r="C60" s="376" t="s">
        <v>1</v>
      </c>
      <c r="D60" s="376" t="s">
        <v>1</v>
      </c>
      <c r="E60" s="376" t="s">
        <v>1</v>
      </c>
      <c r="F60" s="376" t="s">
        <v>1</v>
      </c>
      <c r="G60" s="376" t="s">
        <v>1</v>
      </c>
      <c r="H60" s="376" t="s">
        <v>1</v>
      </c>
      <c r="I60" s="376" t="s">
        <v>1</v>
      </c>
      <c r="J60" s="376" t="s">
        <v>1</v>
      </c>
      <c r="K60" s="376" t="s">
        <v>1</v>
      </c>
      <c r="L60" s="382" t="s">
        <v>1</v>
      </c>
      <c r="M60" s="382" t="s">
        <v>1</v>
      </c>
    </row>
    <row r="61" spans="1:13" x14ac:dyDescent="0.2">
      <c r="A61" s="2" t="s">
        <v>78</v>
      </c>
      <c r="B61" s="379">
        <v>7</v>
      </c>
      <c r="C61" s="376" t="s">
        <v>1</v>
      </c>
      <c r="D61" s="376" t="s">
        <v>1</v>
      </c>
      <c r="E61" s="376" t="s">
        <v>1</v>
      </c>
      <c r="F61" s="376" t="s">
        <v>1</v>
      </c>
      <c r="G61" s="376" t="s">
        <v>1</v>
      </c>
      <c r="H61" s="376" t="s">
        <v>1</v>
      </c>
      <c r="I61" s="376" t="s">
        <v>1</v>
      </c>
      <c r="J61" s="376" t="s">
        <v>1</v>
      </c>
      <c r="K61" s="376" t="s">
        <v>1</v>
      </c>
      <c r="L61" s="382" t="s">
        <v>1</v>
      </c>
      <c r="M61" s="382" t="s">
        <v>1</v>
      </c>
    </row>
    <row r="62" spans="1:13" x14ac:dyDescent="0.2">
      <c r="A62" s="5" t="s">
        <v>79</v>
      </c>
      <c r="B62" s="378" t="s">
        <v>1</v>
      </c>
      <c r="C62" s="375" t="s">
        <v>1</v>
      </c>
      <c r="D62" s="375" t="s">
        <v>1</v>
      </c>
      <c r="E62" s="375" t="s">
        <v>1</v>
      </c>
      <c r="F62" s="375" t="s">
        <v>1</v>
      </c>
      <c r="G62" s="375" t="s">
        <v>1</v>
      </c>
      <c r="H62" s="375" t="s">
        <v>1</v>
      </c>
      <c r="I62" s="375" t="s">
        <v>1</v>
      </c>
      <c r="J62" s="375" t="s">
        <v>1</v>
      </c>
      <c r="K62" s="375" t="s">
        <v>1</v>
      </c>
      <c r="L62" s="381" t="s">
        <v>1</v>
      </c>
      <c r="M62" s="381" t="s">
        <v>1</v>
      </c>
    </row>
    <row r="63" spans="1:13" x14ac:dyDescent="0.2">
      <c r="A63" s="2" t="s">
        <v>80</v>
      </c>
      <c r="B63" s="379">
        <v>103</v>
      </c>
      <c r="C63" s="376">
        <v>0.21442182362079601</v>
      </c>
      <c r="D63" s="376">
        <v>1.9833056256175E-2</v>
      </c>
      <c r="E63" s="376">
        <v>0.120299629867077</v>
      </c>
      <c r="F63" s="376">
        <v>0.120989978313446</v>
      </c>
      <c r="G63" s="376">
        <v>0.120919682085514</v>
      </c>
      <c r="H63" s="376">
        <v>9.0807341039180797E-2</v>
      </c>
      <c r="I63" s="376">
        <v>0.154300302267075</v>
      </c>
      <c r="J63" s="376">
        <v>1.2205019593238799E-2</v>
      </c>
      <c r="K63" s="376">
        <v>0.14622315764427199</v>
      </c>
      <c r="L63" s="382">
        <v>3117.92456054688</v>
      </c>
      <c r="M63" s="382">
        <v>3333.33325195312</v>
      </c>
    </row>
    <row r="64" spans="1:13" x14ac:dyDescent="0.2">
      <c r="A64" s="2" t="s">
        <v>81</v>
      </c>
      <c r="B64" s="379">
        <v>6</v>
      </c>
      <c r="C64" s="376" t="s">
        <v>1</v>
      </c>
      <c r="D64" s="376" t="s">
        <v>1</v>
      </c>
      <c r="E64" s="376" t="s">
        <v>1</v>
      </c>
      <c r="F64" s="376" t="s">
        <v>1</v>
      </c>
      <c r="G64" s="376" t="s">
        <v>1</v>
      </c>
      <c r="H64" s="376" t="s">
        <v>1</v>
      </c>
      <c r="I64" s="376" t="s">
        <v>1</v>
      </c>
      <c r="J64" s="376" t="s">
        <v>1</v>
      </c>
      <c r="K64" s="376" t="s">
        <v>1</v>
      </c>
      <c r="L64" s="382" t="s">
        <v>1</v>
      </c>
      <c r="M64" s="382" t="s">
        <v>1</v>
      </c>
    </row>
    <row r="65" spans="1:13" x14ac:dyDescent="0.2">
      <c r="A65" s="2" t="s">
        <v>82</v>
      </c>
      <c r="B65" s="379">
        <v>24</v>
      </c>
      <c r="C65" s="376" t="s">
        <v>1</v>
      </c>
      <c r="D65" s="376" t="s">
        <v>1</v>
      </c>
      <c r="E65" s="376" t="s">
        <v>1</v>
      </c>
      <c r="F65" s="376" t="s">
        <v>1</v>
      </c>
      <c r="G65" s="376" t="s">
        <v>1</v>
      </c>
      <c r="H65" s="376" t="s">
        <v>1</v>
      </c>
      <c r="I65" s="376" t="s">
        <v>1</v>
      </c>
      <c r="J65" s="376" t="s">
        <v>1</v>
      </c>
      <c r="K65" s="376" t="s">
        <v>1</v>
      </c>
      <c r="L65" s="382" t="s">
        <v>1</v>
      </c>
      <c r="M65" s="382" t="s">
        <v>1</v>
      </c>
    </row>
    <row r="66" spans="1:13" x14ac:dyDescent="0.2">
      <c r="A66" s="2" t="s">
        <v>83</v>
      </c>
      <c r="B66" s="379">
        <v>15</v>
      </c>
      <c r="C66" s="376" t="s">
        <v>1</v>
      </c>
      <c r="D66" s="376" t="s">
        <v>1</v>
      </c>
      <c r="E66" s="376" t="s">
        <v>1</v>
      </c>
      <c r="F66" s="376" t="s">
        <v>1</v>
      </c>
      <c r="G66" s="376" t="s">
        <v>1</v>
      </c>
      <c r="H66" s="376" t="s">
        <v>1</v>
      </c>
      <c r="I66" s="376" t="s">
        <v>1</v>
      </c>
      <c r="J66" s="376" t="s">
        <v>1</v>
      </c>
      <c r="K66" s="376" t="s">
        <v>1</v>
      </c>
      <c r="L66" s="382" t="s">
        <v>1</v>
      </c>
      <c r="M66" s="382" t="s">
        <v>1</v>
      </c>
    </row>
    <row r="67" spans="1:13" x14ac:dyDescent="0.2">
      <c r="A67" s="5" t="s">
        <v>84</v>
      </c>
      <c r="B67" s="378" t="s">
        <v>1</v>
      </c>
      <c r="C67" s="375" t="s">
        <v>1</v>
      </c>
      <c r="D67" s="375" t="s">
        <v>1</v>
      </c>
      <c r="E67" s="375" t="s">
        <v>1</v>
      </c>
      <c r="F67" s="375" t="s">
        <v>1</v>
      </c>
      <c r="G67" s="375" t="s">
        <v>1</v>
      </c>
      <c r="H67" s="375" t="s">
        <v>1</v>
      </c>
      <c r="I67" s="375" t="s">
        <v>1</v>
      </c>
      <c r="J67" s="375" t="s">
        <v>1</v>
      </c>
      <c r="K67" s="375" t="s">
        <v>1</v>
      </c>
      <c r="L67" s="381" t="s">
        <v>1</v>
      </c>
      <c r="M67" s="381" t="s">
        <v>1</v>
      </c>
    </row>
    <row r="68" spans="1:13" x14ac:dyDescent="0.2">
      <c r="A68" s="2" t="s">
        <v>85</v>
      </c>
      <c r="B68" s="379">
        <v>127</v>
      </c>
      <c r="C68" s="376">
        <v>0.22565136849880199</v>
      </c>
      <c r="D68" s="376">
        <v>5.3728934377431897E-2</v>
      </c>
      <c r="E68" s="376">
        <v>0.15230102837085699</v>
      </c>
      <c r="F68" s="376">
        <v>9.4467081129550906E-2</v>
      </c>
      <c r="G68" s="376">
        <v>0.115530841052532</v>
      </c>
      <c r="H68" s="376">
        <v>0.103283978998661</v>
      </c>
      <c r="I68" s="376">
        <v>0.10940209031105</v>
      </c>
      <c r="J68" s="376">
        <v>8.1182084977626801E-3</v>
      </c>
      <c r="K68" s="376">
        <v>0.13751645386219</v>
      </c>
      <c r="L68" s="382">
        <v>2936.51049804688</v>
      </c>
      <c r="M68" s="382">
        <v>2857.14282226562</v>
      </c>
    </row>
    <row r="69" spans="1:13" x14ac:dyDescent="0.2">
      <c r="A69" s="2" t="s">
        <v>86</v>
      </c>
      <c r="B69" s="379">
        <v>3</v>
      </c>
      <c r="C69" s="376" t="s">
        <v>1</v>
      </c>
      <c r="D69" s="376" t="s">
        <v>1</v>
      </c>
      <c r="E69" s="376" t="s">
        <v>1</v>
      </c>
      <c r="F69" s="376" t="s">
        <v>1</v>
      </c>
      <c r="G69" s="376" t="s">
        <v>1</v>
      </c>
      <c r="H69" s="376" t="s">
        <v>1</v>
      </c>
      <c r="I69" s="376" t="s">
        <v>1</v>
      </c>
      <c r="J69" s="376" t="s">
        <v>1</v>
      </c>
      <c r="K69" s="376" t="s">
        <v>1</v>
      </c>
      <c r="L69" s="382" t="s">
        <v>1</v>
      </c>
      <c r="M69" s="382" t="s">
        <v>1</v>
      </c>
    </row>
    <row r="70" spans="1:13" x14ac:dyDescent="0.2">
      <c r="A70" s="2" t="s">
        <v>87</v>
      </c>
      <c r="B70" s="379">
        <v>18</v>
      </c>
      <c r="C70" s="376" t="s">
        <v>1</v>
      </c>
      <c r="D70" s="376" t="s">
        <v>1</v>
      </c>
      <c r="E70" s="376" t="s">
        <v>1</v>
      </c>
      <c r="F70" s="376" t="s">
        <v>1</v>
      </c>
      <c r="G70" s="376" t="s">
        <v>1</v>
      </c>
      <c r="H70" s="376" t="s">
        <v>1</v>
      </c>
      <c r="I70" s="376" t="s">
        <v>1</v>
      </c>
      <c r="J70" s="376" t="s">
        <v>1</v>
      </c>
      <c r="K70" s="376" t="s">
        <v>1</v>
      </c>
      <c r="L70" s="382" t="s">
        <v>1</v>
      </c>
      <c r="M70" s="382" t="s">
        <v>1</v>
      </c>
    </row>
    <row r="71" spans="1:13" x14ac:dyDescent="0.2">
      <c r="A71" s="2" t="s">
        <v>88</v>
      </c>
      <c r="B71" s="379">
        <v>3</v>
      </c>
      <c r="C71" s="376" t="s">
        <v>1</v>
      </c>
      <c r="D71" s="376" t="s">
        <v>1</v>
      </c>
      <c r="E71" s="376" t="s">
        <v>1</v>
      </c>
      <c r="F71" s="376" t="s">
        <v>1</v>
      </c>
      <c r="G71" s="376" t="s">
        <v>1</v>
      </c>
      <c r="H71" s="376" t="s">
        <v>1</v>
      </c>
      <c r="I71" s="376" t="s">
        <v>1</v>
      </c>
      <c r="J71" s="376" t="s">
        <v>1</v>
      </c>
      <c r="K71" s="376" t="s">
        <v>1</v>
      </c>
      <c r="L71" s="382" t="s">
        <v>1</v>
      </c>
      <c r="M71" s="382" t="s">
        <v>1</v>
      </c>
    </row>
    <row r="72" spans="1:13" x14ac:dyDescent="0.2">
      <c r="A72" s="5" t="s">
        <v>89</v>
      </c>
      <c r="B72" s="378" t="s">
        <v>1</v>
      </c>
      <c r="C72" s="375" t="s">
        <v>1</v>
      </c>
      <c r="D72" s="375" t="s">
        <v>1</v>
      </c>
      <c r="E72" s="375" t="s">
        <v>1</v>
      </c>
      <c r="F72" s="375" t="s">
        <v>1</v>
      </c>
      <c r="G72" s="375" t="s">
        <v>1</v>
      </c>
      <c r="H72" s="375" t="s">
        <v>1</v>
      </c>
      <c r="I72" s="375" t="s">
        <v>1</v>
      </c>
      <c r="J72" s="375" t="s">
        <v>1</v>
      </c>
      <c r="K72" s="375" t="s">
        <v>1</v>
      </c>
      <c r="L72" s="381" t="s">
        <v>1</v>
      </c>
      <c r="M72" s="381" t="s">
        <v>1</v>
      </c>
    </row>
    <row r="73" spans="1:13" x14ac:dyDescent="0.2">
      <c r="A73" s="2" t="s">
        <v>89</v>
      </c>
      <c r="B73" s="379">
        <v>145</v>
      </c>
      <c r="C73" s="376">
        <v>0.22297631204128299</v>
      </c>
      <c r="D73" s="376">
        <v>5.4615847766399397E-2</v>
      </c>
      <c r="E73" s="376">
        <v>0.127673104405403</v>
      </c>
      <c r="F73" s="376">
        <v>0.113237589597702</v>
      </c>
      <c r="G73" s="376">
        <v>0.111564248800278</v>
      </c>
      <c r="H73" s="376">
        <v>9.3989439308643299E-2</v>
      </c>
      <c r="I73" s="376">
        <v>0.131820067763329</v>
      </c>
      <c r="J73" s="376">
        <v>7.0836092345416502E-3</v>
      </c>
      <c r="K73" s="376">
        <v>0.13703978061676</v>
      </c>
      <c r="L73" s="382">
        <v>2966.59936523438</v>
      </c>
      <c r="M73" s="382">
        <v>2857.14282226562</v>
      </c>
    </row>
    <row r="74" spans="1:13" x14ac:dyDescent="0.2">
      <c r="A74" s="2" t="s">
        <v>90</v>
      </c>
      <c r="B74" s="379">
        <v>5</v>
      </c>
      <c r="C74" s="376" t="s">
        <v>1</v>
      </c>
      <c r="D74" s="376" t="s">
        <v>1</v>
      </c>
      <c r="E74" s="376" t="s">
        <v>1</v>
      </c>
      <c r="F74" s="376" t="s">
        <v>1</v>
      </c>
      <c r="G74" s="376" t="s">
        <v>1</v>
      </c>
      <c r="H74" s="376" t="s">
        <v>1</v>
      </c>
      <c r="I74" s="376" t="s">
        <v>1</v>
      </c>
      <c r="J74" s="376" t="s">
        <v>1</v>
      </c>
      <c r="K74" s="376" t="s">
        <v>1</v>
      </c>
      <c r="L74" s="382" t="s">
        <v>1</v>
      </c>
      <c r="M74" s="382" t="s">
        <v>1</v>
      </c>
    </row>
    <row r="75" spans="1:13" x14ac:dyDescent="0.2">
      <c r="A75" s="5" t="s">
        <v>91</v>
      </c>
      <c r="B75" s="378" t="s">
        <v>1</v>
      </c>
      <c r="C75" s="375" t="s">
        <v>1</v>
      </c>
      <c r="D75" s="375" t="s">
        <v>1</v>
      </c>
      <c r="E75" s="375" t="s">
        <v>1</v>
      </c>
      <c r="F75" s="375" t="s">
        <v>1</v>
      </c>
      <c r="G75" s="375" t="s">
        <v>1</v>
      </c>
      <c r="H75" s="375" t="s">
        <v>1</v>
      </c>
      <c r="I75" s="375" t="s">
        <v>1</v>
      </c>
      <c r="J75" s="375" t="s">
        <v>1</v>
      </c>
      <c r="K75" s="375" t="s">
        <v>1</v>
      </c>
      <c r="L75" s="381" t="s">
        <v>1</v>
      </c>
      <c r="M75" s="381" t="s">
        <v>1</v>
      </c>
    </row>
    <row r="76" spans="1:13" x14ac:dyDescent="0.2">
      <c r="A76" s="2" t="s">
        <v>92</v>
      </c>
      <c r="B76" s="379">
        <v>94</v>
      </c>
      <c r="C76" s="376">
        <v>0.16410522162914301</v>
      </c>
      <c r="D76" s="376">
        <v>3.32827754318714E-2</v>
      </c>
      <c r="E76" s="376">
        <v>0.157759830355644</v>
      </c>
      <c r="F76" s="376">
        <v>0.14925545454025299</v>
      </c>
      <c r="G76" s="376">
        <v>0.11349122971296299</v>
      </c>
      <c r="H76" s="376">
        <v>4.9516227096319199E-2</v>
      </c>
      <c r="I76" s="376">
        <v>0.1883155554533</v>
      </c>
      <c r="J76" s="376">
        <v>2.8605114202946398E-3</v>
      </c>
      <c r="K76" s="376">
        <v>0.14141319692134899</v>
      </c>
      <c r="L76" s="382">
        <v>3083.69873046875</v>
      </c>
      <c r="M76" s="382">
        <v>2857.14282226562</v>
      </c>
    </row>
    <row r="77" spans="1:13" x14ac:dyDescent="0.2">
      <c r="A77" s="2" t="s">
        <v>93</v>
      </c>
      <c r="B77" s="379">
        <v>33</v>
      </c>
      <c r="C77" s="376">
        <v>0.30347314476966902</v>
      </c>
      <c r="D77" s="376">
        <v>0.12006763368845</v>
      </c>
      <c r="E77" s="376">
        <v>3.71727310121059E-2</v>
      </c>
      <c r="F77" s="376">
        <v>1.5793737024068801E-2</v>
      </c>
      <c r="G77" s="376">
        <v>7.9233817756175995E-2</v>
      </c>
      <c r="H77" s="376">
        <v>0.262847930192947</v>
      </c>
      <c r="I77" s="376">
        <v>6.4788840711116805E-2</v>
      </c>
      <c r="J77" s="376">
        <v>3.0369985848665199E-2</v>
      </c>
      <c r="K77" s="376">
        <v>8.6252167820930495E-2</v>
      </c>
      <c r="L77" s="382">
        <v>2847.75610351562</v>
      </c>
      <c r="M77" s="382">
        <v>3333.33325195312</v>
      </c>
    </row>
    <row r="78" spans="1:13" x14ac:dyDescent="0.2">
      <c r="A78" s="2" t="s">
        <v>94</v>
      </c>
      <c r="B78" s="379">
        <v>23</v>
      </c>
      <c r="C78" s="376" t="s">
        <v>1</v>
      </c>
      <c r="D78" s="376" t="s">
        <v>1</v>
      </c>
      <c r="E78" s="376" t="s">
        <v>1</v>
      </c>
      <c r="F78" s="376" t="s">
        <v>1</v>
      </c>
      <c r="G78" s="376" t="s">
        <v>1</v>
      </c>
      <c r="H78" s="376" t="s">
        <v>1</v>
      </c>
      <c r="I78" s="376" t="s">
        <v>1</v>
      </c>
      <c r="J78" s="376" t="s">
        <v>1</v>
      </c>
      <c r="K78" s="376" t="s">
        <v>1</v>
      </c>
      <c r="L78" s="382" t="s">
        <v>1</v>
      </c>
      <c r="M78" s="382" t="s">
        <v>1</v>
      </c>
    </row>
    <row r="79" spans="1:13" x14ac:dyDescent="0.2">
      <c r="A79" s="5" t="s">
        <v>95</v>
      </c>
      <c r="B79" s="378" t="s">
        <v>1</v>
      </c>
      <c r="C79" s="375" t="s">
        <v>1</v>
      </c>
      <c r="D79" s="375" t="s">
        <v>1</v>
      </c>
      <c r="E79" s="375" t="s">
        <v>1</v>
      </c>
      <c r="F79" s="375" t="s">
        <v>1</v>
      </c>
      <c r="G79" s="375" t="s">
        <v>1</v>
      </c>
      <c r="H79" s="375" t="s">
        <v>1</v>
      </c>
      <c r="I79" s="375" t="s">
        <v>1</v>
      </c>
      <c r="J79" s="375" t="s">
        <v>1</v>
      </c>
      <c r="K79" s="375" t="s">
        <v>1</v>
      </c>
      <c r="L79" s="381" t="s">
        <v>1</v>
      </c>
      <c r="M79" s="381" t="s">
        <v>1</v>
      </c>
    </row>
    <row r="80" spans="1:13" x14ac:dyDescent="0.2">
      <c r="A80" s="2" t="s">
        <v>96</v>
      </c>
      <c r="B80" s="379">
        <v>46</v>
      </c>
      <c r="C80" s="376">
        <v>6.0073159635067E-2</v>
      </c>
      <c r="D80" s="376">
        <v>1.6773076727986301E-2</v>
      </c>
      <c r="E80" s="376">
        <v>0.21321576833725001</v>
      </c>
      <c r="F80" s="376">
        <v>0.20644466578960399</v>
      </c>
      <c r="G80" s="376">
        <v>0.12616428732872001</v>
      </c>
      <c r="H80" s="376">
        <v>0.104006968438625</v>
      </c>
      <c r="I80" s="376">
        <v>0.110905982553959</v>
      </c>
      <c r="J80" s="376">
        <v>0</v>
      </c>
      <c r="K80" s="376">
        <v>0.16241610050201399</v>
      </c>
      <c r="L80" s="382">
        <v>3418.32788085938</v>
      </c>
      <c r="M80" s="382">
        <v>3000</v>
      </c>
    </row>
    <row r="81" spans="1:13" x14ac:dyDescent="0.2">
      <c r="A81" s="2" t="s">
        <v>97</v>
      </c>
      <c r="B81" s="379">
        <v>21</v>
      </c>
      <c r="C81" s="376" t="s">
        <v>1</v>
      </c>
      <c r="D81" s="376" t="s">
        <v>1</v>
      </c>
      <c r="E81" s="376" t="s">
        <v>1</v>
      </c>
      <c r="F81" s="376" t="s">
        <v>1</v>
      </c>
      <c r="G81" s="376" t="s">
        <v>1</v>
      </c>
      <c r="H81" s="376" t="s">
        <v>1</v>
      </c>
      <c r="I81" s="376" t="s">
        <v>1</v>
      </c>
      <c r="J81" s="376" t="s">
        <v>1</v>
      </c>
      <c r="K81" s="376" t="s">
        <v>1</v>
      </c>
      <c r="L81" s="382" t="s">
        <v>1</v>
      </c>
      <c r="M81" s="382" t="s">
        <v>1</v>
      </c>
    </row>
    <row r="82" spans="1:13" x14ac:dyDescent="0.2">
      <c r="A82" s="2" t="s">
        <v>98</v>
      </c>
      <c r="B82" s="379">
        <v>11</v>
      </c>
      <c r="C82" s="376" t="s">
        <v>1</v>
      </c>
      <c r="D82" s="376" t="s">
        <v>1</v>
      </c>
      <c r="E82" s="376" t="s">
        <v>1</v>
      </c>
      <c r="F82" s="376" t="s">
        <v>1</v>
      </c>
      <c r="G82" s="376" t="s">
        <v>1</v>
      </c>
      <c r="H82" s="376" t="s">
        <v>1</v>
      </c>
      <c r="I82" s="376" t="s">
        <v>1</v>
      </c>
      <c r="J82" s="376" t="s">
        <v>1</v>
      </c>
      <c r="K82" s="376" t="s">
        <v>1</v>
      </c>
      <c r="L82" s="382" t="s">
        <v>1</v>
      </c>
      <c r="M82" s="382" t="s">
        <v>1</v>
      </c>
    </row>
    <row r="83" spans="1:13" x14ac:dyDescent="0.2">
      <c r="A83" s="2" t="s">
        <v>99</v>
      </c>
      <c r="B83" s="379">
        <v>8</v>
      </c>
      <c r="C83" s="376" t="s">
        <v>1</v>
      </c>
      <c r="D83" s="376" t="s">
        <v>1</v>
      </c>
      <c r="E83" s="376" t="s">
        <v>1</v>
      </c>
      <c r="F83" s="376" t="s">
        <v>1</v>
      </c>
      <c r="G83" s="376" t="s">
        <v>1</v>
      </c>
      <c r="H83" s="376" t="s">
        <v>1</v>
      </c>
      <c r="I83" s="376" t="s">
        <v>1</v>
      </c>
      <c r="J83" s="376" t="s">
        <v>1</v>
      </c>
      <c r="K83" s="376" t="s">
        <v>1</v>
      </c>
      <c r="L83" s="382" t="s">
        <v>1</v>
      </c>
      <c r="M83" s="382" t="s">
        <v>1</v>
      </c>
    </row>
    <row r="84" spans="1:13" x14ac:dyDescent="0.2">
      <c r="A84" s="2" t="s">
        <v>100</v>
      </c>
      <c r="B84" s="379">
        <v>3</v>
      </c>
      <c r="C84" s="376" t="s">
        <v>1</v>
      </c>
      <c r="D84" s="376" t="s">
        <v>1</v>
      </c>
      <c r="E84" s="376" t="s">
        <v>1</v>
      </c>
      <c r="F84" s="376" t="s">
        <v>1</v>
      </c>
      <c r="G84" s="376" t="s">
        <v>1</v>
      </c>
      <c r="H84" s="376" t="s">
        <v>1</v>
      </c>
      <c r="I84" s="376" t="s">
        <v>1</v>
      </c>
      <c r="J84" s="376" t="s">
        <v>1</v>
      </c>
      <c r="K84" s="376" t="s">
        <v>1</v>
      </c>
      <c r="L84" s="382" t="s">
        <v>1</v>
      </c>
      <c r="M84" s="382" t="s">
        <v>1</v>
      </c>
    </row>
    <row r="85" spans="1:13" x14ac:dyDescent="0.2">
      <c r="A85" s="2" t="s">
        <v>101</v>
      </c>
      <c r="B85" s="379">
        <v>17</v>
      </c>
      <c r="C85" s="376" t="s">
        <v>1</v>
      </c>
      <c r="D85" s="376" t="s">
        <v>1</v>
      </c>
      <c r="E85" s="376" t="s">
        <v>1</v>
      </c>
      <c r="F85" s="376" t="s">
        <v>1</v>
      </c>
      <c r="G85" s="376" t="s">
        <v>1</v>
      </c>
      <c r="H85" s="376" t="s">
        <v>1</v>
      </c>
      <c r="I85" s="376" t="s">
        <v>1</v>
      </c>
      <c r="J85" s="376" t="s">
        <v>1</v>
      </c>
      <c r="K85" s="376" t="s">
        <v>1</v>
      </c>
      <c r="L85" s="382" t="s">
        <v>1</v>
      </c>
      <c r="M85" s="382" t="s">
        <v>1</v>
      </c>
    </row>
    <row r="86" spans="1:13" x14ac:dyDescent="0.2">
      <c r="A86" s="2" t="s">
        <v>102</v>
      </c>
      <c r="B86" s="379">
        <v>5</v>
      </c>
      <c r="C86" s="376" t="s">
        <v>1</v>
      </c>
      <c r="D86" s="376" t="s">
        <v>1</v>
      </c>
      <c r="E86" s="376" t="s">
        <v>1</v>
      </c>
      <c r="F86" s="376" t="s">
        <v>1</v>
      </c>
      <c r="G86" s="376" t="s">
        <v>1</v>
      </c>
      <c r="H86" s="376" t="s">
        <v>1</v>
      </c>
      <c r="I86" s="376" t="s">
        <v>1</v>
      </c>
      <c r="J86" s="376" t="s">
        <v>1</v>
      </c>
      <c r="K86" s="376" t="s">
        <v>1</v>
      </c>
      <c r="L86" s="382" t="s">
        <v>1</v>
      </c>
      <c r="M86" s="382" t="s">
        <v>1</v>
      </c>
    </row>
    <row r="87" spans="1:13" x14ac:dyDescent="0.2">
      <c r="A87" s="2" t="s">
        <v>103</v>
      </c>
      <c r="B87" s="379">
        <v>6</v>
      </c>
      <c r="C87" s="376" t="s">
        <v>1</v>
      </c>
      <c r="D87" s="376" t="s">
        <v>1</v>
      </c>
      <c r="E87" s="376" t="s">
        <v>1</v>
      </c>
      <c r="F87" s="376" t="s">
        <v>1</v>
      </c>
      <c r="G87" s="376" t="s">
        <v>1</v>
      </c>
      <c r="H87" s="376" t="s">
        <v>1</v>
      </c>
      <c r="I87" s="376" t="s">
        <v>1</v>
      </c>
      <c r="J87" s="376" t="s">
        <v>1</v>
      </c>
      <c r="K87" s="376" t="s">
        <v>1</v>
      </c>
      <c r="L87" s="382" t="s">
        <v>1</v>
      </c>
      <c r="M87" s="382" t="s">
        <v>1</v>
      </c>
    </row>
    <row r="88" spans="1:13" x14ac:dyDescent="0.2">
      <c r="A88" s="2" t="s">
        <v>104</v>
      </c>
      <c r="B88" s="379">
        <v>34</v>
      </c>
      <c r="C88" s="376">
        <v>0.40162888169288602</v>
      </c>
      <c r="D88" s="376">
        <v>7.0875808596610997E-3</v>
      </c>
      <c r="E88" s="376">
        <v>9.8956562578678103E-2</v>
      </c>
      <c r="F88" s="376">
        <v>2.9654311016202001E-2</v>
      </c>
      <c r="G88" s="376">
        <v>0.15154805779457101</v>
      </c>
      <c r="H88" s="376">
        <v>0.113311111927032</v>
      </c>
      <c r="I88" s="376">
        <v>0.12951228022575401</v>
      </c>
      <c r="J88" s="376">
        <v>7.0875808596610997E-3</v>
      </c>
      <c r="K88" s="376">
        <v>6.1213631182908998E-2</v>
      </c>
      <c r="L88" s="382">
        <v>2394.07250976562</v>
      </c>
      <c r="M88" s="382">
        <v>2150.53759765625</v>
      </c>
    </row>
    <row r="89" spans="1:13" x14ac:dyDescent="0.2">
      <c r="A89" s="5" t="s">
        <v>105</v>
      </c>
      <c r="B89" s="378" t="s">
        <v>1</v>
      </c>
      <c r="C89" s="375" t="s">
        <v>1</v>
      </c>
      <c r="D89" s="375" t="s">
        <v>1</v>
      </c>
      <c r="E89" s="375" t="s">
        <v>1</v>
      </c>
      <c r="F89" s="375" t="s">
        <v>1</v>
      </c>
      <c r="G89" s="375" t="s">
        <v>1</v>
      </c>
      <c r="H89" s="375" t="s">
        <v>1</v>
      </c>
      <c r="I89" s="375" t="s">
        <v>1</v>
      </c>
      <c r="J89" s="375" t="s">
        <v>1</v>
      </c>
      <c r="K89" s="375" t="s">
        <v>1</v>
      </c>
      <c r="L89" s="381" t="s">
        <v>1</v>
      </c>
      <c r="M89" s="381" t="s">
        <v>1</v>
      </c>
    </row>
    <row r="90" spans="1:13" x14ac:dyDescent="0.2">
      <c r="A90" s="2" t="s">
        <v>106</v>
      </c>
      <c r="B90" s="379">
        <v>13</v>
      </c>
      <c r="C90" s="376" t="s">
        <v>1</v>
      </c>
      <c r="D90" s="376" t="s">
        <v>1</v>
      </c>
      <c r="E90" s="376" t="s">
        <v>1</v>
      </c>
      <c r="F90" s="376" t="s">
        <v>1</v>
      </c>
      <c r="G90" s="376" t="s">
        <v>1</v>
      </c>
      <c r="H90" s="376" t="s">
        <v>1</v>
      </c>
      <c r="I90" s="376" t="s">
        <v>1</v>
      </c>
      <c r="J90" s="376" t="s">
        <v>1</v>
      </c>
      <c r="K90" s="376" t="s">
        <v>1</v>
      </c>
      <c r="L90" s="382" t="s">
        <v>1</v>
      </c>
      <c r="M90" s="382" t="s">
        <v>1</v>
      </c>
    </row>
    <row r="91" spans="1:13" x14ac:dyDescent="0.2">
      <c r="A91" s="2" t="s">
        <v>107</v>
      </c>
      <c r="B91" s="379">
        <v>34</v>
      </c>
      <c r="C91" s="376">
        <v>0.468057692050934</v>
      </c>
      <c r="D91" s="376">
        <v>7.0733293890953106E-2</v>
      </c>
      <c r="E91" s="376">
        <v>5.7726565748453099E-2</v>
      </c>
      <c r="F91" s="376">
        <v>3.6238543689250897E-2</v>
      </c>
      <c r="G91" s="376">
        <v>0.138555333018303</v>
      </c>
      <c r="H91" s="376">
        <v>0.142458111047745</v>
      </c>
      <c r="I91" s="376">
        <v>4.25915159285069E-2</v>
      </c>
      <c r="J91" s="376">
        <v>0</v>
      </c>
      <c r="K91" s="376">
        <v>4.3638937175273902E-2</v>
      </c>
      <c r="L91" s="382">
        <v>1994.23828125</v>
      </c>
      <c r="M91" s="382">
        <v>1500</v>
      </c>
    </row>
    <row r="92" spans="1:13" x14ac:dyDescent="0.2">
      <c r="A92" s="2" t="s">
        <v>108</v>
      </c>
      <c r="B92" s="379">
        <v>73</v>
      </c>
      <c r="C92" s="376">
        <v>0.13086400926113101</v>
      </c>
      <c r="D92" s="376">
        <v>5.2103493362665197E-2</v>
      </c>
      <c r="E92" s="376">
        <v>0.207324638962746</v>
      </c>
      <c r="F92" s="376">
        <v>7.0253081619739505E-2</v>
      </c>
      <c r="G92" s="376">
        <v>0.13333256542682601</v>
      </c>
      <c r="H92" s="376">
        <v>0.10374536365270599</v>
      </c>
      <c r="I92" s="376">
        <v>0.17763079702854201</v>
      </c>
      <c r="J92" s="376">
        <v>1.53221813961864E-2</v>
      </c>
      <c r="K92" s="376">
        <v>0.109423860907555</v>
      </c>
      <c r="L92" s="382">
        <v>3054.51953125</v>
      </c>
      <c r="M92" s="382">
        <v>3125</v>
      </c>
    </row>
    <row r="93" spans="1:13" x14ac:dyDescent="0.2">
      <c r="A93" s="2" t="s">
        <v>109</v>
      </c>
      <c r="B93" s="379">
        <v>19</v>
      </c>
      <c r="C93" s="376" t="s">
        <v>1</v>
      </c>
      <c r="D93" s="376" t="s">
        <v>1</v>
      </c>
      <c r="E93" s="376" t="s">
        <v>1</v>
      </c>
      <c r="F93" s="376" t="s">
        <v>1</v>
      </c>
      <c r="G93" s="376" t="s">
        <v>1</v>
      </c>
      <c r="H93" s="376" t="s">
        <v>1</v>
      </c>
      <c r="I93" s="376" t="s">
        <v>1</v>
      </c>
      <c r="J93" s="376" t="s">
        <v>1</v>
      </c>
      <c r="K93" s="376" t="s">
        <v>1</v>
      </c>
      <c r="L93" s="382" t="s">
        <v>1</v>
      </c>
      <c r="M93" s="382" t="s">
        <v>1</v>
      </c>
    </row>
    <row r="94" spans="1:13" x14ac:dyDescent="0.2">
      <c r="A94" s="5" t="s">
        <v>110</v>
      </c>
      <c r="B94" s="378" t="s">
        <v>1</v>
      </c>
      <c r="C94" s="375" t="s">
        <v>1</v>
      </c>
      <c r="D94" s="375" t="s">
        <v>1</v>
      </c>
      <c r="E94" s="375" t="s">
        <v>1</v>
      </c>
      <c r="F94" s="375" t="s">
        <v>1</v>
      </c>
      <c r="G94" s="375" t="s">
        <v>1</v>
      </c>
      <c r="H94" s="375" t="s">
        <v>1</v>
      </c>
      <c r="I94" s="375" t="s">
        <v>1</v>
      </c>
      <c r="J94" s="375" t="s">
        <v>1</v>
      </c>
      <c r="K94" s="375" t="s">
        <v>1</v>
      </c>
      <c r="L94" s="381" t="s">
        <v>1</v>
      </c>
      <c r="M94" s="381" t="s">
        <v>1</v>
      </c>
    </row>
    <row r="95" spans="1:13" x14ac:dyDescent="0.2">
      <c r="A95" s="2" t="s">
        <v>106</v>
      </c>
      <c r="B95" s="379">
        <v>23</v>
      </c>
      <c r="C95" s="376" t="s">
        <v>1</v>
      </c>
      <c r="D95" s="376" t="s">
        <v>1</v>
      </c>
      <c r="E95" s="376" t="s">
        <v>1</v>
      </c>
      <c r="F95" s="376" t="s">
        <v>1</v>
      </c>
      <c r="G95" s="376" t="s">
        <v>1</v>
      </c>
      <c r="H95" s="376" t="s">
        <v>1</v>
      </c>
      <c r="I95" s="376" t="s">
        <v>1</v>
      </c>
      <c r="J95" s="376" t="s">
        <v>1</v>
      </c>
      <c r="K95" s="376" t="s">
        <v>1</v>
      </c>
      <c r="L95" s="382" t="s">
        <v>1</v>
      </c>
      <c r="M95" s="382" t="s">
        <v>1</v>
      </c>
    </row>
    <row r="96" spans="1:13" x14ac:dyDescent="0.2">
      <c r="A96" s="2" t="s">
        <v>107</v>
      </c>
      <c r="B96" s="379">
        <v>38</v>
      </c>
      <c r="C96" s="376">
        <v>0.33813256025314298</v>
      </c>
      <c r="D96" s="376">
        <v>7.8190304338931996E-2</v>
      </c>
      <c r="E96" s="376">
        <v>0.20861789584159901</v>
      </c>
      <c r="F96" s="376">
        <v>7.3043160140514402E-2</v>
      </c>
      <c r="G96" s="376">
        <v>0.10185367614030801</v>
      </c>
      <c r="H96" s="376">
        <v>7.3236487805843395E-2</v>
      </c>
      <c r="I96" s="376">
        <v>0.119797341525555</v>
      </c>
      <c r="J96" s="376">
        <v>0</v>
      </c>
      <c r="K96" s="376">
        <v>7.12857535108924E-3</v>
      </c>
      <c r="L96" s="382">
        <v>2034.62231445312</v>
      </c>
      <c r="M96" s="382">
        <v>2307.6923828125</v>
      </c>
    </row>
    <row r="97" spans="1:13" x14ac:dyDescent="0.2">
      <c r="A97" s="2" t="s">
        <v>108</v>
      </c>
      <c r="B97" s="379">
        <v>67</v>
      </c>
      <c r="C97" s="376">
        <v>0.137088343501091</v>
      </c>
      <c r="D97" s="376">
        <v>4.72674705088139E-2</v>
      </c>
      <c r="E97" s="376">
        <v>0.13070489466190299</v>
      </c>
      <c r="F97" s="376">
        <v>4.4715832918882398E-2</v>
      </c>
      <c r="G97" s="376">
        <v>0.165518909692764</v>
      </c>
      <c r="H97" s="376">
        <v>0.13426718115806599</v>
      </c>
      <c r="I97" s="376">
        <v>0.14841136336326599</v>
      </c>
      <c r="J97" s="376">
        <v>2.1479662507772401E-2</v>
      </c>
      <c r="K97" s="376">
        <v>0.17054633796215099</v>
      </c>
      <c r="L97" s="382">
        <v>3346.75390625</v>
      </c>
      <c r="M97" s="382">
        <v>3333.33325195312</v>
      </c>
    </row>
    <row r="98" spans="1:13" x14ac:dyDescent="0.2">
      <c r="A98" s="2" t="s">
        <v>109</v>
      </c>
      <c r="B98" s="379">
        <v>11</v>
      </c>
      <c r="C98" s="376" t="s">
        <v>1</v>
      </c>
      <c r="D98" s="376" t="s">
        <v>1</v>
      </c>
      <c r="E98" s="376" t="s">
        <v>1</v>
      </c>
      <c r="F98" s="376" t="s">
        <v>1</v>
      </c>
      <c r="G98" s="376" t="s">
        <v>1</v>
      </c>
      <c r="H98" s="376" t="s">
        <v>1</v>
      </c>
      <c r="I98" s="376" t="s">
        <v>1</v>
      </c>
      <c r="J98" s="376" t="s">
        <v>1</v>
      </c>
      <c r="K98" s="376" t="s">
        <v>1</v>
      </c>
      <c r="L98" s="382" t="s">
        <v>1</v>
      </c>
      <c r="M98" s="382" t="s">
        <v>1</v>
      </c>
    </row>
    <row r="99" spans="1:13" x14ac:dyDescent="0.2">
      <c r="A99" s="5" t="s">
        <v>111</v>
      </c>
      <c r="B99" s="378" t="s">
        <v>1</v>
      </c>
      <c r="C99" s="375" t="s">
        <v>1</v>
      </c>
      <c r="D99" s="375" t="s">
        <v>1</v>
      </c>
      <c r="E99" s="375" t="s">
        <v>1</v>
      </c>
      <c r="F99" s="375" t="s">
        <v>1</v>
      </c>
      <c r="G99" s="375" t="s">
        <v>1</v>
      </c>
      <c r="H99" s="375" t="s">
        <v>1</v>
      </c>
      <c r="I99" s="375" t="s">
        <v>1</v>
      </c>
      <c r="J99" s="375" t="s">
        <v>1</v>
      </c>
      <c r="K99" s="375" t="s">
        <v>1</v>
      </c>
      <c r="L99" s="381" t="s">
        <v>1</v>
      </c>
      <c r="M99" s="381" t="s">
        <v>1</v>
      </c>
    </row>
    <row r="100" spans="1:13" x14ac:dyDescent="0.2">
      <c r="A100" s="2" t="s">
        <v>112</v>
      </c>
      <c r="B100" s="379">
        <v>9</v>
      </c>
      <c r="C100" s="376" t="s">
        <v>1</v>
      </c>
      <c r="D100" s="376" t="s">
        <v>1</v>
      </c>
      <c r="E100" s="376" t="s">
        <v>1</v>
      </c>
      <c r="F100" s="376" t="s">
        <v>1</v>
      </c>
      <c r="G100" s="376" t="s">
        <v>1</v>
      </c>
      <c r="H100" s="376" t="s">
        <v>1</v>
      </c>
      <c r="I100" s="376" t="s">
        <v>1</v>
      </c>
      <c r="J100" s="376" t="s">
        <v>1</v>
      </c>
      <c r="K100" s="376" t="s">
        <v>1</v>
      </c>
      <c r="L100" s="382" t="s">
        <v>1</v>
      </c>
      <c r="M100" s="382" t="s">
        <v>1</v>
      </c>
    </row>
    <row r="101" spans="1:13" x14ac:dyDescent="0.2">
      <c r="A101" s="2" t="s">
        <v>113</v>
      </c>
      <c r="B101" s="379">
        <v>56</v>
      </c>
      <c r="C101" s="376">
        <v>0.191394433379173</v>
      </c>
      <c r="D101" s="376">
        <v>9.1430649161338806E-2</v>
      </c>
      <c r="E101" s="376">
        <v>9.6501335501670796E-2</v>
      </c>
      <c r="F101" s="376">
        <v>8.1519581377506298E-2</v>
      </c>
      <c r="G101" s="376">
        <v>0.106225833296776</v>
      </c>
      <c r="H101" s="376">
        <v>6.6342681646347004E-2</v>
      </c>
      <c r="I101" s="376">
        <v>9.2741236090660095E-2</v>
      </c>
      <c r="J101" s="376">
        <v>2.52665244042873E-2</v>
      </c>
      <c r="K101" s="376">
        <v>0.24857772886753099</v>
      </c>
      <c r="L101" s="382">
        <v>3439.68359375</v>
      </c>
      <c r="M101" s="382">
        <v>3333.33325195312</v>
      </c>
    </row>
    <row r="102" spans="1:13" x14ac:dyDescent="0.2">
      <c r="A102" s="2" t="s">
        <v>114</v>
      </c>
      <c r="B102" s="379">
        <v>53</v>
      </c>
      <c r="C102" s="376">
        <v>0.30323058366775502</v>
      </c>
      <c r="D102" s="376">
        <v>4.57410402595997E-2</v>
      </c>
      <c r="E102" s="376">
        <v>0.18204529583454099</v>
      </c>
      <c r="F102" s="376">
        <v>7.1980744600296007E-2</v>
      </c>
      <c r="G102" s="376">
        <v>5.3687155246734598E-2</v>
      </c>
      <c r="H102" s="376">
        <v>0.11172653734684</v>
      </c>
      <c r="I102" s="376">
        <v>0.14015650749206501</v>
      </c>
      <c r="J102" s="376">
        <v>0</v>
      </c>
      <c r="K102" s="376">
        <v>9.1432131826877594E-2</v>
      </c>
      <c r="L102" s="382">
        <v>2526.28198242188</v>
      </c>
      <c r="M102" s="382">
        <v>2307.6923828125</v>
      </c>
    </row>
    <row r="103" spans="1:13" x14ac:dyDescent="0.2">
      <c r="A103" s="2" t="s">
        <v>115</v>
      </c>
      <c r="B103" s="379">
        <v>20</v>
      </c>
      <c r="C103" s="376" t="s">
        <v>1</v>
      </c>
      <c r="D103" s="376" t="s">
        <v>1</v>
      </c>
      <c r="E103" s="376" t="s">
        <v>1</v>
      </c>
      <c r="F103" s="376" t="s">
        <v>1</v>
      </c>
      <c r="G103" s="376" t="s">
        <v>1</v>
      </c>
      <c r="H103" s="376" t="s">
        <v>1</v>
      </c>
      <c r="I103" s="376" t="s">
        <v>1</v>
      </c>
      <c r="J103" s="376" t="s">
        <v>1</v>
      </c>
      <c r="K103" s="376" t="s">
        <v>1</v>
      </c>
      <c r="L103" s="382" t="s">
        <v>1</v>
      </c>
      <c r="M103" s="382" t="s">
        <v>1</v>
      </c>
    </row>
    <row r="104" spans="1:13" x14ac:dyDescent="0.2">
      <c r="A104" s="2" t="s">
        <v>116</v>
      </c>
      <c r="B104" s="379">
        <v>8</v>
      </c>
      <c r="C104" s="376" t="s">
        <v>1</v>
      </c>
      <c r="D104" s="376" t="s">
        <v>1</v>
      </c>
      <c r="E104" s="376" t="s">
        <v>1</v>
      </c>
      <c r="F104" s="376" t="s">
        <v>1</v>
      </c>
      <c r="G104" s="376" t="s">
        <v>1</v>
      </c>
      <c r="H104" s="376" t="s">
        <v>1</v>
      </c>
      <c r="I104" s="376" t="s">
        <v>1</v>
      </c>
      <c r="J104" s="376" t="s">
        <v>1</v>
      </c>
      <c r="K104" s="376" t="s">
        <v>1</v>
      </c>
      <c r="L104" s="382" t="s">
        <v>1</v>
      </c>
      <c r="M104" s="382" t="s">
        <v>1</v>
      </c>
    </row>
    <row r="105" spans="1:13" x14ac:dyDescent="0.2">
      <c r="A105" s="2" t="s">
        <v>117</v>
      </c>
      <c r="B105" s="379">
        <v>2</v>
      </c>
      <c r="C105" s="376" t="s">
        <v>1</v>
      </c>
      <c r="D105" s="376" t="s">
        <v>1</v>
      </c>
      <c r="E105" s="376" t="s">
        <v>1</v>
      </c>
      <c r="F105" s="376" t="s">
        <v>1</v>
      </c>
      <c r="G105" s="376" t="s">
        <v>1</v>
      </c>
      <c r="H105" s="376" t="s">
        <v>1</v>
      </c>
      <c r="I105" s="376" t="s">
        <v>1</v>
      </c>
      <c r="J105" s="376" t="s">
        <v>1</v>
      </c>
      <c r="K105" s="376" t="s">
        <v>1</v>
      </c>
      <c r="L105" s="382" t="s">
        <v>1</v>
      </c>
      <c r="M105" s="382" t="s">
        <v>1</v>
      </c>
    </row>
    <row r="106" spans="1:13" x14ac:dyDescent="0.2">
      <c r="A106" s="2" t="s">
        <v>118</v>
      </c>
      <c r="B106" s="379">
        <v>1</v>
      </c>
      <c r="C106" s="376" t="s">
        <v>1</v>
      </c>
      <c r="D106" s="376" t="s">
        <v>1</v>
      </c>
      <c r="E106" s="376" t="s">
        <v>1</v>
      </c>
      <c r="F106" s="376" t="s">
        <v>1</v>
      </c>
      <c r="G106" s="376" t="s">
        <v>1</v>
      </c>
      <c r="H106" s="376" t="s">
        <v>1</v>
      </c>
      <c r="I106" s="376" t="s">
        <v>1</v>
      </c>
      <c r="J106" s="376" t="s">
        <v>1</v>
      </c>
      <c r="K106" s="376" t="s">
        <v>1</v>
      </c>
      <c r="L106" s="382" t="s">
        <v>1</v>
      </c>
      <c r="M106" s="382" t="s">
        <v>1</v>
      </c>
    </row>
    <row r="107" spans="1:13" x14ac:dyDescent="0.2">
      <c r="A107" s="5" t="s">
        <v>111</v>
      </c>
      <c r="B107" s="378" t="s">
        <v>1</v>
      </c>
      <c r="C107" s="375" t="s">
        <v>1</v>
      </c>
      <c r="D107" s="375" t="s">
        <v>1</v>
      </c>
      <c r="E107" s="375" t="s">
        <v>1</v>
      </c>
      <c r="F107" s="375" t="s">
        <v>1</v>
      </c>
      <c r="G107" s="375" t="s">
        <v>1</v>
      </c>
      <c r="H107" s="375" t="s">
        <v>1</v>
      </c>
      <c r="I107" s="375" t="s">
        <v>1</v>
      </c>
      <c r="J107" s="375" t="s">
        <v>1</v>
      </c>
      <c r="K107" s="375" t="s">
        <v>1</v>
      </c>
      <c r="L107" s="381" t="s">
        <v>1</v>
      </c>
      <c r="M107" s="381" t="s">
        <v>1</v>
      </c>
    </row>
    <row r="108" spans="1:13" x14ac:dyDescent="0.2">
      <c r="A108" s="2" t="s">
        <v>119</v>
      </c>
      <c r="B108" s="379">
        <v>65</v>
      </c>
      <c r="C108" s="376">
        <v>0.17445221543312101</v>
      </c>
      <c r="D108" s="376">
        <v>7.2336889803409604E-2</v>
      </c>
      <c r="E108" s="376">
        <v>7.6348647475242601E-2</v>
      </c>
      <c r="F108" s="376">
        <v>0.12135158479213699</v>
      </c>
      <c r="G108" s="376">
        <v>0.110452845692635</v>
      </c>
      <c r="H108" s="376">
        <v>5.24881221354008E-2</v>
      </c>
      <c r="I108" s="376">
        <v>0.161865830421448</v>
      </c>
      <c r="J108" s="376">
        <v>1.9990034401416799E-2</v>
      </c>
      <c r="K108" s="376">
        <v>0.21071384847164201</v>
      </c>
      <c r="L108" s="382">
        <v>3392.66015625</v>
      </c>
      <c r="M108" s="382">
        <v>3333.33325195312</v>
      </c>
    </row>
    <row r="109" spans="1:13" x14ac:dyDescent="0.2">
      <c r="A109" s="2" t="s">
        <v>120</v>
      </c>
      <c r="B109" s="379">
        <v>67</v>
      </c>
      <c r="C109" s="376">
        <v>0.28956505656242398</v>
      </c>
      <c r="D109" s="376">
        <v>4.6316601336002301E-2</v>
      </c>
      <c r="E109" s="376">
        <v>0.143338367342949</v>
      </c>
      <c r="F109" s="376">
        <v>0.129497990012169</v>
      </c>
      <c r="G109" s="376">
        <v>9.4596177339553805E-2</v>
      </c>
      <c r="H109" s="376">
        <v>0.10308095067739501</v>
      </c>
      <c r="I109" s="376">
        <v>0.11648790538311</v>
      </c>
      <c r="J109" s="376">
        <v>0</v>
      </c>
      <c r="K109" s="376">
        <v>7.7116973698139205E-2</v>
      </c>
      <c r="L109" s="382">
        <v>2513.16357421875</v>
      </c>
      <c r="M109" s="382">
        <v>2500</v>
      </c>
    </row>
    <row r="110" spans="1:13" x14ac:dyDescent="0.2">
      <c r="A110" s="2" t="s">
        <v>121</v>
      </c>
      <c r="B110" s="379">
        <v>14</v>
      </c>
      <c r="C110" s="376" t="s">
        <v>1</v>
      </c>
      <c r="D110" s="376" t="s">
        <v>1</v>
      </c>
      <c r="E110" s="376" t="s">
        <v>1</v>
      </c>
      <c r="F110" s="376" t="s">
        <v>1</v>
      </c>
      <c r="G110" s="376" t="s">
        <v>1</v>
      </c>
      <c r="H110" s="376" t="s">
        <v>1</v>
      </c>
      <c r="I110" s="376" t="s">
        <v>1</v>
      </c>
      <c r="J110" s="376" t="s">
        <v>1</v>
      </c>
      <c r="K110" s="376" t="s">
        <v>1</v>
      </c>
      <c r="L110" s="382" t="s">
        <v>1</v>
      </c>
      <c r="M110" s="382" t="s">
        <v>1</v>
      </c>
    </row>
    <row r="111" spans="1:13" x14ac:dyDescent="0.2">
      <c r="A111" s="2" t="s">
        <v>122</v>
      </c>
      <c r="B111" s="379">
        <v>3</v>
      </c>
      <c r="C111" s="376" t="s">
        <v>1</v>
      </c>
      <c r="D111" s="376" t="s">
        <v>1</v>
      </c>
      <c r="E111" s="376" t="s">
        <v>1</v>
      </c>
      <c r="F111" s="376" t="s">
        <v>1</v>
      </c>
      <c r="G111" s="376" t="s">
        <v>1</v>
      </c>
      <c r="H111" s="376" t="s">
        <v>1</v>
      </c>
      <c r="I111" s="376" t="s">
        <v>1</v>
      </c>
      <c r="J111" s="376" t="s">
        <v>1</v>
      </c>
      <c r="K111" s="376" t="s">
        <v>1</v>
      </c>
      <c r="L111" s="382" t="s">
        <v>1</v>
      </c>
      <c r="M111" s="382" t="s">
        <v>1</v>
      </c>
    </row>
    <row r="112" spans="1:13" x14ac:dyDescent="0.2">
      <c r="A112" s="5" t="s">
        <v>111</v>
      </c>
      <c r="B112" s="378" t="s">
        <v>1</v>
      </c>
      <c r="C112" s="375" t="s">
        <v>1</v>
      </c>
      <c r="D112" s="375" t="s">
        <v>1</v>
      </c>
      <c r="E112" s="375" t="s">
        <v>1</v>
      </c>
      <c r="F112" s="375" t="s">
        <v>1</v>
      </c>
      <c r="G112" s="375" t="s">
        <v>1</v>
      </c>
      <c r="H112" s="375" t="s">
        <v>1</v>
      </c>
      <c r="I112" s="375" t="s">
        <v>1</v>
      </c>
      <c r="J112" s="375" t="s">
        <v>1</v>
      </c>
      <c r="K112" s="375" t="s">
        <v>1</v>
      </c>
      <c r="L112" s="381" t="s">
        <v>1</v>
      </c>
      <c r="M112" s="381" t="s">
        <v>1</v>
      </c>
    </row>
    <row r="113" spans="1:13" x14ac:dyDescent="0.2">
      <c r="A113" s="2" t="s">
        <v>119</v>
      </c>
      <c r="B113" s="379">
        <v>65</v>
      </c>
      <c r="C113" s="376">
        <v>0.17445221543312101</v>
      </c>
      <c r="D113" s="376">
        <v>7.2336889803409604E-2</v>
      </c>
      <c r="E113" s="376">
        <v>7.6348647475242601E-2</v>
      </c>
      <c r="F113" s="376">
        <v>0.12135158479213699</v>
      </c>
      <c r="G113" s="376">
        <v>0.110452845692635</v>
      </c>
      <c r="H113" s="376">
        <v>5.24881221354008E-2</v>
      </c>
      <c r="I113" s="376">
        <v>0.161865830421448</v>
      </c>
      <c r="J113" s="376">
        <v>1.9990034401416799E-2</v>
      </c>
      <c r="K113" s="376">
        <v>0.21071384847164201</v>
      </c>
      <c r="L113" s="382">
        <v>3392.66015625</v>
      </c>
      <c r="M113" s="382">
        <v>3333.33325195312</v>
      </c>
    </row>
    <row r="114" spans="1:13" x14ac:dyDescent="0.2">
      <c r="A114" s="2" t="s">
        <v>123</v>
      </c>
      <c r="B114" s="379">
        <v>73</v>
      </c>
      <c r="C114" s="376">
        <v>0.27073916792869601</v>
      </c>
      <c r="D114" s="376">
        <v>4.2152669280767399E-2</v>
      </c>
      <c r="E114" s="376">
        <v>0.192878037691116</v>
      </c>
      <c r="F114" s="376">
        <v>0.11785592138767199</v>
      </c>
      <c r="G114" s="376">
        <v>0.10255099087953599</v>
      </c>
      <c r="H114" s="376">
        <v>9.3813814222812694E-2</v>
      </c>
      <c r="I114" s="376">
        <v>0.10601546615362201</v>
      </c>
      <c r="J114" s="376">
        <v>0</v>
      </c>
      <c r="K114" s="376">
        <v>7.3993936181068407E-2</v>
      </c>
      <c r="L114" s="382">
        <v>2503.22412109375</v>
      </c>
      <c r="M114" s="382">
        <v>2409.638671875</v>
      </c>
    </row>
    <row r="115" spans="1:13" x14ac:dyDescent="0.2">
      <c r="A115" s="2" t="s">
        <v>124</v>
      </c>
      <c r="B115" s="379">
        <v>11</v>
      </c>
      <c r="C115" s="376" t="s">
        <v>1</v>
      </c>
      <c r="D115" s="376" t="s">
        <v>1</v>
      </c>
      <c r="E115" s="376" t="s">
        <v>1</v>
      </c>
      <c r="F115" s="376" t="s">
        <v>1</v>
      </c>
      <c r="G115" s="376" t="s">
        <v>1</v>
      </c>
      <c r="H115" s="376" t="s">
        <v>1</v>
      </c>
      <c r="I115" s="376" t="s">
        <v>1</v>
      </c>
      <c r="J115" s="376" t="s">
        <v>1</v>
      </c>
      <c r="K115" s="376" t="s">
        <v>1</v>
      </c>
      <c r="L115" s="382" t="s">
        <v>1</v>
      </c>
      <c r="M115" s="382" t="s">
        <v>1</v>
      </c>
    </row>
    <row r="116" spans="1:13" x14ac:dyDescent="0.2">
      <c r="A116" s="5" t="s">
        <v>125</v>
      </c>
      <c r="B116" s="378" t="s">
        <v>1</v>
      </c>
      <c r="C116" s="375" t="s">
        <v>1</v>
      </c>
      <c r="D116" s="375" t="s">
        <v>1</v>
      </c>
      <c r="E116" s="375" t="s">
        <v>1</v>
      </c>
      <c r="F116" s="375" t="s">
        <v>1</v>
      </c>
      <c r="G116" s="375" t="s">
        <v>1</v>
      </c>
      <c r="H116" s="375" t="s">
        <v>1</v>
      </c>
      <c r="I116" s="375" t="s">
        <v>1</v>
      </c>
      <c r="J116" s="375" t="s">
        <v>1</v>
      </c>
      <c r="K116" s="375" t="s">
        <v>1</v>
      </c>
      <c r="L116" s="381" t="s">
        <v>1</v>
      </c>
      <c r="M116" s="381" t="s">
        <v>1</v>
      </c>
    </row>
    <row r="117" spans="1:13" x14ac:dyDescent="0.2">
      <c r="A117" s="2" t="s">
        <v>126</v>
      </c>
      <c r="B117" s="379">
        <v>14</v>
      </c>
      <c r="C117" s="376" t="s">
        <v>1</v>
      </c>
      <c r="D117" s="376" t="s">
        <v>1</v>
      </c>
      <c r="E117" s="376" t="s">
        <v>1</v>
      </c>
      <c r="F117" s="376" t="s">
        <v>1</v>
      </c>
      <c r="G117" s="376" t="s">
        <v>1</v>
      </c>
      <c r="H117" s="376" t="s">
        <v>1</v>
      </c>
      <c r="I117" s="376" t="s">
        <v>1</v>
      </c>
      <c r="J117" s="376" t="s">
        <v>1</v>
      </c>
      <c r="K117" s="376" t="s">
        <v>1</v>
      </c>
      <c r="L117" s="382" t="s">
        <v>1</v>
      </c>
      <c r="M117" s="382" t="s">
        <v>1</v>
      </c>
    </row>
    <row r="118" spans="1:13" x14ac:dyDescent="0.2">
      <c r="A118" s="2" t="s">
        <v>127</v>
      </c>
      <c r="B118" s="379">
        <v>8</v>
      </c>
      <c r="C118" s="376" t="s">
        <v>1</v>
      </c>
      <c r="D118" s="376" t="s">
        <v>1</v>
      </c>
      <c r="E118" s="376" t="s">
        <v>1</v>
      </c>
      <c r="F118" s="376" t="s">
        <v>1</v>
      </c>
      <c r="G118" s="376" t="s">
        <v>1</v>
      </c>
      <c r="H118" s="376" t="s">
        <v>1</v>
      </c>
      <c r="I118" s="376" t="s">
        <v>1</v>
      </c>
      <c r="J118" s="376" t="s">
        <v>1</v>
      </c>
      <c r="K118" s="376" t="s">
        <v>1</v>
      </c>
      <c r="L118" s="382" t="s">
        <v>1</v>
      </c>
      <c r="M118" s="382" t="s">
        <v>1</v>
      </c>
    </row>
    <row r="119" spans="1:13" x14ac:dyDescent="0.2">
      <c r="A119" s="2" t="s">
        <v>128</v>
      </c>
      <c r="B119" s="379">
        <v>9</v>
      </c>
      <c r="C119" s="376" t="s">
        <v>1</v>
      </c>
      <c r="D119" s="376" t="s">
        <v>1</v>
      </c>
      <c r="E119" s="376" t="s">
        <v>1</v>
      </c>
      <c r="F119" s="376" t="s">
        <v>1</v>
      </c>
      <c r="G119" s="376" t="s">
        <v>1</v>
      </c>
      <c r="H119" s="376" t="s">
        <v>1</v>
      </c>
      <c r="I119" s="376" t="s">
        <v>1</v>
      </c>
      <c r="J119" s="376" t="s">
        <v>1</v>
      </c>
      <c r="K119" s="376" t="s">
        <v>1</v>
      </c>
      <c r="L119" s="382" t="s">
        <v>1</v>
      </c>
      <c r="M119" s="382" t="s">
        <v>1</v>
      </c>
    </row>
    <row r="120" spans="1:13" x14ac:dyDescent="0.2">
      <c r="A120" s="2" t="s">
        <v>129</v>
      </c>
      <c r="B120" s="379">
        <v>16</v>
      </c>
      <c r="C120" s="376" t="s">
        <v>1</v>
      </c>
      <c r="D120" s="376" t="s">
        <v>1</v>
      </c>
      <c r="E120" s="376" t="s">
        <v>1</v>
      </c>
      <c r="F120" s="376" t="s">
        <v>1</v>
      </c>
      <c r="G120" s="376" t="s">
        <v>1</v>
      </c>
      <c r="H120" s="376" t="s">
        <v>1</v>
      </c>
      <c r="I120" s="376" t="s">
        <v>1</v>
      </c>
      <c r="J120" s="376" t="s">
        <v>1</v>
      </c>
      <c r="K120" s="376" t="s">
        <v>1</v>
      </c>
      <c r="L120" s="382" t="s">
        <v>1</v>
      </c>
      <c r="M120" s="382" t="s">
        <v>1</v>
      </c>
    </row>
    <row r="121" spans="1:13" x14ac:dyDescent="0.2">
      <c r="A121" s="2" t="s">
        <v>130</v>
      </c>
      <c r="B121" s="379">
        <v>14</v>
      </c>
      <c r="C121" s="376" t="s">
        <v>1</v>
      </c>
      <c r="D121" s="376" t="s">
        <v>1</v>
      </c>
      <c r="E121" s="376" t="s">
        <v>1</v>
      </c>
      <c r="F121" s="376" t="s">
        <v>1</v>
      </c>
      <c r="G121" s="376" t="s">
        <v>1</v>
      </c>
      <c r="H121" s="376" t="s">
        <v>1</v>
      </c>
      <c r="I121" s="376" t="s">
        <v>1</v>
      </c>
      <c r="J121" s="376" t="s">
        <v>1</v>
      </c>
      <c r="K121" s="376" t="s">
        <v>1</v>
      </c>
      <c r="L121" s="382" t="s">
        <v>1</v>
      </c>
      <c r="M121" s="382" t="s">
        <v>1</v>
      </c>
    </row>
    <row r="122" spans="1:13" x14ac:dyDescent="0.2">
      <c r="A122" s="2" t="s">
        <v>131</v>
      </c>
      <c r="B122" s="379">
        <v>18</v>
      </c>
      <c r="C122" s="376" t="s">
        <v>1</v>
      </c>
      <c r="D122" s="376" t="s">
        <v>1</v>
      </c>
      <c r="E122" s="376" t="s">
        <v>1</v>
      </c>
      <c r="F122" s="376" t="s">
        <v>1</v>
      </c>
      <c r="G122" s="376" t="s">
        <v>1</v>
      </c>
      <c r="H122" s="376" t="s">
        <v>1</v>
      </c>
      <c r="I122" s="376" t="s">
        <v>1</v>
      </c>
      <c r="J122" s="376" t="s">
        <v>1</v>
      </c>
      <c r="K122" s="376" t="s">
        <v>1</v>
      </c>
      <c r="L122" s="382" t="s">
        <v>1</v>
      </c>
      <c r="M122" s="382" t="s">
        <v>1</v>
      </c>
    </row>
    <row r="123" spans="1:13" x14ac:dyDescent="0.2">
      <c r="A123" s="2" t="s">
        <v>132</v>
      </c>
      <c r="B123" s="379">
        <v>8</v>
      </c>
      <c r="C123" s="376" t="s">
        <v>1</v>
      </c>
      <c r="D123" s="376" t="s">
        <v>1</v>
      </c>
      <c r="E123" s="376" t="s">
        <v>1</v>
      </c>
      <c r="F123" s="376" t="s">
        <v>1</v>
      </c>
      <c r="G123" s="376" t="s">
        <v>1</v>
      </c>
      <c r="H123" s="376" t="s">
        <v>1</v>
      </c>
      <c r="I123" s="376" t="s">
        <v>1</v>
      </c>
      <c r="J123" s="376" t="s">
        <v>1</v>
      </c>
      <c r="K123" s="376" t="s">
        <v>1</v>
      </c>
      <c r="L123" s="382" t="s">
        <v>1</v>
      </c>
      <c r="M123" s="382" t="s">
        <v>1</v>
      </c>
    </row>
    <row r="124" spans="1:13" x14ac:dyDescent="0.2">
      <c r="A124" s="3" t="s">
        <v>133</v>
      </c>
      <c r="B124" s="380">
        <v>52</v>
      </c>
      <c r="C124" s="377">
        <v>8.4548033773899106E-2</v>
      </c>
      <c r="D124" s="377">
        <v>1.4566695317625999E-2</v>
      </c>
      <c r="E124" s="377">
        <v>6.9257661700248704E-2</v>
      </c>
      <c r="F124" s="377">
        <v>0.140263736248016</v>
      </c>
      <c r="G124" s="377">
        <v>0.19520388543605799</v>
      </c>
      <c r="H124" s="377">
        <v>0.105424091219902</v>
      </c>
      <c r="I124" s="377">
        <v>0.139574900269508</v>
      </c>
      <c r="J124" s="377">
        <v>6.4247171394527002E-3</v>
      </c>
      <c r="K124" s="377">
        <v>0.244736284017563</v>
      </c>
      <c r="L124" s="383">
        <v>3950.17065429688</v>
      </c>
      <c r="M124" s="383">
        <v>3333.33325195312</v>
      </c>
    </row>
    <row r="126" spans="1:13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6" width="12.77734375" bestFit="1" customWidth="1"/>
  </cols>
  <sheetData>
    <row r="1" spans="1:16" x14ac:dyDescent="0.2">
      <c r="A1" s="16" t="str">
        <f>HYPERLINK("#'Inhalt'!A1", "Inhalt")</f>
        <v>Inhalt</v>
      </c>
    </row>
    <row r="3" spans="1:16" x14ac:dyDescent="0.2">
      <c r="A3" s="1" t="s">
        <v>335</v>
      </c>
    </row>
    <row r="4" spans="1:16" x14ac:dyDescent="0.2">
      <c r="A4" t="s">
        <v>289</v>
      </c>
    </row>
    <row r="5" spans="1:16" x14ac:dyDescent="0.2">
      <c r="A5" s="4" t="s">
        <v>24</v>
      </c>
      <c r="B5" s="4" t="s">
        <v>4</v>
      </c>
      <c r="C5" s="4" t="s">
        <v>220</v>
      </c>
      <c r="D5" s="4" t="s">
        <v>221</v>
      </c>
      <c r="E5" s="4" t="s">
        <v>222</v>
      </c>
      <c r="F5" s="4" t="s">
        <v>223</v>
      </c>
      <c r="G5" s="4" t="s">
        <v>224</v>
      </c>
      <c r="H5" s="4" t="s">
        <v>225</v>
      </c>
      <c r="I5" s="4" t="s">
        <v>226</v>
      </c>
      <c r="J5" s="4" t="s">
        <v>227</v>
      </c>
      <c r="K5" s="4" t="s">
        <v>228</v>
      </c>
      <c r="L5" s="4" t="s">
        <v>229</v>
      </c>
      <c r="M5" s="4" t="s">
        <v>233</v>
      </c>
      <c r="N5" s="4" t="s">
        <v>230</v>
      </c>
      <c r="O5" s="4" t="s">
        <v>25</v>
      </c>
      <c r="P5" s="4" t="s">
        <v>172</v>
      </c>
    </row>
    <row r="6" spans="1:16" x14ac:dyDescent="0.2">
      <c r="A6" s="5" t="s">
        <v>26</v>
      </c>
      <c r="B6" s="387" t="s">
        <v>1</v>
      </c>
      <c r="C6" s="384" t="s">
        <v>1</v>
      </c>
      <c r="D6" s="384" t="s">
        <v>1</v>
      </c>
      <c r="E6" s="384" t="s">
        <v>1</v>
      </c>
      <c r="F6" s="384" t="s">
        <v>1</v>
      </c>
      <c r="G6" s="384" t="s">
        <v>1</v>
      </c>
      <c r="H6" s="384" t="s">
        <v>1</v>
      </c>
      <c r="I6" s="384" t="s">
        <v>1</v>
      </c>
      <c r="J6" s="384" t="s">
        <v>1</v>
      </c>
      <c r="K6" s="384" t="s">
        <v>1</v>
      </c>
      <c r="L6" s="384" t="s">
        <v>1</v>
      </c>
      <c r="M6" s="384" t="s">
        <v>1</v>
      </c>
      <c r="N6" s="384" t="s">
        <v>1</v>
      </c>
      <c r="O6" s="390" t="s">
        <v>1</v>
      </c>
      <c r="P6" s="390" t="s">
        <v>1</v>
      </c>
    </row>
    <row r="7" spans="1:16" x14ac:dyDescent="0.2">
      <c r="A7" s="2" t="s">
        <v>26</v>
      </c>
      <c r="B7" s="388">
        <v>171</v>
      </c>
      <c r="C7" s="385">
        <v>6.6364079713821397E-2</v>
      </c>
      <c r="D7" s="385">
        <v>2.2422550246119499E-2</v>
      </c>
      <c r="E7" s="385">
        <v>1.22539103031158E-2</v>
      </c>
      <c r="F7" s="385">
        <v>5.1289866678416703E-3</v>
      </c>
      <c r="G7" s="385">
        <v>9.5041031017899496E-3</v>
      </c>
      <c r="H7" s="385">
        <v>1.7350805923342701E-2</v>
      </c>
      <c r="I7" s="385">
        <v>3.1431503593921703E-2</v>
      </c>
      <c r="J7" s="385">
        <v>0.14562363922596</v>
      </c>
      <c r="K7" s="385">
        <v>6.6554427146911593E-2</v>
      </c>
      <c r="L7" s="385">
        <v>0.19184067845344499</v>
      </c>
      <c r="M7" s="385">
        <v>0.27875804901123002</v>
      </c>
      <c r="N7" s="385">
        <v>0.15276724100112901</v>
      </c>
      <c r="O7" s="391">
        <v>14.143512725830099</v>
      </c>
      <c r="P7" s="391">
        <v>13.3333330154419</v>
      </c>
    </row>
    <row r="8" spans="1:16" x14ac:dyDescent="0.2">
      <c r="A8" s="5" t="s">
        <v>27</v>
      </c>
      <c r="B8" s="387" t="s">
        <v>1</v>
      </c>
      <c r="C8" s="384" t="s">
        <v>1</v>
      </c>
      <c r="D8" s="384" t="s">
        <v>1</v>
      </c>
      <c r="E8" s="384" t="s">
        <v>1</v>
      </c>
      <c r="F8" s="384" t="s">
        <v>1</v>
      </c>
      <c r="G8" s="384" t="s">
        <v>1</v>
      </c>
      <c r="H8" s="384" t="s">
        <v>1</v>
      </c>
      <c r="I8" s="384" t="s">
        <v>1</v>
      </c>
      <c r="J8" s="384" t="s">
        <v>1</v>
      </c>
      <c r="K8" s="384" t="s">
        <v>1</v>
      </c>
      <c r="L8" s="384" t="s">
        <v>1</v>
      </c>
      <c r="M8" s="384" t="s">
        <v>1</v>
      </c>
      <c r="N8" s="384" t="s">
        <v>1</v>
      </c>
      <c r="O8" s="390" t="s">
        <v>1</v>
      </c>
      <c r="P8" s="390" t="s">
        <v>1</v>
      </c>
    </row>
    <row r="9" spans="1:16" x14ac:dyDescent="0.2">
      <c r="A9" s="2" t="s">
        <v>28</v>
      </c>
      <c r="B9" s="388">
        <v>63</v>
      </c>
      <c r="C9" s="385">
        <v>0.10601823776960401</v>
      </c>
      <c r="D9" s="385">
        <v>1.6672272235155099E-2</v>
      </c>
      <c r="E9" s="385">
        <v>6.6408226266503299E-3</v>
      </c>
      <c r="F9" s="385">
        <v>0</v>
      </c>
      <c r="G9" s="385">
        <v>7.5850686989724601E-3</v>
      </c>
      <c r="H9" s="385">
        <v>1.0905480012297601E-2</v>
      </c>
      <c r="I9" s="385">
        <v>1.1745247989892999E-2</v>
      </c>
      <c r="J9" s="385">
        <v>0.10274731367826501</v>
      </c>
      <c r="K9" s="385">
        <v>3.3952612429857303E-2</v>
      </c>
      <c r="L9" s="385">
        <v>0.22977894544601399</v>
      </c>
      <c r="M9" s="385">
        <v>0.273321002721786</v>
      </c>
      <c r="N9" s="385">
        <v>0.200632974505424</v>
      </c>
      <c r="O9" s="391">
        <v>14.498650550842299</v>
      </c>
      <c r="P9" s="391">
        <v>14.1666669845581</v>
      </c>
    </row>
    <row r="10" spans="1:16" x14ac:dyDescent="0.2">
      <c r="A10" s="2" t="s">
        <v>29</v>
      </c>
      <c r="B10" s="388">
        <v>9</v>
      </c>
      <c r="C10" s="385" t="s">
        <v>1</v>
      </c>
      <c r="D10" s="385" t="s">
        <v>1</v>
      </c>
      <c r="E10" s="385" t="s">
        <v>1</v>
      </c>
      <c r="F10" s="385" t="s">
        <v>1</v>
      </c>
      <c r="G10" s="385" t="s">
        <v>1</v>
      </c>
      <c r="H10" s="385" t="s">
        <v>1</v>
      </c>
      <c r="I10" s="385" t="s">
        <v>1</v>
      </c>
      <c r="J10" s="385" t="s">
        <v>1</v>
      </c>
      <c r="K10" s="385" t="s">
        <v>1</v>
      </c>
      <c r="L10" s="385" t="s">
        <v>1</v>
      </c>
      <c r="M10" s="385" t="s">
        <v>1</v>
      </c>
      <c r="N10" s="385" t="s">
        <v>1</v>
      </c>
      <c r="O10" s="391" t="s">
        <v>1</v>
      </c>
      <c r="P10" s="391" t="s">
        <v>1</v>
      </c>
    </row>
    <row r="11" spans="1:16" x14ac:dyDescent="0.2">
      <c r="A11" s="2" t="s">
        <v>30</v>
      </c>
      <c r="B11" s="388">
        <v>41</v>
      </c>
      <c r="C11" s="385">
        <v>1.06376959010959E-2</v>
      </c>
      <c r="D11" s="385">
        <v>0</v>
      </c>
      <c r="E11" s="385">
        <v>0</v>
      </c>
      <c r="F11" s="385">
        <v>0</v>
      </c>
      <c r="G11" s="385">
        <v>1.9576476886868501E-2</v>
      </c>
      <c r="H11" s="385">
        <v>0</v>
      </c>
      <c r="I11" s="385">
        <v>0</v>
      </c>
      <c r="J11" s="385">
        <v>0.272490173578262</v>
      </c>
      <c r="K11" s="385">
        <v>0.129184290766716</v>
      </c>
      <c r="L11" s="385">
        <v>0.15188482403755199</v>
      </c>
      <c r="M11" s="385">
        <v>0.32745599746704102</v>
      </c>
      <c r="N11" s="385">
        <v>8.8770531117916093E-2</v>
      </c>
      <c r="O11" s="391">
        <v>14.2168626785278</v>
      </c>
      <c r="P11" s="391">
        <v>12.5</v>
      </c>
    </row>
    <row r="12" spans="1:16" x14ac:dyDescent="0.2">
      <c r="A12" s="2" t="s">
        <v>31</v>
      </c>
      <c r="B12" s="388">
        <v>47</v>
      </c>
      <c r="C12" s="385">
        <v>0</v>
      </c>
      <c r="D12" s="385">
        <v>4.1144806891679798E-2</v>
      </c>
      <c r="E12" s="385">
        <v>3.6330524832010297E-2</v>
      </c>
      <c r="F12" s="385">
        <v>2.5170698761939999E-2</v>
      </c>
      <c r="G12" s="385">
        <v>7.9353367909789103E-3</v>
      </c>
      <c r="H12" s="385">
        <v>2.4189855903387101E-2</v>
      </c>
      <c r="I12" s="385">
        <v>0</v>
      </c>
      <c r="J12" s="385">
        <v>0.130224108695984</v>
      </c>
      <c r="K12" s="385">
        <v>0.109675548970699</v>
      </c>
      <c r="L12" s="385">
        <v>0.23266083002090501</v>
      </c>
      <c r="M12" s="385">
        <v>0.24100890755653401</v>
      </c>
      <c r="N12" s="385">
        <v>0.15165938436984999</v>
      </c>
      <c r="O12" s="391">
        <v>14.7743005752563</v>
      </c>
      <c r="P12" s="391">
        <v>13.3333330154419</v>
      </c>
    </row>
    <row r="13" spans="1:16" x14ac:dyDescent="0.2">
      <c r="A13" s="2" t="s">
        <v>32</v>
      </c>
      <c r="B13" s="388">
        <v>4</v>
      </c>
      <c r="C13" s="385" t="s">
        <v>1</v>
      </c>
      <c r="D13" s="385" t="s">
        <v>1</v>
      </c>
      <c r="E13" s="385" t="s">
        <v>1</v>
      </c>
      <c r="F13" s="385" t="s">
        <v>1</v>
      </c>
      <c r="G13" s="385" t="s">
        <v>1</v>
      </c>
      <c r="H13" s="385" t="s">
        <v>1</v>
      </c>
      <c r="I13" s="385" t="s">
        <v>1</v>
      </c>
      <c r="J13" s="385" t="s">
        <v>1</v>
      </c>
      <c r="K13" s="385" t="s">
        <v>1</v>
      </c>
      <c r="L13" s="385" t="s">
        <v>1</v>
      </c>
      <c r="M13" s="385" t="s">
        <v>1</v>
      </c>
      <c r="N13" s="385" t="s">
        <v>1</v>
      </c>
      <c r="O13" s="391" t="s">
        <v>1</v>
      </c>
      <c r="P13" s="391" t="s">
        <v>1</v>
      </c>
    </row>
    <row r="14" spans="1:16" x14ac:dyDescent="0.2">
      <c r="A14" s="2" t="s">
        <v>33</v>
      </c>
      <c r="B14" s="388">
        <v>1</v>
      </c>
      <c r="C14" s="385" t="s">
        <v>1</v>
      </c>
      <c r="D14" s="385" t="s">
        <v>1</v>
      </c>
      <c r="E14" s="385" t="s">
        <v>1</v>
      </c>
      <c r="F14" s="385" t="s">
        <v>1</v>
      </c>
      <c r="G14" s="385" t="s">
        <v>1</v>
      </c>
      <c r="H14" s="385" t="s">
        <v>1</v>
      </c>
      <c r="I14" s="385" t="s">
        <v>1</v>
      </c>
      <c r="J14" s="385" t="s">
        <v>1</v>
      </c>
      <c r="K14" s="385" t="s">
        <v>1</v>
      </c>
      <c r="L14" s="385" t="s">
        <v>1</v>
      </c>
      <c r="M14" s="385" t="s">
        <v>1</v>
      </c>
      <c r="N14" s="385" t="s">
        <v>1</v>
      </c>
      <c r="O14" s="391" t="s">
        <v>1</v>
      </c>
      <c r="P14" s="391" t="s">
        <v>1</v>
      </c>
    </row>
    <row r="15" spans="1:16" x14ac:dyDescent="0.2">
      <c r="A15" s="5" t="s">
        <v>34</v>
      </c>
      <c r="B15" s="387" t="s">
        <v>1</v>
      </c>
      <c r="C15" s="384" t="s">
        <v>1</v>
      </c>
      <c r="D15" s="384" t="s">
        <v>1</v>
      </c>
      <c r="E15" s="384" t="s">
        <v>1</v>
      </c>
      <c r="F15" s="384" t="s">
        <v>1</v>
      </c>
      <c r="G15" s="384" t="s">
        <v>1</v>
      </c>
      <c r="H15" s="384" t="s">
        <v>1</v>
      </c>
      <c r="I15" s="384" t="s">
        <v>1</v>
      </c>
      <c r="J15" s="384" t="s">
        <v>1</v>
      </c>
      <c r="K15" s="384" t="s">
        <v>1</v>
      </c>
      <c r="L15" s="384" t="s">
        <v>1</v>
      </c>
      <c r="M15" s="384" t="s">
        <v>1</v>
      </c>
      <c r="N15" s="384" t="s">
        <v>1</v>
      </c>
      <c r="O15" s="390" t="s">
        <v>1</v>
      </c>
      <c r="P15" s="390" t="s">
        <v>1</v>
      </c>
    </row>
    <row r="16" spans="1:16" x14ac:dyDescent="0.2">
      <c r="A16" s="2" t="s">
        <v>35</v>
      </c>
      <c r="B16" s="388">
        <v>140</v>
      </c>
      <c r="C16" s="385">
        <v>5.1685869693756097E-2</v>
      </c>
      <c r="D16" s="385">
        <v>1.7978757619857798E-2</v>
      </c>
      <c r="E16" s="385">
        <v>1.3622418977320199E-2</v>
      </c>
      <c r="F16" s="385">
        <v>6.5685426816344296E-3</v>
      </c>
      <c r="G16" s="385">
        <v>6.8013016134500504E-3</v>
      </c>
      <c r="H16" s="385">
        <v>1.9915971904993099E-2</v>
      </c>
      <c r="I16" s="385">
        <v>1.22203286737204E-2</v>
      </c>
      <c r="J16" s="385">
        <v>0.12658266723156</v>
      </c>
      <c r="K16" s="385">
        <v>5.4112695157527903E-2</v>
      </c>
      <c r="L16" s="385">
        <v>0.19556616246700301</v>
      </c>
      <c r="M16" s="385">
        <v>0.316614270210266</v>
      </c>
      <c r="N16" s="385">
        <v>0.17833103239536299</v>
      </c>
      <c r="O16" s="391">
        <v>14.988019943237299</v>
      </c>
      <c r="P16" s="391">
        <v>14.285714149475099</v>
      </c>
    </row>
    <row r="17" spans="1:16" x14ac:dyDescent="0.2">
      <c r="A17" s="2" t="s">
        <v>36</v>
      </c>
      <c r="B17" s="388">
        <v>13</v>
      </c>
      <c r="C17" s="385" t="s">
        <v>1</v>
      </c>
      <c r="D17" s="385" t="s">
        <v>1</v>
      </c>
      <c r="E17" s="385" t="s">
        <v>1</v>
      </c>
      <c r="F17" s="385" t="s">
        <v>1</v>
      </c>
      <c r="G17" s="385" t="s">
        <v>1</v>
      </c>
      <c r="H17" s="385" t="s">
        <v>1</v>
      </c>
      <c r="I17" s="385" t="s">
        <v>1</v>
      </c>
      <c r="J17" s="385" t="s">
        <v>1</v>
      </c>
      <c r="K17" s="385" t="s">
        <v>1</v>
      </c>
      <c r="L17" s="385" t="s">
        <v>1</v>
      </c>
      <c r="M17" s="385" t="s">
        <v>1</v>
      </c>
      <c r="N17" s="385" t="s">
        <v>1</v>
      </c>
      <c r="O17" s="391" t="s">
        <v>1</v>
      </c>
      <c r="P17" s="391" t="s">
        <v>1</v>
      </c>
    </row>
    <row r="18" spans="1:16" x14ac:dyDescent="0.2">
      <c r="A18" s="2" t="s">
        <v>37</v>
      </c>
      <c r="B18" s="388">
        <v>9</v>
      </c>
      <c r="C18" s="385" t="s">
        <v>1</v>
      </c>
      <c r="D18" s="385" t="s">
        <v>1</v>
      </c>
      <c r="E18" s="385" t="s">
        <v>1</v>
      </c>
      <c r="F18" s="385" t="s">
        <v>1</v>
      </c>
      <c r="G18" s="385" t="s">
        <v>1</v>
      </c>
      <c r="H18" s="385" t="s">
        <v>1</v>
      </c>
      <c r="I18" s="385" t="s">
        <v>1</v>
      </c>
      <c r="J18" s="385" t="s">
        <v>1</v>
      </c>
      <c r="K18" s="385" t="s">
        <v>1</v>
      </c>
      <c r="L18" s="385" t="s">
        <v>1</v>
      </c>
      <c r="M18" s="385" t="s">
        <v>1</v>
      </c>
      <c r="N18" s="385" t="s">
        <v>1</v>
      </c>
      <c r="O18" s="391" t="s">
        <v>1</v>
      </c>
      <c r="P18" s="391" t="s">
        <v>1</v>
      </c>
    </row>
    <row r="19" spans="1:16" x14ac:dyDescent="0.2">
      <c r="A19" s="2" t="s">
        <v>38</v>
      </c>
      <c r="B19" s="388">
        <v>7</v>
      </c>
      <c r="C19" s="385" t="s">
        <v>1</v>
      </c>
      <c r="D19" s="385" t="s">
        <v>1</v>
      </c>
      <c r="E19" s="385" t="s">
        <v>1</v>
      </c>
      <c r="F19" s="385" t="s">
        <v>1</v>
      </c>
      <c r="G19" s="385" t="s">
        <v>1</v>
      </c>
      <c r="H19" s="385" t="s">
        <v>1</v>
      </c>
      <c r="I19" s="385" t="s">
        <v>1</v>
      </c>
      <c r="J19" s="385" t="s">
        <v>1</v>
      </c>
      <c r="K19" s="385" t="s">
        <v>1</v>
      </c>
      <c r="L19" s="385" t="s">
        <v>1</v>
      </c>
      <c r="M19" s="385" t="s">
        <v>1</v>
      </c>
      <c r="N19" s="385" t="s">
        <v>1</v>
      </c>
      <c r="O19" s="391" t="s">
        <v>1</v>
      </c>
      <c r="P19" s="391" t="s">
        <v>1</v>
      </c>
    </row>
    <row r="20" spans="1:16" x14ac:dyDescent="0.2">
      <c r="A20" s="5" t="s">
        <v>39</v>
      </c>
      <c r="B20" s="387" t="s">
        <v>1</v>
      </c>
      <c r="C20" s="384" t="s">
        <v>1</v>
      </c>
      <c r="D20" s="384" t="s">
        <v>1</v>
      </c>
      <c r="E20" s="384" t="s">
        <v>1</v>
      </c>
      <c r="F20" s="384" t="s">
        <v>1</v>
      </c>
      <c r="G20" s="384" t="s">
        <v>1</v>
      </c>
      <c r="H20" s="384" t="s">
        <v>1</v>
      </c>
      <c r="I20" s="384" t="s">
        <v>1</v>
      </c>
      <c r="J20" s="384" t="s">
        <v>1</v>
      </c>
      <c r="K20" s="384" t="s">
        <v>1</v>
      </c>
      <c r="L20" s="384" t="s">
        <v>1</v>
      </c>
      <c r="M20" s="384" t="s">
        <v>1</v>
      </c>
      <c r="N20" s="384" t="s">
        <v>1</v>
      </c>
      <c r="O20" s="390" t="s">
        <v>1</v>
      </c>
      <c r="P20" s="390" t="s">
        <v>1</v>
      </c>
    </row>
    <row r="21" spans="1:16" x14ac:dyDescent="0.2">
      <c r="A21" s="2" t="s">
        <v>35</v>
      </c>
      <c r="B21" s="388">
        <v>140</v>
      </c>
      <c r="C21" s="385">
        <v>5.1685869693756097E-2</v>
      </c>
      <c r="D21" s="385">
        <v>1.7978757619857798E-2</v>
      </c>
      <c r="E21" s="385">
        <v>1.3622418977320199E-2</v>
      </c>
      <c r="F21" s="385">
        <v>6.5685426816344296E-3</v>
      </c>
      <c r="G21" s="385">
        <v>6.8013016134500504E-3</v>
      </c>
      <c r="H21" s="385">
        <v>1.9915971904993099E-2</v>
      </c>
      <c r="I21" s="385">
        <v>1.22203286737204E-2</v>
      </c>
      <c r="J21" s="385">
        <v>0.12658266723156</v>
      </c>
      <c r="K21" s="385">
        <v>5.4112695157527903E-2</v>
      </c>
      <c r="L21" s="385">
        <v>0.19556616246700301</v>
      </c>
      <c r="M21" s="385">
        <v>0.316614270210266</v>
      </c>
      <c r="N21" s="385">
        <v>0.17833103239536299</v>
      </c>
      <c r="O21" s="391">
        <v>14.988019943237299</v>
      </c>
      <c r="P21" s="391">
        <v>14.285714149475099</v>
      </c>
    </row>
    <row r="22" spans="1:16" x14ac:dyDescent="0.2">
      <c r="A22" s="2" t="s">
        <v>40</v>
      </c>
      <c r="B22" s="388">
        <v>7</v>
      </c>
      <c r="C22" s="385" t="s">
        <v>1</v>
      </c>
      <c r="D22" s="385" t="s">
        <v>1</v>
      </c>
      <c r="E22" s="385" t="s">
        <v>1</v>
      </c>
      <c r="F22" s="385" t="s">
        <v>1</v>
      </c>
      <c r="G22" s="385" t="s">
        <v>1</v>
      </c>
      <c r="H22" s="385" t="s">
        <v>1</v>
      </c>
      <c r="I22" s="385" t="s">
        <v>1</v>
      </c>
      <c r="J22" s="385" t="s">
        <v>1</v>
      </c>
      <c r="K22" s="385" t="s">
        <v>1</v>
      </c>
      <c r="L22" s="385" t="s">
        <v>1</v>
      </c>
      <c r="M22" s="385" t="s">
        <v>1</v>
      </c>
      <c r="N22" s="385" t="s">
        <v>1</v>
      </c>
      <c r="O22" s="391" t="s">
        <v>1</v>
      </c>
      <c r="P22" s="391" t="s">
        <v>1</v>
      </c>
    </row>
    <row r="23" spans="1:16" x14ac:dyDescent="0.2">
      <c r="A23" s="2" t="s">
        <v>41</v>
      </c>
      <c r="B23" s="388">
        <v>6</v>
      </c>
      <c r="C23" s="385" t="s">
        <v>1</v>
      </c>
      <c r="D23" s="385" t="s">
        <v>1</v>
      </c>
      <c r="E23" s="385" t="s">
        <v>1</v>
      </c>
      <c r="F23" s="385" t="s">
        <v>1</v>
      </c>
      <c r="G23" s="385" t="s">
        <v>1</v>
      </c>
      <c r="H23" s="385" t="s">
        <v>1</v>
      </c>
      <c r="I23" s="385" t="s">
        <v>1</v>
      </c>
      <c r="J23" s="385" t="s">
        <v>1</v>
      </c>
      <c r="K23" s="385" t="s">
        <v>1</v>
      </c>
      <c r="L23" s="385" t="s">
        <v>1</v>
      </c>
      <c r="M23" s="385" t="s">
        <v>1</v>
      </c>
      <c r="N23" s="385" t="s">
        <v>1</v>
      </c>
      <c r="O23" s="391" t="s">
        <v>1</v>
      </c>
      <c r="P23" s="391" t="s">
        <v>1</v>
      </c>
    </row>
    <row r="24" spans="1:16" x14ac:dyDescent="0.2">
      <c r="A24" s="2" t="s">
        <v>42</v>
      </c>
      <c r="B24" s="388">
        <v>0</v>
      </c>
      <c r="C24" s="385" t="s">
        <v>1</v>
      </c>
      <c r="D24" s="385" t="s">
        <v>1</v>
      </c>
      <c r="E24" s="385" t="s">
        <v>1</v>
      </c>
      <c r="F24" s="385" t="s">
        <v>1</v>
      </c>
      <c r="G24" s="385" t="s">
        <v>1</v>
      </c>
      <c r="H24" s="385" t="s">
        <v>1</v>
      </c>
      <c r="I24" s="385" t="s">
        <v>1</v>
      </c>
      <c r="J24" s="385" t="s">
        <v>1</v>
      </c>
      <c r="K24" s="385" t="s">
        <v>1</v>
      </c>
      <c r="L24" s="385" t="s">
        <v>1</v>
      </c>
      <c r="M24" s="385" t="s">
        <v>1</v>
      </c>
      <c r="N24" s="385" t="s">
        <v>1</v>
      </c>
      <c r="O24" s="391" t="s">
        <v>1</v>
      </c>
      <c r="P24" s="391" t="s">
        <v>1</v>
      </c>
    </row>
    <row r="25" spans="1:16" x14ac:dyDescent="0.2">
      <c r="A25" s="2" t="s">
        <v>43</v>
      </c>
      <c r="B25" s="388">
        <v>0</v>
      </c>
      <c r="C25" s="385" t="s">
        <v>1</v>
      </c>
      <c r="D25" s="385" t="s">
        <v>1</v>
      </c>
      <c r="E25" s="385" t="s">
        <v>1</v>
      </c>
      <c r="F25" s="385" t="s">
        <v>1</v>
      </c>
      <c r="G25" s="385" t="s">
        <v>1</v>
      </c>
      <c r="H25" s="385" t="s">
        <v>1</v>
      </c>
      <c r="I25" s="385" t="s">
        <v>1</v>
      </c>
      <c r="J25" s="385" t="s">
        <v>1</v>
      </c>
      <c r="K25" s="385" t="s">
        <v>1</v>
      </c>
      <c r="L25" s="385" t="s">
        <v>1</v>
      </c>
      <c r="M25" s="385" t="s">
        <v>1</v>
      </c>
      <c r="N25" s="385" t="s">
        <v>1</v>
      </c>
      <c r="O25" s="391" t="s">
        <v>1</v>
      </c>
      <c r="P25" s="391" t="s">
        <v>1</v>
      </c>
    </row>
    <row r="26" spans="1:16" x14ac:dyDescent="0.2">
      <c r="A26" s="2" t="s">
        <v>37</v>
      </c>
      <c r="B26" s="388">
        <v>9</v>
      </c>
      <c r="C26" s="385" t="s">
        <v>1</v>
      </c>
      <c r="D26" s="385" t="s">
        <v>1</v>
      </c>
      <c r="E26" s="385" t="s">
        <v>1</v>
      </c>
      <c r="F26" s="385" t="s">
        <v>1</v>
      </c>
      <c r="G26" s="385" t="s">
        <v>1</v>
      </c>
      <c r="H26" s="385" t="s">
        <v>1</v>
      </c>
      <c r="I26" s="385" t="s">
        <v>1</v>
      </c>
      <c r="J26" s="385" t="s">
        <v>1</v>
      </c>
      <c r="K26" s="385" t="s">
        <v>1</v>
      </c>
      <c r="L26" s="385" t="s">
        <v>1</v>
      </c>
      <c r="M26" s="385" t="s">
        <v>1</v>
      </c>
      <c r="N26" s="385" t="s">
        <v>1</v>
      </c>
      <c r="O26" s="391" t="s">
        <v>1</v>
      </c>
      <c r="P26" s="391" t="s">
        <v>1</v>
      </c>
    </row>
    <row r="27" spans="1:16" x14ac:dyDescent="0.2">
      <c r="A27" s="2" t="s">
        <v>44</v>
      </c>
      <c r="B27" s="388">
        <v>1</v>
      </c>
      <c r="C27" s="385" t="s">
        <v>1</v>
      </c>
      <c r="D27" s="385" t="s">
        <v>1</v>
      </c>
      <c r="E27" s="385" t="s">
        <v>1</v>
      </c>
      <c r="F27" s="385" t="s">
        <v>1</v>
      </c>
      <c r="G27" s="385" t="s">
        <v>1</v>
      </c>
      <c r="H27" s="385" t="s">
        <v>1</v>
      </c>
      <c r="I27" s="385" t="s">
        <v>1</v>
      </c>
      <c r="J27" s="385" t="s">
        <v>1</v>
      </c>
      <c r="K27" s="385" t="s">
        <v>1</v>
      </c>
      <c r="L27" s="385" t="s">
        <v>1</v>
      </c>
      <c r="M27" s="385" t="s">
        <v>1</v>
      </c>
      <c r="N27" s="385" t="s">
        <v>1</v>
      </c>
      <c r="O27" s="391" t="s">
        <v>1</v>
      </c>
      <c r="P27" s="391" t="s">
        <v>1</v>
      </c>
    </row>
    <row r="28" spans="1:16" x14ac:dyDescent="0.2">
      <c r="A28" s="2" t="s">
        <v>45</v>
      </c>
      <c r="B28" s="388">
        <v>6</v>
      </c>
      <c r="C28" s="385" t="s">
        <v>1</v>
      </c>
      <c r="D28" s="385" t="s">
        <v>1</v>
      </c>
      <c r="E28" s="385" t="s">
        <v>1</v>
      </c>
      <c r="F28" s="385" t="s">
        <v>1</v>
      </c>
      <c r="G28" s="385" t="s">
        <v>1</v>
      </c>
      <c r="H28" s="385" t="s">
        <v>1</v>
      </c>
      <c r="I28" s="385" t="s">
        <v>1</v>
      </c>
      <c r="J28" s="385" t="s">
        <v>1</v>
      </c>
      <c r="K28" s="385" t="s">
        <v>1</v>
      </c>
      <c r="L28" s="385" t="s">
        <v>1</v>
      </c>
      <c r="M28" s="385" t="s">
        <v>1</v>
      </c>
      <c r="N28" s="385" t="s">
        <v>1</v>
      </c>
      <c r="O28" s="391" t="s">
        <v>1</v>
      </c>
      <c r="P28" s="391" t="s">
        <v>1</v>
      </c>
    </row>
    <row r="29" spans="1:16" x14ac:dyDescent="0.2">
      <c r="A29" s="5" t="s">
        <v>46</v>
      </c>
      <c r="B29" s="387" t="s">
        <v>1</v>
      </c>
      <c r="C29" s="384" t="s">
        <v>1</v>
      </c>
      <c r="D29" s="384" t="s">
        <v>1</v>
      </c>
      <c r="E29" s="384" t="s">
        <v>1</v>
      </c>
      <c r="F29" s="384" t="s">
        <v>1</v>
      </c>
      <c r="G29" s="384" t="s">
        <v>1</v>
      </c>
      <c r="H29" s="384" t="s">
        <v>1</v>
      </c>
      <c r="I29" s="384" t="s">
        <v>1</v>
      </c>
      <c r="J29" s="384" t="s">
        <v>1</v>
      </c>
      <c r="K29" s="384" t="s">
        <v>1</v>
      </c>
      <c r="L29" s="384" t="s">
        <v>1</v>
      </c>
      <c r="M29" s="384" t="s">
        <v>1</v>
      </c>
      <c r="N29" s="384" t="s">
        <v>1</v>
      </c>
      <c r="O29" s="390" t="s">
        <v>1</v>
      </c>
      <c r="P29" s="390" t="s">
        <v>1</v>
      </c>
    </row>
    <row r="30" spans="1:16" x14ac:dyDescent="0.2">
      <c r="A30" s="2" t="s">
        <v>47</v>
      </c>
      <c r="B30" s="388">
        <v>8</v>
      </c>
      <c r="C30" s="385" t="s">
        <v>1</v>
      </c>
      <c r="D30" s="385" t="s">
        <v>1</v>
      </c>
      <c r="E30" s="385" t="s">
        <v>1</v>
      </c>
      <c r="F30" s="385" t="s">
        <v>1</v>
      </c>
      <c r="G30" s="385" t="s">
        <v>1</v>
      </c>
      <c r="H30" s="385" t="s">
        <v>1</v>
      </c>
      <c r="I30" s="385" t="s">
        <v>1</v>
      </c>
      <c r="J30" s="385" t="s">
        <v>1</v>
      </c>
      <c r="K30" s="385" t="s">
        <v>1</v>
      </c>
      <c r="L30" s="385" t="s">
        <v>1</v>
      </c>
      <c r="M30" s="385" t="s">
        <v>1</v>
      </c>
      <c r="N30" s="385" t="s">
        <v>1</v>
      </c>
      <c r="O30" s="391" t="s">
        <v>1</v>
      </c>
      <c r="P30" s="391" t="s">
        <v>1</v>
      </c>
    </row>
    <row r="31" spans="1:16" x14ac:dyDescent="0.2">
      <c r="A31" s="2" t="s">
        <v>48</v>
      </c>
      <c r="B31" s="388">
        <v>28</v>
      </c>
      <c r="C31" s="385" t="s">
        <v>1</v>
      </c>
      <c r="D31" s="385" t="s">
        <v>1</v>
      </c>
      <c r="E31" s="385" t="s">
        <v>1</v>
      </c>
      <c r="F31" s="385" t="s">
        <v>1</v>
      </c>
      <c r="G31" s="385" t="s">
        <v>1</v>
      </c>
      <c r="H31" s="385" t="s">
        <v>1</v>
      </c>
      <c r="I31" s="385" t="s">
        <v>1</v>
      </c>
      <c r="J31" s="385" t="s">
        <v>1</v>
      </c>
      <c r="K31" s="385" t="s">
        <v>1</v>
      </c>
      <c r="L31" s="385" t="s">
        <v>1</v>
      </c>
      <c r="M31" s="385" t="s">
        <v>1</v>
      </c>
      <c r="N31" s="385" t="s">
        <v>1</v>
      </c>
      <c r="O31" s="391" t="s">
        <v>1</v>
      </c>
      <c r="P31" s="391" t="s">
        <v>1</v>
      </c>
    </row>
    <row r="32" spans="1:16" x14ac:dyDescent="0.2">
      <c r="A32" s="2" t="s">
        <v>49</v>
      </c>
      <c r="B32" s="388">
        <v>30</v>
      </c>
      <c r="C32" s="385">
        <v>7.8015998005867004E-2</v>
      </c>
      <c r="D32" s="385">
        <v>0</v>
      </c>
      <c r="E32" s="385">
        <v>2.7048490941524499E-2</v>
      </c>
      <c r="F32" s="385">
        <v>1.6783583909273099E-2</v>
      </c>
      <c r="G32" s="385">
        <v>0</v>
      </c>
      <c r="H32" s="385">
        <v>2.0269487053155899E-2</v>
      </c>
      <c r="I32" s="385">
        <v>5.2362319082021699E-2</v>
      </c>
      <c r="J32" s="385">
        <v>0.23129184544086501</v>
      </c>
      <c r="K32" s="385">
        <v>5.93541823327541E-2</v>
      </c>
      <c r="L32" s="385">
        <v>0.18780407309532199</v>
      </c>
      <c r="M32" s="385">
        <v>0.29445818066597002</v>
      </c>
      <c r="N32" s="385">
        <v>3.26118394732475E-2</v>
      </c>
      <c r="O32" s="391">
        <v>12.544690132141101</v>
      </c>
      <c r="P32" s="391">
        <v>12</v>
      </c>
    </row>
    <row r="33" spans="1:16" x14ac:dyDescent="0.2">
      <c r="A33" s="2" t="s">
        <v>50</v>
      </c>
      <c r="B33" s="388">
        <v>93</v>
      </c>
      <c r="C33" s="385">
        <v>0</v>
      </c>
      <c r="D33" s="385">
        <v>1.6747513785958301E-2</v>
      </c>
      <c r="E33" s="385">
        <v>5.1029887981712801E-3</v>
      </c>
      <c r="F33" s="385">
        <v>0</v>
      </c>
      <c r="G33" s="385">
        <v>1.6269154846668198E-2</v>
      </c>
      <c r="H33" s="385">
        <v>1.6313383355736701E-2</v>
      </c>
      <c r="I33" s="385">
        <v>0</v>
      </c>
      <c r="J33" s="385">
        <v>0.121195681393147</v>
      </c>
      <c r="K33" s="385">
        <v>0.111638247966766</v>
      </c>
      <c r="L33" s="385">
        <v>0.159140765666962</v>
      </c>
      <c r="M33" s="385">
        <v>0.31587520241737399</v>
      </c>
      <c r="N33" s="385">
        <v>0.23771707713604001</v>
      </c>
      <c r="O33" s="391">
        <v>16.612178802490199</v>
      </c>
      <c r="P33" s="391">
        <v>15.714285850524901</v>
      </c>
    </row>
    <row r="34" spans="1:16" x14ac:dyDescent="0.2">
      <c r="A34" s="5" t="s">
        <v>51</v>
      </c>
      <c r="B34" s="387" t="s">
        <v>1</v>
      </c>
      <c r="C34" s="384" t="s">
        <v>1</v>
      </c>
      <c r="D34" s="384" t="s">
        <v>1</v>
      </c>
      <c r="E34" s="384" t="s">
        <v>1</v>
      </c>
      <c r="F34" s="384" t="s">
        <v>1</v>
      </c>
      <c r="G34" s="384" t="s">
        <v>1</v>
      </c>
      <c r="H34" s="384" t="s">
        <v>1</v>
      </c>
      <c r="I34" s="384" t="s">
        <v>1</v>
      </c>
      <c r="J34" s="384" t="s">
        <v>1</v>
      </c>
      <c r="K34" s="384" t="s">
        <v>1</v>
      </c>
      <c r="L34" s="384" t="s">
        <v>1</v>
      </c>
      <c r="M34" s="384" t="s">
        <v>1</v>
      </c>
      <c r="N34" s="384" t="s">
        <v>1</v>
      </c>
      <c r="O34" s="390" t="s">
        <v>1</v>
      </c>
      <c r="P34" s="390" t="s">
        <v>1</v>
      </c>
    </row>
    <row r="35" spans="1:16" x14ac:dyDescent="0.2">
      <c r="A35" s="2" t="s">
        <v>52</v>
      </c>
      <c r="B35" s="388">
        <v>48</v>
      </c>
      <c r="C35" s="385">
        <v>0.124280162155628</v>
      </c>
      <c r="D35" s="385">
        <v>7.8830895945429802E-3</v>
      </c>
      <c r="E35" s="385">
        <v>0</v>
      </c>
      <c r="F35" s="385">
        <v>0</v>
      </c>
      <c r="G35" s="385">
        <v>9.2054707929491997E-3</v>
      </c>
      <c r="H35" s="385">
        <v>9.2054707929491997E-3</v>
      </c>
      <c r="I35" s="385">
        <v>1.42543911933899E-2</v>
      </c>
      <c r="J35" s="385">
        <v>9.24362912774086E-2</v>
      </c>
      <c r="K35" s="385">
        <v>2.6955945417285E-2</v>
      </c>
      <c r="L35" s="385">
        <v>0.19803456962108601</v>
      </c>
      <c r="M35" s="385">
        <v>0.328169494867325</v>
      </c>
      <c r="N35" s="385">
        <v>0.189575120806694</v>
      </c>
      <c r="O35" s="391">
        <v>14.775332450866699</v>
      </c>
      <c r="P35" s="391">
        <v>15.555555343627899</v>
      </c>
    </row>
    <row r="36" spans="1:16" x14ac:dyDescent="0.2">
      <c r="A36" s="2" t="s">
        <v>53</v>
      </c>
      <c r="B36" s="388">
        <v>57</v>
      </c>
      <c r="C36" s="385">
        <v>0</v>
      </c>
      <c r="D36" s="385">
        <v>5.5401466786861399E-2</v>
      </c>
      <c r="E36" s="385">
        <v>2.8673885390162499E-2</v>
      </c>
      <c r="F36" s="385">
        <v>1.9865987822413399E-2</v>
      </c>
      <c r="G36" s="385">
        <v>6.2629687599837797E-3</v>
      </c>
      <c r="H36" s="385">
        <v>2.8123933821916601E-2</v>
      </c>
      <c r="I36" s="385">
        <v>6.2629692256450695E-2</v>
      </c>
      <c r="J36" s="385">
        <v>0.12208991497755101</v>
      </c>
      <c r="K36" s="385">
        <v>8.6561486124992398E-2</v>
      </c>
      <c r="L36" s="385">
        <v>0.183627679944038</v>
      </c>
      <c r="M36" s="385">
        <v>0.25628638267517101</v>
      </c>
      <c r="N36" s="385">
        <v>0.150476604700089</v>
      </c>
      <c r="O36" s="391">
        <v>14.439284324646</v>
      </c>
      <c r="P36" s="391">
        <v>12.5</v>
      </c>
    </row>
    <row r="37" spans="1:16" x14ac:dyDescent="0.2">
      <c r="A37" s="2" t="s">
        <v>54</v>
      </c>
      <c r="B37" s="388">
        <v>38</v>
      </c>
      <c r="C37" s="385">
        <v>8.5003912448883098E-2</v>
      </c>
      <c r="D37" s="385">
        <v>2.55381427705288E-2</v>
      </c>
      <c r="E37" s="385">
        <v>8.3323866128921491E-3</v>
      </c>
      <c r="F37" s="385">
        <v>0</v>
      </c>
      <c r="G37" s="385">
        <v>2.1608810871839499E-2</v>
      </c>
      <c r="H37" s="385">
        <v>1.7605895176529902E-2</v>
      </c>
      <c r="I37" s="385">
        <v>4.9171470105647999E-2</v>
      </c>
      <c r="J37" s="385">
        <v>0.20836041867732999</v>
      </c>
      <c r="K37" s="385">
        <v>0.112045705318451</v>
      </c>
      <c r="L37" s="385">
        <v>0.123793765902519</v>
      </c>
      <c r="M37" s="385">
        <v>0.21087145805358901</v>
      </c>
      <c r="N37" s="385">
        <v>0.13766802847385401</v>
      </c>
      <c r="O37" s="391">
        <v>12.935040473938001</v>
      </c>
      <c r="P37" s="391">
        <v>11.764705657959</v>
      </c>
    </row>
    <row r="38" spans="1:16" x14ac:dyDescent="0.2">
      <c r="A38" s="2" t="s">
        <v>55</v>
      </c>
      <c r="B38" s="388">
        <v>26</v>
      </c>
      <c r="C38" s="385" t="s">
        <v>1</v>
      </c>
      <c r="D38" s="385" t="s">
        <v>1</v>
      </c>
      <c r="E38" s="385" t="s">
        <v>1</v>
      </c>
      <c r="F38" s="385" t="s">
        <v>1</v>
      </c>
      <c r="G38" s="385" t="s">
        <v>1</v>
      </c>
      <c r="H38" s="385" t="s">
        <v>1</v>
      </c>
      <c r="I38" s="385" t="s">
        <v>1</v>
      </c>
      <c r="J38" s="385" t="s">
        <v>1</v>
      </c>
      <c r="K38" s="385" t="s">
        <v>1</v>
      </c>
      <c r="L38" s="385" t="s">
        <v>1</v>
      </c>
      <c r="M38" s="385" t="s">
        <v>1</v>
      </c>
      <c r="N38" s="385" t="s">
        <v>1</v>
      </c>
      <c r="O38" s="391" t="s">
        <v>1</v>
      </c>
      <c r="P38" s="391" t="s">
        <v>1</v>
      </c>
    </row>
    <row r="39" spans="1:16" x14ac:dyDescent="0.2">
      <c r="A39" s="5" t="s">
        <v>56</v>
      </c>
      <c r="B39" s="387" t="s">
        <v>1</v>
      </c>
      <c r="C39" s="384" t="s">
        <v>1</v>
      </c>
      <c r="D39" s="384" t="s">
        <v>1</v>
      </c>
      <c r="E39" s="384" t="s">
        <v>1</v>
      </c>
      <c r="F39" s="384" t="s">
        <v>1</v>
      </c>
      <c r="G39" s="384" t="s">
        <v>1</v>
      </c>
      <c r="H39" s="384" t="s">
        <v>1</v>
      </c>
      <c r="I39" s="384" t="s">
        <v>1</v>
      </c>
      <c r="J39" s="384" t="s">
        <v>1</v>
      </c>
      <c r="K39" s="384" t="s">
        <v>1</v>
      </c>
      <c r="L39" s="384" t="s">
        <v>1</v>
      </c>
      <c r="M39" s="384" t="s">
        <v>1</v>
      </c>
      <c r="N39" s="384" t="s">
        <v>1</v>
      </c>
      <c r="O39" s="390" t="s">
        <v>1</v>
      </c>
      <c r="P39" s="390" t="s">
        <v>1</v>
      </c>
    </row>
    <row r="40" spans="1:16" x14ac:dyDescent="0.2">
      <c r="A40" s="2" t="s">
        <v>57</v>
      </c>
      <c r="B40" s="388">
        <v>136</v>
      </c>
      <c r="C40" s="385">
        <v>3.05980071425438E-2</v>
      </c>
      <c r="D40" s="385">
        <v>2.41839960217476E-2</v>
      </c>
      <c r="E40" s="385">
        <v>1.8929334357380902E-2</v>
      </c>
      <c r="F40" s="385">
        <v>7.9230470582842792E-3</v>
      </c>
      <c r="G40" s="385">
        <v>1.4681546017527599E-2</v>
      </c>
      <c r="H40" s="385">
        <v>2.6802808046340901E-2</v>
      </c>
      <c r="I40" s="385">
        <v>2.3575821891426998E-2</v>
      </c>
      <c r="J40" s="385">
        <v>9.4773121178150205E-2</v>
      </c>
      <c r="K40" s="385">
        <v>7.1368351578712505E-2</v>
      </c>
      <c r="L40" s="385">
        <v>0.21548892557620999</v>
      </c>
      <c r="M40" s="385">
        <v>0.33475649356842002</v>
      </c>
      <c r="N40" s="385">
        <v>0.136918559670448</v>
      </c>
      <c r="O40" s="391">
        <v>14.334740638732899</v>
      </c>
      <c r="P40" s="391">
        <v>14.285714149475099</v>
      </c>
    </row>
    <row r="41" spans="1:16" x14ac:dyDescent="0.2">
      <c r="A41" s="2" t="s">
        <v>58</v>
      </c>
      <c r="B41" s="388">
        <v>34</v>
      </c>
      <c r="C41" s="385">
        <v>0.13262709975242601</v>
      </c>
      <c r="D41" s="385">
        <v>1.9277496263384802E-2</v>
      </c>
      <c r="E41" s="385">
        <v>0</v>
      </c>
      <c r="F41" s="385">
        <v>0</v>
      </c>
      <c r="G41" s="385">
        <v>0</v>
      </c>
      <c r="H41" s="385">
        <v>0</v>
      </c>
      <c r="I41" s="385">
        <v>4.6063195914030103E-2</v>
      </c>
      <c r="J41" s="385">
        <v>0.24006946384906799</v>
      </c>
      <c r="K41" s="385">
        <v>5.7983495295047802E-2</v>
      </c>
      <c r="L41" s="385">
        <v>0.144507586956024</v>
      </c>
      <c r="M41" s="385">
        <v>0.17677366733551</v>
      </c>
      <c r="N41" s="385">
        <v>0.18269799649715401</v>
      </c>
      <c r="O41" s="391">
        <v>13.800737380981399</v>
      </c>
      <c r="P41" s="391">
        <v>12</v>
      </c>
    </row>
    <row r="42" spans="1:16" x14ac:dyDescent="0.2">
      <c r="A42" s="5" t="s">
        <v>59</v>
      </c>
      <c r="B42" s="387" t="s">
        <v>1</v>
      </c>
      <c r="C42" s="384" t="s">
        <v>1</v>
      </c>
      <c r="D42" s="384" t="s">
        <v>1</v>
      </c>
      <c r="E42" s="384" t="s">
        <v>1</v>
      </c>
      <c r="F42" s="384" t="s">
        <v>1</v>
      </c>
      <c r="G42" s="384" t="s">
        <v>1</v>
      </c>
      <c r="H42" s="384" t="s">
        <v>1</v>
      </c>
      <c r="I42" s="384" t="s">
        <v>1</v>
      </c>
      <c r="J42" s="384" t="s">
        <v>1</v>
      </c>
      <c r="K42" s="384" t="s">
        <v>1</v>
      </c>
      <c r="L42" s="384" t="s">
        <v>1</v>
      </c>
      <c r="M42" s="384" t="s">
        <v>1</v>
      </c>
      <c r="N42" s="384" t="s">
        <v>1</v>
      </c>
      <c r="O42" s="390" t="s">
        <v>1</v>
      </c>
      <c r="P42" s="390" t="s">
        <v>1</v>
      </c>
    </row>
    <row r="43" spans="1:16" x14ac:dyDescent="0.2">
      <c r="A43" s="2" t="s">
        <v>60</v>
      </c>
      <c r="B43" s="388">
        <v>107</v>
      </c>
      <c r="C43" s="385">
        <v>3.7612523883581203E-2</v>
      </c>
      <c r="D43" s="385">
        <v>2.6657672598958002E-2</v>
      </c>
      <c r="E43" s="385">
        <v>2.0198389887809799E-2</v>
      </c>
      <c r="F43" s="385">
        <v>9.73938591778278E-3</v>
      </c>
      <c r="G43" s="385">
        <v>3.0704473610967402E-3</v>
      </c>
      <c r="H43" s="385">
        <v>2.59332302957773E-2</v>
      </c>
      <c r="I43" s="385">
        <v>2.89805214852095E-2</v>
      </c>
      <c r="J43" s="385">
        <v>9.0322680771350902E-2</v>
      </c>
      <c r="K43" s="385">
        <v>8.4658928215503707E-2</v>
      </c>
      <c r="L43" s="385">
        <v>0.20325909554958299</v>
      </c>
      <c r="M43" s="385">
        <v>0.34527707099914601</v>
      </c>
      <c r="N43" s="385">
        <v>0.124290063977242</v>
      </c>
      <c r="O43" s="391">
        <v>14.0231876373291</v>
      </c>
      <c r="P43" s="391">
        <v>14.285714149475099</v>
      </c>
    </row>
    <row r="44" spans="1:16" x14ac:dyDescent="0.2">
      <c r="A44" s="2" t="s">
        <v>61</v>
      </c>
      <c r="B44" s="388">
        <v>34</v>
      </c>
      <c r="C44" s="385">
        <v>0</v>
      </c>
      <c r="D44" s="385">
        <v>4.8110011965036399E-2</v>
      </c>
      <c r="E44" s="385">
        <v>9.2786718159913999E-3</v>
      </c>
      <c r="F44" s="385">
        <v>0</v>
      </c>
      <c r="G44" s="385">
        <v>4.5258838683366803E-2</v>
      </c>
      <c r="H44" s="385">
        <v>2.11959779262543E-2</v>
      </c>
      <c r="I44" s="385">
        <v>0</v>
      </c>
      <c r="J44" s="385">
        <v>7.9104863107204396E-2</v>
      </c>
      <c r="K44" s="385">
        <v>9.2786718159913999E-3</v>
      </c>
      <c r="L44" s="385">
        <v>0.27902859449386602</v>
      </c>
      <c r="M44" s="385">
        <v>0.32226195931434598</v>
      </c>
      <c r="N44" s="385">
        <v>0.186482414603233</v>
      </c>
      <c r="O44" s="391">
        <v>15.4039630889893</v>
      </c>
      <c r="P44" s="391">
        <v>15</v>
      </c>
    </row>
    <row r="45" spans="1:16" x14ac:dyDescent="0.2">
      <c r="A45" s="2" t="s">
        <v>62</v>
      </c>
      <c r="B45" s="388">
        <v>29</v>
      </c>
      <c r="C45" s="385" t="s">
        <v>1</v>
      </c>
      <c r="D45" s="385" t="s">
        <v>1</v>
      </c>
      <c r="E45" s="385" t="s">
        <v>1</v>
      </c>
      <c r="F45" s="385" t="s">
        <v>1</v>
      </c>
      <c r="G45" s="385" t="s">
        <v>1</v>
      </c>
      <c r="H45" s="385" t="s">
        <v>1</v>
      </c>
      <c r="I45" s="385" t="s">
        <v>1</v>
      </c>
      <c r="J45" s="385" t="s">
        <v>1</v>
      </c>
      <c r="K45" s="385" t="s">
        <v>1</v>
      </c>
      <c r="L45" s="385" t="s">
        <v>1</v>
      </c>
      <c r="M45" s="385" t="s">
        <v>1</v>
      </c>
      <c r="N45" s="385" t="s">
        <v>1</v>
      </c>
      <c r="O45" s="391" t="s">
        <v>1</v>
      </c>
      <c r="P45" s="391" t="s">
        <v>1</v>
      </c>
    </row>
    <row r="46" spans="1:16" x14ac:dyDescent="0.2">
      <c r="A46" s="5" t="s">
        <v>63</v>
      </c>
      <c r="B46" s="387" t="s">
        <v>1</v>
      </c>
      <c r="C46" s="384" t="s">
        <v>1</v>
      </c>
      <c r="D46" s="384" t="s">
        <v>1</v>
      </c>
      <c r="E46" s="384" t="s">
        <v>1</v>
      </c>
      <c r="F46" s="384" t="s">
        <v>1</v>
      </c>
      <c r="G46" s="384" t="s">
        <v>1</v>
      </c>
      <c r="H46" s="384" t="s">
        <v>1</v>
      </c>
      <c r="I46" s="384" t="s">
        <v>1</v>
      </c>
      <c r="J46" s="384" t="s">
        <v>1</v>
      </c>
      <c r="K46" s="384" t="s">
        <v>1</v>
      </c>
      <c r="L46" s="384" t="s">
        <v>1</v>
      </c>
      <c r="M46" s="384" t="s">
        <v>1</v>
      </c>
      <c r="N46" s="384" t="s">
        <v>1</v>
      </c>
      <c r="O46" s="390" t="s">
        <v>1</v>
      </c>
      <c r="P46" s="390" t="s">
        <v>1</v>
      </c>
    </row>
    <row r="47" spans="1:16" x14ac:dyDescent="0.2">
      <c r="A47" s="2" t="s">
        <v>64</v>
      </c>
      <c r="B47" s="388">
        <v>23</v>
      </c>
      <c r="C47" s="385" t="s">
        <v>1</v>
      </c>
      <c r="D47" s="385" t="s">
        <v>1</v>
      </c>
      <c r="E47" s="385" t="s">
        <v>1</v>
      </c>
      <c r="F47" s="385" t="s">
        <v>1</v>
      </c>
      <c r="G47" s="385" t="s">
        <v>1</v>
      </c>
      <c r="H47" s="385" t="s">
        <v>1</v>
      </c>
      <c r="I47" s="385" t="s">
        <v>1</v>
      </c>
      <c r="J47" s="385" t="s">
        <v>1</v>
      </c>
      <c r="K47" s="385" t="s">
        <v>1</v>
      </c>
      <c r="L47" s="385" t="s">
        <v>1</v>
      </c>
      <c r="M47" s="385" t="s">
        <v>1</v>
      </c>
      <c r="N47" s="385" t="s">
        <v>1</v>
      </c>
      <c r="O47" s="391" t="s">
        <v>1</v>
      </c>
      <c r="P47" s="391" t="s">
        <v>1</v>
      </c>
    </row>
    <row r="48" spans="1:16" x14ac:dyDescent="0.2">
      <c r="A48" s="2" t="s">
        <v>65</v>
      </c>
      <c r="B48" s="388">
        <v>4</v>
      </c>
      <c r="C48" s="385" t="s">
        <v>1</v>
      </c>
      <c r="D48" s="385" t="s">
        <v>1</v>
      </c>
      <c r="E48" s="385" t="s">
        <v>1</v>
      </c>
      <c r="F48" s="385" t="s">
        <v>1</v>
      </c>
      <c r="G48" s="385" t="s">
        <v>1</v>
      </c>
      <c r="H48" s="385" t="s">
        <v>1</v>
      </c>
      <c r="I48" s="385" t="s">
        <v>1</v>
      </c>
      <c r="J48" s="385" t="s">
        <v>1</v>
      </c>
      <c r="K48" s="385" t="s">
        <v>1</v>
      </c>
      <c r="L48" s="385" t="s">
        <v>1</v>
      </c>
      <c r="M48" s="385" t="s">
        <v>1</v>
      </c>
      <c r="N48" s="385" t="s">
        <v>1</v>
      </c>
      <c r="O48" s="391" t="s">
        <v>1</v>
      </c>
      <c r="P48" s="391" t="s">
        <v>1</v>
      </c>
    </row>
    <row r="49" spans="1:16" x14ac:dyDescent="0.2">
      <c r="A49" s="2" t="s">
        <v>66</v>
      </c>
      <c r="B49" s="388">
        <v>22</v>
      </c>
      <c r="C49" s="385" t="s">
        <v>1</v>
      </c>
      <c r="D49" s="385" t="s">
        <v>1</v>
      </c>
      <c r="E49" s="385" t="s">
        <v>1</v>
      </c>
      <c r="F49" s="385" t="s">
        <v>1</v>
      </c>
      <c r="G49" s="385" t="s">
        <v>1</v>
      </c>
      <c r="H49" s="385" t="s">
        <v>1</v>
      </c>
      <c r="I49" s="385" t="s">
        <v>1</v>
      </c>
      <c r="J49" s="385" t="s">
        <v>1</v>
      </c>
      <c r="K49" s="385" t="s">
        <v>1</v>
      </c>
      <c r="L49" s="385" t="s">
        <v>1</v>
      </c>
      <c r="M49" s="385" t="s">
        <v>1</v>
      </c>
      <c r="N49" s="385" t="s">
        <v>1</v>
      </c>
      <c r="O49" s="391" t="s">
        <v>1</v>
      </c>
      <c r="P49" s="391" t="s">
        <v>1</v>
      </c>
    </row>
    <row r="50" spans="1:16" x14ac:dyDescent="0.2">
      <c r="A50" s="2" t="s">
        <v>67</v>
      </c>
      <c r="B50" s="388">
        <v>20</v>
      </c>
      <c r="C50" s="385" t="s">
        <v>1</v>
      </c>
      <c r="D50" s="385" t="s">
        <v>1</v>
      </c>
      <c r="E50" s="385" t="s">
        <v>1</v>
      </c>
      <c r="F50" s="385" t="s">
        <v>1</v>
      </c>
      <c r="G50" s="385" t="s">
        <v>1</v>
      </c>
      <c r="H50" s="385" t="s">
        <v>1</v>
      </c>
      <c r="I50" s="385" t="s">
        <v>1</v>
      </c>
      <c r="J50" s="385" t="s">
        <v>1</v>
      </c>
      <c r="K50" s="385" t="s">
        <v>1</v>
      </c>
      <c r="L50" s="385" t="s">
        <v>1</v>
      </c>
      <c r="M50" s="385" t="s">
        <v>1</v>
      </c>
      <c r="N50" s="385" t="s">
        <v>1</v>
      </c>
      <c r="O50" s="391" t="s">
        <v>1</v>
      </c>
      <c r="P50" s="391" t="s">
        <v>1</v>
      </c>
    </row>
    <row r="51" spans="1:16" x14ac:dyDescent="0.2">
      <c r="A51" s="2" t="s">
        <v>68</v>
      </c>
      <c r="B51" s="388">
        <v>19</v>
      </c>
      <c r="C51" s="385" t="s">
        <v>1</v>
      </c>
      <c r="D51" s="385" t="s">
        <v>1</v>
      </c>
      <c r="E51" s="385" t="s">
        <v>1</v>
      </c>
      <c r="F51" s="385" t="s">
        <v>1</v>
      </c>
      <c r="G51" s="385" t="s">
        <v>1</v>
      </c>
      <c r="H51" s="385" t="s">
        <v>1</v>
      </c>
      <c r="I51" s="385" t="s">
        <v>1</v>
      </c>
      <c r="J51" s="385" t="s">
        <v>1</v>
      </c>
      <c r="K51" s="385" t="s">
        <v>1</v>
      </c>
      <c r="L51" s="385" t="s">
        <v>1</v>
      </c>
      <c r="M51" s="385" t="s">
        <v>1</v>
      </c>
      <c r="N51" s="385" t="s">
        <v>1</v>
      </c>
      <c r="O51" s="391" t="s">
        <v>1</v>
      </c>
      <c r="P51" s="391" t="s">
        <v>1</v>
      </c>
    </row>
    <row r="52" spans="1:16" x14ac:dyDescent="0.2">
      <c r="A52" s="2" t="s">
        <v>69</v>
      </c>
      <c r="B52" s="388">
        <v>20</v>
      </c>
      <c r="C52" s="385" t="s">
        <v>1</v>
      </c>
      <c r="D52" s="385" t="s">
        <v>1</v>
      </c>
      <c r="E52" s="385" t="s">
        <v>1</v>
      </c>
      <c r="F52" s="385" t="s">
        <v>1</v>
      </c>
      <c r="G52" s="385" t="s">
        <v>1</v>
      </c>
      <c r="H52" s="385" t="s">
        <v>1</v>
      </c>
      <c r="I52" s="385" t="s">
        <v>1</v>
      </c>
      <c r="J52" s="385" t="s">
        <v>1</v>
      </c>
      <c r="K52" s="385" t="s">
        <v>1</v>
      </c>
      <c r="L52" s="385" t="s">
        <v>1</v>
      </c>
      <c r="M52" s="385" t="s">
        <v>1</v>
      </c>
      <c r="N52" s="385" t="s">
        <v>1</v>
      </c>
      <c r="O52" s="391" t="s">
        <v>1</v>
      </c>
      <c r="P52" s="391" t="s">
        <v>1</v>
      </c>
    </row>
    <row r="53" spans="1:16" x14ac:dyDescent="0.2">
      <c r="A53" s="2" t="s">
        <v>70</v>
      </c>
      <c r="B53" s="388">
        <v>5</v>
      </c>
      <c r="C53" s="385" t="s">
        <v>1</v>
      </c>
      <c r="D53" s="385" t="s">
        <v>1</v>
      </c>
      <c r="E53" s="385" t="s">
        <v>1</v>
      </c>
      <c r="F53" s="385" t="s">
        <v>1</v>
      </c>
      <c r="G53" s="385" t="s">
        <v>1</v>
      </c>
      <c r="H53" s="385" t="s">
        <v>1</v>
      </c>
      <c r="I53" s="385" t="s">
        <v>1</v>
      </c>
      <c r="J53" s="385" t="s">
        <v>1</v>
      </c>
      <c r="K53" s="385" t="s">
        <v>1</v>
      </c>
      <c r="L53" s="385" t="s">
        <v>1</v>
      </c>
      <c r="M53" s="385" t="s">
        <v>1</v>
      </c>
      <c r="N53" s="385" t="s">
        <v>1</v>
      </c>
      <c r="O53" s="391" t="s">
        <v>1</v>
      </c>
      <c r="P53" s="391" t="s">
        <v>1</v>
      </c>
    </row>
    <row r="54" spans="1:16" x14ac:dyDescent="0.2">
      <c r="A54" s="2" t="s">
        <v>71</v>
      </c>
      <c r="B54" s="388">
        <v>23</v>
      </c>
      <c r="C54" s="385" t="s">
        <v>1</v>
      </c>
      <c r="D54" s="385" t="s">
        <v>1</v>
      </c>
      <c r="E54" s="385" t="s">
        <v>1</v>
      </c>
      <c r="F54" s="385" t="s">
        <v>1</v>
      </c>
      <c r="G54" s="385" t="s">
        <v>1</v>
      </c>
      <c r="H54" s="385" t="s">
        <v>1</v>
      </c>
      <c r="I54" s="385" t="s">
        <v>1</v>
      </c>
      <c r="J54" s="385" t="s">
        <v>1</v>
      </c>
      <c r="K54" s="385" t="s">
        <v>1</v>
      </c>
      <c r="L54" s="385" t="s">
        <v>1</v>
      </c>
      <c r="M54" s="385" t="s">
        <v>1</v>
      </c>
      <c r="N54" s="385" t="s">
        <v>1</v>
      </c>
      <c r="O54" s="391" t="s">
        <v>1</v>
      </c>
      <c r="P54" s="391" t="s">
        <v>1</v>
      </c>
    </row>
    <row r="55" spans="1:16" x14ac:dyDescent="0.2">
      <c r="A55" s="2" t="s">
        <v>72</v>
      </c>
      <c r="B55" s="388">
        <v>7</v>
      </c>
      <c r="C55" s="385" t="s">
        <v>1</v>
      </c>
      <c r="D55" s="385" t="s">
        <v>1</v>
      </c>
      <c r="E55" s="385" t="s">
        <v>1</v>
      </c>
      <c r="F55" s="385" t="s">
        <v>1</v>
      </c>
      <c r="G55" s="385" t="s">
        <v>1</v>
      </c>
      <c r="H55" s="385" t="s">
        <v>1</v>
      </c>
      <c r="I55" s="385" t="s">
        <v>1</v>
      </c>
      <c r="J55" s="385" t="s">
        <v>1</v>
      </c>
      <c r="K55" s="385" t="s">
        <v>1</v>
      </c>
      <c r="L55" s="385" t="s">
        <v>1</v>
      </c>
      <c r="M55" s="385" t="s">
        <v>1</v>
      </c>
      <c r="N55" s="385" t="s">
        <v>1</v>
      </c>
      <c r="O55" s="391" t="s">
        <v>1</v>
      </c>
      <c r="P55" s="391" t="s">
        <v>1</v>
      </c>
    </row>
    <row r="56" spans="1:16" x14ac:dyDescent="0.2">
      <c r="A56" s="2" t="s">
        <v>73</v>
      </c>
      <c r="B56" s="388">
        <v>28</v>
      </c>
      <c r="C56" s="385" t="s">
        <v>1</v>
      </c>
      <c r="D56" s="385" t="s">
        <v>1</v>
      </c>
      <c r="E56" s="385" t="s">
        <v>1</v>
      </c>
      <c r="F56" s="385" t="s">
        <v>1</v>
      </c>
      <c r="G56" s="385" t="s">
        <v>1</v>
      </c>
      <c r="H56" s="385" t="s">
        <v>1</v>
      </c>
      <c r="I56" s="385" t="s">
        <v>1</v>
      </c>
      <c r="J56" s="385" t="s">
        <v>1</v>
      </c>
      <c r="K56" s="385" t="s">
        <v>1</v>
      </c>
      <c r="L56" s="385" t="s">
        <v>1</v>
      </c>
      <c r="M56" s="385" t="s">
        <v>1</v>
      </c>
      <c r="N56" s="385" t="s">
        <v>1</v>
      </c>
      <c r="O56" s="391" t="s">
        <v>1</v>
      </c>
      <c r="P56" s="391" t="s">
        <v>1</v>
      </c>
    </row>
    <row r="57" spans="1:16" x14ac:dyDescent="0.2">
      <c r="A57" s="5" t="s">
        <v>74</v>
      </c>
      <c r="B57" s="387" t="s">
        <v>1</v>
      </c>
      <c r="C57" s="384" t="s">
        <v>1</v>
      </c>
      <c r="D57" s="384" t="s">
        <v>1</v>
      </c>
      <c r="E57" s="384" t="s">
        <v>1</v>
      </c>
      <c r="F57" s="384" t="s">
        <v>1</v>
      </c>
      <c r="G57" s="384" t="s">
        <v>1</v>
      </c>
      <c r="H57" s="384" t="s">
        <v>1</v>
      </c>
      <c r="I57" s="384" t="s">
        <v>1</v>
      </c>
      <c r="J57" s="384" t="s">
        <v>1</v>
      </c>
      <c r="K57" s="384" t="s">
        <v>1</v>
      </c>
      <c r="L57" s="384" t="s">
        <v>1</v>
      </c>
      <c r="M57" s="384" t="s">
        <v>1</v>
      </c>
      <c r="N57" s="384" t="s">
        <v>1</v>
      </c>
      <c r="O57" s="390" t="s">
        <v>1</v>
      </c>
      <c r="P57" s="390" t="s">
        <v>1</v>
      </c>
    </row>
    <row r="58" spans="1:16" x14ac:dyDescent="0.2">
      <c r="A58" s="2" t="s">
        <v>75</v>
      </c>
      <c r="B58" s="388">
        <v>23</v>
      </c>
      <c r="C58" s="385" t="s">
        <v>1</v>
      </c>
      <c r="D58" s="385" t="s">
        <v>1</v>
      </c>
      <c r="E58" s="385" t="s">
        <v>1</v>
      </c>
      <c r="F58" s="385" t="s">
        <v>1</v>
      </c>
      <c r="G58" s="385" t="s">
        <v>1</v>
      </c>
      <c r="H58" s="385" t="s">
        <v>1</v>
      </c>
      <c r="I58" s="385" t="s">
        <v>1</v>
      </c>
      <c r="J58" s="385" t="s">
        <v>1</v>
      </c>
      <c r="K58" s="385" t="s">
        <v>1</v>
      </c>
      <c r="L58" s="385" t="s">
        <v>1</v>
      </c>
      <c r="M58" s="385" t="s">
        <v>1</v>
      </c>
      <c r="N58" s="385" t="s">
        <v>1</v>
      </c>
      <c r="O58" s="391" t="s">
        <v>1</v>
      </c>
      <c r="P58" s="391" t="s">
        <v>1</v>
      </c>
    </row>
    <row r="59" spans="1:16" x14ac:dyDescent="0.2">
      <c r="A59" s="2" t="s">
        <v>76</v>
      </c>
      <c r="B59" s="388">
        <v>113</v>
      </c>
      <c r="C59" s="385">
        <v>2.4376925081014598E-2</v>
      </c>
      <c r="D59" s="385">
        <v>2.48794723302126E-2</v>
      </c>
      <c r="E59" s="385">
        <v>1.84736177325249E-2</v>
      </c>
      <c r="F59" s="385">
        <v>3.1213725451380001E-3</v>
      </c>
      <c r="G59" s="385">
        <v>1.43280932679772E-2</v>
      </c>
      <c r="H59" s="385">
        <v>1.4234815724194E-2</v>
      </c>
      <c r="I59" s="385">
        <v>4.7385167330503498E-2</v>
      </c>
      <c r="J59" s="385">
        <v>0.110695280134678</v>
      </c>
      <c r="K59" s="385">
        <v>7.3719471693038899E-2</v>
      </c>
      <c r="L59" s="385">
        <v>0.226504176855087</v>
      </c>
      <c r="M59" s="385">
        <v>0.31167507171630898</v>
      </c>
      <c r="N59" s="385">
        <v>0.13060651719570199</v>
      </c>
      <c r="O59" s="391">
        <v>14.2444038391113</v>
      </c>
      <c r="P59" s="391">
        <v>13.3333330154419</v>
      </c>
    </row>
    <row r="60" spans="1:16" x14ac:dyDescent="0.2">
      <c r="A60" s="2" t="s">
        <v>77</v>
      </c>
      <c r="B60" s="388">
        <v>26</v>
      </c>
      <c r="C60" s="385" t="s">
        <v>1</v>
      </c>
      <c r="D60" s="385" t="s">
        <v>1</v>
      </c>
      <c r="E60" s="385" t="s">
        <v>1</v>
      </c>
      <c r="F60" s="385" t="s">
        <v>1</v>
      </c>
      <c r="G60" s="385" t="s">
        <v>1</v>
      </c>
      <c r="H60" s="385" t="s">
        <v>1</v>
      </c>
      <c r="I60" s="385" t="s">
        <v>1</v>
      </c>
      <c r="J60" s="385" t="s">
        <v>1</v>
      </c>
      <c r="K60" s="385" t="s">
        <v>1</v>
      </c>
      <c r="L60" s="385" t="s">
        <v>1</v>
      </c>
      <c r="M60" s="385" t="s">
        <v>1</v>
      </c>
      <c r="N60" s="385" t="s">
        <v>1</v>
      </c>
      <c r="O60" s="391" t="s">
        <v>1</v>
      </c>
      <c r="P60" s="391" t="s">
        <v>1</v>
      </c>
    </row>
    <row r="61" spans="1:16" x14ac:dyDescent="0.2">
      <c r="A61" s="2" t="s">
        <v>78</v>
      </c>
      <c r="B61" s="388">
        <v>9</v>
      </c>
      <c r="C61" s="385" t="s">
        <v>1</v>
      </c>
      <c r="D61" s="385" t="s">
        <v>1</v>
      </c>
      <c r="E61" s="385" t="s">
        <v>1</v>
      </c>
      <c r="F61" s="385" t="s">
        <v>1</v>
      </c>
      <c r="G61" s="385" t="s">
        <v>1</v>
      </c>
      <c r="H61" s="385" t="s">
        <v>1</v>
      </c>
      <c r="I61" s="385" t="s">
        <v>1</v>
      </c>
      <c r="J61" s="385" t="s">
        <v>1</v>
      </c>
      <c r="K61" s="385" t="s">
        <v>1</v>
      </c>
      <c r="L61" s="385" t="s">
        <v>1</v>
      </c>
      <c r="M61" s="385" t="s">
        <v>1</v>
      </c>
      <c r="N61" s="385" t="s">
        <v>1</v>
      </c>
      <c r="O61" s="391" t="s">
        <v>1</v>
      </c>
      <c r="P61" s="391" t="s">
        <v>1</v>
      </c>
    </row>
    <row r="62" spans="1:16" x14ac:dyDescent="0.2">
      <c r="A62" s="5" t="s">
        <v>79</v>
      </c>
      <c r="B62" s="387" t="s">
        <v>1</v>
      </c>
      <c r="C62" s="384" t="s">
        <v>1</v>
      </c>
      <c r="D62" s="384" t="s">
        <v>1</v>
      </c>
      <c r="E62" s="384" t="s">
        <v>1</v>
      </c>
      <c r="F62" s="384" t="s">
        <v>1</v>
      </c>
      <c r="G62" s="384" t="s">
        <v>1</v>
      </c>
      <c r="H62" s="384" t="s">
        <v>1</v>
      </c>
      <c r="I62" s="384" t="s">
        <v>1</v>
      </c>
      <c r="J62" s="384" t="s">
        <v>1</v>
      </c>
      <c r="K62" s="384" t="s">
        <v>1</v>
      </c>
      <c r="L62" s="384" t="s">
        <v>1</v>
      </c>
      <c r="M62" s="384" t="s">
        <v>1</v>
      </c>
      <c r="N62" s="384" t="s">
        <v>1</v>
      </c>
      <c r="O62" s="390" t="s">
        <v>1</v>
      </c>
      <c r="P62" s="390" t="s">
        <v>1</v>
      </c>
    </row>
    <row r="63" spans="1:16" x14ac:dyDescent="0.2">
      <c r="A63" s="2" t="s">
        <v>80</v>
      </c>
      <c r="B63" s="388">
        <v>119</v>
      </c>
      <c r="C63" s="385">
        <v>9.1562904417514801E-2</v>
      </c>
      <c r="D63" s="385">
        <v>2.3578932508826301E-2</v>
      </c>
      <c r="E63" s="385">
        <v>1.7507933080196401E-2</v>
      </c>
      <c r="F63" s="385">
        <v>7.3281065560877297E-3</v>
      </c>
      <c r="G63" s="385">
        <v>7.5877807103097404E-3</v>
      </c>
      <c r="H63" s="385">
        <v>1.7201531678438201E-2</v>
      </c>
      <c r="I63" s="385">
        <v>8.1720715388655697E-3</v>
      </c>
      <c r="J63" s="385">
        <v>0.103811174631119</v>
      </c>
      <c r="K63" s="385">
        <v>5.55539838969707E-2</v>
      </c>
      <c r="L63" s="385">
        <v>0.20899319648742701</v>
      </c>
      <c r="M63" s="385">
        <v>0.28161868453025801</v>
      </c>
      <c r="N63" s="385">
        <v>0.177083700895309</v>
      </c>
      <c r="O63" s="391">
        <v>14.4349670410156</v>
      </c>
      <c r="P63" s="391">
        <v>14.1666669845581</v>
      </c>
    </row>
    <row r="64" spans="1:16" x14ac:dyDescent="0.2">
      <c r="A64" s="2" t="s">
        <v>81</v>
      </c>
      <c r="B64" s="388">
        <v>6</v>
      </c>
      <c r="C64" s="385" t="s">
        <v>1</v>
      </c>
      <c r="D64" s="385" t="s">
        <v>1</v>
      </c>
      <c r="E64" s="385" t="s">
        <v>1</v>
      </c>
      <c r="F64" s="385" t="s">
        <v>1</v>
      </c>
      <c r="G64" s="385" t="s">
        <v>1</v>
      </c>
      <c r="H64" s="385" t="s">
        <v>1</v>
      </c>
      <c r="I64" s="385" t="s">
        <v>1</v>
      </c>
      <c r="J64" s="385" t="s">
        <v>1</v>
      </c>
      <c r="K64" s="385" t="s">
        <v>1</v>
      </c>
      <c r="L64" s="385" t="s">
        <v>1</v>
      </c>
      <c r="M64" s="385" t="s">
        <v>1</v>
      </c>
      <c r="N64" s="385" t="s">
        <v>1</v>
      </c>
      <c r="O64" s="391" t="s">
        <v>1</v>
      </c>
      <c r="P64" s="391" t="s">
        <v>1</v>
      </c>
    </row>
    <row r="65" spans="1:16" x14ac:dyDescent="0.2">
      <c r="A65" s="2" t="s">
        <v>82</v>
      </c>
      <c r="B65" s="388">
        <v>27</v>
      </c>
      <c r="C65" s="385" t="s">
        <v>1</v>
      </c>
      <c r="D65" s="385" t="s">
        <v>1</v>
      </c>
      <c r="E65" s="385" t="s">
        <v>1</v>
      </c>
      <c r="F65" s="385" t="s">
        <v>1</v>
      </c>
      <c r="G65" s="385" t="s">
        <v>1</v>
      </c>
      <c r="H65" s="385" t="s">
        <v>1</v>
      </c>
      <c r="I65" s="385" t="s">
        <v>1</v>
      </c>
      <c r="J65" s="385" t="s">
        <v>1</v>
      </c>
      <c r="K65" s="385" t="s">
        <v>1</v>
      </c>
      <c r="L65" s="385" t="s">
        <v>1</v>
      </c>
      <c r="M65" s="385" t="s">
        <v>1</v>
      </c>
      <c r="N65" s="385" t="s">
        <v>1</v>
      </c>
      <c r="O65" s="391" t="s">
        <v>1</v>
      </c>
      <c r="P65" s="391" t="s">
        <v>1</v>
      </c>
    </row>
    <row r="66" spans="1:16" x14ac:dyDescent="0.2">
      <c r="A66" s="2" t="s">
        <v>83</v>
      </c>
      <c r="B66" s="388">
        <v>15</v>
      </c>
      <c r="C66" s="385" t="s">
        <v>1</v>
      </c>
      <c r="D66" s="385" t="s">
        <v>1</v>
      </c>
      <c r="E66" s="385" t="s">
        <v>1</v>
      </c>
      <c r="F66" s="385" t="s">
        <v>1</v>
      </c>
      <c r="G66" s="385" t="s">
        <v>1</v>
      </c>
      <c r="H66" s="385" t="s">
        <v>1</v>
      </c>
      <c r="I66" s="385" t="s">
        <v>1</v>
      </c>
      <c r="J66" s="385" t="s">
        <v>1</v>
      </c>
      <c r="K66" s="385" t="s">
        <v>1</v>
      </c>
      <c r="L66" s="385" t="s">
        <v>1</v>
      </c>
      <c r="M66" s="385" t="s">
        <v>1</v>
      </c>
      <c r="N66" s="385" t="s">
        <v>1</v>
      </c>
      <c r="O66" s="391" t="s">
        <v>1</v>
      </c>
      <c r="P66" s="391" t="s">
        <v>1</v>
      </c>
    </row>
    <row r="67" spans="1:16" x14ac:dyDescent="0.2">
      <c r="A67" s="5" t="s">
        <v>84</v>
      </c>
      <c r="B67" s="387" t="s">
        <v>1</v>
      </c>
      <c r="C67" s="384" t="s">
        <v>1</v>
      </c>
      <c r="D67" s="384" t="s">
        <v>1</v>
      </c>
      <c r="E67" s="384" t="s">
        <v>1</v>
      </c>
      <c r="F67" s="384" t="s">
        <v>1</v>
      </c>
      <c r="G67" s="384" t="s">
        <v>1</v>
      </c>
      <c r="H67" s="384" t="s">
        <v>1</v>
      </c>
      <c r="I67" s="384" t="s">
        <v>1</v>
      </c>
      <c r="J67" s="384" t="s">
        <v>1</v>
      </c>
      <c r="K67" s="384" t="s">
        <v>1</v>
      </c>
      <c r="L67" s="384" t="s">
        <v>1</v>
      </c>
      <c r="M67" s="384" t="s">
        <v>1</v>
      </c>
      <c r="N67" s="384" t="s">
        <v>1</v>
      </c>
      <c r="O67" s="390" t="s">
        <v>1</v>
      </c>
      <c r="P67" s="390" t="s">
        <v>1</v>
      </c>
    </row>
    <row r="68" spans="1:16" x14ac:dyDescent="0.2">
      <c r="A68" s="2" t="s">
        <v>85</v>
      </c>
      <c r="B68" s="388">
        <v>144</v>
      </c>
      <c r="C68" s="385">
        <v>6.1862427741289097E-2</v>
      </c>
      <c r="D68" s="385">
        <v>1.2693058699369399E-2</v>
      </c>
      <c r="E68" s="385">
        <v>8.7822442874312401E-3</v>
      </c>
      <c r="F68" s="385">
        <v>3.6283470690250401E-3</v>
      </c>
      <c r="G68" s="385">
        <v>1.1274796910584001E-2</v>
      </c>
      <c r="H68" s="385">
        <v>1.4283237047493499E-2</v>
      </c>
      <c r="I68" s="385">
        <v>3.7287455052137403E-2</v>
      </c>
      <c r="J68" s="385">
        <v>0.15858349204063399</v>
      </c>
      <c r="K68" s="385">
        <v>7.2170861065387698E-2</v>
      </c>
      <c r="L68" s="385">
        <v>0.189104840159416</v>
      </c>
      <c r="M68" s="385">
        <v>0.293751150369644</v>
      </c>
      <c r="N68" s="385">
        <v>0.13657808303832999</v>
      </c>
      <c r="O68" s="391">
        <v>14.2338619232178</v>
      </c>
      <c r="P68" s="391">
        <v>13.3333330154419</v>
      </c>
    </row>
    <row r="69" spans="1:16" x14ac:dyDescent="0.2">
      <c r="A69" s="2" t="s">
        <v>86</v>
      </c>
      <c r="B69" s="388">
        <v>3</v>
      </c>
      <c r="C69" s="385" t="s">
        <v>1</v>
      </c>
      <c r="D69" s="385" t="s">
        <v>1</v>
      </c>
      <c r="E69" s="385" t="s">
        <v>1</v>
      </c>
      <c r="F69" s="385" t="s">
        <v>1</v>
      </c>
      <c r="G69" s="385" t="s">
        <v>1</v>
      </c>
      <c r="H69" s="385" t="s">
        <v>1</v>
      </c>
      <c r="I69" s="385" t="s">
        <v>1</v>
      </c>
      <c r="J69" s="385" t="s">
        <v>1</v>
      </c>
      <c r="K69" s="385" t="s">
        <v>1</v>
      </c>
      <c r="L69" s="385" t="s">
        <v>1</v>
      </c>
      <c r="M69" s="385" t="s">
        <v>1</v>
      </c>
      <c r="N69" s="385" t="s">
        <v>1</v>
      </c>
      <c r="O69" s="391" t="s">
        <v>1</v>
      </c>
      <c r="P69" s="391" t="s">
        <v>1</v>
      </c>
    </row>
    <row r="70" spans="1:16" x14ac:dyDescent="0.2">
      <c r="A70" s="2" t="s">
        <v>87</v>
      </c>
      <c r="B70" s="388">
        <v>21</v>
      </c>
      <c r="C70" s="385" t="s">
        <v>1</v>
      </c>
      <c r="D70" s="385" t="s">
        <v>1</v>
      </c>
      <c r="E70" s="385" t="s">
        <v>1</v>
      </c>
      <c r="F70" s="385" t="s">
        <v>1</v>
      </c>
      <c r="G70" s="385" t="s">
        <v>1</v>
      </c>
      <c r="H70" s="385" t="s">
        <v>1</v>
      </c>
      <c r="I70" s="385" t="s">
        <v>1</v>
      </c>
      <c r="J70" s="385" t="s">
        <v>1</v>
      </c>
      <c r="K70" s="385" t="s">
        <v>1</v>
      </c>
      <c r="L70" s="385" t="s">
        <v>1</v>
      </c>
      <c r="M70" s="385" t="s">
        <v>1</v>
      </c>
      <c r="N70" s="385" t="s">
        <v>1</v>
      </c>
      <c r="O70" s="391" t="s">
        <v>1</v>
      </c>
      <c r="P70" s="391" t="s">
        <v>1</v>
      </c>
    </row>
    <row r="71" spans="1:16" x14ac:dyDescent="0.2">
      <c r="A71" s="2" t="s">
        <v>88</v>
      </c>
      <c r="B71" s="388">
        <v>3</v>
      </c>
      <c r="C71" s="385" t="s">
        <v>1</v>
      </c>
      <c r="D71" s="385" t="s">
        <v>1</v>
      </c>
      <c r="E71" s="385" t="s">
        <v>1</v>
      </c>
      <c r="F71" s="385" t="s">
        <v>1</v>
      </c>
      <c r="G71" s="385" t="s">
        <v>1</v>
      </c>
      <c r="H71" s="385" t="s">
        <v>1</v>
      </c>
      <c r="I71" s="385" t="s">
        <v>1</v>
      </c>
      <c r="J71" s="385" t="s">
        <v>1</v>
      </c>
      <c r="K71" s="385" t="s">
        <v>1</v>
      </c>
      <c r="L71" s="385" t="s">
        <v>1</v>
      </c>
      <c r="M71" s="385" t="s">
        <v>1</v>
      </c>
      <c r="N71" s="385" t="s">
        <v>1</v>
      </c>
      <c r="O71" s="391" t="s">
        <v>1</v>
      </c>
      <c r="P71" s="391" t="s">
        <v>1</v>
      </c>
    </row>
    <row r="72" spans="1:16" x14ac:dyDescent="0.2">
      <c r="A72" s="5" t="s">
        <v>89</v>
      </c>
      <c r="B72" s="387" t="s">
        <v>1</v>
      </c>
      <c r="C72" s="384" t="s">
        <v>1</v>
      </c>
      <c r="D72" s="384" t="s">
        <v>1</v>
      </c>
      <c r="E72" s="384" t="s">
        <v>1</v>
      </c>
      <c r="F72" s="384" t="s">
        <v>1</v>
      </c>
      <c r="G72" s="384" t="s">
        <v>1</v>
      </c>
      <c r="H72" s="384" t="s">
        <v>1</v>
      </c>
      <c r="I72" s="384" t="s">
        <v>1</v>
      </c>
      <c r="J72" s="384" t="s">
        <v>1</v>
      </c>
      <c r="K72" s="384" t="s">
        <v>1</v>
      </c>
      <c r="L72" s="384" t="s">
        <v>1</v>
      </c>
      <c r="M72" s="384" t="s">
        <v>1</v>
      </c>
      <c r="N72" s="384" t="s">
        <v>1</v>
      </c>
      <c r="O72" s="390" t="s">
        <v>1</v>
      </c>
      <c r="P72" s="390" t="s">
        <v>1</v>
      </c>
    </row>
    <row r="73" spans="1:16" x14ac:dyDescent="0.2">
      <c r="A73" s="2" t="s">
        <v>89</v>
      </c>
      <c r="B73" s="388">
        <v>161</v>
      </c>
      <c r="C73" s="385">
        <v>6.9724589586257907E-2</v>
      </c>
      <c r="D73" s="385">
        <v>2.3557972162962001E-2</v>
      </c>
      <c r="E73" s="385">
        <v>1.2874417938292E-2</v>
      </c>
      <c r="F73" s="385">
        <v>2.1753106266260099E-3</v>
      </c>
      <c r="G73" s="385">
        <v>9.9853677675128E-3</v>
      </c>
      <c r="H73" s="385">
        <v>1.11599592491984E-2</v>
      </c>
      <c r="I73" s="385">
        <v>3.3023118972778299E-2</v>
      </c>
      <c r="J73" s="385">
        <v>0.150508567690849</v>
      </c>
      <c r="K73" s="385">
        <v>5.8560591191053397E-2</v>
      </c>
      <c r="L73" s="385">
        <v>0.19028787314891801</v>
      </c>
      <c r="M73" s="385">
        <v>0.29018560051918002</v>
      </c>
      <c r="N73" s="385">
        <v>0.14795662462711301</v>
      </c>
      <c r="O73" s="391">
        <v>13.989423751831101</v>
      </c>
      <c r="P73" s="391">
        <v>13.3333330154419</v>
      </c>
    </row>
    <row r="74" spans="1:16" x14ac:dyDescent="0.2">
      <c r="A74" s="2" t="s">
        <v>90</v>
      </c>
      <c r="B74" s="388">
        <v>9</v>
      </c>
      <c r="C74" s="385" t="s">
        <v>1</v>
      </c>
      <c r="D74" s="385" t="s">
        <v>1</v>
      </c>
      <c r="E74" s="385" t="s">
        <v>1</v>
      </c>
      <c r="F74" s="385" t="s">
        <v>1</v>
      </c>
      <c r="G74" s="385" t="s">
        <v>1</v>
      </c>
      <c r="H74" s="385" t="s">
        <v>1</v>
      </c>
      <c r="I74" s="385" t="s">
        <v>1</v>
      </c>
      <c r="J74" s="385" t="s">
        <v>1</v>
      </c>
      <c r="K74" s="385" t="s">
        <v>1</v>
      </c>
      <c r="L74" s="385" t="s">
        <v>1</v>
      </c>
      <c r="M74" s="385" t="s">
        <v>1</v>
      </c>
      <c r="N74" s="385" t="s">
        <v>1</v>
      </c>
      <c r="O74" s="391" t="s">
        <v>1</v>
      </c>
      <c r="P74" s="391" t="s">
        <v>1</v>
      </c>
    </row>
    <row r="75" spans="1:16" x14ac:dyDescent="0.2">
      <c r="A75" s="5" t="s">
        <v>91</v>
      </c>
      <c r="B75" s="387" t="s">
        <v>1</v>
      </c>
      <c r="C75" s="384" t="s">
        <v>1</v>
      </c>
      <c r="D75" s="384" t="s">
        <v>1</v>
      </c>
      <c r="E75" s="384" t="s">
        <v>1</v>
      </c>
      <c r="F75" s="384" t="s">
        <v>1</v>
      </c>
      <c r="G75" s="384" t="s">
        <v>1</v>
      </c>
      <c r="H75" s="384" t="s">
        <v>1</v>
      </c>
      <c r="I75" s="384" t="s">
        <v>1</v>
      </c>
      <c r="J75" s="384" t="s">
        <v>1</v>
      </c>
      <c r="K75" s="384" t="s">
        <v>1</v>
      </c>
      <c r="L75" s="384" t="s">
        <v>1</v>
      </c>
      <c r="M75" s="384" t="s">
        <v>1</v>
      </c>
      <c r="N75" s="384" t="s">
        <v>1</v>
      </c>
      <c r="O75" s="390" t="s">
        <v>1</v>
      </c>
      <c r="P75" s="390" t="s">
        <v>1</v>
      </c>
    </row>
    <row r="76" spans="1:16" x14ac:dyDescent="0.2">
      <c r="A76" s="2" t="s">
        <v>92</v>
      </c>
      <c r="B76" s="388">
        <v>105</v>
      </c>
      <c r="C76" s="385">
        <v>5.1872409880161299E-2</v>
      </c>
      <c r="D76" s="385">
        <v>1.1967871338129E-2</v>
      </c>
      <c r="E76" s="385">
        <v>7.7032023109495596E-3</v>
      </c>
      <c r="F76" s="385">
        <v>3.2878860365599398E-3</v>
      </c>
      <c r="G76" s="385">
        <v>8.4334053099155391E-3</v>
      </c>
      <c r="H76" s="385">
        <v>1.21364369988441E-2</v>
      </c>
      <c r="I76" s="385">
        <v>2.56773419678211E-2</v>
      </c>
      <c r="J76" s="385">
        <v>0.15442743897437999</v>
      </c>
      <c r="K76" s="385">
        <v>5.42001202702522E-2</v>
      </c>
      <c r="L76" s="385">
        <v>0.15550062060356101</v>
      </c>
      <c r="M76" s="385">
        <v>0.34191012382507302</v>
      </c>
      <c r="N76" s="385">
        <v>0.17288315296173101</v>
      </c>
      <c r="O76" s="391">
        <v>14.859813690185501</v>
      </c>
      <c r="P76" s="391">
        <v>15</v>
      </c>
    </row>
    <row r="77" spans="1:16" x14ac:dyDescent="0.2">
      <c r="A77" s="2" t="s">
        <v>93</v>
      </c>
      <c r="B77" s="388">
        <v>35</v>
      </c>
      <c r="C77" s="385">
        <v>0.12939286231994601</v>
      </c>
      <c r="D77" s="385">
        <v>3.3495020121335997E-2</v>
      </c>
      <c r="E77" s="385">
        <v>0</v>
      </c>
      <c r="F77" s="385">
        <v>0</v>
      </c>
      <c r="G77" s="385">
        <v>2.07560677081347E-2</v>
      </c>
      <c r="H77" s="385">
        <v>0</v>
      </c>
      <c r="I77" s="385">
        <v>4.7231033444404602E-2</v>
      </c>
      <c r="J77" s="385">
        <v>0.149457812309265</v>
      </c>
      <c r="K77" s="385">
        <v>0</v>
      </c>
      <c r="L77" s="385">
        <v>0.33278220891952498</v>
      </c>
      <c r="M77" s="385">
        <v>0.21747538447380099</v>
      </c>
      <c r="N77" s="385">
        <v>6.9409638643264798E-2</v>
      </c>
      <c r="O77" s="391">
        <v>12.0259962081909</v>
      </c>
      <c r="P77" s="391">
        <v>12.380952835083001</v>
      </c>
    </row>
    <row r="78" spans="1:16" x14ac:dyDescent="0.2">
      <c r="A78" s="2" t="s">
        <v>94</v>
      </c>
      <c r="B78" s="388">
        <v>30</v>
      </c>
      <c r="C78" s="385">
        <v>4.8005245625972699E-2</v>
      </c>
      <c r="D78" s="385">
        <v>5.1573436707258197E-2</v>
      </c>
      <c r="E78" s="385">
        <v>4.7025069594383198E-2</v>
      </c>
      <c r="F78" s="385">
        <v>1.9428208470344498E-2</v>
      </c>
      <c r="G78" s="385">
        <v>0</v>
      </c>
      <c r="H78" s="385">
        <v>6.1667900532484103E-2</v>
      </c>
      <c r="I78" s="385">
        <v>3.6332346498966203E-2</v>
      </c>
      <c r="J78" s="385">
        <v>0.11549226194620101</v>
      </c>
      <c r="K78" s="385">
        <v>0.137250676751137</v>
      </c>
      <c r="L78" s="385">
        <v>0.16951112449169201</v>
      </c>
      <c r="M78" s="385">
        <v>0.123940855264664</v>
      </c>
      <c r="N78" s="385">
        <v>0.189772874116898</v>
      </c>
      <c r="O78" s="391">
        <v>14.165880203247101</v>
      </c>
      <c r="P78" s="391">
        <v>11.764705657959</v>
      </c>
    </row>
    <row r="79" spans="1:16" x14ac:dyDescent="0.2">
      <c r="A79" s="5" t="s">
        <v>95</v>
      </c>
      <c r="B79" s="387" t="s">
        <v>1</v>
      </c>
      <c r="C79" s="384" t="s">
        <v>1</v>
      </c>
      <c r="D79" s="384" t="s">
        <v>1</v>
      </c>
      <c r="E79" s="384" t="s">
        <v>1</v>
      </c>
      <c r="F79" s="384" t="s">
        <v>1</v>
      </c>
      <c r="G79" s="384" t="s">
        <v>1</v>
      </c>
      <c r="H79" s="384" t="s">
        <v>1</v>
      </c>
      <c r="I79" s="384" t="s">
        <v>1</v>
      </c>
      <c r="J79" s="384" t="s">
        <v>1</v>
      </c>
      <c r="K79" s="384" t="s">
        <v>1</v>
      </c>
      <c r="L79" s="384" t="s">
        <v>1</v>
      </c>
      <c r="M79" s="384" t="s">
        <v>1</v>
      </c>
      <c r="N79" s="384" t="s">
        <v>1</v>
      </c>
      <c r="O79" s="390" t="s">
        <v>1</v>
      </c>
      <c r="P79" s="390" t="s">
        <v>1</v>
      </c>
    </row>
    <row r="80" spans="1:16" x14ac:dyDescent="0.2">
      <c r="A80" s="2" t="s">
        <v>96</v>
      </c>
      <c r="B80" s="388">
        <v>53</v>
      </c>
      <c r="C80" s="385">
        <v>0</v>
      </c>
      <c r="D80" s="385">
        <v>0</v>
      </c>
      <c r="E80" s="385">
        <v>6.8604350090026899E-3</v>
      </c>
      <c r="F80" s="385">
        <v>0</v>
      </c>
      <c r="G80" s="385">
        <v>1.5671813860535601E-2</v>
      </c>
      <c r="H80" s="385">
        <v>3.3200822770595599E-2</v>
      </c>
      <c r="I80" s="385">
        <v>6.8604350090026897E-2</v>
      </c>
      <c r="J80" s="385">
        <v>9.7581990063190502E-2</v>
      </c>
      <c r="K80" s="385">
        <v>5.1592782139778103E-2</v>
      </c>
      <c r="L80" s="385">
        <v>0.237134799361229</v>
      </c>
      <c r="M80" s="385">
        <v>0.24640285968780501</v>
      </c>
      <c r="N80" s="385">
        <v>0.24295014142990101</v>
      </c>
      <c r="O80" s="391">
        <v>16.035860061645501</v>
      </c>
      <c r="P80" s="391">
        <v>14.285714149475099</v>
      </c>
    </row>
    <row r="81" spans="1:16" x14ac:dyDescent="0.2">
      <c r="A81" s="2" t="s">
        <v>97</v>
      </c>
      <c r="B81" s="388">
        <v>26</v>
      </c>
      <c r="C81" s="385" t="s">
        <v>1</v>
      </c>
      <c r="D81" s="385" t="s">
        <v>1</v>
      </c>
      <c r="E81" s="385" t="s">
        <v>1</v>
      </c>
      <c r="F81" s="385" t="s">
        <v>1</v>
      </c>
      <c r="G81" s="385" t="s">
        <v>1</v>
      </c>
      <c r="H81" s="385" t="s">
        <v>1</v>
      </c>
      <c r="I81" s="385" t="s">
        <v>1</v>
      </c>
      <c r="J81" s="385" t="s">
        <v>1</v>
      </c>
      <c r="K81" s="385" t="s">
        <v>1</v>
      </c>
      <c r="L81" s="385" t="s">
        <v>1</v>
      </c>
      <c r="M81" s="385" t="s">
        <v>1</v>
      </c>
      <c r="N81" s="385" t="s">
        <v>1</v>
      </c>
      <c r="O81" s="391" t="s">
        <v>1</v>
      </c>
      <c r="P81" s="391" t="s">
        <v>1</v>
      </c>
    </row>
    <row r="82" spans="1:16" x14ac:dyDescent="0.2">
      <c r="A82" s="2" t="s">
        <v>98</v>
      </c>
      <c r="B82" s="388">
        <v>11</v>
      </c>
      <c r="C82" s="385" t="s">
        <v>1</v>
      </c>
      <c r="D82" s="385" t="s">
        <v>1</v>
      </c>
      <c r="E82" s="385" t="s">
        <v>1</v>
      </c>
      <c r="F82" s="385" t="s">
        <v>1</v>
      </c>
      <c r="G82" s="385" t="s">
        <v>1</v>
      </c>
      <c r="H82" s="385" t="s">
        <v>1</v>
      </c>
      <c r="I82" s="385" t="s">
        <v>1</v>
      </c>
      <c r="J82" s="385" t="s">
        <v>1</v>
      </c>
      <c r="K82" s="385" t="s">
        <v>1</v>
      </c>
      <c r="L82" s="385" t="s">
        <v>1</v>
      </c>
      <c r="M82" s="385" t="s">
        <v>1</v>
      </c>
      <c r="N82" s="385" t="s">
        <v>1</v>
      </c>
      <c r="O82" s="391" t="s">
        <v>1</v>
      </c>
      <c r="P82" s="391" t="s">
        <v>1</v>
      </c>
    </row>
    <row r="83" spans="1:16" x14ac:dyDescent="0.2">
      <c r="A83" s="2" t="s">
        <v>99</v>
      </c>
      <c r="B83" s="388">
        <v>8</v>
      </c>
      <c r="C83" s="385" t="s">
        <v>1</v>
      </c>
      <c r="D83" s="385" t="s">
        <v>1</v>
      </c>
      <c r="E83" s="385" t="s">
        <v>1</v>
      </c>
      <c r="F83" s="385" t="s">
        <v>1</v>
      </c>
      <c r="G83" s="385" t="s">
        <v>1</v>
      </c>
      <c r="H83" s="385" t="s">
        <v>1</v>
      </c>
      <c r="I83" s="385" t="s">
        <v>1</v>
      </c>
      <c r="J83" s="385" t="s">
        <v>1</v>
      </c>
      <c r="K83" s="385" t="s">
        <v>1</v>
      </c>
      <c r="L83" s="385" t="s">
        <v>1</v>
      </c>
      <c r="M83" s="385" t="s">
        <v>1</v>
      </c>
      <c r="N83" s="385" t="s">
        <v>1</v>
      </c>
      <c r="O83" s="391" t="s">
        <v>1</v>
      </c>
      <c r="P83" s="391" t="s">
        <v>1</v>
      </c>
    </row>
    <row r="84" spans="1:16" x14ac:dyDescent="0.2">
      <c r="A84" s="2" t="s">
        <v>100</v>
      </c>
      <c r="B84" s="388">
        <v>2</v>
      </c>
      <c r="C84" s="385" t="s">
        <v>1</v>
      </c>
      <c r="D84" s="385" t="s">
        <v>1</v>
      </c>
      <c r="E84" s="385" t="s">
        <v>1</v>
      </c>
      <c r="F84" s="385" t="s">
        <v>1</v>
      </c>
      <c r="G84" s="385" t="s">
        <v>1</v>
      </c>
      <c r="H84" s="385" t="s">
        <v>1</v>
      </c>
      <c r="I84" s="385" t="s">
        <v>1</v>
      </c>
      <c r="J84" s="385" t="s">
        <v>1</v>
      </c>
      <c r="K84" s="385" t="s">
        <v>1</v>
      </c>
      <c r="L84" s="385" t="s">
        <v>1</v>
      </c>
      <c r="M84" s="385" t="s">
        <v>1</v>
      </c>
      <c r="N84" s="385" t="s">
        <v>1</v>
      </c>
      <c r="O84" s="391" t="s">
        <v>1</v>
      </c>
      <c r="P84" s="391" t="s">
        <v>1</v>
      </c>
    </row>
    <row r="85" spans="1:16" x14ac:dyDescent="0.2">
      <c r="A85" s="2" t="s">
        <v>101</v>
      </c>
      <c r="B85" s="388">
        <v>18</v>
      </c>
      <c r="C85" s="385" t="s">
        <v>1</v>
      </c>
      <c r="D85" s="385" t="s">
        <v>1</v>
      </c>
      <c r="E85" s="385" t="s">
        <v>1</v>
      </c>
      <c r="F85" s="385" t="s">
        <v>1</v>
      </c>
      <c r="G85" s="385" t="s">
        <v>1</v>
      </c>
      <c r="H85" s="385" t="s">
        <v>1</v>
      </c>
      <c r="I85" s="385" t="s">
        <v>1</v>
      </c>
      <c r="J85" s="385" t="s">
        <v>1</v>
      </c>
      <c r="K85" s="385" t="s">
        <v>1</v>
      </c>
      <c r="L85" s="385" t="s">
        <v>1</v>
      </c>
      <c r="M85" s="385" t="s">
        <v>1</v>
      </c>
      <c r="N85" s="385" t="s">
        <v>1</v>
      </c>
      <c r="O85" s="391" t="s">
        <v>1</v>
      </c>
      <c r="P85" s="391" t="s">
        <v>1</v>
      </c>
    </row>
    <row r="86" spans="1:16" x14ac:dyDescent="0.2">
      <c r="A86" s="2" t="s">
        <v>102</v>
      </c>
      <c r="B86" s="388">
        <v>6</v>
      </c>
      <c r="C86" s="385" t="s">
        <v>1</v>
      </c>
      <c r="D86" s="385" t="s">
        <v>1</v>
      </c>
      <c r="E86" s="385" t="s">
        <v>1</v>
      </c>
      <c r="F86" s="385" t="s">
        <v>1</v>
      </c>
      <c r="G86" s="385" t="s">
        <v>1</v>
      </c>
      <c r="H86" s="385" t="s">
        <v>1</v>
      </c>
      <c r="I86" s="385" t="s">
        <v>1</v>
      </c>
      <c r="J86" s="385" t="s">
        <v>1</v>
      </c>
      <c r="K86" s="385" t="s">
        <v>1</v>
      </c>
      <c r="L86" s="385" t="s">
        <v>1</v>
      </c>
      <c r="M86" s="385" t="s">
        <v>1</v>
      </c>
      <c r="N86" s="385" t="s">
        <v>1</v>
      </c>
      <c r="O86" s="391" t="s">
        <v>1</v>
      </c>
      <c r="P86" s="391" t="s">
        <v>1</v>
      </c>
    </row>
    <row r="87" spans="1:16" x14ac:dyDescent="0.2">
      <c r="A87" s="2" t="s">
        <v>103</v>
      </c>
      <c r="B87" s="388">
        <v>6</v>
      </c>
      <c r="C87" s="385" t="s">
        <v>1</v>
      </c>
      <c r="D87" s="385" t="s">
        <v>1</v>
      </c>
      <c r="E87" s="385" t="s">
        <v>1</v>
      </c>
      <c r="F87" s="385" t="s">
        <v>1</v>
      </c>
      <c r="G87" s="385" t="s">
        <v>1</v>
      </c>
      <c r="H87" s="385" t="s">
        <v>1</v>
      </c>
      <c r="I87" s="385" t="s">
        <v>1</v>
      </c>
      <c r="J87" s="385" t="s">
        <v>1</v>
      </c>
      <c r="K87" s="385" t="s">
        <v>1</v>
      </c>
      <c r="L87" s="385" t="s">
        <v>1</v>
      </c>
      <c r="M87" s="385" t="s">
        <v>1</v>
      </c>
      <c r="N87" s="385" t="s">
        <v>1</v>
      </c>
      <c r="O87" s="391" t="s">
        <v>1</v>
      </c>
      <c r="P87" s="391" t="s">
        <v>1</v>
      </c>
    </row>
    <row r="88" spans="1:16" x14ac:dyDescent="0.2">
      <c r="A88" s="2" t="s">
        <v>104</v>
      </c>
      <c r="B88" s="388">
        <v>41</v>
      </c>
      <c r="C88" s="385">
        <v>0.17380915582180001</v>
      </c>
      <c r="D88" s="385">
        <v>1.7598349601030301E-2</v>
      </c>
      <c r="E88" s="385">
        <v>1.8146917223930401E-2</v>
      </c>
      <c r="F88" s="385">
        <v>7.6225739903748001E-3</v>
      </c>
      <c r="G88" s="385">
        <v>5.9529868885874696E-3</v>
      </c>
      <c r="H88" s="385">
        <v>0</v>
      </c>
      <c r="I88" s="385">
        <v>0</v>
      </c>
      <c r="J88" s="385">
        <v>0.13424354791641199</v>
      </c>
      <c r="K88" s="385">
        <v>9.6004933118820204E-2</v>
      </c>
      <c r="L88" s="385">
        <v>0.181879982352257</v>
      </c>
      <c r="M88" s="385">
        <v>0.279135972261429</v>
      </c>
      <c r="N88" s="385">
        <v>8.5605569183826405E-2</v>
      </c>
      <c r="O88" s="391">
        <v>11.5066385269165</v>
      </c>
      <c r="P88" s="391">
        <v>12</v>
      </c>
    </row>
    <row r="89" spans="1:16" x14ac:dyDescent="0.2">
      <c r="A89" s="5" t="s">
        <v>105</v>
      </c>
      <c r="B89" s="387" t="s">
        <v>1</v>
      </c>
      <c r="C89" s="384" t="s">
        <v>1</v>
      </c>
      <c r="D89" s="384" t="s">
        <v>1</v>
      </c>
      <c r="E89" s="384" t="s">
        <v>1</v>
      </c>
      <c r="F89" s="384" t="s">
        <v>1</v>
      </c>
      <c r="G89" s="384" t="s">
        <v>1</v>
      </c>
      <c r="H89" s="384" t="s">
        <v>1</v>
      </c>
      <c r="I89" s="384" t="s">
        <v>1</v>
      </c>
      <c r="J89" s="384" t="s">
        <v>1</v>
      </c>
      <c r="K89" s="384" t="s">
        <v>1</v>
      </c>
      <c r="L89" s="384" t="s">
        <v>1</v>
      </c>
      <c r="M89" s="384" t="s">
        <v>1</v>
      </c>
      <c r="N89" s="384" t="s">
        <v>1</v>
      </c>
      <c r="O89" s="390" t="s">
        <v>1</v>
      </c>
      <c r="P89" s="390" t="s">
        <v>1</v>
      </c>
    </row>
    <row r="90" spans="1:16" x14ac:dyDescent="0.2">
      <c r="A90" s="2" t="s">
        <v>106</v>
      </c>
      <c r="B90" s="388">
        <v>16</v>
      </c>
      <c r="C90" s="385" t="s">
        <v>1</v>
      </c>
      <c r="D90" s="385" t="s">
        <v>1</v>
      </c>
      <c r="E90" s="385" t="s">
        <v>1</v>
      </c>
      <c r="F90" s="385" t="s">
        <v>1</v>
      </c>
      <c r="G90" s="385" t="s">
        <v>1</v>
      </c>
      <c r="H90" s="385" t="s">
        <v>1</v>
      </c>
      <c r="I90" s="385" t="s">
        <v>1</v>
      </c>
      <c r="J90" s="385" t="s">
        <v>1</v>
      </c>
      <c r="K90" s="385" t="s">
        <v>1</v>
      </c>
      <c r="L90" s="385" t="s">
        <v>1</v>
      </c>
      <c r="M90" s="385" t="s">
        <v>1</v>
      </c>
      <c r="N90" s="385" t="s">
        <v>1</v>
      </c>
      <c r="O90" s="391" t="s">
        <v>1</v>
      </c>
      <c r="P90" s="391" t="s">
        <v>1</v>
      </c>
    </row>
    <row r="91" spans="1:16" x14ac:dyDescent="0.2">
      <c r="A91" s="2" t="s">
        <v>107</v>
      </c>
      <c r="B91" s="388">
        <v>40</v>
      </c>
      <c r="C91" s="385">
        <v>0.19549514353275299</v>
      </c>
      <c r="D91" s="385">
        <v>3.0748661607503901E-2</v>
      </c>
      <c r="E91" s="385">
        <v>2.0110704004764599E-2</v>
      </c>
      <c r="F91" s="385">
        <v>8.4474589675664902E-3</v>
      </c>
      <c r="G91" s="385">
        <v>6.5971957519650503E-3</v>
      </c>
      <c r="H91" s="385">
        <v>2.1670181304216399E-2</v>
      </c>
      <c r="I91" s="385">
        <v>6.2267854809760999E-2</v>
      </c>
      <c r="J91" s="385">
        <v>0.11657839268446001</v>
      </c>
      <c r="K91" s="385">
        <v>0.114674530923367</v>
      </c>
      <c r="L91" s="385">
        <v>0.23578275740146601</v>
      </c>
      <c r="M91" s="385">
        <v>0.18762712180614499</v>
      </c>
      <c r="N91" s="385">
        <v>0</v>
      </c>
      <c r="O91" s="391">
        <v>10.014265060424799</v>
      </c>
      <c r="P91" s="391">
        <v>11.764705657959</v>
      </c>
    </row>
    <row r="92" spans="1:16" x14ac:dyDescent="0.2">
      <c r="A92" s="2" t="s">
        <v>108</v>
      </c>
      <c r="B92" s="388">
        <v>81</v>
      </c>
      <c r="C92" s="385">
        <v>0</v>
      </c>
      <c r="D92" s="385">
        <v>1.1200507171452E-2</v>
      </c>
      <c r="E92" s="385">
        <v>5.5910707451403098E-3</v>
      </c>
      <c r="F92" s="385">
        <v>6.91237673163414E-3</v>
      </c>
      <c r="G92" s="385">
        <v>1.7825240269303301E-2</v>
      </c>
      <c r="H92" s="385">
        <v>1.9488072022795701E-2</v>
      </c>
      <c r="I92" s="385">
        <v>0</v>
      </c>
      <c r="J92" s="385">
        <v>0.16346915066242201</v>
      </c>
      <c r="K92" s="385">
        <v>8.3239078521728502E-2</v>
      </c>
      <c r="L92" s="385">
        <v>0.208616778254509</v>
      </c>
      <c r="M92" s="385">
        <v>0.35256189107894897</v>
      </c>
      <c r="N92" s="385">
        <v>0.131095841526985</v>
      </c>
      <c r="O92" s="391">
        <v>15.165824890136699</v>
      </c>
      <c r="P92" s="391">
        <v>14.1666669845581</v>
      </c>
    </row>
    <row r="93" spans="1:16" x14ac:dyDescent="0.2">
      <c r="A93" s="2" t="s">
        <v>109</v>
      </c>
      <c r="B93" s="388">
        <v>20</v>
      </c>
      <c r="C93" s="385" t="s">
        <v>1</v>
      </c>
      <c r="D93" s="385" t="s">
        <v>1</v>
      </c>
      <c r="E93" s="385" t="s">
        <v>1</v>
      </c>
      <c r="F93" s="385" t="s">
        <v>1</v>
      </c>
      <c r="G93" s="385" t="s">
        <v>1</v>
      </c>
      <c r="H93" s="385" t="s">
        <v>1</v>
      </c>
      <c r="I93" s="385" t="s">
        <v>1</v>
      </c>
      <c r="J93" s="385" t="s">
        <v>1</v>
      </c>
      <c r="K93" s="385" t="s">
        <v>1</v>
      </c>
      <c r="L93" s="385" t="s">
        <v>1</v>
      </c>
      <c r="M93" s="385" t="s">
        <v>1</v>
      </c>
      <c r="N93" s="385" t="s">
        <v>1</v>
      </c>
      <c r="O93" s="391" t="s">
        <v>1</v>
      </c>
      <c r="P93" s="391" t="s">
        <v>1</v>
      </c>
    </row>
    <row r="94" spans="1:16" x14ac:dyDescent="0.2">
      <c r="A94" s="5" t="s">
        <v>110</v>
      </c>
      <c r="B94" s="387" t="s">
        <v>1</v>
      </c>
      <c r="C94" s="384" t="s">
        <v>1</v>
      </c>
      <c r="D94" s="384" t="s">
        <v>1</v>
      </c>
      <c r="E94" s="384" t="s">
        <v>1</v>
      </c>
      <c r="F94" s="384" t="s">
        <v>1</v>
      </c>
      <c r="G94" s="384" t="s">
        <v>1</v>
      </c>
      <c r="H94" s="384" t="s">
        <v>1</v>
      </c>
      <c r="I94" s="384" t="s">
        <v>1</v>
      </c>
      <c r="J94" s="384" t="s">
        <v>1</v>
      </c>
      <c r="K94" s="384" t="s">
        <v>1</v>
      </c>
      <c r="L94" s="384" t="s">
        <v>1</v>
      </c>
      <c r="M94" s="384" t="s">
        <v>1</v>
      </c>
      <c r="N94" s="384" t="s">
        <v>1</v>
      </c>
      <c r="O94" s="390" t="s">
        <v>1</v>
      </c>
      <c r="P94" s="390" t="s">
        <v>1</v>
      </c>
    </row>
    <row r="95" spans="1:16" x14ac:dyDescent="0.2">
      <c r="A95" s="2" t="s">
        <v>106</v>
      </c>
      <c r="B95" s="388">
        <v>30</v>
      </c>
      <c r="C95" s="385">
        <v>0.10354490578174599</v>
      </c>
      <c r="D95" s="385">
        <v>4.1203267872333499E-2</v>
      </c>
      <c r="E95" s="385">
        <v>1.5893224626779601E-2</v>
      </c>
      <c r="F95" s="385">
        <v>0</v>
      </c>
      <c r="G95" s="385">
        <v>7.9466123133897799E-3</v>
      </c>
      <c r="H95" s="385">
        <v>1.14601263776422E-2</v>
      </c>
      <c r="I95" s="385">
        <v>0.107575573027134</v>
      </c>
      <c r="J95" s="385">
        <v>0.22756838798522899</v>
      </c>
      <c r="K95" s="385">
        <v>7.9466123133897799E-3</v>
      </c>
      <c r="L95" s="385">
        <v>0.193197712302208</v>
      </c>
      <c r="M95" s="385">
        <v>0.20345491170883201</v>
      </c>
      <c r="N95" s="385">
        <v>8.0208674073219299E-2</v>
      </c>
      <c r="O95" s="391">
        <v>11.783494949340801</v>
      </c>
      <c r="P95" s="391">
        <v>10.909090995788601</v>
      </c>
    </row>
    <row r="96" spans="1:16" x14ac:dyDescent="0.2">
      <c r="A96" s="2" t="s">
        <v>107</v>
      </c>
      <c r="B96" s="388">
        <v>44</v>
      </c>
      <c r="C96" s="385">
        <v>0.15518620610237099</v>
      </c>
      <c r="D96" s="385">
        <v>2.1355349570512799E-2</v>
      </c>
      <c r="E96" s="385">
        <v>1.7782403156161301E-2</v>
      </c>
      <c r="F96" s="385">
        <v>1.8503438681364101E-2</v>
      </c>
      <c r="G96" s="385">
        <v>1.5128085389733301E-2</v>
      </c>
      <c r="H96" s="385">
        <v>2.8531141579151199E-2</v>
      </c>
      <c r="I96" s="385">
        <v>3.4424394369125401E-2</v>
      </c>
      <c r="J96" s="385">
        <v>0.23383152484893799</v>
      </c>
      <c r="K96" s="385">
        <v>0.101398169994354</v>
      </c>
      <c r="L96" s="385">
        <v>0.16997483372688299</v>
      </c>
      <c r="M96" s="385">
        <v>0.203884452581406</v>
      </c>
      <c r="N96" s="385">
        <v>0</v>
      </c>
      <c r="O96" s="391">
        <v>10.067309379577599</v>
      </c>
      <c r="P96" s="391">
        <v>10.7692308425903</v>
      </c>
    </row>
    <row r="97" spans="1:16" x14ac:dyDescent="0.2">
      <c r="A97" s="2" t="s">
        <v>108</v>
      </c>
      <c r="B97" s="388">
        <v>72</v>
      </c>
      <c r="C97" s="385">
        <v>0</v>
      </c>
      <c r="D97" s="385">
        <v>1.3516135513782499E-2</v>
      </c>
      <c r="E97" s="385">
        <v>6.74698688089848E-3</v>
      </c>
      <c r="F97" s="385">
        <v>0</v>
      </c>
      <c r="G97" s="385">
        <v>1.00739616900682E-2</v>
      </c>
      <c r="H97" s="385">
        <v>1.00739616900682E-2</v>
      </c>
      <c r="I97" s="385">
        <v>0</v>
      </c>
      <c r="J97" s="385">
        <v>6.15187846124172E-2</v>
      </c>
      <c r="K97" s="385">
        <v>0.100448198616505</v>
      </c>
      <c r="L97" s="385">
        <v>0.19462475180625899</v>
      </c>
      <c r="M97" s="385">
        <v>0.42590436339378401</v>
      </c>
      <c r="N97" s="385">
        <v>0.177092850208282</v>
      </c>
      <c r="O97" s="391">
        <v>16.6441040039062</v>
      </c>
      <c r="P97" s="391">
        <v>16.25</v>
      </c>
    </row>
    <row r="98" spans="1:16" x14ac:dyDescent="0.2">
      <c r="A98" s="2" t="s">
        <v>109</v>
      </c>
      <c r="B98" s="388">
        <v>11</v>
      </c>
      <c r="C98" s="385" t="s">
        <v>1</v>
      </c>
      <c r="D98" s="385" t="s">
        <v>1</v>
      </c>
      <c r="E98" s="385" t="s">
        <v>1</v>
      </c>
      <c r="F98" s="385" t="s">
        <v>1</v>
      </c>
      <c r="G98" s="385" t="s">
        <v>1</v>
      </c>
      <c r="H98" s="385" t="s">
        <v>1</v>
      </c>
      <c r="I98" s="385" t="s">
        <v>1</v>
      </c>
      <c r="J98" s="385" t="s">
        <v>1</v>
      </c>
      <c r="K98" s="385" t="s">
        <v>1</v>
      </c>
      <c r="L98" s="385" t="s">
        <v>1</v>
      </c>
      <c r="M98" s="385" t="s">
        <v>1</v>
      </c>
      <c r="N98" s="385" t="s">
        <v>1</v>
      </c>
      <c r="O98" s="391" t="s">
        <v>1</v>
      </c>
      <c r="P98" s="391" t="s">
        <v>1</v>
      </c>
    </row>
    <row r="99" spans="1:16" x14ac:dyDescent="0.2">
      <c r="A99" s="5" t="s">
        <v>111</v>
      </c>
      <c r="B99" s="387" t="s">
        <v>1</v>
      </c>
      <c r="C99" s="384" t="s">
        <v>1</v>
      </c>
      <c r="D99" s="384" t="s">
        <v>1</v>
      </c>
      <c r="E99" s="384" t="s">
        <v>1</v>
      </c>
      <c r="F99" s="384" t="s">
        <v>1</v>
      </c>
      <c r="G99" s="384" t="s">
        <v>1</v>
      </c>
      <c r="H99" s="384" t="s">
        <v>1</v>
      </c>
      <c r="I99" s="384" t="s">
        <v>1</v>
      </c>
      <c r="J99" s="384" t="s">
        <v>1</v>
      </c>
      <c r="K99" s="384" t="s">
        <v>1</v>
      </c>
      <c r="L99" s="384" t="s">
        <v>1</v>
      </c>
      <c r="M99" s="384" t="s">
        <v>1</v>
      </c>
      <c r="N99" s="384" t="s">
        <v>1</v>
      </c>
      <c r="O99" s="390" t="s">
        <v>1</v>
      </c>
      <c r="P99" s="390" t="s">
        <v>1</v>
      </c>
    </row>
    <row r="100" spans="1:16" x14ac:dyDescent="0.2">
      <c r="A100" s="2" t="s">
        <v>112</v>
      </c>
      <c r="B100" s="388">
        <v>10</v>
      </c>
      <c r="C100" s="385" t="s">
        <v>1</v>
      </c>
      <c r="D100" s="385" t="s">
        <v>1</v>
      </c>
      <c r="E100" s="385" t="s">
        <v>1</v>
      </c>
      <c r="F100" s="385" t="s">
        <v>1</v>
      </c>
      <c r="G100" s="385" t="s">
        <v>1</v>
      </c>
      <c r="H100" s="385" t="s">
        <v>1</v>
      </c>
      <c r="I100" s="385" t="s">
        <v>1</v>
      </c>
      <c r="J100" s="385" t="s">
        <v>1</v>
      </c>
      <c r="K100" s="385" t="s">
        <v>1</v>
      </c>
      <c r="L100" s="385" t="s">
        <v>1</v>
      </c>
      <c r="M100" s="385" t="s">
        <v>1</v>
      </c>
      <c r="N100" s="385" t="s">
        <v>1</v>
      </c>
      <c r="O100" s="391" t="s">
        <v>1</v>
      </c>
      <c r="P100" s="391" t="s">
        <v>1</v>
      </c>
    </row>
    <row r="101" spans="1:16" x14ac:dyDescent="0.2">
      <c r="A101" s="2" t="s">
        <v>113</v>
      </c>
      <c r="B101" s="388">
        <v>62</v>
      </c>
      <c r="C101" s="385">
        <v>0.109744928777218</v>
      </c>
      <c r="D101" s="385">
        <v>2.4381589144468301E-2</v>
      </c>
      <c r="E101" s="385">
        <v>9.4046434387564694E-3</v>
      </c>
      <c r="F101" s="385">
        <v>6.0211447998881297E-3</v>
      </c>
      <c r="G101" s="385">
        <v>2.2936647757887799E-2</v>
      </c>
      <c r="H101" s="385">
        <v>1.0741872712969801E-2</v>
      </c>
      <c r="I101" s="385">
        <v>0</v>
      </c>
      <c r="J101" s="385">
        <v>8.0116108059883104E-2</v>
      </c>
      <c r="K101" s="385">
        <v>4.0065366774797398E-2</v>
      </c>
      <c r="L101" s="385">
        <v>0.169184565544128</v>
      </c>
      <c r="M101" s="385">
        <v>0.35556349158286998</v>
      </c>
      <c r="N101" s="385">
        <v>0.171839639544487</v>
      </c>
      <c r="O101" s="391">
        <v>14.8527374267578</v>
      </c>
      <c r="P101" s="391">
        <v>15</v>
      </c>
    </row>
    <row r="102" spans="1:16" x14ac:dyDescent="0.2">
      <c r="A102" s="2" t="s">
        <v>114</v>
      </c>
      <c r="B102" s="388">
        <v>59</v>
      </c>
      <c r="C102" s="385">
        <v>6.6107720136642498E-2</v>
      </c>
      <c r="D102" s="385">
        <v>0</v>
      </c>
      <c r="E102" s="385">
        <v>1.28356348723173E-2</v>
      </c>
      <c r="F102" s="385">
        <v>0</v>
      </c>
      <c r="G102" s="385">
        <v>0</v>
      </c>
      <c r="H102" s="385">
        <v>1.23901329934597E-2</v>
      </c>
      <c r="I102" s="385">
        <v>2.9939820989966399E-2</v>
      </c>
      <c r="J102" s="385">
        <v>0.226788535714149</v>
      </c>
      <c r="K102" s="385">
        <v>7.4922643601894406E-2</v>
      </c>
      <c r="L102" s="385">
        <v>0.27837923169135997</v>
      </c>
      <c r="M102" s="385">
        <v>0.16030517220497101</v>
      </c>
      <c r="N102" s="385">
        <v>0.13833111524581901</v>
      </c>
      <c r="O102" s="391">
        <v>13.4729623794556</v>
      </c>
      <c r="P102" s="391">
        <v>13.3333330154419</v>
      </c>
    </row>
    <row r="103" spans="1:16" x14ac:dyDescent="0.2">
      <c r="A103" s="2" t="s">
        <v>115</v>
      </c>
      <c r="B103" s="388">
        <v>21</v>
      </c>
      <c r="C103" s="385" t="s">
        <v>1</v>
      </c>
      <c r="D103" s="385" t="s">
        <v>1</v>
      </c>
      <c r="E103" s="385" t="s">
        <v>1</v>
      </c>
      <c r="F103" s="385" t="s">
        <v>1</v>
      </c>
      <c r="G103" s="385" t="s">
        <v>1</v>
      </c>
      <c r="H103" s="385" t="s">
        <v>1</v>
      </c>
      <c r="I103" s="385" t="s">
        <v>1</v>
      </c>
      <c r="J103" s="385" t="s">
        <v>1</v>
      </c>
      <c r="K103" s="385" t="s">
        <v>1</v>
      </c>
      <c r="L103" s="385" t="s">
        <v>1</v>
      </c>
      <c r="M103" s="385" t="s">
        <v>1</v>
      </c>
      <c r="N103" s="385" t="s">
        <v>1</v>
      </c>
      <c r="O103" s="391" t="s">
        <v>1</v>
      </c>
      <c r="P103" s="391" t="s">
        <v>1</v>
      </c>
    </row>
    <row r="104" spans="1:16" x14ac:dyDescent="0.2">
      <c r="A104" s="2" t="s">
        <v>116</v>
      </c>
      <c r="B104" s="388">
        <v>11</v>
      </c>
      <c r="C104" s="385" t="s">
        <v>1</v>
      </c>
      <c r="D104" s="385" t="s">
        <v>1</v>
      </c>
      <c r="E104" s="385" t="s">
        <v>1</v>
      </c>
      <c r="F104" s="385" t="s">
        <v>1</v>
      </c>
      <c r="G104" s="385" t="s">
        <v>1</v>
      </c>
      <c r="H104" s="385" t="s">
        <v>1</v>
      </c>
      <c r="I104" s="385" t="s">
        <v>1</v>
      </c>
      <c r="J104" s="385" t="s">
        <v>1</v>
      </c>
      <c r="K104" s="385" t="s">
        <v>1</v>
      </c>
      <c r="L104" s="385" t="s">
        <v>1</v>
      </c>
      <c r="M104" s="385" t="s">
        <v>1</v>
      </c>
      <c r="N104" s="385" t="s">
        <v>1</v>
      </c>
      <c r="O104" s="391" t="s">
        <v>1</v>
      </c>
      <c r="P104" s="391" t="s">
        <v>1</v>
      </c>
    </row>
    <row r="105" spans="1:16" x14ac:dyDescent="0.2">
      <c r="A105" s="2" t="s">
        <v>117</v>
      </c>
      <c r="B105" s="388">
        <v>3</v>
      </c>
      <c r="C105" s="385" t="s">
        <v>1</v>
      </c>
      <c r="D105" s="385" t="s">
        <v>1</v>
      </c>
      <c r="E105" s="385" t="s">
        <v>1</v>
      </c>
      <c r="F105" s="385" t="s">
        <v>1</v>
      </c>
      <c r="G105" s="385" t="s">
        <v>1</v>
      </c>
      <c r="H105" s="385" t="s">
        <v>1</v>
      </c>
      <c r="I105" s="385" t="s">
        <v>1</v>
      </c>
      <c r="J105" s="385" t="s">
        <v>1</v>
      </c>
      <c r="K105" s="385" t="s">
        <v>1</v>
      </c>
      <c r="L105" s="385" t="s">
        <v>1</v>
      </c>
      <c r="M105" s="385" t="s">
        <v>1</v>
      </c>
      <c r="N105" s="385" t="s">
        <v>1</v>
      </c>
      <c r="O105" s="391" t="s">
        <v>1</v>
      </c>
      <c r="P105" s="391" t="s">
        <v>1</v>
      </c>
    </row>
    <row r="106" spans="1:16" x14ac:dyDescent="0.2">
      <c r="A106" s="2" t="s">
        <v>118</v>
      </c>
      <c r="B106" s="388">
        <v>3</v>
      </c>
      <c r="C106" s="385" t="s">
        <v>1</v>
      </c>
      <c r="D106" s="385" t="s">
        <v>1</v>
      </c>
      <c r="E106" s="385" t="s">
        <v>1</v>
      </c>
      <c r="F106" s="385" t="s">
        <v>1</v>
      </c>
      <c r="G106" s="385" t="s">
        <v>1</v>
      </c>
      <c r="H106" s="385" t="s">
        <v>1</v>
      </c>
      <c r="I106" s="385" t="s">
        <v>1</v>
      </c>
      <c r="J106" s="385" t="s">
        <v>1</v>
      </c>
      <c r="K106" s="385" t="s">
        <v>1</v>
      </c>
      <c r="L106" s="385" t="s">
        <v>1</v>
      </c>
      <c r="M106" s="385" t="s">
        <v>1</v>
      </c>
      <c r="N106" s="385" t="s">
        <v>1</v>
      </c>
      <c r="O106" s="391" t="s">
        <v>1</v>
      </c>
      <c r="P106" s="391" t="s">
        <v>1</v>
      </c>
    </row>
    <row r="107" spans="1:16" x14ac:dyDescent="0.2">
      <c r="A107" s="5" t="s">
        <v>111</v>
      </c>
      <c r="B107" s="387" t="s">
        <v>1</v>
      </c>
      <c r="C107" s="384" t="s">
        <v>1</v>
      </c>
      <c r="D107" s="384" t="s">
        <v>1</v>
      </c>
      <c r="E107" s="384" t="s">
        <v>1</v>
      </c>
      <c r="F107" s="384" t="s">
        <v>1</v>
      </c>
      <c r="G107" s="384" t="s">
        <v>1</v>
      </c>
      <c r="H107" s="384" t="s">
        <v>1</v>
      </c>
      <c r="I107" s="384" t="s">
        <v>1</v>
      </c>
      <c r="J107" s="384" t="s">
        <v>1</v>
      </c>
      <c r="K107" s="384" t="s">
        <v>1</v>
      </c>
      <c r="L107" s="384" t="s">
        <v>1</v>
      </c>
      <c r="M107" s="384" t="s">
        <v>1</v>
      </c>
      <c r="N107" s="384" t="s">
        <v>1</v>
      </c>
      <c r="O107" s="390" t="s">
        <v>1</v>
      </c>
      <c r="P107" s="390" t="s">
        <v>1</v>
      </c>
    </row>
    <row r="108" spans="1:16" x14ac:dyDescent="0.2">
      <c r="A108" s="2" t="s">
        <v>119</v>
      </c>
      <c r="B108" s="388">
        <v>72</v>
      </c>
      <c r="C108" s="385">
        <v>8.7786220014095306E-2</v>
      </c>
      <c r="D108" s="385">
        <v>3.1031647697091099E-2</v>
      </c>
      <c r="E108" s="385">
        <v>7.5228819623589498E-3</v>
      </c>
      <c r="F108" s="385">
        <v>4.8163826577365398E-3</v>
      </c>
      <c r="G108" s="385">
        <v>1.83472856879234E-2</v>
      </c>
      <c r="H108" s="385">
        <v>8.59254691749811E-3</v>
      </c>
      <c r="I108" s="385">
        <v>0</v>
      </c>
      <c r="J108" s="385">
        <v>7.3498226702213301E-2</v>
      </c>
      <c r="K108" s="385">
        <v>3.2048746943473802E-2</v>
      </c>
      <c r="L108" s="385">
        <v>0.15651793777942699</v>
      </c>
      <c r="M108" s="385">
        <v>0.35540539026260398</v>
      </c>
      <c r="N108" s="385">
        <v>0.22443272173404699</v>
      </c>
      <c r="O108" s="391">
        <v>15.442090988159199</v>
      </c>
      <c r="P108" s="391">
        <v>15</v>
      </c>
    </row>
    <row r="109" spans="1:16" x14ac:dyDescent="0.2">
      <c r="A109" s="2" t="s">
        <v>120</v>
      </c>
      <c r="B109" s="388">
        <v>74</v>
      </c>
      <c r="C109" s="385">
        <v>5.09424395859241E-2</v>
      </c>
      <c r="D109" s="385">
        <v>2.1960610523819899E-2</v>
      </c>
      <c r="E109" s="385">
        <v>9.8911076784133894E-3</v>
      </c>
      <c r="F109" s="385">
        <v>0</v>
      </c>
      <c r="G109" s="385">
        <v>0</v>
      </c>
      <c r="H109" s="385">
        <v>1.6751710325479501E-2</v>
      </c>
      <c r="I109" s="385">
        <v>2.3071549832820899E-2</v>
      </c>
      <c r="J109" s="385">
        <v>0.17476266622543299</v>
      </c>
      <c r="K109" s="385">
        <v>9.1527998447418199E-2</v>
      </c>
      <c r="L109" s="385">
        <v>0.29543265700340299</v>
      </c>
      <c r="M109" s="385">
        <v>0.198278203606606</v>
      </c>
      <c r="N109" s="385">
        <v>0.117381051182747</v>
      </c>
      <c r="O109" s="391">
        <v>13.498318672180201</v>
      </c>
      <c r="P109" s="391">
        <v>12.5</v>
      </c>
    </row>
    <row r="110" spans="1:16" x14ac:dyDescent="0.2">
      <c r="A110" s="2" t="s">
        <v>121</v>
      </c>
      <c r="B110" s="388">
        <v>17</v>
      </c>
      <c r="C110" s="385" t="s">
        <v>1</v>
      </c>
      <c r="D110" s="385" t="s">
        <v>1</v>
      </c>
      <c r="E110" s="385" t="s">
        <v>1</v>
      </c>
      <c r="F110" s="385" t="s">
        <v>1</v>
      </c>
      <c r="G110" s="385" t="s">
        <v>1</v>
      </c>
      <c r="H110" s="385" t="s">
        <v>1</v>
      </c>
      <c r="I110" s="385" t="s">
        <v>1</v>
      </c>
      <c r="J110" s="385" t="s">
        <v>1</v>
      </c>
      <c r="K110" s="385" t="s">
        <v>1</v>
      </c>
      <c r="L110" s="385" t="s">
        <v>1</v>
      </c>
      <c r="M110" s="385" t="s">
        <v>1</v>
      </c>
      <c r="N110" s="385" t="s">
        <v>1</v>
      </c>
      <c r="O110" s="391" t="s">
        <v>1</v>
      </c>
      <c r="P110" s="391" t="s">
        <v>1</v>
      </c>
    </row>
    <row r="111" spans="1:16" x14ac:dyDescent="0.2">
      <c r="A111" s="2" t="s">
        <v>122</v>
      </c>
      <c r="B111" s="388">
        <v>6</v>
      </c>
      <c r="C111" s="385" t="s">
        <v>1</v>
      </c>
      <c r="D111" s="385" t="s">
        <v>1</v>
      </c>
      <c r="E111" s="385" t="s">
        <v>1</v>
      </c>
      <c r="F111" s="385" t="s">
        <v>1</v>
      </c>
      <c r="G111" s="385" t="s">
        <v>1</v>
      </c>
      <c r="H111" s="385" t="s">
        <v>1</v>
      </c>
      <c r="I111" s="385" t="s">
        <v>1</v>
      </c>
      <c r="J111" s="385" t="s">
        <v>1</v>
      </c>
      <c r="K111" s="385" t="s">
        <v>1</v>
      </c>
      <c r="L111" s="385" t="s">
        <v>1</v>
      </c>
      <c r="M111" s="385" t="s">
        <v>1</v>
      </c>
      <c r="N111" s="385" t="s">
        <v>1</v>
      </c>
      <c r="O111" s="391" t="s">
        <v>1</v>
      </c>
      <c r="P111" s="391" t="s">
        <v>1</v>
      </c>
    </row>
    <row r="112" spans="1:16" x14ac:dyDescent="0.2">
      <c r="A112" s="5" t="s">
        <v>111</v>
      </c>
      <c r="B112" s="387" t="s">
        <v>1</v>
      </c>
      <c r="C112" s="384" t="s">
        <v>1</v>
      </c>
      <c r="D112" s="384" t="s">
        <v>1</v>
      </c>
      <c r="E112" s="384" t="s">
        <v>1</v>
      </c>
      <c r="F112" s="384" t="s">
        <v>1</v>
      </c>
      <c r="G112" s="384" t="s">
        <v>1</v>
      </c>
      <c r="H112" s="384" t="s">
        <v>1</v>
      </c>
      <c r="I112" s="384" t="s">
        <v>1</v>
      </c>
      <c r="J112" s="384" t="s">
        <v>1</v>
      </c>
      <c r="K112" s="384" t="s">
        <v>1</v>
      </c>
      <c r="L112" s="384" t="s">
        <v>1</v>
      </c>
      <c r="M112" s="384" t="s">
        <v>1</v>
      </c>
      <c r="N112" s="384" t="s">
        <v>1</v>
      </c>
      <c r="O112" s="390" t="s">
        <v>1</v>
      </c>
      <c r="P112" s="390" t="s">
        <v>1</v>
      </c>
    </row>
    <row r="113" spans="1:16" x14ac:dyDescent="0.2">
      <c r="A113" s="2" t="s">
        <v>119</v>
      </c>
      <c r="B113" s="388">
        <v>72</v>
      </c>
      <c r="C113" s="385">
        <v>8.7786220014095306E-2</v>
      </c>
      <c r="D113" s="385">
        <v>3.1031647697091099E-2</v>
      </c>
      <c r="E113" s="385">
        <v>7.5228819623589498E-3</v>
      </c>
      <c r="F113" s="385">
        <v>4.8163826577365398E-3</v>
      </c>
      <c r="G113" s="385">
        <v>1.83472856879234E-2</v>
      </c>
      <c r="H113" s="385">
        <v>8.59254691749811E-3</v>
      </c>
      <c r="I113" s="385">
        <v>0</v>
      </c>
      <c r="J113" s="385">
        <v>7.3498226702213301E-2</v>
      </c>
      <c r="K113" s="385">
        <v>3.2048746943473802E-2</v>
      </c>
      <c r="L113" s="385">
        <v>0.15651793777942699</v>
      </c>
      <c r="M113" s="385">
        <v>0.35540539026260398</v>
      </c>
      <c r="N113" s="385">
        <v>0.22443272173404699</v>
      </c>
      <c r="O113" s="391">
        <v>15.442090988159199</v>
      </c>
      <c r="P113" s="391">
        <v>15</v>
      </c>
    </row>
    <row r="114" spans="1:16" x14ac:dyDescent="0.2">
      <c r="A114" s="2" t="s">
        <v>123</v>
      </c>
      <c r="B114" s="388">
        <v>80</v>
      </c>
      <c r="C114" s="385">
        <v>4.6639721840619999E-2</v>
      </c>
      <c r="D114" s="385">
        <v>2.0105766132473901E-2</v>
      </c>
      <c r="E114" s="385">
        <v>9.0556815266609192E-3</v>
      </c>
      <c r="F114" s="385">
        <v>6.7704697139561202E-3</v>
      </c>
      <c r="G114" s="385">
        <v>0</v>
      </c>
      <c r="H114" s="385">
        <v>1.53368217870593E-2</v>
      </c>
      <c r="I114" s="385">
        <v>5.6916791945695898E-2</v>
      </c>
      <c r="J114" s="385">
        <v>0.18285702168941501</v>
      </c>
      <c r="K114" s="385">
        <v>8.37973281741142E-2</v>
      </c>
      <c r="L114" s="385">
        <v>0.27572411298751798</v>
      </c>
      <c r="M114" s="385">
        <v>0.19532951712608301</v>
      </c>
      <c r="N114" s="385">
        <v>0.10746677219867699</v>
      </c>
      <c r="O114" s="391">
        <v>13.2491664886475</v>
      </c>
      <c r="P114" s="391">
        <v>12.0481929779053</v>
      </c>
    </row>
    <row r="115" spans="1:16" x14ac:dyDescent="0.2">
      <c r="A115" s="2" t="s">
        <v>124</v>
      </c>
      <c r="B115" s="388">
        <v>17</v>
      </c>
      <c r="C115" s="385" t="s">
        <v>1</v>
      </c>
      <c r="D115" s="385" t="s">
        <v>1</v>
      </c>
      <c r="E115" s="385" t="s">
        <v>1</v>
      </c>
      <c r="F115" s="385" t="s">
        <v>1</v>
      </c>
      <c r="G115" s="385" t="s">
        <v>1</v>
      </c>
      <c r="H115" s="385" t="s">
        <v>1</v>
      </c>
      <c r="I115" s="385" t="s">
        <v>1</v>
      </c>
      <c r="J115" s="385" t="s">
        <v>1</v>
      </c>
      <c r="K115" s="385" t="s">
        <v>1</v>
      </c>
      <c r="L115" s="385" t="s">
        <v>1</v>
      </c>
      <c r="M115" s="385" t="s">
        <v>1</v>
      </c>
      <c r="N115" s="385" t="s">
        <v>1</v>
      </c>
      <c r="O115" s="391" t="s">
        <v>1</v>
      </c>
      <c r="P115" s="391" t="s">
        <v>1</v>
      </c>
    </row>
    <row r="116" spans="1:16" x14ac:dyDescent="0.2">
      <c r="A116" s="5" t="s">
        <v>125</v>
      </c>
      <c r="B116" s="387" t="s">
        <v>1</v>
      </c>
      <c r="C116" s="384" t="s">
        <v>1</v>
      </c>
      <c r="D116" s="384" t="s">
        <v>1</v>
      </c>
      <c r="E116" s="384" t="s">
        <v>1</v>
      </c>
      <c r="F116" s="384" t="s">
        <v>1</v>
      </c>
      <c r="G116" s="384" t="s">
        <v>1</v>
      </c>
      <c r="H116" s="384" t="s">
        <v>1</v>
      </c>
      <c r="I116" s="384" t="s">
        <v>1</v>
      </c>
      <c r="J116" s="384" t="s">
        <v>1</v>
      </c>
      <c r="K116" s="384" t="s">
        <v>1</v>
      </c>
      <c r="L116" s="384" t="s">
        <v>1</v>
      </c>
      <c r="M116" s="384" t="s">
        <v>1</v>
      </c>
      <c r="N116" s="384" t="s">
        <v>1</v>
      </c>
      <c r="O116" s="390" t="s">
        <v>1</v>
      </c>
      <c r="P116" s="390" t="s">
        <v>1</v>
      </c>
    </row>
    <row r="117" spans="1:16" x14ac:dyDescent="0.2">
      <c r="A117" s="2" t="s">
        <v>126</v>
      </c>
      <c r="B117" s="388">
        <v>19</v>
      </c>
      <c r="C117" s="385" t="s">
        <v>1</v>
      </c>
      <c r="D117" s="385" t="s">
        <v>1</v>
      </c>
      <c r="E117" s="385" t="s">
        <v>1</v>
      </c>
      <c r="F117" s="385" t="s">
        <v>1</v>
      </c>
      <c r="G117" s="385" t="s">
        <v>1</v>
      </c>
      <c r="H117" s="385" t="s">
        <v>1</v>
      </c>
      <c r="I117" s="385" t="s">
        <v>1</v>
      </c>
      <c r="J117" s="385" t="s">
        <v>1</v>
      </c>
      <c r="K117" s="385" t="s">
        <v>1</v>
      </c>
      <c r="L117" s="385" t="s">
        <v>1</v>
      </c>
      <c r="M117" s="385" t="s">
        <v>1</v>
      </c>
      <c r="N117" s="385" t="s">
        <v>1</v>
      </c>
      <c r="O117" s="391" t="s">
        <v>1</v>
      </c>
      <c r="P117" s="391" t="s">
        <v>1</v>
      </c>
    </row>
    <row r="118" spans="1:16" x14ac:dyDescent="0.2">
      <c r="A118" s="2" t="s">
        <v>127</v>
      </c>
      <c r="B118" s="388">
        <v>9</v>
      </c>
      <c r="C118" s="385" t="s">
        <v>1</v>
      </c>
      <c r="D118" s="385" t="s">
        <v>1</v>
      </c>
      <c r="E118" s="385" t="s">
        <v>1</v>
      </c>
      <c r="F118" s="385" t="s">
        <v>1</v>
      </c>
      <c r="G118" s="385" t="s">
        <v>1</v>
      </c>
      <c r="H118" s="385" t="s">
        <v>1</v>
      </c>
      <c r="I118" s="385" t="s">
        <v>1</v>
      </c>
      <c r="J118" s="385" t="s">
        <v>1</v>
      </c>
      <c r="K118" s="385" t="s">
        <v>1</v>
      </c>
      <c r="L118" s="385" t="s">
        <v>1</v>
      </c>
      <c r="M118" s="385" t="s">
        <v>1</v>
      </c>
      <c r="N118" s="385" t="s">
        <v>1</v>
      </c>
      <c r="O118" s="391" t="s">
        <v>1</v>
      </c>
      <c r="P118" s="391" t="s">
        <v>1</v>
      </c>
    </row>
    <row r="119" spans="1:16" x14ac:dyDescent="0.2">
      <c r="A119" s="2" t="s">
        <v>128</v>
      </c>
      <c r="B119" s="388">
        <v>12</v>
      </c>
      <c r="C119" s="385" t="s">
        <v>1</v>
      </c>
      <c r="D119" s="385" t="s">
        <v>1</v>
      </c>
      <c r="E119" s="385" t="s">
        <v>1</v>
      </c>
      <c r="F119" s="385" t="s">
        <v>1</v>
      </c>
      <c r="G119" s="385" t="s">
        <v>1</v>
      </c>
      <c r="H119" s="385" t="s">
        <v>1</v>
      </c>
      <c r="I119" s="385" t="s">
        <v>1</v>
      </c>
      <c r="J119" s="385" t="s">
        <v>1</v>
      </c>
      <c r="K119" s="385" t="s">
        <v>1</v>
      </c>
      <c r="L119" s="385" t="s">
        <v>1</v>
      </c>
      <c r="M119" s="385" t="s">
        <v>1</v>
      </c>
      <c r="N119" s="385" t="s">
        <v>1</v>
      </c>
      <c r="O119" s="391" t="s">
        <v>1</v>
      </c>
      <c r="P119" s="391" t="s">
        <v>1</v>
      </c>
    </row>
    <row r="120" spans="1:16" x14ac:dyDescent="0.2">
      <c r="A120" s="2" t="s">
        <v>129</v>
      </c>
      <c r="B120" s="388">
        <v>16</v>
      </c>
      <c r="C120" s="385" t="s">
        <v>1</v>
      </c>
      <c r="D120" s="385" t="s">
        <v>1</v>
      </c>
      <c r="E120" s="385" t="s">
        <v>1</v>
      </c>
      <c r="F120" s="385" t="s">
        <v>1</v>
      </c>
      <c r="G120" s="385" t="s">
        <v>1</v>
      </c>
      <c r="H120" s="385" t="s">
        <v>1</v>
      </c>
      <c r="I120" s="385" t="s">
        <v>1</v>
      </c>
      <c r="J120" s="385" t="s">
        <v>1</v>
      </c>
      <c r="K120" s="385" t="s">
        <v>1</v>
      </c>
      <c r="L120" s="385" t="s">
        <v>1</v>
      </c>
      <c r="M120" s="385" t="s">
        <v>1</v>
      </c>
      <c r="N120" s="385" t="s">
        <v>1</v>
      </c>
      <c r="O120" s="391" t="s">
        <v>1</v>
      </c>
      <c r="P120" s="391" t="s">
        <v>1</v>
      </c>
    </row>
    <row r="121" spans="1:16" x14ac:dyDescent="0.2">
      <c r="A121" s="2" t="s">
        <v>130</v>
      </c>
      <c r="B121" s="388">
        <v>18</v>
      </c>
      <c r="C121" s="385" t="s">
        <v>1</v>
      </c>
      <c r="D121" s="385" t="s">
        <v>1</v>
      </c>
      <c r="E121" s="385" t="s">
        <v>1</v>
      </c>
      <c r="F121" s="385" t="s">
        <v>1</v>
      </c>
      <c r="G121" s="385" t="s">
        <v>1</v>
      </c>
      <c r="H121" s="385" t="s">
        <v>1</v>
      </c>
      <c r="I121" s="385" t="s">
        <v>1</v>
      </c>
      <c r="J121" s="385" t="s">
        <v>1</v>
      </c>
      <c r="K121" s="385" t="s">
        <v>1</v>
      </c>
      <c r="L121" s="385" t="s">
        <v>1</v>
      </c>
      <c r="M121" s="385" t="s">
        <v>1</v>
      </c>
      <c r="N121" s="385" t="s">
        <v>1</v>
      </c>
      <c r="O121" s="391" t="s">
        <v>1</v>
      </c>
      <c r="P121" s="391" t="s">
        <v>1</v>
      </c>
    </row>
    <row r="122" spans="1:16" x14ac:dyDescent="0.2">
      <c r="A122" s="2" t="s">
        <v>131</v>
      </c>
      <c r="B122" s="388">
        <v>19</v>
      </c>
      <c r="C122" s="385" t="s">
        <v>1</v>
      </c>
      <c r="D122" s="385" t="s">
        <v>1</v>
      </c>
      <c r="E122" s="385" t="s">
        <v>1</v>
      </c>
      <c r="F122" s="385" t="s">
        <v>1</v>
      </c>
      <c r="G122" s="385" t="s">
        <v>1</v>
      </c>
      <c r="H122" s="385" t="s">
        <v>1</v>
      </c>
      <c r="I122" s="385" t="s">
        <v>1</v>
      </c>
      <c r="J122" s="385" t="s">
        <v>1</v>
      </c>
      <c r="K122" s="385" t="s">
        <v>1</v>
      </c>
      <c r="L122" s="385" t="s">
        <v>1</v>
      </c>
      <c r="M122" s="385" t="s">
        <v>1</v>
      </c>
      <c r="N122" s="385" t="s">
        <v>1</v>
      </c>
      <c r="O122" s="391" t="s">
        <v>1</v>
      </c>
      <c r="P122" s="391" t="s">
        <v>1</v>
      </c>
    </row>
    <row r="123" spans="1:16" x14ac:dyDescent="0.2">
      <c r="A123" s="2" t="s">
        <v>132</v>
      </c>
      <c r="B123" s="388">
        <v>8</v>
      </c>
      <c r="C123" s="385" t="s">
        <v>1</v>
      </c>
      <c r="D123" s="385" t="s">
        <v>1</v>
      </c>
      <c r="E123" s="385" t="s">
        <v>1</v>
      </c>
      <c r="F123" s="385" t="s">
        <v>1</v>
      </c>
      <c r="G123" s="385" t="s">
        <v>1</v>
      </c>
      <c r="H123" s="385" t="s">
        <v>1</v>
      </c>
      <c r="I123" s="385" t="s">
        <v>1</v>
      </c>
      <c r="J123" s="385" t="s">
        <v>1</v>
      </c>
      <c r="K123" s="385" t="s">
        <v>1</v>
      </c>
      <c r="L123" s="385" t="s">
        <v>1</v>
      </c>
      <c r="M123" s="385" t="s">
        <v>1</v>
      </c>
      <c r="N123" s="385" t="s">
        <v>1</v>
      </c>
      <c r="O123" s="391" t="s">
        <v>1</v>
      </c>
      <c r="P123" s="391" t="s">
        <v>1</v>
      </c>
    </row>
    <row r="124" spans="1:16" x14ac:dyDescent="0.2">
      <c r="A124" s="3" t="s">
        <v>133</v>
      </c>
      <c r="B124" s="389">
        <v>56</v>
      </c>
      <c r="C124" s="386">
        <v>0</v>
      </c>
      <c r="D124" s="386">
        <v>3.0855774879455601E-2</v>
      </c>
      <c r="E124" s="386">
        <v>9.4017935916781408E-3</v>
      </c>
      <c r="F124" s="386">
        <v>0</v>
      </c>
      <c r="G124" s="386">
        <v>1.4037868939340101E-2</v>
      </c>
      <c r="H124" s="386">
        <v>0</v>
      </c>
      <c r="I124" s="386">
        <v>0</v>
      </c>
      <c r="J124" s="386">
        <v>0</v>
      </c>
      <c r="K124" s="386">
        <v>5.96279241144657E-2</v>
      </c>
      <c r="L124" s="386">
        <v>0.151011988520622</v>
      </c>
      <c r="M124" s="386">
        <v>0.38427990674972501</v>
      </c>
      <c r="N124" s="386">
        <v>0.35078474879264798</v>
      </c>
      <c r="O124" s="392">
        <v>19.077377319335898</v>
      </c>
      <c r="P124" s="392">
        <v>18.571428298950199</v>
      </c>
    </row>
    <row r="126" spans="1:16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1" width="12.77734375" bestFit="1" customWidth="1"/>
  </cols>
  <sheetData>
    <row r="1" spans="1:21" x14ac:dyDescent="0.2">
      <c r="A1" s="16" t="str">
        <f>HYPERLINK("#'Inhalt'!A1", "Inhalt")</f>
        <v>Inhalt</v>
      </c>
    </row>
    <row r="3" spans="1:21" x14ac:dyDescent="0.2">
      <c r="A3" s="1" t="s">
        <v>336</v>
      </c>
    </row>
    <row r="4" spans="1:21" x14ac:dyDescent="0.2">
      <c r="A4" t="s">
        <v>289</v>
      </c>
    </row>
    <row r="5" spans="1:21" ht="89.25" x14ac:dyDescent="0.2">
      <c r="A5" s="4" t="s">
        <v>24</v>
      </c>
      <c r="B5" s="4" t="s">
        <v>4</v>
      </c>
      <c r="C5" s="4" t="s">
        <v>337</v>
      </c>
      <c r="D5" s="4" t="s">
        <v>338</v>
      </c>
      <c r="E5" s="4" t="s">
        <v>339</v>
      </c>
      <c r="F5" s="4" t="s">
        <v>340</v>
      </c>
      <c r="G5" s="4" t="s">
        <v>341</v>
      </c>
      <c r="H5" s="4" t="s">
        <v>342</v>
      </c>
      <c r="I5" s="4" t="s">
        <v>343</v>
      </c>
      <c r="J5" s="4" t="s">
        <v>344</v>
      </c>
      <c r="K5" s="4" t="s">
        <v>345</v>
      </c>
      <c r="L5" s="4" t="s">
        <v>346</v>
      </c>
      <c r="M5" s="4" t="s">
        <v>347</v>
      </c>
      <c r="N5" s="4" t="s">
        <v>348</v>
      </c>
      <c r="O5" s="4" t="s">
        <v>349</v>
      </c>
      <c r="P5" s="4" t="s">
        <v>350</v>
      </c>
      <c r="Q5" s="4" t="s">
        <v>351</v>
      </c>
      <c r="R5" s="4" t="s">
        <v>352</v>
      </c>
      <c r="S5" s="4" t="s">
        <v>353</v>
      </c>
      <c r="T5" s="4" t="s">
        <v>354</v>
      </c>
      <c r="U5" s="4" t="s">
        <v>355</v>
      </c>
    </row>
    <row r="6" spans="1:21" x14ac:dyDescent="0.2">
      <c r="A6" s="5" t="s">
        <v>26</v>
      </c>
      <c r="B6" s="396" t="s">
        <v>1</v>
      </c>
      <c r="C6" s="393" t="s">
        <v>1</v>
      </c>
      <c r="D6" s="393" t="s">
        <v>1</v>
      </c>
      <c r="E6" s="393" t="s">
        <v>1</v>
      </c>
      <c r="F6" s="393" t="s">
        <v>1</v>
      </c>
      <c r="G6" s="393" t="s">
        <v>1</v>
      </c>
      <c r="H6" s="393" t="s">
        <v>1</v>
      </c>
      <c r="I6" s="393" t="s">
        <v>1</v>
      </c>
      <c r="J6" s="393" t="s">
        <v>1</v>
      </c>
      <c r="K6" s="393" t="s">
        <v>1</v>
      </c>
      <c r="L6" s="393" t="s">
        <v>1</v>
      </c>
      <c r="M6" s="393" t="s">
        <v>1</v>
      </c>
      <c r="N6" s="393" t="s">
        <v>1</v>
      </c>
      <c r="O6" s="393" t="s">
        <v>1</v>
      </c>
      <c r="P6" s="393" t="s">
        <v>1</v>
      </c>
      <c r="Q6" s="393" t="s">
        <v>1</v>
      </c>
      <c r="R6" s="393" t="s">
        <v>1</v>
      </c>
      <c r="S6" s="393" t="s">
        <v>1</v>
      </c>
      <c r="T6" s="393" t="s">
        <v>1</v>
      </c>
      <c r="U6" s="393" t="s">
        <v>1</v>
      </c>
    </row>
    <row r="7" spans="1:21" x14ac:dyDescent="0.2">
      <c r="A7" s="2" t="s">
        <v>26</v>
      </c>
      <c r="B7" s="397">
        <v>403</v>
      </c>
      <c r="C7" s="394">
        <v>0.125529214739799</v>
      </c>
      <c r="D7" s="394">
        <v>0.28028842806816101</v>
      </c>
      <c r="E7" s="394">
        <v>0.33498400449752802</v>
      </c>
      <c r="F7" s="394">
        <v>2.0897781476378399E-2</v>
      </c>
      <c r="G7" s="394">
        <v>0.28623616695404103</v>
      </c>
      <c r="H7" s="394">
        <v>0.182642966508865</v>
      </c>
      <c r="I7" s="394">
        <v>0.31625851988792397</v>
      </c>
      <c r="J7" s="394">
        <v>4.4519662857055699E-2</v>
      </c>
      <c r="K7" s="394">
        <v>0.18676711618900299</v>
      </c>
      <c r="L7" s="394">
        <v>0.121604159474373</v>
      </c>
      <c r="M7" s="394">
        <v>5.7015426456928302E-2</v>
      </c>
      <c r="N7" s="394">
        <v>9.4903871417045593E-2</v>
      </c>
      <c r="O7" s="394">
        <v>5.6994654238224002E-2</v>
      </c>
      <c r="P7" s="394">
        <v>9.9034145474433899E-2</v>
      </c>
      <c r="Q7" s="394">
        <v>3.7324171513319002E-2</v>
      </c>
      <c r="R7" s="394">
        <v>8.6622908711433397E-2</v>
      </c>
      <c r="S7" s="394">
        <v>5.7748064398765599E-2</v>
      </c>
      <c r="T7" s="394">
        <v>9.04037579894066E-2</v>
      </c>
      <c r="U7" s="394">
        <v>0.19350068271160101</v>
      </c>
    </row>
    <row r="8" spans="1:21" x14ac:dyDescent="0.2">
      <c r="A8" s="5" t="s">
        <v>27</v>
      </c>
      <c r="B8" s="396" t="s">
        <v>1</v>
      </c>
      <c r="C8" s="393" t="s">
        <v>1</v>
      </c>
      <c r="D8" s="393" t="s">
        <v>1</v>
      </c>
      <c r="E8" s="393" t="s">
        <v>1</v>
      </c>
      <c r="F8" s="393" t="s">
        <v>1</v>
      </c>
      <c r="G8" s="393" t="s">
        <v>1</v>
      </c>
      <c r="H8" s="393" t="s">
        <v>1</v>
      </c>
      <c r="I8" s="393" t="s">
        <v>1</v>
      </c>
      <c r="J8" s="393" t="s">
        <v>1</v>
      </c>
      <c r="K8" s="393" t="s">
        <v>1</v>
      </c>
      <c r="L8" s="393" t="s">
        <v>1</v>
      </c>
      <c r="M8" s="393" t="s">
        <v>1</v>
      </c>
      <c r="N8" s="393" t="s">
        <v>1</v>
      </c>
      <c r="O8" s="393" t="s">
        <v>1</v>
      </c>
      <c r="P8" s="393" t="s">
        <v>1</v>
      </c>
      <c r="Q8" s="393" t="s">
        <v>1</v>
      </c>
      <c r="R8" s="393" t="s">
        <v>1</v>
      </c>
      <c r="S8" s="393" t="s">
        <v>1</v>
      </c>
      <c r="T8" s="393" t="s">
        <v>1</v>
      </c>
      <c r="U8" s="393" t="s">
        <v>1</v>
      </c>
    </row>
    <row r="9" spans="1:21" x14ac:dyDescent="0.2">
      <c r="A9" s="2" t="s">
        <v>28</v>
      </c>
      <c r="B9" s="397">
        <v>181</v>
      </c>
      <c r="C9" s="394">
        <v>0.115717120468616</v>
      </c>
      <c r="D9" s="394">
        <v>0.37219950556755099</v>
      </c>
      <c r="E9" s="394">
        <v>0.34139615297317499</v>
      </c>
      <c r="F9" s="394">
        <v>2.88874432444572E-2</v>
      </c>
      <c r="G9" s="394">
        <v>0.25378671288490301</v>
      </c>
      <c r="H9" s="394">
        <v>0.19076681137085</v>
      </c>
      <c r="I9" s="394">
        <v>0.28190428018569902</v>
      </c>
      <c r="J9" s="394">
        <v>2.8854394331574398E-2</v>
      </c>
      <c r="K9" s="394">
        <v>0.17199315130710599</v>
      </c>
      <c r="L9" s="394">
        <v>0.124632425606251</v>
      </c>
      <c r="M9" s="394">
        <v>3.3596865832805599E-2</v>
      </c>
      <c r="N9" s="394">
        <v>6.3853971660137204E-2</v>
      </c>
      <c r="O9" s="394">
        <v>3.66088598966599E-2</v>
      </c>
      <c r="P9" s="394">
        <v>6.5700344741344494E-2</v>
      </c>
      <c r="Q9" s="394">
        <v>3.57118137180805E-2</v>
      </c>
      <c r="R9" s="394">
        <v>9.5738306641578702E-2</v>
      </c>
      <c r="S9" s="394">
        <v>6.98532834649086E-2</v>
      </c>
      <c r="T9" s="394">
        <v>9.0637683868408203E-2</v>
      </c>
      <c r="U9" s="394">
        <v>0.225037381052971</v>
      </c>
    </row>
    <row r="10" spans="1:21" x14ac:dyDescent="0.2">
      <c r="A10" s="2" t="s">
        <v>29</v>
      </c>
      <c r="B10" s="397">
        <v>27</v>
      </c>
      <c r="C10" s="394" t="s">
        <v>1</v>
      </c>
      <c r="D10" s="394" t="s">
        <v>1</v>
      </c>
      <c r="E10" s="394" t="s">
        <v>1</v>
      </c>
      <c r="F10" s="394" t="s">
        <v>1</v>
      </c>
      <c r="G10" s="394" t="s">
        <v>1</v>
      </c>
      <c r="H10" s="394" t="s">
        <v>1</v>
      </c>
      <c r="I10" s="394" t="s">
        <v>1</v>
      </c>
      <c r="J10" s="394" t="s">
        <v>1</v>
      </c>
      <c r="K10" s="394" t="s">
        <v>1</v>
      </c>
      <c r="L10" s="394" t="s">
        <v>1</v>
      </c>
      <c r="M10" s="394" t="s">
        <v>1</v>
      </c>
      <c r="N10" s="394" t="s">
        <v>1</v>
      </c>
      <c r="O10" s="394" t="s">
        <v>1</v>
      </c>
      <c r="P10" s="394" t="s">
        <v>1</v>
      </c>
      <c r="Q10" s="394" t="s">
        <v>1</v>
      </c>
      <c r="R10" s="394" t="s">
        <v>1</v>
      </c>
      <c r="S10" s="394" t="s">
        <v>1</v>
      </c>
      <c r="T10" s="394" t="s">
        <v>1</v>
      </c>
      <c r="U10" s="394" t="s">
        <v>1</v>
      </c>
    </row>
    <row r="11" spans="1:21" x14ac:dyDescent="0.2">
      <c r="A11" s="2" t="s">
        <v>30</v>
      </c>
      <c r="B11" s="397">
        <v>53</v>
      </c>
      <c r="C11" s="394">
        <v>0.23705206811428101</v>
      </c>
      <c r="D11" s="394">
        <v>0.17071633040904999</v>
      </c>
      <c r="E11" s="394">
        <v>0.37699231505393999</v>
      </c>
      <c r="F11" s="394">
        <v>8.1770736724138295E-3</v>
      </c>
      <c r="G11" s="394">
        <v>0.29399275779724099</v>
      </c>
      <c r="H11" s="394">
        <v>2.6717239990830401E-2</v>
      </c>
      <c r="I11" s="394">
        <v>0.55154293775558505</v>
      </c>
      <c r="J11" s="394">
        <v>5.6898452341556501E-2</v>
      </c>
      <c r="K11" s="394">
        <v>0.21059514582157099</v>
      </c>
      <c r="L11" s="394">
        <v>0.15364405512809801</v>
      </c>
      <c r="M11" s="394">
        <v>5.3798038512468303E-2</v>
      </c>
      <c r="N11" s="394">
        <v>2.3413872346281998E-2</v>
      </c>
      <c r="O11" s="394">
        <v>9.2169657349586501E-2</v>
      </c>
      <c r="P11" s="394">
        <v>9.0510822832584395E-2</v>
      </c>
      <c r="Q11" s="394">
        <v>6.3112482428550706E-2</v>
      </c>
      <c r="R11" s="394">
        <v>6.0737263411283502E-3</v>
      </c>
      <c r="S11" s="394">
        <v>4.9036934971809401E-2</v>
      </c>
      <c r="T11" s="394">
        <v>6.4159534871578203E-2</v>
      </c>
      <c r="U11" s="394">
        <v>0.25037983059883101</v>
      </c>
    </row>
    <row r="12" spans="1:21" x14ac:dyDescent="0.2">
      <c r="A12" s="2" t="s">
        <v>31</v>
      </c>
      <c r="B12" s="397">
        <v>86</v>
      </c>
      <c r="C12" s="394">
        <v>0.16899138689041099</v>
      </c>
      <c r="D12" s="394">
        <v>0.27980798482894897</v>
      </c>
      <c r="E12" s="394">
        <v>0.466407060623169</v>
      </c>
      <c r="F12" s="394">
        <v>0</v>
      </c>
      <c r="G12" s="394">
        <v>0.27168798446655301</v>
      </c>
      <c r="H12" s="394">
        <v>0.34312742948532099</v>
      </c>
      <c r="I12" s="394">
        <v>0.41383582353591902</v>
      </c>
      <c r="J12" s="394">
        <v>0</v>
      </c>
      <c r="K12" s="394">
        <v>0.229939505457878</v>
      </c>
      <c r="L12" s="394">
        <v>0.171857550740242</v>
      </c>
      <c r="M12" s="394">
        <v>0.11461068689823201</v>
      </c>
      <c r="N12" s="394">
        <v>7.0103399455547305E-2</v>
      </c>
      <c r="O12" s="394">
        <v>6.8017981946468395E-2</v>
      </c>
      <c r="P12" s="394">
        <v>0.16395102441310899</v>
      </c>
      <c r="Q12" s="394">
        <v>5.4261159151792498E-2</v>
      </c>
      <c r="R12" s="394">
        <v>0.15107490122318301</v>
      </c>
      <c r="S12" s="394">
        <v>5.1274430006742498E-2</v>
      </c>
      <c r="T12" s="394">
        <v>0.114629149436951</v>
      </c>
      <c r="U12" s="394">
        <v>0.14347858726978299</v>
      </c>
    </row>
    <row r="13" spans="1:21" x14ac:dyDescent="0.2">
      <c r="A13" s="2" t="s">
        <v>32</v>
      </c>
      <c r="B13" s="397">
        <v>20</v>
      </c>
      <c r="C13" s="394" t="s">
        <v>1</v>
      </c>
      <c r="D13" s="394" t="s">
        <v>1</v>
      </c>
      <c r="E13" s="394" t="s">
        <v>1</v>
      </c>
      <c r="F13" s="394" t="s">
        <v>1</v>
      </c>
      <c r="G13" s="394" t="s">
        <v>1</v>
      </c>
      <c r="H13" s="394" t="s">
        <v>1</v>
      </c>
      <c r="I13" s="394" t="s">
        <v>1</v>
      </c>
      <c r="J13" s="394" t="s">
        <v>1</v>
      </c>
      <c r="K13" s="394" t="s">
        <v>1</v>
      </c>
      <c r="L13" s="394" t="s">
        <v>1</v>
      </c>
      <c r="M13" s="394" t="s">
        <v>1</v>
      </c>
      <c r="N13" s="394" t="s">
        <v>1</v>
      </c>
      <c r="O13" s="394" t="s">
        <v>1</v>
      </c>
      <c r="P13" s="394" t="s">
        <v>1</v>
      </c>
      <c r="Q13" s="394" t="s">
        <v>1</v>
      </c>
      <c r="R13" s="394" t="s">
        <v>1</v>
      </c>
      <c r="S13" s="394" t="s">
        <v>1</v>
      </c>
      <c r="T13" s="394" t="s">
        <v>1</v>
      </c>
      <c r="U13" s="394" t="s">
        <v>1</v>
      </c>
    </row>
    <row r="14" spans="1:21" x14ac:dyDescent="0.2">
      <c r="A14" s="2" t="s">
        <v>33</v>
      </c>
      <c r="B14" s="397">
        <v>27</v>
      </c>
      <c r="C14" s="394" t="s">
        <v>1</v>
      </c>
      <c r="D14" s="394" t="s">
        <v>1</v>
      </c>
      <c r="E14" s="394" t="s">
        <v>1</v>
      </c>
      <c r="F14" s="394" t="s">
        <v>1</v>
      </c>
      <c r="G14" s="394" t="s">
        <v>1</v>
      </c>
      <c r="H14" s="394" t="s">
        <v>1</v>
      </c>
      <c r="I14" s="394" t="s">
        <v>1</v>
      </c>
      <c r="J14" s="394" t="s">
        <v>1</v>
      </c>
      <c r="K14" s="394" t="s">
        <v>1</v>
      </c>
      <c r="L14" s="394" t="s">
        <v>1</v>
      </c>
      <c r="M14" s="394" t="s">
        <v>1</v>
      </c>
      <c r="N14" s="394" t="s">
        <v>1</v>
      </c>
      <c r="O14" s="394" t="s">
        <v>1</v>
      </c>
      <c r="P14" s="394" t="s">
        <v>1</v>
      </c>
      <c r="Q14" s="394" t="s">
        <v>1</v>
      </c>
      <c r="R14" s="394" t="s">
        <v>1</v>
      </c>
      <c r="S14" s="394" t="s">
        <v>1</v>
      </c>
      <c r="T14" s="394" t="s">
        <v>1</v>
      </c>
      <c r="U14" s="394" t="s">
        <v>1</v>
      </c>
    </row>
    <row r="15" spans="1:21" x14ac:dyDescent="0.2">
      <c r="A15" s="5" t="s">
        <v>34</v>
      </c>
      <c r="B15" s="396" t="s">
        <v>1</v>
      </c>
      <c r="C15" s="393" t="s">
        <v>1</v>
      </c>
      <c r="D15" s="393" t="s">
        <v>1</v>
      </c>
      <c r="E15" s="393" t="s">
        <v>1</v>
      </c>
      <c r="F15" s="393" t="s">
        <v>1</v>
      </c>
      <c r="G15" s="393" t="s">
        <v>1</v>
      </c>
      <c r="H15" s="393" t="s">
        <v>1</v>
      </c>
      <c r="I15" s="393" t="s">
        <v>1</v>
      </c>
      <c r="J15" s="393" t="s">
        <v>1</v>
      </c>
      <c r="K15" s="393" t="s">
        <v>1</v>
      </c>
      <c r="L15" s="393" t="s">
        <v>1</v>
      </c>
      <c r="M15" s="393" t="s">
        <v>1</v>
      </c>
      <c r="N15" s="393" t="s">
        <v>1</v>
      </c>
      <c r="O15" s="393" t="s">
        <v>1</v>
      </c>
      <c r="P15" s="393" t="s">
        <v>1</v>
      </c>
      <c r="Q15" s="393" t="s">
        <v>1</v>
      </c>
      <c r="R15" s="393" t="s">
        <v>1</v>
      </c>
      <c r="S15" s="393" t="s">
        <v>1</v>
      </c>
      <c r="T15" s="393" t="s">
        <v>1</v>
      </c>
      <c r="U15" s="393" t="s">
        <v>1</v>
      </c>
    </row>
    <row r="16" spans="1:21" x14ac:dyDescent="0.2">
      <c r="A16" s="2" t="s">
        <v>35</v>
      </c>
      <c r="B16" s="397">
        <v>288</v>
      </c>
      <c r="C16" s="394">
        <v>0.162087991833687</v>
      </c>
      <c r="D16" s="394">
        <v>0.267396360635757</v>
      </c>
      <c r="E16" s="394">
        <v>0.37700197100639299</v>
      </c>
      <c r="F16" s="394">
        <v>6.7238132469356103E-3</v>
      </c>
      <c r="G16" s="394">
        <v>0.27166905999183699</v>
      </c>
      <c r="H16" s="394">
        <v>0.204759851098061</v>
      </c>
      <c r="I16" s="394">
        <v>0.33151018619537398</v>
      </c>
      <c r="J16" s="394">
        <v>4.4166348874568898E-2</v>
      </c>
      <c r="K16" s="394">
        <v>0.17809490859508501</v>
      </c>
      <c r="L16" s="394">
        <v>0.12997655570507</v>
      </c>
      <c r="M16" s="394">
        <v>7.1578375995159094E-2</v>
      </c>
      <c r="N16" s="394">
        <v>6.1499509960413E-2</v>
      </c>
      <c r="O16" s="394">
        <v>4.9445357173681301E-2</v>
      </c>
      <c r="P16" s="394">
        <v>8.9947022497654003E-2</v>
      </c>
      <c r="Q16" s="394">
        <v>3.6776538938283899E-2</v>
      </c>
      <c r="R16" s="394">
        <v>9.87110435962677E-2</v>
      </c>
      <c r="S16" s="394">
        <v>6.0371655970811802E-2</v>
      </c>
      <c r="T16" s="394">
        <v>8.1032760441303295E-2</v>
      </c>
      <c r="U16" s="394">
        <v>0.19254107773303999</v>
      </c>
    </row>
    <row r="17" spans="1:21" x14ac:dyDescent="0.2">
      <c r="A17" s="2" t="s">
        <v>36</v>
      </c>
      <c r="B17" s="397">
        <v>24</v>
      </c>
      <c r="C17" s="394" t="s">
        <v>1</v>
      </c>
      <c r="D17" s="394" t="s">
        <v>1</v>
      </c>
      <c r="E17" s="394" t="s">
        <v>1</v>
      </c>
      <c r="F17" s="394" t="s">
        <v>1</v>
      </c>
      <c r="G17" s="394" t="s">
        <v>1</v>
      </c>
      <c r="H17" s="394" t="s">
        <v>1</v>
      </c>
      <c r="I17" s="394" t="s">
        <v>1</v>
      </c>
      <c r="J17" s="394" t="s">
        <v>1</v>
      </c>
      <c r="K17" s="394" t="s">
        <v>1</v>
      </c>
      <c r="L17" s="394" t="s">
        <v>1</v>
      </c>
      <c r="M17" s="394" t="s">
        <v>1</v>
      </c>
      <c r="N17" s="394" t="s">
        <v>1</v>
      </c>
      <c r="O17" s="394" t="s">
        <v>1</v>
      </c>
      <c r="P17" s="394" t="s">
        <v>1</v>
      </c>
      <c r="Q17" s="394" t="s">
        <v>1</v>
      </c>
      <c r="R17" s="394" t="s">
        <v>1</v>
      </c>
      <c r="S17" s="394" t="s">
        <v>1</v>
      </c>
      <c r="T17" s="394" t="s">
        <v>1</v>
      </c>
      <c r="U17" s="394" t="s">
        <v>1</v>
      </c>
    </row>
    <row r="18" spans="1:21" x14ac:dyDescent="0.2">
      <c r="A18" s="2" t="s">
        <v>37</v>
      </c>
      <c r="B18" s="397">
        <v>50</v>
      </c>
      <c r="C18" s="394">
        <v>0</v>
      </c>
      <c r="D18" s="394">
        <v>0</v>
      </c>
      <c r="E18" s="394">
        <v>8.0297607928514498E-3</v>
      </c>
      <c r="F18" s="394">
        <v>6.4625836908817305E-2</v>
      </c>
      <c r="G18" s="394">
        <v>0.38454011082649198</v>
      </c>
      <c r="H18" s="394">
        <v>4.756198823452E-2</v>
      </c>
      <c r="I18" s="394">
        <v>5.7048413902521099E-2</v>
      </c>
      <c r="J18" s="394">
        <v>7.4015319347381606E-2</v>
      </c>
      <c r="K18" s="394">
        <v>0.15036305785179099</v>
      </c>
      <c r="L18" s="394">
        <v>1.6728209331631699E-2</v>
      </c>
      <c r="M18" s="394">
        <v>8.0297607928514498E-3</v>
      </c>
      <c r="N18" s="394">
        <v>0.44320076704025302</v>
      </c>
      <c r="O18" s="394">
        <v>8.0297607928514498E-3</v>
      </c>
      <c r="P18" s="394">
        <v>0.126555785536766</v>
      </c>
      <c r="Q18" s="394">
        <v>1.17649063467979E-2</v>
      </c>
      <c r="R18" s="394">
        <v>1.6728209331631699E-2</v>
      </c>
      <c r="S18" s="394">
        <v>0</v>
      </c>
      <c r="T18" s="394">
        <v>4.9070321023464203E-2</v>
      </c>
      <c r="U18" s="394">
        <v>0.15327353775501301</v>
      </c>
    </row>
    <row r="19" spans="1:21" x14ac:dyDescent="0.2">
      <c r="A19" s="2" t="s">
        <v>38</v>
      </c>
      <c r="B19" s="397">
        <v>31</v>
      </c>
      <c r="C19" s="394">
        <v>1.43852764740586E-2</v>
      </c>
      <c r="D19" s="394">
        <v>0.49561831355094899</v>
      </c>
      <c r="E19" s="394">
        <v>0.33044341206550598</v>
      </c>
      <c r="F19" s="394">
        <v>0</v>
      </c>
      <c r="G19" s="394">
        <v>0.37836006283760099</v>
      </c>
      <c r="H19" s="394">
        <v>0.21674780547618899</v>
      </c>
      <c r="I19" s="394">
        <v>0.514359951019287</v>
      </c>
      <c r="J19" s="394">
        <v>0</v>
      </c>
      <c r="K19" s="394">
        <v>0.15065592527389501</v>
      </c>
      <c r="L19" s="394">
        <v>0.22486306726932501</v>
      </c>
      <c r="M19" s="394">
        <v>2.5932455435395199E-2</v>
      </c>
      <c r="N19" s="394">
        <v>0</v>
      </c>
      <c r="O19" s="394">
        <v>0.107423581182957</v>
      </c>
      <c r="P19" s="394">
        <v>7.7545523643493694E-2</v>
      </c>
      <c r="Q19" s="394">
        <v>7.3035478591918904E-2</v>
      </c>
      <c r="R19" s="394">
        <v>9.9782571196556105E-2</v>
      </c>
      <c r="S19" s="394">
        <v>6.2603540718555506E-2</v>
      </c>
      <c r="T19" s="394">
        <v>9.4797708094119998E-2</v>
      </c>
      <c r="U19" s="394">
        <v>0.25512710213661199</v>
      </c>
    </row>
    <row r="20" spans="1:21" x14ac:dyDescent="0.2">
      <c r="A20" s="5" t="s">
        <v>39</v>
      </c>
      <c r="B20" s="396" t="s">
        <v>1</v>
      </c>
      <c r="C20" s="393" t="s">
        <v>1</v>
      </c>
      <c r="D20" s="393" t="s">
        <v>1</v>
      </c>
      <c r="E20" s="393" t="s">
        <v>1</v>
      </c>
      <c r="F20" s="393" t="s">
        <v>1</v>
      </c>
      <c r="G20" s="393" t="s">
        <v>1</v>
      </c>
      <c r="H20" s="393" t="s">
        <v>1</v>
      </c>
      <c r="I20" s="393" t="s">
        <v>1</v>
      </c>
      <c r="J20" s="393" t="s">
        <v>1</v>
      </c>
      <c r="K20" s="393" t="s">
        <v>1</v>
      </c>
      <c r="L20" s="393" t="s">
        <v>1</v>
      </c>
      <c r="M20" s="393" t="s">
        <v>1</v>
      </c>
      <c r="N20" s="393" t="s">
        <v>1</v>
      </c>
      <c r="O20" s="393" t="s">
        <v>1</v>
      </c>
      <c r="P20" s="393" t="s">
        <v>1</v>
      </c>
      <c r="Q20" s="393" t="s">
        <v>1</v>
      </c>
      <c r="R20" s="393" t="s">
        <v>1</v>
      </c>
      <c r="S20" s="393" t="s">
        <v>1</v>
      </c>
      <c r="T20" s="393" t="s">
        <v>1</v>
      </c>
      <c r="U20" s="393" t="s">
        <v>1</v>
      </c>
    </row>
    <row r="21" spans="1:21" x14ac:dyDescent="0.2">
      <c r="A21" s="2" t="s">
        <v>35</v>
      </c>
      <c r="B21" s="397">
        <v>288</v>
      </c>
      <c r="C21" s="394">
        <v>0.162087991833687</v>
      </c>
      <c r="D21" s="394">
        <v>0.267396360635757</v>
      </c>
      <c r="E21" s="394">
        <v>0.37700197100639299</v>
      </c>
      <c r="F21" s="394">
        <v>6.7238132469356103E-3</v>
      </c>
      <c r="G21" s="394">
        <v>0.27166905999183699</v>
      </c>
      <c r="H21" s="394">
        <v>0.204759851098061</v>
      </c>
      <c r="I21" s="394">
        <v>0.33151018619537398</v>
      </c>
      <c r="J21" s="394">
        <v>4.4166348874568898E-2</v>
      </c>
      <c r="K21" s="394">
        <v>0.17809490859508501</v>
      </c>
      <c r="L21" s="394">
        <v>0.12997655570507</v>
      </c>
      <c r="M21" s="394">
        <v>7.1578375995159094E-2</v>
      </c>
      <c r="N21" s="394">
        <v>6.1499509960413E-2</v>
      </c>
      <c r="O21" s="394">
        <v>4.9445357173681301E-2</v>
      </c>
      <c r="P21" s="394">
        <v>8.9947022497654003E-2</v>
      </c>
      <c r="Q21" s="394">
        <v>3.6776538938283899E-2</v>
      </c>
      <c r="R21" s="394">
        <v>9.87110435962677E-2</v>
      </c>
      <c r="S21" s="394">
        <v>6.0371655970811802E-2</v>
      </c>
      <c r="T21" s="394">
        <v>8.1032760441303295E-2</v>
      </c>
      <c r="U21" s="394">
        <v>0.19254107773303999</v>
      </c>
    </row>
    <row r="22" spans="1:21" x14ac:dyDescent="0.2">
      <c r="A22" s="2" t="s">
        <v>40</v>
      </c>
      <c r="B22" s="397">
        <v>12</v>
      </c>
      <c r="C22" s="394" t="s">
        <v>1</v>
      </c>
      <c r="D22" s="394" t="s">
        <v>1</v>
      </c>
      <c r="E22" s="394" t="s">
        <v>1</v>
      </c>
      <c r="F22" s="394" t="s">
        <v>1</v>
      </c>
      <c r="G22" s="394" t="s">
        <v>1</v>
      </c>
      <c r="H22" s="394" t="s">
        <v>1</v>
      </c>
      <c r="I22" s="394" t="s">
        <v>1</v>
      </c>
      <c r="J22" s="394" t="s">
        <v>1</v>
      </c>
      <c r="K22" s="394" t="s">
        <v>1</v>
      </c>
      <c r="L22" s="394" t="s">
        <v>1</v>
      </c>
      <c r="M22" s="394" t="s">
        <v>1</v>
      </c>
      <c r="N22" s="394" t="s">
        <v>1</v>
      </c>
      <c r="O22" s="394" t="s">
        <v>1</v>
      </c>
      <c r="P22" s="394" t="s">
        <v>1</v>
      </c>
      <c r="Q22" s="394" t="s">
        <v>1</v>
      </c>
      <c r="R22" s="394" t="s">
        <v>1</v>
      </c>
      <c r="S22" s="394" t="s">
        <v>1</v>
      </c>
      <c r="T22" s="394" t="s">
        <v>1</v>
      </c>
      <c r="U22" s="394" t="s">
        <v>1</v>
      </c>
    </row>
    <row r="23" spans="1:21" x14ac:dyDescent="0.2">
      <c r="A23" s="2" t="s">
        <v>41</v>
      </c>
      <c r="B23" s="397">
        <v>12</v>
      </c>
      <c r="C23" s="394" t="s">
        <v>1</v>
      </c>
      <c r="D23" s="394" t="s">
        <v>1</v>
      </c>
      <c r="E23" s="394" t="s">
        <v>1</v>
      </c>
      <c r="F23" s="394" t="s">
        <v>1</v>
      </c>
      <c r="G23" s="394" t="s">
        <v>1</v>
      </c>
      <c r="H23" s="394" t="s">
        <v>1</v>
      </c>
      <c r="I23" s="394" t="s">
        <v>1</v>
      </c>
      <c r="J23" s="394" t="s">
        <v>1</v>
      </c>
      <c r="K23" s="394" t="s">
        <v>1</v>
      </c>
      <c r="L23" s="394" t="s">
        <v>1</v>
      </c>
      <c r="M23" s="394" t="s">
        <v>1</v>
      </c>
      <c r="N23" s="394" t="s">
        <v>1</v>
      </c>
      <c r="O23" s="394" t="s">
        <v>1</v>
      </c>
      <c r="P23" s="394" t="s">
        <v>1</v>
      </c>
      <c r="Q23" s="394" t="s">
        <v>1</v>
      </c>
      <c r="R23" s="394" t="s">
        <v>1</v>
      </c>
      <c r="S23" s="394" t="s">
        <v>1</v>
      </c>
      <c r="T23" s="394" t="s">
        <v>1</v>
      </c>
      <c r="U23" s="394" t="s">
        <v>1</v>
      </c>
    </row>
    <row r="24" spans="1:21" x14ac:dyDescent="0.2">
      <c r="A24" s="2" t="s">
        <v>42</v>
      </c>
      <c r="B24" s="397">
        <v>0</v>
      </c>
      <c r="C24" s="394" t="s">
        <v>1</v>
      </c>
      <c r="D24" s="394" t="s">
        <v>1</v>
      </c>
      <c r="E24" s="394" t="s">
        <v>1</v>
      </c>
      <c r="F24" s="394" t="s">
        <v>1</v>
      </c>
      <c r="G24" s="394" t="s">
        <v>1</v>
      </c>
      <c r="H24" s="394" t="s">
        <v>1</v>
      </c>
      <c r="I24" s="394" t="s">
        <v>1</v>
      </c>
      <c r="J24" s="394" t="s">
        <v>1</v>
      </c>
      <c r="K24" s="394" t="s">
        <v>1</v>
      </c>
      <c r="L24" s="394" t="s">
        <v>1</v>
      </c>
      <c r="M24" s="394" t="s">
        <v>1</v>
      </c>
      <c r="N24" s="394" t="s">
        <v>1</v>
      </c>
      <c r="O24" s="394" t="s">
        <v>1</v>
      </c>
      <c r="P24" s="394" t="s">
        <v>1</v>
      </c>
      <c r="Q24" s="394" t="s">
        <v>1</v>
      </c>
      <c r="R24" s="394" t="s">
        <v>1</v>
      </c>
      <c r="S24" s="394" t="s">
        <v>1</v>
      </c>
      <c r="T24" s="394" t="s">
        <v>1</v>
      </c>
      <c r="U24" s="394" t="s">
        <v>1</v>
      </c>
    </row>
    <row r="25" spans="1:21" x14ac:dyDescent="0.2">
      <c r="A25" s="2" t="s">
        <v>43</v>
      </c>
      <c r="B25" s="397">
        <v>0</v>
      </c>
      <c r="C25" s="394" t="s">
        <v>1</v>
      </c>
      <c r="D25" s="394" t="s">
        <v>1</v>
      </c>
      <c r="E25" s="394" t="s">
        <v>1</v>
      </c>
      <c r="F25" s="394" t="s">
        <v>1</v>
      </c>
      <c r="G25" s="394" t="s">
        <v>1</v>
      </c>
      <c r="H25" s="394" t="s">
        <v>1</v>
      </c>
      <c r="I25" s="394" t="s">
        <v>1</v>
      </c>
      <c r="J25" s="394" t="s">
        <v>1</v>
      </c>
      <c r="K25" s="394" t="s">
        <v>1</v>
      </c>
      <c r="L25" s="394" t="s">
        <v>1</v>
      </c>
      <c r="M25" s="394" t="s">
        <v>1</v>
      </c>
      <c r="N25" s="394" t="s">
        <v>1</v>
      </c>
      <c r="O25" s="394" t="s">
        <v>1</v>
      </c>
      <c r="P25" s="394" t="s">
        <v>1</v>
      </c>
      <c r="Q25" s="394" t="s">
        <v>1</v>
      </c>
      <c r="R25" s="394" t="s">
        <v>1</v>
      </c>
      <c r="S25" s="394" t="s">
        <v>1</v>
      </c>
      <c r="T25" s="394" t="s">
        <v>1</v>
      </c>
      <c r="U25" s="394" t="s">
        <v>1</v>
      </c>
    </row>
    <row r="26" spans="1:21" x14ac:dyDescent="0.2">
      <c r="A26" s="2" t="s">
        <v>37</v>
      </c>
      <c r="B26" s="397">
        <v>50</v>
      </c>
      <c r="C26" s="394">
        <v>0</v>
      </c>
      <c r="D26" s="394">
        <v>0</v>
      </c>
      <c r="E26" s="394">
        <v>8.0297607928514498E-3</v>
      </c>
      <c r="F26" s="394">
        <v>6.4625836908817305E-2</v>
      </c>
      <c r="G26" s="394">
        <v>0.38454011082649198</v>
      </c>
      <c r="H26" s="394">
        <v>4.756198823452E-2</v>
      </c>
      <c r="I26" s="394">
        <v>5.7048413902521099E-2</v>
      </c>
      <c r="J26" s="394">
        <v>7.4015319347381606E-2</v>
      </c>
      <c r="K26" s="394">
        <v>0.15036305785179099</v>
      </c>
      <c r="L26" s="394">
        <v>1.6728209331631699E-2</v>
      </c>
      <c r="M26" s="394">
        <v>8.0297607928514498E-3</v>
      </c>
      <c r="N26" s="394">
        <v>0.44320076704025302</v>
      </c>
      <c r="O26" s="394">
        <v>8.0297607928514498E-3</v>
      </c>
      <c r="P26" s="394">
        <v>0.126555785536766</v>
      </c>
      <c r="Q26" s="394">
        <v>1.17649063467979E-2</v>
      </c>
      <c r="R26" s="394">
        <v>1.6728209331631699E-2</v>
      </c>
      <c r="S26" s="394">
        <v>0</v>
      </c>
      <c r="T26" s="394">
        <v>4.9070321023464203E-2</v>
      </c>
      <c r="U26" s="394">
        <v>0.15327353775501301</v>
      </c>
    </row>
    <row r="27" spans="1:21" x14ac:dyDescent="0.2">
      <c r="A27" s="2" t="s">
        <v>44</v>
      </c>
      <c r="B27" s="397">
        <v>5</v>
      </c>
      <c r="C27" s="394" t="s">
        <v>1</v>
      </c>
      <c r="D27" s="394" t="s">
        <v>1</v>
      </c>
      <c r="E27" s="394" t="s">
        <v>1</v>
      </c>
      <c r="F27" s="394" t="s">
        <v>1</v>
      </c>
      <c r="G27" s="394" t="s">
        <v>1</v>
      </c>
      <c r="H27" s="394" t="s">
        <v>1</v>
      </c>
      <c r="I27" s="394" t="s">
        <v>1</v>
      </c>
      <c r="J27" s="394" t="s">
        <v>1</v>
      </c>
      <c r="K27" s="394" t="s">
        <v>1</v>
      </c>
      <c r="L27" s="394" t="s">
        <v>1</v>
      </c>
      <c r="M27" s="394" t="s">
        <v>1</v>
      </c>
      <c r="N27" s="394" t="s">
        <v>1</v>
      </c>
      <c r="O27" s="394" t="s">
        <v>1</v>
      </c>
      <c r="P27" s="394" t="s">
        <v>1</v>
      </c>
      <c r="Q27" s="394" t="s">
        <v>1</v>
      </c>
      <c r="R27" s="394" t="s">
        <v>1</v>
      </c>
      <c r="S27" s="394" t="s">
        <v>1</v>
      </c>
      <c r="T27" s="394" t="s">
        <v>1</v>
      </c>
      <c r="U27" s="394" t="s">
        <v>1</v>
      </c>
    </row>
    <row r="28" spans="1:21" x14ac:dyDescent="0.2">
      <c r="A28" s="2" t="s">
        <v>45</v>
      </c>
      <c r="B28" s="397">
        <v>26</v>
      </c>
      <c r="C28" s="394" t="s">
        <v>1</v>
      </c>
      <c r="D28" s="394" t="s">
        <v>1</v>
      </c>
      <c r="E28" s="394" t="s">
        <v>1</v>
      </c>
      <c r="F28" s="394" t="s">
        <v>1</v>
      </c>
      <c r="G28" s="394" t="s">
        <v>1</v>
      </c>
      <c r="H28" s="394" t="s">
        <v>1</v>
      </c>
      <c r="I28" s="394" t="s">
        <v>1</v>
      </c>
      <c r="J28" s="394" t="s">
        <v>1</v>
      </c>
      <c r="K28" s="394" t="s">
        <v>1</v>
      </c>
      <c r="L28" s="394" t="s">
        <v>1</v>
      </c>
      <c r="M28" s="394" t="s">
        <v>1</v>
      </c>
      <c r="N28" s="394" t="s">
        <v>1</v>
      </c>
      <c r="O28" s="394" t="s">
        <v>1</v>
      </c>
      <c r="P28" s="394" t="s">
        <v>1</v>
      </c>
      <c r="Q28" s="394" t="s">
        <v>1</v>
      </c>
      <c r="R28" s="394" t="s">
        <v>1</v>
      </c>
      <c r="S28" s="394" t="s">
        <v>1</v>
      </c>
      <c r="T28" s="394" t="s">
        <v>1</v>
      </c>
      <c r="U28" s="394" t="s">
        <v>1</v>
      </c>
    </row>
    <row r="29" spans="1:21" x14ac:dyDescent="0.2">
      <c r="A29" s="5" t="s">
        <v>46</v>
      </c>
      <c r="B29" s="396" t="s">
        <v>1</v>
      </c>
      <c r="C29" s="393" t="s">
        <v>1</v>
      </c>
      <c r="D29" s="393" t="s">
        <v>1</v>
      </c>
      <c r="E29" s="393" t="s">
        <v>1</v>
      </c>
      <c r="F29" s="393" t="s">
        <v>1</v>
      </c>
      <c r="G29" s="393" t="s">
        <v>1</v>
      </c>
      <c r="H29" s="393" t="s">
        <v>1</v>
      </c>
      <c r="I29" s="393" t="s">
        <v>1</v>
      </c>
      <c r="J29" s="393" t="s">
        <v>1</v>
      </c>
      <c r="K29" s="393" t="s">
        <v>1</v>
      </c>
      <c r="L29" s="393" t="s">
        <v>1</v>
      </c>
      <c r="M29" s="393" t="s">
        <v>1</v>
      </c>
      <c r="N29" s="393" t="s">
        <v>1</v>
      </c>
      <c r="O29" s="393" t="s">
        <v>1</v>
      </c>
      <c r="P29" s="393" t="s">
        <v>1</v>
      </c>
      <c r="Q29" s="393" t="s">
        <v>1</v>
      </c>
      <c r="R29" s="393" t="s">
        <v>1</v>
      </c>
      <c r="S29" s="393" t="s">
        <v>1</v>
      </c>
      <c r="T29" s="393" t="s">
        <v>1</v>
      </c>
      <c r="U29" s="393" t="s">
        <v>1</v>
      </c>
    </row>
    <row r="30" spans="1:21" x14ac:dyDescent="0.2">
      <c r="A30" s="2" t="s">
        <v>47</v>
      </c>
      <c r="B30" s="397">
        <v>28</v>
      </c>
      <c r="C30" s="394" t="s">
        <v>1</v>
      </c>
      <c r="D30" s="394" t="s">
        <v>1</v>
      </c>
      <c r="E30" s="394" t="s">
        <v>1</v>
      </c>
      <c r="F30" s="394" t="s">
        <v>1</v>
      </c>
      <c r="G30" s="394" t="s">
        <v>1</v>
      </c>
      <c r="H30" s="394" t="s">
        <v>1</v>
      </c>
      <c r="I30" s="394" t="s">
        <v>1</v>
      </c>
      <c r="J30" s="394" t="s">
        <v>1</v>
      </c>
      <c r="K30" s="394" t="s">
        <v>1</v>
      </c>
      <c r="L30" s="394" t="s">
        <v>1</v>
      </c>
      <c r="M30" s="394" t="s">
        <v>1</v>
      </c>
      <c r="N30" s="394" t="s">
        <v>1</v>
      </c>
      <c r="O30" s="394" t="s">
        <v>1</v>
      </c>
      <c r="P30" s="394" t="s">
        <v>1</v>
      </c>
      <c r="Q30" s="394" t="s">
        <v>1</v>
      </c>
      <c r="R30" s="394" t="s">
        <v>1</v>
      </c>
      <c r="S30" s="394" t="s">
        <v>1</v>
      </c>
      <c r="T30" s="394" t="s">
        <v>1</v>
      </c>
      <c r="U30" s="394" t="s">
        <v>1</v>
      </c>
    </row>
    <row r="31" spans="1:21" x14ac:dyDescent="0.2">
      <c r="A31" s="2" t="s">
        <v>48</v>
      </c>
      <c r="B31" s="397">
        <v>109</v>
      </c>
      <c r="C31" s="394">
        <v>2.3406809195876101E-2</v>
      </c>
      <c r="D31" s="394">
        <v>0.29618716239929199</v>
      </c>
      <c r="E31" s="394">
        <v>0.29710850119590798</v>
      </c>
      <c r="F31" s="394">
        <v>8.1285107880830799E-3</v>
      </c>
      <c r="G31" s="394">
        <v>0.371834456920624</v>
      </c>
      <c r="H31" s="394">
        <v>0.21759976446628601</v>
      </c>
      <c r="I31" s="394">
        <v>0.27466192841529802</v>
      </c>
      <c r="J31" s="394">
        <v>4.9041613936424297E-2</v>
      </c>
      <c r="K31" s="394">
        <v>0.14793035387992901</v>
      </c>
      <c r="L31" s="394">
        <v>0.13803263008594499</v>
      </c>
      <c r="M31" s="394">
        <v>2.2468082606792401E-2</v>
      </c>
      <c r="N31" s="394">
        <v>8.3684891462325994E-2</v>
      </c>
      <c r="O31" s="394">
        <v>3.9915617555379902E-2</v>
      </c>
      <c r="P31" s="394">
        <v>0.10147463530302001</v>
      </c>
      <c r="Q31" s="394">
        <v>4.0824405848979901E-2</v>
      </c>
      <c r="R31" s="394">
        <v>0.125296249985695</v>
      </c>
      <c r="S31" s="394">
        <v>5.5545430630445501E-2</v>
      </c>
      <c r="T31" s="394">
        <v>7.7106922864913899E-2</v>
      </c>
      <c r="U31" s="394">
        <v>0.19329521059989899</v>
      </c>
    </row>
    <row r="32" spans="1:21" x14ac:dyDescent="0.2">
      <c r="A32" s="2" t="s">
        <v>49</v>
      </c>
      <c r="B32" s="397">
        <v>65</v>
      </c>
      <c r="C32" s="394">
        <v>0.166734769940376</v>
      </c>
      <c r="D32" s="394">
        <v>0.23038668930530501</v>
      </c>
      <c r="E32" s="394">
        <v>0.53385168313980103</v>
      </c>
      <c r="F32" s="394">
        <v>5.8701774105429597E-3</v>
      </c>
      <c r="G32" s="394">
        <v>0.30796140432357799</v>
      </c>
      <c r="H32" s="394">
        <v>0.25006175041198703</v>
      </c>
      <c r="I32" s="394">
        <v>0.26125019788742099</v>
      </c>
      <c r="J32" s="394">
        <v>1.4981009066104899E-2</v>
      </c>
      <c r="K32" s="394">
        <v>0.192328095436096</v>
      </c>
      <c r="L32" s="394">
        <v>0.101847909390926</v>
      </c>
      <c r="M32" s="394">
        <v>3.54874655604362E-2</v>
      </c>
      <c r="N32" s="394">
        <v>7.6865404844284099E-2</v>
      </c>
      <c r="O32" s="394">
        <v>2.6558862999081601E-2</v>
      </c>
      <c r="P32" s="394">
        <v>7.0198252797126798E-2</v>
      </c>
      <c r="Q32" s="394">
        <v>5.79792819917202E-2</v>
      </c>
      <c r="R32" s="394">
        <v>4.9187622964382199E-2</v>
      </c>
      <c r="S32" s="394">
        <v>8.0586276948451996E-2</v>
      </c>
      <c r="T32" s="394">
        <v>6.0502696782350499E-2</v>
      </c>
      <c r="U32" s="394">
        <v>0.14288161695003501</v>
      </c>
    </row>
    <row r="33" spans="1:21" x14ac:dyDescent="0.2">
      <c r="A33" s="2" t="s">
        <v>50</v>
      </c>
      <c r="B33" s="397">
        <v>158</v>
      </c>
      <c r="C33" s="394">
        <v>0.24442657828330999</v>
      </c>
      <c r="D33" s="394">
        <v>0.216942474246025</v>
      </c>
      <c r="E33" s="394">
        <v>0.32844600081443798</v>
      </c>
      <c r="F33" s="394">
        <v>1.42164053395391E-2</v>
      </c>
      <c r="G33" s="394">
        <v>0.231364235281944</v>
      </c>
      <c r="H33" s="394">
        <v>0.16172420978546101</v>
      </c>
      <c r="I33" s="394">
        <v>0.36719474196433999</v>
      </c>
      <c r="J33" s="394">
        <v>4.2933106422424303E-2</v>
      </c>
      <c r="K33" s="394">
        <v>0.230563148856163</v>
      </c>
      <c r="L33" s="394">
        <v>9.4189405441284194E-2</v>
      </c>
      <c r="M33" s="394">
        <v>8.3773143589496599E-2</v>
      </c>
      <c r="N33" s="394">
        <v>0.103050254285336</v>
      </c>
      <c r="O33" s="394">
        <v>6.6981486976146698E-2</v>
      </c>
      <c r="P33" s="394">
        <v>0.10934329032897901</v>
      </c>
      <c r="Q33" s="394">
        <v>4.0626082569360698E-2</v>
      </c>
      <c r="R33" s="394">
        <v>8.5502482950687395E-2</v>
      </c>
      <c r="S33" s="394">
        <v>4.6981621533632299E-2</v>
      </c>
      <c r="T33" s="394">
        <v>8.1779643893241896E-2</v>
      </c>
      <c r="U33" s="394">
        <v>0.19321912527084401</v>
      </c>
    </row>
    <row r="34" spans="1:21" x14ac:dyDescent="0.2">
      <c r="A34" s="5" t="s">
        <v>51</v>
      </c>
      <c r="B34" s="396" t="s">
        <v>1</v>
      </c>
      <c r="C34" s="393" t="s">
        <v>1</v>
      </c>
      <c r="D34" s="393" t="s">
        <v>1</v>
      </c>
      <c r="E34" s="393" t="s">
        <v>1</v>
      </c>
      <c r="F34" s="393" t="s">
        <v>1</v>
      </c>
      <c r="G34" s="393" t="s">
        <v>1</v>
      </c>
      <c r="H34" s="393" t="s">
        <v>1</v>
      </c>
      <c r="I34" s="393" t="s">
        <v>1</v>
      </c>
      <c r="J34" s="393" t="s">
        <v>1</v>
      </c>
      <c r="K34" s="393" t="s">
        <v>1</v>
      </c>
      <c r="L34" s="393" t="s">
        <v>1</v>
      </c>
      <c r="M34" s="393" t="s">
        <v>1</v>
      </c>
      <c r="N34" s="393" t="s">
        <v>1</v>
      </c>
      <c r="O34" s="393" t="s">
        <v>1</v>
      </c>
      <c r="P34" s="393" t="s">
        <v>1</v>
      </c>
      <c r="Q34" s="393" t="s">
        <v>1</v>
      </c>
      <c r="R34" s="393" t="s">
        <v>1</v>
      </c>
      <c r="S34" s="393" t="s">
        <v>1</v>
      </c>
      <c r="T34" s="393" t="s">
        <v>1</v>
      </c>
      <c r="U34" s="393" t="s">
        <v>1</v>
      </c>
    </row>
    <row r="35" spans="1:21" x14ac:dyDescent="0.2">
      <c r="A35" s="2" t="s">
        <v>52</v>
      </c>
      <c r="B35" s="397">
        <v>142</v>
      </c>
      <c r="C35" s="394">
        <v>0.114922150969505</v>
      </c>
      <c r="D35" s="394">
        <v>0.30623254179954501</v>
      </c>
      <c r="E35" s="394">
        <v>0.30775541067123402</v>
      </c>
      <c r="F35" s="394">
        <v>3.4057226032018703E-2</v>
      </c>
      <c r="G35" s="394">
        <v>0.25842890143394498</v>
      </c>
      <c r="H35" s="394">
        <v>0.19051243364810899</v>
      </c>
      <c r="I35" s="394">
        <v>0.28992500901222201</v>
      </c>
      <c r="J35" s="394">
        <v>3.5672239959240001E-2</v>
      </c>
      <c r="K35" s="394">
        <v>0.179299890995026</v>
      </c>
      <c r="L35" s="394">
        <v>8.47763121128082E-2</v>
      </c>
      <c r="M35" s="394">
        <v>1.4648593030870001E-2</v>
      </c>
      <c r="N35" s="394">
        <v>0.100132614374161</v>
      </c>
      <c r="O35" s="394">
        <v>3.0534818768501299E-2</v>
      </c>
      <c r="P35" s="394">
        <v>6.5893821418285398E-2</v>
      </c>
      <c r="Q35" s="394">
        <v>4.2885102331638301E-2</v>
      </c>
      <c r="R35" s="394">
        <v>9.7734078764915494E-2</v>
      </c>
      <c r="S35" s="394">
        <v>4.4403843581676497E-2</v>
      </c>
      <c r="T35" s="394">
        <v>8.2978092133998899E-2</v>
      </c>
      <c r="U35" s="394">
        <v>0.21033316850662201</v>
      </c>
    </row>
    <row r="36" spans="1:21" x14ac:dyDescent="0.2">
      <c r="A36" s="2" t="s">
        <v>53</v>
      </c>
      <c r="B36" s="397">
        <v>147</v>
      </c>
      <c r="C36" s="394">
        <v>0.10191920399665801</v>
      </c>
      <c r="D36" s="394">
        <v>0.23411384224891699</v>
      </c>
      <c r="E36" s="394">
        <v>0.36261433362960799</v>
      </c>
      <c r="F36" s="394">
        <v>0</v>
      </c>
      <c r="G36" s="394">
        <v>0.326395183801651</v>
      </c>
      <c r="H36" s="394">
        <v>0.23891125619411499</v>
      </c>
      <c r="I36" s="394">
        <v>0.29062032699585</v>
      </c>
      <c r="J36" s="394">
        <v>4.36459332704544E-2</v>
      </c>
      <c r="K36" s="394">
        <v>0.19000717997551</v>
      </c>
      <c r="L36" s="394">
        <v>0.118013925850391</v>
      </c>
      <c r="M36" s="394">
        <v>7.8323036432266194E-2</v>
      </c>
      <c r="N36" s="394">
        <v>0.134244829416275</v>
      </c>
      <c r="O36" s="394">
        <v>9.4275534152984605E-2</v>
      </c>
      <c r="P36" s="394">
        <v>0.161978915333748</v>
      </c>
      <c r="Q36" s="394">
        <v>3.5093843936920201E-2</v>
      </c>
      <c r="R36" s="394">
        <v>9.9464647471904796E-2</v>
      </c>
      <c r="S36" s="394">
        <v>4.9416415393352502E-2</v>
      </c>
      <c r="T36" s="394">
        <v>9.7803823649883298E-2</v>
      </c>
      <c r="U36" s="394">
        <v>0.13866652548313099</v>
      </c>
    </row>
    <row r="37" spans="1:21" x14ac:dyDescent="0.2">
      <c r="A37" s="2" t="s">
        <v>54</v>
      </c>
      <c r="B37" s="397">
        <v>58</v>
      </c>
      <c r="C37" s="394">
        <v>0.13795575499534601</v>
      </c>
      <c r="D37" s="394">
        <v>0.33680081367492698</v>
      </c>
      <c r="E37" s="394">
        <v>0.40681138634681702</v>
      </c>
      <c r="F37" s="394">
        <v>3.1274508684873602E-2</v>
      </c>
      <c r="G37" s="394">
        <v>0.28314930200576799</v>
      </c>
      <c r="H37" s="394">
        <v>0.12778180837631201</v>
      </c>
      <c r="I37" s="394">
        <v>0.40107142925262501</v>
      </c>
      <c r="J37" s="394">
        <v>6.6338516771793393E-2</v>
      </c>
      <c r="K37" s="394">
        <v>0.23168157041072801</v>
      </c>
      <c r="L37" s="394">
        <v>0.193716689944267</v>
      </c>
      <c r="M37" s="394">
        <v>0.10876514017581899</v>
      </c>
      <c r="N37" s="394">
        <v>4.74725663661957E-2</v>
      </c>
      <c r="O37" s="394">
        <v>2.1441554650664298E-2</v>
      </c>
      <c r="P37" s="394">
        <v>6.6406004130840302E-2</v>
      </c>
      <c r="Q37" s="394">
        <v>4.4491365551948499E-2</v>
      </c>
      <c r="R37" s="394">
        <v>6.8259246647357899E-2</v>
      </c>
      <c r="S37" s="394">
        <v>0.103940546512604</v>
      </c>
      <c r="T37" s="394">
        <v>9.9624410271644606E-2</v>
      </c>
      <c r="U37" s="394">
        <v>0.18011586368084001</v>
      </c>
    </row>
    <row r="38" spans="1:21" x14ac:dyDescent="0.2">
      <c r="A38" s="2" t="s">
        <v>55</v>
      </c>
      <c r="B38" s="397">
        <v>49</v>
      </c>
      <c r="C38" s="394">
        <v>0.23000141978263899</v>
      </c>
      <c r="D38" s="394">
        <v>0.178711608052254</v>
      </c>
      <c r="E38" s="394">
        <v>0.26922678947448703</v>
      </c>
      <c r="F38" s="394">
        <v>9.7130788490176201E-3</v>
      </c>
      <c r="G38" s="394">
        <v>0.343278288841248</v>
      </c>
      <c r="H38" s="394">
        <v>5.4422747343778603E-2</v>
      </c>
      <c r="I38" s="394">
        <v>0.38635855913162198</v>
      </c>
      <c r="J38" s="394">
        <v>7.3665589094162001E-2</v>
      </c>
      <c r="K38" s="394">
        <v>0.16558942198753401</v>
      </c>
      <c r="L38" s="394">
        <v>0.216690167784691</v>
      </c>
      <c r="M38" s="394">
        <v>8.0020166933536502E-2</v>
      </c>
      <c r="N38" s="394">
        <v>0</v>
      </c>
      <c r="O38" s="394">
        <v>0.102624677121639</v>
      </c>
      <c r="P38" s="394">
        <v>0.106587447226048</v>
      </c>
      <c r="Q38" s="394">
        <v>1.5825262293219601E-2</v>
      </c>
      <c r="R38" s="394">
        <v>3.7400528788566603E-2</v>
      </c>
      <c r="S38" s="394">
        <v>0.103092581033707</v>
      </c>
      <c r="T38" s="394">
        <v>8.0020166933536502E-2</v>
      </c>
      <c r="U38" s="394">
        <v>0.30612537264823902</v>
      </c>
    </row>
    <row r="39" spans="1:21" x14ac:dyDescent="0.2">
      <c r="A39" s="5" t="s">
        <v>56</v>
      </c>
      <c r="B39" s="396" t="s">
        <v>1</v>
      </c>
      <c r="C39" s="393" t="s">
        <v>1</v>
      </c>
      <c r="D39" s="393" t="s">
        <v>1</v>
      </c>
      <c r="E39" s="393" t="s">
        <v>1</v>
      </c>
      <c r="F39" s="393" t="s">
        <v>1</v>
      </c>
      <c r="G39" s="393" t="s">
        <v>1</v>
      </c>
      <c r="H39" s="393" t="s">
        <v>1</v>
      </c>
      <c r="I39" s="393" t="s">
        <v>1</v>
      </c>
      <c r="J39" s="393" t="s">
        <v>1</v>
      </c>
      <c r="K39" s="393" t="s">
        <v>1</v>
      </c>
      <c r="L39" s="393" t="s">
        <v>1</v>
      </c>
      <c r="M39" s="393" t="s">
        <v>1</v>
      </c>
      <c r="N39" s="393" t="s">
        <v>1</v>
      </c>
      <c r="O39" s="393" t="s">
        <v>1</v>
      </c>
      <c r="P39" s="393" t="s">
        <v>1</v>
      </c>
      <c r="Q39" s="393" t="s">
        <v>1</v>
      </c>
      <c r="R39" s="393" t="s">
        <v>1</v>
      </c>
      <c r="S39" s="393" t="s">
        <v>1</v>
      </c>
      <c r="T39" s="393" t="s">
        <v>1</v>
      </c>
      <c r="U39" s="393" t="s">
        <v>1</v>
      </c>
    </row>
    <row r="40" spans="1:21" x14ac:dyDescent="0.2">
      <c r="A40" s="2" t="s">
        <v>57</v>
      </c>
      <c r="B40" s="397">
        <v>343</v>
      </c>
      <c r="C40" s="394">
        <v>0.11691278219223</v>
      </c>
      <c r="D40" s="394">
        <v>0.22860679030418399</v>
      </c>
      <c r="E40" s="394">
        <v>0.34538924694061302</v>
      </c>
      <c r="F40" s="394">
        <v>5.5745569989085197E-3</v>
      </c>
      <c r="G40" s="394">
        <v>0.30666163563728299</v>
      </c>
      <c r="H40" s="394">
        <v>0.189042568206787</v>
      </c>
      <c r="I40" s="394">
        <v>0.30543965101242099</v>
      </c>
      <c r="J40" s="394">
        <v>4.24758158624172E-2</v>
      </c>
      <c r="K40" s="394">
        <v>0.172093570232391</v>
      </c>
      <c r="L40" s="394">
        <v>0.13333562016487099</v>
      </c>
      <c r="M40" s="394">
        <v>6.0332838445901898E-2</v>
      </c>
      <c r="N40" s="394">
        <v>0.106044881045818</v>
      </c>
      <c r="O40" s="394">
        <v>5.2005283534526797E-2</v>
      </c>
      <c r="P40" s="394">
        <v>0.102039381861687</v>
      </c>
      <c r="Q40" s="394">
        <v>4.6091403812170001E-2</v>
      </c>
      <c r="R40" s="394">
        <v>9.17778834700584E-2</v>
      </c>
      <c r="S40" s="394">
        <v>5.9189975261688198E-2</v>
      </c>
      <c r="T40" s="394">
        <v>7.6363518834114102E-2</v>
      </c>
      <c r="U40" s="394">
        <v>0.18341368436813399</v>
      </c>
    </row>
    <row r="41" spans="1:21" x14ac:dyDescent="0.2">
      <c r="A41" s="2" t="s">
        <v>58</v>
      </c>
      <c r="B41" s="397">
        <v>52</v>
      </c>
      <c r="C41" s="394">
        <v>0.160845637321472</v>
      </c>
      <c r="D41" s="394">
        <v>0.470034569501877</v>
      </c>
      <c r="E41" s="394">
        <v>0.31080129742622398</v>
      </c>
      <c r="F41" s="394">
        <v>6.2075752764940297E-2</v>
      </c>
      <c r="G41" s="394">
        <v>0.211429953575134</v>
      </c>
      <c r="H41" s="394">
        <v>0.16688229143619501</v>
      </c>
      <c r="I41" s="394">
        <v>0.36351802945137002</v>
      </c>
      <c r="J41" s="394">
        <v>5.34563660621643E-2</v>
      </c>
      <c r="K41" s="394">
        <v>0.23512709140777599</v>
      </c>
      <c r="L41" s="394">
        <v>8.4621176123619093E-2</v>
      </c>
      <c r="M41" s="394">
        <v>4.7416161745786702E-2</v>
      </c>
      <c r="N41" s="394">
        <v>5.4452441632747699E-2</v>
      </c>
      <c r="O41" s="394">
        <v>7.6849147677421598E-2</v>
      </c>
      <c r="P41" s="394">
        <v>9.2136420309543596E-2</v>
      </c>
      <c r="Q41" s="394">
        <v>7.6533844694495201E-3</v>
      </c>
      <c r="R41" s="394">
        <v>7.1631513535976396E-2</v>
      </c>
      <c r="S41" s="394">
        <v>5.0680965185165398E-2</v>
      </c>
      <c r="T41" s="394">
        <v>0.134219005703926</v>
      </c>
      <c r="U41" s="394">
        <v>0.21955753862857799</v>
      </c>
    </row>
    <row r="42" spans="1:21" x14ac:dyDescent="0.2">
      <c r="A42" s="5" t="s">
        <v>59</v>
      </c>
      <c r="B42" s="396" t="s">
        <v>1</v>
      </c>
      <c r="C42" s="393" t="s">
        <v>1</v>
      </c>
      <c r="D42" s="393" t="s">
        <v>1</v>
      </c>
      <c r="E42" s="393" t="s">
        <v>1</v>
      </c>
      <c r="F42" s="393" t="s">
        <v>1</v>
      </c>
      <c r="G42" s="393" t="s">
        <v>1</v>
      </c>
      <c r="H42" s="393" t="s">
        <v>1</v>
      </c>
      <c r="I42" s="393" t="s">
        <v>1</v>
      </c>
      <c r="J42" s="393" t="s">
        <v>1</v>
      </c>
      <c r="K42" s="393" t="s">
        <v>1</v>
      </c>
      <c r="L42" s="393" t="s">
        <v>1</v>
      </c>
      <c r="M42" s="393" t="s">
        <v>1</v>
      </c>
      <c r="N42" s="393" t="s">
        <v>1</v>
      </c>
      <c r="O42" s="393" t="s">
        <v>1</v>
      </c>
      <c r="P42" s="393" t="s">
        <v>1</v>
      </c>
      <c r="Q42" s="393" t="s">
        <v>1</v>
      </c>
      <c r="R42" s="393" t="s">
        <v>1</v>
      </c>
      <c r="S42" s="393" t="s">
        <v>1</v>
      </c>
      <c r="T42" s="393" t="s">
        <v>1</v>
      </c>
      <c r="U42" s="393" t="s">
        <v>1</v>
      </c>
    </row>
    <row r="43" spans="1:21" x14ac:dyDescent="0.2">
      <c r="A43" s="2" t="s">
        <v>60</v>
      </c>
      <c r="B43" s="397">
        <v>283</v>
      </c>
      <c r="C43" s="394">
        <v>0.11082580685615501</v>
      </c>
      <c r="D43" s="394">
        <v>0.180418625473976</v>
      </c>
      <c r="E43" s="394">
        <v>0.34871485829353299</v>
      </c>
      <c r="F43" s="394">
        <v>1.0839683003723601E-2</v>
      </c>
      <c r="G43" s="394">
        <v>0.33004808425903298</v>
      </c>
      <c r="H43" s="394">
        <v>0.18472479283809701</v>
      </c>
      <c r="I43" s="394">
        <v>0.28727620840072599</v>
      </c>
      <c r="J43" s="394">
        <v>4.8562910407781601E-2</v>
      </c>
      <c r="K43" s="394">
        <v>0.17711122334003401</v>
      </c>
      <c r="L43" s="394">
        <v>0.121475555002689</v>
      </c>
      <c r="M43" s="394">
        <v>6.1105232685804402E-2</v>
      </c>
      <c r="N43" s="394">
        <v>0.129529759287834</v>
      </c>
      <c r="O43" s="394">
        <v>5.1011070609092699E-2</v>
      </c>
      <c r="P43" s="394">
        <v>0.10292499512434</v>
      </c>
      <c r="Q43" s="394">
        <v>4.1251715272665003E-2</v>
      </c>
      <c r="R43" s="394">
        <v>0.10037354379892301</v>
      </c>
      <c r="S43" s="394">
        <v>5.0933219492435497E-2</v>
      </c>
      <c r="T43" s="394">
        <v>7.6088860630989102E-2</v>
      </c>
      <c r="U43" s="394">
        <v>0.16995902359485601</v>
      </c>
    </row>
    <row r="44" spans="1:21" x14ac:dyDescent="0.2">
      <c r="A44" s="2" t="s">
        <v>61</v>
      </c>
      <c r="B44" s="397">
        <v>70</v>
      </c>
      <c r="C44" s="394">
        <v>0.22832445800304399</v>
      </c>
      <c r="D44" s="394">
        <v>0.47431439161300698</v>
      </c>
      <c r="E44" s="394">
        <v>0.272541493177414</v>
      </c>
      <c r="F44" s="394">
        <v>0</v>
      </c>
      <c r="G44" s="394">
        <v>0.183407187461853</v>
      </c>
      <c r="H44" s="394">
        <v>0.18647736310958901</v>
      </c>
      <c r="I44" s="394">
        <v>0.43022364377975503</v>
      </c>
      <c r="J44" s="394">
        <v>4.85365139320493E-3</v>
      </c>
      <c r="K44" s="394">
        <v>0.14995475113391901</v>
      </c>
      <c r="L44" s="394">
        <v>0.178074821829796</v>
      </c>
      <c r="M44" s="394">
        <v>4.3269250541925403E-2</v>
      </c>
      <c r="N44" s="394">
        <v>0</v>
      </c>
      <c r="O44" s="394">
        <v>8.4501497447490706E-2</v>
      </c>
      <c r="P44" s="394">
        <v>9.4896495342254597E-2</v>
      </c>
      <c r="Q44" s="394">
        <v>5.8140043169259997E-2</v>
      </c>
      <c r="R44" s="394">
        <v>5.1311474293470397E-2</v>
      </c>
      <c r="S44" s="394">
        <v>8.4094874560833005E-2</v>
      </c>
      <c r="T44" s="394">
        <v>6.0551315546035801E-2</v>
      </c>
      <c r="U44" s="394">
        <v>0.25179189443588301</v>
      </c>
    </row>
    <row r="45" spans="1:21" x14ac:dyDescent="0.2">
      <c r="A45" s="2" t="s">
        <v>62</v>
      </c>
      <c r="B45" s="397">
        <v>44</v>
      </c>
      <c r="C45" s="394">
        <v>0.10315337032079699</v>
      </c>
      <c r="D45" s="394">
        <v>0.48863789439201399</v>
      </c>
      <c r="E45" s="394">
        <v>0.345439463853836</v>
      </c>
      <c r="F45" s="394">
        <v>5.6762814521789599E-2</v>
      </c>
      <c r="G45" s="394">
        <v>0.21511131525039701</v>
      </c>
      <c r="H45" s="394">
        <v>0.178502276539803</v>
      </c>
      <c r="I45" s="394">
        <v>0.33843040466308599</v>
      </c>
      <c r="J45" s="394">
        <v>6.2006093561649302E-2</v>
      </c>
      <c r="K45" s="394">
        <v>0.24259853363037101</v>
      </c>
      <c r="L45" s="394">
        <v>8.3084441721439403E-2</v>
      </c>
      <c r="M45" s="394">
        <v>5.4999828338622998E-2</v>
      </c>
      <c r="N45" s="394">
        <v>4.3213967233896297E-2</v>
      </c>
      <c r="O45" s="394">
        <v>5.9005867689847898E-2</v>
      </c>
      <c r="P45" s="394">
        <v>9.1801665723323794E-2</v>
      </c>
      <c r="Q45" s="394">
        <v>8.8774543255567603E-3</v>
      </c>
      <c r="R45" s="394">
        <v>6.8017236888408703E-2</v>
      </c>
      <c r="S45" s="394">
        <v>5.8786798268556602E-2</v>
      </c>
      <c r="T45" s="394">
        <v>0.15568579733371701</v>
      </c>
      <c r="U45" s="394">
        <v>0.21866159141063701</v>
      </c>
    </row>
    <row r="46" spans="1:21" x14ac:dyDescent="0.2">
      <c r="A46" s="5" t="s">
        <v>63</v>
      </c>
      <c r="B46" s="396" t="s">
        <v>1</v>
      </c>
      <c r="C46" s="393" t="s">
        <v>1</v>
      </c>
      <c r="D46" s="393" t="s">
        <v>1</v>
      </c>
      <c r="E46" s="393" t="s">
        <v>1</v>
      </c>
      <c r="F46" s="393" t="s">
        <v>1</v>
      </c>
      <c r="G46" s="393" t="s">
        <v>1</v>
      </c>
      <c r="H46" s="393" t="s">
        <v>1</v>
      </c>
      <c r="I46" s="393" t="s">
        <v>1</v>
      </c>
      <c r="J46" s="393" t="s">
        <v>1</v>
      </c>
      <c r="K46" s="393" t="s">
        <v>1</v>
      </c>
      <c r="L46" s="393" t="s">
        <v>1</v>
      </c>
      <c r="M46" s="393" t="s">
        <v>1</v>
      </c>
      <c r="N46" s="393" t="s">
        <v>1</v>
      </c>
      <c r="O46" s="393" t="s">
        <v>1</v>
      </c>
      <c r="P46" s="393" t="s">
        <v>1</v>
      </c>
      <c r="Q46" s="393" t="s">
        <v>1</v>
      </c>
      <c r="R46" s="393" t="s">
        <v>1</v>
      </c>
      <c r="S46" s="393" t="s">
        <v>1</v>
      </c>
      <c r="T46" s="393" t="s">
        <v>1</v>
      </c>
      <c r="U46" s="393" t="s">
        <v>1</v>
      </c>
    </row>
    <row r="47" spans="1:21" x14ac:dyDescent="0.2">
      <c r="A47" s="2" t="s">
        <v>64</v>
      </c>
      <c r="B47" s="397">
        <v>51</v>
      </c>
      <c r="C47" s="394">
        <v>3.7387393414974199E-2</v>
      </c>
      <c r="D47" s="394">
        <v>0.40286007523536699</v>
      </c>
      <c r="E47" s="394">
        <v>0.30245852470397899</v>
      </c>
      <c r="F47" s="394">
        <v>8.8709956035018002E-3</v>
      </c>
      <c r="G47" s="394">
        <v>0.31283366680145303</v>
      </c>
      <c r="H47" s="394">
        <v>5.1602169871330303E-2</v>
      </c>
      <c r="I47" s="394">
        <v>0.31830686330795299</v>
      </c>
      <c r="J47" s="394">
        <v>4.4714670628309201E-2</v>
      </c>
      <c r="K47" s="394">
        <v>0.10850163549184801</v>
      </c>
      <c r="L47" s="394">
        <v>0.105633363127708</v>
      </c>
      <c r="M47" s="394">
        <v>4.1852761059999501E-2</v>
      </c>
      <c r="N47" s="394">
        <v>5.3165797144174597E-2</v>
      </c>
      <c r="O47" s="394">
        <v>8.28383043408394E-2</v>
      </c>
      <c r="P47" s="394">
        <v>0.13678552210330999</v>
      </c>
      <c r="Q47" s="394">
        <v>1.38310175389051E-2</v>
      </c>
      <c r="R47" s="394">
        <v>7.2857216000556904E-2</v>
      </c>
      <c r="S47" s="394">
        <v>7.6264441013336196E-2</v>
      </c>
      <c r="T47" s="394">
        <v>0</v>
      </c>
      <c r="U47" s="394">
        <v>0.21911302208900499</v>
      </c>
    </row>
    <row r="48" spans="1:21" x14ac:dyDescent="0.2">
      <c r="A48" s="2" t="s">
        <v>65</v>
      </c>
      <c r="B48" s="397">
        <v>23</v>
      </c>
      <c r="C48" s="394" t="s">
        <v>1</v>
      </c>
      <c r="D48" s="394" t="s">
        <v>1</v>
      </c>
      <c r="E48" s="394" t="s">
        <v>1</v>
      </c>
      <c r="F48" s="394" t="s">
        <v>1</v>
      </c>
      <c r="G48" s="394" t="s">
        <v>1</v>
      </c>
      <c r="H48" s="394" t="s">
        <v>1</v>
      </c>
      <c r="I48" s="394" t="s">
        <v>1</v>
      </c>
      <c r="J48" s="394" t="s">
        <v>1</v>
      </c>
      <c r="K48" s="394" t="s">
        <v>1</v>
      </c>
      <c r="L48" s="394" t="s">
        <v>1</v>
      </c>
      <c r="M48" s="394" t="s">
        <v>1</v>
      </c>
      <c r="N48" s="394" t="s">
        <v>1</v>
      </c>
      <c r="O48" s="394" t="s">
        <v>1</v>
      </c>
      <c r="P48" s="394" t="s">
        <v>1</v>
      </c>
      <c r="Q48" s="394" t="s">
        <v>1</v>
      </c>
      <c r="R48" s="394" t="s">
        <v>1</v>
      </c>
      <c r="S48" s="394" t="s">
        <v>1</v>
      </c>
      <c r="T48" s="394" t="s">
        <v>1</v>
      </c>
      <c r="U48" s="394" t="s">
        <v>1</v>
      </c>
    </row>
    <row r="49" spans="1:21" x14ac:dyDescent="0.2">
      <c r="A49" s="2" t="s">
        <v>66</v>
      </c>
      <c r="B49" s="397">
        <v>45</v>
      </c>
      <c r="C49" s="394">
        <v>0.13838987052440599</v>
      </c>
      <c r="D49" s="394">
        <v>0.40813952684402499</v>
      </c>
      <c r="E49" s="394">
        <v>0.40230157971382102</v>
      </c>
      <c r="F49" s="394">
        <v>2.2391004487872099E-2</v>
      </c>
      <c r="G49" s="394">
        <v>0.36837363243103</v>
      </c>
      <c r="H49" s="394">
        <v>0.11999290436506301</v>
      </c>
      <c r="I49" s="394">
        <v>0.25094842910766602</v>
      </c>
      <c r="J49" s="394">
        <v>2.08318643271923E-2</v>
      </c>
      <c r="K49" s="394">
        <v>0.30947861075401301</v>
      </c>
      <c r="L49" s="394">
        <v>0.22672986984252899</v>
      </c>
      <c r="M49" s="394">
        <v>2.0684476941824001E-2</v>
      </c>
      <c r="N49" s="394">
        <v>2.0025303587317501E-2</v>
      </c>
      <c r="O49" s="394">
        <v>6.9276243448257405E-2</v>
      </c>
      <c r="P49" s="394">
        <v>0.111849658191204</v>
      </c>
      <c r="Q49" s="394">
        <v>2.2954823449254001E-2</v>
      </c>
      <c r="R49" s="394">
        <v>7.0336133241653401E-2</v>
      </c>
      <c r="S49" s="394">
        <v>0.18121030926704401</v>
      </c>
      <c r="T49" s="394">
        <v>0.14857931435108199</v>
      </c>
      <c r="U49" s="394">
        <v>0.30575075745582603</v>
      </c>
    </row>
    <row r="50" spans="1:21" x14ac:dyDescent="0.2">
      <c r="A50" s="2" t="s">
        <v>67</v>
      </c>
      <c r="B50" s="397">
        <v>48</v>
      </c>
      <c r="C50" s="394">
        <v>0.112384326756001</v>
      </c>
      <c r="D50" s="394">
        <v>0.30921256542205799</v>
      </c>
      <c r="E50" s="394">
        <v>0.38151568174362199</v>
      </c>
      <c r="F50" s="394">
        <v>0</v>
      </c>
      <c r="G50" s="394">
        <v>0.25533550977706898</v>
      </c>
      <c r="H50" s="394">
        <v>0.198312923312187</v>
      </c>
      <c r="I50" s="394">
        <v>0.214379176497459</v>
      </c>
      <c r="J50" s="394">
        <v>0.108290918171406</v>
      </c>
      <c r="K50" s="394">
        <v>0.21930885314941401</v>
      </c>
      <c r="L50" s="394">
        <v>0.14698043465614299</v>
      </c>
      <c r="M50" s="394">
        <v>2.7945738285780002E-2</v>
      </c>
      <c r="N50" s="394">
        <v>0.106779374182224</v>
      </c>
      <c r="O50" s="394">
        <v>1.53629705309868E-2</v>
      </c>
      <c r="P50" s="394">
        <v>6.4447738230228396E-2</v>
      </c>
      <c r="Q50" s="394">
        <v>6.17020092904568E-2</v>
      </c>
      <c r="R50" s="394">
        <v>0.185529440641403</v>
      </c>
      <c r="S50" s="394">
        <v>1.3028576970100399E-2</v>
      </c>
      <c r="T50" s="394">
        <v>2.9273191466927501E-2</v>
      </c>
      <c r="U50" s="394">
        <v>0.179636284708977</v>
      </c>
    </row>
    <row r="51" spans="1:21" x14ac:dyDescent="0.2">
      <c r="A51" s="2" t="s">
        <v>68</v>
      </c>
      <c r="B51" s="397">
        <v>55</v>
      </c>
      <c r="C51" s="394">
        <v>0.16218893229961401</v>
      </c>
      <c r="D51" s="394">
        <v>0.304831862449646</v>
      </c>
      <c r="E51" s="394">
        <v>0.308054119348526</v>
      </c>
      <c r="F51" s="394">
        <v>0</v>
      </c>
      <c r="G51" s="394">
        <v>0.30820158123969998</v>
      </c>
      <c r="H51" s="394">
        <v>0.150386407971382</v>
      </c>
      <c r="I51" s="394">
        <v>0.38852819800376898</v>
      </c>
      <c r="J51" s="394">
        <v>5.3651988506317097E-2</v>
      </c>
      <c r="K51" s="394">
        <v>0.30519437789916998</v>
      </c>
      <c r="L51" s="394">
        <v>0.16516333818435699</v>
      </c>
      <c r="M51" s="394">
        <v>0.15308500826358801</v>
      </c>
      <c r="N51" s="394">
        <v>0.10513524711132</v>
      </c>
      <c r="O51" s="394">
        <v>8.8225305080413804E-2</v>
      </c>
      <c r="P51" s="394">
        <v>6.7879587411880493E-2</v>
      </c>
      <c r="Q51" s="394">
        <v>1.69240813702345E-2</v>
      </c>
      <c r="R51" s="394">
        <v>3.7445507943630198E-2</v>
      </c>
      <c r="S51" s="394">
        <v>6.7409835755825001E-2</v>
      </c>
      <c r="T51" s="394">
        <v>0.103906139731407</v>
      </c>
      <c r="U51" s="394">
        <v>6.3981428742408794E-2</v>
      </c>
    </row>
    <row r="52" spans="1:21" x14ac:dyDescent="0.2">
      <c r="A52" s="2" t="s">
        <v>69</v>
      </c>
      <c r="B52" s="397">
        <v>43</v>
      </c>
      <c r="C52" s="394">
        <v>0.119185417890549</v>
      </c>
      <c r="D52" s="394">
        <v>0.22941154241561901</v>
      </c>
      <c r="E52" s="394">
        <v>0.345603168010712</v>
      </c>
      <c r="F52" s="394">
        <v>4.3075431138277102E-2</v>
      </c>
      <c r="G52" s="394">
        <v>0.34023657441139199</v>
      </c>
      <c r="H52" s="394">
        <v>0.13795773684978499</v>
      </c>
      <c r="I52" s="394">
        <v>0.27834591269493097</v>
      </c>
      <c r="J52" s="394">
        <v>6.1226496472954802E-3</v>
      </c>
      <c r="K52" s="394">
        <v>0.13161298632621801</v>
      </c>
      <c r="L52" s="394">
        <v>0.14988031983375499</v>
      </c>
      <c r="M52" s="394">
        <v>4.9714352935552597E-2</v>
      </c>
      <c r="N52" s="394">
        <v>4.62905466556549E-2</v>
      </c>
      <c r="O52" s="394">
        <v>0.13085649907589</v>
      </c>
      <c r="P52" s="394">
        <v>0.21170000731944999</v>
      </c>
      <c r="Q52" s="394">
        <v>5.8147214353084599E-2</v>
      </c>
      <c r="R52" s="394">
        <v>7.3653191328048706E-2</v>
      </c>
      <c r="S52" s="394">
        <v>5.9599220752716099E-2</v>
      </c>
      <c r="T52" s="394">
        <v>9.4855844974517795E-2</v>
      </c>
      <c r="U52" s="394">
        <v>0.236242920160294</v>
      </c>
    </row>
    <row r="53" spans="1:21" x14ac:dyDescent="0.2">
      <c r="A53" s="2" t="s">
        <v>70</v>
      </c>
      <c r="B53" s="397">
        <v>19</v>
      </c>
      <c r="C53" s="394" t="s">
        <v>1</v>
      </c>
      <c r="D53" s="394" t="s">
        <v>1</v>
      </c>
      <c r="E53" s="394" t="s">
        <v>1</v>
      </c>
      <c r="F53" s="394" t="s">
        <v>1</v>
      </c>
      <c r="G53" s="394" t="s">
        <v>1</v>
      </c>
      <c r="H53" s="394" t="s">
        <v>1</v>
      </c>
      <c r="I53" s="394" t="s">
        <v>1</v>
      </c>
      <c r="J53" s="394" t="s">
        <v>1</v>
      </c>
      <c r="K53" s="394" t="s">
        <v>1</v>
      </c>
      <c r="L53" s="394" t="s">
        <v>1</v>
      </c>
      <c r="M53" s="394" t="s">
        <v>1</v>
      </c>
      <c r="N53" s="394" t="s">
        <v>1</v>
      </c>
      <c r="O53" s="394" t="s">
        <v>1</v>
      </c>
      <c r="P53" s="394" t="s">
        <v>1</v>
      </c>
      <c r="Q53" s="394" t="s">
        <v>1</v>
      </c>
      <c r="R53" s="394" t="s">
        <v>1</v>
      </c>
      <c r="S53" s="394" t="s">
        <v>1</v>
      </c>
      <c r="T53" s="394" t="s">
        <v>1</v>
      </c>
      <c r="U53" s="394" t="s">
        <v>1</v>
      </c>
    </row>
    <row r="54" spans="1:21" x14ac:dyDescent="0.2">
      <c r="A54" s="2" t="s">
        <v>71</v>
      </c>
      <c r="B54" s="397">
        <v>46</v>
      </c>
      <c r="C54" s="394">
        <v>0.15053321421146401</v>
      </c>
      <c r="D54" s="394">
        <v>8.5958026349544497E-2</v>
      </c>
      <c r="E54" s="394">
        <v>0.29617699980735801</v>
      </c>
      <c r="F54" s="394">
        <v>9.22110751271248E-2</v>
      </c>
      <c r="G54" s="394">
        <v>0.19845663011074099</v>
      </c>
      <c r="H54" s="394">
        <v>0.18050131201744099</v>
      </c>
      <c r="I54" s="394">
        <v>0.36067223548889199</v>
      </c>
      <c r="J54" s="394">
        <v>3.91444154083729E-2</v>
      </c>
      <c r="K54" s="394">
        <v>0.14281587302684801</v>
      </c>
      <c r="L54" s="394">
        <v>0.13276211917400399</v>
      </c>
      <c r="M54" s="394">
        <v>5.7033058255910901E-2</v>
      </c>
      <c r="N54" s="394">
        <v>0.15466672182083099</v>
      </c>
      <c r="O54" s="394">
        <v>1.49817327037454E-2</v>
      </c>
      <c r="P54" s="394">
        <v>9.0366788208484594E-2</v>
      </c>
      <c r="Q54" s="394">
        <v>2.9767414554953599E-2</v>
      </c>
      <c r="R54" s="394">
        <v>0.143630981445312</v>
      </c>
      <c r="S54" s="394">
        <v>3.3202212303876898E-2</v>
      </c>
      <c r="T54" s="394">
        <v>3.2253678888082497E-2</v>
      </c>
      <c r="U54" s="394">
        <v>0.309752076864243</v>
      </c>
    </row>
    <row r="55" spans="1:21" x14ac:dyDescent="0.2">
      <c r="A55" s="2" t="s">
        <v>72</v>
      </c>
      <c r="B55" s="397">
        <v>18</v>
      </c>
      <c r="C55" s="394" t="s">
        <v>1</v>
      </c>
      <c r="D55" s="394" t="s">
        <v>1</v>
      </c>
      <c r="E55" s="394" t="s">
        <v>1</v>
      </c>
      <c r="F55" s="394" t="s">
        <v>1</v>
      </c>
      <c r="G55" s="394" t="s">
        <v>1</v>
      </c>
      <c r="H55" s="394" t="s">
        <v>1</v>
      </c>
      <c r="I55" s="394" t="s">
        <v>1</v>
      </c>
      <c r="J55" s="394" t="s">
        <v>1</v>
      </c>
      <c r="K55" s="394" t="s">
        <v>1</v>
      </c>
      <c r="L55" s="394" t="s">
        <v>1</v>
      </c>
      <c r="M55" s="394" t="s">
        <v>1</v>
      </c>
      <c r="N55" s="394" t="s">
        <v>1</v>
      </c>
      <c r="O55" s="394" t="s">
        <v>1</v>
      </c>
      <c r="P55" s="394" t="s">
        <v>1</v>
      </c>
      <c r="Q55" s="394" t="s">
        <v>1</v>
      </c>
      <c r="R55" s="394" t="s">
        <v>1</v>
      </c>
      <c r="S55" s="394" t="s">
        <v>1</v>
      </c>
      <c r="T55" s="394" t="s">
        <v>1</v>
      </c>
      <c r="U55" s="394" t="s">
        <v>1</v>
      </c>
    </row>
    <row r="56" spans="1:21" x14ac:dyDescent="0.2">
      <c r="A56" s="2" t="s">
        <v>73</v>
      </c>
      <c r="B56" s="397">
        <v>55</v>
      </c>
      <c r="C56" s="394">
        <v>0.21180772781372101</v>
      </c>
      <c r="D56" s="394">
        <v>0.295453280210495</v>
      </c>
      <c r="E56" s="394">
        <v>0.48679679632186901</v>
      </c>
      <c r="F56" s="394">
        <v>0</v>
      </c>
      <c r="G56" s="394">
        <v>0.225235044956207</v>
      </c>
      <c r="H56" s="394">
        <v>0.32301297783851601</v>
      </c>
      <c r="I56" s="394">
        <v>0.37026506662368802</v>
      </c>
      <c r="J56" s="394">
        <v>4.87636141479015E-2</v>
      </c>
      <c r="K56" s="394">
        <v>0.17873716354370101</v>
      </c>
      <c r="L56" s="394">
        <v>9.9316976964473697E-2</v>
      </c>
      <c r="M56" s="394">
        <v>5.6954246014356599E-2</v>
      </c>
      <c r="N56" s="394">
        <v>8.9806862175464602E-2</v>
      </c>
      <c r="O56" s="394">
        <v>6.9073833525180803E-2</v>
      </c>
      <c r="P56" s="394">
        <v>9.2042110860347706E-2</v>
      </c>
      <c r="Q56" s="394">
        <v>0.101544730365276</v>
      </c>
      <c r="R56" s="394">
        <v>9.2885755002498599E-2</v>
      </c>
      <c r="S56" s="394">
        <v>3.2922148704528802E-2</v>
      </c>
      <c r="T56" s="394">
        <v>5.5281970649957698E-2</v>
      </c>
      <c r="U56" s="394">
        <v>6.1675496399402598E-2</v>
      </c>
    </row>
    <row r="57" spans="1:21" x14ac:dyDescent="0.2">
      <c r="A57" s="5" t="s">
        <v>74</v>
      </c>
      <c r="B57" s="396" t="s">
        <v>1</v>
      </c>
      <c r="C57" s="393" t="s">
        <v>1</v>
      </c>
      <c r="D57" s="393" t="s">
        <v>1</v>
      </c>
      <c r="E57" s="393" t="s">
        <v>1</v>
      </c>
      <c r="F57" s="393" t="s">
        <v>1</v>
      </c>
      <c r="G57" s="393" t="s">
        <v>1</v>
      </c>
      <c r="H57" s="393" t="s">
        <v>1</v>
      </c>
      <c r="I57" s="393" t="s">
        <v>1</v>
      </c>
      <c r="J57" s="393" t="s">
        <v>1</v>
      </c>
      <c r="K57" s="393" t="s">
        <v>1</v>
      </c>
      <c r="L57" s="393" t="s">
        <v>1</v>
      </c>
      <c r="M57" s="393" t="s">
        <v>1</v>
      </c>
      <c r="N57" s="393" t="s">
        <v>1</v>
      </c>
      <c r="O57" s="393" t="s">
        <v>1</v>
      </c>
      <c r="P57" s="393" t="s">
        <v>1</v>
      </c>
      <c r="Q57" s="393" t="s">
        <v>1</v>
      </c>
      <c r="R57" s="393" t="s">
        <v>1</v>
      </c>
      <c r="S57" s="393" t="s">
        <v>1</v>
      </c>
      <c r="T57" s="393" t="s">
        <v>1</v>
      </c>
      <c r="U57" s="393" t="s">
        <v>1</v>
      </c>
    </row>
    <row r="58" spans="1:21" x14ac:dyDescent="0.2">
      <c r="A58" s="2" t="s">
        <v>75</v>
      </c>
      <c r="B58" s="397">
        <v>51</v>
      </c>
      <c r="C58" s="394">
        <v>3.7387393414974199E-2</v>
      </c>
      <c r="D58" s="394">
        <v>0.40286007523536699</v>
      </c>
      <c r="E58" s="394">
        <v>0.30245852470397899</v>
      </c>
      <c r="F58" s="394">
        <v>8.8709956035018002E-3</v>
      </c>
      <c r="G58" s="394">
        <v>0.31283366680145303</v>
      </c>
      <c r="H58" s="394">
        <v>5.1602169871330303E-2</v>
      </c>
      <c r="I58" s="394">
        <v>0.31830686330795299</v>
      </c>
      <c r="J58" s="394">
        <v>4.4714670628309201E-2</v>
      </c>
      <c r="K58" s="394">
        <v>0.10850163549184801</v>
      </c>
      <c r="L58" s="394">
        <v>0.105633363127708</v>
      </c>
      <c r="M58" s="394">
        <v>4.1852761059999501E-2</v>
      </c>
      <c r="N58" s="394">
        <v>5.3165797144174597E-2</v>
      </c>
      <c r="O58" s="394">
        <v>8.28383043408394E-2</v>
      </c>
      <c r="P58" s="394">
        <v>0.13678552210330999</v>
      </c>
      <c r="Q58" s="394">
        <v>1.38310175389051E-2</v>
      </c>
      <c r="R58" s="394">
        <v>7.2857216000556904E-2</v>
      </c>
      <c r="S58" s="394">
        <v>7.6264441013336196E-2</v>
      </c>
      <c r="T58" s="394">
        <v>0</v>
      </c>
      <c r="U58" s="394">
        <v>0.21911302208900499</v>
      </c>
    </row>
    <row r="59" spans="1:21" x14ac:dyDescent="0.2">
      <c r="A59" s="2" t="s">
        <v>76</v>
      </c>
      <c r="B59" s="397">
        <v>271</v>
      </c>
      <c r="C59" s="394">
        <v>0.15307112038135501</v>
      </c>
      <c r="D59" s="394">
        <v>0.26056694984436002</v>
      </c>
      <c r="E59" s="394">
        <v>0.34796619415283198</v>
      </c>
      <c r="F59" s="394">
        <v>2.0130433142185201E-2</v>
      </c>
      <c r="G59" s="394">
        <v>0.27747815847396901</v>
      </c>
      <c r="H59" s="394">
        <v>0.20615918934345201</v>
      </c>
      <c r="I59" s="394">
        <v>0.31530430912971502</v>
      </c>
      <c r="J59" s="394">
        <v>5.4698538035154301E-2</v>
      </c>
      <c r="K59" s="394">
        <v>0.18284708261489899</v>
      </c>
      <c r="L59" s="394">
        <v>0.15181195735931399</v>
      </c>
      <c r="M59" s="394">
        <v>6.9044888019561795E-2</v>
      </c>
      <c r="N59" s="394">
        <v>9.7222000360488905E-2</v>
      </c>
      <c r="O59" s="394">
        <v>6.36873468756676E-2</v>
      </c>
      <c r="P59" s="394">
        <v>9.7213216125965105E-2</v>
      </c>
      <c r="Q59" s="394">
        <v>4.8874665051698699E-2</v>
      </c>
      <c r="R59" s="394">
        <v>9.1827794909477206E-2</v>
      </c>
      <c r="S59" s="394">
        <v>6.5497122704982799E-2</v>
      </c>
      <c r="T59" s="394">
        <v>0.10226895660162</v>
      </c>
      <c r="U59" s="394">
        <v>0.187259912490845</v>
      </c>
    </row>
    <row r="60" spans="1:21" x14ac:dyDescent="0.2">
      <c r="A60" s="2" t="s">
        <v>77</v>
      </c>
      <c r="B60" s="397">
        <v>64</v>
      </c>
      <c r="C60" s="394">
        <v>4.0750194340944297E-2</v>
      </c>
      <c r="D60" s="394">
        <v>0.29350534081459001</v>
      </c>
      <c r="E60" s="394">
        <v>0.27618253231048601</v>
      </c>
      <c r="F60" s="394">
        <v>3.0881820246577301E-2</v>
      </c>
      <c r="G60" s="394">
        <v>0.30716028809547402</v>
      </c>
      <c r="H60" s="394">
        <v>0.14500875771045699</v>
      </c>
      <c r="I60" s="394">
        <v>0.33480089902877802</v>
      </c>
      <c r="J60" s="394">
        <v>7.3068658821284797E-3</v>
      </c>
      <c r="K60" s="394">
        <v>0.27692145109176602</v>
      </c>
      <c r="L60" s="394">
        <v>3.7043344229459797E-2</v>
      </c>
      <c r="M60" s="394">
        <v>3.0908677726984E-2</v>
      </c>
      <c r="N60" s="394">
        <v>0.13290013372898099</v>
      </c>
      <c r="O60" s="394">
        <v>0</v>
      </c>
      <c r="P60" s="394">
        <v>6.6172979772090898E-2</v>
      </c>
      <c r="Q60" s="394">
        <v>8.6436029523611103E-3</v>
      </c>
      <c r="R60" s="394">
        <v>5.6010540574788999E-2</v>
      </c>
      <c r="S60" s="394">
        <v>2.68160011619329E-2</v>
      </c>
      <c r="T60" s="394">
        <v>0.12123609334230399</v>
      </c>
      <c r="U60" s="394">
        <v>0.220573544502258</v>
      </c>
    </row>
    <row r="61" spans="1:21" x14ac:dyDescent="0.2">
      <c r="A61" s="2" t="s">
        <v>78</v>
      </c>
      <c r="B61" s="397">
        <v>17</v>
      </c>
      <c r="C61" s="394" t="s">
        <v>1</v>
      </c>
      <c r="D61" s="394" t="s">
        <v>1</v>
      </c>
      <c r="E61" s="394" t="s">
        <v>1</v>
      </c>
      <c r="F61" s="394" t="s">
        <v>1</v>
      </c>
      <c r="G61" s="394" t="s">
        <v>1</v>
      </c>
      <c r="H61" s="394" t="s">
        <v>1</v>
      </c>
      <c r="I61" s="394" t="s">
        <v>1</v>
      </c>
      <c r="J61" s="394" t="s">
        <v>1</v>
      </c>
      <c r="K61" s="394" t="s">
        <v>1</v>
      </c>
      <c r="L61" s="394" t="s">
        <v>1</v>
      </c>
      <c r="M61" s="394" t="s">
        <v>1</v>
      </c>
      <c r="N61" s="394" t="s">
        <v>1</v>
      </c>
      <c r="O61" s="394" t="s">
        <v>1</v>
      </c>
      <c r="P61" s="394" t="s">
        <v>1</v>
      </c>
      <c r="Q61" s="394" t="s">
        <v>1</v>
      </c>
      <c r="R61" s="394" t="s">
        <v>1</v>
      </c>
      <c r="S61" s="394" t="s">
        <v>1</v>
      </c>
      <c r="T61" s="394" t="s">
        <v>1</v>
      </c>
      <c r="U61" s="394" t="s">
        <v>1</v>
      </c>
    </row>
    <row r="62" spans="1:21" x14ac:dyDescent="0.2">
      <c r="A62" s="5" t="s">
        <v>79</v>
      </c>
      <c r="B62" s="396" t="s">
        <v>1</v>
      </c>
      <c r="C62" s="393" t="s">
        <v>1</v>
      </c>
      <c r="D62" s="393" t="s">
        <v>1</v>
      </c>
      <c r="E62" s="393" t="s">
        <v>1</v>
      </c>
      <c r="F62" s="393" t="s">
        <v>1</v>
      </c>
      <c r="G62" s="393" t="s">
        <v>1</v>
      </c>
      <c r="H62" s="393" t="s">
        <v>1</v>
      </c>
      <c r="I62" s="393" t="s">
        <v>1</v>
      </c>
      <c r="J62" s="393" t="s">
        <v>1</v>
      </c>
      <c r="K62" s="393" t="s">
        <v>1</v>
      </c>
      <c r="L62" s="393" t="s">
        <v>1</v>
      </c>
      <c r="M62" s="393" t="s">
        <v>1</v>
      </c>
      <c r="N62" s="393" t="s">
        <v>1</v>
      </c>
      <c r="O62" s="393" t="s">
        <v>1</v>
      </c>
      <c r="P62" s="393" t="s">
        <v>1</v>
      </c>
      <c r="Q62" s="393" t="s">
        <v>1</v>
      </c>
      <c r="R62" s="393" t="s">
        <v>1</v>
      </c>
      <c r="S62" s="393" t="s">
        <v>1</v>
      </c>
      <c r="T62" s="393" t="s">
        <v>1</v>
      </c>
      <c r="U62" s="393" t="s">
        <v>1</v>
      </c>
    </row>
    <row r="63" spans="1:21" x14ac:dyDescent="0.2">
      <c r="A63" s="2" t="s">
        <v>80</v>
      </c>
      <c r="B63" s="397">
        <v>322</v>
      </c>
      <c r="C63" s="394">
        <v>0.11535839736461601</v>
      </c>
      <c r="D63" s="394">
        <v>0.30226224660873402</v>
      </c>
      <c r="E63" s="394">
        <v>0.33045819401741</v>
      </c>
      <c r="F63" s="394">
        <v>2.4582654237747199E-2</v>
      </c>
      <c r="G63" s="394">
        <v>0.27500703930854797</v>
      </c>
      <c r="H63" s="394">
        <v>0.21445564925670599</v>
      </c>
      <c r="I63" s="394">
        <v>0.276654332876205</v>
      </c>
      <c r="J63" s="394">
        <v>3.6903258413076401E-2</v>
      </c>
      <c r="K63" s="394">
        <v>0.18818750977516199</v>
      </c>
      <c r="L63" s="394">
        <v>0.112532824277878</v>
      </c>
      <c r="M63" s="394">
        <v>4.12561818957329E-2</v>
      </c>
      <c r="N63" s="394">
        <v>0.10713520646095299</v>
      </c>
      <c r="O63" s="394">
        <v>4.4499646872282E-2</v>
      </c>
      <c r="P63" s="394">
        <v>9.7829692065715804E-2</v>
      </c>
      <c r="Q63" s="394">
        <v>3.7252061069011702E-2</v>
      </c>
      <c r="R63" s="394">
        <v>9.8617903888225597E-2</v>
      </c>
      <c r="S63" s="394">
        <v>5.51220290362835E-2</v>
      </c>
      <c r="T63" s="394">
        <v>9.4238191843032795E-2</v>
      </c>
      <c r="U63" s="394">
        <v>0.195358276367188</v>
      </c>
    </row>
    <row r="64" spans="1:21" x14ac:dyDescent="0.2">
      <c r="A64" s="2" t="s">
        <v>81</v>
      </c>
      <c r="B64" s="397">
        <v>13</v>
      </c>
      <c r="C64" s="394" t="s">
        <v>1</v>
      </c>
      <c r="D64" s="394" t="s">
        <v>1</v>
      </c>
      <c r="E64" s="394" t="s">
        <v>1</v>
      </c>
      <c r="F64" s="394" t="s">
        <v>1</v>
      </c>
      <c r="G64" s="394" t="s">
        <v>1</v>
      </c>
      <c r="H64" s="394" t="s">
        <v>1</v>
      </c>
      <c r="I64" s="394" t="s">
        <v>1</v>
      </c>
      <c r="J64" s="394" t="s">
        <v>1</v>
      </c>
      <c r="K64" s="394" t="s">
        <v>1</v>
      </c>
      <c r="L64" s="394" t="s">
        <v>1</v>
      </c>
      <c r="M64" s="394" t="s">
        <v>1</v>
      </c>
      <c r="N64" s="394" t="s">
        <v>1</v>
      </c>
      <c r="O64" s="394" t="s">
        <v>1</v>
      </c>
      <c r="P64" s="394" t="s">
        <v>1</v>
      </c>
      <c r="Q64" s="394" t="s">
        <v>1</v>
      </c>
      <c r="R64" s="394" t="s">
        <v>1</v>
      </c>
      <c r="S64" s="394" t="s">
        <v>1</v>
      </c>
      <c r="T64" s="394" t="s">
        <v>1</v>
      </c>
      <c r="U64" s="394" t="s">
        <v>1</v>
      </c>
    </row>
    <row r="65" spans="1:21" x14ac:dyDescent="0.2">
      <c r="A65" s="2" t="s">
        <v>82</v>
      </c>
      <c r="B65" s="397">
        <v>31</v>
      </c>
      <c r="C65" s="394">
        <v>0.26348218321800199</v>
      </c>
      <c r="D65" s="394">
        <v>0.23503293097019201</v>
      </c>
      <c r="E65" s="394">
        <v>0.49646922945976302</v>
      </c>
      <c r="F65" s="394">
        <v>1.40314362943172E-2</v>
      </c>
      <c r="G65" s="394">
        <v>0.250294089317322</v>
      </c>
      <c r="H65" s="394">
        <v>1.0422201827168499E-2</v>
      </c>
      <c r="I65" s="394">
        <v>0.72054308652877797</v>
      </c>
      <c r="J65" s="394">
        <v>0</v>
      </c>
      <c r="K65" s="394">
        <v>0.26060670614242598</v>
      </c>
      <c r="L65" s="394">
        <v>0.162554576992989</v>
      </c>
      <c r="M65" s="394">
        <v>5.6745737791061401E-2</v>
      </c>
      <c r="N65" s="394">
        <v>0</v>
      </c>
      <c r="O65" s="394">
        <v>0.102242887020111</v>
      </c>
      <c r="P65" s="394">
        <v>8.1696502864360795E-2</v>
      </c>
      <c r="Q65" s="394">
        <v>3.3283252269029603E-2</v>
      </c>
      <c r="R65" s="394">
        <v>1.50302732363343E-2</v>
      </c>
      <c r="S65" s="394">
        <v>5.2137665450573002E-2</v>
      </c>
      <c r="T65" s="394">
        <v>6.7665062844753293E-2</v>
      </c>
      <c r="U65" s="394">
        <v>0.18463742733001701</v>
      </c>
    </row>
    <row r="66" spans="1:21" x14ac:dyDescent="0.2">
      <c r="A66" s="2" t="s">
        <v>83</v>
      </c>
      <c r="B66" s="397">
        <v>28</v>
      </c>
      <c r="C66" s="394" t="s">
        <v>1</v>
      </c>
      <c r="D66" s="394" t="s">
        <v>1</v>
      </c>
      <c r="E66" s="394" t="s">
        <v>1</v>
      </c>
      <c r="F66" s="394" t="s">
        <v>1</v>
      </c>
      <c r="G66" s="394" t="s">
        <v>1</v>
      </c>
      <c r="H66" s="394" t="s">
        <v>1</v>
      </c>
      <c r="I66" s="394" t="s">
        <v>1</v>
      </c>
      <c r="J66" s="394" t="s">
        <v>1</v>
      </c>
      <c r="K66" s="394" t="s">
        <v>1</v>
      </c>
      <c r="L66" s="394" t="s">
        <v>1</v>
      </c>
      <c r="M66" s="394" t="s">
        <v>1</v>
      </c>
      <c r="N66" s="394" t="s">
        <v>1</v>
      </c>
      <c r="O66" s="394" t="s">
        <v>1</v>
      </c>
      <c r="P66" s="394" t="s">
        <v>1</v>
      </c>
      <c r="Q66" s="394" t="s">
        <v>1</v>
      </c>
      <c r="R66" s="394" t="s">
        <v>1</v>
      </c>
      <c r="S66" s="394" t="s">
        <v>1</v>
      </c>
      <c r="T66" s="394" t="s">
        <v>1</v>
      </c>
      <c r="U66" s="394" t="s">
        <v>1</v>
      </c>
    </row>
    <row r="67" spans="1:21" x14ac:dyDescent="0.2">
      <c r="A67" s="5" t="s">
        <v>84</v>
      </c>
      <c r="B67" s="396" t="s">
        <v>1</v>
      </c>
      <c r="C67" s="393" t="s">
        <v>1</v>
      </c>
      <c r="D67" s="393" t="s">
        <v>1</v>
      </c>
      <c r="E67" s="393" t="s">
        <v>1</v>
      </c>
      <c r="F67" s="393" t="s">
        <v>1</v>
      </c>
      <c r="G67" s="393" t="s">
        <v>1</v>
      </c>
      <c r="H67" s="393" t="s">
        <v>1</v>
      </c>
      <c r="I67" s="393" t="s">
        <v>1</v>
      </c>
      <c r="J67" s="393" t="s">
        <v>1</v>
      </c>
      <c r="K67" s="393" t="s">
        <v>1</v>
      </c>
      <c r="L67" s="393" t="s">
        <v>1</v>
      </c>
      <c r="M67" s="393" t="s">
        <v>1</v>
      </c>
      <c r="N67" s="393" t="s">
        <v>1</v>
      </c>
      <c r="O67" s="393" t="s">
        <v>1</v>
      </c>
      <c r="P67" s="393" t="s">
        <v>1</v>
      </c>
      <c r="Q67" s="393" t="s">
        <v>1</v>
      </c>
      <c r="R67" s="393" t="s">
        <v>1</v>
      </c>
      <c r="S67" s="393" t="s">
        <v>1</v>
      </c>
      <c r="T67" s="393" t="s">
        <v>1</v>
      </c>
      <c r="U67" s="393" t="s">
        <v>1</v>
      </c>
    </row>
    <row r="68" spans="1:21" x14ac:dyDescent="0.2">
      <c r="A68" s="2" t="s">
        <v>85</v>
      </c>
      <c r="B68" s="397">
        <v>338</v>
      </c>
      <c r="C68" s="394">
        <v>0.13504888117313399</v>
      </c>
      <c r="D68" s="394">
        <v>0.23102204501628901</v>
      </c>
      <c r="E68" s="394">
        <v>0.33364811539650002</v>
      </c>
      <c r="F68" s="394">
        <v>1.9898897036910099E-2</v>
      </c>
      <c r="G68" s="394">
        <v>0.29742947220802302</v>
      </c>
      <c r="H68" s="394">
        <v>0.18635667860508001</v>
      </c>
      <c r="I68" s="394">
        <v>0.32502919435501099</v>
      </c>
      <c r="J68" s="394">
        <v>4.7287829220295001E-2</v>
      </c>
      <c r="K68" s="394">
        <v>0.19259621202945701</v>
      </c>
      <c r="L68" s="394">
        <v>0.10206762701273001</v>
      </c>
      <c r="M68" s="394">
        <v>5.5755104869604097E-2</v>
      </c>
      <c r="N68" s="394">
        <v>0.110327340662479</v>
      </c>
      <c r="O68" s="394">
        <v>5.1490861922502497E-2</v>
      </c>
      <c r="P68" s="394">
        <v>8.5730798542499501E-2</v>
      </c>
      <c r="Q68" s="394">
        <v>4.29088249802589E-2</v>
      </c>
      <c r="R68" s="394">
        <v>9.1216988861560794E-2</v>
      </c>
      <c r="S68" s="394">
        <v>4.6507243067026097E-2</v>
      </c>
      <c r="T68" s="394">
        <v>8.4934055805206299E-2</v>
      </c>
      <c r="U68" s="394">
        <v>0.18236277997493699</v>
      </c>
    </row>
    <row r="69" spans="1:21" x14ac:dyDescent="0.2">
      <c r="A69" s="2" t="s">
        <v>86</v>
      </c>
      <c r="B69" s="397">
        <v>9</v>
      </c>
      <c r="C69" s="394" t="s">
        <v>1</v>
      </c>
      <c r="D69" s="394" t="s">
        <v>1</v>
      </c>
      <c r="E69" s="394" t="s">
        <v>1</v>
      </c>
      <c r="F69" s="394" t="s">
        <v>1</v>
      </c>
      <c r="G69" s="394" t="s">
        <v>1</v>
      </c>
      <c r="H69" s="394" t="s">
        <v>1</v>
      </c>
      <c r="I69" s="394" t="s">
        <v>1</v>
      </c>
      <c r="J69" s="394" t="s">
        <v>1</v>
      </c>
      <c r="K69" s="394" t="s">
        <v>1</v>
      </c>
      <c r="L69" s="394" t="s">
        <v>1</v>
      </c>
      <c r="M69" s="394" t="s">
        <v>1</v>
      </c>
      <c r="N69" s="394" t="s">
        <v>1</v>
      </c>
      <c r="O69" s="394" t="s">
        <v>1</v>
      </c>
      <c r="P69" s="394" t="s">
        <v>1</v>
      </c>
      <c r="Q69" s="394" t="s">
        <v>1</v>
      </c>
      <c r="R69" s="394" t="s">
        <v>1</v>
      </c>
      <c r="S69" s="394" t="s">
        <v>1</v>
      </c>
      <c r="T69" s="394" t="s">
        <v>1</v>
      </c>
      <c r="U69" s="394" t="s">
        <v>1</v>
      </c>
    </row>
    <row r="70" spans="1:21" x14ac:dyDescent="0.2">
      <c r="A70" s="2" t="s">
        <v>87</v>
      </c>
      <c r="B70" s="397">
        <v>52</v>
      </c>
      <c r="C70" s="394">
        <v>8.6118020117282895E-2</v>
      </c>
      <c r="D70" s="394">
        <v>0.51330411434173595</v>
      </c>
      <c r="E70" s="394">
        <v>0.309237450361252</v>
      </c>
      <c r="F70" s="394">
        <v>3.5336527973413502E-2</v>
      </c>
      <c r="G70" s="394">
        <v>0.24570646882057201</v>
      </c>
      <c r="H70" s="394">
        <v>0.19204074144363401</v>
      </c>
      <c r="I70" s="394">
        <v>0.25940546393394498</v>
      </c>
      <c r="J70" s="394">
        <v>3.7418890744447701E-2</v>
      </c>
      <c r="K70" s="394">
        <v>0.20170263946056399</v>
      </c>
      <c r="L70" s="394">
        <v>0.31174701452255199</v>
      </c>
      <c r="M70" s="394">
        <v>8.5080772638320895E-2</v>
      </c>
      <c r="N70" s="394">
        <v>6.1323088593781003E-3</v>
      </c>
      <c r="O70" s="394">
        <v>0.117866806685925</v>
      </c>
      <c r="P70" s="394">
        <v>0.147989436984062</v>
      </c>
      <c r="Q70" s="394">
        <v>6.1323088593781003E-3</v>
      </c>
      <c r="R70" s="394">
        <v>7.8931048512458801E-2</v>
      </c>
      <c r="S70" s="394">
        <v>0.14265486598014801</v>
      </c>
      <c r="T70" s="394">
        <v>0.121933564543724</v>
      </c>
      <c r="U70" s="394">
        <v>0.277716964483261</v>
      </c>
    </row>
    <row r="71" spans="1:21" x14ac:dyDescent="0.2">
      <c r="A71" s="2" t="s">
        <v>88</v>
      </c>
      <c r="B71" s="397">
        <v>4</v>
      </c>
      <c r="C71" s="394" t="s">
        <v>1</v>
      </c>
      <c r="D71" s="394" t="s">
        <v>1</v>
      </c>
      <c r="E71" s="394" t="s">
        <v>1</v>
      </c>
      <c r="F71" s="394" t="s">
        <v>1</v>
      </c>
      <c r="G71" s="394" t="s">
        <v>1</v>
      </c>
      <c r="H71" s="394" t="s">
        <v>1</v>
      </c>
      <c r="I71" s="394" t="s">
        <v>1</v>
      </c>
      <c r="J71" s="394" t="s">
        <v>1</v>
      </c>
      <c r="K71" s="394" t="s">
        <v>1</v>
      </c>
      <c r="L71" s="394" t="s">
        <v>1</v>
      </c>
      <c r="M71" s="394" t="s">
        <v>1</v>
      </c>
      <c r="N71" s="394" t="s">
        <v>1</v>
      </c>
      <c r="O71" s="394" t="s">
        <v>1</v>
      </c>
      <c r="P71" s="394" t="s">
        <v>1</v>
      </c>
      <c r="Q71" s="394" t="s">
        <v>1</v>
      </c>
      <c r="R71" s="394" t="s">
        <v>1</v>
      </c>
      <c r="S71" s="394" t="s">
        <v>1</v>
      </c>
      <c r="T71" s="394" t="s">
        <v>1</v>
      </c>
      <c r="U71" s="394" t="s">
        <v>1</v>
      </c>
    </row>
    <row r="72" spans="1:21" x14ac:dyDescent="0.2">
      <c r="A72" s="5" t="s">
        <v>89</v>
      </c>
      <c r="B72" s="396" t="s">
        <v>1</v>
      </c>
      <c r="C72" s="393" t="s">
        <v>1</v>
      </c>
      <c r="D72" s="393" t="s">
        <v>1</v>
      </c>
      <c r="E72" s="393" t="s">
        <v>1</v>
      </c>
      <c r="F72" s="393" t="s">
        <v>1</v>
      </c>
      <c r="G72" s="393" t="s">
        <v>1</v>
      </c>
      <c r="H72" s="393" t="s">
        <v>1</v>
      </c>
      <c r="I72" s="393" t="s">
        <v>1</v>
      </c>
      <c r="J72" s="393" t="s">
        <v>1</v>
      </c>
      <c r="K72" s="393" t="s">
        <v>1</v>
      </c>
      <c r="L72" s="393" t="s">
        <v>1</v>
      </c>
      <c r="M72" s="393" t="s">
        <v>1</v>
      </c>
      <c r="N72" s="393" t="s">
        <v>1</v>
      </c>
      <c r="O72" s="393" t="s">
        <v>1</v>
      </c>
      <c r="P72" s="393" t="s">
        <v>1</v>
      </c>
      <c r="Q72" s="393" t="s">
        <v>1</v>
      </c>
      <c r="R72" s="393" t="s">
        <v>1</v>
      </c>
      <c r="S72" s="393" t="s">
        <v>1</v>
      </c>
      <c r="T72" s="393" t="s">
        <v>1</v>
      </c>
      <c r="U72" s="393" t="s">
        <v>1</v>
      </c>
    </row>
    <row r="73" spans="1:21" x14ac:dyDescent="0.2">
      <c r="A73" s="2" t="s">
        <v>89</v>
      </c>
      <c r="B73" s="397">
        <v>383</v>
      </c>
      <c r="C73" s="394">
        <v>0.126487016677856</v>
      </c>
      <c r="D73" s="394">
        <v>0.28610813617706299</v>
      </c>
      <c r="E73" s="394">
        <v>0.33694657683372498</v>
      </c>
      <c r="F73" s="394">
        <v>2.1698581054806699E-2</v>
      </c>
      <c r="G73" s="394">
        <v>0.29171776771545399</v>
      </c>
      <c r="H73" s="394">
        <v>0.17953658103942899</v>
      </c>
      <c r="I73" s="394">
        <v>0.32260060310363797</v>
      </c>
      <c r="J73" s="394">
        <v>4.5195266604423502E-2</v>
      </c>
      <c r="K73" s="394">
        <v>0.18940278887748699</v>
      </c>
      <c r="L73" s="394">
        <v>0.12626402080059099</v>
      </c>
      <c r="M73" s="394">
        <v>5.9200253337621703E-2</v>
      </c>
      <c r="N73" s="394">
        <v>9.0288281440734905E-2</v>
      </c>
      <c r="O73" s="394">
        <v>5.4688233882188797E-2</v>
      </c>
      <c r="P73" s="394">
        <v>0.10282912105321899</v>
      </c>
      <c r="Q73" s="394">
        <v>3.7724040448665598E-2</v>
      </c>
      <c r="R73" s="394">
        <v>8.4395036101341206E-2</v>
      </c>
      <c r="S73" s="394">
        <v>5.9960965067148202E-2</v>
      </c>
      <c r="T73" s="394">
        <v>9.3868017196655301E-2</v>
      </c>
      <c r="U73" s="394">
        <v>0.19129222631454501</v>
      </c>
    </row>
    <row r="74" spans="1:21" x14ac:dyDescent="0.2">
      <c r="A74" s="2" t="s">
        <v>90</v>
      </c>
      <c r="B74" s="397">
        <v>19</v>
      </c>
      <c r="C74" s="394" t="s">
        <v>1</v>
      </c>
      <c r="D74" s="394" t="s">
        <v>1</v>
      </c>
      <c r="E74" s="394" t="s">
        <v>1</v>
      </c>
      <c r="F74" s="394" t="s">
        <v>1</v>
      </c>
      <c r="G74" s="394" t="s">
        <v>1</v>
      </c>
      <c r="H74" s="394" t="s">
        <v>1</v>
      </c>
      <c r="I74" s="394" t="s">
        <v>1</v>
      </c>
      <c r="J74" s="394" t="s">
        <v>1</v>
      </c>
      <c r="K74" s="394" t="s">
        <v>1</v>
      </c>
      <c r="L74" s="394" t="s">
        <v>1</v>
      </c>
      <c r="M74" s="394" t="s">
        <v>1</v>
      </c>
      <c r="N74" s="394" t="s">
        <v>1</v>
      </c>
      <c r="O74" s="394" t="s">
        <v>1</v>
      </c>
      <c r="P74" s="394" t="s">
        <v>1</v>
      </c>
      <c r="Q74" s="394" t="s">
        <v>1</v>
      </c>
      <c r="R74" s="394" t="s">
        <v>1</v>
      </c>
      <c r="S74" s="394" t="s">
        <v>1</v>
      </c>
      <c r="T74" s="394" t="s">
        <v>1</v>
      </c>
      <c r="U74" s="394" t="s">
        <v>1</v>
      </c>
    </row>
    <row r="75" spans="1:21" x14ac:dyDescent="0.2">
      <c r="A75" s="5" t="s">
        <v>91</v>
      </c>
      <c r="B75" s="396" t="s">
        <v>1</v>
      </c>
      <c r="C75" s="393" t="s">
        <v>1</v>
      </c>
      <c r="D75" s="393" t="s">
        <v>1</v>
      </c>
      <c r="E75" s="393" t="s">
        <v>1</v>
      </c>
      <c r="F75" s="393" t="s">
        <v>1</v>
      </c>
      <c r="G75" s="393" t="s">
        <v>1</v>
      </c>
      <c r="H75" s="393" t="s">
        <v>1</v>
      </c>
      <c r="I75" s="393" t="s">
        <v>1</v>
      </c>
      <c r="J75" s="393" t="s">
        <v>1</v>
      </c>
      <c r="K75" s="393" t="s">
        <v>1</v>
      </c>
      <c r="L75" s="393" t="s">
        <v>1</v>
      </c>
      <c r="M75" s="393" t="s">
        <v>1</v>
      </c>
      <c r="N75" s="393" t="s">
        <v>1</v>
      </c>
      <c r="O75" s="393" t="s">
        <v>1</v>
      </c>
      <c r="P75" s="393" t="s">
        <v>1</v>
      </c>
      <c r="Q75" s="393" t="s">
        <v>1</v>
      </c>
      <c r="R75" s="393" t="s">
        <v>1</v>
      </c>
      <c r="S75" s="393" t="s">
        <v>1</v>
      </c>
      <c r="T75" s="393" t="s">
        <v>1</v>
      </c>
      <c r="U75" s="393" t="s">
        <v>1</v>
      </c>
    </row>
    <row r="76" spans="1:21" x14ac:dyDescent="0.2">
      <c r="A76" s="2" t="s">
        <v>92</v>
      </c>
      <c r="B76" s="397">
        <v>211</v>
      </c>
      <c r="C76" s="394">
        <v>0.13983118534088099</v>
      </c>
      <c r="D76" s="394">
        <v>0.37961843609809898</v>
      </c>
      <c r="E76" s="394">
        <v>0.34447103738784801</v>
      </c>
      <c r="F76" s="394">
        <v>2.5024190545082099E-2</v>
      </c>
      <c r="G76" s="394">
        <v>0.25523412227630599</v>
      </c>
      <c r="H76" s="394">
        <v>0.21273994445800801</v>
      </c>
      <c r="I76" s="394">
        <v>0.36887133121490501</v>
      </c>
      <c r="J76" s="394">
        <v>3.6876451224088697E-2</v>
      </c>
      <c r="K76" s="394">
        <v>0.18303695321083099</v>
      </c>
      <c r="L76" s="394">
        <v>0.10920595377683601</v>
      </c>
      <c r="M76" s="394">
        <v>3.50321568548679E-2</v>
      </c>
      <c r="N76" s="394">
        <v>2.3953005671501201E-2</v>
      </c>
      <c r="O76" s="394">
        <v>5.5249672383069999E-2</v>
      </c>
      <c r="P76" s="394">
        <v>0.105024516582489</v>
      </c>
      <c r="Q76" s="394">
        <v>4.0735043585300397E-2</v>
      </c>
      <c r="R76" s="394">
        <v>9.0596377849578899E-2</v>
      </c>
      <c r="S76" s="394">
        <v>7.5778037309646606E-2</v>
      </c>
      <c r="T76" s="394">
        <v>0.10231138765811899</v>
      </c>
      <c r="U76" s="394">
        <v>0.16976898908615101</v>
      </c>
    </row>
    <row r="77" spans="1:21" x14ac:dyDescent="0.2">
      <c r="A77" s="2" t="s">
        <v>93</v>
      </c>
      <c r="B77" s="397">
        <v>81</v>
      </c>
      <c r="C77" s="394">
        <v>0.18888737261295299</v>
      </c>
      <c r="D77" s="394">
        <v>0.28912186622619601</v>
      </c>
      <c r="E77" s="394">
        <v>0.40980565547943099</v>
      </c>
      <c r="F77" s="394">
        <v>5.2006188780069403E-3</v>
      </c>
      <c r="G77" s="394">
        <v>0.31207242608070401</v>
      </c>
      <c r="H77" s="394">
        <v>0.23400199413299599</v>
      </c>
      <c r="I77" s="394">
        <v>0.38774916529655501</v>
      </c>
      <c r="J77" s="394">
        <v>1.3758543878793701E-2</v>
      </c>
      <c r="K77" s="394">
        <v>0.21197903156280501</v>
      </c>
      <c r="L77" s="394">
        <v>0.15734140574932101</v>
      </c>
      <c r="M77" s="394">
        <v>9.2669859528541607E-2</v>
      </c>
      <c r="N77" s="394">
        <v>6.4926020801067394E-2</v>
      </c>
      <c r="O77" s="394">
        <v>3.5495165735483197E-2</v>
      </c>
      <c r="P77" s="394">
        <v>9.7328409552574199E-2</v>
      </c>
      <c r="Q77" s="394">
        <v>5.2368592470884302E-2</v>
      </c>
      <c r="R77" s="394">
        <v>4.9846924841404003E-2</v>
      </c>
      <c r="S77" s="394">
        <v>5.4645176976919202E-2</v>
      </c>
      <c r="T77" s="394">
        <v>5.0595786422491101E-2</v>
      </c>
      <c r="U77" s="394">
        <v>0.32177379727363598</v>
      </c>
    </row>
    <row r="78" spans="1:21" x14ac:dyDescent="0.2">
      <c r="A78" s="2" t="s">
        <v>94</v>
      </c>
      <c r="B78" s="397">
        <v>109</v>
      </c>
      <c r="C78" s="394">
        <v>4.6101331710815402E-2</v>
      </c>
      <c r="D78" s="394">
        <v>4.9554463475942598E-2</v>
      </c>
      <c r="E78" s="394">
        <v>0.26208019256591802</v>
      </c>
      <c r="F78" s="394">
        <v>2.4151889607310299E-2</v>
      </c>
      <c r="G78" s="394">
        <v>0.32452699542045599</v>
      </c>
      <c r="H78" s="394">
        <v>7.7684678137302399E-2</v>
      </c>
      <c r="I78" s="394">
        <v>0.14697937667369801</v>
      </c>
      <c r="J78" s="394">
        <v>8.6926318705081898E-2</v>
      </c>
      <c r="K78" s="394">
        <v>0.17960733175277699</v>
      </c>
      <c r="L78" s="394">
        <v>0.124662287533283</v>
      </c>
      <c r="M78" s="394">
        <v>8.0672428011894198E-2</v>
      </c>
      <c r="N78" s="394">
        <v>0.27970910072326699</v>
      </c>
      <c r="O78" s="394">
        <v>7.8962422907352406E-2</v>
      </c>
      <c r="P78" s="394">
        <v>8.8779747486114502E-2</v>
      </c>
      <c r="Q78" s="394">
        <v>1.5821954235434501E-2</v>
      </c>
      <c r="R78" s="394">
        <v>0.108063541352749</v>
      </c>
      <c r="S78" s="394">
        <v>2.0185042172670399E-2</v>
      </c>
      <c r="T78" s="394">
        <v>9.3385823071003002E-2</v>
      </c>
      <c r="U78" s="394">
        <v>0.13054747879505199</v>
      </c>
    </row>
    <row r="79" spans="1:21" x14ac:dyDescent="0.2">
      <c r="A79" s="5" t="s">
        <v>95</v>
      </c>
      <c r="B79" s="396" t="s">
        <v>1</v>
      </c>
      <c r="C79" s="393" t="s">
        <v>1</v>
      </c>
      <c r="D79" s="393" t="s">
        <v>1</v>
      </c>
      <c r="E79" s="393" t="s">
        <v>1</v>
      </c>
      <c r="F79" s="393" t="s">
        <v>1</v>
      </c>
      <c r="G79" s="393" t="s">
        <v>1</v>
      </c>
      <c r="H79" s="393" t="s">
        <v>1</v>
      </c>
      <c r="I79" s="393" t="s">
        <v>1</v>
      </c>
      <c r="J79" s="393" t="s">
        <v>1</v>
      </c>
      <c r="K79" s="393" t="s">
        <v>1</v>
      </c>
      <c r="L79" s="393" t="s">
        <v>1</v>
      </c>
      <c r="M79" s="393" t="s">
        <v>1</v>
      </c>
      <c r="N79" s="393" t="s">
        <v>1</v>
      </c>
      <c r="O79" s="393" t="s">
        <v>1</v>
      </c>
      <c r="P79" s="393" t="s">
        <v>1</v>
      </c>
      <c r="Q79" s="393" t="s">
        <v>1</v>
      </c>
      <c r="R79" s="393" t="s">
        <v>1</v>
      </c>
      <c r="S79" s="393" t="s">
        <v>1</v>
      </c>
      <c r="T79" s="393" t="s">
        <v>1</v>
      </c>
      <c r="U79" s="393" t="s">
        <v>1</v>
      </c>
    </row>
    <row r="80" spans="1:21" x14ac:dyDescent="0.2">
      <c r="A80" s="2" t="s">
        <v>96</v>
      </c>
      <c r="B80" s="397">
        <v>104</v>
      </c>
      <c r="C80" s="394">
        <v>0.16712914407253299</v>
      </c>
      <c r="D80" s="394">
        <v>0.245562568306923</v>
      </c>
      <c r="E80" s="394">
        <v>0.37608414888382002</v>
      </c>
      <c r="F80" s="394">
        <v>4.2727049440145501E-3</v>
      </c>
      <c r="G80" s="394">
        <v>0.27759972214698803</v>
      </c>
      <c r="H80" s="394">
        <v>0.13631479442119601</v>
      </c>
      <c r="I80" s="394">
        <v>0.32103499770164501</v>
      </c>
      <c r="J80" s="394">
        <v>5.8127101510763203E-2</v>
      </c>
      <c r="K80" s="394">
        <v>0.21044521033763899</v>
      </c>
      <c r="L80" s="394">
        <v>0.19824187457561501</v>
      </c>
      <c r="M80" s="394">
        <v>6.92753866314888E-2</v>
      </c>
      <c r="N80" s="394">
        <v>8.1051968038082095E-2</v>
      </c>
      <c r="O80" s="394">
        <v>0.107045546174049</v>
      </c>
      <c r="P80" s="394">
        <v>0.108683742582798</v>
      </c>
      <c r="Q80" s="394">
        <v>4.6540990471839898E-2</v>
      </c>
      <c r="R80" s="394">
        <v>0.10178842395544099</v>
      </c>
      <c r="S80" s="394">
        <v>3.58834601938725E-2</v>
      </c>
      <c r="T80" s="394">
        <v>1.1796030215919E-2</v>
      </c>
      <c r="U80" s="394">
        <v>0.197881400585175</v>
      </c>
    </row>
    <row r="81" spans="1:21" x14ac:dyDescent="0.2">
      <c r="A81" s="2" t="s">
        <v>97</v>
      </c>
      <c r="B81" s="397">
        <v>62</v>
      </c>
      <c r="C81" s="394">
        <v>5.0207220017909997E-2</v>
      </c>
      <c r="D81" s="394">
        <v>9.90154594182968E-2</v>
      </c>
      <c r="E81" s="394">
        <v>0.20788881182670599</v>
      </c>
      <c r="F81" s="394">
        <v>4.2026229202747303E-2</v>
      </c>
      <c r="G81" s="394">
        <v>0.28319957852363598</v>
      </c>
      <c r="H81" s="394">
        <v>0.12804299592971799</v>
      </c>
      <c r="I81" s="394">
        <v>0.222795024514198</v>
      </c>
      <c r="J81" s="394">
        <v>6.9100335240364102E-2</v>
      </c>
      <c r="K81" s="394">
        <v>0.23556125164031999</v>
      </c>
      <c r="L81" s="394">
        <v>0.16352251172065699</v>
      </c>
      <c r="M81" s="394">
        <v>4.6403191983699799E-2</v>
      </c>
      <c r="N81" s="394">
        <v>0.219271630048752</v>
      </c>
      <c r="O81" s="394">
        <v>3.3772025257349E-2</v>
      </c>
      <c r="P81" s="394">
        <v>8.9930094778537806E-2</v>
      </c>
      <c r="Q81" s="394">
        <v>1.52984531596303E-2</v>
      </c>
      <c r="R81" s="394">
        <v>0.18921010196209001</v>
      </c>
      <c r="S81" s="394">
        <v>3.9269179105758702E-2</v>
      </c>
      <c r="T81" s="394">
        <v>1.42730381339788E-2</v>
      </c>
      <c r="U81" s="394">
        <v>0.21628139913082101</v>
      </c>
    </row>
    <row r="82" spans="1:21" x14ac:dyDescent="0.2">
      <c r="A82" s="2" t="s">
        <v>98</v>
      </c>
      <c r="B82" s="397">
        <v>19</v>
      </c>
      <c r="C82" s="394" t="s">
        <v>1</v>
      </c>
      <c r="D82" s="394" t="s">
        <v>1</v>
      </c>
      <c r="E82" s="394" t="s">
        <v>1</v>
      </c>
      <c r="F82" s="394" t="s">
        <v>1</v>
      </c>
      <c r="G82" s="394" t="s">
        <v>1</v>
      </c>
      <c r="H82" s="394" t="s">
        <v>1</v>
      </c>
      <c r="I82" s="394" t="s">
        <v>1</v>
      </c>
      <c r="J82" s="394" t="s">
        <v>1</v>
      </c>
      <c r="K82" s="394" t="s">
        <v>1</v>
      </c>
      <c r="L82" s="394" t="s">
        <v>1</v>
      </c>
      <c r="M82" s="394" t="s">
        <v>1</v>
      </c>
      <c r="N82" s="394" t="s">
        <v>1</v>
      </c>
      <c r="O82" s="394" t="s">
        <v>1</v>
      </c>
      <c r="P82" s="394" t="s">
        <v>1</v>
      </c>
      <c r="Q82" s="394" t="s">
        <v>1</v>
      </c>
      <c r="R82" s="394" t="s">
        <v>1</v>
      </c>
      <c r="S82" s="394" t="s">
        <v>1</v>
      </c>
      <c r="T82" s="394" t="s">
        <v>1</v>
      </c>
      <c r="U82" s="394" t="s">
        <v>1</v>
      </c>
    </row>
    <row r="83" spans="1:21" x14ac:dyDescent="0.2">
      <c r="A83" s="2" t="s">
        <v>99</v>
      </c>
      <c r="B83" s="397">
        <v>40</v>
      </c>
      <c r="C83" s="394">
        <v>5.3048200905323001E-2</v>
      </c>
      <c r="D83" s="394">
        <v>0.35264983773231501</v>
      </c>
      <c r="E83" s="394">
        <v>0.23171885311603499</v>
      </c>
      <c r="F83" s="394">
        <v>4.9369361251592601E-2</v>
      </c>
      <c r="G83" s="394">
        <v>0.15423083305358901</v>
      </c>
      <c r="H83" s="394">
        <v>0.24033658206462899</v>
      </c>
      <c r="I83" s="394">
        <v>0.33694475889205899</v>
      </c>
      <c r="J83" s="394">
        <v>9.6100427210331005E-2</v>
      </c>
      <c r="K83" s="394">
        <v>0.101882256567478</v>
      </c>
      <c r="L83" s="394">
        <v>7.7690802514553098E-2</v>
      </c>
      <c r="M83" s="394">
        <v>9.0099811553955106E-2</v>
      </c>
      <c r="N83" s="394">
        <v>0.15664915740490001</v>
      </c>
      <c r="O83" s="394">
        <v>4.3230220675468403E-2</v>
      </c>
      <c r="P83" s="394">
        <v>5.4165195673704099E-2</v>
      </c>
      <c r="Q83" s="394">
        <v>1.31293479353189E-2</v>
      </c>
      <c r="R83" s="394">
        <v>2.5608150288462601E-2</v>
      </c>
      <c r="S83" s="394">
        <v>5.8801792562007897E-2</v>
      </c>
      <c r="T83" s="394">
        <v>0.14914892613887801</v>
      </c>
      <c r="U83" s="394">
        <v>0.1537816375494</v>
      </c>
    </row>
    <row r="84" spans="1:21" x14ac:dyDescent="0.2">
      <c r="A84" s="2" t="s">
        <v>100</v>
      </c>
      <c r="B84" s="397">
        <v>17</v>
      </c>
      <c r="C84" s="394" t="s">
        <v>1</v>
      </c>
      <c r="D84" s="394" t="s">
        <v>1</v>
      </c>
      <c r="E84" s="394" t="s">
        <v>1</v>
      </c>
      <c r="F84" s="394" t="s">
        <v>1</v>
      </c>
      <c r="G84" s="394" t="s">
        <v>1</v>
      </c>
      <c r="H84" s="394" t="s">
        <v>1</v>
      </c>
      <c r="I84" s="394" t="s">
        <v>1</v>
      </c>
      <c r="J84" s="394" t="s">
        <v>1</v>
      </c>
      <c r="K84" s="394" t="s">
        <v>1</v>
      </c>
      <c r="L84" s="394" t="s">
        <v>1</v>
      </c>
      <c r="M84" s="394" t="s">
        <v>1</v>
      </c>
      <c r="N84" s="394" t="s">
        <v>1</v>
      </c>
      <c r="O84" s="394" t="s">
        <v>1</v>
      </c>
      <c r="P84" s="394" t="s">
        <v>1</v>
      </c>
      <c r="Q84" s="394" t="s">
        <v>1</v>
      </c>
      <c r="R84" s="394" t="s">
        <v>1</v>
      </c>
      <c r="S84" s="394" t="s">
        <v>1</v>
      </c>
      <c r="T84" s="394" t="s">
        <v>1</v>
      </c>
      <c r="U84" s="394" t="s">
        <v>1</v>
      </c>
    </row>
    <row r="85" spans="1:21" x14ac:dyDescent="0.2">
      <c r="A85" s="2" t="s">
        <v>101</v>
      </c>
      <c r="B85" s="397">
        <v>32</v>
      </c>
      <c r="C85" s="394">
        <v>0.25066506862640398</v>
      </c>
      <c r="D85" s="394">
        <v>0.29566895961761502</v>
      </c>
      <c r="E85" s="394">
        <v>0.37368145585060097</v>
      </c>
      <c r="F85" s="394">
        <v>0</v>
      </c>
      <c r="G85" s="394">
        <v>0.26887080073356601</v>
      </c>
      <c r="H85" s="394">
        <v>0.132591143250465</v>
      </c>
      <c r="I85" s="394">
        <v>0.27943399548530601</v>
      </c>
      <c r="J85" s="394">
        <v>7.8199701383709908E-3</v>
      </c>
      <c r="K85" s="394">
        <v>0.25508376955986001</v>
      </c>
      <c r="L85" s="394">
        <v>4.0546625852584797E-2</v>
      </c>
      <c r="M85" s="394">
        <v>6.5572179853916196E-2</v>
      </c>
      <c r="N85" s="394">
        <v>0.128594070672989</v>
      </c>
      <c r="O85" s="394">
        <v>0.11536946892738301</v>
      </c>
      <c r="P85" s="394">
        <v>0.247889325022697</v>
      </c>
      <c r="Q85" s="394">
        <v>1.7863754183054002E-2</v>
      </c>
      <c r="R85" s="394">
        <v>8.2658901810646099E-2</v>
      </c>
      <c r="S85" s="394">
        <v>0</v>
      </c>
      <c r="T85" s="394">
        <v>0.124813713133335</v>
      </c>
      <c r="U85" s="394">
        <v>0.122933574020863</v>
      </c>
    </row>
    <row r="86" spans="1:21" x14ac:dyDescent="0.2">
      <c r="A86" s="2" t="s">
        <v>102</v>
      </c>
      <c r="B86" s="397">
        <v>9</v>
      </c>
      <c r="C86" s="394" t="s">
        <v>1</v>
      </c>
      <c r="D86" s="394" t="s">
        <v>1</v>
      </c>
      <c r="E86" s="394" t="s">
        <v>1</v>
      </c>
      <c r="F86" s="394" t="s">
        <v>1</v>
      </c>
      <c r="G86" s="394" t="s">
        <v>1</v>
      </c>
      <c r="H86" s="394" t="s">
        <v>1</v>
      </c>
      <c r="I86" s="394" t="s">
        <v>1</v>
      </c>
      <c r="J86" s="394" t="s">
        <v>1</v>
      </c>
      <c r="K86" s="394" t="s">
        <v>1</v>
      </c>
      <c r="L86" s="394" t="s">
        <v>1</v>
      </c>
      <c r="M86" s="394" t="s">
        <v>1</v>
      </c>
      <c r="N86" s="394" t="s">
        <v>1</v>
      </c>
      <c r="O86" s="394" t="s">
        <v>1</v>
      </c>
      <c r="P86" s="394" t="s">
        <v>1</v>
      </c>
      <c r="Q86" s="394" t="s">
        <v>1</v>
      </c>
      <c r="R86" s="394" t="s">
        <v>1</v>
      </c>
      <c r="S86" s="394" t="s">
        <v>1</v>
      </c>
      <c r="T86" s="394" t="s">
        <v>1</v>
      </c>
      <c r="U86" s="394" t="s">
        <v>1</v>
      </c>
    </row>
    <row r="87" spans="1:21" x14ac:dyDescent="0.2">
      <c r="A87" s="2" t="s">
        <v>103</v>
      </c>
      <c r="B87" s="397">
        <v>11</v>
      </c>
      <c r="C87" s="394" t="s">
        <v>1</v>
      </c>
      <c r="D87" s="394" t="s">
        <v>1</v>
      </c>
      <c r="E87" s="394" t="s">
        <v>1</v>
      </c>
      <c r="F87" s="394" t="s">
        <v>1</v>
      </c>
      <c r="G87" s="394" t="s">
        <v>1</v>
      </c>
      <c r="H87" s="394" t="s">
        <v>1</v>
      </c>
      <c r="I87" s="394" t="s">
        <v>1</v>
      </c>
      <c r="J87" s="394" t="s">
        <v>1</v>
      </c>
      <c r="K87" s="394" t="s">
        <v>1</v>
      </c>
      <c r="L87" s="394" t="s">
        <v>1</v>
      </c>
      <c r="M87" s="394" t="s">
        <v>1</v>
      </c>
      <c r="N87" s="394" t="s">
        <v>1</v>
      </c>
      <c r="O87" s="394" t="s">
        <v>1</v>
      </c>
      <c r="P87" s="394" t="s">
        <v>1</v>
      </c>
      <c r="Q87" s="394" t="s">
        <v>1</v>
      </c>
      <c r="R87" s="394" t="s">
        <v>1</v>
      </c>
      <c r="S87" s="394" t="s">
        <v>1</v>
      </c>
      <c r="T87" s="394" t="s">
        <v>1</v>
      </c>
      <c r="U87" s="394" t="s">
        <v>1</v>
      </c>
    </row>
    <row r="88" spans="1:21" x14ac:dyDescent="0.2">
      <c r="A88" s="2" t="s">
        <v>104</v>
      </c>
      <c r="B88" s="397">
        <v>102</v>
      </c>
      <c r="C88" s="394">
        <v>0.116371437907219</v>
      </c>
      <c r="D88" s="394">
        <v>0.36816602945327798</v>
      </c>
      <c r="E88" s="394">
        <v>0.42473548650741599</v>
      </c>
      <c r="F88" s="394">
        <v>2.4154944345354999E-2</v>
      </c>
      <c r="G88" s="394">
        <v>0.316551983356476</v>
      </c>
      <c r="H88" s="394">
        <v>0.214642003178596</v>
      </c>
      <c r="I88" s="394">
        <v>0.36478993296623202</v>
      </c>
      <c r="J88" s="394">
        <v>1.5039515681564799E-2</v>
      </c>
      <c r="K88" s="394">
        <v>0.19174373149871801</v>
      </c>
      <c r="L88" s="394">
        <v>0.105954691767693</v>
      </c>
      <c r="M88" s="394">
        <v>2.83084437251091E-2</v>
      </c>
      <c r="N88" s="394">
        <v>2.6546020060777699E-2</v>
      </c>
      <c r="O88" s="394">
        <v>4.6663723886013003E-2</v>
      </c>
      <c r="P88" s="394">
        <v>8.1728942692279802E-2</v>
      </c>
      <c r="Q88" s="394">
        <v>4.7063045203685802E-2</v>
      </c>
      <c r="R88" s="394">
        <v>6.6220834851264995E-2</v>
      </c>
      <c r="S88" s="394">
        <v>9.6395522356033297E-2</v>
      </c>
      <c r="T88" s="394">
        <v>0.153292655944824</v>
      </c>
      <c r="U88" s="394">
        <v>0.19487798213958701</v>
      </c>
    </row>
    <row r="89" spans="1:21" x14ac:dyDescent="0.2">
      <c r="A89" s="5" t="s">
        <v>105</v>
      </c>
      <c r="B89" s="396" t="s">
        <v>1</v>
      </c>
      <c r="C89" s="393" t="s">
        <v>1</v>
      </c>
      <c r="D89" s="393" t="s">
        <v>1</v>
      </c>
      <c r="E89" s="393" t="s">
        <v>1</v>
      </c>
      <c r="F89" s="393" t="s">
        <v>1</v>
      </c>
      <c r="G89" s="393" t="s">
        <v>1</v>
      </c>
      <c r="H89" s="393" t="s">
        <v>1</v>
      </c>
      <c r="I89" s="393" t="s">
        <v>1</v>
      </c>
      <c r="J89" s="393" t="s">
        <v>1</v>
      </c>
      <c r="K89" s="393" t="s">
        <v>1</v>
      </c>
      <c r="L89" s="393" t="s">
        <v>1</v>
      </c>
      <c r="M89" s="393" t="s">
        <v>1</v>
      </c>
      <c r="N89" s="393" t="s">
        <v>1</v>
      </c>
      <c r="O89" s="393" t="s">
        <v>1</v>
      </c>
      <c r="P89" s="393" t="s">
        <v>1</v>
      </c>
      <c r="Q89" s="393" t="s">
        <v>1</v>
      </c>
      <c r="R89" s="393" t="s">
        <v>1</v>
      </c>
      <c r="S89" s="393" t="s">
        <v>1</v>
      </c>
      <c r="T89" s="393" t="s">
        <v>1</v>
      </c>
      <c r="U89" s="393" t="s">
        <v>1</v>
      </c>
    </row>
    <row r="90" spans="1:21" x14ac:dyDescent="0.2">
      <c r="A90" s="2" t="s">
        <v>106</v>
      </c>
      <c r="B90" s="397">
        <v>63</v>
      </c>
      <c r="C90" s="394">
        <v>1.9285934045910801E-2</v>
      </c>
      <c r="D90" s="394">
        <v>0.46987763047218301</v>
      </c>
      <c r="E90" s="394">
        <v>0.31698116660118097</v>
      </c>
      <c r="F90" s="394">
        <v>5.9778541326522799E-2</v>
      </c>
      <c r="G90" s="394">
        <v>0.24507580697536499</v>
      </c>
      <c r="H90" s="394">
        <v>0.109899587929249</v>
      </c>
      <c r="I90" s="394">
        <v>0.47541964054107699</v>
      </c>
      <c r="J90" s="394">
        <v>5.5795796215534202E-3</v>
      </c>
      <c r="K90" s="394">
        <v>0.19137944281101199</v>
      </c>
      <c r="L90" s="394">
        <v>0.10740960389375701</v>
      </c>
      <c r="M90" s="394">
        <v>2.4315971881151199E-2</v>
      </c>
      <c r="N90" s="394">
        <v>6.7769013345241505E-2</v>
      </c>
      <c r="O90" s="394">
        <v>0.10277783125639001</v>
      </c>
      <c r="P90" s="394">
        <v>0.12950010597705799</v>
      </c>
      <c r="Q90" s="394">
        <v>2.7795305475592599E-2</v>
      </c>
      <c r="R90" s="394">
        <v>1.5937205404043201E-2</v>
      </c>
      <c r="S90" s="394">
        <v>6.5991781651973697E-2</v>
      </c>
      <c r="T90" s="394">
        <v>7.7659197151660905E-2</v>
      </c>
      <c r="U90" s="394">
        <v>0.23889131844043701</v>
      </c>
    </row>
    <row r="91" spans="1:21" x14ac:dyDescent="0.2">
      <c r="A91" s="2" t="s">
        <v>107</v>
      </c>
      <c r="B91" s="397">
        <v>103</v>
      </c>
      <c r="C91" s="394">
        <v>3.7864692509174298E-2</v>
      </c>
      <c r="D91" s="394">
        <v>0.27398109436035201</v>
      </c>
      <c r="E91" s="394">
        <v>0.342398852109909</v>
      </c>
      <c r="F91" s="394">
        <v>2.3808777332305901E-2</v>
      </c>
      <c r="G91" s="394">
        <v>0.42059838771820102</v>
      </c>
      <c r="H91" s="394">
        <v>0.230391785502434</v>
      </c>
      <c r="I91" s="394">
        <v>0.257390916347504</v>
      </c>
      <c r="J91" s="394">
        <v>5.9518832713365603E-2</v>
      </c>
      <c r="K91" s="394">
        <v>0.18711316585540799</v>
      </c>
      <c r="L91" s="394">
        <v>0.13112333416938801</v>
      </c>
      <c r="M91" s="394">
        <v>4.6776726841926602E-2</v>
      </c>
      <c r="N91" s="394">
        <v>8.9259423315525097E-2</v>
      </c>
      <c r="O91" s="394">
        <v>2.6773804798722298E-2</v>
      </c>
      <c r="P91" s="394">
        <v>8.0328904092311901E-2</v>
      </c>
      <c r="Q91" s="394">
        <v>3.0345015227794599E-2</v>
      </c>
      <c r="R91" s="394">
        <v>0.13062229752540599</v>
      </c>
      <c r="S91" s="394">
        <v>6.3705012202262906E-2</v>
      </c>
      <c r="T91" s="394">
        <v>9.3526713550090804E-2</v>
      </c>
      <c r="U91" s="394">
        <v>0.133662730455399</v>
      </c>
    </row>
    <row r="92" spans="1:21" x14ac:dyDescent="0.2">
      <c r="A92" s="2" t="s">
        <v>108</v>
      </c>
      <c r="B92" s="397">
        <v>169</v>
      </c>
      <c r="C92" s="394">
        <v>0.214589267969131</v>
      </c>
      <c r="D92" s="394">
        <v>0.18019899725913999</v>
      </c>
      <c r="E92" s="394">
        <v>0.38753351569175698</v>
      </c>
      <c r="F92" s="394">
        <v>4.8192953690886497E-3</v>
      </c>
      <c r="G92" s="394">
        <v>0.23810282349586501</v>
      </c>
      <c r="H92" s="394">
        <v>0.21104830503463701</v>
      </c>
      <c r="I92" s="394">
        <v>0.31279614567756697</v>
      </c>
      <c r="J92" s="394">
        <v>3.8336247205734302E-2</v>
      </c>
      <c r="K92" s="394">
        <v>0.179447561502457</v>
      </c>
      <c r="L92" s="394">
        <v>0.11063601821661</v>
      </c>
      <c r="M92" s="394">
        <v>5.6394055485725403E-2</v>
      </c>
      <c r="N92" s="394">
        <v>0.120836116373539</v>
      </c>
      <c r="O92" s="394">
        <v>6.0171246528625502E-2</v>
      </c>
      <c r="P92" s="394">
        <v>8.9467696845531505E-2</v>
      </c>
      <c r="Q92" s="394">
        <v>5.5151846259832403E-2</v>
      </c>
      <c r="R92" s="394">
        <v>6.9068625569343595E-2</v>
      </c>
      <c r="S92" s="394">
        <v>5.46989515423775E-2</v>
      </c>
      <c r="T92" s="394">
        <v>9.1051444411277799E-2</v>
      </c>
      <c r="U92" s="394">
        <v>0.20562256872654</v>
      </c>
    </row>
    <row r="93" spans="1:21" x14ac:dyDescent="0.2">
      <c r="A93" s="2" t="s">
        <v>109</v>
      </c>
      <c r="B93" s="397">
        <v>23</v>
      </c>
      <c r="C93" s="394" t="s">
        <v>1</v>
      </c>
      <c r="D93" s="394" t="s">
        <v>1</v>
      </c>
      <c r="E93" s="394" t="s">
        <v>1</v>
      </c>
      <c r="F93" s="394" t="s">
        <v>1</v>
      </c>
      <c r="G93" s="394" t="s">
        <v>1</v>
      </c>
      <c r="H93" s="394" t="s">
        <v>1</v>
      </c>
      <c r="I93" s="394" t="s">
        <v>1</v>
      </c>
      <c r="J93" s="394" t="s">
        <v>1</v>
      </c>
      <c r="K93" s="394" t="s">
        <v>1</v>
      </c>
      <c r="L93" s="394" t="s">
        <v>1</v>
      </c>
      <c r="M93" s="394" t="s">
        <v>1</v>
      </c>
      <c r="N93" s="394" t="s">
        <v>1</v>
      </c>
      <c r="O93" s="394" t="s">
        <v>1</v>
      </c>
      <c r="P93" s="394" t="s">
        <v>1</v>
      </c>
      <c r="Q93" s="394" t="s">
        <v>1</v>
      </c>
      <c r="R93" s="394" t="s">
        <v>1</v>
      </c>
      <c r="S93" s="394" t="s">
        <v>1</v>
      </c>
      <c r="T93" s="394" t="s">
        <v>1</v>
      </c>
      <c r="U93" s="394" t="s">
        <v>1</v>
      </c>
    </row>
    <row r="94" spans="1:21" x14ac:dyDescent="0.2">
      <c r="A94" s="5" t="s">
        <v>110</v>
      </c>
      <c r="B94" s="396" t="s">
        <v>1</v>
      </c>
      <c r="C94" s="393" t="s">
        <v>1</v>
      </c>
      <c r="D94" s="393" t="s">
        <v>1</v>
      </c>
      <c r="E94" s="393" t="s">
        <v>1</v>
      </c>
      <c r="F94" s="393" t="s">
        <v>1</v>
      </c>
      <c r="G94" s="393" t="s">
        <v>1</v>
      </c>
      <c r="H94" s="393" t="s">
        <v>1</v>
      </c>
      <c r="I94" s="393" t="s">
        <v>1</v>
      </c>
      <c r="J94" s="393" t="s">
        <v>1</v>
      </c>
      <c r="K94" s="393" t="s">
        <v>1</v>
      </c>
      <c r="L94" s="393" t="s">
        <v>1</v>
      </c>
      <c r="M94" s="393" t="s">
        <v>1</v>
      </c>
      <c r="N94" s="393" t="s">
        <v>1</v>
      </c>
      <c r="O94" s="393" t="s">
        <v>1</v>
      </c>
      <c r="P94" s="393" t="s">
        <v>1</v>
      </c>
      <c r="Q94" s="393" t="s">
        <v>1</v>
      </c>
      <c r="R94" s="393" t="s">
        <v>1</v>
      </c>
      <c r="S94" s="393" t="s">
        <v>1</v>
      </c>
      <c r="T94" s="393" t="s">
        <v>1</v>
      </c>
      <c r="U94" s="393" t="s">
        <v>1</v>
      </c>
    </row>
    <row r="95" spans="1:21" x14ac:dyDescent="0.2">
      <c r="A95" s="2" t="s">
        <v>106</v>
      </c>
      <c r="B95" s="397">
        <v>98</v>
      </c>
      <c r="C95" s="394">
        <v>1.55997313559055E-2</v>
      </c>
      <c r="D95" s="394">
        <v>0.399237871170044</v>
      </c>
      <c r="E95" s="394">
        <v>0.29339355230331399</v>
      </c>
      <c r="F95" s="394">
        <v>4.9525175243616097E-2</v>
      </c>
      <c r="G95" s="394">
        <v>0.329551130533218</v>
      </c>
      <c r="H95" s="394">
        <v>0.125142067670822</v>
      </c>
      <c r="I95" s="394">
        <v>0.36521381139755199</v>
      </c>
      <c r="J95" s="394">
        <v>1.58537477254868E-2</v>
      </c>
      <c r="K95" s="394">
        <v>0.16202460229396801</v>
      </c>
      <c r="L95" s="394">
        <v>0.11155959218740499</v>
      </c>
      <c r="M95" s="394">
        <v>2.5279512628912901E-2</v>
      </c>
      <c r="N95" s="394">
        <v>6.1322215944528601E-2</v>
      </c>
      <c r="O95" s="394">
        <v>7.3134653270244598E-2</v>
      </c>
      <c r="P95" s="394">
        <v>0.14274987578392001</v>
      </c>
      <c r="Q95" s="394">
        <v>2.4102836847305301E-2</v>
      </c>
      <c r="R95" s="394">
        <v>6.8005189299583393E-2</v>
      </c>
      <c r="S95" s="394">
        <v>5.2476365119218799E-2</v>
      </c>
      <c r="T95" s="394">
        <v>0.10345897078514101</v>
      </c>
      <c r="U95" s="394">
        <v>0.22744624316692399</v>
      </c>
    </row>
    <row r="96" spans="1:21" x14ac:dyDescent="0.2">
      <c r="A96" s="2" t="s">
        <v>107</v>
      </c>
      <c r="B96" s="397">
        <v>112</v>
      </c>
      <c r="C96" s="394">
        <v>9.3852527439594297E-2</v>
      </c>
      <c r="D96" s="394">
        <v>0.235228061676025</v>
      </c>
      <c r="E96" s="394">
        <v>0.353711128234863</v>
      </c>
      <c r="F96" s="394">
        <v>1.9718436524272E-2</v>
      </c>
      <c r="G96" s="394">
        <v>0.336479961872101</v>
      </c>
      <c r="H96" s="394">
        <v>0.21748366951942399</v>
      </c>
      <c r="I96" s="394">
        <v>0.30544805526733398</v>
      </c>
      <c r="J96" s="394">
        <v>8.9701555669307695E-2</v>
      </c>
      <c r="K96" s="394">
        <v>0.234351351857185</v>
      </c>
      <c r="L96" s="394">
        <v>0.163896828889847</v>
      </c>
      <c r="M96" s="394">
        <v>6.0451168566942201E-2</v>
      </c>
      <c r="N96" s="394">
        <v>0.129386886954308</v>
      </c>
      <c r="O96" s="394">
        <v>4.0484081953764003E-2</v>
      </c>
      <c r="P96" s="394">
        <v>5.7648070156574201E-2</v>
      </c>
      <c r="Q96" s="394">
        <v>3.6732014268636697E-2</v>
      </c>
      <c r="R96" s="394">
        <v>0.10637491196394</v>
      </c>
      <c r="S96" s="394">
        <v>7.2741061449050903E-2</v>
      </c>
      <c r="T96" s="394">
        <v>7.3935359716415405E-2</v>
      </c>
      <c r="U96" s="394">
        <v>0.163382694125175</v>
      </c>
    </row>
    <row r="97" spans="1:21" x14ac:dyDescent="0.2">
      <c r="A97" s="2" t="s">
        <v>108</v>
      </c>
      <c r="B97" s="397">
        <v>135</v>
      </c>
      <c r="C97" s="394">
        <v>0.26365301012992898</v>
      </c>
      <c r="D97" s="394">
        <v>0.20593014359474199</v>
      </c>
      <c r="E97" s="394">
        <v>0.40212529897689803</v>
      </c>
      <c r="F97" s="394">
        <v>0</v>
      </c>
      <c r="G97" s="394">
        <v>0.212473079562187</v>
      </c>
      <c r="H97" s="394">
        <v>0.229956090450287</v>
      </c>
      <c r="I97" s="394">
        <v>0.31725922226905801</v>
      </c>
      <c r="J97" s="394">
        <v>6.65064435452223E-3</v>
      </c>
      <c r="K97" s="394">
        <v>0.17390137910842901</v>
      </c>
      <c r="L97" s="394">
        <v>6.6210143268108396E-2</v>
      </c>
      <c r="M97" s="394">
        <v>4.8319902271032299E-2</v>
      </c>
      <c r="N97" s="394">
        <v>9.7014255821704906E-2</v>
      </c>
      <c r="O97" s="394">
        <v>5.9697151184081997E-2</v>
      </c>
      <c r="P97" s="394">
        <v>8.5661433637142195E-2</v>
      </c>
      <c r="Q97" s="394">
        <v>5.8509167283773401E-2</v>
      </c>
      <c r="R97" s="394">
        <v>5.1535967737436301E-2</v>
      </c>
      <c r="S97" s="394">
        <v>5.2062034606933601E-2</v>
      </c>
      <c r="T97" s="394">
        <v>8.4915004670620006E-2</v>
      </c>
      <c r="U97" s="394">
        <v>0.17897130548953999</v>
      </c>
    </row>
    <row r="98" spans="1:21" x14ac:dyDescent="0.2">
      <c r="A98" s="2" t="s">
        <v>109</v>
      </c>
      <c r="B98" s="397">
        <v>13</v>
      </c>
      <c r="C98" s="394" t="s">
        <v>1</v>
      </c>
      <c r="D98" s="394" t="s">
        <v>1</v>
      </c>
      <c r="E98" s="394" t="s">
        <v>1</v>
      </c>
      <c r="F98" s="394" t="s">
        <v>1</v>
      </c>
      <c r="G98" s="394" t="s">
        <v>1</v>
      </c>
      <c r="H98" s="394" t="s">
        <v>1</v>
      </c>
      <c r="I98" s="394" t="s">
        <v>1</v>
      </c>
      <c r="J98" s="394" t="s">
        <v>1</v>
      </c>
      <c r="K98" s="394" t="s">
        <v>1</v>
      </c>
      <c r="L98" s="394" t="s">
        <v>1</v>
      </c>
      <c r="M98" s="394" t="s">
        <v>1</v>
      </c>
      <c r="N98" s="394" t="s">
        <v>1</v>
      </c>
      <c r="O98" s="394" t="s">
        <v>1</v>
      </c>
      <c r="P98" s="394" t="s">
        <v>1</v>
      </c>
      <c r="Q98" s="394" t="s">
        <v>1</v>
      </c>
      <c r="R98" s="394" t="s">
        <v>1</v>
      </c>
      <c r="S98" s="394" t="s">
        <v>1</v>
      </c>
      <c r="T98" s="394" t="s">
        <v>1</v>
      </c>
      <c r="U98" s="394" t="s">
        <v>1</v>
      </c>
    </row>
    <row r="99" spans="1:21" x14ac:dyDescent="0.2">
      <c r="A99" s="5" t="s">
        <v>111</v>
      </c>
      <c r="B99" s="396" t="s">
        <v>1</v>
      </c>
      <c r="C99" s="393" t="s">
        <v>1</v>
      </c>
      <c r="D99" s="393" t="s">
        <v>1</v>
      </c>
      <c r="E99" s="393" t="s">
        <v>1</v>
      </c>
      <c r="F99" s="393" t="s">
        <v>1</v>
      </c>
      <c r="G99" s="393" t="s">
        <v>1</v>
      </c>
      <c r="H99" s="393" t="s">
        <v>1</v>
      </c>
      <c r="I99" s="393" t="s">
        <v>1</v>
      </c>
      <c r="J99" s="393" t="s">
        <v>1</v>
      </c>
      <c r="K99" s="393" t="s">
        <v>1</v>
      </c>
      <c r="L99" s="393" t="s">
        <v>1</v>
      </c>
      <c r="M99" s="393" t="s">
        <v>1</v>
      </c>
      <c r="N99" s="393" t="s">
        <v>1</v>
      </c>
      <c r="O99" s="393" t="s">
        <v>1</v>
      </c>
      <c r="P99" s="393" t="s">
        <v>1</v>
      </c>
      <c r="Q99" s="393" t="s">
        <v>1</v>
      </c>
      <c r="R99" s="393" t="s">
        <v>1</v>
      </c>
      <c r="S99" s="393" t="s">
        <v>1</v>
      </c>
      <c r="T99" s="393" t="s">
        <v>1</v>
      </c>
      <c r="U99" s="393" t="s">
        <v>1</v>
      </c>
    </row>
    <row r="100" spans="1:21" x14ac:dyDescent="0.2">
      <c r="A100" s="2" t="s">
        <v>112</v>
      </c>
      <c r="B100" s="397">
        <v>46</v>
      </c>
      <c r="C100" s="394">
        <v>0</v>
      </c>
      <c r="D100" s="394">
        <v>0.55995345115661599</v>
      </c>
      <c r="E100" s="394">
        <v>0.41702222824096702</v>
      </c>
      <c r="F100" s="394">
        <v>2.2870313376188299E-2</v>
      </c>
      <c r="G100" s="394">
        <v>0.13259141147136699</v>
      </c>
      <c r="H100" s="394">
        <v>0.25208464264869701</v>
      </c>
      <c r="I100" s="394">
        <v>0.335669696331024</v>
      </c>
      <c r="J100" s="394">
        <v>3.9689194411039401E-2</v>
      </c>
      <c r="K100" s="394">
        <v>0.20878918468952201</v>
      </c>
      <c r="L100" s="394">
        <v>3.98128628730774E-2</v>
      </c>
      <c r="M100" s="394">
        <v>9.9316211417317408E-3</v>
      </c>
      <c r="N100" s="394">
        <v>0</v>
      </c>
      <c r="O100" s="394">
        <v>1.93891059607267E-2</v>
      </c>
      <c r="P100" s="394">
        <v>7.0066533982753795E-2</v>
      </c>
      <c r="Q100" s="394">
        <v>0</v>
      </c>
      <c r="R100" s="394">
        <v>0.123607195913792</v>
      </c>
      <c r="S100" s="394">
        <v>0.11116352677345299</v>
      </c>
      <c r="T100" s="394">
        <v>7.0646829903125805E-2</v>
      </c>
      <c r="U100" s="394">
        <v>0.16655020415782901</v>
      </c>
    </row>
    <row r="101" spans="1:21" x14ac:dyDescent="0.2">
      <c r="A101" s="2" t="s">
        <v>113</v>
      </c>
      <c r="B101" s="397">
        <v>110</v>
      </c>
      <c r="C101" s="394">
        <v>0.19600644707679701</v>
      </c>
      <c r="D101" s="394">
        <v>0.40661546587943997</v>
      </c>
      <c r="E101" s="394">
        <v>0.440769612789154</v>
      </c>
      <c r="F101" s="394">
        <v>0</v>
      </c>
      <c r="G101" s="394">
        <v>0.25886929035186801</v>
      </c>
      <c r="H101" s="394">
        <v>0.24271140992641399</v>
      </c>
      <c r="I101" s="394">
        <v>0.49100306630134599</v>
      </c>
      <c r="J101" s="394">
        <v>0</v>
      </c>
      <c r="K101" s="394">
        <v>0.20579065382480599</v>
      </c>
      <c r="L101" s="394">
        <v>0.19644114375114399</v>
      </c>
      <c r="M101" s="394">
        <v>5.7354196906089797E-2</v>
      </c>
      <c r="N101" s="394">
        <v>1.6809439286589602E-2</v>
      </c>
      <c r="O101" s="394">
        <v>0.10303720831870999</v>
      </c>
      <c r="P101" s="394">
        <v>9.9035173654556302E-2</v>
      </c>
      <c r="Q101" s="394">
        <v>8.1864766776561695E-2</v>
      </c>
      <c r="R101" s="394">
        <v>9.6183642745018005E-2</v>
      </c>
      <c r="S101" s="394">
        <v>8.6415827274322496E-2</v>
      </c>
      <c r="T101" s="394">
        <v>6.83885812759399E-2</v>
      </c>
      <c r="U101" s="394">
        <v>0.215986683964729</v>
      </c>
    </row>
    <row r="102" spans="1:21" x14ac:dyDescent="0.2">
      <c r="A102" s="2" t="s">
        <v>114</v>
      </c>
      <c r="B102" s="397">
        <v>111</v>
      </c>
      <c r="C102" s="394">
        <v>0.21114155650138899</v>
      </c>
      <c r="D102" s="394">
        <v>0.27344524860382102</v>
      </c>
      <c r="E102" s="394">
        <v>0.33554184436798101</v>
      </c>
      <c r="F102" s="394">
        <v>8.1505803391337395E-3</v>
      </c>
      <c r="G102" s="394">
        <v>0.32131919264793402</v>
      </c>
      <c r="H102" s="394">
        <v>0.14751727879047399</v>
      </c>
      <c r="I102" s="394">
        <v>0.37938457727432301</v>
      </c>
      <c r="J102" s="394">
        <v>4.0856957435607903E-2</v>
      </c>
      <c r="K102" s="394">
        <v>0.197867050766945</v>
      </c>
      <c r="L102" s="394">
        <v>0.110304169356823</v>
      </c>
      <c r="M102" s="394">
        <v>9.33181196451187E-2</v>
      </c>
      <c r="N102" s="394">
        <v>1.6473658382892602E-2</v>
      </c>
      <c r="O102" s="394">
        <v>6.0218997299671201E-2</v>
      </c>
      <c r="P102" s="394">
        <v>9.4992317259311704E-2</v>
      </c>
      <c r="Q102" s="394">
        <v>3.5560529679060003E-2</v>
      </c>
      <c r="R102" s="394">
        <v>7.0376977324485807E-2</v>
      </c>
      <c r="S102" s="394">
        <v>4.7828007489442798E-2</v>
      </c>
      <c r="T102" s="394">
        <v>0.119163274765015</v>
      </c>
      <c r="U102" s="394">
        <v>0.17941503226757</v>
      </c>
    </row>
    <row r="103" spans="1:21" x14ac:dyDescent="0.2">
      <c r="A103" s="2" t="s">
        <v>115</v>
      </c>
      <c r="B103" s="397">
        <v>52</v>
      </c>
      <c r="C103" s="394">
        <v>0.123038493096828</v>
      </c>
      <c r="D103" s="394">
        <v>3.39160524308681E-2</v>
      </c>
      <c r="E103" s="394">
        <v>0.41255000233650202</v>
      </c>
      <c r="F103" s="394">
        <v>1.55206639319658E-2</v>
      </c>
      <c r="G103" s="394">
        <v>0.29602038860321001</v>
      </c>
      <c r="H103" s="394">
        <v>0.123018458485603</v>
      </c>
      <c r="I103" s="394">
        <v>0.212374538183212</v>
      </c>
      <c r="J103" s="394">
        <v>8.6142428219318404E-2</v>
      </c>
      <c r="K103" s="394">
        <v>0.24078752100467701</v>
      </c>
      <c r="L103" s="394">
        <v>0.15638180077076</v>
      </c>
      <c r="M103" s="394">
        <v>6.7421413958072704E-2</v>
      </c>
      <c r="N103" s="394">
        <v>0.147786930203438</v>
      </c>
      <c r="O103" s="394">
        <v>8.8116683065891294E-2</v>
      </c>
      <c r="P103" s="394">
        <v>0.17266881465911901</v>
      </c>
      <c r="Q103" s="394">
        <v>2.6409784331917801E-2</v>
      </c>
      <c r="R103" s="394">
        <v>7.90374130010605E-2</v>
      </c>
      <c r="S103" s="394">
        <v>2.1276678889989901E-2</v>
      </c>
      <c r="T103" s="394">
        <v>0.124256901443005</v>
      </c>
      <c r="U103" s="394">
        <v>0.19229903817176799</v>
      </c>
    </row>
    <row r="104" spans="1:21" x14ac:dyDescent="0.2">
      <c r="A104" s="2" t="s">
        <v>116</v>
      </c>
      <c r="B104" s="397">
        <v>33</v>
      </c>
      <c r="C104" s="394">
        <v>7.5848683714866597E-2</v>
      </c>
      <c r="D104" s="394">
        <v>6.66453391313553E-2</v>
      </c>
      <c r="E104" s="394">
        <v>0.109354473650455</v>
      </c>
      <c r="F104" s="394">
        <v>7.8795671463012695E-2</v>
      </c>
      <c r="G104" s="394">
        <v>0.46107822656631497</v>
      </c>
      <c r="H104" s="394">
        <v>0.19266767799854301</v>
      </c>
      <c r="I104" s="394">
        <v>9.0609759092330905E-2</v>
      </c>
      <c r="J104" s="394">
        <v>9.6582584083080306E-2</v>
      </c>
      <c r="K104" s="394">
        <v>4.62017431855202E-2</v>
      </c>
      <c r="L104" s="394">
        <v>0.112576462328434</v>
      </c>
      <c r="M104" s="394">
        <v>5.03640174865723E-2</v>
      </c>
      <c r="N104" s="394">
        <v>0.19302588701248199</v>
      </c>
      <c r="O104" s="394">
        <v>0</v>
      </c>
      <c r="P104" s="394">
        <v>6.21991828083992E-2</v>
      </c>
      <c r="Q104" s="394">
        <v>2.9799820855259899E-2</v>
      </c>
      <c r="R104" s="394">
        <v>5.8128852397203397E-2</v>
      </c>
      <c r="S104" s="394">
        <v>2.1966701373457902E-2</v>
      </c>
      <c r="T104" s="394">
        <v>0.123642727732658</v>
      </c>
      <c r="U104" s="394">
        <v>0.26621541380882302</v>
      </c>
    </row>
    <row r="105" spans="1:21" x14ac:dyDescent="0.2">
      <c r="A105" s="2" t="s">
        <v>117</v>
      </c>
      <c r="B105" s="397">
        <v>28</v>
      </c>
      <c r="C105" s="394" t="s">
        <v>1</v>
      </c>
      <c r="D105" s="394" t="s">
        <v>1</v>
      </c>
      <c r="E105" s="394" t="s">
        <v>1</v>
      </c>
      <c r="F105" s="394" t="s">
        <v>1</v>
      </c>
      <c r="G105" s="394" t="s">
        <v>1</v>
      </c>
      <c r="H105" s="394" t="s">
        <v>1</v>
      </c>
      <c r="I105" s="394" t="s">
        <v>1</v>
      </c>
      <c r="J105" s="394" t="s">
        <v>1</v>
      </c>
      <c r="K105" s="394" t="s">
        <v>1</v>
      </c>
      <c r="L105" s="394" t="s">
        <v>1</v>
      </c>
      <c r="M105" s="394" t="s">
        <v>1</v>
      </c>
      <c r="N105" s="394" t="s">
        <v>1</v>
      </c>
      <c r="O105" s="394" t="s">
        <v>1</v>
      </c>
      <c r="P105" s="394" t="s">
        <v>1</v>
      </c>
      <c r="Q105" s="394" t="s">
        <v>1</v>
      </c>
      <c r="R105" s="394" t="s">
        <v>1</v>
      </c>
      <c r="S105" s="394" t="s">
        <v>1</v>
      </c>
      <c r="T105" s="394" t="s">
        <v>1</v>
      </c>
      <c r="U105" s="394" t="s">
        <v>1</v>
      </c>
    </row>
    <row r="106" spans="1:21" x14ac:dyDescent="0.2">
      <c r="A106" s="2" t="s">
        <v>118</v>
      </c>
      <c r="B106" s="397">
        <v>20</v>
      </c>
      <c r="C106" s="394" t="s">
        <v>1</v>
      </c>
      <c r="D106" s="394" t="s">
        <v>1</v>
      </c>
      <c r="E106" s="394" t="s">
        <v>1</v>
      </c>
      <c r="F106" s="394" t="s">
        <v>1</v>
      </c>
      <c r="G106" s="394" t="s">
        <v>1</v>
      </c>
      <c r="H106" s="394" t="s">
        <v>1</v>
      </c>
      <c r="I106" s="394" t="s">
        <v>1</v>
      </c>
      <c r="J106" s="394" t="s">
        <v>1</v>
      </c>
      <c r="K106" s="394" t="s">
        <v>1</v>
      </c>
      <c r="L106" s="394" t="s">
        <v>1</v>
      </c>
      <c r="M106" s="394" t="s">
        <v>1</v>
      </c>
      <c r="N106" s="394" t="s">
        <v>1</v>
      </c>
      <c r="O106" s="394" t="s">
        <v>1</v>
      </c>
      <c r="P106" s="394" t="s">
        <v>1</v>
      </c>
      <c r="Q106" s="394" t="s">
        <v>1</v>
      </c>
      <c r="R106" s="394" t="s">
        <v>1</v>
      </c>
      <c r="S106" s="394" t="s">
        <v>1</v>
      </c>
      <c r="T106" s="394" t="s">
        <v>1</v>
      </c>
      <c r="U106" s="394" t="s">
        <v>1</v>
      </c>
    </row>
    <row r="107" spans="1:21" x14ac:dyDescent="0.2">
      <c r="A107" s="5" t="s">
        <v>111</v>
      </c>
      <c r="B107" s="396" t="s">
        <v>1</v>
      </c>
      <c r="C107" s="393" t="s">
        <v>1</v>
      </c>
      <c r="D107" s="393" t="s">
        <v>1</v>
      </c>
      <c r="E107" s="393" t="s">
        <v>1</v>
      </c>
      <c r="F107" s="393" t="s">
        <v>1</v>
      </c>
      <c r="G107" s="393" t="s">
        <v>1</v>
      </c>
      <c r="H107" s="393" t="s">
        <v>1</v>
      </c>
      <c r="I107" s="393" t="s">
        <v>1</v>
      </c>
      <c r="J107" s="393" t="s">
        <v>1</v>
      </c>
      <c r="K107" s="393" t="s">
        <v>1</v>
      </c>
      <c r="L107" s="393" t="s">
        <v>1</v>
      </c>
      <c r="M107" s="393" t="s">
        <v>1</v>
      </c>
      <c r="N107" s="393" t="s">
        <v>1</v>
      </c>
      <c r="O107" s="393" t="s">
        <v>1</v>
      </c>
      <c r="P107" s="393" t="s">
        <v>1</v>
      </c>
      <c r="Q107" s="393" t="s">
        <v>1</v>
      </c>
      <c r="R107" s="393" t="s">
        <v>1</v>
      </c>
      <c r="S107" s="393" t="s">
        <v>1</v>
      </c>
      <c r="T107" s="393" t="s">
        <v>1</v>
      </c>
      <c r="U107" s="393" t="s">
        <v>1</v>
      </c>
    </row>
    <row r="108" spans="1:21" x14ac:dyDescent="0.2">
      <c r="A108" s="2" t="s">
        <v>119</v>
      </c>
      <c r="B108" s="397">
        <v>156</v>
      </c>
      <c r="C108" s="394">
        <v>0.11784245073795301</v>
      </c>
      <c r="D108" s="394">
        <v>0.46776401996612499</v>
      </c>
      <c r="E108" s="394">
        <v>0.43129956722259499</v>
      </c>
      <c r="F108" s="394">
        <v>9.1202873736619897E-3</v>
      </c>
      <c r="G108" s="394">
        <v>0.20851184427738201</v>
      </c>
      <c r="H108" s="394">
        <v>0.24644929170608501</v>
      </c>
      <c r="I108" s="394">
        <v>0.42905879020690901</v>
      </c>
      <c r="J108" s="394">
        <v>1.5827367082238201E-2</v>
      </c>
      <c r="K108" s="394">
        <v>0.20698641240596799</v>
      </c>
      <c r="L108" s="394">
        <v>0.133980482816696</v>
      </c>
      <c r="M108" s="394">
        <v>3.8442891091108301E-2</v>
      </c>
      <c r="N108" s="394">
        <v>1.0106124915182599E-2</v>
      </c>
      <c r="O108" s="394">
        <v>6.9679781794548007E-2</v>
      </c>
      <c r="P108" s="394">
        <v>8.7482973933219896E-2</v>
      </c>
      <c r="Q108" s="394">
        <v>4.92185056209564E-2</v>
      </c>
      <c r="R108" s="394">
        <v>0.10711968690156901</v>
      </c>
      <c r="S108" s="394">
        <v>9.6284784376621205E-2</v>
      </c>
      <c r="T108" s="394">
        <v>6.9289132952690097E-2</v>
      </c>
      <c r="U108" s="394">
        <v>0.19627226889133501</v>
      </c>
    </row>
    <row r="109" spans="1:21" x14ac:dyDescent="0.2">
      <c r="A109" s="2" t="s">
        <v>120</v>
      </c>
      <c r="B109" s="397">
        <v>141</v>
      </c>
      <c r="C109" s="394">
        <v>0.19265526533126801</v>
      </c>
      <c r="D109" s="394">
        <v>0.21883374452590901</v>
      </c>
      <c r="E109" s="394">
        <v>0.329786866903305</v>
      </c>
      <c r="F109" s="394">
        <v>1.2786076404154301E-2</v>
      </c>
      <c r="G109" s="394">
        <v>0.310365110635757</v>
      </c>
      <c r="H109" s="394">
        <v>0.138847380876541</v>
      </c>
      <c r="I109" s="394">
        <v>0.34675842523574801</v>
      </c>
      <c r="J109" s="394">
        <v>5.9468984603881801E-2</v>
      </c>
      <c r="K109" s="394">
        <v>0.19681116938591001</v>
      </c>
      <c r="L109" s="394">
        <v>0.14386302232742301</v>
      </c>
      <c r="M109" s="394">
        <v>7.4767529964446994E-2</v>
      </c>
      <c r="N109" s="394">
        <v>1.24427061527967E-2</v>
      </c>
      <c r="O109" s="394">
        <v>5.9037759900093099E-2</v>
      </c>
      <c r="P109" s="394">
        <v>0.100449696183205</v>
      </c>
      <c r="Q109" s="394">
        <v>3.8140501827001599E-2</v>
      </c>
      <c r="R109" s="394">
        <v>8.6918316781520802E-2</v>
      </c>
      <c r="S109" s="394">
        <v>4.5213565230369603E-2</v>
      </c>
      <c r="T109" s="394">
        <v>0.12540312111377699</v>
      </c>
      <c r="U109" s="394">
        <v>0.19257955253124201</v>
      </c>
    </row>
    <row r="110" spans="1:21" x14ac:dyDescent="0.2">
      <c r="A110" s="2" t="s">
        <v>121</v>
      </c>
      <c r="B110" s="397">
        <v>55</v>
      </c>
      <c r="C110" s="394">
        <v>8.5754767060279805E-2</v>
      </c>
      <c r="D110" s="394">
        <v>4.8812918365001699E-2</v>
      </c>
      <c r="E110" s="394">
        <v>0.25228706002235401</v>
      </c>
      <c r="F110" s="394">
        <v>5.3082264959812199E-2</v>
      </c>
      <c r="G110" s="394">
        <v>0.415734142065048</v>
      </c>
      <c r="H110" s="394">
        <v>0.17472340166568801</v>
      </c>
      <c r="I110" s="394">
        <v>0.115609675645828</v>
      </c>
      <c r="J110" s="394">
        <v>7.9707242548465701E-2</v>
      </c>
      <c r="K110" s="394">
        <v>0.13037121295928999</v>
      </c>
      <c r="L110" s="394">
        <v>8.7019219994544997E-2</v>
      </c>
      <c r="M110" s="394">
        <v>7.7773377299308805E-2</v>
      </c>
      <c r="N110" s="394">
        <v>0.24293440580368</v>
      </c>
      <c r="O110" s="394">
        <v>4.3075617402791998E-2</v>
      </c>
      <c r="P110" s="394">
        <v>0.12248004972934699</v>
      </c>
      <c r="Q110" s="394">
        <v>2.0075239241123199E-2</v>
      </c>
      <c r="R110" s="394">
        <v>3.9159651845693602E-2</v>
      </c>
      <c r="S110" s="394">
        <v>1.4798303134739401E-2</v>
      </c>
      <c r="T110" s="394">
        <v>0.114912927150726</v>
      </c>
      <c r="U110" s="394">
        <v>0.22418922185897799</v>
      </c>
    </row>
    <row r="111" spans="1:21" x14ac:dyDescent="0.2">
      <c r="A111" s="2" t="s">
        <v>122</v>
      </c>
      <c r="B111" s="397">
        <v>48</v>
      </c>
      <c r="C111" s="394">
        <v>0</v>
      </c>
      <c r="D111" s="394">
        <v>0</v>
      </c>
      <c r="E111" s="394">
        <v>1.7755933105945601E-2</v>
      </c>
      <c r="F111" s="394">
        <v>4.6775594353675801E-2</v>
      </c>
      <c r="G111" s="394">
        <v>0.30443406105041498</v>
      </c>
      <c r="H111" s="394">
        <v>4.8628915101289701E-2</v>
      </c>
      <c r="I111" s="394">
        <v>1.7103461548686E-2</v>
      </c>
      <c r="J111" s="394">
        <v>6.7465767264366094E-2</v>
      </c>
      <c r="K111" s="394">
        <v>0.17897774279117601</v>
      </c>
      <c r="L111" s="394">
        <v>1.7103461548686E-2</v>
      </c>
      <c r="M111" s="394">
        <v>8.2098869606852497E-3</v>
      </c>
      <c r="N111" s="394">
        <v>0.54198169708251998</v>
      </c>
      <c r="O111" s="394">
        <v>1.7755933105945601E-2</v>
      </c>
      <c r="P111" s="394">
        <v>0.113246627151966</v>
      </c>
      <c r="Q111" s="394">
        <v>1.2028819881379599E-2</v>
      </c>
      <c r="R111" s="394">
        <v>8.6362622678279904E-2</v>
      </c>
      <c r="S111" s="394">
        <v>0</v>
      </c>
      <c r="T111" s="394">
        <v>2.53133494406939E-2</v>
      </c>
      <c r="U111" s="394">
        <v>0.135348930954933</v>
      </c>
    </row>
    <row r="112" spans="1:21" x14ac:dyDescent="0.2">
      <c r="A112" s="5" t="s">
        <v>111</v>
      </c>
      <c r="B112" s="396" t="s">
        <v>1</v>
      </c>
      <c r="C112" s="393" t="s">
        <v>1</v>
      </c>
      <c r="D112" s="393" t="s">
        <v>1</v>
      </c>
      <c r="E112" s="393" t="s">
        <v>1</v>
      </c>
      <c r="F112" s="393" t="s">
        <v>1</v>
      </c>
      <c r="G112" s="393" t="s">
        <v>1</v>
      </c>
      <c r="H112" s="393" t="s">
        <v>1</v>
      </c>
      <c r="I112" s="393" t="s">
        <v>1</v>
      </c>
      <c r="J112" s="393" t="s">
        <v>1</v>
      </c>
      <c r="K112" s="393" t="s">
        <v>1</v>
      </c>
      <c r="L112" s="393" t="s">
        <v>1</v>
      </c>
      <c r="M112" s="393" t="s">
        <v>1</v>
      </c>
      <c r="N112" s="393" t="s">
        <v>1</v>
      </c>
      <c r="O112" s="393" t="s">
        <v>1</v>
      </c>
      <c r="P112" s="393" t="s">
        <v>1</v>
      </c>
      <c r="Q112" s="393" t="s">
        <v>1</v>
      </c>
      <c r="R112" s="393" t="s">
        <v>1</v>
      </c>
      <c r="S112" s="393" t="s">
        <v>1</v>
      </c>
      <c r="T112" s="393" t="s">
        <v>1</v>
      </c>
      <c r="U112" s="393" t="s">
        <v>1</v>
      </c>
    </row>
    <row r="113" spans="1:21" x14ac:dyDescent="0.2">
      <c r="A113" s="2" t="s">
        <v>119</v>
      </c>
      <c r="B113" s="397">
        <v>156</v>
      </c>
      <c r="C113" s="394">
        <v>0.11784245073795301</v>
      </c>
      <c r="D113" s="394">
        <v>0.46776401996612499</v>
      </c>
      <c r="E113" s="394">
        <v>0.43129956722259499</v>
      </c>
      <c r="F113" s="394">
        <v>9.1202873736619897E-3</v>
      </c>
      <c r="G113" s="394">
        <v>0.20851184427738201</v>
      </c>
      <c r="H113" s="394">
        <v>0.24644929170608501</v>
      </c>
      <c r="I113" s="394">
        <v>0.42905879020690901</v>
      </c>
      <c r="J113" s="394">
        <v>1.5827367082238201E-2</v>
      </c>
      <c r="K113" s="394">
        <v>0.20698641240596799</v>
      </c>
      <c r="L113" s="394">
        <v>0.133980482816696</v>
      </c>
      <c r="M113" s="394">
        <v>3.8442891091108301E-2</v>
      </c>
      <c r="N113" s="394">
        <v>1.0106124915182599E-2</v>
      </c>
      <c r="O113" s="394">
        <v>6.9679781794548007E-2</v>
      </c>
      <c r="P113" s="394">
        <v>8.7482973933219896E-2</v>
      </c>
      <c r="Q113" s="394">
        <v>4.92185056209564E-2</v>
      </c>
      <c r="R113" s="394">
        <v>0.10711968690156901</v>
      </c>
      <c r="S113" s="394">
        <v>9.6284784376621205E-2</v>
      </c>
      <c r="T113" s="394">
        <v>6.9289132952690097E-2</v>
      </c>
      <c r="U113" s="394">
        <v>0.19627226889133501</v>
      </c>
    </row>
    <row r="114" spans="1:21" x14ac:dyDescent="0.2">
      <c r="A114" s="2" t="s">
        <v>123</v>
      </c>
      <c r="B114" s="397">
        <v>163</v>
      </c>
      <c r="C114" s="394">
        <v>0.17931465804576899</v>
      </c>
      <c r="D114" s="394">
        <v>0.18691623210906999</v>
      </c>
      <c r="E114" s="394">
        <v>0.36336076259612998</v>
      </c>
      <c r="F114" s="394">
        <v>1.08129950240254E-2</v>
      </c>
      <c r="G114" s="394">
        <v>0.31218010187148998</v>
      </c>
      <c r="H114" s="394">
        <v>0.13866716623306299</v>
      </c>
      <c r="I114" s="394">
        <v>0.319052845239639</v>
      </c>
      <c r="J114" s="394">
        <v>5.7216163724660901E-2</v>
      </c>
      <c r="K114" s="394">
        <v>0.2133719176054</v>
      </c>
      <c r="L114" s="394">
        <v>0.126949548721313</v>
      </c>
      <c r="M114" s="394">
        <v>8.3963029086589799E-2</v>
      </c>
      <c r="N114" s="394">
        <v>6.3910081982612596E-2</v>
      </c>
      <c r="O114" s="394">
        <v>7.0296928286552401E-2</v>
      </c>
      <c r="P114" s="394">
        <v>0.123052664101124</v>
      </c>
      <c r="Q114" s="394">
        <v>3.2254856079816797E-2</v>
      </c>
      <c r="R114" s="394">
        <v>7.35055282711983E-2</v>
      </c>
      <c r="S114" s="394">
        <v>3.8236439228057903E-2</v>
      </c>
      <c r="T114" s="394">
        <v>0.121003329753876</v>
      </c>
      <c r="U114" s="394">
        <v>0.18406933546066301</v>
      </c>
    </row>
    <row r="115" spans="1:21" x14ac:dyDescent="0.2">
      <c r="A115" s="2" t="s">
        <v>124</v>
      </c>
      <c r="B115" s="397">
        <v>81</v>
      </c>
      <c r="C115" s="394">
        <v>4.4406991451978697E-2</v>
      </c>
      <c r="D115" s="394">
        <v>3.90187278389931E-2</v>
      </c>
      <c r="E115" s="394">
        <v>7.1383967995643602E-2</v>
      </c>
      <c r="F115" s="394">
        <v>6.5522328019142206E-2</v>
      </c>
      <c r="G115" s="394">
        <v>0.39614424109458901</v>
      </c>
      <c r="H115" s="394">
        <v>0.13295902311801899</v>
      </c>
      <c r="I115" s="394">
        <v>6.0139060020446798E-2</v>
      </c>
      <c r="J115" s="394">
        <v>8.4512740373611506E-2</v>
      </c>
      <c r="K115" s="394">
        <v>0.101241618394852</v>
      </c>
      <c r="L115" s="394">
        <v>7.2999864816665594E-2</v>
      </c>
      <c r="M115" s="394">
        <v>3.2889787107706098E-2</v>
      </c>
      <c r="N115" s="394">
        <v>0.33767917752265902</v>
      </c>
      <c r="O115" s="394">
        <v>7.3603987693786604E-3</v>
      </c>
      <c r="P115" s="394">
        <v>8.3359971642494202E-2</v>
      </c>
      <c r="Q115" s="394">
        <v>2.2433174774050699E-2</v>
      </c>
      <c r="R115" s="394">
        <v>6.9832645356655093E-2</v>
      </c>
      <c r="S115" s="394">
        <v>1.28608047962189E-2</v>
      </c>
      <c r="T115" s="394">
        <v>8.2882069051265703E-2</v>
      </c>
      <c r="U115" s="394">
        <v>0.21196709573268899</v>
      </c>
    </row>
    <row r="116" spans="1:21" x14ac:dyDescent="0.2">
      <c r="A116" s="5" t="s">
        <v>125</v>
      </c>
      <c r="B116" s="396" t="s">
        <v>1</v>
      </c>
      <c r="C116" s="393" t="s">
        <v>1</v>
      </c>
      <c r="D116" s="393" t="s">
        <v>1</v>
      </c>
      <c r="E116" s="393" t="s">
        <v>1</v>
      </c>
      <c r="F116" s="393" t="s">
        <v>1</v>
      </c>
      <c r="G116" s="393" t="s">
        <v>1</v>
      </c>
      <c r="H116" s="393" t="s">
        <v>1</v>
      </c>
      <c r="I116" s="393" t="s">
        <v>1</v>
      </c>
      <c r="J116" s="393" t="s">
        <v>1</v>
      </c>
      <c r="K116" s="393" t="s">
        <v>1</v>
      </c>
      <c r="L116" s="393" t="s">
        <v>1</v>
      </c>
      <c r="M116" s="393" t="s">
        <v>1</v>
      </c>
      <c r="N116" s="393" t="s">
        <v>1</v>
      </c>
      <c r="O116" s="393" t="s">
        <v>1</v>
      </c>
      <c r="P116" s="393" t="s">
        <v>1</v>
      </c>
      <c r="Q116" s="393" t="s">
        <v>1</v>
      </c>
      <c r="R116" s="393" t="s">
        <v>1</v>
      </c>
      <c r="S116" s="393" t="s">
        <v>1</v>
      </c>
      <c r="T116" s="393" t="s">
        <v>1</v>
      </c>
      <c r="U116" s="393" t="s">
        <v>1</v>
      </c>
    </row>
    <row r="117" spans="1:21" x14ac:dyDescent="0.2">
      <c r="A117" s="2" t="s">
        <v>126</v>
      </c>
      <c r="B117" s="397">
        <v>74</v>
      </c>
      <c r="C117" s="394">
        <v>1.6990102827549002E-2</v>
      </c>
      <c r="D117" s="394">
        <v>0.44661739468574502</v>
      </c>
      <c r="E117" s="394">
        <v>0.32874166965484602</v>
      </c>
      <c r="F117" s="394">
        <v>6.4589999616146102E-2</v>
      </c>
      <c r="G117" s="394">
        <v>0.26532828807830799</v>
      </c>
      <c r="H117" s="394">
        <v>0.10697263479232801</v>
      </c>
      <c r="I117" s="394">
        <v>0.45173615217208901</v>
      </c>
      <c r="J117" s="394">
        <v>4.9153766594827201E-3</v>
      </c>
      <c r="K117" s="394">
        <v>0.17343544960022</v>
      </c>
      <c r="L117" s="394">
        <v>9.9461518228054005E-2</v>
      </c>
      <c r="M117" s="394">
        <v>2.62594949454069E-2</v>
      </c>
      <c r="N117" s="394">
        <v>6.8568758666515406E-2</v>
      </c>
      <c r="O117" s="394">
        <v>9.5381118357181494E-2</v>
      </c>
      <c r="P117" s="394">
        <v>0.14320875704288499</v>
      </c>
      <c r="Q117" s="394">
        <v>2.4486504495143901E-2</v>
      </c>
      <c r="R117" s="394">
        <v>1.8878152593970299E-2</v>
      </c>
      <c r="S117" s="394">
        <v>5.8136004954576499E-2</v>
      </c>
      <c r="T117" s="394">
        <v>8.0696113407611805E-2</v>
      </c>
      <c r="U117" s="394">
        <v>0.24344179034233099</v>
      </c>
    </row>
    <row r="118" spans="1:21" x14ac:dyDescent="0.2">
      <c r="A118" s="2" t="s">
        <v>127</v>
      </c>
      <c r="B118" s="397">
        <v>19</v>
      </c>
      <c r="C118" s="394" t="s">
        <v>1</v>
      </c>
      <c r="D118" s="394" t="s">
        <v>1</v>
      </c>
      <c r="E118" s="394" t="s">
        <v>1</v>
      </c>
      <c r="F118" s="394" t="s">
        <v>1</v>
      </c>
      <c r="G118" s="394" t="s">
        <v>1</v>
      </c>
      <c r="H118" s="394" t="s">
        <v>1</v>
      </c>
      <c r="I118" s="394" t="s">
        <v>1</v>
      </c>
      <c r="J118" s="394" t="s">
        <v>1</v>
      </c>
      <c r="K118" s="394" t="s">
        <v>1</v>
      </c>
      <c r="L118" s="394" t="s">
        <v>1</v>
      </c>
      <c r="M118" s="394" t="s">
        <v>1</v>
      </c>
      <c r="N118" s="394" t="s">
        <v>1</v>
      </c>
      <c r="O118" s="394" t="s">
        <v>1</v>
      </c>
      <c r="P118" s="394" t="s">
        <v>1</v>
      </c>
      <c r="Q118" s="394" t="s">
        <v>1</v>
      </c>
      <c r="R118" s="394" t="s">
        <v>1</v>
      </c>
      <c r="S118" s="394" t="s">
        <v>1</v>
      </c>
      <c r="T118" s="394" t="s">
        <v>1</v>
      </c>
      <c r="U118" s="394" t="s">
        <v>1</v>
      </c>
    </row>
    <row r="119" spans="1:21" x14ac:dyDescent="0.2">
      <c r="A119" s="2" t="s">
        <v>128</v>
      </c>
      <c r="B119" s="397">
        <v>23</v>
      </c>
      <c r="C119" s="394" t="s">
        <v>1</v>
      </c>
      <c r="D119" s="394" t="s">
        <v>1</v>
      </c>
      <c r="E119" s="394" t="s">
        <v>1</v>
      </c>
      <c r="F119" s="394" t="s">
        <v>1</v>
      </c>
      <c r="G119" s="394" t="s">
        <v>1</v>
      </c>
      <c r="H119" s="394" t="s">
        <v>1</v>
      </c>
      <c r="I119" s="394" t="s">
        <v>1</v>
      </c>
      <c r="J119" s="394" t="s">
        <v>1</v>
      </c>
      <c r="K119" s="394" t="s">
        <v>1</v>
      </c>
      <c r="L119" s="394" t="s">
        <v>1</v>
      </c>
      <c r="M119" s="394" t="s">
        <v>1</v>
      </c>
      <c r="N119" s="394" t="s">
        <v>1</v>
      </c>
      <c r="O119" s="394" t="s">
        <v>1</v>
      </c>
      <c r="P119" s="394" t="s">
        <v>1</v>
      </c>
      <c r="Q119" s="394" t="s">
        <v>1</v>
      </c>
      <c r="R119" s="394" t="s">
        <v>1</v>
      </c>
      <c r="S119" s="394" t="s">
        <v>1</v>
      </c>
      <c r="T119" s="394" t="s">
        <v>1</v>
      </c>
      <c r="U119" s="394" t="s">
        <v>1</v>
      </c>
    </row>
    <row r="120" spans="1:21" x14ac:dyDescent="0.2">
      <c r="A120" s="2" t="s">
        <v>129</v>
      </c>
      <c r="B120" s="397">
        <v>50</v>
      </c>
      <c r="C120" s="394">
        <v>4.1383173316717099E-2</v>
      </c>
      <c r="D120" s="394">
        <v>0.31871700286865201</v>
      </c>
      <c r="E120" s="394">
        <v>0.43661436438560502</v>
      </c>
      <c r="F120" s="394">
        <v>3.0119361355900799E-2</v>
      </c>
      <c r="G120" s="394">
        <v>0.270629912614822</v>
      </c>
      <c r="H120" s="394">
        <v>0.24474014341831199</v>
      </c>
      <c r="I120" s="394">
        <v>0.337857335805893</v>
      </c>
      <c r="J120" s="394">
        <v>8.7563790380954701E-2</v>
      </c>
      <c r="K120" s="394">
        <v>0.20206291973590901</v>
      </c>
      <c r="L120" s="394">
        <v>0.12612457573413799</v>
      </c>
      <c r="M120" s="394">
        <v>4.1621703654527699E-2</v>
      </c>
      <c r="N120" s="394">
        <v>9.0230368077755002E-2</v>
      </c>
      <c r="O120" s="394">
        <v>3.5925615578889798E-2</v>
      </c>
      <c r="P120" s="394">
        <v>4.0699895471334499E-2</v>
      </c>
      <c r="Q120" s="394">
        <v>2.06409394741058E-2</v>
      </c>
      <c r="R120" s="394">
        <v>0.13545262813568101</v>
      </c>
      <c r="S120" s="394">
        <v>4.6681676059961298E-2</v>
      </c>
      <c r="T120" s="394">
        <v>5.4309401661157601E-2</v>
      </c>
      <c r="U120" s="394">
        <v>9.4975598156452207E-2</v>
      </c>
    </row>
    <row r="121" spans="1:21" x14ac:dyDescent="0.2">
      <c r="A121" s="2" t="s">
        <v>130</v>
      </c>
      <c r="B121" s="397">
        <v>44</v>
      </c>
      <c r="C121" s="394">
        <v>0.15912689268589</v>
      </c>
      <c r="D121" s="394">
        <v>0.158433333039284</v>
      </c>
      <c r="E121" s="394">
        <v>0.29843077063560502</v>
      </c>
      <c r="F121" s="394">
        <v>1.6575964167714102E-2</v>
      </c>
      <c r="G121" s="394">
        <v>0.26801958680152899</v>
      </c>
      <c r="H121" s="394">
        <v>0.14261601865291601</v>
      </c>
      <c r="I121" s="394">
        <v>0.29016467928886402</v>
      </c>
      <c r="J121" s="394">
        <v>0.120323918759823</v>
      </c>
      <c r="K121" s="394">
        <v>0.24410425126552601</v>
      </c>
      <c r="L121" s="394">
        <v>0.20701481401920299</v>
      </c>
      <c r="M121" s="394">
        <v>6.73347562551498E-2</v>
      </c>
      <c r="N121" s="394">
        <v>0.161369308829308</v>
      </c>
      <c r="O121" s="394">
        <v>5.0509918481111499E-2</v>
      </c>
      <c r="P121" s="394">
        <v>8.9125998318195301E-2</v>
      </c>
      <c r="Q121" s="394">
        <v>3.6359056830406203E-2</v>
      </c>
      <c r="R121" s="394">
        <v>0.102500572800636</v>
      </c>
      <c r="S121" s="394">
        <v>5.7593248784542098E-2</v>
      </c>
      <c r="T121" s="394">
        <v>9.06336084008217E-2</v>
      </c>
      <c r="U121" s="394">
        <v>0.26188787817955</v>
      </c>
    </row>
    <row r="122" spans="1:21" x14ac:dyDescent="0.2">
      <c r="A122" s="2" t="s">
        <v>131</v>
      </c>
      <c r="B122" s="397">
        <v>37</v>
      </c>
      <c r="C122" s="394">
        <v>0.27079424262046797</v>
      </c>
      <c r="D122" s="394">
        <v>0.158597692847252</v>
      </c>
      <c r="E122" s="394">
        <v>0.413281589746475</v>
      </c>
      <c r="F122" s="394">
        <v>0</v>
      </c>
      <c r="G122" s="394">
        <v>0.25814631581306502</v>
      </c>
      <c r="H122" s="394">
        <v>0.39234590530395502</v>
      </c>
      <c r="I122" s="394">
        <v>0.30460062623023998</v>
      </c>
      <c r="J122" s="394">
        <v>0</v>
      </c>
      <c r="K122" s="394">
        <v>0.199058413505554</v>
      </c>
      <c r="L122" s="394">
        <v>0.10044257342815401</v>
      </c>
      <c r="M122" s="394">
        <v>2.90063936263323E-2</v>
      </c>
      <c r="N122" s="394">
        <v>6.2539219856262193E-2</v>
      </c>
      <c r="O122" s="394">
        <v>4.3264403939247097E-2</v>
      </c>
      <c r="P122" s="394">
        <v>8.8927544653415694E-2</v>
      </c>
      <c r="Q122" s="394">
        <v>0</v>
      </c>
      <c r="R122" s="394">
        <v>6.0157984495162999E-2</v>
      </c>
      <c r="S122" s="394">
        <v>9.2665605247020694E-2</v>
      </c>
      <c r="T122" s="394">
        <v>0.111071072518826</v>
      </c>
      <c r="U122" s="394">
        <v>0.24303454160690299</v>
      </c>
    </row>
    <row r="123" spans="1:21" x14ac:dyDescent="0.2">
      <c r="A123" s="2" t="s">
        <v>132</v>
      </c>
      <c r="B123" s="397">
        <v>17</v>
      </c>
      <c r="C123" s="394" t="s">
        <v>1</v>
      </c>
      <c r="D123" s="394" t="s">
        <v>1</v>
      </c>
      <c r="E123" s="394" t="s">
        <v>1</v>
      </c>
      <c r="F123" s="394" t="s">
        <v>1</v>
      </c>
      <c r="G123" s="394" t="s">
        <v>1</v>
      </c>
      <c r="H123" s="394" t="s">
        <v>1</v>
      </c>
      <c r="I123" s="394" t="s">
        <v>1</v>
      </c>
      <c r="J123" s="394" t="s">
        <v>1</v>
      </c>
      <c r="K123" s="394" t="s">
        <v>1</v>
      </c>
      <c r="L123" s="394" t="s">
        <v>1</v>
      </c>
      <c r="M123" s="394" t="s">
        <v>1</v>
      </c>
      <c r="N123" s="394" t="s">
        <v>1</v>
      </c>
      <c r="O123" s="394" t="s">
        <v>1</v>
      </c>
      <c r="P123" s="394" t="s">
        <v>1</v>
      </c>
      <c r="Q123" s="394" t="s">
        <v>1</v>
      </c>
      <c r="R123" s="394" t="s">
        <v>1</v>
      </c>
      <c r="S123" s="394" t="s">
        <v>1</v>
      </c>
      <c r="T123" s="394" t="s">
        <v>1</v>
      </c>
      <c r="U123" s="394" t="s">
        <v>1</v>
      </c>
    </row>
    <row r="124" spans="1:21" x14ac:dyDescent="0.2">
      <c r="A124" s="3" t="s">
        <v>133</v>
      </c>
      <c r="B124" s="398">
        <v>94</v>
      </c>
      <c r="C124" s="395">
        <v>0.25614571571350098</v>
      </c>
      <c r="D124" s="395">
        <v>0.24991068243980399</v>
      </c>
      <c r="E124" s="395">
        <v>0.29463136196136502</v>
      </c>
      <c r="F124" s="395">
        <v>0</v>
      </c>
      <c r="G124" s="395">
        <v>0.151754781603813</v>
      </c>
      <c r="H124" s="395">
        <v>0.16502761840820299</v>
      </c>
      <c r="I124" s="395">
        <v>0.354815512895584</v>
      </c>
      <c r="J124" s="395">
        <v>1.0655767284333701E-2</v>
      </c>
      <c r="K124" s="395">
        <v>0.18539440631866499</v>
      </c>
      <c r="L124" s="395">
        <v>5.7609815150499302E-2</v>
      </c>
      <c r="M124" s="395">
        <v>6.8489938974380493E-2</v>
      </c>
      <c r="N124" s="395">
        <v>6.7263178527355194E-2</v>
      </c>
      <c r="O124" s="395">
        <v>4.3011005967855502E-2</v>
      </c>
      <c r="P124" s="395">
        <v>8.3042368292808505E-2</v>
      </c>
      <c r="Q124" s="395">
        <v>8.1457562744617504E-2</v>
      </c>
      <c r="R124" s="395">
        <v>8.3973899483680697E-2</v>
      </c>
      <c r="S124" s="395">
        <v>3.5278398543596302E-2</v>
      </c>
      <c r="T124" s="395">
        <v>5.4953020066022901E-2</v>
      </c>
      <c r="U124" s="395">
        <v>0.20664025843143499</v>
      </c>
    </row>
    <row r="126" spans="1:2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1" width="12.77734375" bestFit="1" customWidth="1"/>
  </cols>
  <sheetData>
    <row r="1" spans="1:21" x14ac:dyDescent="0.2">
      <c r="A1" s="16" t="str">
        <f>HYPERLINK("#'Inhalt'!A1", "Inhalt")</f>
        <v>Inhalt</v>
      </c>
    </row>
    <row r="3" spans="1:21" x14ac:dyDescent="0.2">
      <c r="A3" s="1" t="s">
        <v>356</v>
      </c>
    </row>
    <row r="4" spans="1:21" x14ac:dyDescent="0.2">
      <c r="A4" t="s">
        <v>289</v>
      </c>
    </row>
    <row r="5" spans="1:21" ht="51" x14ac:dyDescent="0.2">
      <c r="A5" s="4" t="s">
        <v>24</v>
      </c>
      <c r="B5" s="4" t="s">
        <v>4</v>
      </c>
      <c r="C5" s="4" t="s">
        <v>357</v>
      </c>
      <c r="D5" s="4" t="s">
        <v>358</v>
      </c>
      <c r="E5" s="4" t="s">
        <v>359</v>
      </c>
      <c r="F5" s="4" t="s">
        <v>360</v>
      </c>
      <c r="G5" s="4" t="s">
        <v>361</v>
      </c>
      <c r="H5" s="4" t="s">
        <v>362</v>
      </c>
      <c r="I5" s="4" t="s">
        <v>363</v>
      </c>
      <c r="J5" s="4" t="s">
        <v>364</v>
      </c>
      <c r="K5" s="4" t="s">
        <v>365</v>
      </c>
      <c r="L5" s="4" t="s">
        <v>366</v>
      </c>
      <c r="M5" s="4" t="s">
        <v>367</v>
      </c>
      <c r="N5" s="4" t="s">
        <v>368</v>
      </c>
      <c r="O5" s="4" t="s">
        <v>369</v>
      </c>
      <c r="P5" s="4" t="s">
        <v>370</v>
      </c>
      <c r="Q5" s="4" t="s">
        <v>371</v>
      </c>
      <c r="R5" s="4" t="s">
        <v>372</v>
      </c>
      <c r="S5" s="4" t="s">
        <v>373</v>
      </c>
      <c r="T5" s="4" t="s">
        <v>374</v>
      </c>
      <c r="U5" s="4" t="s">
        <v>375</v>
      </c>
    </row>
    <row r="6" spans="1:21" x14ac:dyDescent="0.2">
      <c r="A6" s="5" t="s">
        <v>26</v>
      </c>
      <c r="B6" s="402" t="s">
        <v>1</v>
      </c>
      <c r="C6" s="399" t="s">
        <v>1</v>
      </c>
      <c r="D6" s="399" t="s">
        <v>1</v>
      </c>
      <c r="E6" s="399" t="s">
        <v>1</v>
      </c>
      <c r="F6" s="399" t="s">
        <v>1</v>
      </c>
      <c r="G6" s="399" t="s">
        <v>1</v>
      </c>
      <c r="H6" s="399" t="s">
        <v>1</v>
      </c>
      <c r="I6" s="399" t="s">
        <v>1</v>
      </c>
      <c r="J6" s="399" t="s">
        <v>1</v>
      </c>
      <c r="K6" s="399" t="s">
        <v>1</v>
      </c>
      <c r="L6" s="399" t="s">
        <v>1</v>
      </c>
      <c r="M6" s="399" t="s">
        <v>1</v>
      </c>
      <c r="N6" s="399" t="s">
        <v>1</v>
      </c>
      <c r="O6" s="399" t="s">
        <v>1</v>
      </c>
      <c r="P6" s="399" t="s">
        <v>1</v>
      </c>
      <c r="Q6" s="399" t="s">
        <v>1</v>
      </c>
      <c r="R6" s="399" t="s">
        <v>1</v>
      </c>
      <c r="S6" s="399" t="s">
        <v>1</v>
      </c>
      <c r="T6" s="399" t="s">
        <v>1</v>
      </c>
      <c r="U6" s="399" t="s">
        <v>1</v>
      </c>
    </row>
    <row r="7" spans="1:21" x14ac:dyDescent="0.2">
      <c r="A7" s="2" t="s">
        <v>26</v>
      </c>
      <c r="B7" s="403">
        <v>316</v>
      </c>
      <c r="C7" s="400">
        <v>4.2943138629198102E-2</v>
      </c>
      <c r="D7" s="400">
        <v>0.19187431037426</v>
      </c>
      <c r="E7" s="400">
        <v>0.162635669112206</v>
      </c>
      <c r="F7" s="400">
        <v>8.7486235424876196E-3</v>
      </c>
      <c r="G7" s="400">
        <v>0.15676619112491599</v>
      </c>
      <c r="H7" s="400">
        <v>3.7796840071678203E-2</v>
      </c>
      <c r="I7" s="400">
        <v>0.10759652405977201</v>
      </c>
      <c r="J7" s="400">
        <v>8.7486236589029399E-4</v>
      </c>
      <c r="K7" s="400">
        <v>2.4407032877206799E-2</v>
      </c>
      <c r="L7" s="400">
        <v>1.49025153368711E-2</v>
      </c>
      <c r="M7" s="400">
        <v>1.21199768036604E-2</v>
      </c>
      <c r="N7" s="400">
        <v>6.4380086958408397E-2</v>
      </c>
      <c r="O7" s="400">
        <v>1.8978796899318699E-2</v>
      </c>
      <c r="P7" s="400">
        <v>1.5180392190813999E-2</v>
      </c>
      <c r="Q7" s="400">
        <v>4.0012309327721596E-3</v>
      </c>
      <c r="R7" s="400">
        <v>5.2254283800721203E-3</v>
      </c>
      <c r="S7" s="400">
        <v>3.14368819817901E-3</v>
      </c>
      <c r="T7" s="400">
        <v>8.5549624636769295E-3</v>
      </c>
      <c r="U7" s="400">
        <v>0.11986973136663399</v>
      </c>
    </row>
    <row r="8" spans="1:21" x14ac:dyDescent="0.2">
      <c r="A8" s="5" t="s">
        <v>27</v>
      </c>
      <c r="B8" s="402" t="s">
        <v>1</v>
      </c>
      <c r="C8" s="399" t="s">
        <v>1</v>
      </c>
      <c r="D8" s="399" t="s">
        <v>1</v>
      </c>
      <c r="E8" s="399" t="s">
        <v>1</v>
      </c>
      <c r="F8" s="399" t="s">
        <v>1</v>
      </c>
      <c r="G8" s="399" t="s">
        <v>1</v>
      </c>
      <c r="H8" s="399" t="s">
        <v>1</v>
      </c>
      <c r="I8" s="399" t="s">
        <v>1</v>
      </c>
      <c r="J8" s="399" t="s">
        <v>1</v>
      </c>
      <c r="K8" s="399" t="s">
        <v>1</v>
      </c>
      <c r="L8" s="399" t="s">
        <v>1</v>
      </c>
      <c r="M8" s="399" t="s">
        <v>1</v>
      </c>
      <c r="N8" s="399" t="s">
        <v>1</v>
      </c>
      <c r="O8" s="399" t="s">
        <v>1</v>
      </c>
      <c r="P8" s="399" t="s">
        <v>1</v>
      </c>
      <c r="Q8" s="399" t="s">
        <v>1</v>
      </c>
      <c r="R8" s="399" t="s">
        <v>1</v>
      </c>
      <c r="S8" s="399" t="s">
        <v>1</v>
      </c>
      <c r="T8" s="399" t="s">
        <v>1</v>
      </c>
      <c r="U8" s="399" t="s">
        <v>1</v>
      </c>
    </row>
    <row r="9" spans="1:21" x14ac:dyDescent="0.2">
      <c r="A9" s="2" t="s">
        <v>28</v>
      </c>
      <c r="B9" s="403">
        <v>138</v>
      </c>
      <c r="C9" s="400">
        <v>3.9451532065868399E-2</v>
      </c>
      <c r="D9" s="400">
        <v>0.27175021171569802</v>
      </c>
      <c r="E9" s="400">
        <v>0.16634131968021401</v>
      </c>
      <c r="F9" s="400">
        <v>1.5603721141815199E-2</v>
      </c>
      <c r="G9" s="400">
        <v>0.14285600185394301</v>
      </c>
      <c r="H9" s="400">
        <v>4.3237011879682499E-2</v>
      </c>
      <c r="I9" s="400">
        <v>5.9977374970912899E-2</v>
      </c>
      <c r="J9" s="400">
        <v>0</v>
      </c>
      <c r="K9" s="400">
        <v>1.1420775204896901E-2</v>
      </c>
      <c r="L9" s="400">
        <v>1.9733147695660602E-2</v>
      </c>
      <c r="M9" s="400">
        <v>1.0093045420944699E-2</v>
      </c>
      <c r="N9" s="400">
        <v>4.52124513685703E-2</v>
      </c>
      <c r="O9" s="400">
        <v>3.1207441352307801E-3</v>
      </c>
      <c r="P9" s="400">
        <v>1.3495066203177E-2</v>
      </c>
      <c r="Q9" s="400">
        <v>3.7352892104536299E-3</v>
      </c>
      <c r="R9" s="400">
        <v>9.3198800459504093E-3</v>
      </c>
      <c r="S9" s="400">
        <v>0</v>
      </c>
      <c r="T9" s="400">
        <v>1.36979417875409E-2</v>
      </c>
      <c r="U9" s="400">
        <v>0.130954459309578</v>
      </c>
    </row>
    <row r="10" spans="1:21" x14ac:dyDescent="0.2">
      <c r="A10" s="2" t="s">
        <v>29</v>
      </c>
      <c r="B10" s="403">
        <v>18</v>
      </c>
      <c r="C10" s="400" t="s">
        <v>1</v>
      </c>
      <c r="D10" s="400" t="s">
        <v>1</v>
      </c>
      <c r="E10" s="400" t="s">
        <v>1</v>
      </c>
      <c r="F10" s="400" t="s">
        <v>1</v>
      </c>
      <c r="G10" s="400" t="s">
        <v>1</v>
      </c>
      <c r="H10" s="400" t="s">
        <v>1</v>
      </c>
      <c r="I10" s="400" t="s">
        <v>1</v>
      </c>
      <c r="J10" s="400" t="s">
        <v>1</v>
      </c>
      <c r="K10" s="400" t="s">
        <v>1</v>
      </c>
      <c r="L10" s="400" t="s">
        <v>1</v>
      </c>
      <c r="M10" s="400" t="s">
        <v>1</v>
      </c>
      <c r="N10" s="400" t="s">
        <v>1</v>
      </c>
      <c r="O10" s="400" t="s">
        <v>1</v>
      </c>
      <c r="P10" s="400" t="s">
        <v>1</v>
      </c>
      <c r="Q10" s="400" t="s">
        <v>1</v>
      </c>
      <c r="R10" s="400" t="s">
        <v>1</v>
      </c>
      <c r="S10" s="400" t="s">
        <v>1</v>
      </c>
      <c r="T10" s="400" t="s">
        <v>1</v>
      </c>
      <c r="U10" s="400" t="s">
        <v>1</v>
      </c>
    </row>
    <row r="11" spans="1:21" x14ac:dyDescent="0.2">
      <c r="A11" s="2" t="s">
        <v>30</v>
      </c>
      <c r="B11" s="403">
        <v>47</v>
      </c>
      <c r="C11" s="400">
        <v>9.1418065130710602E-2</v>
      </c>
      <c r="D11" s="400">
        <v>6.3809707760810894E-2</v>
      </c>
      <c r="E11" s="400">
        <v>0.108457498252392</v>
      </c>
      <c r="F11" s="400">
        <v>0</v>
      </c>
      <c r="G11" s="400">
        <v>7.7004134654998793E-2</v>
      </c>
      <c r="H11" s="400">
        <v>1.6403799876570702E-2</v>
      </c>
      <c r="I11" s="400">
        <v>0.33470323681831399</v>
      </c>
      <c r="J11" s="400">
        <v>0</v>
      </c>
      <c r="K11" s="400">
        <v>7.55466818809509E-2</v>
      </c>
      <c r="L11" s="400">
        <v>0</v>
      </c>
      <c r="M11" s="400">
        <v>6.8382741883397102E-3</v>
      </c>
      <c r="N11" s="400">
        <v>0</v>
      </c>
      <c r="O11" s="400">
        <v>5.7222437113523497E-2</v>
      </c>
      <c r="P11" s="400">
        <v>1.5090506523847601E-2</v>
      </c>
      <c r="Q11" s="400">
        <v>0</v>
      </c>
      <c r="R11" s="400">
        <v>0</v>
      </c>
      <c r="S11" s="400">
        <v>1.7734050750732401E-2</v>
      </c>
      <c r="T11" s="400">
        <v>6.8382741883397102E-3</v>
      </c>
      <c r="U11" s="400">
        <v>0.128933325409889</v>
      </c>
    </row>
    <row r="12" spans="1:21" x14ac:dyDescent="0.2">
      <c r="A12" s="2" t="s">
        <v>31</v>
      </c>
      <c r="B12" s="403">
        <v>73</v>
      </c>
      <c r="C12" s="400">
        <v>4.9312226474285098E-2</v>
      </c>
      <c r="D12" s="400">
        <v>0.158309325575829</v>
      </c>
      <c r="E12" s="400">
        <v>0.22253474593162501</v>
      </c>
      <c r="F12" s="400">
        <v>0</v>
      </c>
      <c r="G12" s="400">
        <v>0.20088192820549</v>
      </c>
      <c r="H12" s="400">
        <v>1.2840655632317099E-2</v>
      </c>
      <c r="I12" s="400">
        <v>0.125273302197456</v>
      </c>
      <c r="J12" s="400">
        <v>0</v>
      </c>
      <c r="K12" s="400">
        <v>0</v>
      </c>
      <c r="L12" s="400">
        <v>2.07375008612871E-2</v>
      </c>
      <c r="M12" s="400">
        <v>3.01784351468086E-2</v>
      </c>
      <c r="N12" s="400">
        <v>0</v>
      </c>
      <c r="O12" s="400">
        <v>3.01784351468086E-2</v>
      </c>
      <c r="P12" s="400">
        <v>0</v>
      </c>
      <c r="Q12" s="400">
        <v>1.0301947593689E-2</v>
      </c>
      <c r="R12" s="400">
        <v>0</v>
      </c>
      <c r="S12" s="400">
        <v>4.7262934967875498E-3</v>
      </c>
      <c r="T12" s="400">
        <v>0</v>
      </c>
      <c r="U12" s="400">
        <v>0.13472521305084201</v>
      </c>
    </row>
    <row r="13" spans="1:21" x14ac:dyDescent="0.2">
      <c r="A13" s="2" t="s">
        <v>32</v>
      </c>
      <c r="B13" s="403">
        <v>15</v>
      </c>
      <c r="C13" s="400" t="s">
        <v>1</v>
      </c>
      <c r="D13" s="400" t="s">
        <v>1</v>
      </c>
      <c r="E13" s="400" t="s">
        <v>1</v>
      </c>
      <c r="F13" s="400" t="s">
        <v>1</v>
      </c>
      <c r="G13" s="400" t="s">
        <v>1</v>
      </c>
      <c r="H13" s="400" t="s">
        <v>1</v>
      </c>
      <c r="I13" s="400" t="s">
        <v>1</v>
      </c>
      <c r="J13" s="400" t="s">
        <v>1</v>
      </c>
      <c r="K13" s="400" t="s">
        <v>1</v>
      </c>
      <c r="L13" s="400" t="s">
        <v>1</v>
      </c>
      <c r="M13" s="400" t="s">
        <v>1</v>
      </c>
      <c r="N13" s="400" t="s">
        <v>1</v>
      </c>
      <c r="O13" s="400" t="s">
        <v>1</v>
      </c>
      <c r="P13" s="400" t="s">
        <v>1</v>
      </c>
      <c r="Q13" s="400" t="s">
        <v>1</v>
      </c>
      <c r="R13" s="400" t="s">
        <v>1</v>
      </c>
      <c r="S13" s="400" t="s">
        <v>1</v>
      </c>
      <c r="T13" s="400" t="s">
        <v>1</v>
      </c>
      <c r="U13" s="400" t="s">
        <v>1</v>
      </c>
    </row>
    <row r="14" spans="1:21" x14ac:dyDescent="0.2">
      <c r="A14" s="2" t="s">
        <v>33</v>
      </c>
      <c r="B14" s="403">
        <v>20</v>
      </c>
      <c r="C14" s="400" t="s">
        <v>1</v>
      </c>
      <c r="D14" s="400" t="s">
        <v>1</v>
      </c>
      <c r="E14" s="400" t="s">
        <v>1</v>
      </c>
      <c r="F14" s="400" t="s">
        <v>1</v>
      </c>
      <c r="G14" s="400" t="s">
        <v>1</v>
      </c>
      <c r="H14" s="400" t="s">
        <v>1</v>
      </c>
      <c r="I14" s="400" t="s">
        <v>1</v>
      </c>
      <c r="J14" s="400" t="s">
        <v>1</v>
      </c>
      <c r="K14" s="400" t="s">
        <v>1</v>
      </c>
      <c r="L14" s="400" t="s">
        <v>1</v>
      </c>
      <c r="M14" s="400" t="s">
        <v>1</v>
      </c>
      <c r="N14" s="400" t="s">
        <v>1</v>
      </c>
      <c r="O14" s="400" t="s">
        <v>1</v>
      </c>
      <c r="P14" s="400" t="s">
        <v>1</v>
      </c>
      <c r="Q14" s="400" t="s">
        <v>1</v>
      </c>
      <c r="R14" s="400" t="s">
        <v>1</v>
      </c>
      <c r="S14" s="400" t="s">
        <v>1</v>
      </c>
      <c r="T14" s="400" t="s">
        <v>1</v>
      </c>
      <c r="U14" s="400" t="s">
        <v>1</v>
      </c>
    </row>
    <row r="15" spans="1:21" x14ac:dyDescent="0.2">
      <c r="A15" s="5" t="s">
        <v>34</v>
      </c>
      <c r="B15" s="402" t="s">
        <v>1</v>
      </c>
      <c r="C15" s="399" t="s">
        <v>1</v>
      </c>
      <c r="D15" s="399" t="s">
        <v>1</v>
      </c>
      <c r="E15" s="399" t="s">
        <v>1</v>
      </c>
      <c r="F15" s="399" t="s">
        <v>1</v>
      </c>
      <c r="G15" s="399" t="s">
        <v>1</v>
      </c>
      <c r="H15" s="399" t="s">
        <v>1</v>
      </c>
      <c r="I15" s="399" t="s">
        <v>1</v>
      </c>
      <c r="J15" s="399" t="s">
        <v>1</v>
      </c>
      <c r="K15" s="399" t="s">
        <v>1</v>
      </c>
      <c r="L15" s="399" t="s">
        <v>1</v>
      </c>
      <c r="M15" s="399" t="s">
        <v>1</v>
      </c>
      <c r="N15" s="399" t="s">
        <v>1</v>
      </c>
      <c r="O15" s="399" t="s">
        <v>1</v>
      </c>
      <c r="P15" s="399" t="s">
        <v>1</v>
      </c>
      <c r="Q15" s="399" t="s">
        <v>1</v>
      </c>
      <c r="R15" s="399" t="s">
        <v>1</v>
      </c>
      <c r="S15" s="399" t="s">
        <v>1</v>
      </c>
      <c r="T15" s="399" t="s">
        <v>1</v>
      </c>
      <c r="U15" s="399" t="s">
        <v>1</v>
      </c>
    </row>
    <row r="16" spans="1:21" x14ac:dyDescent="0.2">
      <c r="A16" s="2" t="s">
        <v>35</v>
      </c>
      <c r="B16" s="403">
        <v>231</v>
      </c>
      <c r="C16" s="400">
        <v>5.2133619785308803E-2</v>
      </c>
      <c r="D16" s="400">
        <v>0.18923494219779999</v>
      </c>
      <c r="E16" s="400">
        <v>0.18483424186706501</v>
      </c>
      <c r="F16" s="400">
        <v>0</v>
      </c>
      <c r="G16" s="400">
        <v>0.137178674340248</v>
      </c>
      <c r="H16" s="400">
        <v>4.2197022587060901E-2</v>
      </c>
      <c r="I16" s="400">
        <v>0.12168619781732599</v>
      </c>
      <c r="J16" s="400">
        <v>0</v>
      </c>
      <c r="K16" s="400">
        <v>2.4601288139820099E-2</v>
      </c>
      <c r="L16" s="400">
        <v>2.0797256380319599E-2</v>
      </c>
      <c r="M16" s="400">
        <v>1.69140752404928E-2</v>
      </c>
      <c r="N16" s="400">
        <v>3.0280906707048399E-2</v>
      </c>
      <c r="O16" s="400">
        <v>2.5265008211135899E-2</v>
      </c>
      <c r="P16" s="400">
        <v>1.49941807612777E-2</v>
      </c>
      <c r="Q16" s="400">
        <v>5.5839321576058899E-3</v>
      </c>
      <c r="R16" s="400">
        <v>7.2923647239804303E-3</v>
      </c>
      <c r="S16" s="400">
        <v>1.2209172127768399E-3</v>
      </c>
      <c r="T16" s="400">
        <v>1.1938908137381099E-2</v>
      </c>
      <c r="U16" s="400">
        <v>0.113846458494663</v>
      </c>
    </row>
    <row r="17" spans="1:21" x14ac:dyDescent="0.2">
      <c r="A17" s="2" t="s">
        <v>36</v>
      </c>
      <c r="B17" s="403">
        <v>17</v>
      </c>
      <c r="C17" s="400" t="s">
        <v>1</v>
      </c>
      <c r="D17" s="400" t="s">
        <v>1</v>
      </c>
      <c r="E17" s="400" t="s">
        <v>1</v>
      </c>
      <c r="F17" s="400" t="s">
        <v>1</v>
      </c>
      <c r="G17" s="400" t="s">
        <v>1</v>
      </c>
      <c r="H17" s="400" t="s">
        <v>1</v>
      </c>
      <c r="I17" s="400" t="s">
        <v>1</v>
      </c>
      <c r="J17" s="400" t="s">
        <v>1</v>
      </c>
      <c r="K17" s="400" t="s">
        <v>1</v>
      </c>
      <c r="L17" s="400" t="s">
        <v>1</v>
      </c>
      <c r="M17" s="400" t="s">
        <v>1</v>
      </c>
      <c r="N17" s="400" t="s">
        <v>1</v>
      </c>
      <c r="O17" s="400" t="s">
        <v>1</v>
      </c>
      <c r="P17" s="400" t="s">
        <v>1</v>
      </c>
      <c r="Q17" s="400" t="s">
        <v>1</v>
      </c>
      <c r="R17" s="400" t="s">
        <v>1</v>
      </c>
      <c r="S17" s="400" t="s">
        <v>1</v>
      </c>
      <c r="T17" s="400" t="s">
        <v>1</v>
      </c>
      <c r="U17" s="400" t="s">
        <v>1</v>
      </c>
    </row>
    <row r="18" spans="1:21" x14ac:dyDescent="0.2">
      <c r="A18" s="2" t="s">
        <v>37</v>
      </c>
      <c r="B18" s="403">
        <v>35</v>
      </c>
      <c r="C18" s="400">
        <v>0</v>
      </c>
      <c r="D18" s="400">
        <v>0</v>
      </c>
      <c r="E18" s="400">
        <v>0</v>
      </c>
      <c r="F18" s="400">
        <v>0</v>
      </c>
      <c r="G18" s="400">
        <v>0.32184186577796903</v>
      </c>
      <c r="H18" s="400">
        <v>0</v>
      </c>
      <c r="I18" s="400">
        <v>0</v>
      </c>
      <c r="J18" s="400">
        <v>1.1966651305556301E-2</v>
      </c>
      <c r="K18" s="400">
        <v>9.2721186578273801E-2</v>
      </c>
      <c r="L18" s="400">
        <v>0</v>
      </c>
      <c r="M18" s="400">
        <v>0</v>
      </c>
      <c r="N18" s="400">
        <v>0.465275257825851</v>
      </c>
      <c r="O18" s="400">
        <v>1.1966651305556301E-2</v>
      </c>
      <c r="P18" s="400">
        <v>1.7533089965581901E-2</v>
      </c>
      <c r="Q18" s="400">
        <v>0</v>
      </c>
      <c r="R18" s="400">
        <v>0</v>
      </c>
      <c r="S18" s="400">
        <v>0</v>
      </c>
      <c r="T18" s="400">
        <v>0</v>
      </c>
      <c r="U18" s="400">
        <v>7.8695319592952701E-2</v>
      </c>
    </row>
    <row r="19" spans="1:21" x14ac:dyDescent="0.2">
      <c r="A19" s="2" t="s">
        <v>38</v>
      </c>
      <c r="B19" s="403">
        <v>27</v>
      </c>
      <c r="C19" s="400" t="s">
        <v>1</v>
      </c>
      <c r="D19" s="400" t="s">
        <v>1</v>
      </c>
      <c r="E19" s="400" t="s">
        <v>1</v>
      </c>
      <c r="F19" s="400" t="s">
        <v>1</v>
      </c>
      <c r="G19" s="400" t="s">
        <v>1</v>
      </c>
      <c r="H19" s="400" t="s">
        <v>1</v>
      </c>
      <c r="I19" s="400" t="s">
        <v>1</v>
      </c>
      <c r="J19" s="400" t="s">
        <v>1</v>
      </c>
      <c r="K19" s="400" t="s">
        <v>1</v>
      </c>
      <c r="L19" s="400" t="s">
        <v>1</v>
      </c>
      <c r="M19" s="400" t="s">
        <v>1</v>
      </c>
      <c r="N19" s="400" t="s">
        <v>1</v>
      </c>
      <c r="O19" s="400" t="s">
        <v>1</v>
      </c>
      <c r="P19" s="400" t="s">
        <v>1</v>
      </c>
      <c r="Q19" s="400" t="s">
        <v>1</v>
      </c>
      <c r="R19" s="400" t="s">
        <v>1</v>
      </c>
      <c r="S19" s="400" t="s">
        <v>1</v>
      </c>
      <c r="T19" s="400" t="s">
        <v>1</v>
      </c>
      <c r="U19" s="400" t="s">
        <v>1</v>
      </c>
    </row>
    <row r="20" spans="1:21" x14ac:dyDescent="0.2">
      <c r="A20" s="5" t="s">
        <v>39</v>
      </c>
      <c r="B20" s="402" t="s">
        <v>1</v>
      </c>
      <c r="C20" s="399" t="s">
        <v>1</v>
      </c>
      <c r="D20" s="399" t="s">
        <v>1</v>
      </c>
      <c r="E20" s="399" t="s">
        <v>1</v>
      </c>
      <c r="F20" s="399" t="s">
        <v>1</v>
      </c>
      <c r="G20" s="399" t="s">
        <v>1</v>
      </c>
      <c r="H20" s="399" t="s">
        <v>1</v>
      </c>
      <c r="I20" s="399" t="s">
        <v>1</v>
      </c>
      <c r="J20" s="399" t="s">
        <v>1</v>
      </c>
      <c r="K20" s="399" t="s">
        <v>1</v>
      </c>
      <c r="L20" s="399" t="s">
        <v>1</v>
      </c>
      <c r="M20" s="399" t="s">
        <v>1</v>
      </c>
      <c r="N20" s="399" t="s">
        <v>1</v>
      </c>
      <c r="O20" s="399" t="s">
        <v>1</v>
      </c>
      <c r="P20" s="399" t="s">
        <v>1</v>
      </c>
      <c r="Q20" s="399" t="s">
        <v>1</v>
      </c>
      <c r="R20" s="399" t="s">
        <v>1</v>
      </c>
      <c r="S20" s="399" t="s">
        <v>1</v>
      </c>
      <c r="T20" s="399" t="s">
        <v>1</v>
      </c>
      <c r="U20" s="399" t="s">
        <v>1</v>
      </c>
    </row>
    <row r="21" spans="1:21" x14ac:dyDescent="0.2">
      <c r="A21" s="2" t="s">
        <v>35</v>
      </c>
      <c r="B21" s="403">
        <v>231</v>
      </c>
      <c r="C21" s="400">
        <v>5.2133619785308803E-2</v>
      </c>
      <c r="D21" s="400">
        <v>0.18923494219779999</v>
      </c>
      <c r="E21" s="400">
        <v>0.18483424186706501</v>
      </c>
      <c r="F21" s="400">
        <v>0</v>
      </c>
      <c r="G21" s="400">
        <v>0.137178674340248</v>
      </c>
      <c r="H21" s="400">
        <v>4.2197022587060901E-2</v>
      </c>
      <c r="I21" s="400">
        <v>0.12168619781732599</v>
      </c>
      <c r="J21" s="400">
        <v>0</v>
      </c>
      <c r="K21" s="400">
        <v>2.4601288139820099E-2</v>
      </c>
      <c r="L21" s="400">
        <v>2.0797256380319599E-2</v>
      </c>
      <c r="M21" s="400">
        <v>1.69140752404928E-2</v>
      </c>
      <c r="N21" s="400">
        <v>3.0280906707048399E-2</v>
      </c>
      <c r="O21" s="400">
        <v>2.5265008211135899E-2</v>
      </c>
      <c r="P21" s="400">
        <v>1.49941807612777E-2</v>
      </c>
      <c r="Q21" s="400">
        <v>5.5839321576058899E-3</v>
      </c>
      <c r="R21" s="400">
        <v>7.2923647239804303E-3</v>
      </c>
      <c r="S21" s="400">
        <v>1.2209172127768399E-3</v>
      </c>
      <c r="T21" s="400">
        <v>1.1938908137381099E-2</v>
      </c>
      <c r="U21" s="400">
        <v>0.113846458494663</v>
      </c>
    </row>
    <row r="22" spans="1:21" x14ac:dyDescent="0.2">
      <c r="A22" s="2" t="s">
        <v>40</v>
      </c>
      <c r="B22" s="403">
        <v>9</v>
      </c>
      <c r="C22" s="400" t="s">
        <v>1</v>
      </c>
      <c r="D22" s="400" t="s">
        <v>1</v>
      </c>
      <c r="E22" s="400" t="s">
        <v>1</v>
      </c>
      <c r="F22" s="400" t="s">
        <v>1</v>
      </c>
      <c r="G22" s="400" t="s">
        <v>1</v>
      </c>
      <c r="H22" s="400" t="s">
        <v>1</v>
      </c>
      <c r="I22" s="400" t="s">
        <v>1</v>
      </c>
      <c r="J22" s="400" t="s">
        <v>1</v>
      </c>
      <c r="K22" s="400" t="s">
        <v>1</v>
      </c>
      <c r="L22" s="400" t="s">
        <v>1</v>
      </c>
      <c r="M22" s="400" t="s">
        <v>1</v>
      </c>
      <c r="N22" s="400" t="s">
        <v>1</v>
      </c>
      <c r="O22" s="400" t="s">
        <v>1</v>
      </c>
      <c r="P22" s="400" t="s">
        <v>1</v>
      </c>
      <c r="Q22" s="400" t="s">
        <v>1</v>
      </c>
      <c r="R22" s="400" t="s">
        <v>1</v>
      </c>
      <c r="S22" s="400" t="s">
        <v>1</v>
      </c>
      <c r="T22" s="400" t="s">
        <v>1</v>
      </c>
      <c r="U22" s="400" t="s">
        <v>1</v>
      </c>
    </row>
    <row r="23" spans="1:21" x14ac:dyDescent="0.2">
      <c r="A23" s="2" t="s">
        <v>41</v>
      </c>
      <c r="B23" s="403">
        <v>8</v>
      </c>
      <c r="C23" s="400" t="s">
        <v>1</v>
      </c>
      <c r="D23" s="400" t="s">
        <v>1</v>
      </c>
      <c r="E23" s="400" t="s">
        <v>1</v>
      </c>
      <c r="F23" s="400" t="s">
        <v>1</v>
      </c>
      <c r="G23" s="400" t="s">
        <v>1</v>
      </c>
      <c r="H23" s="400" t="s">
        <v>1</v>
      </c>
      <c r="I23" s="400" t="s">
        <v>1</v>
      </c>
      <c r="J23" s="400" t="s">
        <v>1</v>
      </c>
      <c r="K23" s="400" t="s">
        <v>1</v>
      </c>
      <c r="L23" s="400" t="s">
        <v>1</v>
      </c>
      <c r="M23" s="400" t="s">
        <v>1</v>
      </c>
      <c r="N23" s="400" t="s">
        <v>1</v>
      </c>
      <c r="O23" s="400" t="s">
        <v>1</v>
      </c>
      <c r="P23" s="400" t="s">
        <v>1</v>
      </c>
      <c r="Q23" s="400" t="s">
        <v>1</v>
      </c>
      <c r="R23" s="400" t="s">
        <v>1</v>
      </c>
      <c r="S23" s="400" t="s">
        <v>1</v>
      </c>
      <c r="T23" s="400" t="s">
        <v>1</v>
      </c>
      <c r="U23" s="400" t="s">
        <v>1</v>
      </c>
    </row>
    <row r="24" spans="1:21" x14ac:dyDescent="0.2">
      <c r="A24" s="2" t="s">
        <v>42</v>
      </c>
      <c r="B24" s="403">
        <v>0</v>
      </c>
      <c r="C24" s="400" t="s">
        <v>1</v>
      </c>
      <c r="D24" s="400" t="s">
        <v>1</v>
      </c>
      <c r="E24" s="400" t="s">
        <v>1</v>
      </c>
      <c r="F24" s="400" t="s">
        <v>1</v>
      </c>
      <c r="G24" s="400" t="s">
        <v>1</v>
      </c>
      <c r="H24" s="400" t="s">
        <v>1</v>
      </c>
      <c r="I24" s="400" t="s">
        <v>1</v>
      </c>
      <c r="J24" s="400" t="s">
        <v>1</v>
      </c>
      <c r="K24" s="400" t="s">
        <v>1</v>
      </c>
      <c r="L24" s="400" t="s">
        <v>1</v>
      </c>
      <c r="M24" s="400" t="s">
        <v>1</v>
      </c>
      <c r="N24" s="400" t="s">
        <v>1</v>
      </c>
      <c r="O24" s="400" t="s">
        <v>1</v>
      </c>
      <c r="P24" s="400" t="s">
        <v>1</v>
      </c>
      <c r="Q24" s="400" t="s">
        <v>1</v>
      </c>
      <c r="R24" s="400" t="s">
        <v>1</v>
      </c>
      <c r="S24" s="400" t="s">
        <v>1</v>
      </c>
      <c r="T24" s="400" t="s">
        <v>1</v>
      </c>
      <c r="U24" s="400" t="s">
        <v>1</v>
      </c>
    </row>
    <row r="25" spans="1:21" x14ac:dyDescent="0.2">
      <c r="A25" s="2" t="s">
        <v>43</v>
      </c>
      <c r="B25" s="403">
        <v>0</v>
      </c>
      <c r="C25" s="400" t="s">
        <v>1</v>
      </c>
      <c r="D25" s="400" t="s">
        <v>1</v>
      </c>
      <c r="E25" s="400" t="s">
        <v>1</v>
      </c>
      <c r="F25" s="400" t="s">
        <v>1</v>
      </c>
      <c r="G25" s="400" t="s">
        <v>1</v>
      </c>
      <c r="H25" s="400" t="s">
        <v>1</v>
      </c>
      <c r="I25" s="400" t="s">
        <v>1</v>
      </c>
      <c r="J25" s="400" t="s">
        <v>1</v>
      </c>
      <c r="K25" s="400" t="s">
        <v>1</v>
      </c>
      <c r="L25" s="400" t="s">
        <v>1</v>
      </c>
      <c r="M25" s="400" t="s">
        <v>1</v>
      </c>
      <c r="N25" s="400" t="s">
        <v>1</v>
      </c>
      <c r="O25" s="400" t="s">
        <v>1</v>
      </c>
      <c r="P25" s="400" t="s">
        <v>1</v>
      </c>
      <c r="Q25" s="400" t="s">
        <v>1</v>
      </c>
      <c r="R25" s="400" t="s">
        <v>1</v>
      </c>
      <c r="S25" s="400" t="s">
        <v>1</v>
      </c>
      <c r="T25" s="400" t="s">
        <v>1</v>
      </c>
      <c r="U25" s="400" t="s">
        <v>1</v>
      </c>
    </row>
    <row r="26" spans="1:21" x14ac:dyDescent="0.2">
      <c r="A26" s="2" t="s">
        <v>37</v>
      </c>
      <c r="B26" s="403">
        <v>35</v>
      </c>
      <c r="C26" s="400">
        <v>0</v>
      </c>
      <c r="D26" s="400">
        <v>0</v>
      </c>
      <c r="E26" s="400">
        <v>0</v>
      </c>
      <c r="F26" s="400">
        <v>0</v>
      </c>
      <c r="G26" s="400">
        <v>0.32184186577796903</v>
      </c>
      <c r="H26" s="400">
        <v>0</v>
      </c>
      <c r="I26" s="400">
        <v>0</v>
      </c>
      <c r="J26" s="400">
        <v>1.1966651305556301E-2</v>
      </c>
      <c r="K26" s="400">
        <v>9.2721186578273801E-2</v>
      </c>
      <c r="L26" s="400">
        <v>0</v>
      </c>
      <c r="M26" s="400">
        <v>0</v>
      </c>
      <c r="N26" s="400">
        <v>0.465275257825851</v>
      </c>
      <c r="O26" s="400">
        <v>1.1966651305556301E-2</v>
      </c>
      <c r="P26" s="400">
        <v>1.7533089965581901E-2</v>
      </c>
      <c r="Q26" s="400">
        <v>0</v>
      </c>
      <c r="R26" s="400">
        <v>0</v>
      </c>
      <c r="S26" s="400">
        <v>0</v>
      </c>
      <c r="T26" s="400">
        <v>0</v>
      </c>
      <c r="U26" s="400">
        <v>7.8695319592952701E-2</v>
      </c>
    </row>
    <row r="27" spans="1:21" x14ac:dyDescent="0.2">
      <c r="A27" s="2" t="s">
        <v>44</v>
      </c>
      <c r="B27" s="403">
        <v>5</v>
      </c>
      <c r="C27" s="400" t="s">
        <v>1</v>
      </c>
      <c r="D27" s="400" t="s">
        <v>1</v>
      </c>
      <c r="E27" s="400" t="s">
        <v>1</v>
      </c>
      <c r="F27" s="400" t="s">
        <v>1</v>
      </c>
      <c r="G27" s="400" t="s">
        <v>1</v>
      </c>
      <c r="H27" s="400" t="s">
        <v>1</v>
      </c>
      <c r="I27" s="400" t="s">
        <v>1</v>
      </c>
      <c r="J27" s="400" t="s">
        <v>1</v>
      </c>
      <c r="K27" s="400" t="s">
        <v>1</v>
      </c>
      <c r="L27" s="400" t="s">
        <v>1</v>
      </c>
      <c r="M27" s="400" t="s">
        <v>1</v>
      </c>
      <c r="N27" s="400" t="s">
        <v>1</v>
      </c>
      <c r="O27" s="400" t="s">
        <v>1</v>
      </c>
      <c r="P27" s="400" t="s">
        <v>1</v>
      </c>
      <c r="Q27" s="400" t="s">
        <v>1</v>
      </c>
      <c r="R27" s="400" t="s">
        <v>1</v>
      </c>
      <c r="S27" s="400" t="s">
        <v>1</v>
      </c>
      <c r="T27" s="400" t="s">
        <v>1</v>
      </c>
      <c r="U27" s="400" t="s">
        <v>1</v>
      </c>
    </row>
    <row r="28" spans="1:21" x14ac:dyDescent="0.2">
      <c r="A28" s="2" t="s">
        <v>45</v>
      </c>
      <c r="B28" s="403">
        <v>22</v>
      </c>
      <c r="C28" s="400" t="s">
        <v>1</v>
      </c>
      <c r="D28" s="400" t="s">
        <v>1</v>
      </c>
      <c r="E28" s="400" t="s">
        <v>1</v>
      </c>
      <c r="F28" s="400" t="s">
        <v>1</v>
      </c>
      <c r="G28" s="400" t="s">
        <v>1</v>
      </c>
      <c r="H28" s="400" t="s">
        <v>1</v>
      </c>
      <c r="I28" s="400" t="s">
        <v>1</v>
      </c>
      <c r="J28" s="400" t="s">
        <v>1</v>
      </c>
      <c r="K28" s="400" t="s">
        <v>1</v>
      </c>
      <c r="L28" s="400" t="s">
        <v>1</v>
      </c>
      <c r="M28" s="400" t="s">
        <v>1</v>
      </c>
      <c r="N28" s="400" t="s">
        <v>1</v>
      </c>
      <c r="O28" s="400" t="s">
        <v>1</v>
      </c>
      <c r="P28" s="400" t="s">
        <v>1</v>
      </c>
      <c r="Q28" s="400" t="s">
        <v>1</v>
      </c>
      <c r="R28" s="400" t="s">
        <v>1</v>
      </c>
      <c r="S28" s="400" t="s">
        <v>1</v>
      </c>
      <c r="T28" s="400" t="s">
        <v>1</v>
      </c>
      <c r="U28" s="400" t="s">
        <v>1</v>
      </c>
    </row>
    <row r="29" spans="1:21" x14ac:dyDescent="0.2">
      <c r="A29" s="5" t="s">
        <v>46</v>
      </c>
      <c r="B29" s="402" t="s">
        <v>1</v>
      </c>
      <c r="C29" s="399" t="s">
        <v>1</v>
      </c>
      <c r="D29" s="399" t="s">
        <v>1</v>
      </c>
      <c r="E29" s="399" t="s">
        <v>1</v>
      </c>
      <c r="F29" s="399" t="s">
        <v>1</v>
      </c>
      <c r="G29" s="399" t="s">
        <v>1</v>
      </c>
      <c r="H29" s="399" t="s">
        <v>1</v>
      </c>
      <c r="I29" s="399" t="s">
        <v>1</v>
      </c>
      <c r="J29" s="399" t="s">
        <v>1</v>
      </c>
      <c r="K29" s="399" t="s">
        <v>1</v>
      </c>
      <c r="L29" s="399" t="s">
        <v>1</v>
      </c>
      <c r="M29" s="399" t="s">
        <v>1</v>
      </c>
      <c r="N29" s="399" t="s">
        <v>1</v>
      </c>
      <c r="O29" s="399" t="s">
        <v>1</v>
      </c>
      <c r="P29" s="399" t="s">
        <v>1</v>
      </c>
      <c r="Q29" s="399" t="s">
        <v>1</v>
      </c>
      <c r="R29" s="399" t="s">
        <v>1</v>
      </c>
      <c r="S29" s="399" t="s">
        <v>1</v>
      </c>
      <c r="T29" s="399" t="s">
        <v>1</v>
      </c>
      <c r="U29" s="399" t="s">
        <v>1</v>
      </c>
    </row>
    <row r="30" spans="1:21" x14ac:dyDescent="0.2">
      <c r="A30" s="2" t="s">
        <v>47</v>
      </c>
      <c r="B30" s="403">
        <v>22</v>
      </c>
      <c r="C30" s="400" t="s">
        <v>1</v>
      </c>
      <c r="D30" s="400" t="s">
        <v>1</v>
      </c>
      <c r="E30" s="400" t="s">
        <v>1</v>
      </c>
      <c r="F30" s="400" t="s">
        <v>1</v>
      </c>
      <c r="G30" s="400" t="s">
        <v>1</v>
      </c>
      <c r="H30" s="400" t="s">
        <v>1</v>
      </c>
      <c r="I30" s="400" t="s">
        <v>1</v>
      </c>
      <c r="J30" s="400" t="s">
        <v>1</v>
      </c>
      <c r="K30" s="400" t="s">
        <v>1</v>
      </c>
      <c r="L30" s="400" t="s">
        <v>1</v>
      </c>
      <c r="M30" s="400" t="s">
        <v>1</v>
      </c>
      <c r="N30" s="400" t="s">
        <v>1</v>
      </c>
      <c r="O30" s="400" t="s">
        <v>1</v>
      </c>
      <c r="P30" s="400" t="s">
        <v>1</v>
      </c>
      <c r="Q30" s="400" t="s">
        <v>1</v>
      </c>
      <c r="R30" s="400" t="s">
        <v>1</v>
      </c>
      <c r="S30" s="400" t="s">
        <v>1</v>
      </c>
      <c r="T30" s="400" t="s">
        <v>1</v>
      </c>
      <c r="U30" s="400" t="s">
        <v>1</v>
      </c>
    </row>
    <row r="31" spans="1:21" x14ac:dyDescent="0.2">
      <c r="A31" s="2" t="s">
        <v>48</v>
      </c>
      <c r="B31" s="403">
        <v>85</v>
      </c>
      <c r="C31" s="400">
        <v>0</v>
      </c>
      <c r="D31" s="400">
        <v>0.176610663533211</v>
      </c>
      <c r="E31" s="400">
        <v>0.13507889211177801</v>
      </c>
      <c r="F31" s="400">
        <v>0</v>
      </c>
      <c r="G31" s="400">
        <v>0.224897101521492</v>
      </c>
      <c r="H31" s="400">
        <v>5.4629959166049999E-2</v>
      </c>
      <c r="I31" s="400">
        <v>0.107541590929031</v>
      </c>
      <c r="J31" s="400">
        <v>0</v>
      </c>
      <c r="K31" s="400">
        <v>2.77138352394104E-2</v>
      </c>
      <c r="L31" s="400">
        <v>1.9179118797182999E-2</v>
      </c>
      <c r="M31" s="400">
        <v>0</v>
      </c>
      <c r="N31" s="400">
        <v>7.8962974250316606E-2</v>
      </c>
      <c r="O31" s="400">
        <v>7.1568498387932803E-3</v>
      </c>
      <c r="P31" s="400">
        <v>4.29375469684601E-3</v>
      </c>
      <c r="Q31" s="400">
        <v>0</v>
      </c>
      <c r="R31" s="400">
        <v>1.17710120975971E-2</v>
      </c>
      <c r="S31" s="400">
        <v>0</v>
      </c>
      <c r="T31" s="400">
        <v>1.35625721886754E-2</v>
      </c>
      <c r="U31" s="400">
        <v>0.13860167562961601</v>
      </c>
    </row>
    <row r="32" spans="1:21" x14ac:dyDescent="0.2">
      <c r="A32" s="2" t="s">
        <v>49</v>
      </c>
      <c r="B32" s="403">
        <v>47</v>
      </c>
      <c r="C32" s="400">
        <v>3.1377255916595501E-2</v>
      </c>
      <c r="D32" s="400">
        <v>0.179510518908501</v>
      </c>
      <c r="E32" s="400">
        <v>0.225977137684822</v>
      </c>
      <c r="F32" s="400">
        <v>0</v>
      </c>
      <c r="G32" s="400">
        <v>0.189305335283279</v>
      </c>
      <c r="H32" s="400">
        <v>5.8110132813453702E-2</v>
      </c>
      <c r="I32" s="400">
        <v>0.13531605899334001</v>
      </c>
      <c r="J32" s="400">
        <v>0</v>
      </c>
      <c r="K32" s="400">
        <v>4.2486108839511899E-2</v>
      </c>
      <c r="L32" s="400">
        <v>0</v>
      </c>
      <c r="M32" s="400">
        <v>0</v>
      </c>
      <c r="N32" s="400">
        <v>7.1084499359130901E-2</v>
      </c>
      <c r="O32" s="400">
        <v>1.29071231931448E-2</v>
      </c>
      <c r="P32" s="400">
        <v>2.8545003384351699E-2</v>
      </c>
      <c r="Q32" s="400">
        <v>0</v>
      </c>
      <c r="R32" s="400">
        <v>0</v>
      </c>
      <c r="S32" s="400">
        <v>0</v>
      </c>
      <c r="T32" s="400">
        <v>0</v>
      </c>
      <c r="U32" s="400">
        <v>2.53808125853539E-2</v>
      </c>
    </row>
    <row r="33" spans="1:21" x14ac:dyDescent="0.2">
      <c r="A33" s="2" t="s">
        <v>50</v>
      </c>
      <c r="B33" s="403">
        <v>132</v>
      </c>
      <c r="C33" s="400">
        <v>0.105690635740757</v>
      </c>
      <c r="D33" s="400">
        <v>0.14911830425262501</v>
      </c>
      <c r="E33" s="400">
        <v>0.17885214090347301</v>
      </c>
      <c r="F33" s="400">
        <v>0</v>
      </c>
      <c r="G33" s="400">
        <v>9.46805775165558E-2</v>
      </c>
      <c r="H33" s="400">
        <v>1.7845153808593799E-2</v>
      </c>
      <c r="I33" s="400">
        <v>0.12653522193431899</v>
      </c>
      <c r="J33" s="400">
        <v>2.41148984059691E-3</v>
      </c>
      <c r="K33" s="400">
        <v>2.73034609854221E-2</v>
      </c>
      <c r="L33" s="400">
        <v>1.0580864734947701E-2</v>
      </c>
      <c r="M33" s="400">
        <v>3.34077700972557E-2</v>
      </c>
      <c r="N33" s="400">
        <v>4.7264140099286998E-2</v>
      </c>
      <c r="O33" s="400">
        <v>3.7988651543855702E-2</v>
      </c>
      <c r="P33" s="400">
        <v>1.51712512597442E-2</v>
      </c>
      <c r="Q33" s="400">
        <v>1.10290814191103E-2</v>
      </c>
      <c r="R33" s="400">
        <v>4.7174091450870002E-3</v>
      </c>
      <c r="S33" s="400">
        <v>8.6653316393494606E-3</v>
      </c>
      <c r="T33" s="400">
        <v>1.2420780956745099E-2</v>
      </c>
      <c r="U33" s="400">
        <v>0.116317719221115</v>
      </c>
    </row>
    <row r="34" spans="1:21" x14ac:dyDescent="0.2">
      <c r="A34" s="5" t="s">
        <v>51</v>
      </c>
      <c r="B34" s="402" t="s">
        <v>1</v>
      </c>
      <c r="C34" s="399" t="s">
        <v>1</v>
      </c>
      <c r="D34" s="399" t="s">
        <v>1</v>
      </c>
      <c r="E34" s="399" t="s">
        <v>1</v>
      </c>
      <c r="F34" s="399" t="s">
        <v>1</v>
      </c>
      <c r="G34" s="399" t="s">
        <v>1</v>
      </c>
      <c r="H34" s="399" t="s">
        <v>1</v>
      </c>
      <c r="I34" s="399" t="s">
        <v>1</v>
      </c>
      <c r="J34" s="399" t="s">
        <v>1</v>
      </c>
      <c r="K34" s="399" t="s">
        <v>1</v>
      </c>
      <c r="L34" s="399" t="s">
        <v>1</v>
      </c>
      <c r="M34" s="399" t="s">
        <v>1</v>
      </c>
      <c r="N34" s="399" t="s">
        <v>1</v>
      </c>
      <c r="O34" s="399" t="s">
        <v>1</v>
      </c>
      <c r="P34" s="399" t="s">
        <v>1</v>
      </c>
      <c r="Q34" s="399" t="s">
        <v>1</v>
      </c>
      <c r="R34" s="399" t="s">
        <v>1</v>
      </c>
      <c r="S34" s="399" t="s">
        <v>1</v>
      </c>
      <c r="T34" s="399" t="s">
        <v>1</v>
      </c>
      <c r="U34" s="399" t="s">
        <v>1</v>
      </c>
    </row>
    <row r="35" spans="1:21" x14ac:dyDescent="0.2">
      <c r="A35" s="2" t="s">
        <v>52</v>
      </c>
      <c r="B35" s="403">
        <v>110</v>
      </c>
      <c r="C35" s="400">
        <v>3.6987595260143301E-2</v>
      </c>
      <c r="D35" s="400">
        <v>0.241779580712318</v>
      </c>
      <c r="E35" s="400">
        <v>0.15791060030460399</v>
      </c>
      <c r="F35" s="400">
        <v>1.81327946484089E-2</v>
      </c>
      <c r="G35" s="400">
        <v>0.159378051757812</v>
      </c>
      <c r="H35" s="400">
        <v>5.0244931131601299E-2</v>
      </c>
      <c r="I35" s="400">
        <v>6.7623183131217998E-2</v>
      </c>
      <c r="J35" s="400">
        <v>0</v>
      </c>
      <c r="K35" s="400">
        <v>1.7147861421108201E-2</v>
      </c>
      <c r="L35" s="400">
        <v>1.1867029592394799E-2</v>
      </c>
      <c r="M35" s="400">
        <v>4.1422126814722997E-3</v>
      </c>
      <c r="N35" s="400">
        <v>7.1826986968517303E-2</v>
      </c>
      <c r="O35" s="400">
        <v>0</v>
      </c>
      <c r="P35" s="400">
        <v>1.7867589369416199E-2</v>
      </c>
      <c r="Q35" s="400">
        <v>4.3407105840742597E-3</v>
      </c>
      <c r="R35" s="400">
        <v>1.08304591849446E-2</v>
      </c>
      <c r="S35" s="400">
        <v>0</v>
      </c>
      <c r="T35" s="400">
        <v>1.59181244671345E-2</v>
      </c>
      <c r="U35" s="400">
        <v>0.114002287387848</v>
      </c>
    </row>
    <row r="36" spans="1:21" x14ac:dyDescent="0.2">
      <c r="A36" s="2" t="s">
        <v>53</v>
      </c>
      <c r="B36" s="403">
        <v>118</v>
      </c>
      <c r="C36" s="400">
        <v>3.2512128353118903E-2</v>
      </c>
      <c r="D36" s="400">
        <v>0.15798431634903001</v>
      </c>
      <c r="E36" s="400">
        <v>0.218946173787117</v>
      </c>
      <c r="F36" s="400">
        <v>0</v>
      </c>
      <c r="G36" s="400">
        <v>0.16567067801952401</v>
      </c>
      <c r="H36" s="400">
        <v>1.6378931701183298E-2</v>
      </c>
      <c r="I36" s="400">
        <v>8.2594148814678206E-2</v>
      </c>
      <c r="J36" s="400">
        <v>3.1161007937043901E-3</v>
      </c>
      <c r="K36" s="400">
        <v>1.5136461704969399E-2</v>
      </c>
      <c r="L36" s="400">
        <v>1.3672477565705801E-2</v>
      </c>
      <c r="M36" s="400">
        <v>1.9896995276212699E-2</v>
      </c>
      <c r="N36" s="400">
        <v>9.4100646674632998E-2</v>
      </c>
      <c r="O36" s="400">
        <v>3.8407500833272899E-2</v>
      </c>
      <c r="P36" s="400">
        <v>4.4425856322050103E-3</v>
      </c>
      <c r="Q36" s="400">
        <v>6.7921951413154602E-3</v>
      </c>
      <c r="R36" s="400">
        <v>0</v>
      </c>
      <c r="S36" s="400">
        <v>3.1161007937043901E-3</v>
      </c>
      <c r="T36" s="400">
        <v>0</v>
      </c>
      <c r="U36" s="400">
        <v>0.127232551574707</v>
      </c>
    </row>
    <row r="37" spans="1:21" x14ac:dyDescent="0.2">
      <c r="A37" s="2" t="s">
        <v>54</v>
      </c>
      <c r="B37" s="403">
        <v>46</v>
      </c>
      <c r="C37" s="400">
        <v>3.6495763808488797E-2</v>
      </c>
      <c r="D37" s="400">
        <v>9.8299160599708599E-2</v>
      </c>
      <c r="E37" s="400">
        <v>0.11723452061414701</v>
      </c>
      <c r="F37" s="400">
        <v>0</v>
      </c>
      <c r="G37" s="400">
        <v>0.15149112045764901</v>
      </c>
      <c r="H37" s="400">
        <v>2.1555162966251401E-2</v>
      </c>
      <c r="I37" s="400">
        <v>0.267084211111069</v>
      </c>
      <c r="J37" s="400">
        <v>0</v>
      </c>
      <c r="K37" s="400">
        <v>7.8290179371833801E-2</v>
      </c>
      <c r="L37" s="400">
        <v>4.4533342123031602E-2</v>
      </c>
      <c r="M37" s="400">
        <v>7.2982446290552599E-3</v>
      </c>
      <c r="N37" s="400">
        <v>2.7579827234149E-2</v>
      </c>
      <c r="O37" s="400">
        <v>0</v>
      </c>
      <c r="P37" s="400">
        <v>8.8073108345270192E-3</v>
      </c>
      <c r="Q37" s="400">
        <v>0</v>
      </c>
      <c r="R37" s="400">
        <v>0</v>
      </c>
      <c r="S37" s="400">
        <v>1.8926914781331999E-2</v>
      </c>
      <c r="T37" s="400">
        <v>0</v>
      </c>
      <c r="U37" s="400">
        <v>0.122404247522354</v>
      </c>
    </row>
    <row r="38" spans="1:21" x14ac:dyDescent="0.2">
      <c r="A38" s="2" t="s">
        <v>55</v>
      </c>
      <c r="B38" s="403">
        <v>36</v>
      </c>
      <c r="C38" s="400">
        <v>8.0225609242916093E-2</v>
      </c>
      <c r="D38" s="400">
        <v>0.115453533828259</v>
      </c>
      <c r="E38" s="400">
        <v>0.11971267312765101</v>
      </c>
      <c r="F38" s="400">
        <v>0</v>
      </c>
      <c r="G38" s="400">
        <v>0.119707740843296</v>
      </c>
      <c r="H38" s="400">
        <v>2.2998057305812801E-2</v>
      </c>
      <c r="I38" s="400">
        <v>0.21659672260284399</v>
      </c>
      <c r="J38" s="400">
        <v>0</v>
      </c>
      <c r="K38" s="400">
        <v>2.73864455521107E-2</v>
      </c>
      <c r="L38" s="400">
        <v>0</v>
      </c>
      <c r="M38" s="400">
        <v>4.0112804621458102E-2</v>
      </c>
      <c r="N38" s="400">
        <v>0</v>
      </c>
      <c r="O38" s="400">
        <v>8.9812837541103405E-2</v>
      </c>
      <c r="P38" s="400">
        <v>4.6647135168314001E-2</v>
      </c>
      <c r="Q38" s="400">
        <v>0</v>
      </c>
      <c r="R38" s="400">
        <v>0</v>
      </c>
      <c r="S38" s="400">
        <v>0</v>
      </c>
      <c r="T38" s="400">
        <v>9.5872310921549797E-3</v>
      </c>
      <c r="U38" s="400">
        <v>0.111759208142757</v>
      </c>
    </row>
    <row r="39" spans="1:21" x14ac:dyDescent="0.2">
      <c r="A39" s="5" t="s">
        <v>56</v>
      </c>
      <c r="B39" s="402" t="s">
        <v>1</v>
      </c>
      <c r="C39" s="399" t="s">
        <v>1</v>
      </c>
      <c r="D39" s="399" t="s">
        <v>1</v>
      </c>
      <c r="E39" s="399" t="s">
        <v>1</v>
      </c>
      <c r="F39" s="399" t="s">
        <v>1</v>
      </c>
      <c r="G39" s="399" t="s">
        <v>1</v>
      </c>
      <c r="H39" s="399" t="s">
        <v>1</v>
      </c>
      <c r="I39" s="399" t="s">
        <v>1</v>
      </c>
      <c r="J39" s="399" t="s">
        <v>1</v>
      </c>
      <c r="K39" s="399" t="s">
        <v>1</v>
      </c>
      <c r="L39" s="399" t="s">
        <v>1</v>
      </c>
      <c r="M39" s="399" t="s">
        <v>1</v>
      </c>
      <c r="N39" s="399" t="s">
        <v>1</v>
      </c>
      <c r="O39" s="399" t="s">
        <v>1</v>
      </c>
      <c r="P39" s="399" t="s">
        <v>1</v>
      </c>
      <c r="Q39" s="399" t="s">
        <v>1</v>
      </c>
      <c r="R39" s="399" t="s">
        <v>1</v>
      </c>
      <c r="S39" s="399" t="s">
        <v>1</v>
      </c>
      <c r="T39" s="399" t="s">
        <v>1</v>
      </c>
      <c r="U39" s="399" t="s">
        <v>1</v>
      </c>
    </row>
    <row r="40" spans="1:21" x14ac:dyDescent="0.2">
      <c r="A40" s="2" t="s">
        <v>57</v>
      </c>
      <c r="B40" s="403">
        <v>272</v>
      </c>
      <c r="C40" s="400">
        <v>2.7375400066375701E-2</v>
      </c>
      <c r="D40" s="400">
        <v>0.15571241080761</v>
      </c>
      <c r="E40" s="400">
        <v>0.190921321511269</v>
      </c>
      <c r="F40" s="400">
        <v>0</v>
      </c>
      <c r="G40" s="400">
        <v>0.17653198540210699</v>
      </c>
      <c r="H40" s="400">
        <v>4.86061424016953E-2</v>
      </c>
      <c r="I40" s="400">
        <v>9.9930830299854306E-2</v>
      </c>
      <c r="J40" s="400">
        <v>1.12505932338536E-3</v>
      </c>
      <c r="K40" s="400">
        <v>3.1387060880660997E-2</v>
      </c>
      <c r="L40" s="400">
        <v>1.9164402037859001E-2</v>
      </c>
      <c r="M40" s="400">
        <v>1.5586100518703501E-2</v>
      </c>
      <c r="N40" s="400">
        <v>7.2661362588405595E-2</v>
      </c>
      <c r="O40" s="400">
        <v>7.8082247637212302E-3</v>
      </c>
      <c r="P40" s="400">
        <v>1.51727767661214E-2</v>
      </c>
      <c r="Q40" s="400">
        <v>5.1455209031701097E-3</v>
      </c>
      <c r="R40" s="400">
        <v>6.7198188044130802E-3</v>
      </c>
      <c r="S40" s="400">
        <v>4.0427339263260399E-3</v>
      </c>
      <c r="T40" s="400">
        <v>1.1001548729836901E-2</v>
      </c>
      <c r="U40" s="400">
        <v>0.111107297241688</v>
      </c>
    </row>
    <row r="41" spans="1:21" x14ac:dyDescent="0.2">
      <c r="A41" s="2" t="s">
        <v>58</v>
      </c>
      <c r="B41" s="403">
        <v>38</v>
      </c>
      <c r="C41" s="400">
        <v>0.101266428828239</v>
      </c>
      <c r="D41" s="400">
        <v>0.32556667923927302</v>
      </c>
      <c r="E41" s="400">
        <v>6.6273644566535894E-2</v>
      </c>
      <c r="F41" s="400">
        <v>4.0910460054874399E-2</v>
      </c>
      <c r="G41" s="400">
        <v>7.9162426292896299E-2</v>
      </c>
      <c r="H41" s="400">
        <v>0</v>
      </c>
      <c r="I41" s="400">
        <v>0.13567578792571999</v>
      </c>
      <c r="J41" s="400">
        <v>0</v>
      </c>
      <c r="K41" s="400">
        <v>0</v>
      </c>
      <c r="L41" s="400">
        <v>0</v>
      </c>
      <c r="M41" s="400">
        <v>0</v>
      </c>
      <c r="N41" s="400">
        <v>3.0843153595924402E-2</v>
      </c>
      <c r="O41" s="400">
        <v>6.0355965048074701E-2</v>
      </c>
      <c r="P41" s="400">
        <v>1.5814134851098099E-2</v>
      </c>
      <c r="Q41" s="400">
        <v>0</v>
      </c>
      <c r="R41" s="400">
        <v>0</v>
      </c>
      <c r="S41" s="400">
        <v>0</v>
      </c>
      <c r="T41" s="400">
        <v>0</v>
      </c>
      <c r="U41" s="400">
        <v>0.14413131773471799</v>
      </c>
    </row>
    <row r="42" spans="1:21" x14ac:dyDescent="0.2">
      <c r="A42" s="5" t="s">
        <v>59</v>
      </c>
      <c r="B42" s="402" t="s">
        <v>1</v>
      </c>
      <c r="C42" s="399" t="s">
        <v>1</v>
      </c>
      <c r="D42" s="399" t="s">
        <v>1</v>
      </c>
      <c r="E42" s="399" t="s">
        <v>1</v>
      </c>
      <c r="F42" s="399" t="s">
        <v>1</v>
      </c>
      <c r="G42" s="399" t="s">
        <v>1</v>
      </c>
      <c r="H42" s="399" t="s">
        <v>1</v>
      </c>
      <c r="I42" s="399" t="s">
        <v>1</v>
      </c>
      <c r="J42" s="399" t="s">
        <v>1</v>
      </c>
      <c r="K42" s="399" t="s">
        <v>1</v>
      </c>
      <c r="L42" s="399" t="s">
        <v>1</v>
      </c>
      <c r="M42" s="399" t="s">
        <v>1</v>
      </c>
      <c r="N42" s="399" t="s">
        <v>1</v>
      </c>
      <c r="O42" s="399" t="s">
        <v>1</v>
      </c>
      <c r="P42" s="399" t="s">
        <v>1</v>
      </c>
      <c r="Q42" s="399" t="s">
        <v>1</v>
      </c>
      <c r="R42" s="399" t="s">
        <v>1</v>
      </c>
      <c r="S42" s="399" t="s">
        <v>1</v>
      </c>
      <c r="T42" s="399" t="s">
        <v>1</v>
      </c>
      <c r="U42" s="399" t="s">
        <v>1</v>
      </c>
    </row>
    <row r="43" spans="1:21" x14ac:dyDescent="0.2">
      <c r="A43" s="2" t="s">
        <v>60</v>
      </c>
      <c r="B43" s="403">
        <v>224</v>
      </c>
      <c r="C43" s="400">
        <v>1.58053822815418E-2</v>
      </c>
      <c r="D43" s="400">
        <v>0.11867507547140101</v>
      </c>
      <c r="E43" s="400">
        <v>0.206302896142006</v>
      </c>
      <c r="F43" s="400">
        <v>0</v>
      </c>
      <c r="G43" s="400">
        <v>0.174244359135628</v>
      </c>
      <c r="H43" s="400">
        <v>5.3979985415935502E-2</v>
      </c>
      <c r="I43" s="400">
        <v>9.8886445164680495E-2</v>
      </c>
      <c r="J43" s="400">
        <v>1.3191974721848999E-3</v>
      </c>
      <c r="K43" s="400">
        <v>3.6803152412176098E-2</v>
      </c>
      <c r="L43" s="400">
        <v>2.2471373900771099E-2</v>
      </c>
      <c r="M43" s="400">
        <v>1.52620645239949E-2</v>
      </c>
      <c r="N43" s="400">
        <v>9.2506945133209201E-2</v>
      </c>
      <c r="O43" s="400">
        <v>1.88753977417946E-2</v>
      </c>
      <c r="P43" s="400">
        <v>1.7790962010622E-2</v>
      </c>
      <c r="Q43" s="400">
        <v>6.0334219597279999E-3</v>
      </c>
      <c r="R43" s="400">
        <v>7.8793782740831392E-3</v>
      </c>
      <c r="S43" s="400">
        <v>1.3191974721848999E-3</v>
      </c>
      <c r="T43" s="400">
        <v>1.2899954803288E-2</v>
      </c>
      <c r="U43" s="400">
        <v>9.8944813013076796E-2</v>
      </c>
    </row>
    <row r="44" spans="1:21" x14ac:dyDescent="0.2">
      <c r="A44" s="2" t="s">
        <v>61</v>
      </c>
      <c r="B44" s="403">
        <v>56</v>
      </c>
      <c r="C44" s="400">
        <v>0.13414244353771199</v>
      </c>
      <c r="D44" s="400">
        <v>0.31585302948951699</v>
      </c>
      <c r="E44" s="400">
        <v>7.9902872443199199E-2</v>
      </c>
      <c r="F44" s="400">
        <v>0</v>
      </c>
      <c r="G44" s="400">
        <v>0.16657729446888001</v>
      </c>
      <c r="H44" s="400">
        <v>1.37097695842385E-2</v>
      </c>
      <c r="I44" s="400">
        <v>0.11198441684246099</v>
      </c>
      <c r="J44" s="400">
        <v>0</v>
      </c>
      <c r="K44" s="400">
        <v>0</v>
      </c>
      <c r="L44" s="400">
        <v>0</v>
      </c>
      <c r="M44" s="400">
        <v>1.37097695842385E-2</v>
      </c>
      <c r="N44" s="400">
        <v>0</v>
      </c>
      <c r="O44" s="400">
        <v>6.00153766572475E-3</v>
      </c>
      <c r="P44" s="400">
        <v>0</v>
      </c>
      <c r="Q44" s="400">
        <v>0</v>
      </c>
      <c r="R44" s="400">
        <v>0</v>
      </c>
      <c r="S44" s="400">
        <v>1.55640980228782E-2</v>
      </c>
      <c r="T44" s="400">
        <v>0</v>
      </c>
      <c r="U44" s="400">
        <v>0.14255477488040899</v>
      </c>
    </row>
    <row r="45" spans="1:21" x14ac:dyDescent="0.2">
      <c r="A45" s="2" t="s">
        <v>62</v>
      </c>
      <c r="B45" s="403">
        <v>32</v>
      </c>
      <c r="C45" s="400">
        <v>6.9739200174808502E-2</v>
      </c>
      <c r="D45" s="400">
        <v>0.356398075819016</v>
      </c>
      <c r="E45" s="400">
        <v>7.6576866209507002E-2</v>
      </c>
      <c r="F45" s="400">
        <v>4.7270599752664601E-2</v>
      </c>
      <c r="G45" s="400">
        <v>9.1469399631023393E-2</v>
      </c>
      <c r="H45" s="400">
        <v>0</v>
      </c>
      <c r="I45" s="400">
        <v>0.134097069501877</v>
      </c>
      <c r="J45" s="400">
        <v>0</v>
      </c>
      <c r="K45" s="400">
        <v>0</v>
      </c>
      <c r="L45" s="400">
        <v>0</v>
      </c>
      <c r="M45" s="400">
        <v>0</v>
      </c>
      <c r="N45" s="400">
        <v>9.4541199505329097E-3</v>
      </c>
      <c r="O45" s="400">
        <v>3.0183328315615699E-2</v>
      </c>
      <c r="P45" s="400">
        <v>1.8272677436470999E-2</v>
      </c>
      <c r="Q45" s="400">
        <v>0</v>
      </c>
      <c r="R45" s="400">
        <v>0</v>
      </c>
      <c r="S45" s="400">
        <v>0</v>
      </c>
      <c r="T45" s="400">
        <v>0</v>
      </c>
      <c r="U45" s="400">
        <v>0.166538670659065</v>
      </c>
    </row>
    <row r="46" spans="1:21" x14ac:dyDescent="0.2">
      <c r="A46" s="5" t="s">
        <v>63</v>
      </c>
      <c r="B46" s="402" t="s">
        <v>1</v>
      </c>
      <c r="C46" s="399" t="s">
        <v>1</v>
      </c>
      <c r="D46" s="399" t="s">
        <v>1</v>
      </c>
      <c r="E46" s="399" t="s">
        <v>1</v>
      </c>
      <c r="F46" s="399" t="s">
        <v>1</v>
      </c>
      <c r="G46" s="399" t="s">
        <v>1</v>
      </c>
      <c r="H46" s="399" t="s">
        <v>1</v>
      </c>
      <c r="I46" s="399" t="s">
        <v>1</v>
      </c>
      <c r="J46" s="399" t="s">
        <v>1</v>
      </c>
      <c r="K46" s="399" t="s">
        <v>1</v>
      </c>
      <c r="L46" s="399" t="s">
        <v>1</v>
      </c>
      <c r="M46" s="399" t="s">
        <v>1</v>
      </c>
      <c r="N46" s="399" t="s">
        <v>1</v>
      </c>
      <c r="O46" s="399" t="s">
        <v>1</v>
      </c>
      <c r="P46" s="399" t="s">
        <v>1</v>
      </c>
      <c r="Q46" s="399" t="s">
        <v>1</v>
      </c>
      <c r="R46" s="399" t="s">
        <v>1</v>
      </c>
      <c r="S46" s="399" t="s">
        <v>1</v>
      </c>
      <c r="T46" s="399" t="s">
        <v>1</v>
      </c>
      <c r="U46" s="399" t="s">
        <v>1</v>
      </c>
    </row>
    <row r="47" spans="1:21" x14ac:dyDescent="0.2">
      <c r="A47" s="2" t="s">
        <v>64</v>
      </c>
      <c r="B47" s="403">
        <v>42</v>
      </c>
      <c r="C47" s="400">
        <v>7.33995949849486E-3</v>
      </c>
      <c r="D47" s="400">
        <v>0.439969182014465</v>
      </c>
      <c r="E47" s="400">
        <v>5.2745819091796903E-2</v>
      </c>
      <c r="F47" s="400">
        <v>0</v>
      </c>
      <c r="G47" s="400">
        <v>0.18522073328495001</v>
      </c>
      <c r="H47" s="400">
        <v>1.6767228022217799E-2</v>
      </c>
      <c r="I47" s="400">
        <v>5.8530800044536598E-2</v>
      </c>
      <c r="J47" s="400">
        <v>0</v>
      </c>
      <c r="K47" s="400">
        <v>5.7782497256994199E-2</v>
      </c>
      <c r="L47" s="400">
        <v>1.34353134781122E-2</v>
      </c>
      <c r="M47" s="400">
        <v>0</v>
      </c>
      <c r="N47" s="400">
        <v>7.33995949849486E-3</v>
      </c>
      <c r="O47" s="400">
        <v>7.33995949849486E-3</v>
      </c>
      <c r="P47" s="400">
        <v>1.07542341575027E-2</v>
      </c>
      <c r="Q47" s="400">
        <v>0</v>
      </c>
      <c r="R47" s="400">
        <v>0</v>
      </c>
      <c r="S47" s="400">
        <v>0</v>
      </c>
      <c r="T47" s="400">
        <v>0</v>
      </c>
      <c r="U47" s="400">
        <v>0.142774313688278</v>
      </c>
    </row>
    <row r="48" spans="1:21" x14ac:dyDescent="0.2">
      <c r="A48" s="2" t="s">
        <v>65</v>
      </c>
      <c r="B48" s="403">
        <v>19</v>
      </c>
      <c r="C48" s="400" t="s">
        <v>1</v>
      </c>
      <c r="D48" s="400" t="s">
        <v>1</v>
      </c>
      <c r="E48" s="400" t="s">
        <v>1</v>
      </c>
      <c r="F48" s="400" t="s">
        <v>1</v>
      </c>
      <c r="G48" s="400" t="s">
        <v>1</v>
      </c>
      <c r="H48" s="400" t="s">
        <v>1</v>
      </c>
      <c r="I48" s="400" t="s">
        <v>1</v>
      </c>
      <c r="J48" s="400" t="s">
        <v>1</v>
      </c>
      <c r="K48" s="400" t="s">
        <v>1</v>
      </c>
      <c r="L48" s="400" t="s">
        <v>1</v>
      </c>
      <c r="M48" s="400" t="s">
        <v>1</v>
      </c>
      <c r="N48" s="400" t="s">
        <v>1</v>
      </c>
      <c r="O48" s="400" t="s">
        <v>1</v>
      </c>
      <c r="P48" s="400" t="s">
        <v>1</v>
      </c>
      <c r="Q48" s="400" t="s">
        <v>1</v>
      </c>
      <c r="R48" s="400" t="s">
        <v>1</v>
      </c>
      <c r="S48" s="400" t="s">
        <v>1</v>
      </c>
      <c r="T48" s="400" t="s">
        <v>1</v>
      </c>
      <c r="U48" s="400" t="s">
        <v>1</v>
      </c>
    </row>
    <row r="49" spans="1:21" x14ac:dyDescent="0.2">
      <c r="A49" s="2" t="s">
        <v>66</v>
      </c>
      <c r="B49" s="403">
        <v>35</v>
      </c>
      <c r="C49" s="400">
        <v>1.15572344511747E-2</v>
      </c>
      <c r="D49" s="400">
        <v>0.109652027487755</v>
      </c>
      <c r="E49" s="400">
        <v>0.28974759578704801</v>
      </c>
      <c r="F49" s="400">
        <v>0</v>
      </c>
      <c r="G49" s="400">
        <v>0.18626001477241499</v>
      </c>
      <c r="H49" s="400">
        <v>3.8952574133873E-2</v>
      </c>
      <c r="I49" s="400">
        <v>6.7394301295280498E-2</v>
      </c>
      <c r="J49" s="400">
        <v>0</v>
      </c>
      <c r="K49" s="400">
        <v>3.7728976458311102E-2</v>
      </c>
      <c r="L49" s="400">
        <v>0</v>
      </c>
      <c r="M49" s="400">
        <v>1.8019208684563599E-2</v>
      </c>
      <c r="N49" s="400">
        <v>0</v>
      </c>
      <c r="O49" s="400">
        <v>7.8880209475755692E-3</v>
      </c>
      <c r="P49" s="400">
        <v>3.7728976458311102E-2</v>
      </c>
      <c r="Q49" s="400">
        <v>1.7193596810102501E-2</v>
      </c>
      <c r="R49" s="400">
        <v>0</v>
      </c>
      <c r="S49" s="400">
        <v>0</v>
      </c>
      <c r="T49" s="400">
        <v>0</v>
      </c>
      <c r="U49" s="400">
        <v>0.17787748575210599</v>
      </c>
    </row>
    <row r="50" spans="1:21" x14ac:dyDescent="0.2">
      <c r="A50" s="2" t="s">
        <v>67</v>
      </c>
      <c r="B50" s="403">
        <v>36</v>
      </c>
      <c r="C50" s="400">
        <v>6.8281635642051697E-2</v>
      </c>
      <c r="D50" s="400">
        <v>0.20113885402679399</v>
      </c>
      <c r="E50" s="400">
        <v>0.20082531869411499</v>
      </c>
      <c r="F50" s="400">
        <v>0</v>
      </c>
      <c r="G50" s="400">
        <v>0.13279828429222101</v>
      </c>
      <c r="H50" s="400">
        <v>0</v>
      </c>
      <c r="I50" s="400">
        <v>5.2768137305975002E-2</v>
      </c>
      <c r="J50" s="400">
        <v>0</v>
      </c>
      <c r="K50" s="400">
        <v>0</v>
      </c>
      <c r="L50" s="400">
        <v>2.2236671298742301E-2</v>
      </c>
      <c r="M50" s="400">
        <v>0</v>
      </c>
      <c r="N50" s="400">
        <v>0.15767265856266</v>
      </c>
      <c r="O50" s="400">
        <v>1.33961839601398E-2</v>
      </c>
      <c r="P50" s="400">
        <v>0</v>
      </c>
      <c r="Q50" s="400">
        <v>2.2236671298742301E-2</v>
      </c>
      <c r="R50" s="400">
        <v>0</v>
      </c>
      <c r="S50" s="400">
        <v>0</v>
      </c>
      <c r="T50" s="400">
        <v>0</v>
      </c>
      <c r="U50" s="400">
        <v>0.12864559888839699</v>
      </c>
    </row>
    <row r="51" spans="1:21" x14ac:dyDescent="0.2">
      <c r="A51" s="2" t="s">
        <v>68</v>
      </c>
      <c r="B51" s="403">
        <v>41</v>
      </c>
      <c r="C51" s="400">
        <v>0</v>
      </c>
      <c r="D51" s="400">
        <v>0.27497890591621399</v>
      </c>
      <c r="E51" s="400">
        <v>0.12807101011276201</v>
      </c>
      <c r="F51" s="400">
        <v>0</v>
      </c>
      <c r="G51" s="400">
        <v>0.160186752676964</v>
      </c>
      <c r="H51" s="400">
        <v>3.2140154391527197E-2</v>
      </c>
      <c r="I51" s="400">
        <v>0.13795846700668299</v>
      </c>
      <c r="J51" s="400">
        <v>0</v>
      </c>
      <c r="K51" s="400">
        <v>4.9306277185678503E-2</v>
      </c>
      <c r="L51" s="400">
        <v>2.7307396754622501E-2</v>
      </c>
      <c r="M51" s="400">
        <v>2.75265797972679E-2</v>
      </c>
      <c r="N51" s="400">
        <v>4.3476793915033299E-2</v>
      </c>
      <c r="O51" s="400">
        <v>5.50531595945358E-2</v>
      </c>
      <c r="P51" s="400">
        <v>6.57903868705034E-3</v>
      </c>
      <c r="Q51" s="400">
        <v>0</v>
      </c>
      <c r="R51" s="400">
        <v>0</v>
      </c>
      <c r="S51" s="400">
        <v>0</v>
      </c>
      <c r="T51" s="400">
        <v>0</v>
      </c>
      <c r="U51" s="400">
        <v>5.74154667556286E-2</v>
      </c>
    </row>
    <row r="52" spans="1:21" x14ac:dyDescent="0.2">
      <c r="A52" s="2" t="s">
        <v>69</v>
      </c>
      <c r="B52" s="403">
        <v>32</v>
      </c>
      <c r="C52" s="400">
        <v>9.3522742390632602E-2</v>
      </c>
      <c r="D52" s="400">
        <v>0.13174976408481601</v>
      </c>
      <c r="E52" s="400">
        <v>0.19780696928501099</v>
      </c>
      <c r="F52" s="400">
        <v>0</v>
      </c>
      <c r="G52" s="400">
        <v>0.183224871754646</v>
      </c>
      <c r="H52" s="400">
        <v>0</v>
      </c>
      <c r="I52" s="400">
        <v>7.28342831134796E-2</v>
      </c>
      <c r="J52" s="400">
        <v>0</v>
      </c>
      <c r="K52" s="400">
        <v>0</v>
      </c>
      <c r="L52" s="400">
        <v>0</v>
      </c>
      <c r="M52" s="400">
        <v>5.1558330655098003E-2</v>
      </c>
      <c r="N52" s="400">
        <v>7.9860150814056396E-2</v>
      </c>
      <c r="O52" s="400">
        <v>0</v>
      </c>
      <c r="P52" s="400">
        <v>0</v>
      </c>
      <c r="Q52" s="400">
        <v>0</v>
      </c>
      <c r="R52" s="400">
        <v>4.8228636384010301E-2</v>
      </c>
      <c r="S52" s="400">
        <v>0</v>
      </c>
      <c r="T52" s="400">
        <v>0</v>
      </c>
      <c r="U52" s="400">
        <v>0.14121425151825001</v>
      </c>
    </row>
    <row r="53" spans="1:21" x14ac:dyDescent="0.2">
      <c r="A53" s="2" t="s">
        <v>70</v>
      </c>
      <c r="B53" s="403">
        <v>15</v>
      </c>
      <c r="C53" s="400" t="s">
        <v>1</v>
      </c>
      <c r="D53" s="400" t="s">
        <v>1</v>
      </c>
      <c r="E53" s="400" t="s">
        <v>1</v>
      </c>
      <c r="F53" s="400" t="s">
        <v>1</v>
      </c>
      <c r="G53" s="400" t="s">
        <v>1</v>
      </c>
      <c r="H53" s="400" t="s">
        <v>1</v>
      </c>
      <c r="I53" s="400" t="s">
        <v>1</v>
      </c>
      <c r="J53" s="400" t="s">
        <v>1</v>
      </c>
      <c r="K53" s="400" t="s">
        <v>1</v>
      </c>
      <c r="L53" s="400" t="s">
        <v>1</v>
      </c>
      <c r="M53" s="400" t="s">
        <v>1</v>
      </c>
      <c r="N53" s="400" t="s">
        <v>1</v>
      </c>
      <c r="O53" s="400" t="s">
        <v>1</v>
      </c>
      <c r="P53" s="400" t="s">
        <v>1</v>
      </c>
      <c r="Q53" s="400" t="s">
        <v>1</v>
      </c>
      <c r="R53" s="400" t="s">
        <v>1</v>
      </c>
      <c r="S53" s="400" t="s">
        <v>1</v>
      </c>
      <c r="T53" s="400" t="s">
        <v>1</v>
      </c>
      <c r="U53" s="400" t="s">
        <v>1</v>
      </c>
    </row>
    <row r="54" spans="1:21" x14ac:dyDescent="0.2">
      <c r="A54" s="2" t="s">
        <v>71</v>
      </c>
      <c r="B54" s="403">
        <v>39</v>
      </c>
      <c r="C54" s="400">
        <v>3.4773673862218898E-2</v>
      </c>
      <c r="D54" s="400">
        <v>2.0000463351607298E-2</v>
      </c>
      <c r="E54" s="400">
        <v>0.112901508808136</v>
      </c>
      <c r="F54" s="400">
        <v>7.1181163191795294E-2</v>
      </c>
      <c r="G54" s="400">
        <v>0.14313040673732799</v>
      </c>
      <c r="H54" s="400">
        <v>0.111543208360672</v>
      </c>
      <c r="I54" s="400">
        <v>9.9353902041912107E-2</v>
      </c>
      <c r="J54" s="400">
        <v>0</v>
      </c>
      <c r="K54" s="400">
        <v>3.3268298953771598E-2</v>
      </c>
      <c r="L54" s="400">
        <v>4.3434210121631601E-2</v>
      </c>
      <c r="M54" s="400">
        <v>0</v>
      </c>
      <c r="N54" s="400">
        <v>6.0048904269933701E-2</v>
      </c>
      <c r="O54" s="400">
        <v>1.6623564064502699E-2</v>
      </c>
      <c r="P54" s="400">
        <v>3.6105357110500301E-2</v>
      </c>
      <c r="Q54" s="400">
        <v>0</v>
      </c>
      <c r="R54" s="400">
        <v>0</v>
      </c>
      <c r="S54" s="400">
        <v>2.5577895343303701E-2</v>
      </c>
      <c r="T54" s="400">
        <v>7.11811613291502E-3</v>
      </c>
      <c r="U54" s="400">
        <v>0.184939324855804</v>
      </c>
    </row>
    <row r="55" spans="1:21" x14ac:dyDescent="0.2">
      <c r="A55" s="2" t="s">
        <v>72</v>
      </c>
      <c r="B55" s="403">
        <v>12</v>
      </c>
      <c r="C55" s="400" t="s">
        <v>1</v>
      </c>
      <c r="D55" s="400" t="s">
        <v>1</v>
      </c>
      <c r="E55" s="400" t="s">
        <v>1</v>
      </c>
      <c r="F55" s="400" t="s">
        <v>1</v>
      </c>
      <c r="G55" s="400" t="s">
        <v>1</v>
      </c>
      <c r="H55" s="400" t="s">
        <v>1</v>
      </c>
      <c r="I55" s="400" t="s">
        <v>1</v>
      </c>
      <c r="J55" s="400" t="s">
        <v>1</v>
      </c>
      <c r="K55" s="400" t="s">
        <v>1</v>
      </c>
      <c r="L55" s="400" t="s">
        <v>1</v>
      </c>
      <c r="M55" s="400" t="s">
        <v>1</v>
      </c>
      <c r="N55" s="400" t="s">
        <v>1</v>
      </c>
      <c r="O55" s="400" t="s">
        <v>1</v>
      </c>
      <c r="P55" s="400" t="s">
        <v>1</v>
      </c>
      <c r="Q55" s="400" t="s">
        <v>1</v>
      </c>
      <c r="R55" s="400" t="s">
        <v>1</v>
      </c>
      <c r="S55" s="400" t="s">
        <v>1</v>
      </c>
      <c r="T55" s="400" t="s">
        <v>1</v>
      </c>
      <c r="U55" s="400" t="s">
        <v>1</v>
      </c>
    </row>
    <row r="56" spans="1:21" x14ac:dyDescent="0.2">
      <c r="A56" s="2" t="s">
        <v>73</v>
      </c>
      <c r="B56" s="403">
        <v>45</v>
      </c>
      <c r="C56" s="400">
        <v>0.115584909915924</v>
      </c>
      <c r="D56" s="400">
        <v>9.1805197298526806E-2</v>
      </c>
      <c r="E56" s="400">
        <v>0.27124351263046298</v>
      </c>
      <c r="F56" s="400">
        <v>0</v>
      </c>
      <c r="G56" s="400">
        <v>0.100497782230377</v>
      </c>
      <c r="H56" s="400">
        <v>0</v>
      </c>
      <c r="I56" s="400">
        <v>0.19489885866642001</v>
      </c>
      <c r="J56" s="400">
        <v>0</v>
      </c>
      <c r="K56" s="400">
        <v>1.79900173097849E-2</v>
      </c>
      <c r="L56" s="400">
        <v>1.49631863459945E-2</v>
      </c>
      <c r="M56" s="400">
        <v>0</v>
      </c>
      <c r="N56" s="400">
        <v>5.8975819498300601E-2</v>
      </c>
      <c r="O56" s="400">
        <v>4.4165238738059998E-2</v>
      </c>
      <c r="P56" s="400">
        <v>2.10968051105738E-2</v>
      </c>
      <c r="Q56" s="400">
        <v>0</v>
      </c>
      <c r="R56" s="400">
        <v>0</v>
      </c>
      <c r="S56" s="400">
        <v>0</v>
      </c>
      <c r="T56" s="400">
        <v>2.7079520747065499E-2</v>
      </c>
      <c r="U56" s="400">
        <v>4.1699156165123E-2</v>
      </c>
    </row>
    <row r="57" spans="1:21" x14ac:dyDescent="0.2">
      <c r="A57" s="5" t="s">
        <v>74</v>
      </c>
      <c r="B57" s="402" t="s">
        <v>1</v>
      </c>
      <c r="C57" s="399" t="s">
        <v>1</v>
      </c>
      <c r="D57" s="399" t="s">
        <v>1</v>
      </c>
      <c r="E57" s="399" t="s">
        <v>1</v>
      </c>
      <c r="F57" s="399" t="s">
        <v>1</v>
      </c>
      <c r="G57" s="399" t="s">
        <v>1</v>
      </c>
      <c r="H57" s="399" t="s">
        <v>1</v>
      </c>
      <c r="I57" s="399" t="s">
        <v>1</v>
      </c>
      <c r="J57" s="399" t="s">
        <v>1</v>
      </c>
      <c r="K57" s="399" t="s">
        <v>1</v>
      </c>
      <c r="L57" s="399" t="s">
        <v>1</v>
      </c>
      <c r="M57" s="399" t="s">
        <v>1</v>
      </c>
      <c r="N57" s="399" t="s">
        <v>1</v>
      </c>
      <c r="O57" s="399" t="s">
        <v>1</v>
      </c>
      <c r="P57" s="399" t="s">
        <v>1</v>
      </c>
      <c r="Q57" s="399" t="s">
        <v>1</v>
      </c>
      <c r="R57" s="399" t="s">
        <v>1</v>
      </c>
      <c r="S57" s="399" t="s">
        <v>1</v>
      </c>
      <c r="T57" s="399" t="s">
        <v>1</v>
      </c>
      <c r="U57" s="399" t="s">
        <v>1</v>
      </c>
    </row>
    <row r="58" spans="1:21" x14ac:dyDescent="0.2">
      <c r="A58" s="2" t="s">
        <v>75</v>
      </c>
      <c r="B58" s="403">
        <v>42</v>
      </c>
      <c r="C58" s="400">
        <v>7.33995949849486E-3</v>
      </c>
      <c r="D58" s="400">
        <v>0.439969182014465</v>
      </c>
      <c r="E58" s="400">
        <v>5.2745819091796903E-2</v>
      </c>
      <c r="F58" s="400">
        <v>0</v>
      </c>
      <c r="G58" s="400">
        <v>0.18522073328495001</v>
      </c>
      <c r="H58" s="400">
        <v>1.6767228022217799E-2</v>
      </c>
      <c r="I58" s="400">
        <v>5.8530800044536598E-2</v>
      </c>
      <c r="J58" s="400">
        <v>0</v>
      </c>
      <c r="K58" s="400">
        <v>5.7782497256994199E-2</v>
      </c>
      <c r="L58" s="400">
        <v>1.34353134781122E-2</v>
      </c>
      <c r="M58" s="400">
        <v>0</v>
      </c>
      <c r="N58" s="400">
        <v>7.33995949849486E-3</v>
      </c>
      <c r="O58" s="400">
        <v>7.33995949849486E-3</v>
      </c>
      <c r="P58" s="400">
        <v>1.07542341575027E-2</v>
      </c>
      <c r="Q58" s="400">
        <v>0</v>
      </c>
      <c r="R58" s="400">
        <v>0</v>
      </c>
      <c r="S58" s="400">
        <v>0</v>
      </c>
      <c r="T58" s="400">
        <v>0</v>
      </c>
      <c r="U58" s="400">
        <v>0.142774313688278</v>
      </c>
    </row>
    <row r="59" spans="1:21" x14ac:dyDescent="0.2">
      <c r="A59" s="2" t="s">
        <v>76</v>
      </c>
      <c r="B59" s="403">
        <v>212</v>
      </c>
      <c r="C59" s="400">
        <v>5.6489069014787702E-2</v>
      </c>
      <c r="D59" s="400">
        <v>0.14309783279895799</v>
      </c>
      <c r="E59" s="400">
        <v>0.197854459285736</v>
      </c>
      <c r="F59" s="400">
        <v>1.29994601011276E-2</v>
      </c>
      <c r="G59" s="400">
        <v>0.13905446231365201</v>
      </c>
      <c r="H59" s="400">
        <v>4.6234544366598102E-2</v>
      </c>
      <c r="I59" s="400">
        <v>0.100714556872845</v>
      </c>
      <c r="J59" s="400">
        <v>0</v>
      </c>
      <c r="K59" s="400">
        <v>1.37391276657581E-2</v>
      </c>
      <c r="L59" s="400">
        <v>1.97639781981707E-2</v>
      </c>
      <c r="M59" s="400">
        <v>1.8008906394243199E-2</v>
      </c>
      <c r="N59" s="400">
        <v>7.4539765715599102E-2</v>
      </c>
      <c r="O59" s="400">
        <v>1.8599942326545701E-2</v>
      </c>
      <c r="P59" s="400">
        <v>2.06517055630684E-2</v>
      </c>
      <c r="Q59" s="400">
        <v>3.1118695624172701E-3</v>
      </c>
      <c r="R59" s="400">
        <v>7.7643920667469501E-3</v>
      </c>
      <c r="S59" s="400">
        <v>3.3712172880768802E-3</v>
      </c>
      <c r="T59" s="400">
        <v>6.0161133296787704E-3</v>
      </c>
      <c r="U59" s="400">
        <v>0.117988586425781</v>
      </c>
    </row>
    <row r="60" spans="1:21" x14ac:dyDescent="0.2">
      <c r="A60" s="2" t="s">
        <v>77</v>
      </c>
      <c r="B60" s="403">
        <v>48</v>
      </c>
      <c r="C60" s="400">
        <v>7.9737780615687405E-3</v>
      </c>
      <c r="D60" s="400">
        <v>0.204346418380737</v>
      </c>
      <c r="E60" s="400">
        <v>0.101928137242794</v>
      </c>
      <c r="F60" s="400">
        <v>0</v>
      </c>
      <c r="G60" s="400">
        <v>0.20217652618884999</v>
      </c>
      <c r="H60" s="400">
        <v>1.2088610790669901E-2</v>
      </c>
      <c r="I60" s="400">
        <v>0.177337720990181</v>
      </c>
      <c r="J60" s="400">
        <v>5.0393952988088096E-3</v>
      </c>
      <c r="K60" s="400">
        <v>4.7656670212745701E-2</v>
      </c>
      <c r="L60" s="400">
        <v>0</v>
      </c>
      <c r="M60" s="400">
        <v>0</v>
      </c>
      <c r="N60" s="400">
        <v>7.6841495931148501E-2</v>
      </c>
      <c r="O60" s="400">
        <v>0</v>
      </c>
      <c r="P60" s="400">
        <v>0</v>
      </c>
      <c r="Q60" s="400">
        <v>1.0984418913722E-2</v>
      </c>
      <c r="R60" s="400">
        <v>0</v>
      </c>
      <c r="S60" s="400">
        <v>5.0393952988088096E-3</v>
      </c>
      <c r="T60" s="400">
        <v>2.5956247001886399E-2</v>
      </c>
      <c r="U60" s="400">
        <v>0.122631184756756</v>
      </c>
    </row>
    <row r="61" spans="1:21" x14ac:dyDescent="0.2">
      <c r="A61" s="2" t="s">
        <v>78</v>
      </c>
      <c r="B61" s="403">
        <v>14</v>
      </c>
      <c r="C61" s="400" t="s">
        <v>1</v>
      </c>
      <c r="D61" s="400" t="s">
        <v>1</v>
      </c>
      <c r="E61" s="400" t="s">
        <v>1</v>
      </c>
      <c r="F61" s="400" t="s">
        <v>1</v>
      </c>
      <c r="G61" s="400" t="s">
        <v>1</v>
      </c>
      <c r="H61" s="400" t="s">
        <v>1</v>
      </c>
      <c r="I61" s="400" t="s">
        <v>1</v>
      </c>
      <c r="J61" s="400" t="s">
        <v>1</v>
      </c>
      <c r="K61" s="400" t="s">
        <v>1</v>
      </c>
      <c r="L61" s="400" t="s">
        <v>1</v>
      </c>
      <c r="M61" s="400" t="s">
        <v>1</v>
      </c>
      <c r="N61" s="400" t="s">
        <v>1</v>
      </c>
      <c r="O61" s="400" t="s">
        <v>1</v>
      </c>
      <c r="P61" s="400" t="s">
        <v>1</v>
      </c>
      <c r="Q61" s="400" t="s">
        <v>1</v>
      </c>
      <c r="R61" s="400" t="s">
        <v>1</v>
      </c>
      <c r="S61" s="400" t="s">
        <v>1</v>
      </c>
      <c r="T61" s="400" t="s">
        <v>1</v>
      </c>
      <c r="U61" s="400" t="s">
        <v>1</v>
      </c>
    </row>
    <row r="62" spans="1:21" x14ac:dyDescent="0.2">
      <c r="A62" s="5" t="s">
        <v>79</v>
      </c>
      <c r="B62" s="402" t="s">
        <v>1</v>
      </c>
      <c r="C62" s="399" t="s">
        <v>1</v>
      </c>
      <c r="D62" s="399" t="s">
        <v>1</v>
      </c>
      <c r="E62" s="399" t="s">
        <v>1</v>
      </c>
      <c r="F62" s="399" t="s">
        <v>1</v>
      </c>
      <c r="G62" s="399" t="s">
        <v>1</v>
      </c>
      <c r="H62" s="399" t="s">
        <v>1</v>
      </c>
      <c r="I62" s="399" t="s">
        <v>1</v>
      </c>
      <c r="J62" s="399" t="s">
        <v>1</v>
      </c>
      <c r="K62" s="399" t="s">
        <v>1</v>
      </c>
      <c r="L62" s="399" t="s">
        <v>1</v>
      </c>
      <c r="M62" s="399" t="s">
        <v>1</v>
      </c>
      <c r="N62" s="399" t="s">
        <v>1</v>
      </c>
      <c r="O62" s="399" t="s">
        <v>1</v>
      </c>
      <c r="P62" s="399" t="s">
        <v>1</v>
      </c>
      <c r="Q62" s="399" t="s">
        <v>1</v>
      </c>
      <c r="R62" s="399" t="s">
        <v>1</v>
      </c>
      <c r="S62" s="399" t="s">
        <v>1</v>
      </c>
      <c r="T62" s="399" t="s">
        <v>1</v>
      </c>
      <c r="U62" s="399" t="s">
        <v>1</v>
      </c>
    </row>
    <row r="63" spans="1:21" x14ac:dyDescent="0.2">
      <c r="A63" s="2" t="s">
        <v>80</v>
      </c>
      <c r="B63" s="403">
        <v>250</v>
      </c>
      <c r="C63" s="400">
        <v>3.3494535833597197E-2</v>
      </c>
      <c r="D63" s="400">
        <v>0.209641069173813</v>
      </c>
      <c r="E63" s="400">
        <v>0.17675523459911299</v>
      </c>
      <c r="F63" s="400">
        <v>1.0863644070923301E-2</v>
      </c>
      <c r="G63" s="400">
        <v>0.168591618537903</v>
      </c>
      <c r="H63" s="400">
        <v>3.5812709480524098E-2</v>
      </c>
      <c r="I63" s="400">
        <v>7.05522820353508E-2</v>
      </c>
      <c r="J63" s="400">
        <v>1.08636438380927E-3</v>
      </c>
      <c r="K63" s="400">
        <v>1.83057989925146E-2</v>
      </c>
      <c r="L63" s="400">
        <v>1.1876353062689299E-2</v>
      </c>
      <c r="M63" s="400">
        <v>1.5050036832690201E-2</v>
      </c>
      <c r="N63" s="400">
        <v>7.5838938355445903E-2</v>
      </c>
      <c r="O63" s="400">
        <v>1.2909659184515501E-2</v>
      </c>
      <c r="P63" s="400">
        <v>1.6452964395284701E-2</v>
      </c>
      <c r="Q63" s="400">
        <v>4.9685472622513797E-3</v>
      </c>
      <c r="R63" s="400">
        <v>6.48869946599007E-3</v>
      </c>
      <c r="S63" s="400">
        <v>1.08636438380927E-3</v>
      </c>
      <c r="T63" s="400">
        <v>9.5367999747395498E-3</v>
      </c>
      <c r="U63" s="400">
        <v>0.120688371360302</v>
      </c>
    </row>
    <row r="64" spans="1:21" x14ac:dyDescent="0.2">
      <c r="A64" s="2" t="s">
        <v>81</v>
      </c>
      <c r="B64" s="403">
        <v>11</v>
      </c>
      <c r="C64" s="400" t="s">
        <v>1</v>
      </c>
      <c r="D64" s="400" t="s">
        <v>1</v>
      </c>
      <c r="E64" s="400" t="s">
        <v>1</v>
      </c>
      <c r="F64" s="400" t="s">
        <v>1</v>
      </c>
      <c r="G64" s="400" t="s">
        <v>1</v>
      </c>
      <c r="H64" s="400" t="s">
        <v>1</v>
      </c>
      <c r="I64" s="400" t="s">
        <v>1</v>
      </c>
      <c r="J64" s="400" t="s">
        <v>1</v>
      </c>
      <c r="K64" s="400" t="s">
        <v>1</v>
      </c>
      <c r="L64" s="400" t="s">
        <v>1</v>
      </c>
      <c r="M64" s="400" t="s">
        <v>1</v>
      </c>
      <c r="N64" s="400" t="s">
        <v>1</v>
      </c>
      <c r="O64" s="400" t="s">
        <v>1</v>
      </c>
      <c r="P64" s="400" t="s">
        <v>1</v>
      </c>
      <c r="Q64" s="400" t="s">
        <v>1</v>
      </c>
      <c r="R64" s="400" t="s">
        <v>1</v>
      </c>
      <c r="S64" s="400" t="s">
        <v>1</v>
      </c>
      <c r="T64" s="400" t="s">
        <v>1</v>
      </c>
      <c r="U64" s="400" t="s">
        <v>1</v>
      </c>
    </row>
    <row r="65" spans="1:21" x14ac:dyDescent="0.2">
      <c r="A65" s="2" t="s">
        <v>82</v>
      </c>
      <c r="B65" s="403">
        <v>27</v>
      </c>
      <c r="C65" s="400" t="s">
        <v>1</v>
      </c>
      <c r="D65" s="400" t="s">
        <v>1</v>
      </c>
      <c r="E65" s="400" t="s">
        <v>1</v>
      </c>
      <c r="F65" s="400" t="s">
        <v>1</v>
      </c>
      <c r="G65" s="400" t="s">
        <v>1</v>
      </c>
      <c r="H65" s="400" t="s">
        <v>1</v>
      </c>
      <c r="I65" s="400" t="s">
        <v>1</v>
      </c>
      <c r="J65" s="400" t="s">
        <v>1</v>
      </c>
      <c r="K65" s="400" t="s">
        <v>1</v>
      </c>
      <c r="L65" s="400" t="s">
        <v>1</v>
      </c>
      <c r="M65" s="400" t="s">
        <v>1</v>
      </c>
      <c r="N65" s="400" t="s">
        <v>1</v>
      </c>
      <c r="O65" s="400" t="s">
        <v>1</v>
      </c>
      <c r="P65" s="400" t="s">
        <v>1</v>
      </c>
      <c r="Q65" s="400" t="s">
        <v>1</v>
      </c>
      <c r="R65" s="400" t="s">
        <v>1</v>
      </c>
      <c r="S65" s="400" t="s">
        <v>1</v>
      </c>
      <c r="T65" s="400" t="s">
        <v>1</v>
      </c>
      <c r="U65" s="400" t="s">
        <v>1</v>
      </c>
    </row>
    <row r="66" spans="1:21" x14ac:dyDescent="0.2">
      <c r="A66" s="2" t="s">
        <v>83</v>
      </c>
      <c r="B66" s="403">
        <v>20</v>
      </c>
      <c r="C66" s="400" t="s">
        <v>1</v>
      </c>
      <c r="D66" s="400" t="s">
        <v>1</v>
      </c>
      <c r="E66" s="400" t="s">
        <v>1</v>
      </c>
      <c r="F66" s="400" t="s">
        <v>1</v>
      </c>
      <c r="G66" s="400" t="s">
        <v>1</v>
      </c>
      <c r="H66" s="400" t="s">
        <v>1</v>
      </c>
      <c r="I66" s="400" t="s">
        <v>1</v>
      </c>
      <c r="J66" s="400" t="s">
        <v>1</v>
      </c>
      <c r="K66" s="400" t="s">
        <v>1</v>
      </c>
      <c r="L66" s="400" t="s">
        <v>1</v>
      </c>
      <c r="M66" s="400" t="s">
        <v>1</v>
      </c>
      <c r="N66" s="400" t="s">
        <v>1</v>
      </c>
      <c r="O66" s="400" t="s">
        <v>1</v>
      </c>
      <c r="P66" s="400" t="s">
        <v>1</v>
      </c>
      <c r="Q66" s="400" t="s">
        <v>1</v>
      </c>
      <c r="R66" s="400" t="s">
        <v>1</v>
      </c>
      <c r="S66" s="400" t="s">
        <v>1</v>
      </c>
      <c r="T66" s="400" t="s">
        <v>1</v>
      </c>
      <c r="U66" s="400" t="s">
        <v>1</v>
      </c>
    </row>
    <row r="67" spans="1:21" x14ac:dyDescent="0.2">
      <c r="A67" s="5" t="s">
        <v>84</v>
      </c>
      <c r="B67" s="402" t="s">
        <v>1</v>
      </c>
      <c r="C67" s="399" t="s">
        <v>1</v>
      </c>
      <c r="D67" s="399" t="s">
        <v>1</v>
      </c>
      <c r="E67" s="399" t="s">
        <v>1</v>
      </c>
      <c r="F67" s="399" t="s">
        <v>1</v>
      </c>
      <c r="G67" s="399" t="s">
        <v>1</v>
      </c>
      <c r="H67" s="399" t="s">
        <v>1</v>
      </c>
      <c r="I67" s="399" t="s">
        <v>1</v>
      </c>
      <c r="J67" s="399" t="s">
        <v>1</v>
      </c>
      <c r="K67" s="399" t="s">
        <v>1</v>
      </c>
      <c r="L67" s="399" t="s">
        <v>1</v>
      </c>
      <c r="M67" s="399" t="s">
        <v>1</v>
      </c>
      <c r="N67" s="399" t="s">
        <v>1</v>
      </c>
      <c r="O67" s="399" t="s">
        <v>1</v>
      </c>
      <c r="P67" s="399" t="s">
        <v>1</v>
      </c>
      <c r="Q67" s="399" t="s">
        <v>1</v>
      </c>
      <c r="R67" s="399" t="s">
        <v>1</v>
      </c>
      <c r="S67" s="399" t="s">
        <v>1</v>
      </c>
      <c r="T67" s="399" t="s">
        <v>1</v>
      </c>
      <c r="U67" s="399" t="s">
        <v>1</v>
      </c>
    </row>
    <row r="68" spans="1:21" x14ac:dyDescent="0.2">
      <c r="A68" s="2" t="s">
        <v>85</v>
      </c>
      <c r="B68" s="403">
        <v>269</v>
      </c>
      <c r="C68" s="400">
        <v>4.6064767986535998E-2</v>
      </c>
      <c r="D68" s="400">
        <v>0.16183266043663</v>
      </c>
      <c r="E68" s="400">
        <v>0.159879475831985</v>
      </c>
      <c r="F68" s="400">
        <v>1.01441387087107E-2</v>
      </c>
      <c r="G68" s="400">
        <v>0.15814118087291701</v>
      </c>
      <c r="H68" s="400">
        <v>4.38259057700634E-2</v>
      </c>
      <c r="I68" s="400">
        <v>0.12359845638275101</v>
      </c>
      <c r="J68" s="400">
        <v>1.0144138941541299E-3</v>
      </c>
      <c r="K68" s="400">
        <v>2.5727510452270501E-2</v>
      </c>
      <c r="L68" s="400">
        <v>1.1089775711297999E-2</v>
      </c>
      <c r="M68" s="400">
        <v>9.8089743405580503E-3</v>
      </c>
      <c r="N68" s="400">
        <v>7.3635101318359403E-2</v>
      </c>
      <c r="O68" s="400">
        <v>1.96371003985405E-2</v>
      </c>
      <c r="P68" s="400">
        <v>1.36805893853307E-2</v>
      </c>
      <c r="Q68" s="400">
        <v>4.6394774690270398E-3</v>
      </c>
      <c r="R68" s="400">
        <v>6.0589495114982102E-3</v>
      </c>
      <c r="S68" s="400">
        <v>3.6451457999646698E-3</v>
      </c>
      <c r="T68" s="400">
        <v>9.9195865914225596E-3</v>
      </c>
      <c r="U68" s="400">
        <v>0.11765680462122</v>
      </c>
    </row>
    <row r="69" spans="1:21" x14ac:dyDescent="0.2">
      <c r="A69" s="2" t="s">
        <v>86</v>
      </c>
      <c r="B69" s="403">
        <v>8</v>
      </c>
      <c r="C69" s="400" t="s">
        <v>1</v>
      </c>
      <c r="D69" s="400" t="s">
        <v>1</v>
      </c>
      <c r="E69" s="400" t="s">
        <v>1</v>
      </c>
      <c r="F69" s="400" t="s">
        <v>1</v>
      </c>
      <c r="G69" s="400" t="s">
        <v>1</v>
      </c>
      <c r="H69" s="400" t="s">
        <v>1</v>
      </c>
      <c r="I69" s="400" t="s">
        <v>1</v>
      </c>
      <c r="J69" s="400" t="s">
        <v>1</v>
      </c>
      <c r="K69" s="400" t="s">
        <v>1</v>
      </c>
      <c r="L69" s="400" t="s">
        <v>1</v>
      </c>
      <c r="M69" s="400" t="s">
        <v>1</v>
      </c>
      <c r="N69" s="400" t="s">
        <v>1</v>
      </c>
      <c r="O69" s="400" t="s">
        <v>1</v>
      </c>
      <c r="P69" s="400" t="s">
        <v>1</v>
      </c>
      <c r="Q69" s="400" t="s">
        <v>1</v>
      </c>
      <c r="R69" s="400" t="s">
        <v>1</v>
      </c>
      <c r="S69" s="400" t="s">
        <v>1</v>
      </c>
      <c r="T69" s="400" t="s">
        <v>1</v>
      </c>
      <c r="U69" s="400" t="s">
        <v>1</v>
      </c>
    </row>
    <row r="70" spans="1:21" x14ac:dyDescent="0.2">
      <c r="A70" s="2" t="s">
        <v>87</v>
      </c>
      <c r="B70" s="403">
        <v>36</v>
      </c>
      <c r="C70" s="400">
        <v>3.3417243510484702E-2</v>
      </c>
      <c r="D70" s="400">
        <v>0.32597506046295199</v>
      </c>
      <c r="E70" s="400">
        <v>0.112273596227169</v>
      </c>
      <c r="F70" s="400">
        <v>0</v>
      </c>
      <c r="G70" s="400">
        <v>0.211807176470757</v>
      </c>
      <c r="H70" s="400">
        <v>0</v>
      </c>
      <c r="I70" s="400">
        <v>1.0406626388430601E-2</v>
      </c>
      <c r="J70" s="400">
        <v>0</v>
      </c>
      <c r="K70" s="400">
        <v>2.30596419423819E-2</v>
      </c>
      <c r="L70" s="400">
        <v>5.5480107665061999E-2</v>
      </c>
      <c r="M70" s="400">
        <v>3.8041729480028201E-2</v>
      </c>
      <c r="N70" s="400">
        <v>9.0922303497791308E-3</v>
      </c>
      <c r="O70" s="400">
        <v>2.1233888342976601E-2</v>
      </c>
      <c r="P70" s="400">
        <v>3.5146456211805302E-2</v>
      </c>
      <c r="Q70" s="400">
        <v>0</v>
      </c>
      <c r="R70" s="400">
        <v>0</v>
      </c>
      <c r="S70" s="400">
        <v>0</v>
      </c>
      <c r="T70" s="400">
        <v>0</v>
      </c>
      <c r="U70" s="400">
        <v>0.12406622618436799</v>
      </c>
    </row>
    <row r="71" spans="1:21" x14ac:dyDescent="0.2">
      <c r="A71" s="2" t="s">
        <v>88</v>
      </c>
      <c r="B71" s="403">
        <v>3</v>
      </c>
      <c r="C71" s="400" t="s">
        <v>1</v>
      </c>
      <c r="D71" s="400" t="s">
        <v>1</v>
      </c>
      <c r="E71" s="400" t="s">
        <v>1</v>
      </c>
      <c r="F71" s="400" t="s">
        <v>1</v>
      </c>
      <c r="G71" s="400" t="s">
        <v>1</v>
      </c>
      <c r="H71" s="400" t="s">
        <v>1</v>
      </c>
      <c r="I71" s="400" t="s">
        <v>1</v>
      </c>
      <c r="J71" s="400" t="s">
        <v>1</v>
      </c>
      <c r="K71" s="400" t="s">
        <v>1</v>
      </c>
      <c r="L71" s="400" t="s">
        <v>1</v>
      </c>
      <c r="M71" s="400" t="s">
        <v>1</v>
      </c>
      <c r="N71" s="400" t="s">
        <v>1</v>
      </c>
      <c r="O71" s="400" t="s">
        <v>1</v>
      </c>
      <c r="P71" s="400" t="s">
        <v>1</v>
      </c>
      <c r="Q71" s="400" t="s">
        <v>1</v>
      </c>
      <c r="R71" s="400" t="s">
        <v>1</v>
      </c>
      <c r="S71" s="400" t="s">
        <v>1</v>
      </c>
      <c r="T71" s="400" t="s">
        <v>1</v>
      </c>
      <c r="U71" s="400" t="s">
        <v>1</v>
      </c>
    </row>
    <row r="72" spans="1:21" x14ac:dyDescent="0.2">
      <c r="A72" s="5" t="s">
        <v>89</v>
      </c>
      <c r="B72" s="402" t="s">
        <v>1</v>
      </c>
      <c r="C72" s="399" t="s">
        <v>1</v>
      </c>
      <c r="D72" s="399" t="s">
        <v>1</v>
      </c>
      <c r="E72" s="399" t="s">
        <v>1</v>
      </c>
      <c r="F72" s="399" t="s">
        <v>1</v>
      </c>
      <c r="G72" s="399" t="s">
        <v>1</v>
      </c>
      <c r="H72" s="399" t="s">
        <v>1</v>
      </c>
      <c r="I72" s="399" t="s">
        <v>1</v>
      </c>
      <c r="J72" s="399" t="s">
        <v>1</v>
      </c>
      <c r="K72" s="399" t="s">
        <v>1</v>
      </c>
      <c r="L72" s="399" t="s">
        <v>1</v>
      </c>
      <c r="M72" s="399" t="s">
        <v>1</v>
      </c>
      <c r="N72" s="399" t="s">
        <v>1</v>
      </c>
      <c r="O72" s="399" t="s">
        <v>1</v>
      </c>
      <c r="P72" s="399" t="s">
        <v>1</v>
      </c>
      <c r="Q72" s="399" t="s">
        <v>1</v>
      </c>
      <c r="R72" s="399" t="s">
        <v>1</v>
      </c>
      <c r="S72" s="399" t="s">
        <v>1</v>
      </c>
      <c r="T72" s="399" t="s">
        <v>1</v>
      </c>
      <c r="U72" s="399" t="s">
        <v>1</v>
      </c>
    </row>
    <row r="73" spans="1:21" x14ac:dyDescent="0.2">
      <c r="A73" s="2" t="s">
        <v>89</v>
      </c>
      <c r="B73" s="403">
        <v>301</v>
      </c>
      <c r="C73" s="400">
        <v>4.1591264307498897E-2</v>
      </c>
      <c r="D73" s="400">
        <v>0.19181752204895</v>
      </c>
      <c r="E73" s="400">
        <v>0.16533350944519001</v>
      </c>
      <c r="F73" s="400">
        <v>9.0342694893479295E-3</v>
      </c>
      <c r="G73" s="400">
        <v>0.16087919473648099</v>
      </c>
      <c r="H73" s="400">
        <v>3.9030916988849598E-2</v>
      </c>
      <c r="I73" s="400">
        <v>0.104591801762581</v>
      </c>
      <c r="J73" s="400">
        <v>0</v>
      </c>
      <c r="K73" s="400">
        <v>2.5203930214047401E-2</v>
      </c>
      <c r="L73" s="400">
        <v>1.53890876099467E-2</v>
      </c>
      <c r="M73" s="400">
        <v>1.25156976282597E-2</v>
      </c>
      <c r="N73" s="400">
        <v>6.1038520187139497E-2</v>
      </c>
      <c r="O73" s="400">
        <v>1.3829878531396399E-2</v>
      </c>
      <c r="P73" s="400">
        <v>1.56760364770889E-2</v>
      </c>
      <c r="Q73" s="400">
        <v>4.1318726725876297E-3</v>
      </c>
      <c r="R73" s="400">
        <v>5.3960401564836502E-3</v>
      </c>
      <c r="S73" s="400">
        <v>3.24633065611124E-3</v>
      </c>
      <c r="T73" s="400">
        <v>8.8342856615781801E-3</v>
      </c>
      <c r="U73" s="400">
        <v>0.122459851205349</v>
      </c>
    </row>
    <row r="74" spans="1:21" x14ac:dyDescent="0.2">
      <c r="A74" s="2" t="s">
        <v>90</v>
      </c>
      <c r="B74" s="403">
        <v>15</v>
      </c>
      <c r="C74" s="400" t="s">
        <v>1</v>
      </c>
      <c r="D74" s="400" t="s">
        <v>1</v>
      </c>
      <c r="E74" s="400" t="s">
        <v>1</v>
      </c>
      <c r="F74" s="400" t="s">
        <v>1</v>
      </c>
      <c r="G74" s="400" t="s">
        <v>1</v>
      </c>
      <c r="H74" s="400" t="s">
        <v>1</v>
      </c>
      <c r="I74" s="400" t="s">
        <v>1</v>
      </c>
      <c r="J74" s="400" t="s">
        <v>1</v>
      </c>
      <c r="K74" s="400" t="s">
        <v>1</v>
      </c>
      <c r="L74" s="400" t="s">
        <v>1</v>
      </c>
      <c r="M74" s="400" t="s">
        <v>1</v>
      </c>
      <c r="N74" s="400" t="s">
        <v>1</v>
      </c>
      <c r="O74" s="400" t="s">
        <v>1</v>
      </c>
      <c r="P74" s="400" t="s">
        <v>1</v>
      </c>
      <c r="Q74" s="400" t="s">
        <v>1</v>
      </c>
      <c r="R74" s="400" t="s">
        <v>1</v>
      </c>
      <c r="S74" s="400" t="s">
        <v>1</v>
      </c>
      <c r="T74" s="400" t="s">
        <v>1</v>
      </c>
      <c r="U74" s="400" t="s">
        <v>1</v>
      </c>
    </row>
    <row r="75" spans="1:21" x14ac:dyDescent="0.2">
      <c r="A75" s="5" t="s">
        <v>91</v>
      </c>
      <c r="B75" s="402" t="s">
        <v>1</v>
      </c>
      <c r="C75" s="399" t="s">
        <v>1</v>
      </c>
      <c r="D75" s="399" t="s">
        <v>1</v>
      </c>
      <c r="E75" s="399" t="s">
        <v>1</v>
      </c>
      <c r="F75" s="399" t="s">
        <v>1</v>
      </c>
      <c r="G75" s="399" t="s">
        <v>1</v>
      </c>
      <c r="H75" s="399" t="s">
        <v>1</v>
      </c>
      <c r="I75" s="399" t="s">
        <v>1</v>
      </c>
      <c r="J75" s="399" t="s">
        <v>1</v>
      </c>
      <c r="K75" s="399" t="s">
        <v>1</v>
      </c>
      <c r="L75" s="399" t="s">
        <v>1</v>
      </c>
      <c r="M75" s="399" t="s">
        <v>1</v>
      </c>
      <c r="N75" s="399" t="s">
        <v>1</v>
      </c>
      <c r="O75" s="399" t="s">
        <v>1</v>
      </c>
      <c r="P75" s="399" t="s">
        <v>1</v>
      </c>
      <c r="Q75" s="399" t="s">
        <v>1</v>
      </c>
      <c r="R75" s="399" t="s">
        <v>1</v>
      </c>
      <c r="S75" s="399" t="s">
        <v>1</v>
      </c>
      <c r="T75" s="399" t="s">
        <v>1</v>
      </c>
      <c r="U75" s="399" t="s">
        <v>1</v>
      </c>
    </row>
    <row r="76" spans="1:21" x14ac:dyDescent="0.2">
      <c r="A76" s="2" t="s">
        <v>92</v>
      </c>
      <c r="B76" s="403">
        <v>163</v>
      </c>
      <c r="C76" s="400">
        <v>4.9374971538782099E-2</v>
      </c>
      <c r="D76" s="400">
        <v>0.30073055624961897</v>
      </c>
      <c r="E76" s="400">
        <v>0.14981265366077401</v>
      </c>
      <c r="F76" s="400">
        <v>1.5849703922867799E-2</v>
      </c>
      <c r="G76" s="400">
        <v>0.16020256280899001</v>
      </c>
      <c r="H76" s="400">
        <v>4.6178933233022697E-2</v>
      </c>
      <c r="I76" s="400">
        <v>9.0966932475566906E-2</v>
      </c>
      <c r="J76" s="400">
        <v>0</v>
      </c>
      <c r="K76" s="400">
        <v>4.0197893977165196E-3</v>
      </c>
      <c r="L76" s="400">
        <v>8.2069300115108507E-3</v>
      </c>
      <c r="M76" s="400">
        <v>3.6206687800586202E-3</v>
      </c>
      <c r="N76" s="400">
        <v>0</v>
      </c>
      <c r="O76" s="400">
        <v>1.7133694142103199E-2</v>
      </c>
      <c r="P76" s="400">
        <v>6.12677913159132E-3</v>
      </c>
      <c r="Q76" s="400">
        <v>0</v>
      </c>
      <c r="R76" s="400">
        <v>0</v>
      </c>
      <c r="S76" s="400">
        <v>0</v>
      </c>
      <c r="T76" s="400">
        <v>0</v>
      </c>
      <c r="U76" s="400">
        <v>0.147775828838348</v>
      </c>
    </row>
    <row r="77" spans="1:21" x14ac:dyDescent="0.2">
      <c r="A77" s="2" t="s">
        <v>93</v>
      </c>
      <c r="B77" s="403">
        <v>65</v>
      </c>
      <c r="C77" s="400">
        <v>6.5612748265266405E-2</v>
      </c>
      <c r="D77" s="400">
        <v>0.11687821149826</v>
      </c>
      <c r="E77" s="400">
        <v>0.172188475728035</v>
      </c>
      <c r="F77" s="400">
        <v>0</v>
      </c>
      <c r="G77" s="400">
        <v>0.161191821098328</v>
      </c>
      <c r="H77" s="400">
        <v>4.0475297719240202E-2</v>
      </c>
      <c r="I77" s="400">
        <v>0.200490012764931</v>
      </c>
      <c r="J77" s="400">
        <v>0</v>
      </c>
      <c r="K77" s="400">
        <v>7.8590903431177105E-3</v>
      </c>
      <c r="L77" s="400">
        <v>1.72957275062799E-2</v>
      </c>
      <c r="M77" s="400">
        <v>2.2850515320897099E-2</v>
      </c>
      <c r="N77" s="400">
        <v>1.52741177007556E-2</v>
      </c>
      <c r="O77" s="400">
        <v>0</v>
      </c>
      <c r="P77" s="400">
        <v>2.6402676478028301E-2</v>
      </c>
      <c r="Q77" s="400">
        <v>1.05518493801355E-2</v>
      </c>
      <c r="R77" s="400">
        <v>0</v>
      </c>
      <c r="S77" s="400">
        <v>1.5839163213968301E-2</v>
      </c>
      <c r="T77" s="400">
        <v>4.4079078361392004E-3</v>
      </c>
      <c r="U77" s="400">
        <v>0.122682392597198</v>
      </c>
    </row>
    <row r="78" spans="1:21" x14ac:dyDescent="0.2">
      <c r="A78" s="2" t="s">
        <v>94</v>
      </c>
      <c r="B78" s="403">
        <v>87</v>
      </c>
      <c r="C78" s="400">
        <v>1.07244402170181E-2</v>
      </c>
      <c r="D78" s="400">
        <v>1.0782676748931399E-2</v>
      </c>
      <c r="E78" s="400">
        <v>0.18404613435268399</v>
      </c>
      <c r="F78" s="400">
        <v>0</v>
      </c>
      <c r="G78" s="400">
        <v>0.14615790545940399</v>
      </c>
      <c r="H78" s="400">
        <v>1.7186690121889101E-2</v>
      </c>
      <c r="I78" s="400">
        <v>7.0745840668678298E-2</v>
      </c>
      <c r="J78" s="400">
        <v>3.5180882550776E-3</v>
      </c>
      <c r="K78" s="400">
        <v>8.2952983677387196E-2</v>
      </c>
      <c r="L78" s="400">
        <v>2.7906740084290501E-2</v>
      </c>
      <c r="M78" s="400">
        <v>2.24637743085623E-2</v>
      </c>
      <c r="N78" s="400">
        <v>0.24318312108516699</v>
      </c>
      <c r="O78" s="400">
        <v>3.8288619369268397E-2</v>
      </c>
      <c r="P78" s="400">
        <v>2.6372846215963398E-2</v>
      </c>
      <c r="Q78" s="400">
        <v>7.6684108935296501E-3</v>
      </c>
      <c r="R78" s="400">
        <v>2.1013038232922599E-2</v>
      </c>
      <c r="S78" s="400">
        <v>0</v>
      </c>
      <c r="T78" s="400">
        <v>3.08840237557888E-2</v>
      </c>
      <c r="U78" s="400">
        <v>5.610466375947E-2</v>
      </c>
    </row>
    <row r="79" spans="1:21" x14ac:dyDescent="0.2">
      <c r="A79" s="5" t="s">
        <v>95</v>
      </c>
      <c r="B79" s="402" t="s">
        <v>1</v>
      </c>
      <c r="C79" s="399" t="s">
        <v>1</v>
      </c>
      <c r="D79" s="399" t="s">
        <v>1</v>
      </c>
      <c r="E79" s="399" t="s">
        <v>1</v>
      </c>
      <c r="F79" s="399" t="s">
        <v>1</v>
      </c>
      <c r="G79" s="399" t="s">
        <v>1</v>
      </c>
      <c r="H79" s="399" t="s">
        <v>1</v>
      </c>
      <c r="I79" s="399" t="s">
        <v>1</v>
      </c>
      <c r="J79" s="399" t="s">
        <v>1</v>
      </c>
      <c r="K79" s="399" t="s">
        <v>1</v>
      </c>
      <c r="L79" s="399" t="s">
        <v>1</v>
      </c>
      <c r="M79" s="399" t="s">
        <v>1</v>
      </c>
      <c r="N79" s="399" t="s">
        <v>1</v>
      </c>
      <c r="O79" s="399" t="s">
        <v>1</v>
      </c>
      <c r="P79" s="399" t="s">
        <v>1</v>
      </c>
      <c r="Q79" s="399" t="s">
        <v>1</v>
      </c>
      <c r="R79" s="399" t="s">
        <v>1</v>
      </c>
      <c r="S79" s="399" t="s">
        <v>1</v>
      </c>
      <c r="T79" s="399" t="s">
        <v>1</v>
      </c>
      <c r="U79" s="399" t="s">
        <v>1</v>
      </c>
    </row>
    <row r="80" spans="1:21" x14ac:dyDescent="0.2">
      <c r="A80" s="2" t="s">
        <v>96</v>
      </c>
      <c r="B80" s="403">
        <v>88</v>
      </c>
      <c r="C80" s="400">
        <v>3.6359574645757703E-2</v>
      </c>
      <c r="D80" s="400">
        <v>0.14868670701980599</v>
      </c>
      <c r="E80" s="400">
        <v>0.201232239603996</v>
      </c>
      <c r="F80" s="400">
        <v>0</v>
      </c>
      <c r="G80" s="400">
        <v>0.14309638738632199</v>
      </c>
      <c r="H80" s="400">
        <v>1.9892759621143299E-2</v>
      </c>
      <c r="I80" s="400">
        <v>0.14893995225429499</v>
      </c>
      <c r="J80" s="400">
        <v>0</v>
      </c>
      <c r="K80" s="400">
        <v>2.91129015386105E-2</v>
      </c>
      <c r="L80" s="400">
        <v>2.8357021510600999E-2</v>
      </c>
      <c r="M80" s="400">
        <v>1.30638433620334E-2</v>
      </c>
      <c r="N80" s="400">
        <v>5.4989207535982097E-2</v>
      </c>
      <c r="O80" s="400">
        <v>1.5025390312075599E-2</v>
      </c>
      <c r="P80" s="400">
        <v>3.5651654005050701E-2</v>
      </c>
      <c r="Q80" s="400">
        <v>0</v>
      </c>
      <c r="R80" s="400">
        <v>0</v>
      </c>
      <c r="S80" s="400">
        <v>3.9775720797479196E-3</v>
      </c>
      <c r="T80" s="400">
        <v>0</v>
      </c>
      <c r="U80" s="400">
        <v>0.12161481380462601</v>
      </c>
    </row>
    <row r="81" spans="1:21" x14ac:dyDescent="0.2">
      <c r="A81" s="2" t="s">
        <v>97</v>
      </c>
      <c r="B81" s="403">
        <v>49</v>
      </c>
      <c r="C81" s="400">
        <v>5.3648683242499802E-3</v>
      </c>
      <c r="D81" s="400">
        <v>5.5323604494333302E-2</v>
      </c>
      <c r="E81" s="400">
        <v>0.15309104323387099</v>
      </c>
      <c r="F81" s="400">
        <v>5.3648684173822403E-2</v>
      </c>
      <c r="G81" s="400">
        <v>0.10067453235387799</v>
      </c>
      <c r="H81" s="400">
        <v>6.2885917723178905E-2</v>
      </c>
      <c r="I81" s="400">
        <v>4.6371400356292697E-2</v>
      </c>
      <c r="J81" s="400">
        <v>0</v>
      </c>
      <c r="K81" s="400">
        <v>9.3908406794071198E-2</v>
      </c>
      <c r="L81" s="400">
        <v>0</v>
      </c>
      <c r="M81" s="400">
        <v>2.2446513175964401E-2</v>
      </c>
      <c r="N81" s="400">
        <v>0.14595191180705999</v>
      </c>
      <c r="O81" s="400">
        <v>6.23800046741962E-3</v>
      </c>
      <c r="P81" s="400">
        <v>0</v>
      </c>
      <c r="Q81" s="400">
        <v>0</v>
      </c>
      <c r="R81" s="400">
        <v>2.1548721939325301E-2</v>
      </c>
      <c r="S81" s="400">
        <v>1.39129906892776E-2</v>
      </c>
      <c r="T81" s="400">
        <v>0</v>
      </c>
      <c r="U81" s="400">
        <v>0.218633398413658</v>
      </c>
    </row>
    <row r="82" spans="1:21" x14ac:dyDescent="0.2">
      <c r="A82" s="2" t="s">
        <v>98</v>
      </c>
      <c r="B82" s="403">
        <v>13</v>
      </c>
      <c r="C82" s="400" t="s">
        <v>1</v>
      </c>
      <c r="D82" s="400" t="s">
        <v>1</v>
      </c>
      <c r="E82" s="400" t="s">
        <v>1</v>
      </c>
      <c r="F82" s="400" t="s">
        <v>1</v>
      </c>
      <c r="G82" s="400" t="s">
        <v>1</v>
      </c>
      <c r="H82" s="400" t="s">
        <v>1</v>
      </c>
      <c r="I82" s="400" t="s">
        <v>1</v>
      </c>
      <c r="J82" s="400" t="s">
        <v>1</v>
      </c>
      <c r="K82" s="400" t="s">
        <v>1</v>
      </c>
      <c r="L82" s="400" t="s">
        <v>1</v>
      </c>
      <c r="M82" s="400" t="s">
        <v>1</v>
      </c>
      <c r="N82" s="400" t="s">
        <v>1</v>
      </c>
      <c r="O82" s="400" t="s">
        <v>1</v>
      </c>
      <c r="P82" s="400" t="s">
        <v>1</v>
      </c>
      <c r="Q82" s="400" t="s">
        <v>1</v>
      </c>
      <c r="R82" s="400" t="s">
        <v>1</v>
      </c>
      <c r="S82" s="400" t="s">
        <v>1</v>
      </c>
      <c r="T82" s="400" t="s">
        <v>1</v>
      </c>
      <c r="U82" s="400" t="s">
        <v>1</v>
      </c>
    </row>
    <row r="83" spans="1:21" x14ac:dyDescent="0.2">
      <c r="A83" s="2" t="s">
        <v>99</v>
      </c>
      <c r="B83" s="403">
        <v>28</v>
      </c>
      <c r="C83" s="400" t="s">
        <v>1</v>
      </c>
      <c r="D83" s="400" t="s">
        <v>1</v>
      </c>
      <c r="E83" s="400" t="s">
        <v>1</v>
      </c>
      <c r="F83" s="400" t="s">
        <v>1</v>
      </c>
      <c r="G83" s="400" t="s">
        <v>1</v>
      </c>
      <c r="H83" s="400" t="s">
        <v>1</v>
      </c>
      <c r="I83" s="400" t="s">
        <v>1</v>
      </c>
      <c r="J83" s="400" t="s">
        <v>1</v>
      </c>
      <c r="K83" s="400" t="s">
        <v>1</v>
      </c>
      <c r="L83" s="400" t="s">
        <v>1</v>
      </c>
      <c r="M83" s="400" t="s">
        <v>1</v>
      </c>
      <c r="N83" s="400" t="s">
        <v>1</v>
      </c>
      <c r="O83" s="400" t="s">
        <v>1</v>
      </c>
      <c r="P83" s="400" t="s">
        <v>1</v>
      </c>
      <c r="Q83" s="400" t="s">
        <v>1</v>
      </c>
      <c r="R83" s="400" t="s">
        <v>1</v>
      </c>
      <c r="S83" s="400" t="s">
        <v>1</v>
      </c>
      <c r="T83" s="400" t="s">
        <v>1</v>
      </c>
      <c r="U83" s="400" t="s">
        <v>1</v>
      </c>
    </row>
    <row r="84" spans="1:21" x14ac:dyDescent="0.2">
      <c r="A84" s="2" t="s">
        <v>100</v>
      </c>
      <c r="B84" s="403">
        <v>14</v>
      </c>
      <c r="C84" s="400" t="s">
        <v>1</v>
      </c>
      <c r="D84" s="400" t="s">
        <v>1</v>
      </c>
      <c r="E84" s="400" t="s">
        <v>1</v>
      </c>
      <c r="F84" s="400" t="s">
        <v>1</v>
      </c>
      <c r="G84" s="400" t="s">
        <v>1</v>
      </c>
      <c r="H84" s="400" t="s">
        <v>1</v>
      </c>
      <c r="I84" s="400" t="s">
        <v>1</v>
      </c>
      <c r="J84" s="400" t="s">
        <v>1</v>
      </c>
      <c r="K84" s="400" t="s">
        <v>1</v>
      </c>
      <c r="L84" s="400" t="s">
        <v>1</v>
      </c>
      <c r="M84" s="400" t="s">
        <v>1</v>
      </c>
      <c r="N84" s="400" t="s">
        <v>1</v>
      </c>
      <c r="O84" s="400" t="s">
        <v>1</v>
      </c>
      <c r="P84" s="400" t="s">
        <v>1</v>
      </c>
      <c r="Q84" s="400" t="s">
        <v>1</v>
      </c>
      <c r="R84" s="400" t="s">
        <v>1</v>
      </c>
      <c r="S84" s="400" t="s">
        <v>1</v>
      </c>
      <c r="T84" s="400" t="s">
        <v>1</v>
      </c>
      <c r="U84" s="400" t="s">
        <v>1</v>
      </c>
    </row>
    <row r="85" spans="1:21" x14ac:dyDescent="0.2">
      <c r="A85" s="2" t="s">
        <v>101</v>
      </c>
      <c r="B85" s="403">
        <v>26</v>
      </c>
      <c r="C85" s="400" t="s">
        <v>1</v>
      </c>
      <c r="D85" s="400" t="s">
        <v>1</v>
      </c>
      <c r="E85" s="400" t="s">
        <v>1</v>
      </c>
      <c r="F85" s="400" t="s">
        <v>1</v>
      </c>
      <c r="G85" s="400" t="s">
        <v>1</v>
      </c>
      <c r="H85" s="400" t="s">
        <v>1</v>
      </c>
      <c r="I85" s="400" t="s">
        <v>1</v>
      </c>
      <c r="J85" s="400" t="s">
        <v>1</v>
      </c>
      <c r="K85" s="400" t="s">
        <v>1</v>
      </c>
      <c r="L85" s="400" t="s">
        <v>1</v>
      </c>
      <c r="M85" s="400" t="s">
        <v>1</v>
      </c>
      <c r="N85" s="400" t="s">
        <v>1</v>
      </c>
      <c r="O85" s="400" t="s">
        <v>1</v>
      </c>
      <c r="P85" s="400" t="s">
        <v>1</v>
      </c>
      <c r="Q85" s="400" t="s">
        <v>1</v>
      </c>
      <c r="R85" s="400" t="s">
        <v>1</v>
      </c>
      <c r="S85" s="400" t="s">
        <v>1</v>
      </c>
      <c r="T85" s="400" t="s">
        <v>1</v>
      </c>
      <c r="U85" s="400" t="s">
        <v>1</v>
      </c>
    </row>
    <row r="86" spans="1:21" x14ac:dyDescent="0.2">
      <c r="A86" s="2" t="s">
        <v>102</v>
      </c>
      <c r="B86" s="403">
        <v>7</v>
      </c>
      <c r="C86" s="400" t="s">
        <v>1</v>
      </c>
      <c r="D86" s="400" t="s">
        <v>1</v>
      </c>
      <c r="E86" s="400" t="s">
        <v>1</v>
      </c>
      <c r="F86" s="400" t="s">
        <v>1</v>
      </c>
      <c r="G86" s="400" t="s">
        <v>1</v>
      </c>
      <c r="H86" s="400" t="s">
        <v>1</v>
      </c>
      <c r="I86" s="400" t="s">
        <v>1</v>
      </c>
      <c r="J86" s="400" t="s">
        <v>1</v>
      </c>
      <c r="K86" s="400" t="s">
        <v>1</v>
      </c>
      <c r="L86" s="400" t="s">
        <v>1</v>
      </c>
      <c r="M86" s="400" t="s">
        <v>1</v>
      </c>
      <c r="N86" s="400" t="s">
        <v>1</v>
      </c>
      <c r="O86" s="400" t="s">
        <v>1</v>
      </c>
      <c r="P86" s="400" t="s">
        <v>1</v>
      </c>
      <c r="Q86" s="400" t="s">
        <v>1</v>
      </c>
      <c r="R86" s="400" t="s">
        <v>1</v>
      </c>
      <c r="S86" s="400" t="s">
        <v>1</v>
      </c>
      <c r="T86" s="400" t="s">
        <v>1</v>
      </c>
      <c r="U86" s="400" t="s">
        <v>1</v>
      </c>
    </row>
    <row r="87" spans="1:21" x14ac:dyDescent="0.2">
      <c r="A87" s="2" t="s">
        <v>103</v>
      </c>
      <c r="B87" s="403">
        <v>10</v>
      </c>
      <c r="C87" s="400" t="s">
        <v>1</v>
      </c>
      <c r="D87" s="400" t="s">
        <v>1</v>
      </c>
      <c r="E87" s="400" t="s">
        <v>1</v>
      </c>
      <c r="F87" s="400" t="s">
        <v>1</v>
      </c>
      <c r="G87" s="400" t="s">
        <v>1</v>
      </c>
      <c r="H87" s="400" t="s">
        <v>1</v>
      </c>
      <c r="I87" s="400" t="s">
        <v>1</v>
      </c>
      <c r="J87" s="400" t="s">
        <v>1</v>
      </c>
      <c r="K87" s="400" t="s">
        <v>1</v>
      </c>
      <c r="L87" s="400" t="s">
        <v>1</v>
      </c>
      <c r="M87" s="400" t="s">
        <v>1</v>
      </c>
      <c r="N87" s="400" t="s">
        <v>1</v>
      </c>
      <c r="O87" s="400" t="s">
        <v>1</v>
      </c>
      <c r="P87" s="400" t="s">
        <v>1</v>
      </c>
      <c r="Q87" s="400" t="s">
        <v>1</v>
      </c>
      <c r="R87" s="400" t="s">
        <v>1</v>
      </c>
      <c r="S87" s="400" t="s">
        <v>1</v>
      </c>
      <c r="T87" s="400" t="s">
        <v>1</v>
      </c>
      <c r="U87" s="400" t="s">
        <v>1</v>
      </c>
    </row>
    <row r="88" spans="1:21" x14ac:dyDescent="0.2">
      <c r="A88" s="2" t="s">
        <v>104</v>
      </c>
      <c r="B88" s="403">
        <v>77</v>
      </c>
      <c r="C88" s="400">
        <v>7.6417177915573106E-2</v>
      </c>
      <c r="D88" s="400">
        <v>0.20207650959491699</v>
      </c>
      <c r="E88" s="400">
        <v>0.18253491818904899</v>
      </c>
      <c r="F88" s="400">
        <v>0</v>
      </c>
      <c r="G88" s="400">
        <v>0.20720440149307301</v>
      </c>
      <c r="H88" s="400">
        <v>2.6471553370356601E-2</v>
      </c>
      <c r="I88" s="400">
        <v>0.15062391757965099</v>
      </c>
      <c r="J88" s="400">
        <v>0</v>
      </c>
      <c r="K88" s="400">
        <v>0</v>
      </c>
      <c r="L88" s="400">
        <v>2.4734707549214401E-2</v>
      </c>
      <c r="M88" s="400">
        <v>0</v>
      </c>
      <c r="N88" s="400">
        <v>0</v>
      </c>
      <c r="O88" s="400">
        <v>3.0633257701993002E-3</v>
      </c>
      <c r="P88" s="400">
        <v>0</v>
      </c>
      <c r="Q88" s="400">
        <v>0</v>
      </c>
      <c r="R88" s="400">
        <v>5.9925448149442699E-3</v>
      </c>
      <c r="S88" s="400">
        <v>0</v>
      </c>
      <c r="T88" s="400">
        <v>1.7240310087800002E-2</v>
      </c>
      <c r="U88" s="400">
        <v>0.10364062339067499</v>
      </c>
    </row>
    <row r="89" spans="1:21" x14ac:dyDescent="0.2">
      <c r="A89" s="5" t="s">
        <v>105</v>
      </c>
      <c r="B89" s="402" t="s">
        <v>1</v>
      </c>
      <c r="C89" s="399" t="s">
        <v>1</v>
      </c>
      <c r="D89" s="399" t="s">
        <v>1</v>
      </c>
      <c r="E89" s="399" t="s">
        <v>1</v>
      </c>
      <c r="F89" s="399" t="s">
        <v>1</v>
      </c>
      <c r="G89" s="399" t="s">
        <v>1</v>
      </c>
      <c r="H89" s="399" t="s">
        <v>1</v>
      </c>
      <c r="I89" s="399" t="s">
        <v>1</v>
      </c>
      <c r="J89" s="399" t="s">
        <v>1</v>
      </c>
      <c r="K89" s="399" t="s">
        <v>1</v>
      </c>
      <c r="L89" s="399" t="s">
        <v>1</v>
      </c>
      <c r="M89" s="399" t="s">
        <v>1</v>
      </c>
      <c r="N89" s="399" t="s">
        <v>1</v>
      </c>
      <c r="O89" s="399" t="s">
        <v>1</v>
      </c>
      <c r="P89" s="399" t="s">
        <v>1</v>
      </c>
      <c r="Q89" s="399" t="s">
        <v>1</v>
      </c>
      <c r="R89" s="399" t="s">
        <v>1</v>
      </c>
      <c r="S89" s="399" t="s">
        <v>1</v>
      </c>
      <c r="T89" s="399" t="s">
        <v>1</v>
      </c>
      <c r="U89" s="399" t="s">
        <v>1</v>
      </c>
    </row>
    <row r="90" spans="1:21" x14ac:dyDescent="0.2">
      <c r="A90" s="2" t="s">
        <v>106</v>
      </c>
      <c r="B90" s="403">
        <v>51</v>
      </c>
      <c r="C90" s="400">
        <v>0</v>
      </c>
      <c r="D90" s="400">
        <v>0.34758511185646102</v>
      </c>
      <c r="E90" s="400">
        <v>7.8016936779022203E-2</v>
      </c>
      <c r="F90" s="400">
        <v>4.7378234565257998E-2</v>
      </c>
      <c r="G90" s="400">
        <v>0.175154834985733</v>
      </c>
      <c r="H90" s="400">
        <v>0</v>
      </c>
      <c r="I90" s="400">
        <v>0.12862208485603299</v>
      </c>
      <c r="J90" s="400">
        <v>0</v>
      </c>
      <c r="K90" s="400">
        <v>0</v>
      </c>
      <c r="L90" s="400">
        <v>0</v>
      </c>
      <c r="M90" s="400">
        <v>0</v>
      </c>
      <c r="N90" s="400">
        <v>2.0051930099725699E-2</v>
      </c>
      <c r="O90" s="400">
        <v>4.7378237359225698E-3</v>
      </c>
      <c r="P90" s="400">
        <v>0</v>
      </c>
      <c r="Q90" s="400">
        <v>0</v>
      </c>
      <c r="R90" s="400">
        <v>0</v>
      </c>
      <c r="S90" s="400">
        <v>0</v>
      </c>
      <c r="T90" s="400">
        <v>0</v>
      </c>
      <c r="U90" s="400">
        <v>0.198453038930893</v>
      </c>
    </row>
    <row r="91" spans="1:21" x14ac:dyDescent="0.2">
      <c r="A91" s="2" t="s">
        <v>107</v>
      </c>
      <c r="B91" s="403">
        <v>81</v>
      </c>
      <c r="C91" s="400">
        <v>5.5367932654917197E-3</v>
      </c>
      <c r="D91" s="400">
        <v>8.37390571832657E-2</v>
      </c>
      <c r="E91" s="400">
        <v>0.15588423609733601</v>
      </c>
      <c r="F91" s="400">
        <v>0</v>
      </c>
      <c r="G91" s="400">
        <v>0.242041900753975</v>
      </c>
      <c r="H91" s="400">
        <v>6.8980760872364003E-2</v>
      </c>
      <c r="I91" s="400">
        <v>0.150753334164619</v>
      </c>
      <c r="J91" s="400">
        <v>0</v>
      </c>
      <c r="K91" s="400">
        <v>6.4479276537895203E-2</v>
      </c>
      <c r="L91" s="400">
        <v>7.6466733589768401E-3</v>
      </c>
      <c r="M91" s="400">
        <v>1.33649175986648E-2</v>
      </c>
      <c r="N91" s="400">
        <v>0.10024276375770599</v>
      </c>
      <c r="O91" s="400">
        <v>1.15151200443506E-2</v>
      </c>
      <c r="P91" s="400">
        <v>4.6801776625215999E-3</v>
      </c>
      <c r="Q91" s="400">
        <v>0</v>
      </c>
      <c r="R91" s="400">
        <v>1.28303617238998E-2</v>
      </c>
      <c r="S91" s="400">
        <v>0</v>
      </c>
      <c r="T91" s="400">
        <v>1.4783155173063301E-2</v>
      </c>
      <c r="U91" s="400">
        <v>6.3521467149257702E-2</v>
      </c>
    </row>
    <row r="92" spans="1:21" x14ac:dyDescent="0.2">
      <c r="A92" s="2" t="s">
        <v>108</v>
      </c>
      <c r="B92" s="403">
        <v>132</v>
      </c>
      <c r="C92" s="400">
        <v>8.0138236284255995E-2</v>
      </c>
      <c r="D92" s="400">
        <v>0.15723736584186601</v>
      </c>
      <c r="E92" s="400">
        <v>0.235279485583305</v>
      </c>
      <c r="F92" s="400">
        <v>0</v>
      </c>
      <c r="G92" s="400">
        <v>0.10067216306924801</v>
      </c>
      <c r="H92" s="400">
        <v>2.6843193918466599E-2</v>
      </c>
      <c r="I92" s="400">
        <v>8.5715532302856404E-2</v>
      </c>
      <c r="J92" s="400">
        <v>2.2558663040399599E-3</v>
      </c>
      <c r="K92" s="400">
        <v>1.7398243770003301E-2</v>
      </c>
      <c r="L92" s="400">
        <v>1.9261388108134301E-2</v>
      </c>
      <c r="M92" s="400">
        <v>2.1813321858644499E-2</v>
      </c>
      <c r="N92" s="400">
        <v>6.1074361205100999E-2</v>
      </c>
      <c r="O92" s="400">
        <v>3.5537082701921498E-2</v>
      </c>
      <c r="P92" s="400">
        <v>1.6261998564004902E-2</v>
      </c>
      <c r="Q92" s="400">
        <v>1.03173283860087E-2</v>
      </c>
      <c r="R92" s="400">
        <v>0</v>
      </c>
      <c r="S92" s="400">
        <v>8.1061208620667492E-3</v>
      </c>
      <c r="T92" s="400">
        <v>1.16192158311605E-2</v>
      </c>
      <c r="U92" s="400">
        <v>0.110469080507755</v>
      </c>
    </row>
    <row r="93" spans="1:21" x14ac:dyDescent="0.2">
      <c r="A93" s="2" t="s">
        <v>109</v>
      </c>
      <c r="B93" s="403">
        <v>20</v>
      </c>
      <c r="C93" s="400" t="s">
        <v>1</v>
      </c>
      <c r="D93" s="400" t="s">
        <v>1</v>
      </c>
      <c r="E93" s="400" t="s">
        <v>1</v>
      </c>
      <c r="F93" s="400" t="s">
        <v>1</v>
      </c>
      <c r="G93" s="400" t="s">
        <v>1</v>
      </c>
      <c r="H93" s="400" t="s">
        <v>1</v>
      </c>
      <c r="I93" s="400" t="s">
        <v>1</v>
      </c>
      <c r="J93" s="400" t="s">
        <v>1</v>
      </c>
      <c r="K93" s="400" t="s">
        <v>1</v>
      </c>
      <c r="L93" s="400" t="s">
        <v>1</v>
      </c>
      <c r="M93" s="400" t="s">
        <v>1</v>
      </c>
      <c r="N93" s="400" t="s">
        <v>1</v>
      </c>
      <c r="O93" s="400" t="s">
        <v>1</v>
      </c>
      <c r="P93" s="400" t="s">
        <v>1</v>
      </c>
      <c r="Q93" s="400" t="s">
        <v>1</v>
      </c>
      <c r="R93" s="400" t="s">
        <v>1</v>
      </c>
      <c r="S93" s="400" t="s">
        <v>1</v>
      </c>
      <c r="T93" s="400" t="s">
        <v>1</v>
      </c>
      <c r="U93" s="400" t="s">
        <v>1</v>
      </c>
    </row>
    <row r="94" spans="1:21" x14ac:dyDescent="0.2">
      <c r="A94" s="5" t="s">
        <v>110</v>
      </c>
      <c r="B94" s="402" t="s">
        <v>1</v>
      </c>
      <c r="C94" s="399" t="s">
        <v>1</v>
      </c>
      <c r="D94" s="399" t="s">
        <v>1</v>
      </c>
      <c r="E94" s="399" t="s">
        <v>1</v>
      </c>
      <c r="F94" s="399" t="s">
        <v>1</v>
      </c>
      <c r="G94" s="399" t="s">
        <v>1</v>
      </c>
      <c r="H94" s="399" t="s">
        <v>1</v>
      </c>
      <c r="I94" s="399" t="s">
        <v>1</v>
      </c>
      <c r="J94" s="399" t="s">
        <v>1</v>
      </c>
      <c r="K94" s="399" t="s">
        <v>1</v>
      </c>
      <c r="L94" s="399" t="s">
        <v>1</v>
      </c>
      <c r="M94" s="399" t="s">
        <v>1</v>
      </c>
      <c r="N94" s="399" t="s">
        <v>1</v>
      </c>
      <c r="O94" s="399" t="s">
        <v>1</v>
      </c>
      <c r="P94" s="399" t="s">
        <v>1</v>
      </c>
      <c r="Q94" s="399" t="s">
        <v>1</v>
      </c>
      <c r="R94" s="399" t="s">
        <v>1</v>
      </c>
      <c r="S94" s="399" t="s">
        <v>1</v>
      </c>
      <c r="T94" s="399" t="s">
        <v>1</v>
      </c>
      <c r="U94" s="399" t="s">
        <v>1</v>
      </c>
    </row>
    <row r="95" spans="1:21" x14ac:dyDescent="0.2">
      <c r="A95" s="2" t="s">
        <v>106</v>
      </c>
      <c r="B95" s="403">
        <v>77</v>
      </c>
      <c r="C95" s="400">
        <v>0</v>
      </c>
      <c r="D95" s="400">
        <v>0.27737420797348</v>
      </c>
      <c r="E95" s="400">
        <v>0.1087631508708</v>
      </c>
      <c r="F95" s="400">
        <v>3.18567343056202E-2</v>
      </c>
      <c r="G95" s="400">
        <v>0.19536684453487399</v>
      </c>
      <c r="H95" s="400">
        <v>2.75288131088018E-2</v>
      </c>
      <c r="I95" s="400">
        <v>0.12665107846260101</v>
      </c>
      <c r="J95" s="400">
        <v>0</v>
      </c>
      <c r="K95" s="400">
        <v>3.2236460596322999E-2</v>
      </c>
      <c r="L95" s="400">
        <v>0</v>
      </c>
      <c r="M95" s="400">
        <v>0</v>
      </c>
      <c r="N95" s="400">
        <v>2.9548663645982701E-2</v>
      </c>
      <c r="O95" s="400">
        <v>7.7798604033887404E-3</v>
      </c>
      <c r="P95" s="400">
        <v>4.6675298362970404E-3</v>
      </c>
      <c r="Q95" s="400">
        <v>0</v>
      </c>
      <c r="R95" s="400">
        <v>0</v>
      </c>
      <c r="S95" s="400">
        <v>0</v>
      </c>
      <c r="T95" s="400">
        <v>0</v>
      </c>
      <c r="U95" s="400">
        <v>0.158226639032364</v>
      </c>
    </row>
    <row r="96" spans="1:21" x14ac:dyDescent="0.2">
      <c r="A96" s="2" t="s">
        <v>107</v>
      </c>
      <c r="B96" s="403">
        <v>89</v>
      </c>
      <c r="C96" s="400">
        <v>3.9029553532600403E-2</v>
      </c>
      <c r="D96" s="400">
        <v>0.112893097102642</v>
      </c>
      <c r="E96" s="400">
        <v>0.14606919884681699</v>
      </c>
      <c r="F96" s="400">
        <v>0</v>
      </c>
      <c r="G96" s="400">
        <v>0.208645895123482</v>
      </c>
      <c r="H96" s="400">
        <v>4.5567173510789899E-2</v>
      </c>
      <c r="I96" s="400">
        <v>0.13558691740036</v>
      </c>
      <c r="J96" s="400">
        <v>0</v>
      </c>
      <c r="K96" s="400">
        <v>3.5170372575521497E-2</v>
      </c>
      <c r="L96" s="400">
        <v>1.9424779340624799E-2</v>
      </c>
      <c r="M96" s="400">
        <v>1.5386587008833901E-2</v>
      </c>
      <c r="N96" s="400">
        <v>9.9924415349960299E-2</v>
      </c>
      <c r="O96" s="400">
        <v>6.41926191747189E-3</v>
      </c>
      <c r="P96" s="400">
        <v>0</v>
      </c>
      <c r="Q96" s="400">
        <v>0</v>
      </c>
      <c r="R96" s="400">
        <v>1.1921783909201599E-2</v>
      </c>
      <c r="S96" s="400">
        <v>7.69733218476176E-3</v>
      </c>
      <c r="T96" s="400">
        <v>1.3736290857195899E-2</v>
      </c>
      <c r="U96" s="400">
        <v>0.102527342736721</v>
      </c>
    </row>
    <row r="97" spans="1:21" x14ac:dyDescent="0.2">
      <c r="A97" s="2" t="s">
        <v>108</v>
      </c>
      <c r="B97" s="403">
        <v>107</v>
      </c>
      <c r="C97" s="400">
        <v>8.07643532752991E-2</v>
      </c>
      <c r="D97" s="400">
        <v>0.16039215028286</v>
      </c>
      <c r="E97" s="400">
        <v>0.25351291894912698</v>
      </c>
      <c r="F97" s="400">
        <v>0</v>
      </c>
      <c r="G97" s="400">
        <v>7.7750056982040405E-2</v>
      </c>
      <c r="H97" s="400">
        <v>3.4257683902978897E-2</v>
      </c>
      <c r="I97" s="400">
        <v>9.1098695993423504E-2</v>
      </c>
      <c r="J97" s="400">
        <v>2.9069285374134801E-3</v>
      </c>
      <c r="K97" s="400">
        <v>1.72366071492434E-2</v>
      </c>
      <c r="L97" s="400">
        <v>1.2754694558680099E-2</v>
      </c>
      <c r="M97" s="400">
        <v>2.5201901793479899E-2</v>
      </c>
      <c r="N97" s="400">
        <v>5.7400219142437002E-2</v>
      </c>
      <c r="O97" s="400">
        <v>4.57933880388737E-2</v>
      </c>
      <c r="P97" s="400">
        <v>2.0955348387360601E-2</v>
      </c>
      <c r="Q97" s="400">
        <v>1.3294997625052899E-2</v>
      </c>
      <c r="R97" s="400">
        <v>0</v>
      </c>
      <c r="S97" s="400">
        <v>2.9069285374134801E-3</v>
      </c>
      <c r="T97" s="400">
        <v>1.49726206436753E-2</v>
      </c>
      <c r="U97" s="400">
        <v>8.8800497353076893E-2</v>
      </c>
    </row>
    <row r="98" spans="1:21" x14ac:dyDescent="0.2">
      <c r="A98" s="2" t="s">
        <v>109</v>
      </c>
      <c r="B98" s="403">
        <v>11</v>
      </c>
      <c r="C98" s="400" t="s">
        <v>1</v>
      </c>
      <c r="D98" s="400" t="s">
        <v>1</v>
      </c>
      <c r="E98" s="400" t="s">
        <v>1</v>
      </c>
      <c r="F98" s="400" t="s">
        <v>1</v>
      </c>
      <c r="G98" s="400" t="s">
        <v>1</v>
      </c>
      <c r="H98" s="400" t="s">
        <v>1</v>
      </c>
      <c r="I98" s="400" t="s">
        <v>1</v>
      </c>
      <c r="J98" s="400" t="s">
        <v>1</v>
      </c>
      <c r="K98" s="400" t="s">
        <v>1</v>
      </c>
      <c r="L98" s="400" t="s">
        <v>1</v>
      </c>
      <c r="M98" s="400" t="s">
        <v>1</v>
      </c>
      <c r="N98" s="400" t="s">
        <v>1</v>
      </c>
      <c r="O98" s="400" t="s">
        <v>1</v>
      </c>
      <c r="P98" s="400" t="s">
        <v>1</v>
      </c>
      <c r="Q98" s="400" t="s">
        <v>1</v>
      </c>
      <c r="R98" s="400" t="s">
        <v>1</v>
      </c>
      <c r="S98" s="400" t="s">
        <v>1</v>
      </c>
      <c r="T98" s="400" t="s">
        <v>1</v>
      </c>
      <c r="U98" s="400" t="s">
        <v>1</v>
      </c>
    </row>
    <row r="99" spans="1:21" x14ac:dyDescent="0.2">
      <c r="A99" s="5" t="s">
        <v>111</v>
      </c>
      <c r="B99" s="402" t="s">
        <v>1</v>
      </c>
      <c r="C99" s="399" t="s">
        <v>1</v>
      </c>
      <c r="D99" s="399" t="s">
        <v>1</v>
      </c>
      <c r="E99" s="399" t="s">
        <v>1</v>
      </c>
      <c r="F99" s="399" t="s">
        <v>1</v>
      </c>
      <c r="G99" s="399" t="s">
        <v>1</v>
      </c>
      <c r="H99" s="399" t="s">
        <v>1</v>
      </c>
      <c r="I99" s="399" t="s">
        <v>1</v>
      </c>
      <c r="J99" s="399" t="s">
        <v>1</v>
      </c>
      <c r="K99" s="399" t="s">
        <v>1</v>
      </c>
      <c r="L99" s="399" t="s">
        <v>1</v>
      </c>
      <c r="M99" s="399" t="s">
        <v>1</v>
      </c>
      <c r="N99" s="399" t="s">
        <v>1</v>
      </c>
      <c r="O99" s="399" t="s">
        <v>1</v>
      </c>
      <c r="P99" s="399" t="s">
        <v>1</v>
      </c>
      <c r="Q99" s="399" t="s">
        <v>1</v>
      </c>
      <c r="R99" s="399" t="s">
        <v>1</v>
      </c>
      <c r="S99" s="399" t="s">
        <v>1</v>
      </c>
      <c r="T99" s="399" t="s">
        <v>1</v>
      </c>
      <c r="U99" s="399" t="s">
        <v>1</v>
      </c>
    </row>
    <row r="100" spans="1:21" x14ac:dyDescent="0.2">
      <c r="A100" s="2" t="s">
        <v>112</v>
      </c>
      <c r="B100" s="403">
        <v>35</v>
      </c>
      <c r="C100" s="400">
        <v>0</v>
      </c>
      <c r="D100" s="400">
        <v>0.41530436277389499</v>
      </c>
      <c r="E100" s="400">
        <v>0.23407420516014099</v>
      </c>
      <c r="F100" s="400">
        <v>0</v>
      </c>
      <c r="G100" s="400">
        <v>0.12578073143959001</v>
      </c>
      <c r="H100" s="400">
        <v>4.38878759741783E-2</v>
      </c>
      <c r="I100" s="400">
        <v>2.8604745864868199E-2</v>
      </c>
      <c r="J100" s="400">
        <v>0</v>
      </c>
      <c r="K100" s="400">
        <v>0</v>
      </c>
      <c r="L100" s="400">
        <v>0</v>
      </c>
      <c r="M100" s="400">
        <v>0</v>
      </c>
      <c r="N100" s="400">
        <v>0</v>
      </c>
      <c r="O100" s="400">
        <v>0</v>
      </c>
      <c r="P100" s="400">
        <v>0</v>
      </c>
      <c r="Q100" s="400">
        <v>0</v>
      </c>
      <c r="R100" s="400">
        <v>0</v>
      </c>
      <c r="S100" s="400">
        <v>0</v>
      </c>
      <c r="T100" s="400">
        <v>0</v>
      </c>
      <c r="U100" s="400">
        <v>0.15234807133674599</v>
      </c>
    </row>
    <row r="101" spans="1:21" x14ac:dyDescent="0.2">
      <c r="A101" s="2" t="s">
        <v>113</v>
      </c>
      <c r="B101" s="403">
        <v>90</v>
      </c>
      <c r="C101" s="400">
        <v>3.80169600248337E-2</v>
      </c>
      <c r="D101" s="400">
        <v>0.285588949918747</v>
      </c>
      <c r="E101" s="400">
        <v>0.19277970492839799</v>
      </c>
      <c r="F101" s="400">
        <v>0</v>
      </c>
      <c r="G101" s="400">
        <v>0.12580890953540799</v>
      </c>
      <c r="H101" s="400">
        <v>3.9141979068517699E-2</v>
      </c>
      <c r="I101" s="400">
        <v>0.13294385373592399</v>
      </c>
      <c r="J101" s="400">
        <v>0</v>
      </c>
      <c r="K101" s="400">
        <v>7.8062992542982101E-3</v>
      </c>
      <c r="L101" s="400">
        <v>0</v>
      </c>
      <c r="M101" s="400">
        <v>7.0312200114131E-3</v>
      </c>
      <c r="N101" s="400">
        <v>0</v>
      </c>
      <c r="O101" s="400">
        <v>4.8487685620784801E-2</v>
      </c>
      <c r="P101" s="400">
        <v>1.18980053812265E-2</v>
      </c>
      <c r="Q101" s="400">
        <v>0</v>
      </c>
      <c r="R101" s="400">
        <v>0</v>
      </c>
      <c r="S101" s="400">
        <v>7.9822344705462508E-3</v>
      </c>
      <c r="T101" s="400">
        <v>0</v>
      </c>
      <c r="U101" s="400">
        <v>0.102514177560806</v>
      </c>
    </row>
    <row r="102" spans="1:21" x14ac:dyDescent="0.2">
      <c r="A102" s="2" t="s">
        <v>114</v>
      </c>
      <c r="B102" s="403">
        <v>88</v>
      </c>
      <c r="C102" s="400">
        <v>9.0234152972698198E-2</v>
      </c>
      <c r="D102" s="400">
        <v>0.14655186235904699</v>
      </c>
      <c r="E102" s="400">
        <v>7.8860923647880596E-2</v>
      </c>
      <c r="F102" s="400">
        <v>0</v>
      </c>
      <c r="G102" s="400">
        <v>0.175712019205093</v>
      </c>
      <c r="H102" s="400">
        <v>3.1011089682578999E-2</v>
      </c>
      <c r="I102" s="400">
        <v>0.174154698848724</v>
      </c>
      <c r="J102" s="400">
        <v>0</v>
      </c>
      <c r="K102" s="400">
        <v>3.1023094430565799E-2</v>
      </c>
      <c r="L102" s="400">
        <v>2.0105486735701599E-2</v>
      </c>
      <c r="M102" s="400">
        <v>2.1051181480288499E-2</v>
      </c>
      <c r="N102" s="400">
        <v>4.0608127601444704E-3</v>
      </c>
      <c r="O102" s="400">
        <v>1.1279022321105E-2</v>
      </c>
      <c r="P102" s="400">
        <v>2.34839748591185E-2</v>
      </c>
      <c r="Q102" s="400">
        <v>8.8513931259512901E-3</v>
      </c>
      <c r="R102" s="400">
        <v>1.63108054548502E-2</v>
      </c>
      <c r="S102" s="400">
        <v>4.0608127601444704E-3</v>
      </c>
      <c r="T102" s="400">
        <v>4.0608127601444704E-3</v>
      </c>
      <c r="U102" s="400">
        <v>0.15918786823749501</v>
      </c>
    </row>
    <row r="103" spans="1:21" x14ac:dyDescent="0.2">
      <c r="A103" s="2" t="s">
        <v>115</v>
      </c>
      <c r="B103" s="403">
        <v>39</v>
      </c>
      <c r="C103" s="400">
        <v>7.7274210751056699E-2</v>
      </c>
      <c r="D103" s="400">
        <v>0</v>
      </c>
      <c r="E103" s="400">
        <v>0.32904803752899198</v>
      </c>
      <c r="F103" s="400">
        <v>0</v>
      </c>
      <c r="G103" s="400">
        <v>5.8170903474092497E-2</v>
      </c>
      <c r="H103" s="400">
        <v>0</v>
      </c>
      <c r="I103" s="400">
        <v>0.122850835323334</v>
      </c>
      <c r="J103" s="400">
        <v>0</v>
      </c>
      <c r="K103" s="400">
        <v>6.7224048078060206E-2</v>
      </c>
      <c r="L103" s="400">
        <v>8.1438556313514696E-2</v>
      </c>
      <c r="M103" s="400">
        <v>4.3035846203565598E-2</v>
      </c>
      <c r="N103" s="400">
        <v>2.7975138276815401E-2</v>
      </c>
      <c r="O103" s="400">
        <v>6.7399139516055601E-3</v>
      </c>
      <c r="P103" s="400">
        <v>8.1335334107279795E-3</v>
      </c>
      <c r="Q103" s="400">
        <v>1.61343105137348E-2</v>
      </c>
      <c r="R103" s="400">
        <v>1.3184766285121399E-2</v>
      </c>
      <c r="S103" s="400">
        <v>0</v>
      </c>
      <c r="T103" s="400">
        <v>5.9167265892028802E-2</v>
      </c>
      <c r="U103" s="400">
        <v>8.9622616767883301E-2</v>
      </c>
    </row>
    <row r="104" spans="1:21" x14ac:dyDescent="0.2">
      <c r="A104" s="2" t="s">
        <v>116</v>
      </c>
      <c r="B104" s="403">
        <v>27</v>
      </c>
      <c r="C104" s="400" t="s">
        <v>1</v>
      </c>
      <c r="D104" s="400" t="s">
        <v>1</v>
      </c>
      <c r="E104" s="400" t="s">
        <v>1</v>
      </c>
      <c r="F104" s="400" t="s">
        <v>1</v>
      </c>
      <c r="G104" s="400" t="s">
        <v>1</v>
      </c>
      <c r="H104" s="400" t="s">
        <v>1</v>
      </c>
      <c r="I104" s="400" t="s">
        <v>1</v>
      </c>
      <c r="J104" s="400" t="s">
        <v>1</v>
      </c>
      <c r="K104" s="400" t="s">
        <v>1</v>
      </c>
      <c r="L104" s="400" t="s">
        <v>1</v>
      </c>
      <c r="M104" s="400" t="s">
        <v>1</v>
      </c>
      <c r="N104" s="400" t="s">
        <v>1</v>
      </c>
      <c r="O104" s="400" t="s">
        <v>1</v>
      </c>
      <c r="P104" s="400" t="s">
        <v>1</v>
      </c>
      <c r="Q104" s="400" t="s">
        <v>1</v>
      </c>
      <c r="R104" s="400" t="s">
        <v>1</v>
      </c>
      <c r="S104" s="400" t="s">
        <v>1</v>
      </c>
      <c r="T104" s="400" t="s">
        <v>1</v>
      </c>
      <c r="U104" s="400" t="s">
        <v>1</v>
      </c>
    </row>
    <row r="105" spans="1:21" x14ac:dyDescent="0.2">
      <c r="A105" s="2" t="s">
        <v>117</v>
      </c>
      <c r="B105" s="403">
        <v>19</v>
      </c>
      <c r="C105" s="400" t="s">
        <v>1</v>
      </c>
      <c r="D105" s="400" t="s">
        <v>1</v>
      </c>
      <c r="E105" s="400" t="s">
        <v>1</v>
      </c>
      <c r="F105" s="400" t="s">
        <v>1</v>
      </c>
      <c r="G105" s="400" t="s">
        <v>1</v>
      </c>
      <c r="H105" s="400" t="s">
        <v>1</v>
      </c>
      <c r="I105" s="400" t="s">
        <v>1</v>
      </c>
      <c r="J105" s="400" t="s">
        <v>1</v>
      </c>
      <c r="K105" s="400" t="s">
        <v>1</v>
      </c>
      <c r="L105" s="400" t="s">
        <v>1</v>
      </c>
      <c r="M105" s="400" t="s">
        <v>1</v>
      </c>
      <c r="N105" s="400" t="s">
        <v>1</v>
      </c>
      <c r="O105" s="400" t="s">
        <v>1</v>
      </c>
      <c r="P105" s="400" t="s">
        <v>1</v>
      </c>
      <c r="Q105" s="400" t="s">
        <v>1</v>
      </c>
      <c r="R105" s="400" t="s">
        <v>1</v>
      </c>
      <c r="S105" s="400" t="s">
        <v>1</v>
      </c>
      <c r="T105" s="400" t="s">
        <v>1</v>
      </c>
      <c r="U105" s="400" t="s">
        <v>1</v>
      </c>
    </row>
    <row r="106" spans="1:21" x14ac:dyDescent="0.2">
      <c r="A106" s="2" t="s">
        <v>118</v>
      </c>
      <c r="B106" s="403">
        <v>15</v>
      </c>
      <c r="C106" s="400" t="s">
        <v>1</v>
      </c>
      <c r="D106" s="400" t="s">
        <v>1</v>
      </c>
      <c r="E106" s="400" t="s">
        <v>1</v>
      </c>
      <c r="F106" s="400" t="s">
        <v>1</v>
      </c>
      <c r="G106" s="400" t="s">
        <v>1</v>
      </c>
      <c r="H106" s="400" t="s">
        <v>1</v>
      </c>
      <c r="I106" s="400" t="s">
        <v>1</v>
      </c>
      <c r="J106" s="400" t="s">
        <v>1</v>
      </c>
      <c r="K106" s="400" t="s">
        <v>1</v>
      </c>
      <c r="L106" s="400" t="s">
        <v>1</v>
      </c>
      <c r="M106" s="400" t="s">
        <v>1</v>
      </c>
      <c r="N106" s="400" t="s">
        <v>1</v>
      </c>
      <c r="O106" s="400" t="s">
        <v>1</v>
      </c>
      <c r="P106" s="400" t="s">
        <v>1</v>
      </c>
      <c r="Q106" s="400" t="s">
        <v>1</v>
      </c>
      <c r="R106" s="400" t="s">
        <v>1</v>
      </c>
      <c r="S106" s="400" t="s">
        <v>1</v>
      </c>
      <c r="T106" s="400" t="s">
        <v>1</v>
      </c>
      <c r="U106" s="400" t="s">
        <v>1</v>
      </c>
    </row>
    <row r="107" spans="1:21" x14ac:dyDescent="0.2">
      <c r="A107" s="5" t="s">
        <v>111</v>
      </c>
      <c r="B107" s="402" t="s">
        <v>1</v>
      </c>
      <c r="C107" s="399" t="s">
        <v>1</v>
      </c>
      <c r="D107" s="399" t="s">
        <v>1</v>
      </c>
      <c r="E107" s="399" t="s">
        <v>1</v>
      </c>
      <c r="F107" s="399" t="s">
        <v>1</v>
      </c>
      <c r="G107" s="399" t="s">
        <v>1</v>
      </c>
      <c r="H107" s="399" t="s">
        <v>1</v>
      </c>
      <c r="I107" s="399" t="s">
        <v>1</v>
      </c>
      <c r="J107" s="399" t="s">
        <v>1</v>
      </c>
      <c r="K107" s="399" t="s">
        <v>1</v>
      </c>
      <c r="L107" s="399" t="s">
        <v>1</v>
      </c>
      <c r="M107" s="399" t="s">
        <v>1</v>
      </c>
      <c r="N107" s="399" t="s">
        <v>1</v>
      </c>
      <c r="O107" s="399" t="s">
        <v>1</v>
      </c>
      <c r="P107" s="399" t="s">
        <v>1</v>
      </c>
      <c r="Q107" s="399" t="s">
        <v>1</v>
      </c>
      <c r="R107" s="399" t="s">
        <v>1</v>
      </c>
      <c r="S107" s="399" t="s">
        <v>1</v>
      </c>
      <c r="T107" s="399" t="s">
        <v>1</v>
      </c>
      <c r="U107" s="399" t="s">
        <v>1</v>
      </c>
    </row>
    <row r="108" spans="1:21" x14ac:dyDescent="0.2">
      <c r="A108" s="2" t="s">
        <v>119</v>
      </c>
      <c r="B108" s="403">
        <v>125</v>
      </c>
      <c r="C108" s="400">
        <v>2.3671170696616201E-2</v>
      </c>
      <c r="D108" s="400">
        <v>0.33453738689422602</v>
      </c>
      <c r="E108" s="400">
        <v>0.208362281322479</v>
      </c>
      <c r="F108" s="400">
        <v>0</v>
      </c>
      <c r="G108" s="400">
        <v>0.125798270106316</v>
      </c>
      <c r="H108" s="400">
        <v>4.0932856500148801E-2</v>
      </c>
      <c r="I108" s="400">
        <v>9.3571245670318604E-2</v>
      </c>
      <c r="J108" s="400">
        <v>0</v>
      </c>
      <c r="K108" s="400">
        <v>4.86057391390204E-3</v>
      </c>
      <c r="L108" s="400">
        <v>0</v>
      </c>
      <c r="M108" s="400">
        <v>4.3779728002846198E-3</v>
      </c>
      <c r="N108" s="400">
        <v>0</v>
      </c>
      <c r="O108" s="400">
        <v>3.0190743505954701E-2</v>
      </c>
      <c r="P108" s="400">
        <v>7.4082650244236001E-3</v>
      </c>
      <c r="Q108" s="400">
        <v>0</v>
      </c>
      <c r="R108" s="400">
        <v>0</v>
      </c>
      <c r="S108" s="400">
        <v>4.9701193347573298E-3</v>
      </c>
      <c r="T108" s="400">
        <v>0</v>
      </c>
      <c r="U108" s="400">
        <v>0.121319115161896</v>
      </c>
    </row>
    <row r="109" spans="1:21" x14ac:dyDescent="0.2">
      <c r="A109" s="2" t="s">
        <v>120</v>
      </c>
      <c r="B109" s="403">
        <v>111</v>
      </c>
      <c r="C109" s="400">
        <v>9.5730401575565297E-2</v>
      </c>
      <c r="D109" s="400">
        <v>0.107224270701408</v>
      </c>
      <c r="E109" s="400">
        <v>0.10064125061035201</v>
      </c>
      <c r="F109" s="400">
        <v>0</v>
      </c>
      <c r="G109" s="400">
        <v>0.14858222007751501</v>
      </c>
      <c r="H109" s="400">
        <v>2.2689178586006199E-2</v>
      </c>
      <c r="I109" s="400">
        <v>0.181574806571007</v>
      </c>
      <c r="J109" s="400">
        <v>0</v>
      </c>
      <c r="K109" s="400">
        <v>3.8552034646272701E-2</v>
      </c>
      <c r="L109" s="400">
        <v>5.0609797239303603E-2</v>
      </c>
      <c r="M109" s="400">
        <v>1.5402040444314501E-2</v>
      </c>
      <c r="N109" s="400">
        <v>2.9710826929658699E-3</v>
      </c>
      <c r="O109" s="400">
        <v>8.2522658631205593E-3</v>
      </c>
      <c r="P109" s="400">
        <v>2.0767403766512899E-2</v>
      </c>
      <c r="Q109" s="400">
        <v>1.3588409870863001E-2</v>
      </c>
      <c r="R109" s="400">
        <v>1.7745854333043098E-2</v>
      </c>
      <c r="S109" s="400">
        <v>2.9710826929658699E-3</v>
      </c>
      <c r="T109" s="400">
        <v>1.6721168532967599E-2</v>
      </c>
      <c r="U109" s="400">
        <v>0.155976727604866</v>
      </c>
    </row>
    <row r="110" spans="1:21" x14ac:dyDescent="0.2">
      <c r="A110" s="2" t="s">
        <v>121</v>
      </c>
      <c r="B110" s="403">
        <v>43</v>
      </c>
      <c r="C110" s="400">
        <v>2.4063859134912501E-2</v>
      </c>
      <c r="D110" s="400">
        <v>2.0190883427858401E-2</v>
      </c>
      <c r="E110" s="400">
        <v>0.23087435960769701</v>
      </c>
      <c r="F110" s="400">
        <v>5.3314894437789903E-2</v>
      </c>
      <c r="G110" s="400">
        <v>0.18818628787994399</v>
      </c>
      <c r="H110" s="400">
        <v>7.5750939548015594E-2</v>
      </c>
      <c r="I110" s="400">
        <v>6.9567255675792694E-2</v>
      </c>
      <c r="J110" s="400">
        <v>0</v>
      </c>
      <c r="K110" s="400">
        <v>2.47268918901682E-2</v>
      </c>
      <c r="L110" s="400">
        <v>0</v>
      </c>
      <c r="M110" s="400">
        <v>3.40427421033382E-2</v>
      </c>
      <c r="N110" s="400">
        <v>0.13841296732425701</v>
      </c>
      <c r="O110" s="400">
        <v>5.3314892575144802E-3</v>
      </c>
      <c r="P110" s="400">
        <v>1.92227251827717E-2</v>
      </c>
      <c r="Q110" s="400">
        <v>0</v>
      </c>
      <c r="R110" s="400">
        <v>0</v>
      </c>
      <c r="S110" s="400">
        <v>0</v>
      </c>
      <c r="T110" s="400">
        <v>2.2129235789179798E-2</v>
      </c>
      <c r="U110" s="400">
        <v>9.4185464084148393E-2</v>
      </c>
    </row>
    <row r="111" spans="1:21" x14ac:dyDescent="0.2">
      <c r="A111" s="2" t="s">
        <v>122</v>
      </c>
      <c r="B111" s="403">
        <v>34</v>
      </c>
      <c r="C111" s="400">
        <v>0</v>
      </c>
      <c r="D111" s="400">
        <v>0</v>
      </c>
      <c r="E111" s="400">
        <v>0</v>
      </c>
      <c r="F111" s="400">
        <v>0</v>
      </c>
      <c r="G111" s="400">
        <v>0.258962392807007</v>
      </c>
      <c r="H111" s="400">
        <v>0</v>
      </c>
      <c r="I111" s="400">
        <v>0</v>
      </c>
      <c r="J111" s="400">
        <v>1.1582739651203201E-2</v>
      </c>
      <c r="K111" s="400">
        <v>8.9746527373790699E-2</v>
      </c>
      <c r="L111" s="400">
        <v>0</v>
      </c>
      <c r="M111" s="400">
        <v>0</v>
      </c>
      <c r="N111" s="400">
        <v>0.54007315635681197</v>
      </c>
      <c r="O111" s="400">
        <v>2.5050569325685501E-2</v>
      </c>
      <c r="P111" s="400">
        <v>3.34839634597301E-2</v>
      </c>
      <c r="Q111" s="400">
        <v>0</v>
      </c>
      <c r="R111" s="400">
        <v>0</v>
      </c>
      <c r="S111" s="400">
        <v>0</v>
      </c>
      <c r="T111" s="400">
        <v>0</v>
      </c>
      <c r="U111" s="400">
        <v>4.1100643575191498E-2</v>
      </c>
    </row>
    <row r="112" spans="1:21" x14ac:dyDescent="0.2">
      <c r="A112" s="5" t="s">
        <v>111</v>
      </c>
      <c r="B112" s="402" t="s">
        <v>1</v>
      </c>
      <c r="C112" s="399" t="s">
        <v>1</v>
      </c>
      <c r="D112" s="399" t="s">
        <v>1</v>
      </c>
      <c r="E112" s="399" t="s">
        <v>1</v>
      </c>
      <c r="F112" s="399" t="s">
        <v>1</v>
      </c>
      <c r="G112" s="399" t="s">
        <v>1</v>
      </c>
      <c r="H112" s="399" t="s">
        <v>1</v>
      </c>
      <c r="I112" s="399" t="s">
        <v>1</v>
      </c>
      <c r="J112" s="399" t="s">
        <v>1</v>
      </c>
      <c r="K112" s="399" t="s">
        <v>1</v>
      </c>
      <c r="L112" s="399" t="s">
        <v>1</v>
      </c>
      <c r="M112" s="399" t="s">
        <v>1</v>
      </c>
      <c r="N112" s="399" t="s">
        <v>1</v>
      </c>
      <c r="O112" s="399" t="s">
        <v>1</v>
      </c>
      <c r="P112" s="399" t="s">
        <v>1</v>
      </c>
      <c r="Q112" s="399" t="s">
        <v>1</v>
      </c>
      <c r="R112" s="399" t="s">
        <v>1</v>
      </c>
      <c r="S112" s="399" t="s">
        <v>1</v>
      </c>
      <c r="T112" s="399" t="s">
        <v>1</v>
      </c>
      <c r="U112" s="399" t="s">
        <v>1</v>
      </c>
    </row>
    <row r="113" spans="1:21" x14ac:dyDescent="0.2">
      <c r="A113" s="2" t="s">
        <v>119</v>
      </c>
      <c r="B113" s="403">
        <v>125</v>
      </c>
      <c r="C113" s="400">
        <v>2.3671170696616201E-2</v>
      </c>
      <c r="D113" s="400">
        <v>0.33453738689422602</v>
      </c>
      <c r="E113" s="400">
        <v>0.208362281322479</v>
      </c>
      <c r="F113" s="400">
        <v>0</v>
      </c>
      <c r="G113" s="400">
        <v>0.125798270106316</v>
      </c>
      <c r="H113" s="400">
        <v>4.0932856500148801E-2</v>
      </c>
      <c r="I113" s="400">
        <v>9.3571245670318604E-2</v>
      </c>
      <c r="J113" s="400">
        <v>0</v>
      </c>
      <c r="K113" s="400">
        <v>4.86057391390204E-3</v>
      </c>
      <c r="L113" s="400">
        <v>0</v>
      </c>
      <c r="M113" s="400">
        <v>4.3779728002846198E-3</v>
      </c>
      <c r="N113" s="400">
        <v>0</v>
      </c>
      <c r="O113" s="400">
        <v>3.0190743505954701E-2</v>
      </c>
      <c r="P113" s="400">
        <v>7.4082650244236001E-3</v>
      </c>
      <c r="Q113" s="400">
        <v>0</v>
      </c>
      <c r="R113" s="400">
        <v>0</v>
      </c>
      <c r="S113" s="400">
        <v>4.9701193347573298E-3</v>
      </c>
      <c r="T113" s="400">
        <v>0</v>
      </c>
      <c r="U113" s="400">
        <v>0.121319115161896</v>
      </c>
    </row>
    <row r="114" spans="1:21" x14ac:dyDescent="0.2">
      <c r="A114" s="2" t="s">
        <v>123</v>
      </c>
      <c r="B114" s="403">
        <v>127</v>
      </c>
      <c r="C114" s="400">
        <v>8.5361525416374207E-2</v>
      </c>
      <c r="D114" s="400">
        <v>9.1451890766620594E-2</v>
      </c>
      <c r="E114" s="400">
        <v>0.17292524874210399</v>
      </c>
      <c r="F114" s="400">
        <v>0</v>
      </c>
      <c r="G114" s="400">
        <v>0.13151939213275901</v>
      </c>
      <c r="H114" s="400">
        <v>1.9351666793227199E-2</v>
      </c>
      <c r="I114" s="400">
        <v>0.154865682125092</v>
      </c>
      <c r="J114" s="400">
        <v>0</v>
      </c>
      <c r="K114" s="400">
        <v>4.4633783400058698E-2</v>
      </c>
      <c r="L114" s="400">
        <v>4.3165240436792401E-2</v>
      </c>
      <c r="M114" s="400">
        <v>2.9316885396838199E-2</v>
      </c>
      <c r="N114" s="400">
        <v>1.3052022084593801E-2</v>
      </c>
      <c r="O114" s="400">
        <v>9.5724267885088903E-3</v>
      </c>
      <c r="P114" s="400">
        <v>1.7712578177452101E-2</v>
      </c>
      <c r="Q114" s="400">
        <v>1.15895951166749E-2</v>
      </c>
      <c r="R114" s="400">
        <v>1.51354903355241E-2</v>
      </c>
      <c r="S114" s="400">
        <v>2.5340451393276501E-3</v>
      </c>
      <c r="T114" s="400">
        <v>2.4779511615633999E-2</v>
      </c>
      <c r="U114" s="400">
        <v>0.133033007383347</v>
      </c>
    </row>
    <row r="115" spans="1:21" x14ac:dyDescent="0.2">
      <c r="A115" s="2" t="s">
        <v>124</v>
      </c>
      <c r="B115" s="403">
        <v>61</v>
      </c>
      <c r="C115" s="400">
        <v>1.4122515916824299E-2</v>
      </c>
      <c r="D115" s="400">
        <v>1.7544900998473199E-2</v>
      </c>
      <c r="E115" s="400">
        <v>4.1402075439691502E-2</v>
      </c>
      <c r="F115" s="400">
        <v>4.6328064054250703E-2</v>
      </c>
      <c r="G115" s="400">
        <v>0.25834026932716397</v>
      </c>
      <c r="H115" s="400">
        <v>6.5823905169963795E-2</v>
      </c>
      <c r="I115" s="400">
        <v>6.04505799710751E-2</v>
      </c>
      <c r="J115" s="400">
        <v>4.63280640542507E-3</v>
      </c>
      <c r="K115" s="400">
        <v>3.5896368324756601E-2</v>
      </c>
      <c r="L115" s="400">
        <v>0</v>
      </c>
      <c r="M115" s="400">
        <v>0</v>
      </c>
      <c r="N115" s="400">
        <v>0.31706070899963401</v>
      </c>
      <c r="O115" s="400">
        <v>1.00196013227105E-2</v>
      </c>
      <c r="P115" s="400">
        <v>3.0096367001533501E-2</v>
      </c>
      <c r="Q115" s="400">
        <v>0</v>
      </c>
      <c r="R115" s="400">
        <v>0</v>
      </c>
      <c r="S115" s="400">
        <v>0</v>
      </c>
      <c r="T115" s="400">
        <v>0</v>
      </c>
      <c r="U115" s="400">
        <v>9.8281845450401306E-2</v>
      </c>
    </row>
    <row r="116" spans="1:21" x14ac:dyDescent="0.2">
      <c r="A116" s="5" t="s">
        <v>125</v>
      </c>
      <c r="B116" s="402" t="s">
        <v>1</v>
      </c>
      <c r="C116" s="399" t="s">
        <v>1</v>
      </c>
      <c r="D116" s="399" t="s">
        <v>1</v>
      </c>
      <c r="E116" s="399" t="s">
        <v>1</v>
      </c>
      <c r="F116" s="399" t="s">
        <v>1</v>
      </c>
      <c r="G116" s="399" t="s">
        <v>1</v>
      </c>
      <c r="H116" s="399" t="s">
        <v>1</v>
      </c>
      <c r="I116" s="399" t="s">
        <v>1</v>
      </c>
      <c r="J116" s="399" t="s">
        <v>1</v>
      </c>
      <c r="K116" s="399" t="s">
        <v>1</v>
      </c>
      <c r="L116" s="399" t="s">
        <v>1</v>
      </c>
      <c r="M116" s="399" t="s">
        <v>1</v>
      </c>
      <c r="N116" s="399" t="s">
        <v>1</v>
      </c>
      <c r="O116" s="399" t="s">
        <v>1</v>
      </c>
      <c r="P116" s="399" t="s">
        <v>1</v>
      </c>
      <c r="Q116" s="399" t="s">
        <v>1</v>
      </c>
      <c r="R116" s="399" t="s">
        <v>1</v>
      </c>
      <c r="S116" s="399" t="s">
        <v>1</v>
      </c>
      <c r="T116" s="399" t="s">
        <v>1</v>
      </c>
      <c r="U116" s="399" t="s">
        <v>1</v>
      </c>
    </row>
    <row r="117" spans="1:21" x14ac:dyDescent="0.2">
      <c r="A117" s="2" t="s">
        <v>126</v>
      </c>
      <c r="B117" s="403">
        <v>58</v>
      </c>
      <c r="C117" s="400">
        <v>0</v>
      </c>
      <c r="D117" s="400">
        <v>0.30947518348693798</v>
      </c>
      <c r="E117" s="400">
        <v>9.6398167312145205E-2</v>
      </c>
      <c r="F117" s="400">
        <v>4.2183592915535001E-2</v>
      </c>
      <c r="G117" s="400">
        <v>0.184163108468056</v>
      </c>
      <c r="H117" s="400">
        <v>0</v>
      </c>
      <c r="I117" s="400">
        <v>0.14981879293918601</v>
      </c>
      <c r="J117" s="400">
        <v>0</v>
      </c>
      <c r="K117" s="400">
        <v>0</v>
      </c>
      <c r="L117" s="400">
        <v>0</v>
      </c>
      <c r="M117" s="400">
        <v>0</v>
      </c>
      <c r="N117" s="400">
        <v>2.4784490466117901E-2</v>
      </c>
      <c r="O117" s="400">
        <v>1.0301823727786499E-2</v>
      </c>
      <c r="P117" s="400">
        <v>6.18058256804943E-3</v>
      </c>
      <c r="Q117" s="400">
        <v>0</v>
      </c>
      <c r="R117" s="400">
        <v>0</v>
      </c>
      <c r="S117" s="400">
        <v>0</v>
      </c>
      <c r="T117" s="400">
        <v>0</v>
      </c>
      <c r="U117" s="400">
        <v>0.17669425904750799</v>
      </c>
    </row>
    <row r="118" spans="1:21" x14ac:dyDescent="0.2">
      <c r="A118" s="2" t="s">
        <v>127</v>
      </c>
      <c r="B118" s="403">
        <v>15</v>
      </c>
      <c r="C118" s="400" t="s">
        <v>1</v>
      </c>
      <c r="D118" s="400" t="s">
        <v>1</v>
      </c>
      <c r="E118" s="400" t="s">
        <v>1</v>
      </c>
      <c r="F118" s="400" t="s">
        <v>1</v>
      </c>
      <c r="G118" s="400" t="s">
        <v>1</v>
      </c>
      <c r="H118" s="400" t="s">
        <v>1</v>
      </c>
      <c r="I118" s="400" t="s">
        <v>1</v>
      </c>
      <c r="J118" s="400" t="s">
        <v>1</v>
      </c>
      <c r="K118" s="400" t="s">
        <v>1</v>
      </c>
      <c r="L118" s="400" t="s">
        <v>1</v>
      </c>
      <c r="M118" s="400" t="s">
        <v>1</v>
      </c>
      <c r="N118" s="400" t="s">
        <v>1</v>
      </c>
      <c r="O118" s="400" t="s">
        <v>1</v>
      </c>
      <c r="P118" s="400" t="s">
        <v>1</v>
      </c>
      <c r="Q118" s="400" t="s">
        <v>1</v>
      </c>
      <c r="R118" s="400" t="s">
        <v>1</v>
      </c>
      <c r="S118" s="400" t="s">
        <v>1</v>
      </c>
      <c r="T118" s="400" t="s">
        <v>1</v>
      </c>
      <c r="U118" s="400" t="s">
        <v>1</v>
      </c>
    </row>
    <row r="119" spans="1:21" x14ac:dyDescent="0.2">
      <c r="A119" s="2" t="s">
        <v>128</v>
      </c>
      <c r="B119" s="403">
        <v>19</v>
      </c>
      <c r="C119" s="400" t="s">
        <v>1</v>
      </c>
      <c r="D119" s="400" t="s">
        <v>1</v>
      </c>
      <c r="E119" s="400" t="s">
        <v>1</v>
      </c>
      <c r="F119" s="400" t="s">
        <v>1</v>
      </c>
      <c r="G119" s="400" t="s">
        <v>1</v>
      </c>
      <c r="H119" s="400" t="s">
        <v>1</v>
      </c>
      <c r="I119" s="400" t="s">
        <v>1</v>
      </c>
      <c r="J119" s="400" t="s">
        <v>1</v>
      </c>
      <c r="K119" s="400" t="s">
        <v>1</v>
      </c>
      <c r="L119" s="400" t="s">
        <v>1</v>
      </c>
      <c r="M119" s="400" t="s">
        <v>1</v>
      </c>
      <c r="N119" s="400" t="s">
        <v>1</v>
      </c>
      <c r="O119" s="400" t="s">
        <v>1</v>
      </c>
      <c r="P119" s="400" t="s">
        <v>1</v>
      </c>
      <c r="Q119" s="400" t="s">
        <v>1</v>
      </c>
      <c r="R119" s="400" t="s">
        <v>1</v>
      </c>
      <c r="S119" s="400" t="s">
        <v>1</v>
      </c>
      <c r="T119" s="400" t="s">
        <v>1</v>
      </c>
      <c r="U119" s="400" t="s">
        <v>1</v>
      </c>
    </row>
    <row r="120" spans="1:21" x14ac:dyDescent="0.2">
      <c r="A120" s="2" t="s">
        <v>129</v>
      </c>
      <c r="B120" s="403">
        <v>40</v>
      </c>
      <c r="C120" s="400">
        <v>1.1715136468410501E-2</v>
      </c>
      <c r="D120" s="400">
        <v>8.4549926221370697E-2</v>
      </c>
      <c r="E120" s="400">
        <v>0.201719209551811</v>
      </c>
      <c r="F120" s="400">
        <v>0</v>
      </c>
      <c r="G120" s="400">
        <v>0.11238150298595399</v>
      </c>
      <c r="H120" s="400">
        <v>6.7587368190288502E-2</v>
      </c>
      <c r="I120" s="400">
        <v>0.226998046040535</v>
      </c>
      <c r="J120" s="400">
        <v>0</v>
      </c>
      <c r="K120" s="400">
        <v>3.6448150873184197E-2</v>
      </c>
      <c r="L120" s="400">
        <v>1.6179369762539898E-2</v>
      </c>
      <c r="M120" s="400">
        <v>2.8278434649109799E-2</v>
      </c>
      <c r="N120" s="400">
        <v>0.13102421164512601</v>
      </c>
      <c r="O120" s="400">
        <v>0</v>
      </c>
      <c r="P120" s="400">
        <v>0</v>
      </c>
      <c r="Q120" s="400">
        <v>0</v>
      </c>
      <c r="R120" s="400">
        <v>2.71473824977875E-2</v>
      </c>
      <c r="S120" s="400">
        <v>0</v>
      </c>
      <c r="T120" s="400">
        <v>3.1279243528842898E-2</v>
      </c>
      <c r="U120" s="400">
        <v>2.46920101344585E-2</v>
      </c>
    </row>
    <row r="121" spans="1:21" x14ac:dyDescent="0.2">
      <c r="A121" s="2" t="s">
        <v>130</v>
      </c>
      <c r="B121" s="403">
        <v>34</v>
      </c>
      <c r="C121" s="400">
        <v>9.0107694268226596E-2</v>
      </c>
      <c r="D121" s="400">
        <v>0.20147135853767401</v>
      </c>
      <c r="E121" s="400">
        <v>0.142757147550583</v>
      </c>
      <c r="F121" s="400">
        <v>0</v>
      </c>
      <c r="G121" s="400">
        <v>0.14902032911777499</v>
      </c>
      <c r="H121" s="400">
        <v>1.89335960894823E-2</v>
      </c>
      <c r="I121" s="400">
        <v>8.7575271725654602E-2</v>
      </c>
      <c r="J121" s="400">
        <v>0</v>
      </c>
      <c r="K121" s="400">
        <v>1.40726184472442E-2</v>
      </c>
      <c r="L121" s="400">
        <v>3.27606871724129E-2</v>
      </c>
      <c r="M121" s="400">
        <v>7.8928731381893193E-3</v>
      </c>
      <c r="N121" s="400">
        <v>5.78355863690376E-2</v>
      </c>
      <c r="O121" s="400">
        <v>0</v>
      </c>
      <c r="P121" s="400">
        <v>0</v>
      </c>
      <c r="Q121" s="400">
        <v>0</v>
      </c>
      <c r="R121" s="400">
        <v>0</v>
      </c>
      <c r="S121" s="400">
        <v>2.04689968377352E-2</v>
      </c>
      <c r="T121" s="400">
        <v>0</v>
      </c>
      <c r="U121" s="400">
        <v>0.177103847265244</v>
      </c>
    </row>
    <row r="122" spans="1:21" x14ac:dyDescent="0.2">
      <c r="A122" s="2" t="s">
        <v>131</v>
      </c>
      <c r="B122" s="403">
        <v>25</v>
      </c>
      <c r="C122" s="400" t="s">
        <v>1</v>
      </c>
      <c r="D122" s="400" t="s">
        <v>1</v>
      </c>
      <c r="E122" s="400" t="s">
        <v>1</v>
      </c>
      <c r="F122" s="400" t="s">
        <v>1</v>
      </c>
      <c r="G122" s="400" t="s">
        <v>1</v>
      </c>
      <c r="H122" s="400" t="s">
        <v>1</v>
      </c>
      <c r="I122" s="400" t="s">
        <v>1</v>
      </c>
      <c r="J122" s="400" t="s">
        <v>1</v>
      </c>
      <c r="K122" s="400" t="s">
        <v>1</v>
      </c>
      <c r="L122" s="400" t="s">
        <v>1</v>
      </c>
      <c r="M122" s="400" t="s">
        <v>1</v>
      </c>
      <c r="N122" s="400" t="s">
        <v>1</v>
      </c>
      <c r="O122" s="400" t="s">
        <v>1</v>
      </c>
      <c r="P122" s="400" t="s">
        <v>1</v>
      </c>
      <c r="Q122" s="400" t="s">
        <v>1</v>
      </c>
      <c r="R122" s="400" t="s">
        <v>1</v>
      </c>
      <c r="S122" s="400" t="s">
        <v>1</v>
      </c>
      <c r="T122" s="400" t="s">
        <v>1</v>
      </c>
      <c r="U122" s="400" t="s">
        <v>1</v>
      </c>
    </row>
    <row r="123" spans="1:21" x14ac:dyDescent="0.2">
      <c r="A123" s="2" t="s">
        <v>132</v>
      </c>
      <c r="B123" s="403">
        <v>13</v>
      </c>
      <c r="C123" s="400" t="s">
        <v>1</v>
      </c>
      <c r="D123" s="400" t="s">
        <v>1</v>
      </c>
      <c r="E123" s="400" t="s">
        <v>1</v>
      </c>
      <c r="F123" s="400" t="s">
        <v>1</v>
      </c>
      <c r="G123" s="400" t="s">
        <v>1</v>
      </c>
      <c r="H123" s="400" t="s">
        <v>1</v>
      </c>
      <c r="I123" s="400" t="s">
        <v>1</v>
      </c>
      <c r="J123" s="400" t="s">
        <v>1</v>
      </c>
      <c r="K123" s="400" t="s">
        <v>1</v>
      </c>
      <c r="L123" s="400" t="s">
        <v>1</v>
      </c>
      <c r="M123" s="400" t="s">
        <v>1</v>
      </c>
      <c r="N123" s="400" t="s">
        <v>1</v>
      </c>
      <c r="O123" s="400" t="s">
        <v>1</v>
      </c>
      <c r="P123" s="400" t="s">
        <v>1</v>
      </c>
      <c r="Q123" s="400" t="s">
        <v>1</v>
      </c>
      <c r="R123" s="400" t="s">
        <v>1</v>
      </c>
      <c r="S123" s="400" t="s">
        <v>1</v>
      </c>
      <c r="T123" s="400" t="s">
        <v>1</v>
      </c>
      <c r="U123" s="400" t="s">
        <v>1</v>
      </c>
    </row>
    <row r="124" spans="1:21" x14ac:dyDescent="0.2">
      <c r="A124" s="3" t="s">
        <v>133</v>
      </c>
      <c r="B124" s="404">
        <v>80</v>
      </c>
      <c r="C124" s="401">
        <v>8.2111634314060197E-2</v>
      </c>
      <c r="D124" s="401">
        <v>0.21304719150066401</v>
      </c>
      <c r="E124" s="401">
        <v>0.20118124783039101</v>
      </c>
      <c r="F124" s="401">
        <v>0</v>
      </c>
      <c r="G124" s="401">
        <v>6.3521660864353194E-2</v>
      </c>
      <c r="H124" s="401">
        <v>4.9859933555126197E-2</v>
      </c>
      <c r="I124" s="401">
        <v>0.118000730872154</v>
      </c>
      <c r="J124" s="401">
        <v>4.23085410147905E-3</v>
      </c>
      <c r="K124" s="401">
        <v>0</v>
      </c>
      <c r="L124" s="401">
        <v>1.8563667312264401E-2</v>
      </c>
      <c r="M124" s="401">
        <v>3.66798080503941E-2</v>
      </c>
      <c r="N124" s="401">
        <v>1.14910108968616E-2</v>
      </c>
      <c r="O124" s="401">
        <v>2.70149428397417E-2</v>
      </c>
      <c r="P124" s="401">
        <v>2.66172997653484E-2</v>
      </c>
      <c r="Q124" s="401">
        <v>1.9350044429302202E-2</v>
      </c>
      <c r="R124" s="401">
        <v>8.2764886319637299E-3</v>
      </c>
      <c r="S124" s="401">
        <v>4.23085410147905E-3</v>
      </c>
      <c r="T124" s="401">
        <v>2.1791720762848899E-2</v>
      </c>
      <c r="U124" s="401">
        <v>9.4030894339084597E-2</v>
      </c>
    </row>
    <row r="126" spans="1:21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1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376</v>
      </c>
    </row>
    <row r="5" spans="1:8" ht="25.5" x14ac:dyDescent="0.2">
      <c r="A5" s="4" t="s">
        <v>3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12</v>
      </c>
    </row>
    <row r="6" spans="1:8" x14ac:dyDescent="0.2">
      <c r="A6" s="98" t="s">
        <v>381</v>
      </c>
      <c r="B6" s="514">
        <v>1059</v>
      </c>
      <c r="C6" s="513">
        <v>0.48113805055618297</v>
      </c>
      <c r="D6" s="513">
        <v>0.27217072248458901</v>
      </c>
      <c r="E6" s="513">
        <v>0.13899107277393299</v>
      </c>
      <c r="F6" s="513">
        <v>7.2729878127574907E-2</v>
      </c>
      <c r="G6" s="513">
        <v>3.49702723324299E-2</v>
      </c>
      <c r="H6" s="515">
        <v>1.9082236289978001</v>
      </c>
    </row>
    <row r="7" spans="1:8" x14ac:dyDescent="0.2">
      <c r="A7" s="98" t="s">
        <v>382</v>
      </c>
      <c r="B7" s="514">
        <v>1025</v>
      </c>
      <c r="C7" s="513">
        <v>0.20297281444072701</v>
      </c>
      <c r="D7" s="513">
        <v>0.296725302934647</v>
      </c>
      <c r="E7" s="513">
        <v>0.18626101315021501</v>
      </c>
      <c r="F7" s="513">
        <v>0.22504739463329301</v>
      </c>
      <c r="G7" s="513">
        <v>8.8993459939956707E-2</v>
      </c>
      <c r="H7" s="515">
        <v>2.7003633975982702</v>
      </c>
    </row>
    <row r="8" spans="1:8" x14ac:dyDescent="0.2">
      <c r="A8" s="98" t="s">
        <v>383</v>
      </c>
      <c r="B8" s="514">
        <v>1024</v>
      </c>
      <c r="C8" s="513">
        <v>0.19999380409717599</v>
      </c>
      <c r="D8" s="513">
        <v>0.19975401461124401</v>
      </c>
      <c r="E8" s="513">
        <v>0.24030831456184401</v>
      </c>
      <c r="F8" s="513">
        <v>0.22275781631469699</v>
      </c>
      <c r="G8" s="513">
        <v>0.13718605041503901</v>
      </c>
      <c r="H8" s="515">
        <v>2.89738821983337</v>
      </c>
    </row>
    <row r="9" spans="1:8" x14ac:dyDescent="0.2">
      <c r="A9" s="98" t="s">
        <v>384</v>
      </c>
      <c r="B9" s="514">
        <v>1031</v>
      </c>
      <c r="C9" s="513">
        <v>0.13784614205360399</v>
      </c>
      <c r="D9" s="513">
        <v>0.204555824398994</v>
      </c>
      <c r="E9" s="513">
        <v>0.22445356845855699</v>
      </c>
      <c r="F9" s="513">
        <v>0.25308474898338301</v>
      </c>
      <c r="G9" s="513">
        <v>0.18005971610546101</v>
      </c>
      <c r="H9" s="515">
        <v>3.13295602798462</v>
      </c>
    </row>
    <row r="10" spans="1:8" x14ac:dyDescent="0.2">
      <c r="A10" s="98" t="s">
        <v>385</v>
      </c>
      <c r="B10" s="514">
        <v>1018</v>
      </c>
      <c r="C10" s="513">
        <v>0.12867015600204501</v>
      </c>
      <c r="D10" s="513">
        <v>0.166206434369087</v>
      </c>
      <c r="E10" s="513">
        <v>0.20471642911434201</v>
      </c>
      <c r="F10" s="513">
        <v>0.217219337821007</v>
      </c>
      <c r="G10" s="513">
        <v>0.28318765759468101</v>
      </c>
      <c r="H10" s="515">
        <v>3.3600478172302202</v>
      </c>
    </row>
    <row r="11" spans="1:8" x14ac:dyDescent="0.2">
      <c r="A11" s="98" t="s">
        <v>386</v>
      </c>
      <c r="B11" s="514">
        <v>1032</v>
      </c>
      <c r="C11" s="513">
        <v>0.495900899171829</v>
      </c>
      <c r="D11" s="513">
        <v>0.38097015023231501</v>
      </c>
      <c r="E11" s="513">
        <v>9.9747635424137102E-2</v>
      </c>
      <c r="F11" s="513">
        <v>1.2210953980684299E-2</v>
      </c>
      <c r="G11" s="513">
        <v>1.1170355603098901E-2</v>
      </c>
      <c r="H11" s="515">
        <v>1.6617797613143901</v>
      </c>
    </row>
    <row r="12" spans="1:8" x14ac:dyDescent="0.2">
      <c r="A12" s="98" t="s">
        <v>387</v>
      </c>
      <c r="B12" s="514">
        <v>1027</v>
      </c>
      <c r="C12" s="513">
        <v>0.239482522010803</v>
      </c>
      <c r="D12" s="513">
        <v>0.34679976105690002</v>
      </c>
      <c r="E12" s="513">
        <v>0.22494542598724401</v>
      </c>
      <c r="F12" s="513">
        <v>0.127705618739128</v>
      </c>
      <c r="G12" s="513">
        <v>6.10666759312153E-2</v>
      </c>
      <c r="H12" s="515">
        <v>2.4240741729736301</v>
      </c>
    </row>
    <row r="13" spans="1:8" x14ac:dyDescent="0.2">
      <c r="A13" s="98" t="s">
        <v>388</v>
      </c>
      <c r="B13" s="514">
        <v>1027</v>
      </c>
      <c r="C13" s="513">
        <v>0.31980004906654402</v>
      </c>
      <c r="D13" s="513">
        <v>0.19175511598587</v>
      </c>
      <c r="E13" s="513">
        <v>0.14849901199340801</v>
      </c>
      <c r="F13" s="513">
        <v>0.132095441222191</v>
      </c>
      <c r="G13" s="513">
        <v>0.207850396633148</v>
      </c>
      <c r="H13" s="515">
        <v>2.71644115447998</v>
      </c>
    </row>
    <row r="14" spans="1:8" x14ac:dyDescent="0.2">
      <c r="A14" s="98" t="s">
        <v>389</v>
      </c>
      <c r="B14" s="514">
        <v>1022</v>
      </c>
      <c r="C14" s="513">
        <v>0.296895802021027</v>
      </c>
      <c r="D14" s="513">
        <v>0.32408195734023998</v>
      </c>
      <c r="E14" s="513">
        <v>0.21153697371482799</v>
      </c>
      <c r="F14" s="513">
        <v>0.10812158882618</v>
      </c>
      <c r="G14" s="513">
        <v>5.93636631965637E-2</v>
      </c>
      <c r="H14" s="515">
        <v>2.3089754581451398</v>
      </c>
    </row>
    <row r="15" spans="1:8" x14ac:dyDescent="0.2">
      <c r="A15" s="98" t="s">
        <v>390</v>
      </c>
      <c r="B15" s="514">
        <v>1009</v>
      </c>
      <c r="C15" s="513">
        <v>6.8409331142902402E-2</v>
      </c>
      <c r="D15" s="513">
        <v>0.10893727093935</v>
      </c>
      <c r="E15" s="513">
        <v>0.22865314781665799</v>
      </c>
      <c r="F15" s="513">
        <v>0.258585155010223</v>
      </c>
      <c r="G15" s="513">
        <v>0.33541509509086598</v>
      </c>
      <c r="H15" s="515">
        <v>3.6836593151092498</v>
      </c>
    </row>
    <row r="16" spans="1:8" x14ac:dyDescent="0.2">
      <c r="A16" s="98" t="s">
        <v>391</v>
      </c>
      <c r="B16" s="514">
        <v>1018</v>
      </c>
      <c r="C16" s="513">
        <v>0.15599524974823001</v>
      </c>
      <c r="D16" s="513">
        <v>0.22828224301338201</v>
      </c>
      <c r="E16" s="513">
        <v>0.20209227502346</v>
      </c>
      <c r="F16" s="513">
        <v>0.20979629456996901</v>
      </c>
      <c r="G16" s="513">
        <v>0.203833937644958</v>
      </c>
      <c r="H16" s="515">
        <v>3.0771913528442401</v>
      </c>
    </row>
    <row r="17" spans="1:8" x14ac:dyDescent="0.2">
      <c r="A17" s="98" t="s">
        <v>392</v>
      </c>
      <c r="B17" s="514">
        <v>295</v>
      </c>
      <c r="C17" s="513">
        <v>0.42014184594154402</v>
      </c>
      <c r="D17" s="513">
        <v>0.23969785869121599</v>
      </c>
      <c r="E17" s="513">
        <v>0.14106506109237699</v>
      </c>
      <c r="F17" s="513">
        <v>5.4044853895902599E-2</v>
      </c>
      <c r="G17" s="513">
        <v>0.14505037665367099</v>
      </c>
      <c r="H17" s="515">
        <v>2.2641639709472701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381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08" t="s">
        <v>1</v>
      </c>
      <c r="C6" s="405" t="s">
        <v>1</v>
      </c>
      <c r="D6" s="405" t="s">
        <v>1</v>
      </c>
      <c r="E6" s="405" t="s">
        <v>1</v>
      </c>
      <c r="F6" s="405" t="s">
        <v>1</v>
      </c>
      <c r="G6" s="405" t="s">
        <v>1</v>
      </c>
      <c r="H6" s="411" t="s">
        <v>1</v>
      </c>
      <c r="I6" s="405" t="s">
        <v>1</v>
      </c>
    </row>
    <row r="7" spans="1:9" x14ac:dyDescent="0.2">
      <c r="A7" s="2" t="s">
        <v>26</v>
      </c>
      <c r="B7" s="409">
        <v>1059</v>
      </c>
      <c r="C7" s="406">
        <v>0.48113805055618297</v>
      </c>
      <c r="D7" s="406">
        <v>0.27217072248458901</v>
      </c>
      <c r="E7" s="406">
        <v>0.13899107277393299</v>
      </c>
      <c r="F7" s="406">
        <v>7.2729878127574907E-2</v>
      </c>
      <c r="G7" s="406">
        <v>3.49702723324299E-2</v>
      </c>
      <c r="H7" s="412">
        <v>1.9082236289978001</v>
      </c>
      <c r="I7" s="406">
        <v>0.75330877584706502</v>
      </c>
    </row>
    <row r="8" spans="1:9" x14ac:dyDescent="0.2">
      <c r="A8" s="5" t="s">
        <v>27</v>
      </c>
      <c r="B8" s="408" t="s">
        <v>1</v>
      </c>
      <c r="C8" s="405" t="s">
        <v>1</v>
      </c>
      <c r="D8" s="405" t="s">
        <v>1</v>
      </c>
      <c r="E8" s="405" t="s">
        <v>1</v>
      </c>
      <c r="F8" s="405" t="s">
        <v>1</v>
      </c>
      <c r="G8" s="405" t="s">
        <v>1</v>
      </c>
      <c r="H8" s="411" t="s">
        <v>1</v>
      </c>
      <c r="I8" s="405" t="s">
        <v>1</v>
      </c>
    </row>
    <row r="9" spans="1:9" x14ac:dyDescent="0.2">
      <c r="A9" s="2" t="s">
        <v>28</v>
      </c>
      <c r="B9" s="409">
        <v>371</v>
      </c>
      <c r="C9" s="406">
        <v>0.41480156779289201</v>
      </c>
      <c r="D9" s="406">
        <v>0.28258615732192999</v>
      </c>
      <c r="E9" s="406">
        <v>0.16784220933914201</v>
      </c>
      <c r="F9" s="406">
        <v>8.7949328124523204E-2</v>
      </c>
      <c r="G9" s="406">
        <v>4.6820741146802902E-2</v>
      </c>
      <c r="H9" s="412">
        <v>2.0694015026092498</v>
      </c>
      <c r="I9" s="406">
        <v>0.69738772251685099</v>
      </c>
    </row>
    <row r="10" spans="1:9" x14ac:dyDescent="0.2">
      <c r="A10" s="2" t="s">
        <v>29</v>
      </c>
      <c r="B10" s="409">
        <v>45</v>
      </c>
      <c r="C10" s="406">
        <v>0.50503915548324596</v>
      </c>
      <c r="D10" s="406">
        <v>0.35725983977317799</v>
      </c>
      <c r="E10" s="406">
        <v>0.120419315993786</v>
      </c>
      <c r="F10" s="406">
        <v>1.72816589474678E-2</v>
      </c>
      <c r="G10" s="406">
        <v>0</v>
      </c>
      <c r="H10" s="412">
        <v>1.6499434709548999</v>
      </c>
      <c r="I10" s="406">
        <v>0.86229902095493705</v>
      </c>
    </row>
    <row r="11" spans="1:9" x14ac:dyDescent="0.2">
      <c r="A11" s="2" t="s">
        <v>30</v>
      </c>
      <c r="B11" s="409">
        <v>149</v>
      </c>
      <c r="C11" s="406">
        <v>0.50157815217971802</v>
      </c>
      <c r="D11" s="406">
        <v>0.330480366945267</v>
      </c>
      <c r="E11" s="406">
        <v>7.8871816396713298E-2</v>
      </c>
      <c r="F11" s="406">
        <v>5.3000502288341501E-2</v>
      </c>
      <c r="G11" s="406">
        <v>3.6069128662347801E-2</v>
      </c>
      <c r="H11" s="412">
        <v>1.7915019989013701</v>
      </c>
      <c r="I11" s="406">
        <v>0.83205854702192095</v>
      </c>
    </row>
    <row r="12" spans="1:9" x14ac:dyDescent="0.2">
      <c r="A12" s="2" t="s">
        <v>31</v>
      </c>
      <c r="B12" s="409">
        <v>189</v>
      </c>
      <c r="C12" s="406">
        <v>0.50649374723434404</v>
      </c>
      <c r="D12" s="406">
        <v>0.25656369328498801</v>
      </c>
      <c r="E12" s="406">
        <v>9.9755041301250499E-2</v>
      </c>
      <c r="F12" s="406">
        <v>0.112940356135368</v>
      </c>
      <c r="G12" s="406">
        <v>2.42471564561129E-2</v>
      </c>
      <c r="H12" s="412">
        <v>1.89188349246979</v>
      </c>
      <c r="I12" s="406">
        <v>0.76305744478324899</v>
      </c>
    </row>
    <row r="13" spans="1:9" x14ac:dyDescent="0.2">
      <c r="A13" s="2" t="s">
        <v>32</v>
      </c>
      <c r="B13" s="409">
        <v>99</v>
      </c>
      <c r="C13" s="406">
        <v>0.55991595983505205</v>
      </c>
      <c r="D13" s="406">
        <v>0.21524356305599199</v>
      </c>
      <c r="E13" s="406">
        <v>0.14604856073856401</v>
      </c>
      <c r="F13" s="406">
        <v>4.8927150666713701E-2</v>
      </c>
      <c r="G13" s="406">
        <v>2.98647657036781E-2</v>
      </c>
      <c r="H13" s="412">
        <v>1.77358114719391</v>
      </c>
      <c r="I13" s="406">
        <v>0.77515952289104495</v>
      </c>
    </row>
    <row r="14" spans="1:9" x14ac:dyDescent="0.2">
      <c r="A14" s="2" t="s">
        <v>33</v>
      </c>
      <c r="B14" s="409">
        <v>172</v>
      </c>
      <c r="C14" s="406">
        <v>0.65633779764175404</v>
      </c>
      <c r="D14" s="406">
        <v>0.23543664813041701</v>
      </c>
      <c r="E14" s="406">
        <v>7.2273641824722304E-2</v>
      </c>
      <c r="F14" s="406">
        <v>1.54454316943884E-2</v>
      </c>
      <c r="G14" s="406">
        <v>2.0506510511040701E-2</v>
      </c>
      <c r="H14" s="412">
        <v>1.50834631919861</v>
      </c>
      <c r="I14" s="406">
        <v>0.89177441919522205</v>
      </c>
    </row>
    <row r="15" spans="1:9" x14ac:dyDescent="0.2">
      <c r="A15" s="5" t="s">
        <v>34</v>
      </c>
      <c r="B15" s="408" t="s">
        <v>1</v>
      </c>
      <c r="C15" s="405" t="s">
        <v>1</v>
      </c>
      <c r="D15" s="405" t="s">
        <v>1</v>
      </c>
      <c r="E15" s="405" t="s">
        <v>1</v>
      </c>
      <c r="F15" s="405" t="s">
        <v>1</v>
      </c>
      <c r="G15" s="405" t="s">
        <v>1</v>
      </c>
      <c r="H15" s="411" t="s">
        <v>1</v>
      </c>
      <c r="I15" s="405" t="s">
        <v>1</v>
      </c>
    </row>
    <row r="16" spans="1:9" x14ac:dyDescent="0.2">
      <c r="A16" s="2" t="s">
        <v>35</v>
      </c>
      <c r="B16" s="409">
        <v>670</v>
      </c>
      <c r="C16" s="406">
        <v>0.49035447835922202</v>
      </c>
      <c r="D16" s="406">
        <v>0.276576548814774</v>
      </c>
      <c r="E16" s="406">
        <v>0.13117490708828</v>
      </c>
      <c r="F16" s="406">
        <v>7.6520003378391294E-2</v>
      </c>
      <c r="G16" s="406">
        <v>2.5374045595526699E-2</v>
      </c>
      <c r="H16" s="412">
        <v>1.8699826002121001</v>
      </c>
      <c r="I16" s="406">
        <v>0.76693104003067902</v>
      </c>
    </row>
    <row r="17" spans="1:9" x14ac:dyDescent="0.2">
      <c r="A17" s="2" t="s">
        <v>36</v>
      </c>
      <c r="B17" s="409">
        <v>48</v>
      </c>
      <c r="C17" s="406">
        <v>0.32369205355644198</v>
      </c>
      <c r="D17" s="406">
        <v>0.25710117816924999</v>
      </c>
      <c r="E17" s="406">
        <v>0.211470261216164</v>
      </c>
      <c r="F17" s="406">
        <v>0.130899503827095</v>
      </c>
      <c r="G17" s="406">
        <v>7.6837018132209806E-2</v>
      </c>
      <c r="H17" s="412">
        <v>2.38008832931519</v>
      </c>
      <c r="I17" s="406">
        <v>0.58079322307119896</v>
      </c>
    </row>
    <row r="18" spans="1:9" x14ac:dyDescent="0.2">
      <c r="A18" s="2" t="s">
        <v>37</v>
      </c>
      <c r="B18" s="409">
        <v>257</v>
      </c>
      <c r="C18" s="406">
        <v>0.57821899652481101</v>
      </c>
      <c r="D18" s="406">
        <v>0.26211053133010898</v>
      </c>
      <c r="E18" s="406">
        <v>0.118372954428196</v>
      </c>
      <c r="F18" s="406">
        <v>2.2025244310498199E-2</v>
      </c>
      <c r="G18" s="406">
        <v>1.9272297620773302E-2</v>
      </c>
      <c r="H18" s="412">
        <v>1.6420214176178001</v>
      </c>
      <c r="I18" s="406">
        <v>0.84032950750685598</v>
      </c>
    </row>
    <row r="19" spans="1:9" x14ac:dyDescent="0.2">
      <c r="A19" s="2" t="s">
        <v>38</v>
      </c>
      <c r="B19" s="409">
        <v>57</v>
      </c>
      <c r="C19" s="406">
        <v>0.32148718833923301</v>
      </c>
      <c r="D19" s="406">
        <v>0.30281385779380798</v>
      </c>
      <c r="E19" s="406">
        <v>0.163026317954063</v>
      </c>
      <c r="F19" s="406">
        <v>0.12476574629545201</v>
      </c>
      <c r="G19" s="406">
        <v>8.7906897068023696E-2</v>
      </c>
      <c r="H19" s="412">
        <v>2.3547914028167698</v>
      </c>
      <c r="I19" s="406">
        <v>0.62430104148163601</v>
      </c>
    </row>
    <row r="20" spans="1:9" x14ac:dyDescent="0.2">
      <c r="A20" s="5" t="s">
        <v>39</v>
      </c>
      <c r="B20" s="408" t="s">
        <v>1</v>
      </c>
      <c r="C20" s="405" t="s">
        <v>1</v>
      </c>
      <c r="D20" s="405" t="s">
        <v>1</v>
      </c>
      <c r="E20" s="405" t="s">
        <v>1</v>
      </c>
      <c r="F20" s="405" t="s">
        <v>1</v>
      </c>
      <c r="G20" s="405" t="s">
        <v>1</v>
      </c>
      <c r="H20" s="411" t="s">
        <v>1</v>
      </c>
      <c r="I20" s="405" t="s">
        <v>1</v>
      </c>
    </row>
    <row r="21" spans="1:9" x14ac:dyDescent="0.2">
      <c r="A21" s="2" t="s">
        <v>35</v>
      </c>
      <c r="B21" s="409">
        <v>670</v>
      </c>
      <c r="C21" s="406">
        <v>0.49035447835922202</v>
      </c>
      <c r="D21" s="406">
        <v>0.276576548814774</v>
      </c>
      <c r="E21" s="406">
        <v>0.13117490708828</v>
      </c>
      <c r="F21" s="406">
        <v>7.6520003378391294E-2</v>
      </c>
      <c r="G21" s="406">
        <v>2.5374045595526699E-2</v>
      </c>
      <c r="H21" s="412">
        <v>1.8699826002121001</v>
      </c>
      <c r="I21" s="406">
        <v>0.76693104003067902</v>
      </c>
    </row>
    <row r="22" spans="1:9" x14ac:dyDescent="0.2">
      <c r="A22" s="2" t="s">
        <v>40</v>
      </c>
      <c r="B22" s="409">
        <v>21</v>
      </c>
      <c r="C22" s="406" t="s">
        <v>1</v>
      </c>
      <c r="D22" s="406" t="s">
        <v>1</v>
      </c>
      <c r="E22" s="406" t="s">
        <v>1</v>
      </c>
      <c r="F22" s="406" t="s">
        <v>1</v>
      </c>
      <c r="G22" s="406" t="s">
        <v>1</v>
      </c>
      <c r="H22" s="412" t="s">
        <v>1</v>
      </c>
      <c r="I22" s="406" t="s">
        <v>1</v>
      </c>
    </row>
    <row r="23" spans="1:9" x14ac:dyDescent="0.2">
      <c r="A23" s="2" t="s">
        <v>41</v>
      </c>
      <c r="B23" s="409">
        <v>23</v>
      </c>
      <c r="C23" s="406" t="s">
        <v>1</v>
      </c>
      <c r="D23" s="406" t="s">
        <v>1</v>
      </c>
      <c r="E23" s="406" t="s">
        <v>1</v>
      </c>
      <c r="F23" s="406" t="s">
        <v>1</v>
      </c>
      <c r="G23" s="406" t="s">
        <v>1</v>
      </c>
      <c r="H23" s="412" t="s">
        <v>1</v>
      </c>
      <c r="I23" s="406" t="s">
        <v>1</v>
      </c>
    </row>
    <row r="24" spans="1:9" x14ac:dyDescent="0.2">
      <c r="A24" s="2" t="s">
        <v>42</v>
      </c>
      <c r="B24" s="409">
        <v>4</v>
      </c>
      <c r="C24" s="406" t="s">
        <v>1</v>
      </c>
      <c r="D24" s="406" t="s">
        <v>1</v>
      </c>
      <c r="E24" s="406" t="s">
        <v>1</v>
      </c>
      <c r="F24" s="406" t="s">
        <v>1</v>
      </c>
      <c r="G24" s="406" t="s">
        <v>1</v>
      </c>
      <c r="H24" s="412" t="s">
        <v>1</v>
      </c>
      <c r="I24" s="406" t="s">
        <v>1</v>
      </c>
    </row>
    <row r="25" spans="1:9" x14ac:dyDescent="0.2">
      <c r="A25" s="2" t="s">
        <v>43</v>
      </c>
      <c r="B25" s="409">
        <v>3</v>
      </c>
      <c r="C25" s="406" t="s">
        <v>1</v>
      </c>
      <c r="D25" s="406" t="s">
        <v>1</v>
      </c>
      <c r="E25" s="406" t="s">
        <v>1</v>
      </c>
      <c r="F25" s="406" t="s">
        <v>1</v>
      </c>
      <c r="G25" s="406" t="s">
        <v>1</v>
      </c>
      <c r="H25" s="412" t="s">
        <v>1</v>
      </c>
      <c r="I25" s="406" t="s">
        <v>1</v>
      </c>
    </row>
    <row r="26" spans="1:9" x14ac:dyDescent="0.2">
      <c r="A26" s="2" t="s">
        <v>37</v>
      </c>
      <c r="B26" s="409">
        <v>257</v>
      </c>
      <c r="C26" s="406">
        <v>0.57821899652481101</v>
      </c>
      <c r="D26" s="406">
        <v>0.26211053133010898</v>
      </c>
      <c r="E26" s="406">
        <v>0.118372954428196</v>
      </c>
      <c r="F26" s="406">
        <v>2.2025244310498199E-2</v>
      </c>
      <c r="G26" s="406">
        <v>1.9272297620773302E-2</v>
      </c>
      <c r="H26" s="412">
        <v>1.6420214176178001</v>
      </c>
      <c r="I26" s="406">
        <v>0.84032950750685598</v>
      </c>
    </row>
    <row r="27" spans="1:9" x14ac:dyDescent="0.2">
      <c r="A27" s="2" t="s">
        <v>44</v>
      </c>
      <c r="B27" s="409">
        <v>10</v>
      </c>
      <c r="C27" s="406" t="s">
        <v>1</v>
      </c>
      <c r="D27" s="406" t="s">
        <v>1</v>
      </c>
      <c r="E27" s="406" t="s">
        <v>1</v>
      </c>
      <c r="F27" s="406" t="s">
        <v>1</v>
      </c>
      <c r="G27" s="406" t="s">
        <v>1</v>
      </c>
      <c r="H27" s="412" t="s">
        <v>1</v>
      </c>
      <c r="I27" s="406" t="s">
        <v>1</v>
      </c>
    </row>
    <row r="28" spans="1:9" x14ac:dyDescent="0.2">
      <c r="A28" s="2" t="s">
        <v>45</v>
      </c>
      <c r="B28" s="409">
        <v>44</v>
      </c>
      <c r="C28" s="406">
        <v>0.29496961832046498</v>
      </c>
      <c r="D28" s="406">
        <v>0.37420278787612898</v>
      </c>
      <c r="E28" s="406">
        <v>8.9011557400226607E-2</v>
      </c>
      <c r="F28" s="406">
        <v>0.148398026823997</v>
      </c>
      <c r="G28" s="406">
        <v>9.3417987227439894E-2</v>
      </c>
      <c r="H28" s="412">
        <v>2.3710918426513699</v>
      </c>
      <c r="I28" s="406">
        <v>0.66917242115376296</v>
      </c>
    </row>
    <row r="29" spans="1:9" x14ac:dyDescent="0.2">
      <c r="A29" s="5" t="s">
        <v>46</v>
      </c>
      <c r="B29" s="408" t="s">
        <v>1</v>
      </c>
      <c r="C29" s="405" t="s">
        <v>1</v>
      </c>
      <c r="D29" s="405" t="s">
        <v>1</v>
      </c>
      <c r="E29" s="405" t="s">
        <v>1</v>
      </c>
      <c r="F29" s="405" t="s">
        <v>1</v>
      </c>
      <c r="G29" s="405" t="s">
        <v>1</v>
      </c>
      <c r="H29" s="411" t="s">
        <v>1</v>
      </c>
      <c r="I29" s="405" t="s">
        <v>1</v>
      </c>
    </row>
    <row r="30" spans="1:9" x14ac:dyDescent="0.2">
      <c r="A30" s="2" t="s">
        <v>47</v>
      </c>
      <c r="B30" s="409">
        <v>67</v>
      </c>
      <c r="C30" s="406">
        <v>0.37158530950546298</v>
      </c>
      <c r="D30" s="406">
        <v>0.195958867669106</v>
      </c>
      <c r="E30" s="406">
        <v>0.120820418000221</v>
      </c>
      <c r="F30" s="406">
        <v>0.16878616809845001</v>
      </c>
      <c r="G30" s="406">
        <v>0.142849251627922</v>
      </c>
      <c r="H30" s="412">
        <v>2.5153551101684601</v>
      </c>
      <c r="I30" s="406">
        <v>0.56754416871750102</v>
      </c>
    </row>
    <row r="31" spans="1:9" x14ac:dyDescent="0.2">
      <c r="A31" s="2" t="s">
        <v>48</v>
      </c>
      <c r="B31" s="409">
        <v>263</v>
      </c>
      <c r="C31" s="406">
        <v>0.43855232000351002</v>
      </c>
      <c r="D31" s="406">
        <v>0.29540899395942699</v>
      </c>
      <c r="E31" s="406">
        <v>0.18230699002742801</v>
      </c>
      <c r="F31" s="406">
        <v>5.5953539907932302E-2</v>
      </c>
      <c r="G31" s="406">
        <v>2.77781523764133E-2</v>
      </c>
      <c r="H31" s="412">
        <v>1.9389961957931501</v>
      </c>
      <c r="I31" s="406">
        <v>0.73396131669715503</v>
      </c>
    </row>
    <row r="32" spans="1:9" x14ac:dyDescent="0.2">
      <c r="A32" s="2" t="s">
        <v>49</v>
      </c>
      <c r="B32" s="409">
        <v>183</v>
      </c>
      <c r="C32" s="406">
        <v>0.544588923454285</v>
      </c>
      <c r="D32" s="406">
        <v>0.21727742254734</v>
      </c>
      <c r="E32" s="406">
        <v>0.11927754431963</v>
      </c>
      <c r="F32" s="406">
        <v>0.102493666112423</v>
      </c>
      <c r="G32" s="406">
        <v>1.6362421214580501E-2</v>
      </c>
      <c r="H32" s="412">
        <v>1.82876324653625</v>
      </c>
      <c r="I32" s="406">
        <v>0.76186636303066502</v>
      </c>
    </row>
    <row r="33" spans="1:9" x14ac:dyDescent="0.2">
      <c r="A33" s="2" t="s">
        <v>50</v>
      </c>
      <c r="B33" s="409">
        <v>457</v>
      </c>
      <c r="C33" s="406">
        <v>0.52830183506011996</v>
      </c>
      <c r="D33" s="406">
        <v>0.29802942276000999</v>
      </c>
      <c r="E33" s="406">
        <v>0.102659687399864</v>
      </c>
      <c r="F33" s="406">
        <v>5.4745700210332898E-2</v>
      </c>
      <c r="G33" s="406">
        <v>1.6263339668512299E-2</v>
      </c>
      <c r="H33" s="412">
        <v>1.73263931274414</v>
      </c>
      <c r="I33" s="406">
        <v>0.826331270133425</v>
      </c>
    </row>
    <row r="34" spans="1:9" x14ac:dyDescent="0.2">
      <c r="A34" s="5" t="s">
        <v>51</v>
      </c>
      <c r="B34" s="408" t="s">
        <v>1</v>
      </c>
      <c r="C34" s="405" t="s">
        <v>1</v>
      </c>
      <c r="D34" s="405" t="s">
        <v>1</v>
      </c>
      <c r="E34" s="405" t="s">
        <v>1</v>
      </c>
      <c r="F34" s="405" t="s">
        <v>1</v>
      </c>
      <c r="G34" s="405" t="s">
        <v>1</v>
      </c>
      <c r="H34" s="411" t="s">
        <v>1</v>
      </c>
      <c r="I34" s="405" t="s">
        <v>1</v>
      </c>
    </row>
    <row r="35" spans="1:9" x14ac:dyDescent="0.2">
      <c r="A35" s="2" t="s">
        <v>52</v>
      </c>
      <c r="B35" s="409">
        <v>373</v>
      </c>
      <c r="C35" s="406">
        <v>0.45911964774131803</v>
      </c>
      <c r="D35" s="406">
        <v>0.24074596166610701</v>
      </c>
      <c r="E35" s="406">
        <v>0.164680421352386</v>
      </c>
      <c r="F35" s="406">
        <v>8.9293777942657498E-2</v>
      </c>
      <c r="G35" s="406">
        <v>4.6160183846950503E-2</v>
      </c>
      <c r="H35" s="412">
        <v>2.0226287841796902</v>
      </c>
      <c r="I35" s="406">
        <v>0.69986561462182995</v>
      </c>
    </row>
    <row r="36" spans="1:9" x14ac:dyDescent="0.2">
      <c r="A36" s="2" t="s">
        <v>53</v>
      </c>
      <c r="B36" s="409">
        <v>427</v>
      </c>
      <c r="C36" s="406">
        <v>0.53548729419708296</v>
      </c>
      <c r="D36" s="406">
        <v>0.27804249525070202</v>
      </c>
      <c r="E36" s="406">
        <v>0.10210609436035201</v>
      </c>
      <c r="F36" s="406">
        <v>6.6309355199337006E-2</v>
      </c>
      <c r="G36" s="406">
        <v>1.8054740503430401E-2</v>
      </c>
      <c r="H36" s="412">
        <v>1.75340175628662</v>
      </c>
      <c r="I36" s="406">
        <v>0.81352980611627501</v>
      </c>
    </row>
    <row r="37" spans="1:9" x14ac:dyDescent="0.2">
      <c r="A37" s="2" t="s">
        <v>54</v>
      </c>
      <c r="B37" s="409">
        <v>133</v>
      </c>
      <c r="C37" s="406">
        <v>0.51685786247253396</v>
      </c>
      <c r="D37" s="406">
        <v>0.32434621453285201</v>
      </c>
      <c r="E37" s="406">
        <v>0.12468770146369899</v>
      </c>
      <c r="F37" s="406">
        <v>2.9224470257759101E-2</v>
      </c>
      <c r="G37" s="406">
        <v>4.88376943394542E-3</v>
      </c>
      <c r="H37" s="412">
        <v>1.68093013763428</v>
      </c>
      <c r="I37" s="406">
        <v>0.84120406172845597</v>
      </c>
    </row>
    <row r="38" spans="1:9" x14ac:dyDescent="0.2">
      <c r="A38" s="2" t="s">
        <v>55</v>
      </c>
      <c r="B38" s="409">
        <v>116</v>
      </c>
      <c r="C38" s="406">
        <v>0.36164808273315402</v>
      </c>
      <c r="D38" s="406">
        <v>0.38525876402854897</v>
      </c>
      <c r="E38" s="406">
        <v>0.13512530922889701</v>
      </c>
      <c r="F38" s="406">
        <v>6.3682734966278104E-2</v>
      </c>
      <c r="G38" s="406">
        <v>5.4285105317830998E-2</v>
      </c>
      <c r="H38" s="412">
        <v>2.0636980533599898</v>
      </c>
      <c r="I38" s="406">
        <v>0.74690684954414799</v>
      </c>
    </row>
    <row r="39" spans="1:9" x14ac:dyDescent="0.2">
      <c r="A39" s="5" t="s">
        <v>56</v>
      </c>
      <c r="B39" s="408" t="s">
        <v>1</v>
      </c>
      <c r="C39" s="405" t="s">
        <v>1</v>
      </c>
      <c r="D39" s="405" t="s">
        <v>1</v>
      </c>
      <c r="E39" s="405" t="s">
        <v>1</v>
      </c>
      <c r="F39" s="405" t="s">
        <v>1</v>
      </c>
      <c r="G39" s="405" t="s">
        <v>1</v>
      </c>
      <c r="H39" s="411" t="s">
        <v>1</v>
      </c>
      <c r="I39" s="405" t="s">
        <v>1</v>
      </c>
    </row>
    <row r="40" spans="1:9" x14ac:dyDescent="0.2">
      <c r="A40" s="2" t="s">
        <v>57</v>
      </c>
      <c r="B40" s="409">
        <v>913</v>
      </c>
      <c r="C40" s="406">
        <v>0.49900755286216703</v>
      </c>
      <c r="D40" s="406">
        <v>0.27565866708755499</v>
      </c>
      <c r="E40" s="406">
        <v>0.13211432099342299</v>
      </c>
      <c r="F40" s="406">
        <v>6.6538959741592393E-2</v>
      </c>
      <c r="G40" s="406">
        <v>2.66804881393909E-2</v>
      </c>
      <c r="H40" s="412">
        <v>1.8462262153625499</v>
      </c>
      <c r="I40" s="406">
        <v>0.77466622860729195</v>
      </c>
    </row>
    <row r="41" spans="1:9" x14ac:dyDescent="0.2">
      <c r="A41" s="2" t="s">
        <v>58</v>
      </c>
      <c r="B41" s="409">
        <v>112</v>
      </c>
      <c r="C41" s="406">
        <v>0.39559447765350297</v>
      </c>
      <c r="D41" s="406">
        <v>0.26094225049018899</v>
      </c>
      <c r="E41" s="406">
        <v>0.18291668593883501</v>
      </c>
      <c r="F41" s="406">
        <v>0.10027924180030801</v>
      </c>
      <c r="G41" s="406">
        <v>6.02673217654228E-2</v>
      </c>
      <c r="H41" s="412">
        <v>2.1686825752258301</v>
      </c>
      <c r="I41" s="406">
        <v>0.656536742818432</v>
      </c>
    </row>
    <row r="42" spans="1:9" x14ac:dyDescent="0.2">
      <c r="A42" s="5" t="s">
        <v>59</v>
      </c>
      <c r="B42" s="408" t="s">
        <v>1</v>
      </c>
      <c r="C42" s="405" t="s">
        <v>1</v>
      </c>
      <c r="D42" s="405" t="s">
        <v>1</v>
      </c>
      <c r="E42" s="405" t="s">
        <v>1</v>
      </c>
      <c r="F42" s="405" t="s">
        <v>1</v>
      </c>
      <c r="G42" s="405" t="s">
        <v>1</v>
      </c>
      <c r="H42" s="411" t="s">
        <v>1</v>
      </c>
      <c r="I42" s="405" t="s">
        <v>1</v>
      </c>
    </row>
    <row r="43" spans="1:9" x14ac:dyDescent="0.2">
      <c r="A43" s="2" t="s">
        <v>60</v>
      </c>
      <c r="B43" s="409">
        <v>803</v>
      </c>
      <c r="C43" s="406">
        <v>0.50240617990493797</v>
      </c>
      <c r="D43" s="406">
        <v>0.278923839330673</v>
      </c>
      <c r="E43" s="406">
        <v>0.126942053437233</v>
      </c>
      <c r="F43" s="406">
        <v>6.0418531298637397E-2</v>
      </c>
      <c r="G43" s="406">
        <v>3.1309425830841099E-2</v>
      </c>
      <c r="H43" s="412">
        <v>1.83930122852325</v>
      </c>
      <c r="I43" s="406">
        <v>0.78132999595016295</v>
      </c>
    </row>
    <row r="44" spans="1:9" x14ac:dyDescent="0.2">
      <c r="A44" s="2" t="s">
        <v>61</v>
      </c>
      <c r="B44" s="409">
        <v>140</v>
      </c>
      <c r="C44" s="406">
        <v>0.42895206809043901</v>
      </c>
      <c r="D44" s="406">
        <v>0.299069404602051</v>
      </c>
      <c r="E44" s="406">
        <v>0.16624397039413499</v>
      </c>
      <c r="F44" s="406">
        <v>9.11288782954216E-2</v>
      </c>
      <c r="G44" s="406">
        <v>1.460568793118E-2</v>
      </c>
      <c r="H44" s="412">
        <v>1.96336674690247</v>
      </c>
      <c r="I44" s="406">
        <v>0.72802146591226102</v>
      </c>
    </row>
    <row r="45" spans="1:9" x14ac:dyDescent="0.2">
      <c r="A45" s="2" t="s">
        <v>62</v>
      </c>
      <c r="B45" s="409">
        <v>96</v>
      </c>
      <c r="C45" s="406">
        <v>0.41952082514762901</v>
      </c>
      <c r="D45" s="406">
        <v>0.228677168488503</v>
      </c>
      <c r="E45" s="406">
        <v>0.186410292983055</v>
      </c>
      <c r="F45" s="406">
        <v>0.114150993525982</v>
      </c>
      <c r="G45" s="406">
        <v>5.1240716129541397E-2</v>
      </c>
      <c r="H45" s="412">
        <v>2.1489136219024698</v>
      </c>
      <c r="I45" s="406">
        <v>0.64819799605085704</v>
      </c>
    </row>
    <row r="46" spans="1:9" x14ac:dyDescent="0.2">
      <c r="A46" s="5" t="s">
        <v>63</v>
      </c>
      <c r="B46" s="408" t="s">
        <v>1</v>
      </c>
      <c r="C46" s="405" t="s">
        <v>1</v>
      </c>
      <c r="D46" s="405" t="s">
        <v>1</v>
      </c>
      <c r="E46" s="405" t="s">
        <v>1</v>
      </c>
      <c r="F46" s="405" t="s">
        <v>1</v>
      </c>
      <c r="G46" s="405" t="s">
        <v>1</v>
      </c>
      <c r="H46" s="411" t="s">
        <v>1</v>
      </c>
      <c r="I46" s="405" t="s">
        <v>1</v>
      </c>
    </row>
    <row r="47" spans="1:9" x14ac:dyDescent="0.2">
      <c r="A47" s="2" t="s">
        <v>64</v>
      </c>
      <c r="B47" s="409">
        <v>125</v>
      </c>
      <c r="C47" s="406">
        <v>0.32409584522247298</v>
      </c>
      <c r="D47" s="406">
        <v>0.32744151353836098</v>
      </c>
      <c r="E47" s="406">
        <v>0.248101636767387</v>
      </c>
      <c r="F47" s="406">
        <v>6.5646387636661502E-2</v>
      </c>
      <c r="G47" s="406">
        <v>3.4714639186859103E-2</v>
      </c>
      <c r="H47" s="412">
        <v>2.1594424247741699</v>
      </c>
      <c r="I47" s="406">
        <v>0.65153734419783904</v>
      </c>
    </row>
    <row r="48" spans="1:9" x14ac:dyDescent="0.2">
      <c r="A48" s="2" t="s">
        <v>65</v>
      </c>
      <c r="B48" s="409">
        <v>73</v>
      </c>
      <c r="C48" s="406">
        <v>0.40688091516494801</v>
      </c>
      <c r="D48" s="406">
        <v>0.29859489202499401</v>
      </c>
      <c r="E48" s="406">
        <v>0.121442027390003</v>
      </c>
      <c r="F48" s="406">
        <v>9.2358320951461806E-2</v>
      </c>
      <c r="G48" s="406">
        <v>8.0723851919174194E-2</v>
      </c>
      <c r="H48" s="412">
        <v>2.1414492130279501</v>
      </c>
      <c r="I48" s="406">
        <v>0.70547580193373705</v>
      </c>
    </row>
    <row r="49" spans="1:9" x14ac:dyDescent="0.2">
      <c r="A49" s="2" t="s">
        <v>66</v>
      </c>
      <c r="B49" s="409">
        <v>141</v>
      </c>
      <c r="C49" s="406">
        <v>0.51345360279083296</v>
      </c>
      <c r="D49" s="406">
        <v>0.24867992103099801</v>
      </c>
      <c r="E49" s="406">
        <v>0.131507962942123</v>
      </c>
      <c r="F49" s="406">
        <v>8.9122891426086398E-2</v>
      </c>
      <c r="G49" s="406">
        <v>1.7235603183507898E-2</v>
      </c>
      <c r="H49" s="412">
        <v>1.84800696372986</v>
      </c>
      <c r="I49" s="406">
        <v>0.76213353801767403</v>
      </c>
    </row>
    <row r="50" spans="1:9" x14ac:dyDescent="0.2">
      <c r="A50" s="2" t="s">
        <v>67</v>
      </c>
      <c r="B50" s="409">
        <v>126</v>
      </c>
      <c r="C50" s="406">
        <v>0.54218572378158603</v>
      </c>
      <c r="D50" s="406">
        <v>0.288410484790802</v>
      </c>
      <c r="E50" s="406">
        <v>6.9198951125145E-2</v>
      </c>
      <c r="F50" s="406">
        <v>7.6297461986541706E-2</v>
      </c>
      <c r="G50" s="406">
        <v>2.3907370865345001E-2</v>
      </c>
      <c r="H50" s="412">
        <v>1.7513302564621001</v>
      </c>
      <c r="I50" s="406">
        <v>0.83059621476081202</v>
      </c>
    </row>
    <row r="51" spans="1:9" x14ac:dyDescent="0.2">
      <c r="A51" s="2" t="s">
        <v>68</v>
      </c>
      <c r="B51" s="409">
        <v>137</v>
      </c>
      <c r="C51" s="406">
        <v>0.41395607590675398</v>
      </c>
      <c r="D51" s="406">
        <v>0.33749771118164101</v>
      </c>
      <c r="E51" s="406">
        <v>0.14192721247673001</v>
      </c>
      <c r="F51" s="406">
        <v>9.7079314291477203E-2</v>
      </c>
      <c r="G51" s="406">
        <v>9.5397084951400792E-3</v>
      </c>
      <c r="H51" s="412">
        <v>1.9507489204406701</v>
      </c>
      <c r="I51" s="406">
        <v>0.75145377029209304</v>
      </c>
    </row>
    <row r="52" spans="1:9" x14ac:dyDescent="0.2">
      <c r="A52" s="2" t="s">
        <v>69</v>
      </c>
      <c r="B52" s="409">
        <v>100</v>
      </c>
      <c r="C52" s="406">
        <v>0.50339871644973799</v>
      </c>
      <c r="D52" s="406">
        <v>0.27996018528938299</v>
      </c>
      <c r="E52" s="406">
        <v>0.123244911432266</v>
      </c>
      <c r="F52" s="406">
        <v>7.6756618916988401E-2</v>
      </c>
      <c r="G52" s="406">
        <v>1.6639588400721501E-2</v>
      </c>
      <c r="H52" s="412">
        <v>1.8232781887054399</v>
      </c>
      <c r="I52" s="406">
        <v>0.78335888568880496</v>
      </c>
    </row>
    <row r="53" spans="1:9" x14ac:dyDescent="0.2">
      <c r="A53" s="2" t="s">
        <v>70</v>
      </c>
      <c r="B53" s="409">
        <v>61</v>
      </c>
      <c r="C53" s="406">
        <v>0.55515033006668102</v>
      </c>
      <c r="D53" s="406">
        <v>0.24696530401706701</v>
      </c>
      <c r="E53" s="406">
        <v>0.128048971295357</v>
      </c>
      <c r="F53" s="406">
        <v>5.0470873713493299E-2</v>
      </c>
      <c r="G53" s="406">
        <v>1.93645060062408E-2</v>
      </c>
      <c r="H53" s="412">
        <v>1.73193383216858</v>
      </c>
      <c r="I53" s="406">
        <v>0.802115646036202</v>
      </c>
    </row>
    <row r="54" spans="1:9" x14ac:dyDescent="0.2">
      <c r="A54" s="2" t="s">
        <v>71</v>
      </c>
      <c r="B54" s="409">
        <v>101</v>
      </c>
      <c r="C54" s="406">
        <v>0.53131908178329501</v>
      </c>
      <c r="D54" s="406">
        <v>0.236347556114197</v>
      </c>
      <c r="E54" s="406">
        <v>0.12442865222692499</v>
      </c>
      <c r="F54" s="406">
        <v>6.4513243734836606E-2</v>
      </c>
      <c r="G54" s="406">
        <v>4.3391473591327702E-2</v>
      </c>
      <c r="H54" s="412">
        <v>1.85231053829193</v>
      </c>
      <c r="I54" s="406">
        <v>0.76766663217792896</v>
      </c>
    </row>
    <row r="55" spans="1:9" x14ac:dyDescent="0.2">
      <c r="A55" s="2" t="s">
        <v>72</v>
      </c>
      <c r="B55" s="409">
        <v>57</v>
      </c>
      <c r="C55" s="406">
        <v>0.61415493488311801</v>
      </c>
      <c r="D55" s="406">
        <v>0.13094523549079901</v>
      </c>
      <c r="E55" s="406">
        <v>0.22065640985965701</v>
      </c>
      <c r="F55" s="406">
        <v>0</v>
      </c>
      <c r="G55" s="406">
        <v>3.42434383928776E-2</v>
      </c>
      <c r="H55" s="412">
        <v>1.7092318534851101</v>
      </c>
      <c r="I55" s="406">
        <v>0.745100156495345</v>
      </c>
    </row>
    <row r="56" spans="1:9" x14ac:dyDescent="0.2">
      <c r="A56" s="2" t="s">
        <v>73</v>
      </c>
      <c r="B56" s="409">
        <v>138</v>
      </c>
      <c r="C56" s="406">
        <v>0.47719529271125799</v>
      </c>
      <c r="D56" s="406">
        <v>0.25596505403518699</v>
      </c>
      <c r="E56" s="406">
        <v>0.12821641564369199</v>
      </c>
      <c r="F56" s="406">
        <v>6.6822022199630696E-2</v>
      </c>
      <c r="G56" s="406">
        <v>7.1801222860813099E-2</v>
      </c>
      <c r="H56" s="412">
        <v>2.0000689029693599</v>
      </c>
      <c r="I56" s="406">
        <v>0.733160341283974</v>
      </c>
    </row>
    <row r="57" spans="1:9" x14ac:dyDescent="0.2">
      <c r="A57" s="5" t="s">
        <v>74</v>
      </c>
      <c r="B57" s="408" t="s">
        <v>1</v>
      </c>
      <c r="C57" s="405" t="s">
        <v>1</v>
      </c>
      <c r="D57" s="405" t="s">
        <v>1</v>
      </c>
      <c r="E57" s="405" t="s">
        <v>1</v>
      </c>
      <c r="F57" s="405" t="s">
        <v>1</v>
      </c>
      <c r="G57" s="405" t="s">
        <v>1</v>
      </c>
      <c r="H57" s="411" t="s">
        <v>1</v>
      </c>
      <c r="I57" s="405" t="s">
        <v>1</v>
      </c>
    </row>
    <row r="58" spans="1:9" x14ac:dyDescent="0.2">
      <c r="A58" s="2" t="s">
        <v>75</v>
      </c>
      <c r="B58" s="409">
        <v>125</v>
      </c>
      <c r="C58" s="406">
        <v>0.32409584522247298</v>
      </c>
      <c r="D58" s="406">
        <v>0.32744151353836098</v>
      </c>
      <c r="E58" s="406">
        <v>0.248101636767387</v>
      </c>
      <c r="F58" s="406">
        <v>6.5646387636661502E-2</v>
      </c>
      <c r="G58" s="406">
        <v>3.4714639186859103E-2</v>
      </c>
      <c r="H58" s="412">
        <v>2.1594424247741699</v>
      </c>
      <c r="I58" s="406">
        <v>0.65153734419783904</v>
      </c>
    </row>
    <row r="59" spans="1:9" x14ac:dyDescent="0.2">
      <c r="A59" s="2" t="s">
        <v>76</v>
      </c>
      <c r="B59" s="409">
        <v>632</v>
      </c>
      <c r="C59" s="406">
        <v>0.490676820278168</v>
      </c>
      <c r="D59" s="406">
        <v>0.28849810361862199</v>
      </c>
      <c r="E59" s="406">
        <v>0.13810822367668199</v>
      </c>
      <c r="F59" s="406">
        <v>5.4365433752536801E-2</v>
      </c>
      <c r="G59" s="406">
        <v>2.83514428883791E-2</v>
      </c>
      <c r="H59" s="412">
        <v>1.8412165641784699</v>
      </c>
      <c r="I59" s="406">
        <v>0.779174905029547</v>
      </c>
    </row>
    <row r="60" spans="1:9" x14ac:dyDescent="0.2">
      <c r="A60" s="2" t="s">
        <v>77</v>
      </c>
      <c r="B60" s="409">
        <v>209</v>
      </c>
      <c r="C60" s="406">
        <v>0.49809640645980802</v>
      </c>
      <c r="D60" s="406">
        <v>0.24158582091331501</v>
      </c>
      <c r="E60" s="406">
        <v>0.114650040864944</v>
      </c>
      <c r="F60" s="406">
        <v>0.114975795149803</v>
      </c>
      <c r="G60" s="406">
        <v>3.0691932886838899E-2</v>
      </c>
      <c r="H60" s="412">
        <v>1.93858098983765</v>
      </c>
      <c r="I60" s="406">
        <v>0.73968223012865397</v>
      </c>
    </row>
    <row r="61" spans="1:9" x14ac:dyDescent="0.2">
      <c r="A61" s="2" t="s">
        <v>78</v>
      </c>
      <c r="B61" s="409">
        <v>93</v>
      </c>
      <c r="C61" s="406">
        <v>0.56089299917221103</v>
      </c>
      <c r="D61" s="406">
        <v>0.153934165835381</v>
      </c>
      <c r="E61" s="406">
        <v>7.3635056614875793E-2</v>
      </c>
      <c r="F61" s="406">
        <v>0.10766512155532799</v>
      </c>
      <c r="G61" s="406">
        <v>0.10387264192104299</v>
      </c>
      <c r="H61" s="412">
        <v>2.03969025611877</v>
      </c>
      <c r="I61" s="406">
        <v>0.71482717565934595</v>
      </c>
    </row>
    <row r="62" spans="1:9" x14ac:dyDescent="0.2">
      <c r="A62" s="5" t="s">
        <v>79</v>
      </c>
      <c r="B62" s="408" t="s">
        <v>1</v>
      </c>
      <c r="C62" s="405" t="s">
        <v>1</v>
      </c>
      <c r="D62" s="405" t="s">
        <v>1</v>
      </c>
      <c r="E62" s="405" t="s">
        <v>1</v>
      </c>
      <c r="F62" s="405" t="s">
        <v>1</v>
      </c>
      <c r="G62" s="405" t="s">
        <v>1</v>
      </c>
      <c r="H62" s="411" t="s">
        <v>1</v>
      </c>
      <c r="I62" s="405" t="s">
        <v>1</v>
      </c>
    </row>
    <row r="63" spans="1:9" x14ac:dyDescent="0.2">
      <c r="A63" s="2" t="s">
        <v>80</v>
      </c>
      <c r="B63" s="409">
        <v>871</v>
      </c>
      <c r="C63" s="406">
        <v>0.475965917110443</v>
      </c>
      <c r="D63" s="406">
        <v>0.26450264453887901</v>
      </c>
      <c r="E63" s="406">
        <v>0.14502523839473699</v>
      </c>
      <c r="F63" s="406">
        <v>7.9245053231716198E-2</v>
      </c>
      <c r="G63" s="406">
        <v>3.5261139273643501E-2</v>
      </c>
      <c r="H63" s="412">
        <v>1.93333280086517</v>
      </c>
      <c r="I63" s="406">
        <v>0.74046856716624299</v>
      </c>
    </row>
    <row r="64" spans="1:9" x14ac:dyDescent="0.2">
      <c r="A64" s="2" t="s">
        <v>81</v>
      </c>
      <c r="B64" s="409">
        <v>29</v>
      </c>
      <c r="C64" s="406" t="s">
        <v>1</v>
      </c>
      <c r="D64" s="406" t="s">
        <v>1</v>
      </c>
      <c r="E64" s="406" t="s">
        <v>1</v>
      </c>
      <c r="F64" s="406" t="s">
        <v>1</v>
      </c>
      <c r="G64" s="406" t="s">
        <v>1</v>
      </c>
      <c r="H64" s="412" t="s">
        <v>1</v>
      </c>
      <c r="I64" s="406" t="s">
        <v>1</v>
      </c>
    </row>
    <row r="65" spans="1:9" x14ac:dyDescent="0.2">
      <c r="A65" s="2" t="s">
        <v>82</v>
      </c>
      <c r="B65" s="409">
        <v>54</v>
      </c>
      <c r="C65" s="406">
        <v>0.49602538347244302</v>
      </c>
      <c r="D65" s="406">
        <v>0.40668654441833502</v>
      </c>
      <c r="E65" s="406">
        <v>7.4464127421379103E-2</v>
      </c>
      <c r="F65" s="406">
        <v>8.9276479557156597E-3</v>
      </c>
      <c r="G65" s="406">
        <v>1.3896303251385699E-2</v>
      </c>
      <c r="H65" s="412">
        <v>1.63798296451569</v>
      </c>
      <c r="I65" s="406">
        <v>0.902711922005766</v>
      </c>
    </row>
    <row r="66" spans="1:9" x14ac:dyDescent="0.2">
      <c r="A66" s="2" t="s">
        <v>83</v>
      </c>
      <c r="B66" s="409">
        <v>91</v>
      </c>
      <c r="C66" s="406">
        <v>0.55846029520034801</v>
      </c>
      <c r="D66" s="406">
        <v>0.21964435279369399</v>
      </c>
      <c r="E66" s="406">
        <v>0.15357086062431299</v>
      </c>
      <c r="F66" s="406">
        <v>5.1581408828496898E-2</v>
      </c>
      <c r="G66" s="406">
        <v>1.6743097454309502E-2</v>
      </c>
      <c r="H66" s="412">
        <v>1.74850273132324</v>
      </c>
      <c r="I66" s="406">
        <v>0.77810463639937899</v>
      </c>
    </row>
    <row r="67" spans="1:9" x14ac:dyDescent="0.2">
      <c r="A67" s="5" t="s">
        <v>84</v>
      </c>
      <c r="B67" s="408" t="s">
        <v>1</v>
      </c>
      <c r="C67" s="405" t="s">
        <v>1</v>
      </c>
      <c r="D67" s="405" t="s">
        <v>1</v>
      </c>
      <c r="E67" s="405" t="s">
        <v>1</v>
      </c>
      <c r="F67" s="405" t="s">
        <v>1</v>
      </c>
      <c r="G67" s="405" t="s">
        <v>1</v>
      </c>
      <c r="H67" s="411" t="s">
        <v>1</v>
      </c>
      <c r="I67" s="405" t="s">
        <v>1</v>
      </c>
    </row>
    <row r="68" spans="1:9" x14ac:dyDescent="0.2">
      <c r="A68" s="2" t="s">
        <v>85</v>
      </c>
      <c r="B68" s="409">
        <v>955</v>
      </c>
      <c r="C68" s="406">
        <v>0.49466034770011902</v>
      </c>
      <c r="D68" s="406">
        <v>0.25543794035911599</v>
      </c>
      <c r="E68" s="406">
        <v>0.13554261624813099</v>
      </c>
      <c r="F68" s="406">
        <v>7.7985920011997195E-2</v>
      </c>
      <c r="G68" s="406">
        <v>3.63731607794762E-2</v>
      </c>
      <c r="H68" s="412">
        <v>1.90597355365753</v>
      </c>
      <c r="I68" s="406">
        <v>0.75009829923657001</v>
      </c>
    </row>
    <row r="69" spans="1:9" x14ac:dyDescent="0.2">
      <c r="A69" s="2" t="s">
        <v>86</v>
      </c>
      <c r="B69" s="409">
        <v>16</v>
      </c>
      <c r="C69" s="406" t="s">
        <v>1</v>
      </c>
      <c r="D69" s="406" t="s">
        <v>1</v>
      </c>
      <c r="E69" s="406" t="s">
        <v>1</v>
      </c>
      <c r="F69" s="406" t="s">
        <v>1</v>
      </c>
      <c r="G69" s="406" t="s">
        <v>1</v>
      </c>
      <c r="H69" s="412" t="s">
        <v>1</v>
      </c>
      <c r="I69" s="406" t="s">
        <v>1</v>
      </c>
    </row>
    <row r="70" spans="1:9" x14ac:dyDescent="0.2">
      <c r="A70" s="2" t="s">
        <v>87</v>
      </c>
      <c r="B70" s="409">
        <v>81</v>
      </c>
      <c r="C70" s="406">
        <v>0.36007934808731101</v>
      </c>
      <c r="D70" s="406">
        <v>0.46082419157028198</v>
      </c>
      <c r="E70" s="406">
        <v>0.16083005070686299</v>
      </c>
      <c r="F70" s="406">
        <v>1.8266422674059899E-2</v>
      </c>
      <c r="G70" s="406">
        <v>0</v>
      </c>
      <c r="H70" s="412">
        <v>1.8372834920883201</v>
      </c>
      <c r="I70" s="406">
        <v>0.82090352895422902</v>
      </c>
    </row>
    <row r="71" spans="1:9" x14ac:dyDescent="0.2">
      <c r="A71" s="2" t="s">
        <v>88</v>
      </c>
      <c r="B71" s="409">
        <v>6</v>
      </c>
      <c r="C71" s="406" t="s">
        <v>1</v>
      </c>
      <c r="D71" s="406" t="s">
        <v>1</v>
      </c>
      <c r="E71" s="406" t="s">
        <v>1</v>
      </c>
      <c r="F71" s="406" t="s">
        <v>1</v>
      </c>
      <c r="G71" s="406" t="s">
        <v>1</v>
      </c>
      <c r="H71" s="412" t="s">
        <v>1</v>
      </c>
      <c r="I71" s="406" t="s">
        <v>1</v>
      </c>
    </row>
    <row r="72" spans="1:9" x14ac:dyDescent="0.2">
      <c r="A72" s="5" t="s">
        <v>89</v>
      </c>
      <c r="B72" s="408" t="s">
        <v>1</v>
      </c>
      <c r="C72" s="405" t="s">
        <v>1</v>
      </c>
      <c r="D72" s="405" t="s">
        <v>1</v>
      </c>
      <c r="E72" s="405" t="s">
        <v>1</v>
      </c>
      <c r="F72" s="405" t="s">
        <v>1</v>
      </c>
      <c r="G72" s="405" t="s">
        <v>1</v>
      </c>
      <c r="H72" s="411" t="s">
        <v>1</v>
      </c>
      <c r="I72" s="405" t="s">
        <v>1</v>
      </c>
    </row>
    <row r="73" spans="1:9" x14ac:dyDescent="0.2">
      <c r="A73" s="2" t="s">
        <v>89</v>
      </c>
      <c r="B73" s="409">
        <v>899</v>
      </c>
      <c r="C73" s="406">
        <v>0.47610095143318198</v>
      </c>
      <c r="D73" s="406">
        <v>0.28372782468795799</v>
      </c>
      <c r="E73" s="406">
        <v>0.13985835015773801</v>
      </c>
      <c r="F73" s="406">
        <v>6.7213021218776703E-2</v>
      </c>
      <c r="G73" s="406">
        <v>3.3099871128797503E-2</v>
      </c>
      <c r="H73" s="412">
        <v>1.89748311042786</v>
      </c>
      <c r="I73" s="406">
        <v>0.75982876196822602</v>
      </c>
    </row>
    <row r="74" spans="1:9" x14ac:dyDescent="0.2">
      <c r="A74" s="2" t="s">
        <v>90</v>
      </c>
      <c r="B74" s="409">
        <v>155</v>
      </c>
      <c r="C74" s="406">
        <v>0.49440717697143599</v>
      </c>
      <c r="D74" s="406">
        <v>0.196983247995377</v>
      </c>
      <c r="E74" s="406">
        <v>0.14083501696586601</v>
      </c>
      <c r="F74" s="406">
        <v>0.115646734833717</v>
      </c>
      <c r="G74" s="406">
        <v>5.2127826958894702E-2</v>
      </c>
      <c r="H74" s="412">
        <v>2.0341048240661599</v>
      </c>
      <c r="I74" s="406">
        <v>0.69139042239118198</v>
      </c>
    </row>
    <row r="75" spans="1:9" x14ac:dyDescent="0.2">
      <c r="A75" s="5" t="s">
        <v>91</v>
      </c>
      <c r="B75" s="408" t="s">
        <v>1</v>
      </c>
      <c r="C75" s="405" t="s">
        <v>1</v>
      </c>
      <c r="D75" s="405" t="s">
        <v>1</v>
      </c>
      <c r="E75" s="405" t="s">
        <v>1</v>
      </c>
      <c r="F75" s="405" t="s">
        <v>1</v>
      </c>
      <c r="G75" s="405" t="s">
        <v>1</v>
      </c>
      <c r="H75" s="411" t="s">
        <v>1</v>
      </c>
      <c r="I75" s="405" t="s">
        <v>1</v>
      </c>
    </row>
    <row r="76" spans="1:9" x14ac:dyDescent="0.2">
      <c r="A76" s="2" t="s">
        <v>92</v>
      </c>
      <c r="B76" s="409">
        <v>442</v>
      </c>
      <c r="C76" s="406">
        <v>0.43995580077171298</v>
      </c>
      <c r="D76" s="406">
        <v>0.27541863918304399</v>
      </c>
      <c r="E76" s="406">
        <v>0.173246905207634</v>
      </c>
      <c r="F76" s="406">
        <v>8.1403411924839006E-2</v>
      </c>
      <c r="G76" s="406">
        <v>2.9975244775414502E-2</v>
      </c>
      <c r="H76" s="412">
        <v>1.98602366447449</v>
      </c>
      <c r="I76" s="406">
        <v>0.71537443862226902</v>
      </c>
    </row>
    <row r="77" spans="1:9" x14ac:dyDescent="0.2">
      <c r="A77" s="2" t="s">
        <v>93</v>
      </c>
      <c r="B77" s="409">
        <v>194</v>
      </c>
      <c r="C77" s="406">
        <v>0.470805823802948</v>
      </c>
      <c r="D77" s="406">
        <v>0.30075302720069902</v>
      </c>
      <c r="E77" s="406">
        <v>0.115466631948948</v>
      </c>
      <c r="F77" s="406">
        <v>8.0177783966064495E-2</v>
      </c>
      <c r="G77" s="406">
        <v>3.2796747982501998E-2</v>
      </c>
      <c r="H77" s="412">
        <v>1.9034066200256301</v>
      </c>
      <c r="I77" s="406">
        <v>0.77155883950652404</v>
      </c>
    </row>
    <row r="78" spans="1:9" x14ac:dyDescent="0.2">
      <c r="A78" s="2" t="s">
        <v>94</v>
      </c>
      <c r="B78" s="409">
        <v>413</v>
      </c>
      <c r="C78" s="406">
        <v>0.54323375225067105</v>
      </c>
      <c r="D78" s="406">
        <v>0.24336630105972301</v>
      </c>
      <c r="E78" s="406">
        <v>0.111594893038273</v>
      </c>
      <c r="F78" s="406">
        <v>5.7861682027578402E-2</v>
      </c>
      <c r="G78" s="406">
        <v>4.3943382799625397E-2</v>
      </c>
      <c r="H78" s="412">
        <v>1.8159146308898899</v>
      </c>
      <c r="I78" s="406">
        <v>0.78660004451945398</v>
      </c>
    </row>
    <row r="79" spans="1:9" x14ac:dyDescent="0.2">
      <c r="A79" s="5" t="s">
        <v>95</v>
      </c>
      <c r="B79" s="408" t="s">
        <v>1</v>
      </c>
      <c r="C79" s="405" t="s">
        <v>1</v>
      </c>
      <c r="D79" s="405" t="s">
        <v>1</v>
      </c>
      <c r="E79" s="405" t="s">
        <v>1</v>
      </c>
      <c r="F79" s="405" t="s">
        <v>1</v>
      </c>
      <c r="G79" s="405" t="s">
        <v>1</v>
      </c>
      <c r="H79" s="411" t="s">
        <v>1</v>
      </c>
      <c r="I79" s="405" t="s">
        <v>1</v>
      </c>
    </row>
    <row r="80" spans="1:9" x14ac:dyDescent="0.2">
      <c r="A80" s="2" t="s">
        <v>96</v>
      </c>
      <c r="B80" s="409">
        <v>226</v>
      </c>
      <c r="C80" s="406">
        <v>0.462531417608261</v>
      </c>
      <c r="D80" s="406">
        <v>0.27602580189704901</v>
      </c>
      <c r="E80" s="406">
        <v>0.15747460722923301</v>
      </c>
      <c r="F80" s="406">
        <v>7.9091168940067305E-2</v>
      </c>
      <c r="G80" s="406">
        <v>2.4877011775970501E-2</v>
      </c>
      <c r="H80" s="412">
        <v>1.92775654792786</v>
      </c>
      <c r="I80" s="406">
        <v>0.73855721400262997</v>
      </c>
    </row>
    <row r="81" spans="1:9" x14ac:dyDescent="0.2">
      <c r="A81" s="2" t="s">
        <v>97</v>
      </c>
      <c r="B81" s="409">
        <v>181</v>
      </c>
      <c r="C81" s="406">
        <v>0.50626021623611495</v>
      </c>
      <c r="D81" s="406">
        <v>0.25585463643074002</v>
      </c>
      <c r="E81" s="406">
        <v>0.14752389490604401</v>
      </c>
      <c r="F81" s="406">
        <v>7.1279659867286696E-2</v>
      </c>
      <c r="G81" s="406">
        <v>1.9081573933362999E-2</v>
      </c>
      <c r="H81" s="412">
        <v>1.8410676717758201</v>
      </c>
      <c r="I81" s="406">
        <v>0.76211486686234997</v>
      </c>
    </row>
    <row r="82" spans="1:9" x14ac:dyDescent="0.2">
      <c r="A82" s="2" t="s">
        <v>98</v>
      </c>
      <c r="B82" s="409">
        <v>40</v>
      </c>
      <c r="C82" s="406">
        <v>0.50307756662368797</v>
      </c>
      <c r="D82" s="406">
        <v>0.24471455812454199</v>
      </c>
      <c r="E82" s="406">
        <v>9.8962530493736295E-2</v>
      </c>
      <c r="F82" s="406">
        <v>0.153245329856873</v>
      </c>
      <c r="G82" s="406">
        <v>0</v>
      </c>
      <c r="H82" s="412">
        <v>1.9023755788803101</v>
      </c>
      <c r="I82" s="406">
        <v>0.74779213589120097</v>
      </c>
    </row>
    <row r="83" spans="1:9" x14ac:dyDescent="0.2">
      <c r="A83" s="2" t="s">
        <v>99</v>
      </c>
      <c r="B83" s="409">
        <v>144</v>
      </c>
      <c r="C83" s="406">
        <v>0.487693190574646</v>
      </c>
      <c r="D83" s="406">
        <v>0.29198366403579701</v>
      </c>
      <c r="E83" s="406">
        <v>0.129301518201828</v>
      </c>
      <c r="F83" s="406">
        <v>4.6031378209590898E-2</v>
      </c>
      <c r="G83" s="406">
        <v>4.4990252703428303E-2</v>
      </c>
      <c r="H83" s="412">
        <v>1.86864185333252</v>
      </c>
      <c r="I83" s="406">
        <v>0.77967685170592005</v>
      </c>
    </row>
    <row r="84" spans="1:9" x14ac:dyDescent="0.2">
      <c r="A84" s="2" t="s">
        <v>100</v>
      </c>
      <c r="B84" s="409">
        <v>45</v>
      </c>
      <c r="C84" s="406">
        <v>0.493418008089066</v>
      </c>
      <c r="D84" s="406">
        <v>0.28740152716636702</v>
      </c>
      <c r="E84" s="406">
        <v>9.1185919940471594E-2</v>
      </c>
      <c r="F84" s="406">
        <v>0.116839036345482</v>
      </c>
      <c r="G84" s="406">
        <v>1.11555131152272E-2</v>
      </c>
      <c r="H84" s="412">
        <v>1.86491250991821</v>
      </c>
      <c r="I84" s="406">
        <v>0.78081953161945805</v>
      </c>
    </row>
    <row r="85" spans="1:9" x14ac:dyDescent="0.2">
      <c r="A85" s="2" t="s">
        <v>101</v>
      </c>
      <c r="B85" s="409">
        <v>116</v>
      </c>
      <c r="C85" s="406">
        <v>0.55080091953277599</v>
      </c>
      <c r="D85" s="406">
        <v>0.248388066887856</v>
      </c>
      <c r="E85" s="406">
        <v>0.115193739533424</v>
      </c>
      <c r="F85" s="406">
        <v>3.05276978760958E-2</v>
      </c>
      <c r="G85" s="406">
        <v>5.5089592933654799E-2</v>
      </c>
      <c r="H85" s="412">
        <v>1.79071700572968</v>
      </c>
      <c r="I85" s="406">
        <v>0.79918897302318204</v>
      </c>
    </row>
    <row r="86" spans="1:9" x14ac:dyDescent="0.2">
      <c r="A86" s="2" t="s">
        <v>102</v>
      </c>
      <c r="B86" s="409">
        <v>34</v>
      </c>
      <c r="C86" s="406">
        <v>0.50108140707016002</v>
      </c>
      <c r="D86" s="406">
        <v>0.35544040799140902</v>
      </c>
      <c r="E86" s="406">
        <v>1.7530905082821801E-2</v>
      </c>
      <c r="F86" s="406">
        <v>7.0933021605014801E-2</v>
      </c>
      <c r="G86" s="406">
        <v>5.5014275014400503E-2</v>
      </c>
      <c r="H86" s="412">
        <v>1.82335841655731</v>
      </c>
      <c r="I86" s="406">
        <v>0.85652180070300399</v>
      </c>
    </row>
    <row r="87" spans="1:9" x14ac:dyDescent="0.2">
      <c r="A87" s="2" t="s">
        <v>103</v>
      </c>
      <c r="B87" s="409">
        <v>52</v>
      </c>
      <c r="C87" s="406">
        <v>0.51598256826400801</v>
      </c>
      <c r="D87" s="406">
        <v>0.34175547957420299</v>
      </c>
      <c r="E87" s="406">
        <v>0.111240342259407</v>
      </c>
      <c r="F87" s="406">
        <v>0</v>
      </c>
      <c r="G87" s="406">
        <v>3.1021572649478898E-2</v>
      </c>
      <c r="H87" s="412">
        <v>1.68832242488861</v>
      </c>
      <c r="I87" s="406">
        <v>0.85773807979144501</v>
      </c>
    </row>
    <row r="88" spans="1:9" x14ac:dyDescent="0.2">
      <c r="A88" s="2" t="s">
        <v>104</v>
      </c>
      <c r="B88" s="409">
        <v>202</v>
      </c>
      <c r="C88" s="406">
        <v>0.41364374756812999</v>
      </c>
      <c r="D88" s="406">
        <v>0.25339046120643599</v>
      </c>
      <c r="E88" s="406">
        <v>0.18013510107994099</v>
      </c>
      <c r="F88" s="406">
        <v>0.10221104323864</v>
      </c>
      <c r="G88" s="406">
        <v>5.0619643181562403E-2</v>
      </c>
      <c r="H88" s="412">
        <v>2.1227724552154501</v>
      </c>
      <c r="I88" s="406">
        <v>0.66703421125946305</v>
      </c>
    </row>
    <row r="89" spans="1:9" x14ac:dyDescent="0.2">
      <c r="A89" s="5" t="s">
        <v>105</v>
      </c>
      <c r="B89" s="408" t="s">
        <v>1</v>
      </c>
      <c r="C89" s="405" t="s">
        <v>1</v>
      </c>
      <c r="D89" s="405" t="s">
        <v>1</v>
      </c>
      <c r="E89" s="405" t="s">
        <v>1</v>
      </c>
      <c r="F89" s="405" t="s">
        <v>1</v>
      </c>
      <c r="G89" s="405" t="s">
        <v>1</v>
      </c>
      <c r="H89" s="411" t="s">
        <v>1</v>
      </c>
      <c r="I89" s="405" t="s">
        <v>1</v>
      </c>
    </row>
    <row r="90" spans="1:9" x14ac:dyDescent="0.2">
      <c r="A90" s="2" t="s">
        <v>106</v>
      </c>
      <c r="B90" s="409">
        <v>128</v>
      </c>
      <c r="C90" s="406">
        <v>0.383818238973618</v>
      </c>
      <c r="D90" s="406">
        <v>0.26582089066505399</v>
      </c>
      <c r="E90" s="406">
        <v>0.127708449959755</v>
      </c>
      <c r="F90" s="406">
        <v>0.10938525199890101</v>
      </c>
      <c r="G90" s="406">
        <v>0.11326716840267199</v>
      </c>
      <c r="H90" s="412">
        <v>2.30246233940125</v>
      </c>
      <c r="I90" s="406">
        <v>0.64963912963867199</v>
      </c>
    </row>
    <row r="91" spans="1:9" x14ac:dyDescent="0.2">
      <c r="A91" s="2" t="s">
        <v>107</v>
      </c>
      <c r="B91" s="409">
        <v>272</v>
      </c>
      <c r="C91" s="406">
        <v>0.46533697843551602</v>
      </c>
      <c r="D91" s="406">
        <v>0.28072762489318798</v>
      </c>
      <c r="E91" s="406">
        <v>0.16298696398734999</v>
      </c>
      <c r="F91" s="406">
        <v>7.4776269495487199E-2</v>
      </c>
      <c r="G91" s="406">
        <v>1.61721780896187E-2</v>
      </c>
      <c r="H91" s="412">
        <v>1.89571905136108</v>
      </c>
      <c r="I91" s="406">
        <v>0.74606459221147603</v>
      </c>
    </row>
    <row r="92" spans="1:9" x14ac:dyDescent="0.2">
      <c r="A92" s="2" t="s">
        <v>108</v>
      </c>
      <c r="B92" s="409">
        <v>485</v>
      </c>
      <c r="C92" s="406">
        <v>0.53118312358856201</v>
      </c>
      <c r="D92" s="406">
        <v>0.26641452312469499</v>
      </c>
      <c r="E92" s="406">
        <v>0.114780440926552</v>
      </c>
      <c r="F92" s="406">
        <v>6.9829918444156605E-2</v>
      </c>
      <c r="G92" s="406">
        <v>1.7792029306292499E-2</v>
      </c>
      <c r="H92" s="412">
        <v>1.77663326263428</v>
      </c>
      <c r="I92" s="406">
        <v>0.79759761848607102</v>
      </c>
    </row>
    <row r="93" spans="1:9" x14ac:dyDescent="0.2">
      <c r="A93" s="2" t="s">
        <v>109</v>
      </c>
      <c r="B93" s="409">
        <v>82</v>
      </c>
      <c r="C93" s="406">
        <v>0.539042949676514</v>
      </c>
      <c r="D93" s="406">
        <v>0.24656879901886</v>
      </c>
      <c r="E93" s="406">
        <v>0.17200694978237199</v>
      </c>
      <c r="F93" s="406">
        <v>3.6613348871469498E-2</v>
      </c>
      <c r="G93" s="406">
        <v>5.7679545134305997E-3</v>
      </c>
      <c r="H93" s="412">
        <v>1.72349452972412</v>
      </c>
      <c r="I93" s="406">
        <v>0.78561174723205796</v>
      </c>
    </row>
    <row r="94" spans="1:9" x14ac:dyDescent="0.2">
      <c r="A94" s="5" t="s">
        <v>110</v>
      </c>
      <c r="B94" s="408" t="s">
        <v>1</v>
      </c>
      <c r="C94" s="405" t="s">
        <v>1</v>
      </c>
      <c r="D94" s="405" t="s">
        <v>1</v>
      </c>
      <c r="E94" s="405" t="s">
        <v>1</v>
      </c>
      <c r="F94" s="405" t="s">
        <v>1</v>
      </c>
      <c r="G94" s="405" t="s">
        <v>1</v>
      </c>
      <c r="H94" s="411" t="s">
        <v>1</v>
      </c>
      <c r="I94" s="405" t="s">
        <v>1</v>
      </c>
    </row>
    <row r="95" spans="1:9" x14ac:dyDescent="0.2">
      <c r="A95" s="2" t="s">
        <v>106</v>
      </c>
      <c r="B95" s="409">
        <v>213</v>
      </c>
      <c r="C95" s="406">
        <v>0.41519680619239802</v>
      </c>
      <c r="D95" s="406">
        <v>0.266182631254196</v>
      </c>
      <c r="E95" s="406">
        <v>0.15316185355186501</v>
      </c>
      <c r="F95" s="406">
        <v>8.2592666149139404E-2</v>
      </c>
      <c r="G95" s="406">
        <v>8.2866057753562899E-2</v>
      </c>
      <c r="H95" s="412">
        <v>2.1517486572265598</v>
      </c>
      <c r="I95" s="406">
        <v>0.68137942729324996</v>
      </c>
    </row>
    <row r="96" spans="1:9" x14ac:dyDescent="0.2">
      <c r="A96" s="2" t="s">
        <v>107</v>
      </c>
      <c r="B96" s="409">
        <v>333</v>
      </c>
      <c r="C96" s="406">
        <v>0.47701919078826899</v>
      </c>
      <c r="D96" s="406">
        <v>0.27541643381118802</v>
      </c>
      <c r="E96" s="406">
        <v>0.14475928246974901</v>
      </c>
      <c r="F96" s="406">
        <v>8.1739805638790103E-2</v>
      </c>
      <c r="G96" s="406">
        <v>2.1065279841423E-2</v>
      </c>
      <c r="H96" s="412">
        <v>1.89441549777985</v>
      </c>
      <c r="I96" s="406">
        <v>0.75243563020553905</v>
      </c>
    </row>
    <row r="97" spans="1:9" x14ac:dyDescent="0.2">
      <c r="A97" s="2" t="s">
        <v>108</v>
      </c>
      <c r="B97" s="409">
        <v>376</v>
      </c>
      <c r="C97" s="406">
        <v>0.54983842372894298</v>
      </c>
      <c r="D97" s="406">
        <v>0.27203074097633401</v>
      </c>
      <c r="E97" s="406">
        <v>0.104634441435337</v>
      </c>
      <c r="F97" s="406">
        <v>6.5542571246624007E-2</v>
      </c>
      <c r="G97" s="406">
        <v>7.9538160935044306E-3</v>
      </c>
      <c r="H97" s="412">
        <v>1.7097425460815401</v>
      </c>
      <c r="I97" s="406">
        <v>0.821869170063254</v>
      </c>
    </row>
    <row r="98" spans="1:9" x14ac:dyDescent="0.2">
      <c r="A98" s="2" t="s">
        <v>109</v>
      </c>
      <c r="B98" s="409">
        <v>45</v>
      </c>
      <c r="C98" s="406">
        <v>0.516490459442139</v>
      </c>
      <c r="D98" s="406">
        <v>0.207358598709106</v>
      </c>
      <c r="E98" s="406">
        <v>0.19718755781650499</v>
      </c>
      <c r="F98" s="406">
        <v>6.8216726183891296E-2</v>
      </c>
      <c r="G98" s="406">
        <v>1.07466531917453E-2</v>
      </c>
      <c r="H98" s="412">
        <v>1.84937047958374</v>
      </c>
      <c r="I98" s="406">
        <v>0.72384906152192996</v>
      </c>
    </row>
    <row r="99" spans="1:9" x14ac:dyDescent="0.2">
      <c r="A99" s="5" t="s">
        <v>111</v>
      </c>
      <c r="B99" s="408" t="s">
        <v>1</v>
      </c>
      <c r="C99" s="405" t="s">
        <v>1</v>
      </c>
      <c r="D99" s="405" t="s">
        <v>1</v>
      </c>
      <c r="E99" s="405" t="s">
        <v>1</v>
      </c>
      <c r="F99" s="405" t="s">
        <v>1</v>
      </c>
      <c r="G99" s="405" t="s">
        <v>1</v>
      </c>
      <c r="H99" s="411" t="s">
        <v>1</v>
      </c>
      <c r="I99" s="405" t="s">
        <v>1</v>
      </c>
    </row>
    <row r="100" spans="1:9" x14ac:dyDescent="0.2">
      <c r="A100" s="2" t="s">
        <v>112</v>
      </c>
      <c r="B100" s="409">
        <v>68</v>
      </c>
      <c r="C100" s="406">
        <v>0.24422428011894201</v>
      </c>
      <c r="D100" s="406">
        <v>0.32377323508262601</v>
      </c>
      <c r="E100" s="406">
        <v>0.317640900611877</v>
      </c>
      <c r="F100" s="406">
        <v>8.5773564875125899E-2</v>
      </c>
      <c r="G100" s="406">
        <v>2.8588004410266901E-2</v>
      </c>
      <c r="H100" s="412">
        <v>2.33072781562805</v>
      </c>
      <c r="I100" s="406">
        <v>0.56799752366539102</v>
      </c>
    </row>
    <row r="101" spans="1:9" x14ac:dyDescent="0.2">
      <c r="A101" s="2" t="s">
        <v>113</v>
      </c>
      <c r="B101" s="409">
        <v>209</v>
      </c>
      <c r="C101" s="406">
        <v>0.432031810283661</v>
      </c>
      <c r="D101" s="406">
        <v>0.25986918807029702</v>
      </c>
      <c r="E101" s="406">
        <v>0.16794686019420599</v>
      </c>
      <c r="F101" s="406">
        <v>0.11617548763752</v>
      </c>
      <c r="G101" s="406">
        <v>2.3976650089025501E-2</v>
      </c>
      <c r="H101" s="412">
        <v>2.0401959419250502</v>
      </c>
      <c r="I101" s="406">
        <v>0.69190100093148998</v>
      </c>
    </row>
    <row r="102" spans="1:9" x14ac:dyDescent="0.2">
      <c r="A102" s="2" t="s">
        <v>114</v>
      </c>
      <c r="B102" s="409">
        <v>240</v>
      </c>
      <c r="C102" s="406">
        <v>0.456444472074509</v>
      </c>
      <c r="D102" s="406">
        <v>0.33210089802741999</v>
      </c>
      <c r="E102" s="406">
        <v>0.101614952087402</v>
      </c>
      <c r="F102" s="406">
        <v>7.0493355393409701E-2</v>
      </c>
      <c r="G102" s="406">
        <v>3.9346296340227099E-2</v>
      </c>
      <c r="H102" s="412">
        <v>1.90419602394104</v>
      </c>
      <c r="I102" s="406">
        <v>0.78854539066485196</v>
      </c>
    </row>
    <row r="103" spans="1:9" x14ac:dyDescent="0.2">
      <c r="A103" s="2" t="s">
        <v>115</v>
      </c>
      <c r="B103" s="409">
        <v>151</v>
      </c>
      <c r="C103" s="406">
        <v>0.49358785152435303</v>
      </c>
      <c r="D103" s="406">
        <v>0.322923064231873</v>
      </c>
      <c r="E103" s="406">
        <v>9.6907064318656894E-2</v>
      </c>
      <c r="F103" s="406">
        <v>5.7246979326009799E-2</v>
      </c>
      <c r="G103" s="406">
        <v>2.9335048049688301E-2</v>
      </c>
      <c r="H103" s="412">
        <v>1.80581831932068</v>
      </c>
      <c r="I103" s="406">
        <v>0.81651090967274498</v>
      </c>
    </row>
    <row r="104" spans="1:9" x14ac:dyDescent="0.2">
      <c r="A104" s="2" t="s">
        <v>116</v>
      </c>
      <c r="B104" s="409">
        <v>135</v>
      </c>
      <c r="C104" s="406">
        <v>0.59903740882873502</v>
      </c>
      <c r="D104" s="406">
        <v>0.15728814899921401</v>
      </c>
      <c r="E104" s="406">
        <v>0.11053939163684801</v>
      </c>
      <c r="F104" s="406">
        <v>8.20966437458992E-2</v>
      </c>
      <c r="G104" s="406">
        <v>5.1038432866334901E-2</v>
      </c>
      <c r="H104" s="412">
        <v>1.8288105726242101</v>
      </c>
      <c r="I104" s="406">
        <v>0.75632553810522396</v>
      </c>
    </row>
    <row r="105" spans="1:9" x14ac:dyDescent="0.2">
      <c r="A105" s="2" t="s">
        <v>117</v>
      </c>
      <c r="B105" s="409">
        <v>136</v>
      </c>
      <c r="C105" s="406">
        <v>0.56062710285186801</v>
      </c>
      <c r="D105" s="406">
        <v>0.27133274078369102</v>
      </c>
      <c r="E105" s="406">
        <v>0.11832744628191</v>
      </c>
      <c r="F105" s="406">
        <v>2.15246230363846E-2</v>
      </c>
      <c r="G105" s="406">
        <v>2.8188055381178901E-2</v>
      </c>
      <c r="H105" s="412">
        <v>1.68531370162964</v>
      </c>
      <c r="I105" s="406">
        <v>0.83195986997954097</v>
      </c>
    </row>
    <row r="106" spans="1:9" x14ac:dyDescent="0.2">
      <c r="A106" s="2" t="s">
        <v>118</v>
      </c>
      <c r="B106" s="409">
        <v>111</v>
      </c>
      <c r="C106" s="406">
        <v>0.60503202676773105</v>
      </c>
      <c r="D106" s="406">
        <v>0.214118331670761</v>
      </c>
      <c r="E106" s="406">
        <v>0.10991371423006099</v>
      </c>
      <c r="F106" s="406">
        <v>3.7494052201509503E-2</v>
      </c>
      <c r="G106" s="406">
        <v>3.3441849052906002E-2</v>
      </c>
      <c r="H106" s="412">
        <v>1.6801953315734901</v>
      </c>
      <c r="I106" s="406">
        <v>0.819150379799503</v>
      </c>
    </row>
    <row r="107" spans="1:9" x14ac:dyDescent="0.2">
      <c r="A107" s="5" t="s">
        <v>111</v>
      </c>
      <c r="B107" s="408" t="s">
        <v>1</v>
      </c>
      <c r="C107" s="405" t="s">
        <v>1</v>
      </c>
      <c r="D107" s="405" t="s">
        <v>1</v>
      </c>
      <c r="E107" s="405" t="s">
        <v>1</v>
      </c>
      <c r="F107" s="405" t="s">
        <v>1</v>
      </c>
      <c r="G107" s="405" t="s">
        <v>1</v>
      </c>
      <c r="H107" s="411" t="s">
        <v>1</v>
      </c>
      <c r="I107" s="405" t="s">
        <v>1</v>
      </c>
    </row>
    <row r="108" spans="1:9" x14ac:dyDescent="0.2">
      <c r="A108" s="2" t="s">
        <v>119</v>
      </c>
      <c r="B108" s="409">
        <v>277</v>
      </c>
      <c r="C108" s="406">
        <v>0.36873444914817799</v>
      </c>
      <c r="D108" s="406">
        <v>0.28140696883201599</v>
      </c>
      <c r="E108" s="406">
        <v>0.21839872002601601</v>
      </c>
      <c r="F108" s="406">
        <v>0.105929031968117</v>
      </c>
      <c r="G108" s="406">
        <v>2.5530828163027802E-2</v>
      </c>
      <c r="H108" s="412">
        <v>2.1381149291992201</v>
      </c>
      <c r="I108" s="406">
        <v>0.65014141919117696</v>
      </c>
    </row>
    <row r="109" spans="1:9" x14ac:dyDescent="0.2">
      <c r="A109" s="2" t="s">
        <v>120</v>
      </c>
      <c r="B109" s="409">
        <v>325</v>
      </c>
      <c r="C109" s="406">
        <v>0.47716680169105502</v>
      </c>
      <c r="D109" s="406">
        <v>0.318929433822632</v>
      </c>
      <c r="E109" s="406">
        <v>0.110013172030449</v>
      </c>
      <c r="F109" s="406">
        <v>6.3914924860000596E-2</v>
      </c>
      <c r="G109" s="406">
        <v>2.9975684359669699E-2</v>
      </c>
      <c r="H109" s="412">
        <v>1.85060322284698</v>
      </c>
      <c r="I109" s="406">
        <v>0.79609622216808396</v>
      </c>
    </row>
    <row r="110" spans="1:9" x14ac:dyDescent="0.2">
      <c r="A110" s="2" t="s">
        <v>121</v>
      </c>
      <c r="B110" s="409">
        <v>201</v>
      </c>
      <c r="C110" s="406">
        <v>0.55355644226074197</v>
      </c>
      <c r="D110" s="406">
        <v>0.22102686762809801</v>
      </c>
      <c r="E110" s="406">
        <v>9.3851335346698803E-2</v>
      </c>
      <c r="F110" s="406">
        <v>7.8449659049510997E-2</v>
      </c>
      <c r="G110" s="406">
        <v>5.3115662187337903E-2</v>
      </c>
      <c r="H110" s="412">
        <v>1.8565411567687999</v>
      </c>
      <c r="I110" s="406">
        <v>0.77458333585877004</v>
      </c>
    </row>
    <row r="111" spans="1:9" x14ac:dyDescent="0.2">
      <c r="A111" s="2" t="s">
        <v>122</v>
      </c>
      <c r="B111" s="409">
        <v>247</v>
      </c>
      <c r="C111" s="406">
        <v>0.58065217733383201</v>
      </c>
      <c r="D111" s="406">
        <v>0.24553106725215901</v>
      </c>
      <c r="E111" s="406">
        <v>0.114533148705959</v>
      </c>
      <c r="F111" s="406">
        <v>2.8726268559694301E-2</v>
      </c>
      <c r="G111" s="406">
        <v>3.0557330697774901E-2</v>
      </c>
      <c r="H111" s="412">
        <v>1.68300545215607</v>
      </c>
      <c r="I111" s="406">
        <v>0.82618325074153598</v>
      </c>
    </row>
    <row r="112" spans="1:9" x14ac:dyDescent="0.2">
      <c r="A112" s="5" t="s">
        <v>111</v>
      </c>
      <c r="B112" s="408" t="s">
        <v>1</v>
      </c>
      <c r="C112" s="405" t="s">
        <v>1</v>
      </c>
      <c r="D112" s="405" t="s">
        <v>1</v>
      </c>
      <c r="E112" s="405" t="s">
        <v>1</v>
      </c>
      <c r="F112" s="405" t="s">
        <v>1</v>
      </c>
      <c r="G112" s="405" t="s">
        <v>1</v>
      </c>
      <c r="H112" s="411" t="s">
        <v>1</v>
      </c>
      <c r="I112" s="405" t="s">
        <v>1</v>
      </c>
    </row>
    <row r="113" spans="1:9" x14ac:dyDescent="0.2">
      <c r="A113" s="2" t="s">
        <v>119</v>
      </c>
      <c r="B113" s="409">
        <v>277</v>
      </c>
      <c r="C113" s="406">
        <v>0.36873444914817799</v>
      </c>
      <c r="D113" s="406">
        <v>0.28140696883201599</v>
      </c>
      <c r="E113" s="406">
        <v>0.21839872002601601</v>
      </c>
      <c r="F113" s="406">
        <v>0.105929031968117</v>
      </c>
      <c r="G113" s="406">
        <v>2.5530828163027802E-2</v>
      </c>
      <c r="H113" s="412">
        <v>2.1381149291992201</v>
      </c>
      <c r="I113" s="406">
        <v>0.65014141919117696</v>
      </c>
    </row>
    <row r="114" spans="1:9" x14ac:dyDescent="0.2">
      <c r="A114" s="2" t="s">
        <v>123</v>
      </c>
      <c r="B114" s="409">
        <v>391</v>
      </c>
      <c r="C114" s="406">
        <v>0.47168469429016102</v>
      </c>
      <c r="D114" s="406">
        <v>0.32833516597747803</v>
      </c>
      <c r="E114" s="406">
        <v>9.9683269858360304E-2</v>
      </c>
      <c r="F114" s="406">
        <v>6.5058261156082195E-2</v>
      </c>
      <c r="G114" s="406">
        <v>3.5238604992628098E-2</v>
      </c>
      <c r="H114" s="412">
        <v>1.86383092403412</v>
      </c>
      <c r="I114" s="406">
        <v>0.80001986324794505</v>
      </c>
    </row>
    <row r="115" spans="1:9" x14ac:dyDescent="0.2">
      <c r="A115" s="2" t="s">
        <v>124</v>
      </c>
      <c r="B115" s="409">
        <v>382</v>
      </c>
      <c r="C115" s="406">
        <v>0.58900469541549705</v>
      </c>
      <c r="D115" s="406">
        <v>0.205441638827324</v>
      </c>
      <c r="E115" s="406">
        <v>0.112718753516674</v>
      </c>
      <c r="F115" s="406">
        <v>5.2972838282585102E-2</v>
      </c>
      <c r="G115" s="406">
        <v>3.9862051606178298E-2</v>
      </c>
      <c r="H115" s="412">
        <v>1.7492458820343</v>
      </c>
      <c r="I115" s="406">
        <v>0.79444635200008096</v>
      </c>
    </row>
    <row r="116" spans="1:9" x14ac:dyDescent="0.2">
      <c r="A116" s="5" t="s">
        <v>125</v>
      </c>
      <c r="B116" s="408" t="s">
        <v>1</v>
      </c>
      <c r="C116" s="405" t="s">
        <v>1</v>
      </c>
      <c r="D116" s="405" t="s">
        <v>1</v>
      </c>
      <c r="E116" s="405" t="s">
        <v>1</v>
      </c>
      <c r="F116" s="405" t="s">
        <v>1</v>
      </c>
      <c r="G116" s="405" t="s">
        <v>1</v>
      </c>
      <c r="H116" s="411" t="s">
        <v>1</v>
      </c>
      <c r="I116" s="405" t="s">
        <v>1</v>
      </c>
    </row>
    <row r="117" spans="1:9" x14ac:dyDescent="0.2">
      <c r="A117" s="2" t="s">
        <v>126</v>
      </c>
      <c r="B117" s="409">
        <v>151</v>
      </c>
      <c r="C117" s="406">
        <v>0.404280155897141</v>
      </c>
      <c r="D117" s="406">
        <v>0.25075072050094599</v>
      </c>
      <c r="E117" s="406">
        <v>0.134782284498215</v>
      </c>
      <c r="F117" s="406">
        <v>0.103780791163445</v>
      </c>
      <c r="G117" s="406">
        <v>0.106406070291996</v>
      </c>
      <c r="H117" s="412">
        <v>2.2572820186614999</v>
      </c>
      <c r="I117" s="406">
        <v>0.65503086175700598</v>
      </c>
    </row>
    <row r="118" spans="1:9" x14ac:dyDescent="0.2">
      <c r="A118" s="2" t="s">
        <v>127</v>
      </c>
      <c r="B118" s="409">
        <v>39</v>
      </c>
      <c r="C118" s="406">
        <v>0.50167357921600297</v>
      </c>
      <c r="D118" s="406">
        <v>0.26267138123512301</v>
      </c>
      <c r="E118" s="406">
        <v>0.22745214402675601</v>
      </c>
      <c r="F118" s="406">
        <v>8.2028638571500796E-3</v>
      </c>
      <c r="G118" s="406">
        <v>0</v>
      </c>
      <c r="H118" s="412">
        <v>1.7421842813491799</v>
      </c>
      <c r="I118" s="406">
        <v>0.76434498465408496</v>
      </c>
    </row>
    <row r="119" spans="1:9" x14ac:dyDescent="0.2">
      <c r="A119" s="2" t="s">
        <v>128</v>
      </c>
      <c r="B119" s="409">
        <v>68</v>
      </c>
      <c r="C119" s="406">
        <v>0.37836843729019198</v>
      </c>
      <c r="D119" s="406">
        <v>0.32807314395904502</v>
      </c>
      <c r="E119" s="406">
        <v>0.183797046542168</v>
      </c>
      <c r="F119" s="406">
        <v>8.7312638759612995E-2</v>
      </c>
      <c r="G119" s="406">
        <v>2.24487259984016E-2</v>
      </c>
      <c r="H119" s="412">
        <v>2.0473999977111799</v>
      </c>
      <c r="I119" s="406">
        <v>0.706441586512637</v>
      </c>
    </row>
    <row r="120" spans="1:9" x14ac:dyDescent="0.2">
      <c r="A120" s="2" t="s">
        <v>129</v>
      </c>
      <c r="B120" s="409">
        <v>142</v>
      </c>
      <c r="C120" s="406">
        <v>0.48491984605789201</v>
      </c>
      <c r="D120" s="406">
        <v>0.28166320919990501</v>
      </c>
      <c r="E120" s="406">
        <v>0.126676470041275</v>
      </c>
      <c r="F120" s="406">
        <v>9.2220209538936601E-2</v>
      </c>
      <c r="G120" s="406">
        <v>1.45202549174428E-2</v>
      </c>
      <c r="H120" s="412">
        <v>1.869757771492</v>
      </c>
      <c r="I120" s="406">
        <v>0.76658306311109403</v>
      </c>
    </row>
    <row r="121" spans="1:9" x14ac:dyDescent="0.2">
      <c r="A121" s="2" t="s">
        <v>130</v>
      </c>
      <c r="B121" s="409">
        <v>148</v>
      </c>
      <c r="C121" s="406">
        <v>0.50515908002853405</v>
      </c>
      <c r="D121" s="406">
        <v>0.25710967183113098</v>
      </c>
      <c r="E121" s="406">
        <v>0.13858690857887301</v>
      </c>
      <c r="F121" s="406">
        <v>6.4323924481868702E-2</v>
      </c>
      <c r="G121" s="406">
        <v>3.4820385277271299E-2</v>
      </c>
      <c r="H121" s="412">
        <v>1.8665368556976301</v>
      </c>
      <c r="I121" s="406">
        <v>0.76226877457704501</v>
      </c>
    </row>
    <row r="122" spans="1:9" x14ac:dyDescent="0.2">
      <c r="A122" s="2" t="s">
        <v>131</v>
      </c>
      <c r="B122" s="409">
        <v>100</v>
      </c>
      <c r="C122" s="406">
        <v>0.49011844396591198</v>
      </c>
      <c r="D122" s="406">
        <v>0.30556911230087302</v>
      </c>
      <c r="E122" s="406">
        <v>0.12820972502231601</v>
      </c>
      <c r="F122" s="406">
        <v>6.3803859055042295E-2</v>
      </c>
      <c r="G122" s="406">
        <v>1.22988624498248E-2</v>
      </c>
      <c r="H122" s="412">
        <v>1.80259561538696</v>
      </c>
      <c r="I122" s="406">
        <v>0.79568755404365898</v>
      </c>
    </row>
    <row r="123" spans="1:9" x14ac:dyDescent="0.2">
      <c r="A123" s="2" t="s">
        <v>132</v>
      </c>
      <c r="B123" s="409">
        <v>46</v>
      </c>
      <c r="C123" s="406">
        <v>0.58133810758590698</v>
      </c>
      <c r="D123" s="406">
        <v>0.27079713344574002</v>
      </c>
      <c r="E123" s="406">
        <v>0.122343502938747</v>
      </c>
      <c r="F123" s="406">
        <v>2.5521261617541299E-2</v>
      </c>
      <c r="G123" s="406">
        <v>0</v>
      </c>
      <c r="H123" s="412">
        <v>1.5920479297637899</v>
      </c>
      <c r="I123" s="406">
        <v>0.85213523626997001</v>
      </c>
    </row>
    <row r="124" spans="1:9" x14ac:dyDescent="0.2">
      <c r="A124" s="3" t="s">
        <v>133</v>
      </c>
      <c r="B124" s="410">
        <v>273</v>
      </c>
      <c r="C124" s="407">
        <v>0.55874902009964</v>
      </c>
      <c r="D124" s="407">
        <v>0.24985535442829099</v>
      </c>
      <c r="E124" s="407">
        <v>0.106728188693523</v>
      </c>
      <c r="F124" s="407">
        <v>7.6308779418468503E-2</v>
      </c>
      <c r="G124" s="407">
        <v>8.3586396649479901E-3</v>
      </c>
      <c r="H124" s="413">
        <v>1.7256726026535001</v>
      </c>
      <c r="I124" s="407">
        <v>0.80860438883629004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382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17" t="s">
        <v>1</v>
      </c>
      <c r="C6" s="414" t="s">
        <v>1</v>
      </c>
      <c r="D6" s="414" t="s">
        <v>1</v>
      </c>
      <c r="E6" s="414" t="s">
        <v>1</v>
      </c>
      <c r="F6" s="414" t="s">
        <v>1</v>
      </c>
      <c r="G6" s="414" t="s">
        <v>1</v>
      </c>
      <c r="H6" s="420" t="s">
        <v>1</v>
      </c>
      <c r="I6" s="414" t="s">
        <v>1</v>
      </c>
    </row>
    <row r="7" spans="1:9" x14ac:dyDescent="0.2">
      <c r="A7" s="2" t="s">
        <v>26</v>
      </c>
      <c r="B7" s="418">
        <v>1025</v>
      </c>
      <c r="C7" s="415">
        <v>0.20297281444072701</v>
      </c>
      <c r="D7" s="415">
        <v>0.296725302934647</v>
      </c>
      <c r="E7" s="415">
        <v>0.18626101315021501</v>
      </c>
      <c r="F7" s="415">
        <v>0.22504739463329301</v>
      </c>
      <c r="G7" s="415">
        <v>8.8993459939956707E-2</v>
      </c>
      <c r="H7" s="421">
        <v>2.7003633975982702</v>
      </c>
      <c r="I7" s="415">
        <v>0.49969812482145598</v>
      </c>
    </row>
    <row r="8" spans="1:9" x14ac:dyDescent="0.2">
      <c r="A8" s="5" t="s">
        <v>27</v>
      </c>
      <c r="B8" s="417" t="s">
        <v>1</v>
      </c>
      <c r="C8" s="414" t="s">
        <v>1</v>
      </c>
      <c r="D8" s="414" t="s">
        <v>1</v>
      </c>
      <c r="E8" s="414" t="s">
        <v>1</v>
      </c>
      <c r="F8" s="414" t="s">
        <v>1</v>
      </c>
      <c r="G8" s="414" t="s">
        <v>1</v>
      </c>
      <c r="H8" s="420" t="s">
        <v>1</v>
      </c>
      <c r="I8" s="414" t="s">
        <v>1</v>
      </c>
    </row>
    <row r="9" spans="1:9" x14ac:dyDescent="0.2">
      <c r="A9" s="2" t="s">
        <v>28</v>
      </c>
      <c r="B9" s="418">
        <v>365</v>
      </c>
      <c r="C9" s="415">
        <v>0.139115154743195</v>
      </c>
      <c r="D9" s="415">
        <v>0.305627882480621</v>
      </c>
      <c r="E9" s="415">
        <v>0.18076428771019001</v>
      </c>
      <c r="F9" s="415">
        <v>0.26612871885299699</v>
      </c>
      <c r="G9" s="415">
        <v>0.10836397111415901</v>
      </c>
      <c r="H9" s="421">
        <v>2.89899849891663</v>
      </c>
      <c r="I9" s="415">
        <v>0.44474303059662801</v>
      </c>
    </row>
    <row r="10" spans="1:9" x14ac:dyDescent="0.2">
      <c r="A10" s="2" t="s">
        <v>29</v>
      </c>
      <c r="B10" s="418">
        <v>45</v>
      </c>
      <c r="C10" s="415">
        <v>0.20542871952056899</v>
      </c>
      <c r="D10" s="415">
        <v>0.31156209111213701</v>
      </c>
      <c r="E10" s="415">
        <v>0.25573420524597201</v>
      </c>
      <c r="F10" s="415">
        <v>0.22727496922016099</v>
      </c>
      <c r="G10" s="415">
        <v>0</v>
      </c>
      <c r="H10" s="421">
        <v>2.5048553943634002</v>
      </c>
      <c r="I10" s="415">
        <v>0.51699081833646898</v>
      </c>
    </row>
    <row r="11" spans="1:9" x14ac:dyDescent="0.2">
      <c r="A11" s="2" t="s">
        <v>30</v>
      </c>
      <c r="B11" s="418">
        <v>148</v>
      </c>
      <c r="C11" s="415">
        <v>0.42433124780654902</v>
      </c>
      <c r="D11" s="415">
        <v>0.293968886137009</v>
      </c>
      <c r="E11" s="415">
        <v>0.12441758811473801</v>
      </c>
      <c r="F11" s="415">
        <v>0.11506078392267199</v>
      </c>
      <c r="G11" s="415">
        <v>4.2221475392579998E-2</v>
      </c>
      <c r="H11" s="421">
        <v>2.0568723678588898</v>
      </c>
      <c r="I11" s="415">
        <v>0.71830014732294101</v>
      </c>
    </row>
    <row r="12" spans="1:9" x14ac:dyDescent="0.2">
      <c r="A12" s="2" t="s">
        <v>31</v>
      </c>
      <c r="B12" s="418">
        <v>187</v>
      </c>
      <c r="C12" s="415">
        <v>0.20265039801597601</v>
      </c>
      <c r="D12" s="415">
        <v>0.25907686352729797</v>
      </c>
      <c r="E12" s="415">
        <v>0.265192240476608</v>
      </c>
      <c r="F12" s="415">
        <v>0.19742064177990001</v>
      </c>
      <c r="G12" s="415">
        <v>7.5659833848476396E-2</v>
      </c>
      <c r="H12" s="421">
        <v>2.6843626499175999</v>
      </c>
      <c r="I12" s="415">
        <v>0.46172727186368301</v>
      </c>
    </row>
    <row r="13" spans="1:9" x14ac:dyDescent="0.2">
      <c r="A13" s="2" t="s">
        <v>32</v>
      </c>
      <c r="B13" s="418">
        <v>85</v>
      </c>
      <c r="C13" s="415">
        <v>0.22980147600174</v>
      </c>
      <c r="D13" s="415">
        <v>0.28979742527008101</v>
      </c>
      <c r="E13" s="415">
        <v>0.117289021611214</v>
      </c>
      <c r="F13" s="415">
        <v>0.22065962851047499</v>
      </c>
      <c r="G13" s="415">
        <v>0.14245243370533001</v>
      </c>
      <c r="H13" s="421">
        <v>2.75616407394409</v>
      </c>
      <c r="I13" s="415">
        <v>0.51959890901444705</v>
      </c>
    </row>
    <row r="14" spans="1:9" x14ac:dyDescent="0.2">
      <c r="A14" s="2" t="s">
        <v>33</v>
      </c>
      <c r="B14" s="418">
        <v>161</v>
      </c>
      <c r="C14" s="415">
        <v>0.216593712568283</v>
      </c>
      <c r="D14" s="415">
        <v>0.33162218332290599</v>
      </c>
      <c r="E14" s="415">
        <v>0.20276881754398299</v>
      </c>
      <c r="F14" s="415">
        <v>0.17582513391971599</v>
      </c>
      <c r="G14" s="415">
        <v>7.3190145194530501E-2</v>
      </c>
      <c r="H14" s="421">
        <v>2.5573956966400102</v>
      </c>
      <c r="I14" s="415">
        <v>0.54821589997571596</v>
      </c>
    </row>
    <row r="15" spans="1:9" x14ac:dyDescent="0.2">
      <c r="A15" s="5" t="s">
        <v>34</v>
      </c>
      <c r="B15" s="417" t="s">
        <v>1</v>
      </c>
      <c r="C15" s="414" t="s">
        <v>1</v>
      </c>
      <c r="D15" s="414" t="s">
        <v>1</v>
      </c>
      <c r="E15" s="414" t="s">
        <v>1</v>
      </c>
      <c r="F15" s="414" t="s">
        <v>1</v>
      </c>
      <c r="G15" s="414" t="s">
        <v>1</v>
      </c>
      <c r="H15" s="420" t="s">
        <v>1</v>
      </c>
      <c r="I15" s="414" t="s">
        <v>1</v>
      </c>
    </row>
    <row r="16" spans="1:9" x14ac:dyDescent="0.2">
      <c r="A16" s="2" t="s">
        <v>35</v>
      </c>
      <c r="B16" s="418">
        <v>663</v>
      </c>
      <c r="C16" s="415">
        <v>0.207249701023102</v>
      </c>
      <c r="D16" s="415">
        <v>0.30872628092765803</v>
      </c>
      <c r="E16" s="415">
        <v>0.19126349687576299</v>
      </c>
      <c r="F16" s="415">
        <v>0.230945989489555</v>
      </c>
      <c r="G16" s="415">
        <v>6.1814509332180002E-2</v>
      </c>
      <c r="H16" s="421">
        <v>2.6313493251800502</v>
      </c>
      <c r="I16" s="415">
        <v>0.51597599348372203</v>
      </c>
    </row>
    <row r="17" spans="1:9" x14ac:dyDescent="0.2">
      <c r="A17" s="2" t="s">
        <v>36</v>
      </c>
      <c r="B17" s="418">
        <v>48</v>
      </c>
      <c r="C17" s="415">
        <v>0.199006453156471</v>
      </c>
      <c r="D17" s="415">
        <v>0.106257610023022</v>
      </c>
      <c r="E17" s="415">
        <v>0.31477680802345298</v>
      </c>
      <c r="F17" s="415">
        <v>0.23331922292709401</v>
      </c>
      <c r="G17" s="415">
        <v>0.14663991332054099</v>
      </c>
      <c r="H17" s="421">
        <v>3.0223286151886</v>
      </c>
      <c r="I17" s="415">
        <v>0.305264060905098</v>
      </c>
    </row>
    <row r="18" spans="1:9" x14ac:dyDescent="0.2">
      <c r="A18" s="2" t="s">
        <v>37</v>
      </c>
      <c r="B18" s="418">
        <v>236</v>
      </c>
      <c r="C18" s="415">
        <v>0.20043577253818501</v>
      </c>
      <c r="D18" s="415">
        <v>0.336941808462143</v>
      </c>
      <c r="E18" s="415">
        <v>0.143803060054779</v>
      </c>
      <c r="F18" s="415">
        <v>0.20533038675785101</v>
      </c>
      <c r="G18" s="415">
        <v>0.113488972187042</v>
      </c>
      <c r="H18" s="421">
        <v>2.6944949626922599</v>
      </c>
      <c r="I18" s="415">
        <v>0.53737758100032795</v>
      </c>
    </row>
    <row r="19" spans="1:9" x14ac:dyDescent="0.2">
      <c r="A19" s="2" t="s">
        <v>38</v>
      </c>
      <c r="B19" s="418">
        <v>55</v>
      </c>
      <c r="C19" s="415">
        <v>0.18763901293277699</v>
      </c>
      <c r="D19" s="415">
        <v>0.27801319956779502</v>
      </c>
      <c r="E19" s="415">
        <v>0.14256796240806599</v>
      </c>
      <c r="F19" s="415">
        <v>0.22060787677764901</v>
      </c>
      <c r="G19" s="415">
        <v>0.17117196321487399</v>
      </c>
      <c r="H19" s="421">
        <v>2.9096605777740501</v>
      </c>
      <c r="I19" s="415">
        <v>0.46565220556181403</v>
      </c>
    </row>
    <row r="20" spans="1:9" x14ac:dyDescent="0.2">
      <c r="A20" s="5" t="s">
        <v>39</v>
      </c>
      <c r="B20" s="417" t="s">
        <v>1</v>
      </c>
      <c r="C20" s="414" t="s">
        <v>1</v>
      </c>
      <c r="D20" s="414" t="s">
        <v>1</v>
      </c>
      <c r="E20" s="414" t="s">
        <v>1</v>
      </c>
      <c r="F20" s="414" t="s">
        <v>1</v>
      </c>
      <c r="G20" s="414" t="s">
        <v>1</v>
      </c>
      <c r="H20" s="420" t="s">
        <v>1</v>
      </c>
      <c r="I20" s="414" t="s">
        <v>1</v>
      </c>
    </row>
    <row r="21" spans="1:9" x14ac:dyDescent="0.2">
      <c r="A21" s="2" t="s">
        <v>35</v>
      </c>
      <c r="B21" s="418">
        <v>663</v>
      </c>
      <c r="C21" s="415">
        <v>0.207249701023102</v>
      </c>
      <c r="D21" s="415">
        <v>0.30872628092765803</v>
      </c>
      <c r="E21" s="415">
        <v>0.19126349687576299</v>
      </c>
      <c r="F21" s="415">
        <v>0.230945989489555</v>
      </c>
      <c r="G21" s="415">
        <v>6.1814509332180002E-2</v>
      </c>
      <c r="H21" s="421">
        <v>2.6313493251800502</v>
      </c>
      <c r="I21" s="415">
        <v>0.51597599348372203</v>
      </c>
    </row>
    <row r="22" spans="1:9" x14ac:dyDescent="0.2">
      <c r="A22" s="2" t="s">
        <v>40</v>
      </c>
      <c r="B22" s="418">
        <v>21</v>
      </c>
      <c r="C22" s="415" t="s">
        <v>1</v>
      </c>
      <c r="D22" s="415" t="s">
        <v>1</v>
      </c>
      <c r="E22" s="415" t="s">
        <v>1</v>
      </c>
      <c r="F22" s="415" t="s">
        <v>1</v>
      </c>
      <c r="G22" s="415" t="s">
        <v>1</v>
      </c>
      <c r="H22" s="421" t="s">
        <v>1</v>
      </c>
      <c r="I22" s="415" t="s">
        <v>1</v>
      </c>
    </row>
    <row r="23" spans="1:9" x14ac:dyDescent="0.2">
      <c r="A23" s="2" t="s">
        <v>41</v>
      </c>
      <c r="B23" s="418">
        <v>23</v>
      </c>
      <c r="C23" s="415" t="s">
        <v>1</v>
      </c>
      <c r="D23" s="415" t="s">
        <v>1</v>
      </c>
      <c r="E23" s="415" t="s">
        <v>1</v>
      </c>
      <c r="F23" s="415" t="s">
        <v>1</v>
      </c>
      <c r="G23" s="415" t="s">
        <v>1</v>
      </c>
      <c r="H23" s="421" t="s">
        <v>1</v>
      </c>
      <c r="I23" s="415" t="s">
        <v>1</v>
      </c>
    </row>
    <row r="24" spans="1:9" x14ac:dyDescent="0.2">
      <c r="A24" s="2" t="s">
        <v>42</v>
      </c>
      <c r="B24" s="418">
        <v>4</v>
      </c>
      <c r="C24" s="415" t="s">
        <v>1</v>
      </c>
      <c r="D24" s="415" t="s">
        <v>1</v>
      </c>
      <c r="E24" s="415" t="s">
        <v>1</v>
      </c>
      <c r="F24" s="415" t="s">
        <v>1</v>
      </c>
      <c r="G24" s="415" t="s">
        <v>1</v>
      </c>
      <c r="H24" s="421" t="s">
        <v>1</v>
      </c>
      <c r="I24" s="415" t="s">
        <v>1</v>
      </c>
    </row>
    <row r="25" spans="1:9" x14ac:dyDescent="0.2">
      <c r="A25" s="2" t="s">
        <v>43</v>
      </c>
      <c r="B25" s="418">
        <v>2</v>
      </c>
      <c r="C25" s="415" t="s">
        <v>1</v>
      </c>
      <c r="D25" s="415" t="s">
        <v>1</v>
      </c>
      <c r="E25" s="415" t="s">
        <v>1</v>
      </c>
      <c r="F25" s="415" t="s">
        <v>1</v>
      </c>
      <c r="G25" s="415" t="s">
        <v>1</v>
      </c>
      <c r="H25" s="421" t="s">
        <v>1</v>
      </c>
      <c r="I25" s="415" t="s">
        <v>1</v>
      </c>
    </row>
    <row r="26" spans="1:9" x14ac:dyDescent="0.2">
      <c r="A26" s="2" t="s">
        <v>37</v>
      </c>
      <c r="B26" s="418">
        <v>236</v>
      </c>
      <c r="C26" s="415">
        <v>0.20043577253818501</v>
      </c>
      <c r="D26" s="415">
        <v>0.336941808462143</v>
      </c>
      <c r="E26" s="415">
        <v>0.143803060054779</v>
      </c>
      <c r="F26" s="415">
        <v>0.20533038675785101</v>
      </c>
      <c r="G26" s="415">
        <v>0.113488972187042</v>
      </c>
      <c r="H26" s="421">
        <v>2.6944949626922599</v>
      </c>
      <c r="I26" s="415">
        <v>0.53737758100032795</v>
      </c>
    </row>
    <row r="27" spans="1:9" x14ac:dyDescent="0.2">
      <c r="A27" s="2" t="s">
        <v>44</v>
      </c>
      <c r="B27" s="418">
        <v>9</v>
      </c>
      <c r="C27" s="415" t="s">
        <v>1</v>
      </c>
      <c r="D27" s="415" t="s">
        <v>1</v>
      </c>
      <c r="E27" s="415" t="s">
        <v>1</v>
      </c>
      <c r="F27" s="415" t="s">
        <v>1</v>
      </c>
      <c r="G27" s="415" t="s">
        <v>1</v>
      </c>
      <c r="H27" s="421" t="s">
        <v>1</v>
      </c>
      <c r="I27" s="415" t="s">
        <v>1</v>
      </c>
    </row>
    <row r="28" spans="1:9" x14ac:dyDescent="0.2">
      <c r="A28" s="2" t="s">
        <v>45</v>
      </c>
      <c r="B28" s="418">
        <v>44</v>
      </c>
      <c r="C28" s="415">
        <v>0.16847810149192799</v>
      </c>
      <c r="D28" s="415">
        <v>0.31069302558898898</v>
      </c>
      <c r="E28" s="415">
        <v>0.135399609804153</v>
      </c>
      <c r="F28" s="415">
        <v>0.22120583057403601</v>
      </c>
      <c r="G28" s="415">
        <v>0.164223447442055</v>
      </c>
      <c r="H28" s="421">
        <v>2.9020035266876198</v>
      </c>
      <c r="I28" s="415">
        <v>0.47917111994071099</v>
      </c>
    </row>
    <row r="29" spans="1:9" x14ac:dyDescent="0.2">
      <c r="A29" s="5" t="s">
        <v>46</v>
      </c>
      <c r="B29" s="417" t="s">
        <v>1</v>
      </c>
      <c r="C29" s="414" t="s">
        <v>1</v>
      </c>
      <c r="D29" s="414" t="s">
        <v>1</v>
      </c>
      <c r="E29" s="414" t="s">
        <v>1</v>
      </c>
      <c r="F29" s="414" t="s">
        <v>1</v>
      </c>
      <c r="G29" s="414" t="s">
        <v>1</v>
      </c>
      <c r="H29" s="420" t="s">
        <v>1</v>
      </c>
      <c r="I29" s="414" t="s">
        <v>1</v>
      </c>
    </row>
    <row r="30" spans="1:9" x14ac:dyDescent="0.2">
      <c r="A30" s="2" t="s">
        <v>47</v>
      </c>
      <c r="B30" s="418">
        <v>64</v>
      </c>
      <c r="C30" s="415">
        <v>0.18741971254348799</v>
      </c>
      <c r="D30" s="415">
        <v>0.21777397394180301</v>
      </c>
      <c r="E30" s="415">
        <v>0.14550815522670699</v>
      </c>
      <c r="F30" s="415">
        <v>0.23753806948661799</v>
      </c>
      <c r="G30" s="415">
        <v>0.211760073900223</v>
      </c>
      <c r="H30" s="421">
        <v>3.0684447288513201</v>
      </c>
      <c r="I30" s="415">
        <v>0.40519369252314702</v>
      </c>
    </row>
    <row r="31" spans="1:9" x14ac:dyDescent="0.2">
      <c r="A31" s="2" t="s">
        <v>48</v>
      </c>
      <c r="B31" s="418">
        <v>252</v>
      </c>
      <c r="C31" s="415">
        <v>0.17166385054588301</v>
      </c>
      <c r="D31" s="415">
        <v>0.304372727870941</v>
      </c>
      <c r="E31" s="415">
        <v>0.17420516908168801</v>
      </c>
      <c r="F31" s="415">
        <v>0.24945886433124501</v>
      </c>
      <c r="G31" s="415">
        <v>0.100299403071404</v>
      </c>
      <c r="H31" s="421">
        <v>2.80235719680786</v>
      </c>
      <c r="I31" s="415">
        <v>0.476036571323327</v>
      </c>
    </row>
    <row r="32" spans="1:9" x14ac:dyDescent="0.2">
      <c r="A32" s="2" t="s">
        <v>49</v>
      </c>
      <c r="B32" s="418">
        <v>178</v>
      </c>
      <c r="C32" s="415">
        <v>0.18570658564567599</v>
      </c>
      <c r="D32" s="415">
        <v>0.31444001197814903</v>
      </c>
      <c r="E32" s="415">
        <v>0.184491202235222</v>
      </c>
      <c r="F32" s="415">
        <v>0.24618898332118999</v>
      </c>
      <c r="G32" s="415">
        <v>6.9173216819763197E-2</v>
      </c>
      <c r="H32" s="421">
        <v>2.6986823081970202</v>
      </c>
      <c r="I32" s="415">
        <v>0.50014659762382496</v>
      </c>
    </row>
    <row r="33" spans="1:9" x14ac:dyDescent="0.2">
      <c r="A33" s="2" t="s">
        <v>50</v>
      </c>
      <c r="B33" s="418">
        <v>451</v>
      </c>
      <c r="C33" s="415">
        <v>0.24967089295387301</v>
      </c>
      <c r="D33" s="415">
        <v>0.317851662635803</v>
      </c>
      <c r="E33" s="415">
        <v>0.202260032296181</v>
      </c>
      <c r="F33" s="415">
        <v>0.18723823130130801</v>
      </c>
      <c r="G33" s="415">
        <v>4.29791994392872E-2</v>
      </c>
      <c r="H33" s="421">
        <v>2.4560031890869101</v>
      </c>
      <c r="I33" s="415">
        <v>0.56752254501874499</v>
      </c>
    </row>
    <row r="34" spans="1:9" x14ac:dyDescent="0.2">
      <c r="A34" s="5" t="s">
        <v>51</v>
      </c>
      <c r="B34" s="417" t="s">
        <v>1</v>
      </c>
      <c r="C34" s="414" t="s">
        <v>1</v>
      </c>
      <c r="D34" s="414" t="s">
        <v>1</v>
      </c>
      <c r="E34" s="414" t="s">
        <v>1</v>
      </c>
      <c r="F34" s="414" t="s">
        <v>1</v>
      </c>
      <c r="G34" s="414" t="s">
        <v>1</v>
      </c>
      <c r="H34" s="420" t="s">
        <v>1</v>
      </c>
      <c r="I34" s="414" t="s">
        <v>1</v>
      </c>
    </row>
    <row r="35" spans="1:9" x14ac:dyDescent="0.2">
      <c r="A35" s="2" t="s">
        <v>52</v>
      </c>
      <c r="B35" s="418">
        <v>353</v>
      </c>
      <c r="C35" s="415">
        <v>0.159917742013931</v>
      </c>
      <c r="D35" s="415">
        <v>0.295992732048035</v>
      </c>
      <c r="E35" s="415">
        <v>0.15165475010871901</v>
      </c>
      <c r="F35" s="415">
        <v>0.26581043004989602</v>
      </c>
      <c r="G35" s="415">
        <v>0.12662436068058</v>
      </c>
      <c r="H35" s="421">
        <v>2.90323090553284</v>
      </c>
      <c r="I35" s="415">
        <v>0.45591046726837098</v>
      </c>
    </row>
    <row r="36" spans="1:9" x14ac:dyDescent="0.2">
      <c r="A36" s="2" t="s">
        <v>53</v>
      </c>
      <c r="B36" s="418">
        <v>414</v>
      </c>
      <c r="C36" s="415">
        <v>0.18882876634597801</v>
      </c>
      <c r="D36" s="415">
        <v>0.28297215700149497</v>
      </c>
      <c r="E36" s="415">
        <v>0.237476095557213</v>
      </c>
      <c r="F36" s="415">
        <v>0.23039983212947801</v>
      </c>
      <c r="G36" s="415">
        <v>6.0323137789964697E-2</v>
      </c>
      <c r="H36" s="421">
        <v>2.6904163360595699</v>
      </c>
      <c r="I36" s="415">
        <v>0.47180092862025902</v>
      </c>
    </row>
    <row r="37" spans="1:9" x14ac:dyDescent="0.2">
      <c r="A37" s="2" t="s">
        <v>54</v>
      </c>
      <c r="B37" s="418">
        <v>133</v>
      </c>
      <c r="C37" s="415">
        <v>0.319148570299149</v>
      </c>
      <c r="D37" s="415">
        <v>0.266650199890137</v>
      </c>
      <c r="E37" s="415">
        <v>0.21907553076744099</v>
      </c>
      <c r="F37" s="415">
        <v>0.14061313867569</v>
      </c>
      <c r="G37" s="415">
        <v>5.4512575268745402E-2</v>
      </c>
      <c r="H37" s="421">
        <v>2.3446910381317099</v>
      </c>
      <c r="I37" s="415">
        <v>0.58579876146020304</v>
      </c>
    </row>
    <row r="38" spans="1:9" x14ac:dyDescent="0.2">
      <c r="A38" s="2" t="s">
        <v>55</v>
      </c>
      <c r="B38" s="418">
        <v>116</v>
      </c>
      <c r="C38" s="415">
        <v>0.37591221928596502</v>
      </c>
      <c r="D38" s="415">
        <v>0.38126754760742199</v>
      </c>
      <c r="E38" s="415">
        <v>0.14984300732612599</v>
      </c>
      <c r="F38" s="415">
        <v>8.3197847008705098E-2</v>
      </c>
      <c r="G38" s="415">
        <v>9.7793750464916195E-3</v>
      </c>
      <c r="H38" s="421">
        <v>1.96966457366943</v>
      </c>
      <c r="I38" s="415">
        <v>0.75717976971410095</v>
      </c>
    </row>
    <row r="39" spans="1:9" x14ac:dyDescent="0.2">
      <c r="A39" s="5" t="s">
        <v>56</v>
      </c>
      <c r="B39" s="417" t="s">
        <v>1</v>
      </c>
      <c r="C39" s="414" t="s">
        <v>1</v>
      </c>
      <c r="D39" s="414" t="s">
        <v>1</v>
      </c>
      <c r="E39" s="414" t="s">
        <v>1</v>
      </c>
      <c r="F39" s="414" t="s">
        <v>1</v>
      </c>
      <c r="G39" s="414" t="s">
        <v>1</v>
      </c>
      <c r="H39" s="420" t="s">
        <v>1</v>
      </c>
      <c r="I39" s="414" t="s">
        <v>1</v>
      </c>
    </row>
    <row r="40" spans="1:9" x14ac:dyDescent="0.2">
      <c r="A40" s="2" t="s">
        <v>57</v>
      </c>
      <c r="B40" s="418">
        <v>893</v>
      </c>
      <c r="C40" s="415">
        <v>0.19377988576888999</v>
      </c>
      <c r="D40" s="415">
        <v>0.30365163087844799</v>
      </c>
      <c r="E40" s="415">
        <v>0.181121230125427</v>
      </c>
      <c r="F40" s="415">
        <v>0.23691782355308499</v>
      </c>
      <c r="G40" s="415">
        <v>8.4529414772987393E-2</v>
      </c>
      <c r="H40" s="421">
        <v>2.71476531028748</v>
      </c>
      <c r="I40" s="415">
        <v>0.49743152405964602</v>
      </c>
    </row>
    <row r="41" spans="1:9" x14ac:dyDescent="0.2">
      <c r="A41" s="2" t="s">
        <v>58</v>
      </c>
      <c r="B41" s="418">
        <v>105</v>
      </c>
      <c r="C41" s="415">
        <v>0.25666776299476601</v>
      </c>
      <c r="D41" s="415">
        <v>0.28493770956993097</v>
      </c>
      <c r="E41" s="415">
        <v>0.20132045447826399</v>
      </c>
      <c r="F41" s="415">
        <v>0.16621293127536799</v>
      </c>
      <c r="G41" s="415">
        <v>9.0861126780509893E-2</v>
      </c>
      <c r="H41" s="421">
        <v>2.5496618747711199</v>
      </c>
      <c r="I41" s="415">
        <v>0.54160548063524805</v>
      </c>
    </row>
    <row r="42" spans="1:9" x14ac:dyDescent="0.2">
      <c r="A42" s="5" t="s">
        <v>59</v>
      </c>
      <c r="B42" s="417" t="s">
        <v>1</v>
      </c>
      <c r="C42" s="414" t="s">
        <v>1</v>
      </c>
      <c r="D42" s="414" t="s">
        <v>1</v>
      </c>
      <c r="E42" s="414" t="s">
        <v>1</v>
      </c>
      <c r="F42" s="414" t="s">
        <v>1</v>
      </c>
      <c r="G42" s="414" t="s">
        <v>1</v>
      </c>
      <c r="H42" s="420" t="s">
        <v>1</v>
      </c>
      <c r="I42" s="414" t="s">
        <v>1</v>
      </c>
    </row>
    <row r="43" spans="1:9" x14ac:dyDescent="0.2">
      <c r="A43" s="2" t="s">
        <v>60</v>
      </c>
      <c r="B43" s="418">
        <v>778</v>
      </c>
      <c r="C43" s="415">
        <v>0.199279129505157</v>
      </c>
      <c r="D43" s="415">
        <v>0.30407607555389399</v>
      </c>
      <c r="E43" s="415">
        <v>0.16989301145076799</v>
      </c>
      <c r="F43" s="415">
        <v>0.241838559508324</v>
      </c>
      <c r="G43" s="415">
        <v>8.49132239818573E-2</v>
      </c>
      <c r="H43" s="421">
        <v>2.7090306282043501</v>
      </c>
      <c r="I43" s="415">
        <v>0.50335520505905196</v>
      </c>
    </row>
    <row r="44" spans="1:9" x14ac:dyDescent="0.2">
      <c r="A44" s="2" t="s">
        <v>61</v>
      </c>
      <c r="B44" s="418">
        <v>140</v>
      </c>
      <c r="C44" s="415">
        <v>0.17896719276905099</v>
      </c>
      <c r="D44" s="415">
        <v>0.32018032670021102</v>
      </c>
      <c r="E44" s="415">
        <v>0.24970647692680401</v>
      </c>
      <c r="F44" s="415">
        <v>0.16444489359855699</v>
      </c>
      <c r="G44" s="415">
        <v>8.6701117455959306E-2</v>
      </c>
      <c r="H44" s="421">
        <v>2.6597323417663601</v>
      </c>
      <c r="I44" s="415">
        <v>0.49914751575032201</v>
      </c>
    </row>
    <row r="45" spans="1:9" x14ac:dyDescent="0.2">
      <c r="A45" s="2" t="s">
        <v>62</v>
      </c>
      <c r="B45" s="418">
        <v>90</v>
      </c>
      <c r="C45" s="415">
        <v>0.250352442264557</v>
      </c>
      <c r="D45" s="415">
        <v>0.26777389645576499</v>
      </c>
      <c r="E45" s="415">
        <v>0.206099033355713</v>
      </c>
      <c r="F45" s="415">
        <v>0.18185396492481201</v>
      </c>
      <c r="G45" s="415">
        <v>9.3920655548572499E-2</v>
      </c>
      <c r="H45" s="421">
        <v>2.6012165546417201</v>
      </c>
      <c r="I45" s="415">
        <v>0.51812634258066403</v>
      </c>
    </row>
    <row r="46" spans="1:9" x14ac:dyDescent="0.2">
      <c r="A46" s="5" t="s">
        <v>63</v>
      </c>
      <c r="B46" s="417" t="s">
        <v>1</v>
      </c>
      <c r="C46" s="414" t="s">
        <v>1</v>
      </c>
      <c r="D46" s="414" t="s">
        <v>1</v>
      </c>
      <c r="E46" s="414" t="s">
        <v>1</v>
      </c>
      <c r="F46" s="414" t="s">
        <v>1</v>
      </c>
      <c r="G46" s="414" t="s">
        <v>1</v>
      </c>
      <c r="H46" s="420" t="s">
        <v>1</v>
      </c>
      <c r="I46" s="414" t="s">
        <v>1</v>
      </c>
    </row>
    <row r="47" spans="1:9" x14ac:dyDescent="0.2">
      <c r="A47" s="2" t="s">
        <v>64</v>
      </c>
      <c r="B47" s="418">
        <v>124</v>
      </c>
      <c r="C47" s="415">
        <v>6.9712527096271501E-2</v>
      </c>
      <c r="D47" s="415">
        <v>0.24993589520454401</v>
      </c>
      <c r="E47" s="415">
        <v>0.19613257050514199</v>
      </c>
      <c r="F47" s="415">
        <v>0.33483916521072399</v>
      </c>
      <c r="G47" s="415">
        <v>0.14937984943389901</v>
      </c>
      <c r="H47" s="421">
        <v>3.2442378997802699</v>
      </c>
      <c r="I47" s="415">
        <v>0.31964841991924903</v>
      </c>
    </row>
    <row r="48" spans="1:9" x14ac:dyDescent="0.2">
      <c r="A48" s="2" t="s">
        <v>65</v>
      </c>
      <c r="B48" s="418">
        <v>69</v>
      </c>
      <c r="C48" s="415">
        <v>0.24032747745513899</v>
      </c>
      <c r="D48" s="415">
        <v>0.34801569581031799</v>
      </c>
      <c r="E48" s="415">
        <v>7.1982450783252702E-2</v>
      </c>
      <c r="F48" s="415">
        <v>0.22854383289814001</v>
      </c>
      <c r="G48" s="415">
        <v>0.111130550503731</v>
      </c>
      <c r="H48" s="421">
        <v>2.6221342086792001</v>
      </c>
      <c r="I48" s="415">
        <v>0.58834316888195903</v>
      </c>
    </row>
    <row r="49" spans="1:9" x14ac:dyDescent="0.2">
      <c r="A49" s="2" t="s">
        <v>66</v>
      </c>
      <c r="B49" s="418">
        <v>135</v>
      </c>
      <c r="C49" s="415">
        <v>0.15992757678031899</v>
      </c>
      <c r="D49" s="415">
        <v>0.33412146568298301</v>
      </c>
      <c r="E49" s="415">
        <v>0.28758144378662098</v>
      </c>
      <c r="F49" s="415">
        <v>0.15042622387409199</v>
      </c>
      <c r="G49" s="415">
        <v>6.7943312227725997E-2</v>
      </c>
      <c r="H49" s="421">
        <v>2.63233613967896</v>
      </c>
      <c r="I49" s="415">
        <v>0.49404903142044598</v>
      </c>
    </row>
    <row r="50" spans="1:9" x14ac:dyDescent="0.2">
      <c r="A50" s="2" t="s">
        <v>67</v>
      </c>
      <c r="B50" s="418">
        <v>121</v>
      </c>
      <c r="C50" s="415">
        <v>0.20265027880668601</v>
      </c>
      <c r="D50" s="415">
        <v>0.34071972966194197</v>
      </c>
      <c r="E50" s="415">
        <v>0.11486108601093301</v>
      </c>
      <c r="F50" s="415">
        <v>0.267494916915894</v>
      </c>
      <c r="G50" s="415">
        <v>7.4273981153964996E-2</v>
      </c>
      <c r="H50" s="421">
        <v>2.67002272605896</v>
      </c>
      <c r="I50" s="415">
        <v>0.54337001251704997</v>
      </c>
    </row>
    <row r="51" spans="1:9" x14ac:dyDescent="0.2">
      <c r="A51" s="2" t="s">
        <v>68</v>
      </c>
      <c r="B51" s="418">
        <v>132</v>
      </c>
      <c r="C51" s="415">
        <v>0.207918241620064</v>
      </c>
      <c r="D51" s="415">
        <v>0.386538326740265</v>
      </c>
      <c r="E51" s="415">
        <v>0.16859954595565799</v>
      </c>
      <c r="F51" s="415">
        <v>0.15858966112136799</v>
      </c>
      <c r="G51" s="415">
        <v>7.8354202210903195E-2</v>
      </c>
      <c r="H51" s="421">
        <v>2.5129232406616202</v>
      </c>
      <c r="I51" s="415">
        <v>0.59445658164746895</v>
      </c>
    </row>
    <row r="52" spans="1:9" x14ac:dyDescent="0.2">
      <c r="A52" s="2" t="s">
        <v>69</v>
      </c>
      <c r="B52" s="418">
        <v>98</v>
      </c>
      <c r="C52" s="415">
        <v>0.23205795884132399</v>
      </c>
      <c r="D52" s="415">
        <v>0.24939039349556</v>
      </c>
      <c r="E52" s="415">
        <v>0.27114829421043402</v>
      </c>
      <c r="F52" s="415">
        <v>0.22241039574146301</v>
      </c>
      <c r="G52" s="415">
        <v>2.4992965161800398E-2</v>
      </c>
      <c r="H52" s="421">
        <v>2.5588901042938201</v>
      </c>
      <c r="I52" s="415">
        <v>0.48144834874981401</v>
      </c>
    </row>
    <row r="53" spans="1:9" x14ac:dyDescent="0.2">
      <c r="A53" s="2" t="s">
        <v>70</v>
      </c>
      <c r="B53" s="418">
        <v>55</v>
      </c>
      <c r="C53" s="415">
        <v>0.129602506756783</v>
      </c>
      <c r="D53" s="415">
        <v>0.19155450165271801</v>
      </c>
      <c r="E53" s="415">
        <v>0.125943884253502</v>
      </c>
      <c r="F53" s="415">
        <v>0.38168254494667098</v>
      </c>
      <c r="G53" s="415">
        <v>0.17121657729148901</v>
      </c>
      <c r="H53" s="421">
        <v>3.2733561992645299</v>
      </c>
      <c r="I53" s="415">
        <v>0.32115700362388799</v>
      </c>
    </row>
    <row r="54" spans="1:9" x14ac:dyDescent="0.2">
      <c r="A54" s="2" t="s">
        <v>71</v>
      </c>
      <c r="B54" s="418">
        <v>100</v>
      </c>
      <c r="C54" s="415">
        <v>0.32825103402137801</v>
      </c>
      <c r="D54" s="415">
        <v>0.24251510202884699</v>
      </c>
      <c r="E54" s="415">
        <v>0.182948753237724</v>
      </c>
      <c r="F54" s="415">
        <v>0.17672340571880299</v>
      </c>
      <c r="G54" s="415">
        <v>6.9561712443828597E-2</v>
      </c>
      <c r="H54" s="421">
        <v>2.4168295860290501</v>
      </c>
      <c r="I54" s="415">
        <v>0.57076613179768498</v>
      </c>
    </row>
    <row r="55" spans="1:9" x14ac:dyDescent="0.2">
      <c r="A55" s="2" t="s">
        <v>72</v>
      </c>
      <c r="B55" s="418">
        <v>54</v>
      </c>
      <c r="C55" s="415">
        <v>0.31610316038131703</v>
      </c>
      <c r="D55" s="415">
        <v>0.27557882666587802</v>
      </c>
      <c r="E55" s="415">
        <v>0.18515029549598699</v>
      </c>
      <c r="F55" s="415">
        <v>0.14795628190040599</v>
      </c>
      <c r="G55" s="415">
        <v>7.5211435556411702E-2</v>
      </c>
      <c r="H55" s="421">
        <v>2.3905940055847199</v>
      </c>
      <c r="I55" s="415">
        <v>0.59168198704719499</v>
      </c>
    </row>
    <row r="56" spans="1:9" x14ac:dyDescent="0.2">
      <c r="A56" s="2" t="s">
        <v>73</v>
      </c>
      <c r="B56" s="418">
        <v>137</v>
      </c>
      <c r="C56" s="415">
        <v>0.19238869845867199</v>
      </c>
      <c r="D56" s="415">
        <v>0.28098550438880898</v>
      </c>
      <c r="E56" s="415">
        <v>0.19126367568969699</v>
      </c>
      <c r="F56" s="415">
        <v>0.23536710441112499</v>
      </c>
      <c r="G56" s="415">
        <v>9.9995009601116194E-2</v>
      </c>
      <c r="H56" s="421">
        <v>2.7695941925048801</v>
      </c>
      <c r="I56" s="415">
        <v>0.47337420637439298</v>
      </c>
    </row>
    <row r="57" spans="1:9" x14ac:dyDescent="0.2">
      <c r="A57" s="5" t="s">
        <v>74</v>
      </c>
      <c r="B57" s="417" t="s">
        <v>1</v>
      </c>
      <c r="C57" s="414" t="s">
        <v>1</v>
      </c>
      <c r="D57" s="414" t="s">
        <v>1</v>
      </c>
      <c r="E57" s="414" t="s">
        <v>1</v>
      </c>
      <c r="F57" s="414" t="s">
        <v>1</v>
      </c>
      <c r="G57" s="414" t="s">
        <v>1</v>
      </c>
      <c r="H57" s="420" t="s">
        <v>1</v>
      </c>
      <c r="I57" s="414" t="s">
        <v>1</v>
      </c>
    </row>
    <row r="58" spans="1:9" x14ac:dyDescent="0.2">
      <c r="A58" s="2" t="s">
        <v>75</v>
      </c>
      <c r="B58" s="418">
        <v>124</v>
      </c>
      <c r="C58" s="415">
        <v>6.9712527096271501E-2</v>
      </c>
      <c r="D58" s="415">
        <v>0.24993589520454401</v>
      </c>
      <c r="E58" s="415">
        <v>0.19613257050514199</v>
      </c>
      <c r="F58" s="415">
        <v>0.33483916521072399</v>
      </c>
      <c r="G58" s="415">
        <v>0.14937984943389901</v>
      </c>
      <c r="H58" s="421">
        <v>3.2442378997802699</v>
      </c>
      <c r="I58" s="415">
        <v>0.31964841991924903</v>
      </c>
    </row>
    <row r="59" spans="1:9" x14ac:dyDescent="0.2">
      <c r="A59" s="2" t="s">
        <v>76</v>
      </c>
      <c r="B59" s="418">
        <v>615</v>
      </c>
      <c r="C59" s="415">
        <v>0.22065067291259799</v>
      </c>
      <c r="D59" s="415">
        <v>0.31520324945449801</v>
      </c>
      <c r="E59" s="415">
        <v>0.1873529702425</v>
      </c>
      <c r="F59" s="415">
        <v>0.20101742446422599</v>
      </c>
      <c r="G59" s="415">
        <v>7.5775690376758603E-2</v>
      </c>
      <c r="H59" s="421">
        <v>2.5960643291473402</v>
      </c>
      <c r="I59" s="415">
        <v>0.535853918374673</v>
      </c>
    </row>
    <row r="60" spans="1:9" x14ac:dyDescent="0.2">
      <c r="A60" s="2" t="s">
        <v>77</v>
      </c>
      <c r="B60" s="418">
        <v>196</v>
      </c>
      <c r="C60" s="415">
        <v>0.14404258131980899</v>
      </c>
      <c r="D60" s="415">
        <v>0.28604245185852101</v>
      </c>
      <c r="E60" s="415">
        <v>0.179294884204865</v>
      </c>
      <c r="F60" s="415">
        <v>0.26504164934158297</v>
      </c>
      <c r="G60" s="415">
        <v>0.125578433275223</v>
      </c>
      <c r="H60" s="421">
        <v>2.94207096099854</v>
      </c>
      <c r="I60" s="415">
        <v>0.43008503317832902</v>
      </c>
    </row>
    <row r="61" spans="1:9" x14ac:dyDescent="0.2">
      <c r="A61" s="2" t="s">
        <v>78</v>
      </c>
      <c r="B61" s="418">
        <v>90</v>
      </c>
      <c r="C61" s="415">
        <v>0.41424646973609902</v>
      </c>
      <c r="D61" s="415">
        <v>0.23765167593955999</v>
      </c>
      <c r="E61" s="415">
        <v>0.18358936905860901</v>
      </c>
      <c r="F61" s="415">
        <v>0.156230598688126</v>
      </c>
      <c r="G61" s="415">
        <v>8.2818949595093692E-3</v>
      </c>
      <c r="H61" s="421">
        <v>2.10664987564087</v>
      </c>
      <c r="I61" s="415">
        <v>0.65189814021151204</v>
      </c>
    </row>
    <row r="62" spans="1:9" x14ac:dyDescent="0.2">
      <c r="A62" s="5" t="s">
        <v>79</v>
      </c>
      <c r="B62" s="417" t="s">
        <v>1</v>
      </c>
      <c r="C62" s="414" t="s">
        <v>1</v>
      </c>
      <c r="D62" s="414" t="s">
        <v>1</v>
      </c>
      <c r="E62" s="414" t="s">
        <v>1</v>
      </c>
      <c r="F62" s="414" t="s">
        <v>1</v>
      </c>
      <c r="G62" s="414" t="s">
        <v>1</v>
      </c>
      <c r="H62" s="420" t="s">
        <v>1</v>
      </c>
      <c r="I62" s="414" t="s">
        <v>1</v>
      </c>
    </row>
    <row r="63" spans="1:9" x14ac:dyDescent="0.2">
      <c r="A63" s="2" t="s">
        <v>80</v>
      </c>
      <c r="B63" s="418">
        <v>838</v>
      </c>
      <c r="C63" s="415">
        <v>0.17329736053943601</v>
      </c>
      <c r="D63" s="415">
        <v>0.29016214609146102</v>
      </c>
      <c r="E63" s="415">
        <v>0.191400796175003</v>
      </c>
      <c r="F63" s="415">
        <v>0.24119940400123599</v>
      </c>
      <c r="G63" s="415">
        <v>0.10394029319286301</v>
      </c>
      <c r="H63" s="421">
        <v>2.8123230934143102</v>
      </c>
      <c r="I63" s="415">
        <v>0.46345950663089802</v>
      </c>
    </row>
    <row r="64" spans="1:9" x14ac:dyDescent="0.2">
      <c r="A64" s="2" t="s">
        <v>81</v>
      </c>
      <c r="B64" s="418">
        <v>29</v>
      </c>
      <c r="C64" s="415" t="s">
        <v>1</v>
      </c>
      <c r="D64" s="415" t="s">
        <v>1</v>
      </c>
      <c r="E64" s="415" t="s">
        <v>1</v>
      </c>
      <c r="F64" s="415" t="s">
        <v>1</v>
      </c>
      <c r="G64" s="415" t="s">
        <v>1</v>
      </c>
      <c r="H64" s="421" t="s">
        <v>1</v>
      </c>
      <c r="I64" s="415" t="s">
        <v>1</v>
      </c>
    </row>
    <row r="65" spans="1:9" x14ac:dyDescent="0.2">
      <c r="A65" s="2" t="s">
        <v>82</v>
      </c>
      <c r="B65" s="418">
        <v>54</v>
      </c>
      <c r="C65" s="415">
        <v>0.29836606979370101</v>
      </c>
      <c r="D65" s="415">
        <v>0.309819906949997</v>
      </c>
      <c r="E65" s="415">
        <v>0.22876359522342701</v>
      </c>
      <c r="F65" s="415">
        <v>0.130336448550224</v>
      </c>
      <c r="G65" s="415">
        <v>3.2713968306779903E-2</v>
      </c>
      <c r="H65" s="421">
        <v>2.2892122268676798</v>
      </c>
      <c r="I65" s="415">
        <v>0.60818598354070597</v>
      </c>
    </row>
    <row r="66" spans="1:9" x14ac:dyDescent="0.2">
      <c r="A66" s="2" t="s">
        <v>83</v>
      </c>
      <c r="B66" s="418">
        <v>91</v>
      </c>
      <c r="C66" s="415">
        <v>0.41527843475341802</v>
      </c>
      <c r="D66" s="415">
        <v>0.318998843431473</v>
      </c>
      <c r="E66" s="415">
        <v>9.1432645916938796E-2</v>
      </c>
      <c r="F66" s="415">
        <v>0.174290090799332</v>
      </c>
      <c r="G66" s="415">
        <v>0</v>
      </c>
      <c r="H66" s="421">
        <v>2.0247344970703098</v>
      </c>
      <c r="I66" s="415">
        <v>0.734277267243307</v>
      </c>
    </row>
    <row r="67" spans="1:9" x14ac:dyDescent="0.2">
      <c r="A67" s="5" t="s">
        <v>84</v>
      </c>
      <c r="B67" s="417" t="s">
        <v>1</v>
      </c>
      <c r="C67" s="414" t="s">
        <v>1</v>
      </c>
      <c r="D67" s="414" t="s">
        <v>1</v>
      </c>
      <c r="E67" s="414" t="s">
        <v>1</v>
      </c>
      <c r="F67" s="414" t="s">
        <v>1</v>
      </c>
      <c r="G67" s="414" t="s">
        <v>1</v>
      </c>
      <c r="H67" s="420" t="s">
        <v>1</v>
      </c>
      <c r="I67" s="414" t="s">
        <v>1</v>
      </c>
    </row>
    <row r="68" spans="1:9" x14ac:dyDescent="0.2">
      <c r="A68" s="2" t="s">
        <v>85</v>
      </c>
      <c r="B68" s="418">
        <v>921</v>
      </c>
      <c r="C68" s="415">
        <v>0.203526601195335</v>
      </c>
      <c r="D68" s="415">
        <v>0.29385113716125499</v>
      </c>
      <c r="E68" s="415">
        <v>0.18220353126525901</v>
      </c>
      <c r="F68" s="415">
        <v>0.22676339745521501</v>
      </c>
      <c r="G68" s="415">
        <v>9.3655318021774306E-2</v>
      </c>
      <c r="H68" s="421">
        <v>2.7131695747375502</v>
      </c>
      <c r="I68" s="415">
        <v>0.49737774576809601</v>
      </c>
    </row>
    <row r="69" spans="1:9" x14ac:dyDescent="0.2">
      <c r="A69" s="2" t="s">
        <v>86</v>
      </c>
      <c r="B69" s="418">
        <v>16</v>
      </c>
      <c r="C69" s="415" t="s">
        <v>1</v>
      </c>
      <c r="D69" s="415" t="s">
        <v>1</v>
      </c>
      <c r="E69" s="415" t="s">
        <v>1</v>
      </c>
      <c r="F69" s="415" t="s">
        <v>1</v>
      </c>
      <c r="G69" s="415" t="s">
        <v>1</v>
      </c>
      <c r="H69" s="421" t="s">
        <v>1</v>
      </c>
      <c r="I69" s="415" t="s">
        <v>1</v>
      </c>
    </row>
    <row r="70" spans="1:9" x14ac:dyDescent="0.2">
      <c r="A70" s="2" t="s">
        <v>87</v>
      </c>
      <c r="B70" s="418">
        <v>81</v>
      </c>
      <c r="C70" s="415">
        <v>0.168233126401901</v>
      </c>
      <c r="D70" s="415">
        <v>0.37337267398834201</v>
      </c>
      <c r="E70" s="415">
        <v>0.210715562105179</v>
      </c>
      <c r="F70" s="415">
        <v>0.21327054500579801</v>
      </c>
      <c r="G70" s="415">
        <v>3.4408096224069602E-2</v>
      </c>
      <c r="H70" s="421">
        <v>2.57224774360657</v>
      </c>
      <c r="I70" s="415">
        <v>0.54160579837260503</v>
      </c>
    </row>
    <row r="71" spans="1:9" x14ac:dyDescent="0.2">
      <c r="A71" s="2" t="s">
        <v>88</v>
      </c>
      <c r="B71" s="418">
        <v>6</v>
      </c>
      <c r="C71" s="415" t="s">
        <v>1</v>
      </c>
      <c r="D71" s="415" t="s">
        <v>1</v>
      </c>
      <c r="E71" s="415" t="s">
        <v>1</v>
      </c>
      <c r="F71" s="415" t="s">
        <v>1</v>
      </c>
      <c r="G71" s="415" t="s">
        <v>1</v>
      </c>
      <c r="H71" s="421" t="s">
        <v>1</v>
      </c>
      <c r="I71" s="415" t="s">
        <v>1</v>
      </c>
    </row>
    <row r="72" spans="1:9" x14ac:dyDescent="0.2">
      <c r="A72" s="5" t="s">
        <v>89</v>
      </c>
      <c r="B72" s="417" t="s">
        <v>1</v>
      </c>
      <c r="C72" s="414" t="s">
        <v>1</v>
      </c>
      <c r="D72" s="414" t="s">
        <v>1</v>
      </c>
      <c r="E72" s="414" t="s">
        <v>1</v>
      </c>
      <c r="F72" s="414" t="s">
        <v>1</v>
      </c>
      <c r="G72" s="414" t="s">
        <v>1</v>
      </c>
      <c r="H72" s="420" t="s">
        <v>1</v>
      </c>
      <c r="I72" s="414" t="s">
        <v>1</v>
      </c>
    </row>
    <row r="73" spans="1:9" x14ac:dyDescent="0.2">
      <c r="A73" s="2" t="s">
        <v>89</v>
      </c>
      <c r="B73" s="418">
        <v>865</v>
      </c>
      <c r="C73" s="415">
        <v>0.170602947473526</v>
      </c>
      <c r="D73" s="415">
        <v>0.30221650004386902</v>
      </c>
      <c r="E73" s="415">
        <v>0.19183708727359799</v>
      </c>
      <c r="F73" s="415">
        <v>0.23512145876884499</v>
      </c>
      <c r="G73" s="415">
        <v>0.10022200644016301</v>
      </c>
      <c r="H73" s="421">
        <v>2.79214310646057</v>
      </c>
      <c r="I73" s="415">
        <v>0.47281944751739502</v>
      </c>
    </row>
    <row r="74" spans="1:9" x14ac:dyDescent="0.2">
      <c r="A74" s="2" t="s">
        <v>90</v>
      </c>
      <c r="B74" s="418">
        <v>155</v>
      </c>
      <c r="C74" s="415">
        <v>0.43596395850181602</v>
      </c>
      <c r="D74" s="415">
        <v>0.273275226354599</v>
      </c>
      <c r="E74" s="415">
        <v>0.132535055279732</v>
      </c>
      <c r="F74" s="415">
        <v>0.14969964325428001</v>
      </c>
      <c r="G74" s="415">
        <v>8.5261128842830693E-3</v>
      </c>
      <c r="H74" s="421">
        <v>2.0215487480163601</v>
      </c>
      <c r="I74" s="415">
        <v>0.70923918749853698</v>
      </c>
    </row>
    <row r="75" spans="1:9" x14ac:dyDescent="0.2">
      <c r="A75" s="5" t="s">
        <v>91</v>
      </c>
      <c r="B75" s="417" t="s">
        <v>1</v>
      </c>
      <c r="C75" s="414" t="s">
        <v>1</v>
      </c>
      <c r="D75" s="414" t="s">
        <v>1</v>
      </c>
      <c r="E75" s="414" t="s">
        <v>1</v>
      </c>
      <c r="F75" s="414" t="s">
        <v>1</v>
      </c>
      <c r="G75" s="414" t="s">
        <v>1</v>
      </c>
      <c r="H75" s="420" t="s">
        <v>1</v>
      </c>
      <c r="I75" s="414" t="s">
        <v>1</v>
      </c>
    </row>
    <row r="76" spans="1:9" x14ac:dyDescent="0.2">
      <c r="A76" s="2" t="s">
        <v>92</v>
      </c>
      <c r="B76" s="418">
        <v>435</v>
      </c>
      <c r="C76" s="415">
        <v>0.15132731199264501</v>
      </c>
      <c r="D76" s="415">
        <v>0.28931447863578802</v>
      </c>
      <c r="E76" s="415">
        <v>0.19486303627491</v>
      </c>
      <c r="F76" s="415">
        <v>0.24604018032550801</v>
      </c>
      <c r="G76" s="415">
        <v>0.118454992771149</v>
      </c>
      <c r="H76" s="421">
        <v>2.8909809589386</v>
      </c>
      <c r="I76" s="415">
        <v>0.44064179062843301</v>
      </c>
    </row>
    <row r="77" spans="1:9" x14ac:dyDescent="0.2">
      <c r="A77" s="2" t="s">
        <v>93</v>
      </c>
      <c r="B77" s="418">
        <v>192</v>
      </c>
      <c r="C77" s="415">
        <v>0.24452099204063399</v>
      </c>
      <c r="D77" s="415">
        <v>0.27842733263969399</v>
      </c>
      <c r="E77" s="415">
        <v>0.19376757740974401</v>
      </c>
      <c r="F77" s="415">
        <v>0.21659383177757299</v>
      </c>
      <c r="G77" s="415">
        <v>6.6690266132354695E-2</v>
      </c>
      <c r="H77" s="421">
        <v>2.5825049877166699</v>
      </c>
      <c r="I77" s="415">
        <v>0.52294832468032804</v>
      </c>
    </row>
    <row r="78" spans="1:9" x14ac:dyDescent="0.2">
      <c r="A78" s="2" t="s">
        <v>94</v>
      </c>
      <c r="B78" s="418">
        <v>387</v>
      </c>
      <c r="C78" s="415">
        <v>0.239635244011879</v>
      </c>
      <c r="D78" s="415">
        <v>0.31571501493454002</v>
      </c>
      <c r="E78" s="415">
        <v>0.17421695590019201</v>
      </c>
      <c r="F78" s="415">
        <v>0.20538556575775099</v>
      </c>
      <c r="G78" s="415">
        <v>6.5047234296798706E-2</v>
      </c>
      <c r="H78" s="421">
        <v>2.54049444198608</v>
      </c>
      <c r="I78" s="415">
        <v>0.55535025067105503</v>
      </c>
    </row>
    <row r="79" spans="1:9" x14ac:dyDescent="0.2">
      <c r="A79" s="5" t="s">
        <v>95</v>
      </c>
      <c r="B79" s="417" t="s">
        <v>1</v>
      </c>
      <c r="C79" s="414" t="s">
        <v>1</v>
      </c>
      <c r="D79" s="414" t="s">
        <v>1</v>
      </c>
      <c r="E79" s="414" t="s">
        <v>1</v>
      </c>
      <c r="F79" s="414" t="s">
        <v>1</v>
      </c>
      <c r="G79" s="414" t="s">
        <v>1</v>
      </c>
      <c r="H79" s="420" t="s">
        <v>1</v>
      </c>
      <c r="I79" s="414" t="s">
        <v>1</v>
      </c>
    </row>
    <row r="80" spans="1:9" x14ac:dyDescent="0.2">
      <c r="A80" s="2" t="s">
        <v>96</v>
      </c>
      <c r="B80" s="418">
        <v>223</v>
      </c>
      <c r="C80" s="415">
        <v>0.20220987498760201</v>
      </c>
      <c r="D80" s="415">
        <v>0.32994946837425199</v>
      </c>
      <c r="E80" s="415">
        <v>0.23664341866970101</v>
      </c>
      <c r="F80" s="415">
        <v>0.17815423011779799</v>
      </c>
      <c r="G80" s="415">
        <v>5.3043000400066397E-2</v>
      </c>
      <c r="H80" s="421">
        <v>2.5498709678649898</v>
      </c>
      <c r="I80" s="415">
        <v>0.53215934732675096</v>
      </c>
    </row>
    <row r="81" spans="1:9" x14ac:dyDescent="0.2">
      <c r="A81" s="2" t="s">
        <v>97</v>
      </c>
      <c r="B81" s="418">
        <v>180</v>
      </c>
      <c r="C81" s="415">
        <v>0.28348216414451599</v>
      </c>
      <c r="D81" s="415">
        <v>0.316479802131653</v>
      </c>
      <c r="E81" s="415">
        <v>0.206501364707947</v>
      </c>
      <c r="F81" s="415">
        <v>0.145045265555382</v>
      </c>
      <c r="G81" s="415">
        <v>4.8491396009922E-2</v>
      </c>
      <c r="H81" s="421">
        <v>2.3585839271545401</v>
      </c>
      <c r="I81" s="415">
        <v>0.59996197074623403</v>
      </c>
    </row>
    <row r="82" spans="1:9" x14ac:dyDescent="0.2">
      <c r="A82" s="2" t="s">
        <v>98</v>
      </c>
      <c r="B82" s="418">
        <v>41</v>
      </c>
      <c r="C82" s="415">
        <v>0.11569961160421401</v>
      </c>
      <c r="D82" s="415">
        <v>0.41962286829948398</v>
      </c>
      <c r="E82" s="415">
        <v>0.102419674396515</v>
      </c>
      <c r="F82" s="415">
        <v>0.20203100144863101</v>
      </c>
      <c r="G82" s="415">
        <v>0.16022683680057501</v>
      </c>
      <c r="H82" s="421">
        <v>2.8714625835418701</v>
      </c>
      <c r="I82" s="415">
        <v>0.53532248389216097</v>
      </c>
    </row>
    <row r="83" spans="1:9" x14ac:dyDescent="0.2">
      <c r="A83" s="2" t="s">
        <v>99</v>
      </c>
      <c r="B83" s="418">
        <v>130</v>
      </c>
      <c r="C83" s="415">
        <v>0.18853096663951899</v>
      </c>
      <c r="D83" s="415">
        <v>0.25489583611488298</v>
      </c>
      <c r="E83" s="415">
        <v>0.15883108973503099</v>
      </c>
      <c r="F83" s="415">
        <v>0.225458979606628</v>
      </c>
      <c r="G83" s="415">
        <v>0.17228312790393799</v>
      </c>
      <c r="H83" s="421">
        <v>2.9380674362182599</v>
      </c>
      <c r="I83" s="415">
        <v>0.44342680275440199</v>
      </c>
    </row>
    <row r="84" spans="1:9" x14ac:dyDescent="0.2">
      <c r="A84" s="2" t="s">
        <v>100</v>
      </c>
      <c r="B84" s="418">
        <v>45</v>
      </c>
      <c r="C84" s="415">
        <v>0.232122153043747</v>
      </c>
      <c r="D84" s="415">
        <v>0.33842256665229797</v>
      </c>
      <c r="E84" s="415">
        <v>0.20281337201595301</v>
      </c>
      <c r="F84" s="415">
        <v>0.20490857958793601</v>
      </c>
      <c r="G84" s="415">
        <v>2.1733332425355901E-2</v>
      </c>
      <c r="H84" s="421">
        <v>2.4457082748413099</v>
      </c>
      <c r="I84" s="415">
        <v>0.57054471757059999</v>
      </c>
    </row>
    <row r="85" spans="1:9" x14ac:dyDescent="0.2">
      <c r="A85" s="2" t="s">
        <v>101</v>
      </c>
      <c r="B85" s="418">
        <v>108</v>
      </c>
      <c r="C85" s="415">
        <v>0.26707091927528398</v>
      </c>
      <c r="D85" s="415">
        <v>0.22427909076213801</v>
      </c>
      <c r="E85" s="415">
        <v>0.160718038678169</v>
      </c>
      <c r="F85" s="415">
        <v>0.25137141346931502</v>
      </c>
      <c r="G85" s="415">
        <v>9.6560552716255202E-2</v>
      </c>
      <c r="H85" s="421">
        <v>2.6860716342925999</v>
      </c>
      <c r="I85" s="415">
        <v>0.49135000271573698</v>
      </c>
    </row>
    <row r="86" spans="1:9" x14ac:dyDescent="0.2">
      <c r="A86" s="2" t="s">
        <v>102</v>
      </c>
      <c r="B86" s="418">
        <v>34</v>
      </c>
      <c r="C86" s="415">
        <v>0.33770120143890398</v>
      </c>
      <c r="D86" s="415">
        <v>0.34392520785331698</v>
      </c>
      <c r="E86" s="415">
        <v>0.13986636698245999</v>
      </c>
      <c r="F86" s="415">
        <v>0.17850719392299699</v>
      </c>
      <c r="G86" s="415">
        <v>0</v>
      </c>
      <c r="H86" s="421">
        <v>2.15917944908142</v>
      </c>
      <c r="I86" s="415">
        <v>0.68162642960627196</v>
      </c>
    </row>
    <row r="87" spans="1:9" x14ac:dyDescent="0.2">
      <c r="A87" s="2" t="s">
        <v>103</v>
      </c>
      <c r="B87" s="418">
        <v>51</v>
      </c>
      <c r="C87" s="415">
        <v>0.34900364279746998</v>
      </c>
      <c r="D87" s="415">
        <v>0.256928890943527</v>
      </c>
      <c r="E87" s="415">
        <v>8.7344706058502197E-2</v>
      </c>
      <c r="F87" s="415">
        <v>0.25546917319297802</v>
      </c>
      <c r="G87" s="415">
        <v>5.1253601908683798E-2</v>
      </c>
      <c r="H87" s="421">
        <v>2.4030401706695601</v>
      </c>
      <c r="I87" s="415">
        <v>0.60593252471189896</v>
      </c>
    </row>
    <row r="88" spans="1:9" x14ac:dyDescent="0.2">
      <c r="A88" s="2" t="s">
        <v>104</v>
      </c>
      <c r="B88" s="418">
        <v>194</v>
      </c>
      <c r="C88" s="415">
        <v>9.1097950935363797E-2</v>
      </c>
      <c r="D88" s="415">
        <v>0.27848750352859503</v>
      </c>
      <c r="E88" s="415">
        <v>0.19906935095787001</v>
      </c>
      <c r="F88" s="415">
        <v>0.31445780396461498</v>
      </c>
      <c r="G88" s="415">
        <v>0.116887405514717</v>
      </c>
      <c r="H88" s="421">
        <v>3.0875492095947301</v>
      </c>
      <c r="I88" s="415">
        <v>0.36958544895670598</v>
      </c>
    </row>
    <row r="89" spans="1:9" x14ac:dyDescent="0.2">
      <c r="A89" s="5" t="s">
        <v>105</v>
      </c>
      <c r="B89" s="417" t="s">
        <v>1</v>
      </c>
      <c r="C89" s="414" t="s">
        <v>1</v>
      </c>
      <c r="D89" s="414" t="s">
        <v>1</v>
      </c>
      <c r="E89" s="414" t="s">
        <v>1</v>
      </c>
      <c r="F89" s="414" t="s">
        <v>1</v>
      </c>
      <c r="G89" s="414" t="s">
        <v>1</v>
      </c>
      <c r="H89" s="420" t="s">
        <v>1</v>
      </c>
      <c r="I89" s="414" t="s">
        <v>1</v>
      </c>
    </row>
    <row r="90" spans="1:9" x14ac:dyDescent="0.2">
      <c r="A90" s="2" t="s">
        <v>106</v>
      </c>
      <c r="B90" s="418">
        <v>125</v>
      </c>
      <c r="C90" s="415">
        <v>0.20711892843246499</v>
      </c>
      <c r="D90" s="415">
        <v>0.27682819962501498</v>
      </c>
      <c r="E90" s="415">
        <v>0.16122727096080799</v>
      </c>
      <c r="F90" s="415">
        <v>0.21425268054008501</v>
      </c>
      <c r="G90" s="415">
        <v>0.140572920441628</v>
      </c>
      <c r="H90" s="421">
        <v>2.80433249473572</v>
      </c>
      <c r="I90" s="415">
        <v>0.48394712805748002</v>
      </c>
    </row>
    <row r="91" spans="1:9" x14ac:dyDescent="0.2">
      <c r="A91" s="2" t="s">
        <v>107</v>
      </c>
      <c r="B91" s="418">
        <v>259</v>
      </c>
      <c r="C91" s="415">
        <v>0.177158802747726</v>
      </c>
      <c r="D91" s="415">
        <v>0.30832284688949602</v>
      </c>
      <c r="E91" s="415">
        <v>0.19514091312885301</v>
      </c>
      <c r="F91" s="415">
        <v>0.20868018269538899</v>
      </c>
      <c r="G91" s="415">
        <v>0.110697261989117</v>
      </c>
      <c r="H91" s="421">
        <v>2.7674343585968</v>
      </c>
      <c r="I91" s="415">
        <v>0.48548164602010202</v>
      </c>
    </row>
    <row r="92" spans="1:9" x14ac:dyDescent="0.2">
      <c r="A92" s="2" t="s">
        <v>108</v>
      </c>
      <c r="B92" s="418">
        <v>477</v>
      </c>
      <c r="C92" s="415">
        <v>0.20744973421096799</v>
      </c>
      <c r="D92" s="415">
        <v>0.307396590709686</v>
      </c>
      <c r="E92" s="415">
        <v>0.186741799116135</v>
      </c>
      <c r="F92" s="415">
        <v>0.248424127697945</v>
      </c>
      <c r="G92" s="415">
        <v>4.9987770617008202E-2</v>
      </c>
      <c r="H92" s="421">
        <v>2.6261036396026598</v>
      </c>
      <c r="I92" s="415">
        <v>0.51484631341294196</v>
      </c>
    </row>
    <row r="93" spans="1:9" x14ac:dyDescent="0.2">
      <c r="A93" s="2" t="s">
        <v>109</v>
      </c>
      <c r="B93" s="418">
        <v>81</v>
      </c>
      <c r="C93" s="415">
        <v>0.32842981815338101</v>
      </c>
      <c r="D93" s="415">
        <v>0.309484362602234</v>
      </c>
      <c r="E93" s="415">
        <v>0.15672674775123599</v>
      </c>
      <c r="F93" s="415">
        <v>0.14873968064785001</v>
      </c>
      <c r="G93" s="415">
        <v>5.6619379669427899E-2</v>
      </c>
      <c r="H93" s="421">
        <v>2.2956345081329301</v>
      </c>
      <c r="I93" s="415">
        <v>0.63791418788486198</v>
      </c>
    </row>
    <row r="94" spans="1:9" x14ac:dyDescent="0.2">
      <c r="A94" s="5" t="s">
        <v>110</v>
      </c>
      <c r="B94" s="417" t="s">
        <v>1</v>
      </c>
      <c r="C94" s="414" t="s">
        <v>1</v>
      </c>
      <c r="D94" s="414" t="s">
        <v>1</v>
      </c>
      <c r="E94" s="414" t="s">
        <v>1</v>
      </c>
      <c r="F94" s="414" t="s">
        <v>1</v>
      </c>
      <c r="G94" s="414" t="s">
        <v>1</v>
      </c>
      <c r="H94" s="420" t="s">
        <v>1</v>
      </c>
      <c r="I94" s="414" t="s">
        <v>1</v>
      </c>
    </row>
    <row r="95" spans="1:9" x14ac:dyDescent="0.2">
      <c r="A95" s="2" t="s">
        <v>106</v>
      </c>
      <c r="B95" s="418">
        <v>207</v>
      </c>
      <c r="C95" s="415">
        <v>0.20288738608360299</v>
      </c>
      <c r="D95" s="415">
        <v>0.24499081075191501</v>
      </c>
      <c r="E95" s="415">
        <v>0.184121623635292</v>
      </c>
      <c r="F95" s="415">
        <v>0.24652639031410201</v>
      </c>
      <c r="G95" s="415">
        <v>0.121473796665668</v>
      </c>
      <c r="H95" s="421">
        <v>2.8387084007263201</v>
      </c>
      <c r="I95" s="415">
        <v>0.447878193498565</v>
      </c>
    </row>
    <row r="96" spans="1:9" x14ac:dyDescent="0.2">
      <c r="A96" s="2" t="s">
        <v>107</v>
      </c>
      <c r="B96" s="418">
        <v>318</v>
      </c>
      <c r="C96" s="415">
        <v>0.189672872424126</v>
      </c>
      <c r="D96" s="415">
        <v>0.34175217151641801</v>
      </c>
      <c r="E96" s="415">
        <v>0.173187211155891</v>
      </c>
      <c r="F96" s="415">
        <v>0.210203006863594</v>
      </c>
      <c r="G96" s="415">
        <v>8.5184752941131606E-2</v>
      </c>
      <c r="H96" s="421">
        <v>2.65947461128235</v>
      </c>
      <c r="I96" s="415">
        <v>0.531425036021694</v>
      </c>
    </row>
    <row r="97" spans="1:9" x14ac:dyDescent="0.2">
      <c r="A97" s="2" t="s">
        <v>108</v>
      </c>
      <c r="B97" s="418">
        <v>373</v>
      </c>
      <c r="C97" s="415">
        <v>0.213616698980331</v>
      </c>
      <c r="D97" s="415">
        <v>0.30743658542633101</v>
      </c>
      <c r="E97" s="415">
        <v>0.190640598535538</v>
      </c>
      <c r="F97" s="415">
        <v>0.23208391666412401</v>
      </c>
      <c r="G97" s="415">
        <v>5.6222200393676799E-2</v>
      </c>
      <c r="H97" s="421">
        <v>2.6098582744598402</v>
      </c>
      <c r="I97" s="415">
        <v>0.52105328440666199</v>
      </c>
    </row>
    <row r="98" spans="1:9" x14ac:dyDescent="0.2">
      <c r="A98" s="2" t="s">
        <v>109</v>
      </c>
      <c r="B98" s="418">
        <v>44</v>
      </c>
      <c r="C98" s="415">
        <v>0.32275140285491899</v>
      </c>
      <c r="D98" s="415">
        <v>0.296131491661072</v>
      </c>
      <c r="E98" s="415">
        <v>0.20253583788871801</v>
      </c>
      <c r="F98" s="415">
        <v>0.111292004585266</v>
      </c>
      <c r="G98" s="415">
        <v>6.7289277911186204E-2</v>
      </c>
      <c r="H98" s="421">
        <v>2.3042364120483398</v>
      </c>
      <c r="I98" s="415">
        <v>0.61888288529391799</v>
      </c>
    </row>
    <row r="99" spans="1:9" x14ac:dyDescent="0.2">
      <c r="A99" s="5" t="s">
        <v>111</v>
      </c>
      <c r="B99" s="417" t="s">
        <v>1</v>
      </c>
      <c r="C99" s="414" t="s">
        <v>1</v>
      </c>
      <c r="D99" s="414" t="s">
        <v>1</v>
      </c>
      <c r="E99" s="414" t="s">
        <v>1</v>
      </c>
      <c r="F99" s="414" t="s">
        <v>1</v>
      </c>
      <c r="G99" s="414" t="s">
        <v>1</v>
      </c>
      <c r="H99" s="420" t="s">
        <v>1</v>
      </c>
      <c r="I99" s="414" t="s">
        <v>1</v>
      </c>
    </row>
    <row r="100" spans="1:9" x14ac:dyDescent="0.2">
      <c r="A100" s="2" t="s">
        <v>112</v>
      </c>
      <c r="B100" s="418">
        <v>69</v>
      </c>
      <c r="C100" s="415">
        <v>6.2339209020137801E-2</v>
      </c>
      <c r="D100" s="415">
        <v>0.25404018163681003</v>
      </c>
      <c r="E100" s="415">
        <v>0.157655134797096</v>
      </c>
      <c r="F100" s="415">
        <v>0.34371986985206598</v>
      </c>
      <c r="G100" s="415">
        <v>0.18224559724330899</v>
      </c>
      <c r="H100" s="421">
        <v>3.3294925689697301</v>
      </c>
      <c r="I100" s="415">
        <v>0.31637939301415802</v>
      </c>
    </row>
    <row r="101" spans="1:9" x14ac:dyDescent="0.2">
      <c r="A101" s="2" t="s">
        <v>113</v>
      </c>
      <c r="B101" s="418">
        <v>209</v>
      </c>
      <c r="C101" s="415">
        <v>0.17954158782959001</v>
      </c>
      <c r="D101" s="415">
        <v>0.25956687331199602</v>
      </c>
      <c r="E101" s="415">
        <v>0.23786352574825301</v>
      </c>
      <c r="F101" s="415">
        <v>0.21801501512527499</v>
      </c>
      <c r="G101" s="415">
        <v>0.105013005435467</v>
      </c>
      <c r="H101" s="421">
        <v>2.8093910217285201</v>
      </c>
      <c r="I101" s="415">
        <v>0.43910845786997299</v>
      </c>
    </row>
    <row r="102" spans="1:9" x14ac:dyDescent="0.2">
      <c r="A102" s="2" t="s">
        <v>114</v>
      </c>
      <c r="B102" s="418">
        <v>238</v>
      </c>
      <c r="C102" s="415">
        <v>0.224359706044197</v>
      </c>
      <c r="D102" s="415">
        <v>0.317240029573441</v>
      </c>
      <c r="E102" s="415">
        <v>0.17236293852329301</v>
      </c>
      <c r="F102" s="415">
        <v>0.238963663578033</v>
      </c>
      <c r="G102" s="415">
        <v>4.7073654830455801E-2</v>
      </c>
      <c r="H102" s="421">
        <v>2.5671515464782702</v>
      </c>
      <c r="I102" s="415">
        <v>0.54159973965287</v>
      </c>
    </row>
    <row r="103" spans="1:9" x14ac:dyDescent="0.2">
      <c r="A103" s="2" t="s">
        <v>115</v>
      </c>
      <c r="B103" s="418">
        <v>149</v>
      </c>
      <c r="C103" s="415">
        <v>0.235871165990829</v>
      </c>
      <c r="D103" s="415">
        <v>0.386484384536743</v>
      </c>
      <c r="E103" s="415">
        <v>0.19085986912250499</v>
      </c>
      <c r="F103" s="415">
        <v>0.138885542750359</v>
      </c>
      <c r="G103" s="415">
        <v>4.7899041324853897E-2</v>
      </c>
      <c r="H103" s="421">
        <v>2.3764569759368901</v>
      </c>
      <c r="I103" s="415">
        <v>0.62235554820911798</v>
      </c>
    </row>
    <row r="104" spans="1:9" x14ac:dyDescent="0.2">
      <c r="A104" s="2" t="s">
        <v>116</v>
      </c>
      <c r="B104" s="418">
        <v>128</v>
      </c>
      <c r="C104" s="415">
        <v>0.27361583709716802</v>
      </c>
      <c r="D104" s="415">
        <v>0.25083959102630599</v>
      </c>
      <c r="E104" s="415">
        <v>0.156666144728661</v>
      </c>
      <c r="F104" s="415">
        <v>0.24531531333923301</v>
      </c>
      <c r="G104" s="415">
        <v>7.3563121259212494E-2</v>
      </c>
      <c r="H104" s="421">
        <v>2.59437036514282</v>
      </c>
      <c r="I104" s="415">
        <v>0.52445542421597702</v>
      </c>
    </row>
    <row r="105" spans="1:9" x14ac:dyDescent="0.2">
      <c r="A105" s="2" t="s">
        <v>117</v>
      </c>
      <c r="B105" s="418">
        <v>123</v>
      </c>
      <c r="C105" s="415">
        <v>0.166415899991989</v>
      </c>
      <c r="D105" s="415">
        <v>0.32164174318313599</v>
      </c>
      <c r="E105" s="415">
        <v>0.202993825078011</v>
      </c>
      <c r="F105" s="415">
        <v>0.192999362945557</v>
      </c>
      <c r="G105" s="415">
        <v>0.115949168801308</v>
      </c>
      <c r="H105" s="421">
        <v>2.7704241275787398</v>
      </c>
      <c r="I105" s="415">
        <v>0.48805764317512501</v>
      </c>
    </row>
    <row r="106" spans="1:9" x14ac:dyDescent="0.2">
      <c r="A106" s="2" t="s">
        <v>118</v>
      </c>
      <c r="B106" s="418">
        <v>100</v>
      </c>
      <c r="C106" s="415">
        <v>0.26588180661201499</v>
      </c>
      <c r="D106" s="415">
        <v>0.25493055582046498</v>
      </c>
      <c r="E106" s="415">
        <v>0.175083458423615</v>
      </c>
      <c r="F106" s="415">
        <v>0.18831823766231501</v>
      </c>
      <c r="G106" s="415">
        <v>0.11578591912984799</v>
      </c>
      <c r="H106" s="421">
        <v>2.6331958770752002</v>
      </c>
      <c r="I106" s="415">
        <v>0.52081237407354397</v>
      </c>
    </row>
    <row r="107" spans="1:9" x14ac:dyDescent="0.2">
      <c r="A107" s="5" t="s">
        <v>111</v>
      </c>
      <c r="B107" s="417" t="s">
        <v>1</v>
      </c>
      <c r="C107" s="414" t="s">
        <v>1</v>
      </c>
      <c r="D107" s="414" t="s">
        <v>1</v>
      </c>
      <c r="E107" s="414" t="s">
        <v>1</v>
      </c>
      <c r="F107" s="414" t="s">
        <v>1</v>
      </c>
      <c r="G107" s="414" t="s">
        <v>1</v>
      </c>
      <c r="H107" s="420" t="s">
        <v>1</v>
      </c>
      <c r="I107" s="414" t="s">
        <v>1</v>
      </c>
    </row>
    <row r="108" spans="1:9" x14ac:dyDescent="0.2">
      <c r="A108" s="2" t="s">
        <v>119</v>
      </c>
      <c r="B108" s="418">
        <v>278</v>
      </c>
      <c r="C108" s="415">
        <v>0.13958282768726299</v>
      </c>
      <c r="D108" s="415">
        <v>0.25768262147903398</v>
      </c>
      <c r="E108" s="415">
        <v>0.21051742136478399</v>
      </c>
      <c r="F108" s="415">
        <v>0.260872602462769</v>
      </c>
      <c r="G108" s="415">
        <v>0.13134454190730999</v>
      </c>
      <c r="H108" s="421">
        <v>2.9867134094238299</v>
      </c>
      <c r="I108" s="415">
        <v>0.39726544324658197</v>
      </c>
    </row>
    <row r="109" spans="1:9" x14ac:dyDescent="0.2">
      <c r="A109" s="2" t="s">
        <v>120</v>
      </c>
      <c r="B109" s="418">
        <v>320</v>
      </c>
      <c r="C109" s="415">
        <v>0.20303307473659499</v>
      </c>
      <c r="D109" s="415">
        <v>0.34192377328872697</v>
      </c>
      <c r="E109" s="415">
        <v>0.19063752889633201</v>
      </c>
      <c r="F109" s="415">
        <v>0.20575530827045399</v>
      </c>
      <c r="G109" s="415">
        <v>5.8650311082601499E-2</v>
      </c>
      <c r="H109" s="421">
        <v>2.5750660896301301</v>
      </c>
      <c r="I109" s="415">
        <v>0.54495685005544403</v>
      </c>
    </row>
    <row r="110" spans="1:9" x14ac:dyDescent="0.2">
      <c r="A110" s="2" t="s">
        <v>121</v>
      </c>
      <c r="B110" s="418">
        <v>195</v>
      </c>
      <c r="C110" s="415">
        <v>0.29420521855354298</v>
      </c>
      <c r="D110" s="415">
        <v>0.285430818796158</v>
      </c>
      <c r="E110" s="415">
        <v>0.14969518780708299</v>
      </c>
      <c r="F110" s="415">
        <v>0.22034831345081299</v>
      </c>
      <c r="G110" s="415">
        <v>5.0320472568273503E-2</v>
      </c>
      <c r="H110" s="421">
        <v>2.4471480846404998</v>
      </c>
      <c r="I110" s="415">
        <v>0.57963603087176396</v>
      </c>
    </row>
    <row r="111" spans="1:9" x14ac:dyDescent="0.2">
      <c r="A111" s="2" t="s">
        <v>122</v>
      </c>
      <c r="B111" s="418">
        <v>223</v>
      </c>
      <c r="C111" s="415">
        <v>0.21158228814601901</v>
      </c>
      <c r="D111" s="415">
        <v>0.29134890437126199</v>
      </c>
      <c r="E111" s="415">
        <v>0.190320044755936</v>
      </c>
      <c r="F111" s="415">
        <v>0.19087371230125399</v>
      </c>
      <c r="G111" s="415">
        <v>0.11587504297494899</v>
      </c>
      <c r="H111" s="421">
        <v>2.7081103324890101</v>
      </c>
      <c r="I111" s="415">
        <v>0.50293119626440996</v>
      </c>
    </row>
    <row r="112" spans="1:9" x14ac:dyDescent="0.2">
      <c r="A112" s="5" t="s">
        <v>111</v>
      </c>
      <c r="B112" s="417" t="s">
        <v>1</v>
      </c>
      <c r="C112" s="414" t="s">
        <v>1</v>
      </c>
      <c r="D112" s="414" t="s">
        <v>1</v>
      </c>
      <c r="E112" s="414" t="s">
        <v>1</v>
      </c>
      <c r="F112" s="414" t="s">
        <v>1</v>
      </c>
      <c r="G112" s="414" t="s">
        <v>1</v>
      </c>
      <c r="H112" s="420" t="s">
        <v>1</v>
      </c>
      <c r="I112" s="414" t="s">
        <v>1</v>
      </c>
    </row>
    <row r="113" spans="1:9" x14ac:dyDescent="0.2">
      <c r="A113" s="2" t="s">
        <v>119</v>
      </c>
      <c r="B113" s="418">
        <v>278</v>
      </c>
      <c r="C113" s="415">
        <v>0.13958282768726299</v>
      </c>
      <c r="D113" s="415">
        <v>0.25768262147903398</v>
      </c>
      <c r="E113" s="415">
        <v>0.21051742136478399</v>
      </c>
      <c r="F113" s="415">
        <v>0.260872602462769</v>
      </c>
      <c r="G113" s="415">
        <v>0.13134454190730999</v>
      </c>
      <c r="H113" s="421">
        <v>2.9867134094238299</v>
      </c>
      <c r="I113" s="415">
        <v>0.39726544324658197</v>
      </c>
    </row>
    <row r="114" spans="1:9" x14ac:dyDescent="0.2">
      <c r="A114" s="2" t="s">
        <v>123</v>
      </c>
      <c r="B114" s="418">
        <v>387</v>
      </c>
      <c r="C114" s="415">
        <v>0.22904938459396401</v>
      </c>
      <c r="D114" s="415">
        <v>0.34544962644576999</v>
      </c>
      <c r="E114" s="415">
        <v>0.17989844083786</v>
      </c>
      <c r="F114" s="415">
        <v>0.19819262623786901</v>
      </c>
      <c r="G114" s="415">
        <v>4.7409910708665799E-2</v>
      </c>
      <c r="H114" s="421">
        <v>2.4894640445709202</v>
      </c>
      <c r="I114" s="415">
        <v>0.574499017460261</v>
      </c>
    </row>
    <row r="115" spans="1:9" x14ac:dyDescent="0.2">
      <c r="A115" s="2" t="s">
        <v>124</v>
      </c>
      <c r="B115" s="418">
        <v>351</v>
      </c>
      <c r="C115" s="415">
        <v>0.24072040617466001</v>
      </c>
      <c r="D115" s="415">
        <v>0.27232104539871199</v>
      </c>
      <c r="E115" s="415">
        <v>0.17451228201389299</v>
      </c>
      <c r="F115" s="415">
        <v>0.21644578874111201</v>
      </c>
      <c r="G115" s="415">
        <v>9.6000477671623202E-2</v>
      </c>
      <c r="H115" s="421">
        <v>2.6546847820282</v>
      </c>
      <c r="I115" s="415">
        <v>0.513041451573372</v>
      </c>
    </row>
    <row r="116" spans="1:9" x14ac:dyDescent="0.2">
      <c r="A116" s="5" t="s">
        <v>125</v>
      </c>
      <c r="B116" s="417" t="s">
        <v>1</v>
      </c>
      <c r="C116" s="414" t="s">
        <v>1</v>
      </c>
      <c r="D116" s="414" t="s">
        <v>1</v>
      </c>
      <c r="E116" s="414" t="s">
        <v>1</v>
      </c>
      <c r="F116" s="414" t="s">
        <v>1</v>
      </c>
      <c r="G116" s="414" t="s">
        <v>1</v>
      </c>
      <c r="H116" s="420" t="s">
        <v>1</v>
      </c>
      <c r="I116" s="414" t="s">
        <v>1</v>
      </c>
    </row>
    <row r="117" spans="1:9" x14ac:dyDescent="0.2">
      <c r="A117" s="2" t="s">
        <v>126</v>
      </c>
      <c r="B117" s="418">
        <v>147</v>
      </c>
      <c r="C117" s="415">
        <v>0.222708284854889</v>
      </c>
      <c r="D117" s="415">
        <v>0.26906302571296697</v>
      </c>
      <c r="E117" s="415">
        <v>0.16900937259197199</v>
      </c>
      <c r="F117" s="415">
        <v>0.208277568221092</v>
      </c>
      <c r="G117" s="415">
        <v>0.13094173371791801</v>
      </c>
      <c r="H117" s="421">
        <v>2.7556815147399898</v>
      </c>
      <c r="I117" s="415">
        <v>0.49177131789582001</v>
      </c>
    </row>
    <row r="118" spans="1:9" x14ac:dyDescent="0.2">
      <c r="A118" s="2" t="s">
        <v>127</v>
      </c>
      <c r="B118" s="418">
        <v>38</v>
      </c>
      <c r="C118" s="415">
        <v>0.18993948400020599</v>
      </c>
      <c r="D118" s="415">
        <v>0.174431532621384</v>
      </c>
      <c r="E118" s="415">
        <v>0.25509801506996199</v>
      </c>
      <c r="F118" s="415">
        <v>0.31060823798179599</v>
      </c>
      <c r="G118" s="415">
        <v>6.9922715425491305E-2</v>
      </c>
      <c r="H118" s="421">
        <v>2.8961431980133101</v>
      </c>
      <c r="I118" s="415">
        <v>0.36437102205114102</v>
      </c>
    </row>
    <row r="119" spans="1:9" x14ac:dyDescent="0.2">
      <c r="A119" s="2" t="s">
        <v>128</v>
      </c>
      <c r="B119" s="418">
        <v>63</v>
      </c>
      <c r="C119" s="415">
        <v>8.5229612886905698E-2</v>
      </c>
      <c r="D119" s="415">
        <v>0.42636618018150302</v>
      </c>
      <c r="E119" s="415">
        <v>0.14126847684383401</v>
      </c>
      <c r="F119" s="415">
        <v>0.220354855060577</v>
      </c>
      <c r="G119" s="415">
        <v>0.12678088247776001</v>
      </c>
      <c r="H119" s="421">
        <v>2.8770911693572998</v>
      </c>
      <c r="I119" s="415">
        <v>0.511595789256723</v>
      </c>
    </row>
    <row r="120" spans="1:9" x14ac:dyDescent="0.2">
      <c r="A120" s="2" t="s">
        <v>129</v>
      </c>
      <c r="B120" s="418">
        <v>136</v>
      </c>
      <c r="C120" s="415">
        <v>0.19774267077446001</v>
      </c>
      <c r="D120" s="415">
        <v>0.30384802818298301</v>
      </c>
      <c r="E120" s="415">
        <v>0.19836612045764901</v>
      </c>
      <c r="F120" s="415">
        <v>0.17628301680087999</v>
      </c>
      <c r="G120" s="415">
        <v>0.123760148882866</v>
      </c>
      <c r="H120" s="421">
        <v>2.72446990013123</v>
      </c>
      <c r="I120" s="415">
        <v>0.50159070643172698</v>
      </c>
    </row>
    <row r="121" spans="1:9" x14ac:dyDescent="0.2">
      <c r="A121" s="2" t="s">
        <v>130</v>
      </c>
      <c r="B121" s="418">
        <v>143</v>
      </c>
      <c r="C121" s="415">
        <v>0.213181242346764</v>
      </c>
      <c r="D121" s="415">
        <v>0.32768964767456099</v>
      </c>
      <c r="E121" s="415">
        <v>0.15810503065586101</v>
      </c>
      <c r="F121" s="415">
        <v>0.26683896780013999</v>
      </c>
      <c r="G121" s="415">
        <v>3.41851003468037E-2</v>
      </c>
      <c r="H121" s="421">
        <v>2.5811569690704301</v>
      </c>
      <c r="I121" s="415">
        <v>0.54087089606602701</v>
      </c>
    </row>
    <row r="122" spans="1:9" x14ac:dyDescent="0.2">
      <c r="A122" s="2" t="s">
        <v>131</v>
      </c>
      <c r="B122" s="418">
        <v>100</v>
      </c>
      <c r="C122" s="415">
        <v>0.166679292917252</v>
      </c>
      <c r="D122" s="415">
        <v>0.25562962889671298</v>
      </c>
      <c r="E122" s="415">
        <v>0.238505199551582</v>
      </c>
      <c r="F122" s="415">
        <v>0.271852016448975</v>
      </c>
      <c r="G122" s="415">
        <v>6.7333862185478197E-2</v>
      </c>
      <c r="H122" s="421">
        <v>2.8175315856933598</v>
      </c>
      <c r="I122" s="415">
        <v>0.42230892181396501</v>
      </c>
    </row>
    <row r="123" spans="1:9" x14ac:dyDescent="0.2">
      <c r="A123" s="2" t="s">
        <v>132</v>
      </c>
      <c r="B123" s="418">
        <v>45</v>
      </c>
      <c r="C123" s="415">
        <v>0.27801594138145402</v>
      </c>
      <c r="D123" s="415">
        <v>0.31217876076698298</v>
      </c>
      <c r="E123" s="415">
        <v>0.157882109284401</v>
      </c>
      <c r="F123" s="415">
        <v>0.21095538139343301</v>
      </c>
      <c r="G123" s="415">
        <v>4.09678108990192E-2</v>
      </c>
      <c r="H123" s="421">
        <v>2.4246802330017099</v>
      </c>
      <c r="I123" s="415">
        <v>0.59019469994979101</v>
      </c>
    </row>
    <row r="124" spans="1:9" x14ac:dyDescent="0.2">
      <c r="A124" s="3" t="s">
        <v>133</v>
      </c>
      <c r="B124" s="419">
        <v>270</v>
      </c>
      <c r="C124" s="416">
        <v>0.24017658829689001</v>
      </c>
      <c r="D124" s="416">
        <v>0.315207779407501</v>
      </c>
      <c r="E124" s="416">
        <v>0.18200927972793601</v>
      </c>
      <c r="F124" s="416">
        <v>0.20530110597610499</v>
      </c>
      <c r="G124" s="416">
        <v>5.7305254042148597E-2</v>
      </c>
      <c r="H124" s="422">
        <v>2.5243506431579599</v>
      </c>
      <c r="I124" s="416">
        <v>0.55538436356645504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383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26" t="s">
        <v>1</v>
      </c>
      <c r="C6" s="423" t="s">
        <v>1</v>
      </c>
      <c r="D6" s="423" t="s">
        <v>1</v>
      </c>
      <c r="E6" s="423" t="s">
        <v>1</v>
      </c>
      <c r="F6" s="423" t="s">
        <v>1</v>
      </c>
      <c r="G6" s="423" t="s">
        <v>1</v>
      </c>
      <c r="H6" s="429" t="s">
        <v>1</v>
      </c>
      <c r="I6" s="423" t="s">
        <v>1</v>
      </c>
    </row>
    <row r="7" spans="1:9" x14ac:dyDescent="0.2">
      <c r="A7" s="2" t="s">
        <v>26</v>
      </c>
      <c r="B7" s="427">
        <v>1024</v>
      </c>
      <c r="C7" s="424">
        <v>0.19999380409717599</v>
      </c>
      <c r="D7" s="424">
        <v>0.19975401461124401</v>
      </c>
      <c r="E7" s="424">
        <v>0.24030831456184401</v>
      </c>
      <c r="F7" s="424">
        <v>0.22275781631469699</v>
      </c>
      <c r="G7" s="424">
        <v>0.13718605041503901</v>
      </c>
      <c r="H7" s="430">
        <v>2.89738821983337</v>
      </c>
      <c r="I7" s="424">
        <v>0.39974781870842002</v>
      </c>
    </row>
    <row r="8" spans="1:9" x14ac:dyDescent="0.2">
      <c r="A8" s="5" t="s">
        <v>27</v>
      </c>
      <c r="B8" s="426" t="s">
        <v>1</v>
      </c>
      <c r="C8" s="423" t="s">
        <v>1</v>
      </c>
      <c r="D8" s="423" t="s">
        <v>1</v>
      </c>
      <c r="E8" s="423" t="s">
        <v>1</v>
      </c>
      <c r="F8" s="423" t="s">
        <v>1</v>
      </c>
      <c r="G8" s="423" t="s">
        <v>1</v>
      </c>
      <c r="H8" s="429" t="s">
        <v>1</v>
      </c>
      <c r="I8" s="423" t="s">
        <v>1</v>
      </c>
    </row>
    <row r="9" spans="1:9" x14ac:dyDescent="0.2">
      <c r="A9" s="2" t="s">
        <v>28</v>
      </c>
      <c r="B9" s="427">
        <v>369</v>
      </c>
      <c r="C9" s="424">
        <v>0.160735368728638</v>
      </c>
      <c r="D9" s="424">
        <v>0.172947928309441</v>
      </c>
      <c r="E9" s="424">
        <v>0.23781497776508301</v>
      </c>
      <c r="F9" s="424">
        <v>0.27735251188278198</v>
      </c>
      <c r="G9" s="424">
        <v>0.15114922821521801</v>
      </c>
      <c r="H9" s="430">
        <v>3.0852322578430198</v>
      </c>
      <c r="I9" s="424">
        <v>0.33368329206580999</v>
      </c>
    </row>
    <row r="10" spans="1:9" x14ac:dyDescent="0.2">
      <c r="A10" s="2" t="s">
        <v>29</v>
      </c>
      <c r="B10" s="427">
        <v>44</v>
      </c>
      <c r="C10" s="424">
        <v>7.2426848113536793E-2</v>
      </c>
      <c r="D10" s="424">
        <v>0.14112618565559401</v>
      </c>
      <c r="E10" s="424">
        <v>0.23139311373233801</v>
      </c>
      <c r="F10" s="424">
        <v>0.35804903507232699</v>
      </c>
      <c r="G10" s="424">
        <v>0.197004824876785</v>
      </c>
      <c r="H10" s="430">
        <v>3.4660787582397501</v>
      </c>
      <c r="I10" s="424">
        <v>0.21355303217803701</v>
      </c>
    </row>
    <row r="11" spans="1:9" x14ac:dyDescent="0.2">
      <c r="A11" s="2" t="s">
        <v>30</v>
      </c>
      <c r="B11" s="427">
        <v>147</v>
      </c>
      <c r="C11" s="424">
        <v>0.204372674226761</v>
      </c>
      <c r="D11" s="424">
        <v>0.184300541877747</v>
      </c>
      <c r="E11" s="424">
        <v>0.24308957159519201</v>
      </c>
      <c r="F11" s="424">
        <v>0.22395020723342901</v>
      </c>
      <c r="G11" s="424">
        <v>0.144287005066872</v>
      </c>
      <c r="H11" s="430">
        <v>2.9194784164428702</v>
      </c>
      <c r="I11" s="424">
        <v>0.388673216104507</v>
      </c>
    </row>
    <row r="12" spans="1:9" x14ac:dyDescent="0.2">
      <c r="A12" s="2" t="s">
        <v>31</v>
      </c>
      <c r="B12" s="427">
        <v>187</v>
      </c>
      <c r="C12" s="424">
        <v>0.115439407527447</v>
      </c>
      <c r="D12" s="424">
        <v>0.235573545098305</v>
      </c>
      <c r="E12" s="424">
        <v>0.35378730297088601</v>
      </c>
      <c r="F12" s="424">
        <v>0.16973367333412201</v>
      </c>
      <c r="G12" s="424">
        <v>0.125466078519821</v>
      </c>
      <c r="H12" s="430">
        <v>2.9542133808136</v>
      </c>
      <c r="I12" s="424">
        <v>0.35101295001050098</v>
      </c>
    </row>
    <row r="13" spans="1:9" x14ac:dyDescent="0.2">
      <c r="A13" s="2" t="s">
        <v>32</v>
      </c>
      <c r="B13" s="427">
        <v>84</v>
      </c>
      <c r="C13" s="424">
        <v>0.340388864278793</v>
      </c>
      <c r="D13" s="424">
        <v>0.309326082468033</v>
      </c>
      <c r="E13" s="424">
        <v>0.159016087651253</v>
      </c>
      <c r="F13" s="424">
        <v>8.9944057166576399E-2</v>
      </c>
      <c r="G13" s="424">
        <v>0.101324900984764</v>
      </c>
      <c r="H13" s="430">
        <v>2.30248999595642</v>
      </c>
      <c r="I13" s="424">
        <v>0.64971495158757997</v>
      </c>
    </row>
    <row r="14" spans="1:9" x14ac:dyDescent="0.2">
      <c r="A14" s="2" t="s">
        <v>33</v>
      </c>
      <c r="B14" s="427">
        <v>160</v>
      </c>
      <c r="C14" s="424">
        <v>0.49105516076088002</v>
      </c>
      <c r="D14" s="424">
        <v>0.217283770442009</v>
      </c>
      <c r="E14" s="424">
        <v>0.139045104384422</v>
      </c>
      <c r="F14" s="424">
        <v>9.1219678521156297E-2</v>
      </c>
      <c r="G14" s="424">
        <v>6.1396278440952301E-2</v>
      </c>
      <c r="H14" s="430">
        <v>2.0146181583404501</v>
      </c>
      <c r="I14" s="424">
        <v>0.70833893648042501</v>
      </c>
    </row>
    <row r="15" spans="1:9" x14ac:dyDescent="0.2">
      <c r="A15" s="5" t="s">
        <v>34</v>
      </c>
      <c r="B15" s="426" t="s">
        <v>1</v>
      </c>
      <c r="C15" s="423" t="s">
        <v>1</v>
      </c>
      <c r="D15" s="423" t="s">
        <v>1</v>
      </c>
      <c r="E15" s="423" t="s">
        <v>1</v>
      </c>
      <c r="F15" s="423" t="s">
        <v>1</v>
      </c>
      <c r="G15" s="423" t="s">
        <v>1</v>
      </c>
      <c r="H15" s="429" t="s">
        <v>1</v>
      </c>
      <c r="I15" s="423" t="s">
        <v>1</v>
      </c>
    </row>
    <row r="16" spans="1:9" x14ac:dyDescent="0.2">
      <c r="A16" s="2" t="s">
        <v>35</v>
      </c>
      <c r="B16" s="427">
        <v>661</v>
      </c>
      <c r="C16" s="424">
        <v>0.14847664535045599</v>
      </c>
      <c r="D16" s="424">
        <v>0.197008356451988</v>
      </c>
      <c r="E16" s="424">
        <v>0.247208416461945</v>
      </c>
      <c r="F16" s="424">
        <v>0.25970923900604198</v>
      </c>
      <c r="G16" s="424">
        <v>0.14759734272956801</v>
      </c>
      <c r="H16" s="430">
        <v>3.0609421730041499</v>
      </c>
      <c r="I16" s="424">
        <v>0.34548500180244401</v>
      </c>
    </row>
    <row r="17" spans="1:9" x14ac:dyDescent="0.2">
      <c r="A17" s="2" t="s">
        <v>36</v>
      </c>
      <c r="B17" s="427">
        <v>48</v>
      </c>
      <c r="C17" s="424">
        <v>0.14378181099891699</v>
      </c>
      <c r="D17" s="424">
        <v>0.20298187434673301</v>
      </c>
      <c r="E17" s="424">
        <v>0.22958526015281699</v>
      </c>
      <c r="F17" s="424">
        <v>0.20156395435333299</v>
      </c>
      <c r="G17" s="424">
        <v>0.22208710014820099</v>
      </c>
      <c r="H17" s="430">
        <v>3.1551926136016801</v>
      </c>
      <c r="I17" s="424">
        <v>0.34676368534565</v>
      </c>
    </row>
    <row r="18" spans="1:9" x14ac:dyDescent="0.2">
      <c r="A18" s="2" t="s">
        <v>37</v>
      </c>
      <c r="B18" s="427">
        <v>233</v>
      </c>
      <c r="C18" s="424">
        <v>0.42238703370094299</v>
      </c>
      <c r="D18" s="424">
        <v>0.24055780470371199</v>
      </c>
      <c r="E18" s="424">
        <v>0.16579054296016699</v>
      </c>
      <c r="F18" s="424">
        <v>9.4265930354595198E-2</v>
      </c>
      <c r="G18" s="424">
        <v>7.6998673379421206E-2</v>
      </c>
      <c r="H18" s="430">
        <v>2.16293144226074</v>
      </c>
      <c r="I18" s="424">
        <v>0.66294484828330302</v>
      </c>
    </row>
    <row r="19" spans="1:9" x14ac:dyDescent="0.2">
      <c r="A19" s="2" t="s">
        <v>38</v>
      </c>
      <c r="B19" s="427">
        <v>57</v>
      </c>
      <c r="C19" s="424">
        <v>0.124240659177303</v>
      </c>
      <c r="D19" s="424">
        <v>9.82661172747612E-2</v>
      </c>
      <c r="E19" s="424">
        <v>0.34396380186080899</v>
      </c>
      <c r="F19" s="424">
        <v>0.29605165123939498</v>
      </c>
      <c r="G19" s="424">
        <v>0.13747778534889199</v>
      </c>
      <c r="H19" s="430">
        <v>3.2242598533630402</v>
      </c>
      <c r="I19" s="424">
        <v>0.222506773136455</v>
      </c>
    </row>
    <row r="20" spans="1:9" x14ac:dyDescent="0.2">
      <c r="A20" s="5" t="s">
        <v>39</v>
      </c>
      <c r="B20" s="426" t="s">
        <v>1</v>
      </c>
      <c r="C20" s="423" t="s">
        <v>1</v>
      </c>
      <c r="D20" s="423" t="s">
        <v>1</v>
      </c>
      <c r="E20" s="423" t="s">
        <v>1</v>
      </c>
      <c r="F20" s="423" t="s">
        <v>1</v>
      </c>
      <c r="G20" s="423" t="s">
        <v>1</v>
      </c>
      <c r="H20" s="429" t="s">
        <v>1</v>
      </c>
      <c r="I20" s="423" t="s">
        <v>1</v>
      </c>
    </row>
    <row r="21" spans="1:9" x14ac:dyDescent="0.2">
      <c r="A21" s="2" t="s">
        <v>35</v>
      </c>
      <c r="B21" s="427">
        <v>661</v>
      </c>
      <c r="C21" s="424">
        <v>0.14847664535045599</v>
      </c>
      <c r="D21" s="424">
        <v>0.197008356451988</v>
      </c>
      <c r="E21" s="424">
        <v>0.247208416461945</v>
      </c>
      <c r="F21" s="424">
        <v>0.25970923900604198</v>
      </c>
      <c r="G21" s="424">
        <v>0.14759734272956801</v>
      </c>
      <c r="H21" s="430">
        <v>3.0609421730041499</v>
      </c>
      <c r="I21" s="424">
        <v>0.34548500180244401</v>
      </c>
    </row>
    <row r="22" spans="1:9" x14ac:dyDescent="0.2">
      <c r="A22" s="2" t="s">
        <v>40</v>
      </c>
      <c r="B22" s="427">
        <v>21</v>
      </c>
      <c r="C22" s="424" t="s">
        <v>1</v>
      </c>
      <c r="D22" s="424" t="s">
        <v>1</v>
      </c>
      <c r="E22" s="424" t="s">
        <v>1</v>
      </c>
      <c r="F22" s="424" t="s">
        <v>1</v>
      </c>
      <c r="G22" s="424" t="s">
        <v>1</v>
      </c>
      <c r="H22" s="430" t="s">
        <v>1</v>
      </c>
      <c r="I22" s="424" t="s">
        <v>1</v>
      </c>
    </row>
    <row r="23" spans="1:9" x14ac:dyDescent="0.2">
      <c r="A23" s="2" t="s">
        <v>41</v>
      </c>
      <c r="B23" s="427">
        <v>23</v>
      </c>
      <c r="C23" s="424" t="s">
        <v>1</v>
      </c>
      <c r="D23" s="424" t="s">
        <v>1</v>
      </c>
      <c r="E23" s="424" t="s">
        <v>1</v>
      </c>
      <c r="F23" s="424" t="s">
        <v>1</v>
      </c>
      <c r="G23" s="424" t="s">
        <v>1</v>
      </c>
      <c r="H23" s="430" t="s">
        <v>1</v>
      </c>
      <c r="I23" s="424" t="s">
        <v>1</v>
      </c>
    </row>
    <row r="24" spans="1:9" x14ac:dyDescent="0.2">
      <c r="A24" s="2" t="s">
        <v>42</v>
      </c>
      <c r="B24" s="427">
        <v>4</v>
      </c>
      <c r="C24" s="424" t="s">
        <v>1</v>
      </c>
      <c r="D24" s="424" t="s">
        <v>1</v>
      </c>
      <c r="E24" s="424" t="s">
        <v>1</v>
      </c>
      <c r="F24" s="424" t="s">
        <v>1</v>
      </c>
      <c r="G24" s="424" t="s">
        <v>1</v>
      </c>
      <c r="H24" s="430" t="s">
        <v>1</v>
      </c>
      <c r="I24" s="424" t="s">
        <v>1</v>
      </c>
    </row>
    <row r="25" spans="1:9" x14ac:dyDescent="0.2">
      <c r="A25" s="2" t="s">
        <v>43</v>
      </c>
      <c r="B25" s="427">
        <v>3</v>
      </c>
      <c r="C25" s="424" t="s">
        <v>1</v>
      </c>
      <c r="D25" s="424" t="s">
        <v>1</v>
      </c>
      <c r="E25" s="424" t="s">
        <v>1</v>
      </c>
      <c r="F25" s="424" t="s">
        <v>1</v>
      </c>
      <c r="G25" s="424" t="s">
        <v>1</v>
      </c>
      <c r="H25" s="430" t="s">
        <v>1</v>
      </c>
      <c r="I25" s="424" t="s">
        <v>1</v>
      </c>
    </row>
    <row r="26" spans="1:9" x14ac:dyDescent="0.2">
      <c r="A26" s="2" t="s">
        <v>37</v>
      </c>
      <c r="B26" s="427">
        <v>233</v>
      </c>
      <c r="C26" s="424">
        <v>0.42238703370094299</v>
      </c>
      <c r="D26" s="424">
        <v>0.24055780470371199</v>
      </c>
      <c r="E26" s="424">
        <v>0.16579054296016699</v>
      </c>
      <c r="F26" s="424">
        <v>9.4265930354595198E-2</v>
      </c>
      <c r="G26" s="424">
        <v>7.6998673379421206E-2</v>
      </c>
      <c r="H26" s="430">
        <v>2.16293144226074</v>
      </c>
      <c r="I26" s="424">
        <v>0.66294484828330302</v>
      </c>
    </row>
    <row r="27" spans="1:9" x14ac:dyDescent="0.2">
      <c r="A27" s="2" t="s">
        <v>44</v>
      </c>
      <c r="B27" s="427">
        <v>10</v>
      </c>
      <c r="C27" s="424" t="s">
        <v>1</v>
      </c>
      <c r="D27" s="424" t="s">
        <v>1</v>
      </c>
      <c r="E27" s="424" t="s">
        <v>1</v>
      </c>
      <c r="F27" s="424" t="s">
        <v>1</v>
      </c>
      <c r="G27" s="424" t="s">
        <v>1</v>
      </c>
      <c r="H27" s="430" t="s">
        <v>1</v>
      </c>
      <c r="I27" s="424" t="s">
        <v>1</v>
      </c>
    </row>
    <row r="28" spans="1:9" x14ac:dyDescent="0.2">
      <c r="A28" s="2" t="s">
        <v>45</v>
      </c>
      <c r="B28" s="427">
        <v>44</v>
      </c>
      <c r="C28" s="424">
        <v>4.7550559043884298E-2</v>
      </c>
      <c r="D28" s="424">
        <v>7.9134672880172702E-2</v>
      </c>
      <c r="E28" s="424">
        <v>0.40834811329841603</v>
      </c>
      <c r="F28" s="424">
        <v>0.35922116041183499</v>
      </c>
      <c r="G28" s="424">
        <v>0.105745516717434</v>
      </c>
      <c r="H28" s="430">
        <v>3.3964765071868901</v>
      </c>
      <c r="I28" s="424">
        <v>0.126685229092421</v>
      </c>
    </row>
    <row r="29" spans="1:9" x14ac:dyDescent="0.2">
      <c r="A29" s="5" t="s">
        <v>46</v>
      </c>
      <c r="B29" s="426" t="s">
        <v>1</v>
      </c>
      <c r="C29" s="423" t="s">
        <v>1</v>
      </c>
      <c r="D29" s="423" t="s">
        <v>1</v>
      </c>
      <c r="E29" s="423" t="s">
        <v>1</v>
      </c>
      <c r="F29" s="423" t="s">
        <v>1</v>
      </c>
      <c r="G29" s="423" t="s">
        <v>1</v>
      </c>
      <c r="H29" s="429" t="s">
        <v>1</v>
      </c>
      <c r="I29" s="423" t="s">
        <v>1</v>
      </c>
    </row>
    <row r="30" spans="1:9" x14ac:dyDescent="0.2">
      <c r="A30" s="2" t="s">
        <v>47</v>
      </c>
      <c r="B30" s="427">
        <v>65</v>
      </c>
      <c r="C30" s="424">
        <v>0.16404555737972301</v>
      </c>
      <c r="D30" s="424">
        <v>0.170120880007744</v>
      </c>
      <c r="E30" s="424">
        <v>0.20721882581710799</v>
      </c>
      <c r="F30" s="424">
        <v>0.209701463580132</v>
      </c>
      <c r="G30" s="424">
        <v>0.24891328811645499</v>
      </c>
      <c r="H30" s="430">
        <v>3.2093160152435298</v>
      </c>
      <c r="I30" s="424">
        <v>0.33416643240799898</v>
      </c>
    </row>
    <row r="31" spans="1:9" x14ac:dyDescent="0.2">
      <c r="A31" s="2" t="s">
        <v>48</v>
      </c>
      <c r="B31" s="427">
        <v>246</v>
      </c>
      <c r="C31" s="424">
        <v>0.18964748084545099</v>
      </c>
      <c r="D31" s="424">
        <v>0.20101067423820501</v>
      </c>
      <c r="E31" s="424">
        <v>0.22495369613170599</v>
      </c>
      <c r="F31" s="424">
        <v>0.25690600275993303</v>
      </c>
      <c r="G31" s="424">
        <v>0.12748213112354301</v>
      </c>
      <c r="H31" s="430">
        <v>2.9315645694732702</v>
      </c>
      <c r="I31" s="424">
        <v>0.39065816090491701</v>
      </c>
    </row>
    <row r="32" spans="1:9" x14ac:dyDescent="0.2">
      <c r="A32" s="2" t="s">
        <v>49</v>
      </c>
      <c r="B32" s="427">
        <v>178</v>
      </c>
      <c r="C32" s="424">
        <v>0.200780734419823</v>
      </c>
      <c r="D32" s="424">
        <v>0.19283543527126301</v>
      </c>
      <c r="E32" s="424">
        <v>0.22241380810737599</v>
      </c>
      <c r="F32" s="424">
        <v>0.26393210887908902</v>
      </c>
      <c r="G32" s="424">
        <v>0.12003790587186799</v>
      </c>
      <c r="H32" s="430">
        <v>2.9096109867095898</v>
      </c>
      <c r="I32" s="424">
        <v>0.39361617262375498</v>
      </c>
    </row>
    <row r="33" spans="1:9" x14ac:dyDescent="0.2">
      <c r="A33" s="2" t="s">
        <v>50</v>
      </c>
      <c r="B33" s="427">
        <v>450</v>
      </c>
      <c r="C33" s="424">
        <v>0.208659872412682</v>
      </c>
      <c r="D33" s="424">
        <v>0.213662520051003</v>
      </c>
      <c r="E33" s="424">
        <v>0.251352369785309</v>
      </c>
      <c r="F33" s="424">
        <v>0.194598197937012</v>
      </c>
      <c r="G33" s="424">
        <v>0.131727054715157</v>
      </c>
      <c r="H33" s="430">
        <v>2.82706999778748</v>
      </c>
      <c r="I33" s="424">
        <v>0.42232238617058998</v>
      </c>
    </row>
    <row r="34" spans="1:9" x14ac:dyDescent="0.2">
      <c r="A34" s="5" t="s">
        <v>51</v>
      </c>
      <c r="B34" s="426" t="s">
        <v>1</v>
      </c>
      <c r="C34" s="423" t="s">
        <v>1</v>
      </c>
      <c r="D34" s="423" t="s">
        <v>1</v>
      </c>
      <c r="E34" s="423" t="s">
        <v>1</v>
      </c>
      <c r="F34" s="423" t="s">
        <v>1</v>
      </c>
      <c r="G34" s="423" t="s">
        <v>1</v>
      </c>
      <c r="H34" s="429" t="s">
        <v>1</v>
      </c>
      <c r="I34" s="423" t="s">
        <v>1</v>
      </c>
    </row>
    <row r="35" spans="1:9" x14ac:dyDescent="0.2">
      <c r="A35" s="2" t="s">
        <v>52</v>
      </c>
      <c r="B35" s="427">
        <v>357</v>
      </c>
      <c r="C35" s="424">
        <v>0.204152777791023</v>
      </c>
      <c r="D35" s="424">
        <v>0.204815343022346</v>
      </c>
      <c r="E35" s="424">
        <v>0.218935757875443</v>
      </c>
      <c r="F35" s="424">
        <v>0.24102883040904999</v>
      </c>
      <c r="G35" s="424">
        <v>0.13106729090213801</v>
      </c>
      <c r="H35" s="430">
        <v>2.89004254341125</v>
      </c>
      <c r="I35" s="424">
        <v>0.40896812081336997</v>
      </c>
    </row>
    <row r="36" spans="1:9" x14ac:dyDescent="0.2">
      <c r="A36" s="2" t="s">
        <v>53</v>
      </c>
      <c r="B36" s="427">
        <v>412</v>
      </c>
      <c r="C36" s="424">
        <v>0.22459177672863001</v>
      </c>
      <c r="D36" s="424">
        <v>0.20242060720920599</v>
      </c>
      <c r="E36" s="424">
        <v>0.27963045239448497</v>
      </c>
      <c r="F36" s="424">
        <v>0.171659260988235</v>
      </c>
      <c r="G36" s="424">
        <v>0.121697895228863</v>
      </c>
      <c r="H36" s="430">
        <v>2.7634508609771702</v>
      </c>
      <c r="I36" s="424">
        <v>0.42701238711932599</v>
      </c>
    </row>
    <row r="37" spans="1:9" x14ac:dyDescent="0.2">
      <c r="A37" s="2" t="s">
        <v>54</v>
      </c>
      <c r="B37" s="427">
        <v>130</v>
      </c>
      <c r="C37" s="424">
        <v>0.16214057803154</v>
      </c>
      <c r="D37" s="424">
        <v>0.18883682787418399</v>
      </c>
      <c r="E37" s="424">
        <v>0.22757121920585599</v>
      </c>
      <c r="F37" s="424">
        <v>0.29278400540351901</v>
      </c>
      <c r="G37" s="424">
        <v>0.12866738438606301</v>
      </c>
      <c r="H37" s="430">
        <v>3.0370008945465101</v>
      </c>
      <c r="I37" s="424">
        <v>0.350977400675753</v>
      </c>
    </row>
    <row r="38" spans="1:9" x14ac:dyDescent="0.2">
      <c r="A38" s="2" t="s">
        <v>55</v>
      </c>
      <c r="B38" s="427">
        <v>116</v>
      </c>
      <c r="C38" s="424">
        <v>0.138771638274193</v>
      </c>
      <c r="D38" s="424">
        <v>0.17206524312496199</v>
      </c>
      <c r="E38" s="424">
        <v>0.25217562913894698</v>
      </c>
      <c r="F38" s="424">
        <v>0.21373279392719299</v>
      </c>
      <c r="G38" s="424">
        <v>0.223254695534706</v>
      </c>
      <c r="H38" s="430">
        <v>3.2106337547302202</v>
      </c>
      <c r="I38" s="424">
        <v>0.310836881399155</v>
      </c>
    </row>
    <row r="39" spans="1:9" x14ac:dyDescent="0.2">
      <c r="A39" s="5" t="s">
        <v>56</v>
      </c>
      <c r="B39" s="426" t="s">
        <v>1</v>
      </c>
      <c r="C39" s="423" t="s">
        <v>1</v>
      </c>
      <c r="D39" s="423" t="s">
        <v>1</v>
      </c>
      <c r="E39" s="423" t="s">
        <v>1</v>
      </c>
      <c r="F39" s="423" t="s">
        <v>1</v>
      </c>
      <c r="G39" s="423" t="s">
        <v>1</v>
      </c>
      <c r="H39" s="429" t="s">
        <v>1</v>
      </c>
      <c r="I39" s="423" t="s">
        <v>1</v>
      </c>
    </row>
    <row r="40" spans="1:9" x14ac:dyDescent="0.2">
      <c r="A40" s="2" t="s">
        <v>57</v>
      </c>
      <c r="B40" s="427">
        <v>888</v>
      </c>
      <c r="C40" s="424">
        <v>0.17201802134513899</v>
      </c>
      <c r="D40" s="424">
        <v>0.19741979241371199</v>
      </c>
      <c r="E40" s="424">
        <v>0.25624990463256803</v>
      </c>
      <c r="F40" s="424">
        <v>0.22659699618816401</v>
      </c>
      <c r="G40" s="424">
        <v>0.14771530032157901</v>
      </c>
      <c r="H40" s="430">
        <v>2.9805717468261701</v>
      </c>
      <c r="I40" s="424">
        <v>0.36943780825379802</v>
      </c>
    </row>
    <row r="41" spans="1:9" x14ac:dyDescent="0.2">
      <c r="A41" s="2" t="s">
        <v>58</v>
      </c>
      <c r="B41" s="427">
        <v>109</v>
      </c>
      <c r="C41" s="424">
        <v>0.317571520805359</v>
      </c>
      <c r="D41" s="424">
        <v>0.22393088042736101</v>
      </c>
      <c r="E41" s="424">
        <v>0.16897077858448001</v>
      </c>
      <c r="F41" s="424">
        <v>0.219779253005981</v>
      </c>
      <c r="G41" s="424">
        <v>6.9747552275657695E-2</v>
      </c>
      <c r="H41" s="430">
        <v>2.50020051002502</v>
      </c>
      <c r="I41" s="424">
        <v>0.54150240930173399</v>
      </c>
    </row>
    <row r="42" spans="1:9" x14ac:dyDescent="0.2">
      <c r="A42" s="5" t="s">
        <v>59</v>
      </c>
      <c r="B42" s="426" t="s">
        <v>1</v>
      </c>
      <c r="C42" s="423" t="s">
        <v>1</v>
      </c>
      <c r="D42" s="423" t="s">
        <v>1</v>
      </c>
      <c r="E42" s="423" t="s">
        <v>1</v>
      </c>
      <c r="F42" s="423" t="s">
        <v>1</v>
      </c>
      <c r="G42" s="423" t="s">
        <v>1</v>
      </c>
      <c r="H42" s="429" t="s">
        <v>1</v>
      </c>
      <c r="I42" s="423" t="s">
        <v>1</v>
      </c>
    </row>
    <row r="43" spans="1:9" x14ac:dyDescent="0.2">
      <c r="A43" s="2" t="s">
        <v>60</v>
      </c>
      <c r="B43" s="427">
        <v>775</v>
      </c>
      <c r="C43" s="424">
        <v>0.188509806990623</v>
      </c>
      <c r="D43" s="424">
        <v>0.20171925425529499</v>
      </c>
      <c r="E43" s="424">
        <v>0.254805028438568</v>
      </c>
      <c r="F43" s="424">
        <v>0.212512701749802</v>
      </c>
      <c r="G43" s="424">
        <v>0.142453238368034</v>
      </c>
      <c r="H43" s="430">
        <v>2.9186804294586199</v>
      </c>
      <c r="I43" s="424">
        <v>0.39022904961618599</v>
      </c>
    </row>
    <row r="44" spans="1:9" x14ac:dyDescent="0.2">
      <c r="A44" s="2" t="s">
        <v>61</v>
      </c>
      <c r="B44" s="427">
        <v>139</v>
      </c>
      <c r="C44" s="424">
        <v>7.8252226114273099E-2</v>
      </c>
      <c r="D44" s="424">
        <v>0.17571228742599501</v>
      </c>
      <c r="E44" s="424">
        <v>0.224067583680153</v>
      </c>
      <c r="F44" s="424">
        <v>0.34906342625617998</v>
      </c>
      <c r="G44" s="424">
        <v>0.17290446162223799</v>
      </c>
      <c r="H44" s="430">
        <v>3.3626556396484402</v>
      </c>
      <c r="I44" s="424">
        <v>0.25396451732463399</v>
      </c>
    </row>
    <row r="45" spans="1:9" x14ac:dyDescent="0.2">
      <c r="A45" s="2" t="s">
        <v>62</v>
      </c>
      <c r="B45" s="427">
        <v>94</v>
      </c>
      <c r="C45" s="424">
        <v>0.34022870659828203</v>
      </c>
      <c r="D45" s="424">
        <v>0.21871583163738301</v>
      </c>
      <c r="E45" s="424">
        <v>0.184894114732742</v>
      </c>
      <c r="F45" s="424">
        <v>0.19437076151370999</v>
      </c>
      <c r="G45" s="424">
        <v>6.1790592968463898E-2</v>
      </c>
      <c r="H45" s="430">
        <v>2.4187786579132098</v>
      </c>
      <c r="I45" s="424">
        <v>0.55894453407120304</v>
      </c>
    </row>
    <row r="46" spans="1:9" x14ac:dyDescent="0.2">
      <c r="A46" s="5" t="s">
        <v>63</v>
      </c>
      <c r="B46" s="426" t="s">
        <v>1</v>
      </c>
      <c r="C46" s="423" t="s">
        <v>1</v>
      </c>
      <c r="D46" s="423" t="s">
        <v>1</v>
      </c>
      <c r="E46" s="423" t="s">
        <v>1</v>
      </c>
      <c r="F46" s="423" t="s">
        <v>1</v>
      </c>
      <c r="G46" s="423" t="s">
        <v>1</v>
      </c>
      <c r="H46" s="429" t="s">
        <v>1</v>
      </c>
      <c r="I46" s="423" t="s">
        <v>1</v>
      </c>
    </row>
    <row r="47" spans="1:9" x14ac:dyDescent="0.2">
      <c r="A47" s="2" t="s">
        <v>64</v>
      </c>
      <c r="B47" s="427">
        <v>125</v>
      </c>
      <c r="C47" s="424">
        <v>0.277499109506607</v>
      </c>
      <c r="D47" s="424">
        <v>0.28749743103981001</v>
      </c>
      <c r="E47" s="424">
        <v>0.19424706697464</v>
      </c>
      <c r="F47" s="424">
        <v>0.153182908892632</v>
      </c>
      <c r="G47" s="424">
        <v>8.7573483586311299E-2</v>
      </c>
      <c r="H47" s="430">
        <v>2.4858341217040998</v>
      </c>
      <c r="I47" s="424">
        <v>0.56499654054641701</v>
      </c>
    </row>
    <row r="48" spans="1:9" x14ac:dyDescent="0.2">
      <c r="A48" s="2" t="s">
        <v>65</v>
      </c>
      <c r="B48" s="427">
        <v>68</v>
      </c>
      <c r="C48" s="424">
        <v>0.22694647312164301</v>
      </c>
      <c r="D48" s="424">
        <v>0.19438274204730999</v>
      </c>
      <c r="E48" s="424">
        <v>0.20660594105720501</v>
      </c>
      <c r="F48" s="424">
        <v>0.19824892282486001</v>
      </c>
      <c r="G48" s="424">
        <v>0.17381592094898199</v>
      </c>
      <c r="H48" s="430">
        <v>2.89760494232178</v>
      </c>
      <c r="I48" s="424">
        <v>0.421329215168953</v>
      </c>
    </row>
    <row r="49" spans="1:9" x14ac:dyDescent="0.2">
      <c r="A49" s="2" t="s">
        <v>66</v>
      </c>
      <c r="B49" s="427">
        <v>134</v>
      </c>
      <c r="C49" s="424">
        <v>0.18117964267730699</v>
      </c>
      <c r="D49" s="424">
        <v>0.200007393956184</v>
      </c>
      <c r="E49" s="424">
        <v>0.27340993285179099</v>
      </c>
      <c r="F49" s="424">
        <v>0.26740440726280201</v>
      </c>
      <c r="G49" s="424">
        <v>7.79986381530762E-2</v>
      </c>
      <c r="H49" s="430">
        <v>2.8610351085662802</v>
      </c>
      <c r="I49" s="424">
        <v>0.38118703095336198</v>
      </c>
    </row>
    <row r="50" spans="1:9" x14ac:dyDescent="0.2">
      <c r="A50" s="2" t="s">
        <v>67</v>
      </c>
      <c r="B50" s="427">
        <v>123</v>
      </c>
      <c r="C50" s="424">
        <v>0.226442530751228</v>
      </c>
      <c r="D50" s="424">
        <v>0.15113155543804199</v>
      </c>
      <c r="E50" s="424">
        <v>0.285651445388794</v>
      </c>
      <c r="F50" s="424">
        <v>0.25447115302085899</v>
      </c>
      <c r="G50" s="424">
        <v>8.2303307950496701E-2</v>
      </c>
      <c r="H50" s="430">
        <v>2.8150610923767099</v>
      </c>
      <c r="I50" s="424">
        <v>0.37757408900241601</v>
      </c>
    </row>
    <row r="51" spans="1:9" x14ac:dyDescent="0.2">
      <c r="A51" s="2" t="s">
        <v>68</v>
      </c>
      <c r="B51" s="427">
        <v>133</v>
      </c>
      <c r="C51" s="424">
        <v>0.14996367692947399</v>
      </c>
      <c r="D51" s="424">
        <v>0.14903344213962599</v>
      </c>
      <c r="E51" s="424">
        <v>0.32558608055114702</v>
      </c>
      <c r="F51" s="424">
        <v>0.23475609719753299</v>
      </c>
      <c r="G51" s="424">
        <v>0.14066071808338201</v>
      </c>
      <c r="H51" s="430">
        <v>3.06711673736572</v>
      </c>
      <c r="I51" s="424">
        <v>0.29899711461369499</v>
      </c>
    </row>
    <row r="52" spans="1:9" x14ac:dyDescent="0.2">
      <c r="A52" s="2" t="s">
        <v>69</v>
      </c>
      <c r="B52" s="427">
        <v>98</v>
      </c>
      <c r="C52" s="424">
        <v>0.138772383332253</v>
      </c>
      <c r="D52" s="424">
        <v>0.26401078701019298</v>
      </c>
      <c r="E52" s="424">
        <v>0.155851900577545</v>
      </c>
      <c r="F52" s="424">
        <v>0.26875203847885099</v>
      </c>
      <c r="G52" s="424">
        <v>0.172612890601158</v>
      </c>
      <c r="H52" s="430">
        <v>3.0724222660064702</v>
      </c>
      <c r="I52" s="424">
        <v>0.40278317034244498</v>
      </c>
    </row>
    <row r="53" spans="1:9" x14ac:dyDescent="0.2">
      <c r="A53" s="2" t="s">
        <v>70</v>
      </c>
      <c r="B53" s="427">
        <v>55</v>
      </c>
      <c r="C53" s="424">
        <v>0.35419362783432001</v>
      </c>
      <c r="D53" s="424">
        <v>0.153079003095627</v>
      </c>
      <c r="E53" s="424">
        <v>0.20793813467025801</v>
      </c>
      <c r="F53" s="424">
        <v>0.206729546189308</v>
      </c>
      <c r="G53" s="424">
        <v>7.8059680759906797E-2</v>
      </c>
      <c r="H53" s="430">
        <v>2.50138258934021</v>
      </c>
      <c r="I53" s="424">
        <v>0.50727263470942296</v>
      </c>
    </row>
    <row r="54" spans="1:9" x14ac:dyDescent="0.2">
      <c r="A54" s="2" t="s">
        <v>71</v>
      </c>
      <c r="B54" s="427">
        <v>95</v>
      </c>
      <c r="C54" s="424">
        <v>0.123009368777275</v>
      </c>
      <c r="D54" s="424">
        <v>0.19108179211616499</v>
      </c>
      <c r="E54" s="424">
        <v>0.214499622583389</v>
      </c>
      <c r="F54" s="424">
        <v>0.25188952684402499</v>
      </c>
      <c r="G54" s="424">
        <v>0.21951968967914601</v>
      </c>
      <c r="H54" s="430">
        <v>3.2538282871246298</v>
      </c>
      <c r="I54" s="424">
        <v>0.31409116089344002</v>
      </c>
    </row>
    <row r="55" spans="1:9" x14ac:dyDescent="0.2">
      <c r="A55" s="2" t="s">
        <v>72</v>
      </c>
      <c r="B55" s="427">
        <v>56</v>
      </c>
      <c r="C55" s="424">
        <v>0.271180599927902</v>
      </c>
      <c r="D55" s="424">
        <v>0.17820690572261799</v>
      </c>
      <c r="E55" s="424">
        <v>0.295447498559952</v>
      </c>
      <c r="F55" s="424">
        <v>0.13202983140945401</v>
      </c>
      <c r="G55" s="424">
        <v>0.12313515692949301</v>
      </c>
      <c r="H55" s="430">
        <v>2.6577320098877002</v>
      </c>
      <c r="I55" s="424">
        <v>0.44938750899871799</v>
      </c>
    </row>
    <row r="56" spans="1:9" x14ac:dyDescent="0.2">
      <c r="A56" s="2" t="s">
        <v>73</v>
      </c>
      <c r="B56" s="427">
        <v>137</v>
      </c>
      <c r="C56" s="424">
        <v>0.165105551481247</v>
      </c>
      <c r="D56" s="424">
        <v>0.213222190737724</v>
      </c>
      <c r="E56" s="424">
        <v>0.223854839801788</v>
      </c>
      <c r="F56" s="424">
        <v>0.197332933545113</v>
      </c>
      <c r="G56" s="424">
        <v>0.200484499335289</v>
      </c>
      <c r="H56" s="430">
        <v>3.0548686981201199</v>
      </c>
      <c r="I56" s="424">
        <v>0.37832773658144903</v>
      </c>
    </row>
    <row r="57" spans="1:9" x14ac:dyDescent="0.2">
      <c r="A57" s="5" t="s">
        <v>74</v>
      </c>
      <c r="B57" s="426" t="s">
        <v>1</v>
      </c>
      <c r="C57" s="423" t="s">
        <v>1</v>
      </c>
      <c r="D57" s="423" t="s">
        <v>1</v>
      </c>
      <c r="E57" s="423" t="s">
        <v>1</v>
      </c>
      <c r="F57" s="423" t="s">
        <v>1</v>
      </c>
      <c r="G57" s="423" t="s">
        <v>1</v>
      </c>
      <c r="H57" s="429" t="s">
        <v>1</v>
      </c>
      <c r="I57" s="423" t="s">
        <v>1</v>
      </c>
    </row>
    <row r="58" spans="1:9" x14ac:dyDescent="0.2">
      <c r="A58" s="2" t="s">
        <v>75</v>
      </c>
      <c r="B58" s="427">
        <v>125</v>
      </c>
      <c r="C58" s="424">
        <v>0.277499109506607</v>
      </c>
      <c r="D58" s="424">
        <v>0.28749743103981001</v>
      </c>
      <c r="E58" s="424">
        <v>0.19424706697464</v>
      </c>
      <c r="F58" s="424">
        <v>0.153182908892632</v>
      </c>
      <c r="G58" s="424">
        <v>8.7573483586311299E-2</v>
      </c>
      <c r="H58" s="430">
        <v>2.4858341217040998</v>
      </c>
      <c r="I58" s="424">
        <v>0.56499654054641701</v>
      </c>
    </row>
    <row r="59" spans="1:9" x14ac:dyDescent="0.2">
      <c r="A59" s="2" t="s">
        <v>76</v>
      </c>
      <c r="B59" s="427">
        <v>614</v>
      </c>
      <c r="C59" s="424">
        <v>0.16870437562465701</v>
      </c>
      <c r="D59" s="424">
        <v>0.17166234552860299</v>
      </c>
      <c r="E59" s="424">
        <v>0.27043196558952298</v>
      </c>
      <c r="F59" s="424">
        <v>0.231699034571648</v>
      </c>
      <c r="G59" s="424">
        <v>0.15750227868557001</v>
      </c>
      <c r="H59" s="430">
        <v>3.0376324653625502</v>
      </c>
      <c r="I59" s="424">
        <v>0.340366721153259</v>
      </c>
    </row>
    <row r="60" spans="1:9" x14ac:dyDescent="0.2">
      <c r="A60" s="2" t="s">
        <v>77</v>
      </c>
      <c r="B60" s="427">
        <v>196</v>
      </c>
      <c r="C60" s="424">
        <v>0.25480309128761303</v>
      </c>
      <c r="D60" s="424">
        <v>0.234553307294846</v>
      </c>
      <c r="E60" s="424">
        <v>0.17298525571823101</v>
      </c>
      <c r="F60" s="424">
        <v>0.25216281414031999</v>
      </c>
      <c r="G60" s="424">
        <v>8.54955464601517E-2</v>
      </c>
      <c r="H60" s="430">
        <v>2.67899441719055</v>
      </c>
      <c r="I60" s="424">
        <v>0.48935639129047998</v>
      </c>
    </row>
    <row r="61" spans="1:9" x14ac:dyDescent="0.2">
      <c r="A61" s="2" t="s">
        <v>78</v>
      </c>
      <c r="B61" s="427">
        <v>89</v>
      </c>
      <c r="C61" s="424">
        <v>0.19232071936130499</v>
      </c>
      <c r="D61" s="424">
        <v>0.20964019000530201</v>
      </c>
      <c r="E61" s="424">
        <v>0.25042152404785201</v>
      </c>
      <c r="F61" s="424">
        <v>0.1594308167696</v>
      </c>
      <c r="G61" s="424">
        <v>0.188186764717102</v>
      </c>
      <c r="H61" s="430">
        <v>2.9415228366851802</v>
      </c>
      <c r="I61" s="424">
        <v>0.40196090337692297</v>
      </c>
    </row>
    <row r="62" spans="1:9" x14ac:dyDescent="0.2">
      <c r="A62" s="5" t="s">
        <v>79</v>
      </c>
      <c r="B62" s="426" t="s">
        <v>1</v>
      </c>
      <c r="C62" s="423" t="s">
        <v>1</v>
      </c>
      <c r="D62" s="423" t="s">
        <v>1</v>
      </c>
      <c r="E62" s="423" t="s">
        <v>1</v>
      </c>
      <c r="F62" s="423" t="s">
        <v>1</v>
      </c>
      <c r="G62" s="423" t="s">
        <v>1</v>
      </c>
      <c r="H62" s="429" t="s">
        <v>1</v>
      </c>
      <c r="I62" s="423" t="s">
        <v>1</v>
      </c>
    </row>
    <row r="63" spans="1:9" x14ac:dyDescent="0.2">
      <c r="A63" s="2" t="s">
        <v>80</v>
      </c>
      <c r="B63" s="427">
        <v>839</v>
      </c>
      <c r="C63" s="424">
        <v>0.20510017871856701</v>
      </c>
      <c r="D63" s="424">
        <v>0.20404435694217701</v>
      </c>
      <c r="E63" s="424">
        <v>0.24430796504020699</v>
      </c>
      <c r="F63" s="424">
        <v>0.220874488353729</v>
      </c>
      <c r="G63" s="424">
        <v>0.12567299604415899</v>
      </c>
      <c r="H63" s="430">
        <v>2.8579757213592498</v>
      </c>
      <c r="I63" s="424">
        <v>0.409144541757473</v>
      </c>
    </row>
    <row r="64" spans="1:9" x14ac:dyDescent="0.2">
      <c r="A64" s="2" t="s">
        <v>81</v>
      </c>
      <c r="B64" s="427">
        <v>29</v>
      </c>
      <c r="C64" s="424" t="s">
        <v>1</v>
      </c>
      <c r="D64" s="424" t="s">
        <v>1</v>
      </c>
      <c r="E64" s="424" t="s">
        <v>1</v>
      </c>
      <c r="F64" s="424" t="s">
        <v>1</v>
      </c>
      <c r="G64" s="424" t="s">
        <v>1</v>
      </c>
      <c r="H64" s="430" t="s">
        <v>1</v>
      </c>
      <c r="I64" s="424" t="s">
        <v>1</v>
      </c>
    </row>
    <row r="65" spans="1:9" x14ac:dyDescent="0.2">
      <c r="A65" s="2" t="s">
        <v>82</v>
      </c>
      <c r="B65" s="427">
        <v>54</v>
      </c>
      <c r="C65" s="424">
        <v>0.17597846686840099</v>
      </c>
      <c r="D65" s="424">
        <v>0.27728214859962502</v>
      </c>
      <c r="E65" s="424">
        <v>0.27552971243858299</v>
      </c>
      <c r="F65" s="424">
        <v>0.205898582935333</v>
      </c>
      <c r="G65" s="424">
        <v>6.5311104059219402E-2</v>
      </c>
      <c r="H65" s="430">
        <v>2.7072818279266402</v>
      </c>
      <c r="I65" s="424">
        <v>0.45326060871391599</v>
      </c>
    </row>
    <row r="66" spans="1:9" x14ac:dyDescent="0.2">
      <c r="A66" s="2" t="s">
        <v>83</v>
      </c>
      <c r="B66" s="427">
        <v>89</v>
      </c>
      <c r="C66" s="424">
        <v>0.14381368458270999</v>
      </c>
      <c r="D66" s="424">
        <v>0.11842472106218301</v>
      </c>
      <c r="E66" s="424">
        <v>0.201597049832344</v>
      </c>
      <c r="F66" s="424">
        <v>0.29046857357025102</v>
      </c>
      <c r="G66" s="424">
        <v>0.24569597840309099</v>
      </c>
      <c r="H66" s="430">
        <v>3.3758084774017298</v>
      </c>
      <c r="I66" s="424">
        <v>0.26223840369106499</v>
      </c>
    </row>
    <row r="67" spans="1:9" x14ac:dyDescent="0.2">
      <c r="A67" s="5" t="s">
        <v>84</v>
      </c>
      <c r="B67" s="426" t="s">
        <v>1</v>
      </c>
      <c r="C67" s="423" t="s">
        <v>1</v>
      </c>
      <c r="D67" s="423" t="s">
        <v>1</v>
      </c>
      <c r="E67" s="423" t="s">
        <v>1</v>
      </c>
      <c r="F67" s="423" t="s">
        <v>1</v>
      </c>
      <c r="G67" s="423" t="s">
        <v>1</v>
      </c>
      <c r="H67" s="429" t="s">
        <v>1</v>
      </c>
      <c r="I67" s="423" t="s">
        <v>1</v>
      </c>
    </row>
    <row r="68" spans="1:9" x14ac:dyDescent="0.2">
      <c r="A68" s="2" t="s">
        <v>85</v>
      </c>
      <c r="B68" s="427">
        <v>920</v>
      </c>
      <c r="C68" s="424">
        <v>0.20521561801433599</v>
      </c>
      <c r="D68" s="424">
        <v>0.203455120325089</v>
      </c>
      <c r="E68" s="424">
        <v>0.241349026560783</v>
      </c>
      <c r="F68" s="424">
        <v>0.21822379529476199</v>
      </c>
      <c r="G68" s="424">
        <v>0.13175643980503099</v>
      </c>
      <c r="H68" s="430">
        <v>2.8678503036499001</v>
      </c>
      <c r="I68" s="424">
        <v>0.40867073833942402</v>
      </c>
    </row>
    <row r="69" spans="1:9" x14ac:dyDescent="0.2">
      <c r="A69" s="2" t="s">
        <v>86</v>
      </c>
      <c r="B69" s="427">
        <v>16</v>
      </c>
      <c r="C69" s="424" t="s">
        <v>1</v>
      </c>
      <c r="D69" s="424" t="s">
        <v>1</v>
      </c>
      <c r="E69" s="424" t="s">
        <v>1</v>
      </c>
      <c r="F69" s="424" t="s">
        <v>1</v>
      </c>
      <c r="G69" s="424" t="s">
        <v>1</v>
      </c>
      <c r="H69" s="430" t="s">
        <v>1</v>
      </c>
      <c r="I69" s="424" t="s">
        <v>1</v>
      </c>
    </row>
    <row r="70" spans="1:9" x14ac:dyDescent="0.2">
      <c r="A70" s="2" t="s">
        <v>87</v>
      </c>
      <c r="B70" s="427">
        <v>82</v>
      </c>
      <c r="C70" s="424">
        <v>9.1597639024257702E-2</v>
      </c>
      <c r="D70" s="424">
        <v>0.11848326772451399</v>
      </c>
      <c r="E70" s="424">
        <v>0.28559803962707497</v>
      </c>
      <c r="F70" s="424">
        <v>0.33145385980606101</v>
      </c>
      <c r="G70" s="424">
        <v>0.17286722362041501</v>
      </c>
      <c r="H70" s="430">
        <v>3.37550973892212</v>
      </c>
      <c r="I70" s="424">
        <v>0.21008090048787301</v>
      </c>
    </row>
    <row r="71" spans="1:9" x14ac:dyDescent="0.2">
      <c r="A71" s="2" t="s">
        <v>88</v>
      </c>
      <c r="B71" s="427">
        <v>5</v>
      </c>
      <c r="C71" s="424" t="s">
        <v>1</v>
      </c>
      <c r="D71" s="424" t="s">
        <v>1</v>
      </c>
      <c r="E71" s="424" t="s">
        <v>1</v>
      </c>
      <c r="F71" s="424" t="s">
        <v>1</v>
      </c>
      <c r="G71" s="424" t="s">
        <v>1</v>
      </c>
      <c r="H71" s="430" t="s">
        <v>1</v>
      </c>
      <c r="I71" s="424" t="s">
        <v>1</v>
      </c>
    </row>
    <row r="72" spans="1:9" x14ac:dyDescent="0.2">
      <c r="A72" s="5" t="s">
        <v>89</v>
      </c>
      <c r="B72" s="426" t="s">
        <v>1</v>
      </c>
      <c r="C72" s="423" t="s">
        <v>1</v>
      </c>
      <c r="D72" s="423" t="s">
        <v>1</v>
      </c>
      <c r="E72" s="423" t="s">
        <v>1</v>
      </c>
      <c r="F72" s="423" t="s">
        <v>1</v>
      </c>
      <c r="G72" s="423" t="s">
        <v>1</v>
      </c>
      <c r="H72" s="429" t="s">
        <v>1</v>
      </c>
      <c r="I72" s="423" t="s">
        <v>1</v>
      </c>
    </row>
    <row r="73" spans="1:9" x14ac:dyDescent="0.2">
      <c r="A73" s="2" t="s">
        <v>89</v>
      </c>
      <c r="B73" s="427">
        <v>869</v>
      </c>
      <c r="C73" s="424">
        <v>0.19309177994728099</v>
      </c>
      <c r="D73" s="424">
        <v>0.206269115209579</v>
      </c>
      <c r="E73" s="424">
        <v>0.23446746170520799</v>
      </c>
      <c r="F73" s="424">
        <v>0.229576855897903</v>
      </c>
      <c r="G73" s="424">
        <v>0.13659477233886699</v>
      </c>
      <c r="H73" s="430">
        <v>2.9103136062622101</v>
      </c>
      <c r="I73" s="424">
        <v>0.39936090110780198</v>
      </c>
    </row>
    <row r="74" spans="1:9" x14ac:dyDescent="0.2">
      <c r="A74" s="2" t="s">
        <v>90</v>
      </c>
      <c r="B74" s="427">
        <v>150</v>
      </c>
      <c r="C74" s="424">
        <v>0.24935175478458399</v>
      </c>
      <c r="D74" s="424">
        <v>0.138864621520042</v>
      </c>
      <c r="E74" s="424">
        <v>0.30095693469047502</v>
      </c>
      <c r="F74" s="424">
        <v>0.17274038493633301</v>
      </c>
      <c r="G74" s="424">
        <v>0.13808628916740401</v>
      </c>
      <c r="H74" s="430">
        <v>2.8113448619842498</v>
      </c>
      <c r="I74" s="424">
        <v>0.38821638208950099</v>
      </c>
    </row>
    <row r="75" spans="1:9" x14ac:dyDescent="0.2">
      <c r="A75" s="5" t="s">
        <v>91</v>
      </c>
      <c r="B75" s="426" t="s">
        <v>1</v>
      </c>
      <c r="C75" s="423" t="s">
        <v>1</v>
      </c>
      <c r="D75" s="423" t="s">
        <v>1</v>
      </c>
      <c r="E75" s="423" t="s">
        <v>1</v>
      </c>
      <c r="F75" s="423" t="s">
        <v>1</v>
      </c>
      <c r="G75" s="423" t="s">
        <v>1</v>
      </c>
      <c r="H75" s="429" t="s">
        <v>1</v>
      </c>
      <c r="I75" s="423" t="s">
        <v>1</v>
      </c>
    </row>
    <row r="76" spans="1:9" x14ac:dyDescent="0.2">
      <c r="A76" s="2" t="s">
        <v>92</v>
      </c>
      <c r="B76" s="427">
        <v>436</v>
      </c>
      <c r="C76" s="424">
        <v>0.16042637825012199</v>
      </c>
      <c r="D76" s="424">
        <v>0.21432763338089</v>
      </c>
      <c r="E76" s="424">
        <v>0.21127748489379899</v>
      </c>
      <c r="F76" s="424">
        <v>0.27994397282600397</v>
      </c>
      <c r="G76" s="424">
        <v>0.13402451574802399</v>
      </c>
      <c r="H76" s="430">
        <v>3.0128126144409202</v>
      </c>
      <c r="I76" s="424">
        <v>0.37475401721528201</v>
      </c>
    </row>
    <row r="77" spans="1:9" x14ac:dyDescent="0.2">
      <c r="A77" s="2" t="s">
        <v>93</v>
      </c>
      <c r="B77" s="427">
        <v>190</v>
      </c>
      <c r="C77" s="424">
        <v>0.16561657190322901</v>
      </c>
      <c r="D77" s="424">
        <v>0.179514080286026</v>
      </c>
      <c r="E77" s="424">
        <v>0.31263718008995101</v>
      </c>
      <c r="F77" s="424">
        <v>0.22171601653099099</v>
      </c>
      <c r="G77" s="424">
        <v>0.12051615118980399</v>
      </c>
      <c r="H77" s="430">
        <v>2.9520010948181201</v>
      </c>
      <c r="I77" s="424">
        <v>0.34513065218925498</v>
      </c>
    </row>
    <row r="78" spans="1:9" x14ac:dyDescent="0.2">
      <c r="A78" s="2" t="s">
        <v>94</v>
      </c>
      <c r="B78" s="427">
        <v>387</v>
      </c>
      <c r="C78" s="424">
        <v>0.26092281937599199</v>
      </c>
      <c r="D78" s="424">
        <v>0.19297194480895999</v>
      </c>
      <c r="E78" s="424">
        <v>0.246254682540894</v>
      </c>
      <c r="F78" s="424">
        <v>0.14869317412376401</v>
      </c>
      <c r="G78" s="424">
        <v>0.15115737915039101</v>
      </c>
      <c r="H78" s="430">
        <v>2.7361903190612802</v>
      </c>
      <c r="I78" s="424">
        <v>0.453894764184952</v>
      </c>
    </row>
    <row r="79" spans="1:9" x14ac:dyDescent="0.2">
      <c r="A79" s="5" t="s">
        <v>95</v>
      </c>
      <c r="B79" s="426" t="s">
        <v>1</v>
      </c>
      <c r="C79" s="423" t="s">
        <v>1</v>
      </c>
      <c r="D79" s="423" t="s">
        <v>1</v>
      </c>
      <c r="E79" s="423" t="s">
        <v>1</v>
      </c>
      <c r="F79" s="423" t="s">
        <v>1</v>
      </c>
      <c r="G79" s="423" t="s">
        <v>1</v>
      </c>
      <c r="H79" s="429" t="s">
        <v>1</v>
      </c>
      <c r="I79" s="423" t="s">
        <v>1</v>
      </c>
    </row>
    <row r="80" spans="1:9" x14ac:dyDescent="0.2">
      <c r="A80" s="2" t="s">
        <v>96</v>
      </c>
      <c r="B80" s="427">
        <v>223</v>
      </c>
      <c r="C80" s="424">
        <v>0.134670615196228</v>
      </c>
      <c r="D80" s="424">
        <v>0.19864696264267001</v>
      </c>
      <c r="E80" s="424">
        <v>0.25156354904174799</v>
      </c>
      <c r="F80" s="424">
        <v>0.25994780659675598</v>
      </c>
      <c r="G80" s="424">
        <v>0.15517103672027599</v>
      </c>
      <c r="H80" s="430">
        <v>3.10230159759521</v>
      </c>
      <c r="I80" s="424">
        <v>0.33331758777253601</v>
      </c>
    </row>
    <row r="81" spans="1:9" x14ac:dyDescent="0.2">
      <c r="A81" s="2" t="s">
        <v>97</v>
      </c>
      <c r="B81" s="427">
        <v>169</v>
      </c>
      <c r="C81" s="424">
        <v>0.131164595484734</v>
      </c>
      <c r="D81" s="424">
        <v>0.122601479291916</v>
      </c>
      <c r="E81" s="424">
        <v>0.22991445660591101</v>
      </c>
      <c r="F81" s="424">
        <v>0.305007874965668</v>
      </c>
      <c r="G81" s="424">
        <v>0.21131156384944899</v>
      </c>
      <c r="H81" s="430">
        <v>3.3427002429962198</v>
      </c>
      <c r="I81" s="424">
        <v>0.25376608233946801</v>
      </c>
    </row>
    <row r="82" spans="1:9" x14ac:dyDescent="0.2">
      <c r="A82" s="2" t="s">
        <v>98</v>
      </c>
      <c r="B82" s="427">
        <v>40</v>
      </c>
      <c r="C82" s="424">
        <v>1.9397467374801601E-2</v>
      </c>
      <c r="D82" s="424">
        <v>0.239780157804489</v>
      </c>
      <c r="E82" s="424">
        <v>0.29277256131172202</v>
      </c>
      <c r="F82" s="424">
        <v>0.18589757382869701</v>
      </c>
      <c r="G82" s="424">
        <v>0.26215225458145103</v>
      </c>
      <c r="H82" s="430">
        <v>3.4316270351409899</v>
      </c>
      <c r="I82" s="424">
        <v>0.25917762131724298</v>
      </c>
    </row>
    <row r="83" spans="1:9" x14ac:dyDescent="0.2">
      <c r="A83" s="2" t="s">
        <v>99</v>
      </c>
      <c r="B83" s="427">
        <v>133</v>
      </c>
      <c r="C83" s="424">
        <v>0.26496535539627097</v>
      </c>
      <c r="D83" s="424">
        <v>0.24387519061565399</v>
      </c>
      <c r="E83" s="424">
        <v>0.161363065242767</v>
      </c>
      <c r="F83" s="424">
        <v>0.219406068325043</v>
      </c>
      <c r="G83" s="424">
        <v>0.110390320420265</v>
      </c>
      <c r="H83" s="430">
        <v>2.66638088226318</v>
      </c>
      <c r="I83" s="424">
        <v>0.50884054601192497</v>
      </c>
    </row>
    <row r="84" spans="1:9" x14ac:dyDescent="0.2">
      <c r="A84" s="2" t="s">
        <v>100</v>
      </c>
      <c r="B84" s="427">
        <v>47</v>
      </c>
      <c r="C84" s="424">
        <v>0.11133483797311799</v>
      </c>
      <c r="D84" s="424">
        <v>0.23641456663608601</v>
      </c>
      <c r="E84" s="424">
        <v>0.27730670571327198</v>
      </c>
      <c r="F84" s="424">
        <v>0.26674252748489402</v>
      </c>
      <c r="G84" s="424">
        <v>0.108201362192631</v>
      </c>
      <c r="H84" s="430">
        <v>3.0240609645843501</v>
      </c>
      <c r="I84" s="424">
        <v>0.34774940460920301</v>
      </c>
    </row>
    <row r="85" spans="1:9" x14ac:dyDescent="0.2">
      <c r="A85" s="2" t="s">
        <v>101</v>
      </c>
      <c r="B85" s="427">
        <v>112</v>
      </c>
      <c r="C85" s="424">
        <v>0.39669412374496499</v>
      </c>
      <c r="D85" s="424">
        <v>0.19612143933772999</v>
      </c>
      <c r="E85" s="424">
        <v>0.25452879071235701</v>
      </c>
      <c r="F85" s="424">
        <v>6.7388825118541704E-2</v>
      </c>
      <c r="G85" s="424">
        <v>8.5266843438148499E-2</v>
      </c>
      <c r="H85" s="430">
        <v>2.24841284751892</v>
      </c>
      <c r="I85" s="424">
        <v>0.59281554983223494</v>
      </c>
    </row>
    <row r="86" spans="1:9" x14ac:dyDescent="0.2">
      <c r="A86" s="2" t="s">
        <v>102</v>
      </c>
      <c r="B86" s="427">
        <v>32</v>
      </c>
      <c r="C86" s="424">
        <v>0.32126152515411399</v>
      </c>
      <c r="D86" s="424">
        <v>0.23206165432930001</v>
      </c>
      <c r="E86" s="424">
        <v>0.14241120219230699</v>
      </c>
      <c r="F86" s="424">
        <v>0.14429281651973699</v>
      </c>
      <c r="G86" s="424">
        <v>0.15997280180454301</v>
      </c>
      <c r="H86" s="430">
        <v>2.5896537303924601</v>
      </c>
      <c r="I86" s="424">
        <v>0.55332317948341403</v>
      </c>
    </row>
    <row r="87" spans="1:9" x14ac:dyDescent="0.2">
      <c r="A87" s="2" t="s">
        <v>103</v>
      </c>
      <c r="B87" s="427">
        <v>51</v>
      </c>
      <c r="C87" s="424">
        <v>0.356819778680801</v>
      </c>
      <c r="D87" s="424">
        <v>0.30611503124237099</v>
      </c>
      <c r="E87" s="424">
        <v>0.18903887271881101</v>
      </c>
      <c r="F87" s="424">
        <v>0.13088387250900299</v>
      </c>
      <c r="G87" s="424">
        <v>1.7142448574304602E-2</v>
      </c>
      <c r="H87" s="430">
        <v>2.14541411399841</v>
      </c>
      <c r="I87" s="424">
        <v>0.66293480745354705</v>
      </c>
    </row>
    <row r="88" spans="1:9" x14ac:dyDescent="0.2">
      <c r="A88" s="2" t="s">
        <v>104</v>
      </c>
      <c r="B88" s="427">
        <v>200</v>
      </c>
      <c r="C88" s="424">
        <v>0.170982480049133</v>
      </c>
      <c r="D88" s="424">
        <v>0.197309404611588</v>
      </c>
      <c r="E88" s="424">
        <v>0.29980075359344499</v>
      </c>
      <c r="F88" s="424">
        <v>0.228691101074219</v>
      </c>
      <c r="G88" s="424">
        <v>0.103216268122196</v>
      </c>
      <c r="H88" s="430">
        <v>2.8958492279052699</v>
      </c>
      <c r="I88" s="424">
        <v>0.36829188191673201</v>
      </c>
    </row>
    <row r="89" spans="1:9" x14ac:dyDescent="0.2">
      <c r="A89" s="5" t="s">
        <v>105</v>
      </c>
      <c r="B89" s="426" t="s">
        <v>1</v>
      </c>
      <c r="C89" s="423" t="s">
        <v>1</v>
      </c>
      <c r="D89" s="423" t="s">
        <v>1</v>
      </c>
      <c r="E89" s="423" t="s">
        <v>1</v>
      </c>
      <c r="F89" s="423" t="s">
        <v>1</v>
      </c>
      <c r="G89" s="423" t="s">
        <v>1</v>
      </c>
      <c r="H89" s="429" t="s">
        <v>1</v>
      </c>
      <c r="I89" s="423" t="s">
        <v>1</v>
      </c>
    </row>
    <row r="90" spans="1:9" x14ac:dyDescent="0.2">
      <c r="A90" s="2" t="s">
        <v>106</v>
      </c>
      <c r="B90" s="427">
        <v>124</v>
      </c>
      <c r="C90" s="424">
        <v>0.141402527689934</v>
      </c>
      <c r="D90" s="424">
        <v>0.202004238963127</v>
      </c>
      <c r="E90" s="424">
        <v>0.223296388983727</v>
      </c>
      <c r="F90" s="424">
        <v>0.215409621596336</v>
      </c>
      <c r="G90" s="424">
        <v>0.217887222766876</v>
      </c>
      <c r="H90" s="430">
        <v>3.1663746833801301</v>
      </c>
      <c r="I90" s="424">
        <v>0.34340676665306102</v>
      </c>
    </row>
    <row r="91" spans="1:9" x14ac:dyDescent="0.2">
      <c r="A91" s="2" t="s">
        <v>107</v>
      </c>
      <c r="B91" s="427">
        <v>253</v>
      </c>
      <c r="C91" s="424">
        <v>0.230479866266251</v>
      </c>
      <c r="D91" s="424">
        <v>0.177168413996696</v>
      </c>
      <c r="E91" s="424">
        <v>0.20511166751384699</v>
      </c>
      <c r="F91" s="424">
        <v>0.25396522879600503</v>
      </c>
      <c r="G91" s="424">
        <v>0.13327480852603901</v>
      </c>
      <c r="H91" s="430">
        <v>2.8823866844177202</v>
      </c>
      <c r="I91" s="424">
        <v>0.40764828633737998</v>
      </c>
    </row>
    <row r="92" spans="1:9" x14ac:dyDescent="0.2">
      <c r="A92" s="2" t="s">
        <v>108</v>
      </c>
      <c r="B92" s="427">
        <v>479</v>
      </c>
      <c r="C92" s="424">
        <v>0.186003357172012</v>
      </c>
      <c r="D92" s="424">
        <v>0.213466331362724</v>
      </c>
      <c r="E92" s="424">
        <v>0.258035808801651</v>
      </c>
      <c r="F92" s="424">
        <v>0.22213770449161499</v>
      </c>
      <c r="G92" s="424">
        <v>0.120356798171997</v>
      </c>
      <c r="H92" s="430">
        <v>2.8773782253265399</v>
      </c>
      <c r="I92" s="424">
        <v>0.39946968853473702</v>
      </c>
    </row>
    <row r="93" spans="1:9" x14ac:dyDescent="0.2">
      <c r="A93" s="2" t="s">
        <v>109</v>
      </c>
      <c r="B93" s="427">
        <v>80</v>
      </c>
      <c r="C93" s="424">
        <v>0.27652585506439198</v>
      </c>
      <c r="D93" s="424">
        <v>0.23486973345279699</v>
      </c>
      <c r="E93" s="424">
        <v>0.192445993423462</v>
      </c>
      <c r="F93" s="424">
        <v>0.212510451674461</v>
      </c>
      <c r="G93" s="424">
        <v>8.3647973835468306E-2</v>
      </c>
      <c r="H93" s="430">
        <v>2.5918848514556898</v>
      </c>
      <c r="I93" s="424">
        <v>0.51139558470699498</v>
      </c>
    </row>
    <row r="94" spans="1:9" x14ac:dyDescent="0.2">
      <c r="A94" s="5" t="s">
        <v>110</v>
      </c>
      <c r="B94" s="426" t="s">
        <v>1</v>
      </c>
      <c r="C94" s="423" t="s">
        <v>1</v>
      </c>
      <c r="D94" s="423" t="s">
        <v>1</v>
      </c>
      <c r="E94" s="423" t="s">
        <v>1</v>
      </c>
      <c r="F94" s="423" t="s">
        <v>1</v>
      </c>
      <c r="G94" s="423" t="s">
        <v>1</v>
      </c>
      <c r="H94" s="429" t="s">
        <v>1</v>
      </c>
      <c r="I94" s="423" t="s">
        <v>1</v>
      </c>
    </row>
    <row r="95" spans="1:9" x14ac:dyDescent="0.2">
      <c r="A95" s="2" t="s">
        <v>106</v>
      </c>
      <c r="B95" s="427">
        <v>200</v>
      </c>
      <c r="C95" s="424">
        <v>0.17210569977760301</v>
      </c>
      <c r="D95" s="424">
        <v>0.19039267301559401</v>
      </c>
      <c r="E95" s="424">
        <v>0.22005994617939001</v>
      </c>
      <c r="F95" s="424">
        <v>0.244760558009148</v>
      </c>
      <c r="G95" s="424">
        <v>0.17268112301826499</v>
      </c>
      <c r="H95" s="430">
        <v>3.0555186271667498</v>
      </c>
      <c r="I95" s="424">
        <v>0.36249837279319802</v>
      </c>
    </row>
    <row r="96" spans="1:9" x14ac:dyDescent="0.2">
      <c r="A96" s="2" t="s">
        <v>107</v>
      </c>
      <c r="B96" s="427">
        <v>320</v>
      </c>
      <c r="C96" s="424">
        <v>0.20100761950016</v>
      </c>
      <c r="D96" s="424">
        <v>0.18993970751762401</v>
      </c>
      <c r="E96" s="424">
        <v>0.22625488042831399</v>
      </c>
      <c r="F96" s="424">
        <v>0.23643715679645499</v>
      </c>
      <c r="G96" s="424">
        <v>0.14636063575744601</v>
      </c>
      <c r="H96" s="430">
        <v>2.9372034072875999</v>
      </c>
      <c r="I96" s="424">
        <v>0.39094732701778401</v>
      </c>
    </row>
    <row r="97" spans="1:9" x14ac:dyDescent="0.2">
      <c r="A97" s="2" t="s">
        <v>108</v>
      </c>
      <c r="B97" s="427">
        <v>372</v>
      </c>
      <c r="C97" s="424">
        <v>0.20728693902492501</v>
      </c>
      <c r="D97" s="424">
        <v>0.21576796472072601</v>
      </c>
      <c r="E97" s="424">
        <v>0.25409418344497697</v>
      </c>
      <c r="F97" s="424">
        <v>0.21024897694587699</v>
      </c>
      <c r="G97" s="424">
        <v>0.112601950764656</v>
      </c>
      <c r="H97" s="430">
        <v>2.8051109313964799</v>
      </c>
      <c r="I97" s="424">
        <v>0.42305489744164199</v>
      </c>
    </row>
    <row r="98" spans="1:9" x14ac:dyDescent="0.2">
      <c r="A98" s="2" t="s">
        <v>109</v>
      </c>
      <c r="B98" s="427">
        <v>44</v>
      </c>
      <c r="C98" s="424">
        <v>0.25266864895820601</v>
      </c>
      <c r="D98" s="424">
        <v>0.28465947508812001</v>
      </c>
      <c r="E98" s="424">
        <v>0.16766461730003401</v>
      </c>
      <c r="F98" s="424">
        <v>0.238133549690247</v>
      </c>
      <c r="G98" s="424">
        <v>5.68737089633942E-2</v>
      </c>
      <c r="H98" s="430">
        <v>2.5618841648101802</v>
      </c>
      <c r="I98" s="424">
        <v>0.53732812404632602</v>
      </c>
    </row>
    <row r="99" spans="1:9" x14ac:dyDescent="0.2">
      <c r="A99" s="5" t="s">
        <v>111</v>
      </c>
      <c r="B99" s="426" t="s">
        <v>1</v>
      </c>
      <c r="C99" s="423" t="s">
        <v>1</v>
      </c>
      <c r="D99" s="423" t="s">
        <v>1</v>
      </c>
      <c r="E99" s="423" t="s">
        <v>1</v>
      </c>
      <c r="F99" s="423" t="s">
        <v>1</v>
      </c>
      <c r="G99" s="423" t="s">
        <v>1</v>
      </c>
      <c r="H99" s="429" t="s">
        <v>1</v>
      </c>
      <c r="I99" s="423" t="s">
        <v>1</v>
      </c>
    </row>
    <row r="100" spans="1:9" x14ac:dyDescent="0.2">
      <c r="A100" s="2" t="s">
        <v>112</v>
      </c>
      <c r="B100" s="427">
        <v>69</v>
      </c>
      <c r="C100" s="424">
        <v>4.2156640440225601E-2</v>
      </c>
      <c r="D100" s="424">
        <v>0.23537966609001201</v>
      </c>
      <c r="E100" s="424">
        <v>0.26501208543777499</v>
      </c>
      <c r="F100" s="424">
        <v>0.25447934865951499</v>
      </c>
      <c r="G100" s="424">
        <v>0.20297223329544101</v>
      </c>
      <c r="H100" s="430">
        <v>3.34073090553284</v>
      </c>
      <c r="I100" s="424">
        <v>0.27753631376756099</v>
      </c>
    </row>
    <row r="101" spans="1:9" x14ac:dyDescent="0.2">
      <c r="A101" s="2" t="s">
        <v>113</v>
      </c>
      <c r="B101" s="427">
        <v>207</v>
      </c>
      <c r="C101" s="424">
        <v>0.108891203999519</v>
      </c>
      <c r="D101" s="424">
        <v>0.223530754446983</v>
      </c>
      <c r="E101" s="424">
        <v>0.226264372467995</v>
      </c>
      <c r="F101" s="424">
        <v>0.302762240171432</v>
      </c>
      <c r="G101" s="424">
        <v>0.13855142891406999</v>
      </c>
      <c r="H101" s="430">
        <v>3.1385519504547101</v>
      </c>
      <c r="I101" s="424">
        <v>0.33242195844650302</v>
      </c>
    </row>
    <row r="102" spans="1:9" x14ac:dyDescent="0.2">
      <c r="A102" s="2" t="s">
        <v>114</v>
      </c>
      <c r="B102" s="427">
        <v>238</v>
      </c>
      <c r="C102" s="424">
        <v>0.16346228122711201</v>
      </c>
      <c r="D102" s="424">
        <v>0.153447240591049</v>
      </c>
      <c r="E102" s="424">
        <v>0.24507939815521201</v>
      </c>
      <c r="F102" s="424">
        <v>0.27422109246254001</v>
      </c>
      <c r="G102" s="424">
        <v>0.163789972662926</v>
      </c>
      <c r="H102" s="430">
        <v>3.1214292049407999</v>
      </c>
      <c r="I102" s="424">
        <v>0.31690952654048099</v>
      </c>
    </row>
    <row r="103" spans="1:9" x14ac:dyDescent="0.2">
      <c r="A103" s="2" t="s">
        <v>115</v>
      </c>
      <c r="B103" s="427">
        <v>151</v>
      </c>
      <c r="C103" s="424">
        <v>0.15915869176387801</v>
      </c>
      <c r="D103" s="424">
        <v>0.16727215051651001</v>
      </c>
      <c r="E103" s="424">
        <v>0.26887893676757801</v>
      </c>
      <c r="F103" s="424">
        <v>0.26424863934516901</v>
      </c>
      <c r="G103" s="424">
        <v>0.14044159650802601</v>
      </c>
      <c r="H103" s="430">
        <v>3.05954241752625</v>
      </c>
      <c r="I103" s="424">
        <v>0.326430837416189</v>
      </c>
    </row>
    <row r="104" spans="1:9" x14ac:dyDescent="0.2">
      <c r="A104" s="2" t="s">
        <v>116</v>
      </c>
      <c r="B104" s="427">
        <v>130</v>
      </c>
      <c r="C104" s="424">
        <v>0.26696068048477201</v>
      </c>
      <c r="D104" s="424">
        <v>0.17344206571578999</v>
      </c>
      <c r="E104" s="424">
        <v>0.32017156481742898</v>
      </c>
      <c r="F104" s="424">
        <v>0.13687497377395599</v>
      </c>
      <c r="G104" s="424">
        <v>0.10255070030689201</v>
      </c>
      <c r="H104" s="430">
        <v>2.6346130371093799</v>
      </c>
      <c r="I104" s="424">
        <v>0.440402752763074</v>
      </c>
    </row>
    <row r="105" spans="1:9" x14ac:dyDescent="0.2">
      <c r="A105" s="2" t="s">
        <v>117</v>
      </c>
      <c r="B105" s="427">
        <v>121</v>
      </c>
      <c r="C105" s="424">
        <v>0.36216923594474798</v>
      </c>
      <c r="D105" s="424">
        <v>0.28421354293823198</v>
      </c>
      <c r="E105" s="424">
        <v>0.18388748168945299</v>
      </c>
      <c r="F105" s="424">
        <v>8.9313946664333302E-2</v>
      </c>
      <c r="G105" s="424">
        <v>8.0415792763233199E-2</v>
      </c>
      <c r="H105" s="430">
        <v>2.2415935993194598</v>
      </c>
      <c r="I105" s="424">
        <v>0.64638277888298001</v>
      </c>
    </row>
    <row r="106" spans="1:9" x14ac:dyDescent="0.2">
      <c r="A106" s="2" t="s">
        <v>118</v>
      </c>
      <c r="B106" s="427">
        <v>99</v>
      </c>
      <c r="C106" s="424">
        <v>0.496593177318573</v>
      </c>
      <c r="D106" s="424">
        <v>0.24519459903240201</v>
      </c>
      <c r="E106" s="424">
        <v>0.10043042153120001</v>
      </c>
      <c r="F106" s="424">
        <v>8.0397911369800595E-2</v>
      </c>
      <c r="G106" s="424">
        <v>7.7383890748024001E-2</v>
      </c>
      <c r="H106" s="430">
        <v>1.9967846870422401</v>
      </c>
      <c r="I106" s="424">
        <v>0.74178777635097504</v>
      </c>
    </row>
    <row r="107" spans="1:9" x14ac:dyDescent="0.2">
      <c r="A107" s="5" t="s">
        <v>111</v>
      </c>
      <c r="B107" s="426" t="s">
        <v>1</v>
      </c>
      <c r="C107" s="423" t="s">
        <v>1</v>
      </c>
      <c r="D107" s="423" t="s">
        <v>1</v>
      </c>
      <c r="E107" s="423" t="s">
        <v>1</v>
      </c>
      <c r="F107" s="423" t="s">
        <v>1</v>
      </c>
      <c r="G107" s="423" t="s">
        <v>1</v>
      </c>
      <c r="H107" s="429" t="s">
        <v>1</v>
      </c>
      <c r="I107" s="423" t="s">
        <v>1</v>
      </c>
    </row>
    <row r="108" spans="1:9" x14ac:dyDescent="0.2">
      <c r="A108" s="2" t="s">
        <v>119</v>
      </c>
      <c r="B108" s="427">
        <v>276</v>
      </c>
      <c r="C108" s="424">
        <v>8.5928745567798601E-2</v>
      </c>
      <c r="D108" s="424">
        <v>0.227607816457748</v>
      </c>
      <c r="E108" s="424">
        <v>0.23959693312645</v>
      </c>
      <c r="F108" s="424">
        <v>0.28614875674247697</v>
      </c>
      <c r="G108" s="424">
        <v>0.16071775555610701</v>
      </c>
      <c r="H108" s="430">
        <v>3.20811891555786</v>
      </c>
      <c r="I108" s="424">
        <v>0.31353655968951799</v>
      </c>
    </row>
    <row r="109" spans="1:9" x14ac:dyDescent="0.2">
      <c r="A109" s="2" t="s">
        <v>120</v>
      </c>
      <c r="B109" s="427">
        <v>323</v>
      </c>
      <c r="C109" s="424">
        <v>0.16438016295433</v>
      </c>
      <c r="D109" s="424">
        <v>0.17027659714221999</v>
      </c>
      <c r="E109" s="424">
        <v>0.22675573825836201</v>
      </c>
      <c r="F109" s="424">
        <v>0.277549028396606</v>
      </c>
      <c r="G109" s="424">
        <v>0.161038488149643</v>
      </c>
      <c r="H109" s="430">
        <v>3.1005890369415301</v>
      </c>
      <c r="I109" s="424">
        <v>0.33465675510977599</v>
      </c>
    </row>
    <row r="110" spans="1:9" x14ac:dyDescent="0.2">
      <c r="A110" s="2" t="s">
        <v>121</v>
      </c>
      <c r="B110" s="427">
        <v>196</v>
      </c>
      <c r="C110" s="424">
        <v>0.231307998299599</v>
      </c>
      <c r="D110" s="424">
        <v>0.15454688668250999</v>
      </c>
      <c r="E110" s="424">
        <v>0.33702835440635698</v>
      </c>
      <c r="F110" s="424">
        <v>0.16781301796436299</v>
      </c>
      <c r="G110" s="424">
        <v>0.10930373519658999</v>
      </c>
      <c r="H110" s="430">
        <v>2.7692575454711901</v>
      </c>
      <c r="I110" s="424">
        <v>0.38585488785695199</v>
      </c>
    </row>
    <row r="111" spans="1:9" x14ac:dyDescent="0.2">
      <c r="A111" s="2" t="s">
        <v>122</v>
      </c>
      <c r="B111" s="427">
        <v>220</v>
      </c>
      <c r="C111" s="424">
        <v>0.42122334241867099</v>
      </c>
      <c r="D111" s="424">
        <v>0.26707202196121199</v>
      </c>
      <c r="E111" s="424">
        <v>0.147223755717278</v>
      </c>
      <c r="F111" s="424">
        <v>8.5397019982337993E-2</v>
      </c>
      <c r="G111" s="424">
        <v>7.9083837568759904E-2</v>
      </c>
      <c r="H111" s="430">
        <v>2.1340460777282702</v>
      </c>
      <c r="I111" s="424">
        <v>0.68829537976448296</v>
      </c>
    </row>
    <row r="112" spans="1:9" x14ac:dyDescent="0.2">
      <c r="A112" s="5" t="s">
        <v>111</v>
      </c>
      <c r="B112" s="426" t="s">
        <v>1</v>
      </c>
      <c r="C112" s="423" t="s">
        <v>1</v>
      </c>
      <c r="D112" s="423" t="s">
        <v>1</v>
      </c>
      <c r="E112" s="423" t="s">
        <v>1</v>
      </c>
      <c r="F112" s="423" t="s">
        <v>1</v>
      </c>
      <c r="G112" s="423" t="s">
        <v>1</v>
      </c>
      <c r="H112" s="429" t="s">
        <v>1</v>
      </c>
      <c r="I112" s="423" t="s">
        <v>1</v>
      </c>
    </row>
    <row r="113" spans="1:9" x14ac:dyDescent="0.2">
      <c r="A113" s="2" t="s">
        <v>119</v>
      </c>
      <c r="B113" s="427">
        <v>276</v>
      </c>
      <c r="C113" s="424">
        <v>8.5928745567798601E-2</v>
      </c>
      <c r="D113" s="424">
        <v>0.227607816457748</v>
      </c>
      <c r="E113" s="424">
        <v>0.23959693312645</v>
      </c>
      <c r="F113" s="424">
        <v>0.28614875674247697</v>
      </c>
      <c r="G113" s="424">
        <v>0.16071775555610701</v>
      </c>
      <c r="H113" s="430">
        <v>3.20811891555786</v>
      </c>
      <c r="I113" s="424">
        <v>0.31353655968951799</v>
      </c>
    </row>
    <row r="114" spans="1:9" x14ac:dyDescent="0.2">
      <c r="A114" s="2" t="s">
        <v>123</v>
      </c>
      <c r="B114" s="427">
        <v>389</v>
      </c>
      <c r="C114" s="424">
        <v>0.16168595850467701</v>
      </c>
      <c r="D114" s="424">
        <v>0.15915352106094399</v>
      </c>
      <c r="E114" s="424">
        <v>0.25490275025367698</v>
      </c>
      <c r="F114" s="424">
        <v>0.27010494470596302</v>
      </c>
      <c r="G114" s="424">
        <v>0.15415284037589999</v>
      </c>
      <c r="H114" s="430">
        <v>3.09588527679443</v>
      </c>
      <c r="I114" s="424">
        <v>0.32083947478474001</v>
      </c>
    </row>
    <row r="115" spans="1:9" x14ac:dyDescent="0.2">
      <c r="A115" s="2" t="s">
        <v>124</v>
      </c>
      <c r="B115" s="427">
        <v>350</v>
      </c>
      <c r="C115" s="424">
        <v>0.34672844409942599</v>
      </c>
      <c r="D115" s="424">
        <v>0.221857234835625</v>
      </c>
      <c r="E115" s="424">
        <v>0.23074190318584401</v>
      </c>
      <c r="F115" s="424">
        <v>0.110256217420101</v>
      </c>
      <c r="G115" s="424">
        <v>9.0416207909584004E-2</v>
      </c>
      <c r="H115" s="430">
        <v>2.3757746219635001</v>
      </c>
      <c r="I115" s="424">
        <v>0.56858567469875798</v>
      </c>
    </row>
    <row r="116" spans="1:9" x14ac:dyDescent="0.2">
      <c r="A116" s="5" t="s">
        <v>125</v>
      </c>
      <c r="B116" s="426" t="s">
        <v>1</v>
      </c>
      <c r="C116" s="423" t="s">
        <v>1</v>
      </c>
      <c r="D116" s="423" t="s">
        <v>1</v>
      </c>
      <c r="E116" s="423" t="s">
        <v>1</v>
      </c>
      <c r="F116" s="423" t="s">
        <v>1</v>
      </c>
      <c r="G116" s="423" t="s">
        <v>1</v>
      </c>
      <c r="H116" s="429" t="s">
        <v>1</v>
      </c>
      <c r="I116" s="423" t="s">
        <v>1</v>
      </c>
    </row>
    <row r="117" spans="1:9" x14ac:dyDescent="0.2">
      <c r="A117" s="2" t="s">
        <v>126</v>
      </c>
      <c r="B117" s="427">
        <v>144</v>
      </c>
      <c r="C117" s="424">
        <v>0.16999138891696899</v>
      </c>
      <c r="D117" s="424">
        <v>0.19685277342796301</v>
      </c>
      <c r="E117" s="424">
        <v>0.21453537046909299</v>
      </c>
      <c r="F117" s="424">
        <v>0.21079406142234799</v>
      </c>
      <c r="G117" s="424">
        <v>0.20782640576362599</v>
      </c>
      <c r="H117" s="430">
        <v>3.08961129188538</v>
      </c>
      <c r="I117" s="424">
        <v>0.366844162344933</v>
      </c>
    </row>
    <row r="118" spans="1:9" x14ac:dyDescent="0.2">
      <c r="A118" s="2" t="s">
        <v>127</v>
      </c>
      <c r="B118" s="427">
        <v>36</v>
      </c>
      <c r="C118" s="424">
        <v>0.12634989619255099</v>
      </c>
      <c r="D118" s="424">
        <v>0.18150377273559601</v>
      </c>
      <c r="E118" s="424">
        <v>0.26067680120468101</v>
      </c>
      <c r="F118" s="424">
        <v>0.352537602186203</v>
      </c>
      <c r="G118" s="424">
        <v>7.8931912779808003E-2</v>
      </c>
      <c r="H118" s="430">
        <v>3.0761978626251198</v>
      </c>
      <c r="I118" s="424">
        <v>0.30785367351552401</v>
      </c>
    </row>
    <row r="119" spans="1:9" x14ac:dyDescent="0.2">
      <c r="A119" s="2" t="s">
        <v>128</v>
      </c>
      <c r="B119" s="427">
        <v>61</v>
      </c>
      <c r="C119" s="424">
        <v>0.27784344553947399</v>
      </c>
      <c r="D119" s="424">
        <v>0.130446076393127</v>
      </c>
      <c r="E119" s="424">
        <v>0.17969411611557001</v>
      </c>
      <c r="F119" s="424">
        <v>0.28469201922416698</v>
      </c>
      <c r="G119" s="424">
        <v>0.12732431292533899</v>
      </c>
      <c r="H119" s="430">
        <v>2.8532075881957999</v>
      </c>
      <c r="I119" s="424">
        <v>0.408289534100578</v>
      </c>
    </row>
    <row r="120" spans="1:9" x14ac:dyDescent="0.2">
      <c r="A120" s="2" t="s">
        <v>129</v>
      </c>
      <c r="B120" s="427">
        <v>136</v>
      </c>
      <c r="C120" s="424">
        <v>0.21374551951885201</v>
      </c>
      <c r="D120" s="424">
        <v>0.202289208769798</v>
      </c>
      <c r="E120" s="424">
        <v>0.209437355399132</v>
      </c>
      <c r="F120" s="424">
        <v>0.21900358796119701</v>
      </c>
      <c r="G120" s="424">
        <v>0.15552432835102101</v>
      </c>
      <c r="H120" s="430">
        <v>2.9002718925476101</v>
      </c>
      <c r="I120" s="424">
        <v>0.41603472828865101</v>
      </c>
    </row>
    <row r="121" spans="1:9" x14ac:dyDescent="0.2">
      <c r="A121" s="2" t="s">
        <v>130</v>
      </c>
      <c r="B121" s="427">
        <v>145</v>
      </c>
      <c r="C121" s="424">
        <v>0.158147752285004</v>
      </c>
      <c r="D121" s="424">
        <v>0.20107868313789401</v>
      </c>
      <c r="E121" s="424">
        <v>0.25340846180915799</v>
      </c>
      <c r="F121" s="424">
        <v>0.25458267331123402</v>
      </c>
      <c r="G121" s="424">
        <v>0.13278242945671101</v>
      </c>
      <c r="H121" s="430">
        <v>3.0027732849121098</v>
      </c>
      <c r="I121" s="424">
        <v>0.35922643542289701</v>
      </c>
    </row>
    <row r="122" spans="1:9" x14ac:dyDescent="0.2">
      <c r="A122" s="2" t="s">
        <v>131</v>
      </c>
      <c r="B122" s="427">
        <v>98</v>
      </c>
      <c r="C122" s="424">
        <v>0.177755907177925</v>
      </c>
      <c r="D122" s="424">
        <v>0.25724208354950001</v>
      </c>
      <c r="E122" s="424">
        <v>0.244492188096046</v>
      </c>
      <c r="F122" s="424">
        <v>0.17809244990348799</v>
      </c>
      <c r="G122" s="424">
        <v>0.14241738617420199</v>
      </c>
      <c r="H122" s="430">
        <v>2.8501732349395801</v>
      </c>
      <c r="I122" s="424">
        <v>0.43499798424545</v>
      </c>
    </row>
    <row r="123" spans="1:9" x14ac:dyDescent="0.2">
      <c r="A123" s="2" t="s">
        <v>132</v>
      </c>
      <c r="B123" s="427">
        <v>46</v>
      </c>
      <c r="C123" s="424">
        <v>0.20449113845825201</v>
      </c>
      <c r="D123" s="424">
        <v>0.18378952145576499</v>
      </c>
      <c r="E123" s="424">
        <v>0.301241815090179</v>
      </c>
      <c r="F123" s="424">
        <v>0.21714624762535101</v>
      </c>
      <c r="G123" s="424">
        <v>9.3331284821033506E-2</v>
      </c>
      <c r="H123" s="430">
        <v>2.8110370635986301</v>
      </c>
      <c r="I123" s="424">
        <v>0.38828065702109998</v>
      </c>
    </row>
    <row r="124" spans="1:9" x14ac:dyDescent="0.2">
      <c r="A124" s="3" t="s">
        <v>133</v>
      </c>
      <c r="B124" s="428">
        <v>270</v>
      </c>
      <c r="C124" s="425">
        <v>0.23087000846862801</v>
      </c>
      <c r="D124" s="425">
        <v>0.216144934296608</v>
      </c>
      <c r="E124" s="425">
        <v>0.23929892480373399</v>
      </c>
      <c r="F124" s="425">
        <v>0.21606220304966001</v>
      </c>
      <c r="G124" s="425">
        <v>9.7623921930789906E-2</v>
      </c>
      <c r="H124" s="431">
        <v>2.7334251403808598</v>
      </c>
      <c r="I124" s="425">
        <v>0.44701494609575698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384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35" t="s">
        <v>1</v>
      </c>
      <c r="C6" s="432" t="s">
        <v>1</v>
      </c>
      <c r="D6" s="432" t="s">
        <v>1</v>
      </c>
      <c r="E6" s="432" t="s">
        <v>1</v>
      </c>
      <c r="F6" s="432" t="s">
        <v>1</v>
      </c>
      <c r="G6" s="432" t="s">
        <v>1</v>
      </c>
      <c r="H6" s="438" t="s">
        <v>1</v>
      </c>
      <c r="I6" s="432" t="s">
        <v>1</v>
      </c>
    </row>
    <row r="7" spans="1:9" x14ac:dyDescent="0.2">
      <c r="A7" s="2" t="s">
        <v>26</v>
      </c>
      <c r="B7" s="436">
        <v>1031</v>
      </c>
      <c r="C7" s="433">
        <v>0.13784614205360399</v>
      </c>
      <c r="D7" s="433">
        <v>0.204555824398994</v>
      </c>
      <c r="E7" s="433">
        <v>0.22445356845855699</v>
      </c>
      <c r="F7" s="433">
        <v>0.25308474898338301</v>
      </c>
      <c r="G7" s="433">
        <v>0.18005971610546101</v>
      </c>
      <c r="H7" s="439">
        <v>3.13295602798462</v>
      </c>
      <c r="I7" s="433">
        <v>0.34240196645259902</v>
      </c>
    </row>
    <row r="8" spans="1:9" x14ac:dyDescent="0.2">
      <c r="A8" s="5" t="s">
        <v>27</v>
      </c>
      <c r="B8" s="435" t="s">
        <v>1</v>
      </c>
      <c r="C8" s="432" t="s">
        <v>1</v>
      </c>
      <c r="D8" s="432" t="s">
        <v>1</v>
      </c>
      <c r="E8" s="432" t="s">
        <v>1</v>
      </c>
      <c r="F8" s="432" t="s">
        <v>1</v>
      </c>
      <c r="G8" s="432" t="s">
        <v>1</v>
      </c>
      <c r="H8" s="438" t="s">
        <v>1</v>
      </c>
      <c r="I8" s="432" t="s">
        <v>1</v>
      </c>
    </row>
    <row r="9" spans="1:9" x14ac:dyDescent="0.2">
      <c r="A9" s="2" t="s">
        <v>28</v>
      </c>
      <c r="B9" s="436">
        <v>366</v>
      </c>
      <c r="C9" s="433">
        <v>8.8498614728450803E-2</v>
      </c>
      <c r="D9" s="433">
        <v>0.178122669458389</v>
      </c>
      <c r="E9" s="433">
        <v>0.17536944150924699</v>
      </c>
      <c r="F9" s="433">
        <v>0.31482103466987599</v>
      </c>
      <c r="G9" s="433">
        <v>0.243188232183456</v>
      </c>
      <c r="H9" s="439">
        <v>3.44607758522034</v>
      </c>
      <c r="I9" s="433">
        <v>0.26662128617332298</v>
      </c>
    </row>
    <row r="10" spans="1:9" x14ac:dyDescent="0.2">
      <c r="A10" s="2" t="s">
        <v>29</v>
      </c>
      <c r="B10" s="436">
        <v>45</v>
      </c>
      <c r="C10" s="433">
        <v>4.9172431230545002E-2</v>
      </c>
      <c r="D10" s="433">
        <v>7.8634977340698201E-2</v>
      </c>
      <c r="E10" s="433">
        <v>0.36413097381591802</v>
      </c>
      <c r="F10" s="433">
        <v>0.396317958831787</v>
      </c>
      <c r="G10" s="433">
        <v>0.111743658781052</v>
      </c>
      <c r="H10" s="439">
        <v>3.4428255558013898</v>
      </c>
      <c r="I10" s="433">
        <v>0.12780740857124301</v>
      </c>
    </row>
    <row r="11" spans="1:9" x14ac:dyDescent="0.2">
      <c r="A11" s="2" t="s">
        <v>30</v>
      </c>
      <c r="B11" s="436">
        <v>147</v>
      </c>
      <c r="C11" s="433">
        <v>0.12799642980098699</v>
      </c>
      <c r="D11" s="433">
        <v>0.28527429699897799</v>
      </c>
      <c r="E11" s="433">
        <v>0.32371190190315202</v>
      </c>
      <c r="F11" s="433">
        <v>0.147899270057678</v>
      </c>
      <c r="G11" s="433">
        <v>0.115118101239204</v>
      </c>
      <c r="H11" s="439">
        <v>2.8368682861328098</v>
      </c>
      <c r="I11" s="433">
        <v>0.41327072679996502</v>
      </c>
    </row>
    <row r="12" spans="1:9" x14ac:dyDescent="0.2">
      <c r="A12" s="2" t="s">
        <v>31</v>
      </c>
      <c r="B12" s="436">
        <v>188</v>
      </c>
      <c r="C12" s="433">
        <v>8.3457276225089999E-2</v>
      </c>
      <c r="D12" s="433">
        <v>0.154628455638885</v>
      </c>
      <c r="E12" s="433">
        <v>0.26966106891632102</v>
      </c>
      <c r="F12" s="433">
        <v>0.30164846777915999</v>
      </c>
      <c r="G12" s="433">
        <v>0.19060473144054399</v>
      </c>
      <c r="H12" s="439">
        <v>3.3613150119781499</v>
      </c>
      <c r="I12" s="433">
        <v>0.238085731863976</v>
      </c>
    </row>
    <row r="13" spans="1:9" x14ac:dyDescent="0.2">
      <c r="A13" s="2" t="s">
        <v>32</v>
      </c>
      <c r="B13" s="436">
        <v>88</v>
      </c>
      <c r="C13" s="433">
        <v>0.329147398471832</v>
      </c>
      <c r="D13" s="433">
        <v>0.25229740142822299</v>
      </c>
      <c r="E13" s="433">
        <v>0.22554586827754999</v>
      </c>
      <c r="F13" s="433">
        <v>0.116017654538155</v>
      </c>
      <c r="G13" s="433">
        <v>7.6991677284240695E-2</v>
      </c>
      <c r="H13" s="439">
        <v>2.3594088554382302</v>
      </c>
      <c r="I13" s="433">
        <v>0.58144479990005504</v>
      </c>
    </row>
    <row r="14" spans="1:9" x14ac:dyDescent="0.2">
      <c r="A14" s="2" t="s">
        <v>33</v>
      </c>
      <c r="B14" s="436">
        <v>163</v>
      </c>
      <c r="C14" s="433">
        <v>0.35687738656997697</v>
      </c>
      <c r="D14" s="433">
        <v>0.31033840775489802</v>
      </c>
      <c r="E14" s="433">
        <v>0.183953016996384</v>
      </c>
      <c r="F14" s="433">
        <v>8.8515184819698306E-2</v>
      </c>
      <c r="G14" s="433">
        <v>6.0315992683172198E-2</v>
      </c>
      <c r="H14" s="439">
        <v>2.1850540637970002</v>
      </c>
      <c r="I14" s="433">
        <v>0.66721580178159301</v>
      </c>
    </row>
    <row r="15" spans="1:9" x14ac:dyDescent="0.2">
      <c r="A15" s="5" t="s">
        <v>34</v>
      </c>
      <c r="B15" s="435" t="s">
        <v>1</v>
      </c>
      <c r="C15" s="432" t="s">
        <v>1</v>
      </c>
      <c r="D15" s="432" t="s">
        <v>1</v>
      </c>
      <c r="E15" s="432" t="s">
        <v>1</v>
      </c>
      <c r="F15" s="432" t="s">
        <v>1</v>
      </c>
      <c r="G15" s="432" t="s">
        <v>1</v>
      </c>
      <c r="H15" s="438" t="s">
        <v>1</v>
      </c>
      <c r="I15" s="432" t="s">
        <v>1</v>
      </c>
    </row>
    <row r="16" spans="1:9" x14ac:dyDescent="0.2">
      <c r="A16" s="2" t="s">
        <v>35</v>
      </c>
      <c r="B16" s="436">
        <v>662</v>
      </c>
      <c r="C16" s="433">
        <v>8.8428050279617296E-2</v>
      </c>
      <c r="D16" s="433">
        <v>0.18184641003608701</v>
      </c>
      <c r="E16" s="433">
        <v>0.24321313202381101</v>
      </c>
      <c r="F16" s="433">
        <v>0.28546795248985302</v>
      </c>
      <c r="G16" s="433">
        <v>0.20104445517063099</v>
      </c>
      <c r="H16" s="439">
        <v>3.3288543224334699</v>
      </c>
      <c r="I16" s="433">
        <v>0.27027446031570401</v>
      </c>
    </row>
    <row r="17" spans="1:9" x14ac:dyDescent="0.2">
      <c r="A17" s="2" t="s">
        <v>36</v>
      </c>
      <c r="B17" s="436">
        <v>48</v>
      </c>
      <c r="C17" s="433">
        <v>0.11029970645904499</v>
      </c>
      <c r="D17" s="433">
        <v>0.285604208707809</v>
      </c>
      <c r="E17" s="433">
        <v>0.18373632431030301</v>
      </c>
      <c r="F17" s="433">
        <v>0.218272194266319</v>
      </c>
      <c r="G17" s="433">
        <v>0.20208756625652299</v>
      </c>
      <c r="H17" s="439">
        <v>3.11624383926392</v>
      </c>
      <c r="I17" s="433">
        <v>0.39590391516685502</v>
      </c>
    </row>
    <row r="18" spans="1:9" x14ac:dyDescent="0.2">
      <c r="A18" s="2" t="s">
        <v>37</v>
      </c>
      <c r="B18" s="436">
        <v>241</v>
      </c>
      <c r="C18" s="433">
        <v>0.326624184846878</v>
      </c>
      <c r="D18" s="433">
        <v>0.29428359866142301</v>
      </c>
      <c r="E18" s="433">
        <v>0.20228819549083699</v>
      </c>
      <c r="F18" s="433">
        <v>0.123630844056606</v>
      </c>
      <c r="G18" s="433">
        <v>5.3173184394836398E-2</v>
      </c>
      <c r="H18" s="439">
        <v>2.2824451923370401</v>
      </c>
      <c r="I18" s="433">
        <v>0.62090777888217696</v>
      </c>
    </row>
    <row r="19" spans="1:9" x14ac:dyDescent="0.2">
      <c r="A19" s="2" t="s">
        <v>38</v>
      </c>
      <c r="B19" s="436">
        <v>56</v>
      </c>
      <c r="C19" s="433">
        <v>4.6284589916467701E-2</v>
      </c>
      <c r="D19" s="433">
        <v>9.7392797470092801E-2</v>
      </c>
      <c r="E19" s="433">
        <v>0.163829430937767</v>
      </c>
      <c r="F19" s="433">
        <v>0.37864878773689298</v>
      </c>
      <c r="G19" s="433">
        <v>0.31384438276290899</v>
      </c>
      <c r="H19" s="439">
        <v>3.8163754940032999</v>
      </c>
      <c r="I19" s="433">
        <v>0.14367738899228</v>
      </c>
    </row>
    <row r="20" spans="1:9" x14ac:dyDescent="0.2">
      <c r="A20" s="5" t="s">
        <v>39</v>
      </c>
      <c r="B20" s="435" t="s">
        <v>1</v>
      </c>
      <c r="C20" s="432" t="s">
        <v>1</v>
      </c>
      <c r="D20" s="432" t="s">
        <v>1</v>
      </c>
      <c r="E20" s="432" t="s">
        <v>1</v>
      </c>
      <c r="F20" s="432" t="s">
        <v>1</v>
      </c>
      <c r="G20" s="432" t="s">
        <v>1</v>
      </c>
      <c r="H20" s="438" t="s">
        <v>1</v>
      </c>
      <c r="I20" s="432" t="s">
        <v>1</v>
      </c>
    </row>
    <row r="21" spans="1:9" x14ac:dyDescent="0.2">
      <c r="A21" s="2" t="s">
        <v>35</v>
      </c>
      <c r="B21" s="436">
        <v>662</v>
      </c>
      <c r="C21" s="433">
        <v>8.8428050279617296E-2</v>
      </c>
      <c r="D21" s="433">
        <v>0.18184641003608701</v>
      </c>
      <c r="E21" s="433">
        <v>0.24321313202381101</v>
      </c>
      <c r="F21" s="433">
        <v>0.28546795248985302</v>
      </c>
      <c r="G21" s="433">
        <v>0.20104445517063099</v>
      </c>
      <c r="H21" s="439">
        <v>3.3288543224334699</v>
      </c>
      <c r="I21" s="433">
        <v>0.27027446031570401</v>
      </c>
    </row>
    <row r="22" spans="1:9" x14ac:dyDescent="0.2">
      <c r="A22" s="2" t="s">
        <v>40</v>
      </c>
      <c r="B22" s="436">
        <v>21</v>
      </c>
      <c r="C22" s="433" t="s">
        <v>1</v>
      </c>
      <c r="D22" s="433" t="s">
        <v>1</v>
      </c>
      <c r="E22" s="433" t="s">
        <v>1</v>
      </c>
      <c r="F22" s="433" t="s">
        <v>1</v>
      </c>
      <c r="G22" s="433" t="s">
        <v>1</v>
      </c>
      <c r="H22" s="439" t="s">
        <v>1</v>
      </c>
      <c r="I22" s="433" t="s">
        <v>1</v>
      </c>
    </row>
    <row r="23" spans="1:9" x14ac:dyDescent="0.2">
      <c r="A23" s="2" t="s">
        <v>41</v>
      </c>
      <c r="B23" s="436">
        <v>23</v>
      </c>
      <c r="C23" s="433" t="s">
        <v>1</v>
      </c>
      <c r="D23" s="433" t="s">
        <v>1</v>
      </c>
      <c r="E23" s="433" t="s">
        <v>1</v>
      </c>
      <c r="F23" s="433" t="s">
        <v>1</v>
      </c>
      <c r="G23" s="433" t="s">
        <v>1</v>
      </c>
      <c r="H23" s="439" t="s">
        <v>1</v>
      </c>
      <c r="I23" s="433" t="s">
        <v>1</v>
      </c>
    </row>
    <row r="24" spans="1:9" x14ac:dyDescent="0.2">
      <c r="A24" s="2" t="s">
        <v>42</v>
      </c>
      <c r="B24" s="436">
        <v>4</v>
      </c>
      <c r="C24" s="433" t="s">
        <v>1</v>
      </c>
      <c r="D24" s="433" t="s">
        <v>1</v>
      </c>
      <c r="E24" s="433" t="s">
        <v>1</v>
      </c>
      <c r="F24" s="433" t="s">
        <v>1</v>
      </c>
      <c r="G24" s="433" t="s">
        <v>1</v>
      </c>
      <c r="H24" s="439" t="s">
        <v>1</v>
      </c>
      <c r="I24" s="433" t="s">
        <v>1</v>
      </c>
    </row>
    <row r="25" spans="1:9" x14ac:dyDescent="0.2">
      <c r="A25" s="2" t="s">
        <v>43</v>
      </c>
      <c r="B25" s="436">
        <v>3</v>
      </c>
      <c r="C25" s="433" t="s">
        <v>1</v>
      </c>
      <c r="D25" s="433" t="s">
        <v>1</v>
      </c>
      <c r="E25" s="433" t="s">
        <v>1</v>
      </c>
      <c r="F25" s="433" t="s">
        <v>1</v>
      </c>
      <c r="G25" s="433" t="s">
        <v>1</v>
      </c>
      <c r="H25" s="439" t="s">
        <v>1</v>
      </c>
      <c r="I25" s="433" t="s">
        <v>1</v>
      </c>
    </row>
    <row r="26" spans="1:9" x14ac:dyDescent="0.2">
      <c r="A26" s="2" t="s">
        <v>37</v>
      </c>
      <c r="B26" s="436">
        <v>241</v>
      </c>
      <c r="C26" s="433">
        <v>0.326624184846878</v>
      </c>
      <c r="D26" s="433">
        <v>0.29428359866142301</v>
      </c>
      <c r="E26" s="433">
        <v>0.20228819549083699</v>
      </c>
      <c r="F26" s="433">
        <v>0.123630844056606</v>
      </c>
      <c r="G26" s="433">
        <v>5.3173184394836398E-2</v>
      </c>
      <c r="H26" s="439">
        <v>2.2824451923370401</v>
      </c>
      <c r="I26" s="433">
        <v>0.62090777888217696</v>
      </c>
    </row>
    <row r="27" spans="1:9" x14ac:dyDescent="0.2">
      <c r="A27" s="2" t="s">
        <v>44</v>
      </c>
      <c r="B27" s="436">
        <v>9</v>
      </c>
      <c r="C27" s="433" t="s">
        <v>1</v>
      </c>
      <c r="D27" s="433" t="s">
        <v>1</v>
      </c>
      <c r="E27" s="433" t="s">
        <v>1</v>
      </c>
      <c r="F27" s="433" t="s">
        <v>1</v>
      </c>
      <c r="G27" s="433" t="s">
        <v>1</v>
      </c>
      <c r="H27" s="439" t="s">
        <v>1</v>
      </c>
      <c r="I27" s="433" t="s">
        <v>1</v>
      </c>
    </row>
    <row r="28" spans="1:9" x14ac:dyDescent="0.2">
      <c r="A28" s="2" t="s">
        <v>45</v>
      </c>
      <c r="B28" s="436">
        <v>44</v>
      </c>
      <c r="C28" s="433">
        <v>2.3074595257639899E-2</v>
      </c>
      <c r="D28" s="433">
        <v>0.10568305850029</v>
      </c>
      <c r="E28" s="433">
        <v>0.155781254172325</v>
      </c>
      <c r="F28" s="433">
        <v>0.41308537125587502</v>
      </c>
      <c r="G28" s="433">
        <v>0.30237573385238598</v>
      </c>
      <c r="H28" s="439">
        <v>3.8660044670104998</v>
      </c>
      <c r="I28" s="433">
        <v>0.12875765207912099</v>
      </c>
    </row>
    <row r="29" spans="1:9" x14ac:dyDescent="0.2">
      <c r="A29" s="5" t="s">
        <v>46</v>
      </c>
      <c r="B29" s="435" t="s">
        <v>1</v>
      </c>
      <c r="C29" s="432" t="s">
        <v>1</v>
      </c>
      <c r="D29" s="432" t="s">
        <v>1</v>
      </c>
      <c r="E29" s="432" t="s">
        <v>1</v>
      </c>
      <c r="F29" s="432" t="s">
        <v>1</v>
      </c>
      <c r="G29" s="432" t="s">
        <v>1</v>
      </c>
      <c r="H29" s="438" t="s">
        <v>1</v>
      </c>
      <c r="I29" s="432" t="s">
        <v>1</v>
      </c>
    </row>
    <row r="30" spans="1:9" x14ac:dyDescent="0.2">
      <c r="A30" s="2" t="s">
        <v>47</v>
      </c>
      <c r="B30" s="436">
        <v>67</v>
      </c>
      <c r="C30" s="433">
        <v>0.146931737661362</v>
      </c>
      <c r="D30" s="433">
        <v>0.215940251946449</v>
      </c>
      <c r="E30" s="433">
        <v>0.20756156742572801</v>
      </c>
      <c r="F30" s="433">
        <v>0.15528331696987199</v>
      </c>
      <c r="G30" s="433">
        <v>0.27428314089775102</v>
      </c>
      <c r="H30" s="439">
        <v>3.1940457820892298</v>
      </c>
      <c r="I30" s="433">
        <v>0.36287198420059702</v>
      </c>
    </row>
    <row r="31" spans="1:9" x14ac:dyDescent="0.2">
      <c r="A31" s="2" t="s">
        <v>48</v>
      </c>
      <c r="B31" s="436">
        <v>252</v>
      </c>
      <c r="C31" s="433">
        <v>0.16776785254478499</v>
      </c>
      <c r="D31" s="433">
        <v>0.180682808160782</v>
      </c>
      <c r="E31" s="433">
        <v>0.17593066394329099</v>
      </c>
      <c r="F31" s="433">
        <v>0.29739248752594</v>
      </c>
      <c r="G31" s="433">
        <v>0.178226187825203</v>
      </c>
      <c r="H31" s="439">
        <v>3.1376264095306401</v>
      </c>
      <c r="I31" s="433">
        <v>0.34845066070556602</v>
      </c>
    </row>
    <row r="32" spans="1:9" x14ac:dyDescent="0.2">
      <c r="A32" s="2" t="s">
        <v>49</v>
      </c>
      <c r="B32" s="436">
        <v>178</v>
      </c>
      <c r="C32" s="433">
        <v>0.13228695094585399</v>
      </c>
      <c r="D32" s="433">
        <v>0.17110985517501801</v>
      </c>
      <c r="E32" s="433">
        <v>0.22463200986385301</v>
      </c>
      <c r="F32" s="433">
        <v>0.290890872478485</v>
      </c>
      <c r="G32" s="433">
        <v>0.181080296635628</v>
      </c>
      <c r="H32" s="439">
        <v>3.21736764907837</v>
      </c>
      <c r="I32" s="433">
        <v>0.30339681064183699</v>
      </c>
    </row>
    <row r="33" spans="1:9" x14ac:dyDescent="0.2">
      <c r="A33" s="2" t="s">
        <v>50</v>
      </c>
      <c r="B33" s="436">
        <v>453</v>
      </c>
      <c r="C33" s="433">
        <v>0.11942900717258501</v>
      </c>
      <c r="D33" s="433">
        <v>0.22802768647670699</v>
      </c>
      <c r="E33" s="433">
        <v>0.28440397977829002</v>
      </c>
      <c r="F33" s="433">
        <v>0.22662816941738101</v>
      </c>
      <c r="G33" s="433">
        <v>0.14151117205619801</v>
      </c>
      <c r="H33" s="439">
        <v>3.0427649021148699</v>
      </c>
      <c r="I33" s="433">
        <v>0.34745668847178401</v>
      </c>
    </row>
    <row r="34" spans="1:9" x14ac:dyDescent="0.2">
      <c r="A34" s="5" t="s">
        <v>51</v>
      </c>
      <c r="B34" s="435" t="s">
        <v>1</v>
      </c>
      <c r="C34" s="432" t="s">
        <v>1</v>
      </c>
      <c r="D34" s="432" t="s">
        <v>1</v>
      </c>
      <c r="E34" s="432" t="s">
        <v>1</v>
      </c>
      <c r="F34" s="432" t="s">
        <v>1</v>
      </c>
      <c r="G34" s="432" t="s">
        <v>1</v>
      </c>
      <c r="H34" s="438" t="s">
        <v>1</v>
      </c>
      <c r="I34" s="432" t="s">
        <v>1</v>
      </c>
    </row>
    <row r="35" spans="1:9" x14ac:dyDescent="0.2">
      <c r="A35" s="2" t="s">
        <v>52</v>
      </c>
      <c r="B35" s="436">
        <v>357</v>
      </c>
      <c r="C35" s="433">
        <v>0.14218439161777499</v>
      </c>
      <c r="D35" s="433">
        <v>0.202091544866562</v>
      </c>
      <c r="E35" s="433">
        <v>0.178867593407631</v>
      </c>
      <c r="F35" s="433">
        <v>0.27617517113685602</v>
      </c>
      <c r="G35" s="433">
        <v>0.20068128407001501</v>
      </c>
      <c r="H35" s="439">
        <v>3.1910774707794198</v>
      </c>
      <c r="I35" s="433">
        <v>0.34427594161444802</v>
      </c>
    </row>
    <row r="36" spans="1:9" x14ac:dyDescent="0.2">
      <c r="A36" s="2" t="s">
        <v>53</v>
      </c>
      <c r="B36" s="436">
        <v>417</v>
      </c>
      <c r="C36" s="433">
        <v>0.157417297363281</v>
      </c>
      <c r="D36" s="433">
        <v>0.19215032458305401</v>
      </c>
      <c r="E36" s="433">
        <v>0.25766423344612099</v>
      </c>
      <c r="F36" s="433">
        <v>0.23173911869525901</v>
      </c>
      <c r="G36" s="433">
        <v>0.16102902591228499</v>
      </c>
      <c r="H36" s="439">
        <v>3.0468122959136998</v>
      </c>
      <c r="I36" s="433">
        <v>0.34956762194633501</v>
      </c>
    </row>
    <row r="37" spans="1:9" x14ac:dyDescent="0.2">
      <c r="A37" s="2" t="s">
        <v>54</v>
      </c>
      <c r="B37" s="436">
        <v>132</v>
      </c>
      <c r="C37" s="433">
        <v>8.8814489543437999E-2</v>
      </c>
      <c r="D37" s="433">
        <v>0.24079589545726801</v>
      </c>
      <c r="E37" s="433">
        <v>0.32776826620101901</v>
      </c>
      <c r="F37" s="433">
        <v>0.23424276709556599</v>
      </c>
      <c r="G37" s="433">
        <v>0.108378574252129</v>
      </c>
      <c r="H37" s="439">
        <v>3.03257513046265</v>
      </c>
      <c r="I37" s="433">
        <v>0.32961038745649401</v>
      </c>
    </row>
    <row r="38" spans="1:9" x14ac:dyDescent="0.2">
      <c r="A38" s="2" t="s">
        <v>55</v>
      </c>
      <c r="B38" s="436">
        <v>116</v>
      </c>
      <c r="C38" s="433">
        <v>0.113858960568905</v>
      </c>
      <c r="D38" s="433">
        <v>0.21130493283271801</v>
      </c>
      <c r="E38" s="433">
        <v>0.260989010334015</v>
      </c>
      <c r="F38" s="433">
        <v>0.219433844089508</v>
      </c>
      <c r="G38" s="433">
        <v>0.19441324472427399</v>
      </c>
      <c r="H38" s="439">
        <v>3.1692373752593999</v>
      </c>
      <c r="I38" s="433">
        <v>0.32516389582428301</v>
      </c>
    </row>
    <row r="39" spans="1:9" x14ac:dyDescent="0.2">
      <c r="A39" s="5" t="s">
        <v>56</v>
      </c>
      <c r="B39" s="435" t="s">
        <v>1</v>
      </c>
      <c r="C39" s="432" t="s">
        <v>1</v>
      </c>
      <c r="D39" s="432" t="s">
        <v>1</v>
      </c>
      <c r="E39" s="432" t="s">
        <v>1</v>
      </c>
      <c r="F39" s="432" t="s">
        <v>1</v>
      </c>
      <c r="G39" s="432" t="s">
        <v>1</v>
      </c>
      <c r="H39" s="438" t="s">
        <v>1</v>
      </c>
      <c r="I39" s="432" t="s">
        <v>1</v>
      </c>
    </row>
    <row r="40" spans="1:9" x14ac:dyDescent="0.2">
      <c r="A40" s="2" t="s">
        <v>57</v>
      </c>
      <c r="B40" s="436">
        <v>896</v>
      </c>
      <c r="C40" s="433">
        <v>0.12791068851947801</v>
      </c>
      <c r="D40" s="433">
        <v>0.190014347434044</v>
      </c>
      <c r="E40" s="433">
        <v>0.23560038208961501</v>
      </c>
      <c r="F40" s="433">
        <v>0.25830051302909901</v>
      </c>
      <c r="G40" s="433">
        <v>0.188174083828926</v>
      </c>
      <c r="H40" s="439">
        <v>3.1888129711151101</v>
      </c>
      <c r="I40" s="433">
        <v>0.31792503121607002</v>
      </c>
    </row>
    <row r="41" spans="1:9" x14ac:dyDescent="0.2">
      <c r="A41" s="2" t="s">
        <v>58</v>
      </c>
      <c r="B41" s="436">
        <v>105</v>
      </c>
      <c r="C41" s="433">
        <v>0.17607271671295199</v>
      </c>
      <c r="D41" s="433">
        <v>0.282024145126343</v>
      </c>
      <c r="E41" s="433">
        <v>0.160412192344666</v>
      </c>
      <c r="F41" s="433">
        <v>0.24780985713005099</v>
      </c>
      <c r="G41" s="433">
        <v>0.13368108868598899</v>
      </c>
      <c r="H41" s="439">
        <v>2.88100242614746</v>
      </c>
      <c r="I41" s="433">
        <v>0.45809686183929399</v>
      </c>
    </row>
    <row r="42" spans="1:9" x14ac:dyDescent="0.2">
      <c r="A42" s="5" t="s">
        <v>59</v>
      </c>
      <c r="B42" s="435" t="s">
        <v>1</v>
      </c>
      <c r="C42" s="432" t="s">
        <v>1</v>
      </c>
      <c r="D42" s="432" t="s">
        <v>1</v>
      </c>
      <c r="E42" s="432" t="s">
        <v>1</v>
      </c>
      <c r="F42" s="432" t="s">
        <v>1</v>
      </c>
      <c r="G42" s="432" t="s">
        <v>1</v>
      </c>
      <c r="H42" s="438" t="s">
        <v>1</v>
      </c>
      <c r="I42" s="432" t="s">
        <v>1</v>
      </c>
    </row>
    <row r="43" spans="1:9" x14ac:dyDescent="0.2">
      <c r="A43" s="2" t="s">
        <v>60</v>
      </c>
      <c r="B43" s="436">
        <v>784</v>
      </c>
      <c r="C43" s="433">
        <v>0.14164848625659901</v>
      </c>
      <c r="D43" s="433">
        <v>0.200825706124306</v>
      </c>
      <c r="E43" s="433">
        <v>0.247879728674889</v>
      </c>
      <c r="F43" s="433">
        <v>0.23971930146217299</v>
      </c>
      <c r="G43" s="433">
        <v>0.169926777482033</v>
      </c>
      <c r="H43" s="439">
        <v>3.0954501628875701</v>
      </c>
      <c r="I43" s="433">
        <v>0.34247419238090498</v>
      </c>
    </row>
    <row r="44" spans="1:9" x14ac:dyDescent="0.2">
      <c r="A44" s="2" t="s">
        <v>61</v>
      </c>
      <c r="B44" s="436">
        <v>140</v>
      </c>
      <c r="C44" s="433">
        <v>6.5600320696830694E-2</v>
      </c>
      <c r="D44" s="433">
        <v>0.10939075052738199</v>
      </c>
      <c r="E44" s="433">
        <v>0.144456416368484</v>
      </c>
      <c r="F44" s="433">
        <v>0.40541970729827898</v>
      </c>
      <c r="G44" s="433">
        <v>0.27513280510902399</v>
      </c>
      <c r="H44" s="439">
        <v>3.7150938510894802</v>
      </c>
      <c r="I44" s="433">
        <v>0.17499107122421301</v>
      </c>
    </row>
    <row r="45" spans="1:9" x14ac:dyDescent="0.2">
      <c r="A45" s="2" t="s">
        <v>62</v>
      </c>
      <c r="B45" s="436">
        <v>90</v>
      </c>
      <c r="C45" s="433">
        <v>0.17231673002243</v>
      </c>
      <c r="D45" s="433">
        <v>0.30226948857307401</v>
      </c>
      <c r="E45" s="433">
        <v>0.157167613506317</v>
      </c>
      <c r="F45" s="433">
        <v>0.22450157999992401</v>
      </c>
      <c r="G45" s="433">
        <v>0.14374458789825401</v>
      </c>
      <c r="H45" s="439">
        <v>2.8650877475738499</v>
      </c>
      <c r="I45" s="433">
        <v>0.47458621859550498</v>
      </c>
    </row>
    <row r="46" spans="1:9" x14ac:dyDescent="0.2">
      <c r="A46" s="5" t="s">
        <v>63</v>
      </c>
      <c r="B46" s="435" t="s">
        <v>1</v>
      </c>
      <c r="C46" s="432" t="s">
        <v>1</v>
      </c>
      <c r="D46" s="432" t="s">
        <v>1</v>
      </c>
      <c r="E46" s="432" t="s">
        <v>1</v>
      </c>
      <c r="F46" s="432" t="s">
        <v>1</v>
      </c>
      <c r="G46" s="432" t="s">
        <v>1</v>
      </c>
      <c r="H46" s="438" t="s">
        <v>1</v>
      </c>
      <c r="I46" s="432" t="s">
        <v>1</v>
      </c>
    </row>
    <row r="47" spans="1:9" x14ac:dyDescent="0.2">
      <c r="A47" s="2" t="s">
        <v>64</v>
      </c>
      <c r="B47" s="436">
        <v>125</v>
      </c>
      <c r="C47" s="433">
        <v>8.3453580737113994E-2</v>
      </c>
      <c r="D47" s="433">
        <v>0.130456984043121</v>
      </c>
      <c r="E47" s="433">
        <v>0.166583001613617</v>
      </c>
      <c r="F47" s="433">
        <v>0.33911347389221203</v>
      </c>
      <c r="G47" s="433">
        <v>0.28039294481277499</v>
      </c>
      <c r="H47" s="439">
        <v>3.6025352478027299</v>
      </c>
      <c r="I47" s="433">
        <v>0.21391056796775099</v>
      </c>
    </row>
    <row r="48" spans="1:9" x14ac:dyDescent="0.2">
      <c r="A48" s="2" t="s">
        <v>65</v>
      </c>
      <c r="B48" s="436">
        <v>69</v>
      </c>
      <c r="C48" s="433">
        <v>0.16577264666557301</v>
      </c>
      <c r="D48" s="433">
        <v>0.13158090412616699</v>
      </c>
      <c r="E48" s="433">
        <v>0.392110705375671</v>
      </c>
      <c r="F48" s="433">
        <v>0.17684380710125</v>
      </c>
      <c r="G48" s="433">
        <v>0.1336919516325</v>
      </c>
      <c r="H48" s="439">
        <v>2.98110151290894</v>
      </c>
      <c r="I48" s="433">
        <v>0.297353546360827</v>
      </c>
    </row>
    <row r="49" spans="1:9" x14ac:dyDescent="0.2">
      <c r="A49" s="2" t="s">
        <v>66</v>
      </c>
      <c r="B49" s="436">
        <v>136</v>
      </c>
      <c r="C49" s="433">
        <v>0.141079187393188</v>
      </c>
      <c r="D49" s="433">
        <v>0.24315693974494901</v>
      </c>
      <c r="E49" s="433">
        <v>0.23858390748500799</v>
      </c>
      <c r="F49" s="433">
        <v>0.29163208603858898</v>
      </c>
      <c r="G49" s="433">
        <v>8.5547871887683896E-2</v>
      </c>
      <c r="H49" s="439">
        <v>2.9374125003814702</v>
      </c>
      <c r="I49" s="433">
        <v>0.38423613000092</v>
      </c>
    </row>
    <row r="50" spans="1:9" x14ac:dyDescent="0.2">
      <c r="A50" s="2" t="s">
        <v>67</v>
      </c>
      <c r="B50" s="436">
        <v>122</v>
      </c>
      <c r="C50" s="433">
        <v>0.14380033314228099</v>
      </c>
      <c r="D50" s="433">
        <v>0.248696088790894</v>
      </c>
      <c r="E50" s="433">
        <v>0.22085610032081601</v>
      </c>
      <c r="F50" s="433">
        <v>0.21931782364845301</v>
      </c>
      <c r="G50" s="433">
        <v>0.16732963919639601</v>
      </c>
      <c r="H50" s="439">
        <v>3.0176804065704301</v>
      </c>
      <c r="I50" s="433">
        <v>0.39249642778182697</v>
      </c>
    </row>
    <row r="51" spans="1:9" x14ac:dyDescent="0.2">
      <c r="A51" s="2" t="s">
        <v>68</v>
      </c>
      <c r="B51" s="436">
        <v>135</v>
      </c>
      <c r="C51" s="433">
        <v>8.7049081921577495E-2</v>
      </c>
      <c r="D51" s="433">
        <v>0.19424971938133201</v>
      </c>
      <c r="E51" s="433">
        <v>0.17526704072952301</v>
      </c>
      <c r="F51" s="433">
        <v>0.27438306808471702</v>
      </c>
      <c r="G51" s="433">
        <v>0.26905110478401201</v>
      </c>
      <c r="H51" s="439">
        <v>3.4441373348236102</v>
      </c>
      <c r="I51" s="433">
        <v>0.28129879711123101</v>
      </c>
    </row>
    <row r="52" spans="1:9" x14ac:dyDescent="0.2">
      <c r="A52" s="2" t="s">
        <v>69</v>
      </c>
      <c r="B52" s="436">
        <v>98</v>
      </c>
      <c r="C52" s="433">
        <v>0.15155842900276201</v>
      </c>
      <c r="D52" s="433">
        <v>0.175751477479935</v>
      </c>
      <c r="E52" s="433">
        <v>0.2307268679142</v>
      </c>
      <c r="F52" s="433">
        <v>0.30645543336868297</v>
      </c>
      <c r="G52" s="433">
        <v>0.13550777733326</v>
      </c>
      <c r="H52" s="439">
        <v>3.0986027717590301</v>
      </c>
      <c r="I52" s="433">
        <v>0.32730991135999399</v>
      </c>
    </row>
    <row r="53" spans="1:9" x14ac:dyDescent="0.2">
      <c r="A53" s="2" t="s">
        <v>70</v>
      </c>
      <c r="B53" s="436">
        <v>57</v>
      </c>
      <c r="C53" s="433">
        <v>0.24956628680229201</v>
      </c>
      <c r="D53" s="433">
        <v>0.35178536176681502</v>
      </c>
      <c r="E53" s="433">
        <v>0.136857554316521</v>
      </c>
      <c r="F53" s="433">
        <v>9.5136053860187503E-2</v>
      </c>
      <c r="G53" s="433">
        <v>0.16665472090244299</v>
      </c>
      <c r="H53" s="439">
        <v>2.5775275230407702</v>
      </c>
      <c r="I53" s="433">
        <v>0.60135166201036405</v>
      </c>
    </row>
    <row r="54" spans="1:9" x14ac:dyDescent="0.2">
      <c r="A54" s="2" t="s">
        <v>71</v>
      </c>
      <c r="B54" s="436">
        <v>101</v>
      </c>
      <c r="C54" s="433">
        <v>0.14105407893657701</v>
      </c>
      <c r="D54" s="433">
        <v>0.15140444040298501</v>
      </c>
      <c r="E54" s="433">
        <v>0.27192509174346902</v>
      </c>
      <c r="F54" s="433">
        <v>0.25086113810539201</v>
      </c>
      <c r="G54" s="433">
        <v>0.18475526571273801</v>
      </c>
      <c r="H54" s="439">
        <v>3.1868591308593799</v>
      </c>
      <c r="I54" s="433">
        <v>0.29245851498158998</v>
      </c>
    </row>
    <row r="55" spans="1:9" x14ac:dyDescent="0.2">
      <c r="A55" s="2" t="s">
        <v>72</v>
      </c>
      <c r="B55" s="436">
        <v>52</v>
      </c>
      <c r="C55" s="433">
        <v>0.223478764295578</v>
      </c>
      <c r="D55" s="433">
        <v>0.31753855943679798</v>
      </c>
      <c r="E55" s="433">
        <v>0.175108447670937</v>
      </c>
      <c r="F55" s="433">
        <v>0.224112123250961</v>
      </c>
      <c r="G55" s="433">
        <v>5.9762094169855097E-2</v>
      </c>
      <c r="H55" s="439">
        <v>2.57914018630981</v>
      </c>
      <c r="I55" s="433">
        <v>0.54101732977871597</v>
      </c>
    </row>
    <row r="56" spans="1:9" x14ac:dyDescent="0.2">
      <c r="A56" s="2" t="s">
        <v>73</v>
      </c>
      <c r="B56" s="436">
        <v>136</v>
      </c>
      <c r="C56" s="433">
        <v>9.6753530204296098E-2</v>
      </c>
      <c r="D56" s="433">
        <v>0.185534462332726</v>
      </c>
      <c r="E56" s="433">
        <v>0.218672975897789</v>
      </c>
      <c r="F56" s="433">
        <v>0.25903707742691001</v>
      </c>
      <c r="G56" s="433">
        <v>0.24000196158886</v>
      </c>
      <c r="H56" s="439">
        <v>3.3599994182586701</v>
      </c>
      <c r="I56" s="433">
        <v>0.28228799043381197</v>
      </c>
    </row>
    <row r="57" spans="1:9" x14ac:dyDescent="0.2">
      <c r="A57" s="5" t="s">
        <v>74</v>
      </c>
      <c r="B57" s="435" t="s">
        <v>1</v>
      </c>
      <c r="C57" s="432" t="s">
        <v>1</v>
      </c>
      <c r="D57" s="432" t="s">
        <v>1</v>
      </c>
      <c r="E57" s="432" t="s">
        <v>1</v>
      </c>
      <c r="F57" s="432" t="s">
        <v>1</v>
      </c>
      <c r="G57" s="432" t="s">
        <v>1</v>
      </c>
      <c r="H57" s="438" t="s">
        <v>1</v>
      </c>
      <c r="I57" s="432" t="s">
        <v>1</v>
      </c>
    </row>
    <row r="58" spans="1:9" x14ac:dyDescent="0.2">
      <c r="A58" s="2" t="s">
        <v>75</v>
      </c>
      <c r="B58" s="436">
        <v>125</v>
      </c>
      <c r="C58" s="433">
        <v>8.3453580737113994E-2</v>
      </c>
      <c r="D58" s="433">
        <v>0.130456984043121</v>
      </c>
      <c r="E58" s="433">
        <v>0.166583001613617</v>
      </c>
      <c r="F58" s="433">
        <v>0.33911347389221203</v>
      </c>
      <c r="G58" s="433">
        <v>0.28039294481277499</v>
      </c>
      <c r="H58" s="439">
        <v>3.6025352478027299</v>
      </c>
      <c r="I58" s="433">
        <v>0.21391056796775099</v>
      </c>
    </row>
    <row r="59" spans="1:9" x14ac:dyDescent="0.2">
      <c r="A59" s="2" t="s">
        <v>76</v>
      </c>
      <c r="B59" s="436">
        <v>616</v>
      </c>
      <c r="C59" s="433">
        <v>0.113924093544483</v>
      </c>
      <c r="D59" s="433">
        <v>0.192999392747879</v>
      </c>
      <c r="E59" s="433">
        <v>0.21881149709224701</v>
      </c>
      <c r="F59" s="433">
        <v>0.28382754325866699</v>
      </c>
      <c r="G59" s="433">
        <v>0.19043749570846599</v>
      </c>
      <c r="H59" s="439">
        <v>3.2438549995422399</v>
      </c>
      <c r="I59" s="433">
        <v>0.30692347943208798</v>
      </c>
    </row>
    <row r="60" spans="1:9" x14ac:dyDescent="0.2">
      <c r="A60" s="2" t="s">
        <v>77</v>
      </c>
      <c r="B60" s="436">
        <v>199</v>
      </c>
      <c r="C60" s="433">
        <v>0.19438543915748599</v>
      </c>
      <c r="D60" s="433">
        <v>0.26606154441833502</v>
      </c>
      <c r="E60" s="433">
        <v>0.233119681477547</v>
      </c>
      <c r="F60" s="433">
        <v>0.17913624644279499</v>
      </c>
      <c r="G60" s="433">
        <v>0.127297073602676</v>
      </c>
      <c r="H60" s="439">
        <v>2.77889800071716</v>
      </c>
      <c r="I60" s="433">
        <v>0.46044699043701598</v>
      </c>
    </row>
    <row r="61" spans="1:9" x14ac:dyDescent="0.2">
      <c r="A61" s="2" t="s">
        <v>78</v>
      </c>
      <c r="B61" s="436">
        <v>91</v>
      </c>
      <c r="C61" s="433">
        <v>0.24339896440506001</v>
      </c>
      <c r="D61" s="433">
        <v>0.22089836001396199</v>
      </c>
      <c r="E61" s="433">
        <v>0.32528364658355702</v>
      </c>
      <c r="F61" s="433">
        <v>9.8963283002376598E-2</v>
      </c>
      <c r="G61" s="433">
        <v>0.111455745995045</v>
      </c>
      <c r="H61" s="439">
        <v>2.6141784191131601</v>
      </c>
      <c r="I61" s="433">
        <v>0.464297324419022</v>
      </c>
    </row>
    <row r="62" spans="1:9" x14ac:dyDescent="0.2">
      <c r="A62" s="5" t="s">
        <v>79</v>
      </c>
      <c r="B62" s="435" t="s">
        <v>1</v>
      </c>
      <c r="C62" s="432" t="s">
        <v>1</v>
      </c>
      <c r="D62" s="432" t="s">
        <v>1</v>
      </c>
      <c r="E62" s="432" t="s">
        <v>1</v>
      </c>
      <c r="F62" s="432" t="s">
        <v>1</v>
      </c>
      <c r="G62" s="432" t="s">
        <v>1</v>
      </c>
      <c r="H62" s="438" t="s">
        <v>1</v>
      </c>
      <c r="I62" s="432" t="s">
        <v>1</v>
      </c>
    </row>
    <row r="63" spans="1:9" x14ac:dyDescent="0.2">
      <c r="A63" s="2" t="s">
        <v>80</v>
      </c>
      <c r="B63" s="436">
        <v>845</v>
      </c>
      <c r="C63" s="433">
        <v>0.14353446662426</v>
      </c>
      <c r="D63" s="433">
        <v>0.202749758958817</v>
      </c>
      <c r="E63" s="433">
        <v>0.21280632913112599</v>
      </c>
      <c r="F63" s="433">
        <v>0.25585708022117598</v>
      </c>
      <c r="G63" s="433">
        <v>0.18505235016346</v>
      </c>
      <c r="H63" s="439">
        <v>3.1361429691314702</v>
      </c>
      <c r="I63" s="433">
        <v>0.34628423074311399</v>
      </c>
    </row>
    <row r="64" spans="1:9" x14ac:dyDescent="0.2">
      <c r="A64" s="2" t="s">
        <v>81</v>
      </c>
      <c r="B64" s="436">
        <v>29</v>
      </c>
      <c r="C64" s="433" t="s">
        <v>1</v>
      </c>
      <c r="D64" s="433" t="s">
        <v>1</v>
      </c>
      <c r="E64" s="433" t="s">
        <v>1</v>
      </c>
      <c r="F64" s="433" t="s">
        <v>1</v>
      </c>
      <c r="G64" s="433" t="s">
        <v>1</v>
      </c>
      <c r="H64" s="439" t="s">
        <v>1</v>
      </c>
      <c r="I64" s="433" t="s">
        <v>1</v>
      </c>
    </row>
    <row r="65" spans="1:9" x14ac:dyDescent="0.2">
      <c r="A65" s="2" t="s">
        <v>82</v>
      </c>
      <c r="B65" s="436">
        <v>54</v>
      </c>
      <c r="C65" s="433">
        <v>0.10819099843502</v>
      </c>
      <c r="D65" s="433">
        <v>0.371437788009644</v>
      </c>
      <c r="E65" s="433">
        <v>0.27691310644149802</v>
      </c>
      <c r="F65" s="433">
        <v>0.166564241051674</v>
      </c>
      <c r="G65" s="433">
        <v>7.6893851161003099E-2</v>
      </c>
      <c r="H65" s="439">
        <v>2.73253226280212</v>
      </c>
      <c r="I65" s="433">
        <v>0.47962879359168997</v>
      </c>
    </row>
    <row r="66" spans="1:9" x14ac:dyDescent="0.2">
      <c r="A66" s="2" t="s">
        <v>83</v>
      </c>
      <c r="B66" s="436">
        <v>90</v>
      </c>
      <c r="C66" s="433">
        <v>0.115661598742008</v>
      </c>
      <c r="D66" s="433">
        <v>0.14407657086849199</v>
      </c>
      <c r="E66" s="433">
        <v>0.32459142804145802</v>
      </c>
      <c r="F66" s="433">
        <v>0.24406109750270799</v>
      </c>
      <c r="G66" s="433">
        <v>0.171609297394753</v>
      </c>
      <c r="H66" s="439">
        <v>3.2118799686431898</v>
      </c>
      <c r="I66" s="433">
        <v>0.259738171545701</v>
      </c>
    </row>
    <row r="67" spans="1:9" x14ac:dyDescent="0.2">
      <c r="A67" s="5" t="s">
        <v>84</v>
      </c>
      <c r="B67" s="435" t="s">
        <v>1</v>
      </c>
      <c r="C67" s="432" t="s">
        <v>1</v>
      </c>
      <c r="D67" s="432" t="s">
        <v>1</v>
      </c>
      <c r="E67" s="432" t="s">
        <v>1</v>
      </c>
      <c r="F67" s="432" t="s">
        <v>1</v>
      </c>
      <c r="G67" s="432" t="s">
        <v>1</v>
      </c>
      <c r="H67" s="438" t="s">
        <v>1</v>
      </c>
      <c r="I67" s="432" t="s">
        <v>1</v>
      </c>
    </row>
    <row r="68" spans="1:9" x14ac:dyDescent="0.2">
      <c r="A68" s="2" t="s">
        <v>85</v>
      </c>
      <c r="B68" s="436">
        <v>927</v>
      </c>
      <c r="C68" s="433">
        <v>0.14226652681827501</v>
      </c>
      <c r="D68" s="433">
        <v>0.20829457044601399</v>
      </c>
      <c r="E68" s="433">
        <v>0.22603115439415</v>
      </c>
      <c r="F68" s="433">
        <v>0.252162486314774</v>
      </c>
      <c r="G68" s="433">
        <v>0.171245276927948</v>
      </c>
      <c r="H68" s="439">
        <v>3.1018254756927499</v>
      </c>
      <c r="I68" s="433">
        <v>0.35056109204052199</v>
      </c>
    </row>
    <row r="69" spans="1:9" x14ac:dyDescent="0.2">
      <c r="A69" s="2" t="s">
        <v>86</v>
      </c>
      <c r="B69" s="436">
        <v>16</v>
      </c>
      <c r="C69" s="433" t="s">
        <v>1</v>
      </c>
      <c r="D69" s="433" t="s">
        <v>1</v>
      </c>
      <c r="E69" s="433" t="s">
        <v>1</v>
      </c>
      <c r="F69" s="433" t="s">
        <v>1</v>
      </c>
      <c r="G69" s="433" t="s">
        <v>1</v>
      </c>
      <c r="H69" s="439" t="s">
        <v>1</v>
      </c>
      <c r="I69" s="433" t="s">
        <v>1</v>
      </c>
    </row>
    <row r="70" spans="1:9" x14ac:dyDescent="0.2">
      <c r="A70" s="2" t="s">
        <v>87</v>
      </c>
      <c r="B70" s="436">
        <v>82</v>
      </c>
      <c r="C70" s="433">
        <v>7.9334922134876307E-2</v>
      </c>
      <c r="D70" s="433">
        <v>0.117976799607277</v>
      </c>
      <c r="E70" s="433">
        <v>0.23539981245994601</v>
      </c>
      <c r="F70" s="433">
        <v>0.31291219592094399</v>
      </c>
      <c r="G70" s="433">
        <v>0.25437626242637601</v>
      </c>
      <c r="H70" s="439">
        <v>3.5450181961059601</v>
      </c>
      <c r="I70" s="433">
        <v>0.19731172321224</v>
      </c>
    </row>
    <row r="71" spans="1:9" x14ac:dyDescent="0.2">
      <c r="A71" s="2" t="s">
        <v>88</v>
      </c>
      <c r="B71" s="436">
        <v>5</v>
      </c>
      <c r="C71" s="433" t="s">
        <v>1</v>
      </c>
      <c r="D71" s="433" t="s">
        <v>1</v>
      </c>
      <c r="E71" s="433" t="s">
        <v>1</v>
      </c>
      <c r="F71" s="433" t="s">
        <v>1</v>
      </c>
      <c r="G71" s="433" t="s">
        <v>1</v>
      </c>
      <c r="H71" s="439" t="s">
        <v>1</v>
      </c>
      <c r="I71" s="433" t="s">
        <v>1</v>
      </c>
    </row>
    <row r="72" spans="1:9" x14ac:dyDescent="0.2">
      <c r="A72" s="5" t="s">
        <v>89</v>
      </c>
      <c r="B72" s="435" t="s">
        <v>1</v>
      </c>
      <c r="C72" s="432" t="s">
        <v>1</v>
      </c>
      <c r="D72" s="432" t="s">
        <v>1</v>
      </c>
      <c r="E72" s="432" t="s">
        <v>1</v>
      </c>
      <c r="F72" s="432" t="s">
        <v>1</v>
      </c>
      <c r="G72" s="432" t="s">
        <v>1</v>
      </c>
      <c r="H72" s="438" t="s">
        <v>1</v>
      </c>
      <c r="I72" s="432" t="s">
        <v>1</v>
      </c>
    </row>
    <row r="73" spans="1:9" x14ac:dyDescent="0.2">
      <c r="A73" s="2" t="s">
        <v>89</v>
      </c>
      <c r="B73" s="436">
        <v>870</v>
      </c>
      <c r="C73" s="433">
        <v>0.13234798610210399</v>
      </c>
      <c r="D73" s="433">
        <v>0.19590516388416301</v>
      </c>
      <c r="E73" s="433">
        <v>0.21436285972595201</v>
      </c>
      <c r="F73" s="433">
        <v>0.26174548268318198</v>
      </c>
      <c r="G73" s="433">
        <v>0.195638507604599</v>
      </c>
      <c r="H73" s="439">
        <v>3.19242143630981</v>
      </c>
      <c r="I73" s="433">
        <v>0.32825314998626698</v>
      </c>
    </row>
    <row r="74" spans="1:9" x14ac:dyDescent="0.2">
      <c r="A74" s="2" t="s">
        <v>90</v>
      </c>
      <c r="B74" s="436">
        <v>156</v>
      </c>
      <c r="C74" s="433">
        <v>0.188752695918083</v>
      </c>
      <c r="D74" s="433">
        <v>0.267116189002991</v>
      </c>
      <c r="E74" s="433">
        <v>0.316094219684601</v>
      </c>
      <c r="F74" s="433">
        <v>0.179721429944038</v>
      </c>
      <c r="G74" s="433">
        <v>4.8315484076738399E-2</v>
      </c>
      <c r="H74" s="439">
        <v>2.6317307949066202</v>
      </c>
      <c r="I74" s="433">
        <v>0.45586887642985402</v>
      </c>
    </row>
    <row r="75" spans="1:9" x14ac:dyDescent="0.2">
      <c r="A75" s="5" t="s">
        <v>91</v>
      </c>
      <c r="B75" s="435" t="s">
        <v>1</v>
      </c>
      <c r="C75" s="432" t="s">
        <v>1</v>
      </c>
      <c r="D75" s="432" t="s">
        <v>1</v>
      </c>
      <c r="E75" s="432" t="s">
        <v>1</v>
      </c>
      <c r="F75" s="432" t="s">
        <v>1</v>
      </c>
      <c r="G75" s="432" t="s">
        <v>1</v>
      </c>
      <c r="H75" s="438" t="s">
        <v>1</v>
      </c>
      <c r="I75" s="432" t="s">
        <v>1</v>
      </c>
    </row>
    <row r="76" spans="1:9" x14ac:dyDescent="0.2">
      <c r="A76" s="2" t="s">
        <v>92</v>
      </c>
      <c r="B76" s="436">
        <v>434</v>
      </c>
      <c r="C76" s="433">
        <v>9.0764477849006694E-2</v>
      </c>
      <c r="D76" s="433">
        <v>0.17704614996910101</v>
      </c>
      <c r="E76" s="433">
        <v>0.168688774108887</v>
      </c>
      <c r="F76" s="433">
        <v>0.30438297986984297</v>
      </c>
      <c r="G76" s="433">
        <v>0.25911760330200201</v>
      </c>
      <c r="H76" s="439">
        <v>3.4640431404113801</v>
      </c>
      <c r="I76" s="433">
        <v>0.267810631808797</v>
      </c>
    </row>
    <row r="77" spans="1:9" x14ac:dyDescent="0.2">
      <c r="A77" s="2" t="s">
        <v>93</v>
      </c>
      <c r="B77" s="436">
        <v>190</v>
      </c>
      <c r="C77" s="433">
        <v>0.13544304668903401</v>
      </c>
      <c r="D77" s="433">
        <v>0.18564826250076299</v>
      </c>
      <c r="E77" s="433">
        <v>0.27417483925819403</v>
      </c>
      <c r="F77" s="433">
        <v>0.25868248939514199</v>
      </c>
      <c r="G77" s="433">
        <v>0.14605137705802901</v>
      </c>
      <c r="H77" s="439">
        <v>3.0942509174346902</v>
      </c>
      <c r="I77" s="433">
        <v>0.32109130440516298</v>
      </c>
    </row>
    <row r="78" spans="1:9" x14ac:dyDescent="0.2">
      <c r="A78" s="2" t="s">
        <v>94</v>
      </c>
      <c r="B78" s="436">
        <v>396</v>
      </c>
      <c r="C78" s="433">
        <v>0.18672898411750799</v>
      </c>
      <c r="D78" s="433">
        <v>0.25374349951744102</v>
      </c>
      <c r="E78" s="433">
        <v>0.27788400650024397</v>
      </c>
      <c r="F78" s="433">
        <v>0.18635092675685899</v>
      </c>
      <c r="G78" s="433">
        <v>9.5292598009109497E-2</v>
      </c>
      <c r="H78" s="439">
        <v>2.74973464012146</v>
      </c>
      <c r="I78" s="433">
        <v>0.44047247707139697</v>
      </c>
    </row>
    <row r="79" spans="1:9" x14ac:dyDescent="0.2">
      <c r="A79" s="5" t="s">
        <v>95</v>
      </c>
      <c r="B79" s="435" t="s">
        <v>1</v>
      </c>
      <c r="C79" s="432" t="s">
        <v>1</v>
      </c>
      <c r="D79" s="432" t="s">
        <v>1</v>
      </c>
      <c r="E79" s="432" t="s">
        <v>1</v>
      </c>
      <c r="F79" s="432" t="s">
        <v>1</v>
      </c>
      <c r="G79" s="432" t="s">
        <v>1</v>
      </c>
      <c r="H79" s="438" t="s">
        <v>1</v>
      </c>
      <c r="I79" s="432" t="s">
        <v>1</v>
      </c>
    </row>
    <row r="80" spans="1:9" x14ac:dyDescent="0.2">
      <c r="A80" s="2" t="s">
        <v>96</v>
      </c>
      <c r="B80" s="436">
        <v>223</v>
      </c>
      <c r="C80" s="433">
        <v>0.100541569292545</v>
      </c>
      <c r="D80" s="433">
        <v>0.15659761428832999</v>
      </c>
      <c r="E80" s="433">
        <v>0.20619845390319799</v>
      </c>
      <c r="F80" s="433">
        <v>0.37928602099418601</v>
      </c>
      <c r="G80" s="433">
        <v>0.157376334071159</v>
      </c>
      <c r="H80" s="439">
        <v>3.3363578319549601</v>
      </c>
      <c r="I80" s="433">
        <v>0.257139185496712</v>
      </c>
    </row>
    <row r="81" spans="1:9" x14ac:dyDescent="0.2">
      <c r="A81" s="2" t="s">
        <v>97</v>
      </c>
      <c r="B81" s="436">
        <v>178</v>
      </c>
      <c r="C81" s="433">
        <v>0.116838343441486</v>
      </c>
      <c r="D81" s="433">
        <v>0.19705587625503501</v>
      </c>
      <c r="E81" s="433">
        <v>0.28367587924003601</v>
      </c>
      <c r="F81" s="433">
        <v>0.22451795637607599</v>
      </c>
      <c r="G81" s="433">
        <v>0.177911937236786</v>
      </c>
      <c r="H81" s="439">
        <v>3.1496093273162802</v>
      </c>
      <c r="I81" s="433">
        <v>0.313894222035216</v>
      </c>
    </row>
    <row r="82" spans="1:9" x14ac:dyDescent="0.2">
      <c r="A82" s="2" t="s">
        <v>98</v>
      </c>
      <c r="B82" s="436">
        <v>40</v>
      </c>
      <c r="C82" s="433">
        <v>8.2339514046907408E-3</v>
      </c>
      <c r="D82" s="433">
        <v>0.137384012341499</v>
      </c>
      <c r="E82" s="433">
        <v>0.24640049040317499</v>
      </c>
      <c r="F82" s="433">
        <v>0.26626703143119801</v>
      </c>
      <c r="G82" s="433">
        <v>0.34171453118324302</v>
      </c>
      <c r="H82" s="439">
        <v>3.79584407806396</v>
      </c>
      <c r="I82" s="433">
        <v>0.14561796130507901</v>
      </c>
    </row>
    <row r="83" spans="1:9" x14ac:dyDescent="0.2">
      <c r="A83" s="2" t="s">
        <v>99</v>
      </c>
      <c r="B83" s="436">
        <v>132</v>
      </c>
      <c r="C83" s="433">
        <v>0.171341747045517</v>
      </c>
      <c r="D83" s="433">
        <v>0.27091529965400701</v>
      </c>
      <c r="E83" s="433">
        <v>0.25570040941238398</v>
      </c>
      <c r="F83" s="433">
        <v>0.141583651304245</v>
      </c>
      <c r="G83" s="433">
        <v>0.16045887768268599</v>
      </c>
      <c r="H83" s="439">
        <v>2.8489027023315399</v>
      </c>
      <c r="I83" s="433">
        <v>0.44225705328966802</v>
      </c>
    </row>
    <row r="84" spans="1:9" x14ac:dyDescent="0.2">
      <c r="A84" s="2" t="s">
        <v>100</v>
      </c>
      <c r="B84" s="436">
        <v>45</v>
      </c>
      <c r="C84" s="433">
        <v>0.17094857990741699</v>
      </c>
      <c r="D84" s="433">
        <v>0.224824383854866</v>
      </c>
      <c r="E84" s="433">
        <v>0.14037711918354001</v>
      </c>
      <c r="F84" s="433">
        <v>0.33658313751220698</v>
      </c>
      <c r="G84" s="433">
        <v>0.12726676464080799</v>
      </c>
      <c r="H84" s="439">
        <v>3.0243952274322501</v>
      </c>
      <c r="I84" s="433">
        <v>0.39577296965976</v>
      </c>
    </row>
    <row r="85" spans="1:9" x14ac:dyDescent="0.2">
      <c r="A85" s="2" t="s">
        <v>101</v>
      </c>
      <c r="B85" s="436">
        <v>112</v>
      </c>
      <c r="C85" s="433">
        <v>0.24943980574607799</v>
      </c>
      <c r="D85" s="433">
        <v>0.268439620733261</v>
      </c>
      <c r="E85" s="433">
        <v>0.27397945523262002</v>
      </c>
      <c r="F85" s="433">
        <v>9.1131448745727497E-2</v>
      </c>
      <c r="G85" s="433">
        <v>0.117009691894054</v>
      </c>
      <c r="H85" s="439">
        <v>2.5578315258026101</v>
      </c>
      <c r="I85" s="433">
        <v>0.51787941490383305</v>
      </c>
    </row>
    <row r="86" spans="1:9" x14ac:dyDescent="0.2">
      <c r="A86" s="2" t="s">
        <v>102</v>
      </c>
      <c r="B86" s="436">
        <v>34</v>
      </c>
      <c r="C86" s="433">
        <v>0.15191529691219299</v>
      </c>
      <c r="D86" s="433">
        <v>0.375588029623032</v>
      </c>
      <c r="E86" s="433">
        <v>0.26928609609603898</v>
      </c>
      <c r="F86" s="433">
        <v>0.112208634614944</v>
      </c>
      <c r="G86" s="433">
        <v>9.1001950204372406E-2</v>
      </c>
      <c r="H86" s="439">
        <v>2.6147940158843999</v>
      </c>
      <c r="I86" s="433">
        <v>0.52750332260501898</v>
      </c>
    </row>
    <row r="87" spans="1:9" x14ac:dyDescent="0.2">
      <c r="A87" s="2" t="s">
        <v>103</v>
      </c>
      <c r="B87" s="436">
        <v>52</v>
      </c>
      <c r="C87" s="433">
        <v>0.34638804197311401</v>
      </c>
      <c r="D87" s="433">
        <v>0.13277739286422699</v>
      </c>
      <c r="E87" s="433">
        <v>0.207395359873772</v>
      </c>
      <c r="F87" s="433">
        <v>0.13099414110183699</v>
      </c>
      <c r="G87" s="433">
        <v>0.18244506418705</v>
      </c>
      <c r="H87" s="439">
        <v>2.6703307628631601</v>
      </c>
      <c r="I87" s="433">
        <v>0.47916543483734098</v>
      </c>
    </row>
    <row r="88" spans="1:9" x14ac:dyDescent="0.2">
      <c r="A88" s="2" t="s">
        <v>104</v>
      </c>
      <c r="B88" s="436">
        <v>198</v>
      </c>
      <c r="C88" s="433">
        <v>9.4260238111019107E-2</v>
      </c>
      <c r="D88" s="433">
        <v>0.16156388819217701</v>
      </c>
      <c r="E88" s="433">
        <v>0.16953876614570601</v>
      </c>
      <c r="F88" s="433">
        <v>0.34979337453842202</v>
      </c>
      <c r="G88" s="433">
        <v>0.224843740463257</v>
      </c>
      <c r="H88" s="439">
        <v>3.4493966102600102</v>
      </c>
      <c r="I88" s="433">
        <v>0.25582412439715801</v>
      </c>
    </row>
    <row r="89" spans="1:9" x14ac:dyDescent="0.2">
      <c r="A89" s="5" t="s">
        <v>105</v>
      </c>
      <c r="B89" s="435" t="s">
        <v>1</v>
      </c>
      <c r="C89" s="432" t="s">
        <v>1</v>
      </c>
      <c r="D89" s="432" t="s">
        <v>1</v>
      </c>
      <c r="E89" s="432" t="s">
        <v>1</v>
      </c>
      <c r="F89" s="432" t="s">
        <v>1</v>
      </c>
      <c r="G89" s="432" t="s">
        <v>1</v>
      </c>
      <c r="H89" s="438" t="s">
        <v>1</v>
      </c>
      <c r="I89" s="432" t="s">
        <v>1</v>
      </c>
    </row>
    <row r="90" spans="1:9" x14ac:dyDescent="0.2">
      <c r="A90" s="2" t="s">
        <v>106</v>
      </c>
      <c r="B90" s="436">
        <v>126</v>
      </c>
      <c r="C90" s="433">
        <v>0.13418817520141599</v>
      </c>
      <c r="D90" s="433">
        <v>0.19183926284313199</v>
      </c>
      <c r="E90" s="433">
        <v>0.20860248804092399</v>
      </c>
      <c r="F90" s="433">
        <v>0.25351294875144997</v>
      </c>
      <c r="G90" s="433">
        <v>0.211857110261917</v>
      </c>
      <c r="H90" s="439">
        <v>3.2170114517211901</v>
      </c>
      <c r="I90" s="433">
        <v>0.326027442902735</v>
      </c>
    </row>
    <row r="91" spans="1:9" x14ac:dyDescent="0.2">
      <c r="A91" s="2" t="s">
        <v>107</v>
      </c>
      <c r="B91" s="436">
        <v>262</v>
      </c>
      <c r="C91" s="433">
        <v>0.173837885260582</v>
      </c>
      <c r="D91" s="433">
        <v>0.184309482574463</v>
      </c>
      <c r="E91" s="433">
        <v>0.208095893263817</v>
      </c>
      <c r="F91" s="433">
        <v>0.25910836458206199</v>
      </c>
      <c r="G91" s="433">
        <v>0.17464837431907701</v>
      </c>
      <c r="H91" s="439">
        <v>3.0764198303222701</v>
      </c>
      <c r="I91" s="433">
        <v>0.35814736783504503</v>
      </c>
    </row>
    <row r="92" spans="1:9" x14ac:dyDescent="0.2">
      <c r="A92" s="2" t="s">
        <v>108</v>
      </c>
      <c r="B92" s="436">
        <v>478</v>
      </c>
      <c r="C92" s="433">
        <v>0.121997468173504</v>
      </c>
      <c r="D92" s="433">
        <v>0.21994057297706601</v>
      </c>
      <c r="E92" s="433">
        <v>0.25450342893600503</v>
      </c>
      <c r="F92" s="433">
        <v>0.24557939171791099</v>
      </c>
      <c r="G92" s="433">
        <v>0.157979115843773</v>
      </c>
      <c r="H92" s="439">
        <v>3.0976021289825399</v>
      </c>
      <c r="I92" s="433">
        <v>0.341938048793481</v>
      </c>
    </row>
    <row r="93" spans="1:9" x14ac:dyDescent="0.2">
      <c r="A93" s="2" t="s">
        <v>109</v>
      </c>
      <c r="B93" s="436">
        <v>81</v>
      </c>
      <c r="C93" s="433">
        <v>0.14857010543346399</v>
      </c>
      <c r="D93" s="433">
        <v>0.16708530485629999</v>
      </c>
      <c r="E93" s="433">
        <v>0.185581639409065</v>
      </c>
      <c r="F93" s="433">
        <v>0.308506399393082</v>
      </c>
      <c r="G93" s="433">
        <v>0.19025656580924999</v>
      </c>
      <c r="H93" s="439">
        <v>3.2247939109802202</v>
      </c>
      <c r="I93" s="433">
        <v>0.31565540558613198</v>
      </c>
    </row>
    <row r="94" spans="1:9" x14ac:dyDescent="0.2">
      <c r="A94" s="5" t="s">
        <v>110</v>
      </c>
      <c r="B94" s="435" t="s">
        <v>1</v>
      </c>
      <c r="C94" s="432" t="s">
        <v>1</v>
      </c>
      <c r="D94" s="432" t="s">
        <v>1</v>
      </c>
      <c r="E94" s="432" t="s">
        <v>1</v>
      </c>
      <c r="F94" s="432" t="s">
        <v>1</v>
      </c>
      <c r="G94" s="432" t="s">
        <v>1</v>
      </c>
      <c r="H94" s="438" t="s">
        <v>1</v>
      </c>
      <c r="I94" s="432" t="s">
        <v>1</v>
      </c>
    </row>
    <row r="95" spans="1:9" x14ac:dyDescent="0.2">
      <c r="A95" s="2" t="s">
        <v>106</v>
      </c>
      <c r="B95" s="436">
        <v>208</v>
      </c>
      <c r="C95" s="433">
        <v>0.16195724904537201</v>
      </c>
      <c r="D95" s="433">
        <v>0.18382012844085699</v>
      </c>
      <c r="E95" s="433">
        <v>0.200930446386337</v>
      </c>
      <c r="F95" s="433">
        <v>0.259172022342682</v>
      </c>
      <c r="G95" s="433">
        <v>0.194120138883591</v>
      </c>
      <c r="H95" s="439">
        <v>3.1396777629852299</v>
      </c>
      <c r="I95" s="433">
        <v>0.34577738263871299</v>
      </c>
    </row>
    <row r="96" spans="1:9" x14ac:dyDescent="0.2">
      <c r="A96" s="2" t="s">
        <v>107</v>
      </c>
      <c r="B96" s="436">
        <v>322</v>
      </c>
      <c r="C96" s="433">
        <v>0.150434195995331</v>
      </c>
      <c r="D96" s="433">
        <v>0.20437385141849501</v>
      </c>
      <c r="E96" s="433">
        <v>0.22554656863212599</v>
      </c>
      <c r="F96" s="433">
        <v>0.23839257657527901</v>
      </c>
      <c r="G96" s="433">
        <v>0.181252792477608</v>
      </c>
      <c r="H96" s="439">
        <v>3.0956559181213401</v>
      </c>
      <c r="I96" s="433">
        <v>0.35480805270087801</v>
      </c>
    </row>
    <row r="97" spans="1:9" x14ac:dyDescent="0.2">
      <c r="A97" s="2" t="s">
        <v>108</v>
      </c>
      <c r="B97" s="436">
        <v>373</v>
      </c>
      <c r="C97" s="433">
        <v>0.111097857356071</v>
      </c>
      <c r="D97" s="433">
        <v>0.208622962236404</v>
      </c>
      <c r="E97" s="433">
        <v>0.26805275678634599</v>
      </c>
      <c r="F97" s="433">
        <v>0.25185450911521901</v>
      </c>
      <c r="G97" s="433">
        <v>0.16037192940712</v>
      </c>
      <c r="H97" s="439">
        <v>3.1417796611785902</v>
      </c>
      <c r="I97" s="433">
        <v>0.31972081482826398</v>
      </c>
    </row>
    <row r="98" spans="1:9" x14ac:dyDescent="0.2">
      <c r="A98" s="2" t="s">
        <v>109</v>
      </c>
      <c r="B98" s="436">
        <v>44</v>
      </c>
      <c r="C98" s="433">
        <v>0.18567278981208801</v>
      </c>
      <c r="D98" s="433">
        <v>0.22206224501133001</v>
      </c>
      <c r="E98" s="433">
        <v>7.3727324604988098E-2</v>
      </c>
      <c r="F98" s="433">
        <v>0.43639096617698703</v>
      </c>
      <c r="G98" s="433">
        <v>8.2146659493446406E-2</v>
      </c>
      <c r="H98" s="439">
        <v>3.0072765350341801</v>
      </c>
      <c r="I98" s="433">
        <v>0.40773504089914298</v>
      </c>
    </row>
    <row r="99" spans="1:9" x14ac:dyDescent="0.2">
      <c r="A99" s="5" t="s">
        <v>111</v>
      </c>
      <c r="B99" s="435" t="s">
        <v>1</v>
      </c>
      <c r="C99" s="432" t="s">
        <v>1</v>
      </c>
      <c r="D99" s="432" t="s">
        <v>1</v>
      </c>
      <c r="E99" s="432" t="s">
        <v>1</v>
      </c>
      <c r="F99" s="432" t="s">
        <v>1</v>
      </c>
      <c r="G99" s="432" t="s">
        <v>1</v>
      </c>
      <c r="H99" s="438" t="s">
        <v>1</v>
      </c>
      <c r="I99" s="432" t="s">
        <v>1</v>
      </c>
    </row>
    <row r="100" spans="1:9" x14ac:dyDescent="0.2">
      <c r="A100" s="2" t="s">
        <v>112</v>
      </c>
      <c r="B100" s="436">
        <v>69</v>
      </c>
      <c r="C100" s="433">
        <v>9.4479294493794407E-3</v>
      </c>
      <c r="D100" s="433">
        <v>6.7180044949054704E-2</v>
      </c>
      <c r="E100" s="433">
        <v>0.13169145584106401</v>
      </c>
      <c r="F100" s="433">
        <v>0.33283790946006803</v>
      </c>
      <c r="G100" s="433">
        <v>0.45884266495704701</v>
      </c>
      <c r="H100" s="439">
        <v>4.1644473075866699</v>
      </c>
      <c r="I100" s="433">
        <v>7.66279740416074E-2</v>
      </c>
    </row>
    <row r="101" spans="1:9" x14ac:dyDescent="0.2">
      <c r="A101" s="2" t="s">
        <v>113</v>
      </c>
      <c r="B101" s="436">
        <v>208</v>
      </c>
      <c r="C101" s="433">
        <v>8.3519592881202698E-2</v>
      </c>
      <c r="D101" s="433">
        <v>0.12713497877120999</v>
      </c>
      <c r="E101" s="433">
        <v>0.22041782736778301</v>
      </c>
      <c r="F101" s="433">
        <v>0.31390500068664601</v>
      </c>
      <c r="G101" s="433">
        <v>0.25502261519432101</v>
      </c>
      <c r="H101" s="439">
        <v>3.5297760963439901</v>
      </c>
      <c r="I101" s="433">
        <v>0.21065456851341499</v>
      </c>
    </row>
    <row r="102" spans="1:9" x14ac:dyDescent="0.2">
      <c r="A102" s="2" t="s">
        <v>114</v>
      </c>
      <c r="B102" s="436">
        <v>238</v>
      </c>
      <c r="C102" s="433">
        <v>7.5294859707355499E-2</v>
      </c>
      <c r="D102" s="433">
        <v>0.185474142432213</v>
      </c>
      <c r="E102" s="433">
        <v>0.21710866689682001</v>
      </c>
      <c r="F102" s="433">
        <v>0.31686571240425099</v>
      </c>
      <c r="G102" s="433">
        <v>0.20525664091110199</v>
      </c>
      <c r="H102" s="439">
        <v>3.3913152217864999</v>
      </c>
      <c r="I102" s="433">
        <v>0.26076899631092698</v>
      </c>
    </row>
    <row r="103" spans="1:9" x14ac:dyDescent="0.2">
      <c r="A103" s="2" t="s">
        <v>115</v>
      </c>
      <c r="B103" s="436">
        <v>149</v>
      </c>
      <c r="C103" s="433">
        <v>8.2773610949516296E-2</v>
      </c>
      <c r="D103" s="433">
        <v>0.25574663281440702</v>
      </c>
      <c r="E103" s="433">
        <v>0.288775265216827</v>
      </c>
      <c r="F103" s="433">
        <v>0.28696426749229398</v>
      </c>
      <c r="G103" s="433">
        <v>8.5740238428115803E-2</v>
      </c>
      <c r="H103" s="439">
        <v>3.0371508598327601</v>
      </c>
      <c r="I103" s="433">
        <v>0.33852023871957898</v>
      </c>
    </row>
    <row r="104" spans="1:9" x14ac:dyDescent="0.2">
      <c r="A104" s="2" t="s">
        <v>116</v>
      </c>
      <c r="B104" s="436">
        <v>130</v>
      </c>
      <c r="C104" s="433">
        <v>0.191848695278168</v>
      </c>
      <c r="D104" s="433">
        <v>0.27825909852981601</v>
      </c>
      <c r="E104" s="433">
        <v>0.287226021289825</v>
      </c>
      <c r="F104" s="433">
        <v>0.168063014745712</v>
      </c>
      <c r="G104" s="433">
        <v>7.4603177607059507E-2</v>
      </c>
      <c r="H104" s="439">
        <v>2.65531301498413</v>
      </c>
      <c r="I104" s="433">
        <v>0.470107790305407</v>
      </c>
    </row>
    <row r="105" spans="1:9" x14ac:dyDescent="0.2">
      <c r="A105" s="2" t="s">
        <v>117</v>
      </c>
      <c r="B105" s="436">
        <v>125</v>
      </c>
      <c r="C105" s="433">
        <v>0.29240435361862199</v>
      </c>
      <c r="D105" s="433">
        <v>0.32163843512535101</v>
      </c>
      <c r="E105" s="433">
        <v>0.21235272288322399</v>
      </c>
      <c r="F105" s="433">
        <v>0.135111600160599</v>
      </c>
      <c r="G105" s="433">
        <v>3.84929068386555E-2</v>
      </c>
      <c r="H105" s="439">
        <v>2.3056502342224099</v>
      </c>
      <c r="I105" s="433">
        <v>0.614042777306535</v>
      </c>
    </row>
    <row r="106" spans="1:9" x14ac:dyDescent="0.2">
      <c r="A106" s="2" t="s">
        <v>118</v>
      </c>
      <c r="B106" s="436">
        <v>103</v>
      </c>
      <c r="C106" s="433">
        <v>0.42188429832458502</v>
      </c>
      <c r="D106" s="433">
        <v>0.25670322775840798</v>
      </c>
      <c r="E106" s="433">
        <v>0.17468784749507901</v>
      </c>
      <c r="F106" s="433">
        <v>6.8721942603588104E-2</v>
      </c>
      <c r="G106" s="433">
        <v>7.8002683818340302E-2</v>
      </c>
      <c r="H106" s="439">
        <v>2.1242554187774698</v>
      </c>
      <c r="I106" s="433">
        <v>0.678587526082993</v>
      </c>
    </row>
    <row r="107" spans="1:9" x14ac:dyDescent="0.2">
      <c r="A107" s="5" t="s">
        <v>111</v>
      </c>
      <c r="B107" s="435" t="s">
        <v>1</v>
      </c>
      <c r="C107" s="432" t="s">
        <v>1</v>
      </c>
      <c r="D107" s="432" t="s">
        <v>1</v>
      </c>
      <c r="E107" s="432" t="s">
        <v>1</v>
      </c>
      <c r="F107" s="432" t="s">
        <v>1</v>
      </c>
      <c r="G107" s="432" t="s">
        <v>1</v>
      </c>
      <c r="H107" s="438" t="s">
        <v>1</v>
      </c>
      <c r="I107" s="432" t="s">
        <v>1</v>
      </c>
    </row>
    <row r="108" spans="1:9" x14ac:dyDescent="0.2">
      <c r="A108" s="2" t="s">
        <v>119</v>
      </c>
      <c r="B108" s="436">
        <v>277</v>
      </c>
      <c r="C108" s="433">
        <v>5.80947622656822E-2</v>
      </c>
      <c r="D108" s="433">
        <v>0.106555663049221</v>
      </c>
      <c r="E108" s="433">
        <v>0.189962819218636</v>
      </c>
      <c r="F108" s="433">
        <v>0.32040363550186202</v>
      </c>
      <c r="G108" s="433">
        <v>0.3249831199646</v>
      </c>
      <c r="H108" s="439">
        <v>3.7476246356964098</v>
      </c>
      <c r="I108" s="433">
        <v>0.16465042531490301</v>
      </c>
    </row>
    <row r="109" spans="1:9" x14ac:dyDescent="0.2">
      <c r="A109" s="2" t="s">
        <v>120</v>
      </c>
      <c r="B109" s="436">
        <v>321</v>
      </c>
      <c r="C109" s="433">
        <v>6.9469489157199901E-2</v>
      </c>
      <c r="D109" s="433">
        <v>0.21254892647266399</v>
      </c>
      <c r="E109" s="433">
        <v>0.224522709846497</v>
      </c>
      <c r="F109" s="433">
        <v>0.30663651227951</v>
      </c>
      <c r="G109" s="433">
        <v>0.18682236969471</v>
      </c>
      <c r="H109" s="439">
        <v>3.3287932872772199</v>
      </c>
      <c r="I109" s="433">
        <v>0.28201841352866303</v>
      </c>
    </row>
    <row r="110" spans="1:9" x14ac:dyDescent="0.2">
      <c r="A110" s="2" t="s">
        <v>121</v>
      </c>
      <c r="B110" s="436">
        <v>196</v>
      </c>
      <c r="C110" s="433">
        <v>0.16863901913165999</v>
      </c>
      <c r="D110" s="433">
        <v>0.26086181402206399</v>
      </c>
      <c r="E110" s="433">
        <v>0.30352872610092202</v>
      </c>
      <c r="F110" s="433">
        <v>0.20737001299858099</v>
      </c>
      <c r="G110" s="433">
        <v>5.9600420296192197E-2</v>
      </c>
      <c r="H110" s="439">
        <v>2.7284309864044198</v>
      </c>
      <c r="I110" s="433">
        <v>0.42950083635375502</v>
      </c>
    </row>
    <row r="111" spans="1:9" x14ac:dyDescent="0.2">
      <c r="A111" s="2" t="s">
        <v>122</v>
      </c>
      <c r="B111" s="436">
        <v>228</v>
      </c>
      <c r="C111" s="433">
        <v>0.350803673267365</v>
      </c>
      <c r="D111" s="433">
        <v>0.29235070943832397</v>
      </c>
      <c r="E111" s="433">
        <v>0.19536474347114599</v>
      </c>
      <c r="F111" s="433">
        <v>0.10516788065433499</v>
      </c>
      <c r="G111" s="433">
        <v>5.6312996894121198E-2</v>
      </c>
      <c r="H111" s="439">
        <v>2.2238359451293901</v>
      </c>
      <c r="I111" s="433">
        <v>0.64315438030975203</v>
      </c>
    </row>
    <row r="112" spans="1:9" x14ac:dyDescent="0.2">
      <c r="A112" s="5" t="s">
        <v>111</v>
      </c>
      <c r="B112" s="435" t="s">
        <v>1</v>
      </c>
      <c r="C112" s="432" t="s">
        <v>1</v>
      </c>
      <c r="D112" s="432" t="s">
        <v>1</v>
      </c>
      <c r="E112" s="432" t="s">
        <v>1</v>
      </c>
      <c r="F112" s="432" t="s">
        <v>1</v>
      </c>
      <c r="G112" s="432" t="s">
        <v>1</v>
      </c>
      <c r="H112" s="438" t="s">
        <v>1</v>
      </c>
      <c r="I112" s="432" t="s">
        <v>1</v>
      </c>
    </row>
    <row r="113" spans="1:9" x14ac:dyDescent="0.2">
      <c r="A113" s="2" t="s">
        <v>119</v>
      </c>
      <c r="B113" s="436">
        <v>277</v>
      </c>
      <c r="C113" s="433">
        <v>5.80947622656822E-2</v>
      </c>
      <c r="D113" s="433">
        <v>0.106555663049221</v>
      </c>
      <c r="E113" s="433">
        <v>0.189962819218636</v>
      </c>
      <c r="F113" s="433">
        <v>0.32040363550186202</v>
      </c>
      <c r="G113" s="433">
        <v>0.3249831199646</v>
      </c>
      <c r="H113" s="439">
        <v>3.7476246356964098</v>
      </c>
      <c r="I113" s="433">
        <v>0.16465042531490301</v>
      </c>
    </row>
    <row r="114" spans="1:9" x14ac:dyDescent="0.2">
      <c r="A114" s="2" t="s">
        <v>123</v>
      </c>
      <c r="B114" s="436">
        <v>387</v>
      </c>
      <c r="C114" s="433">
        <v>7.8360125422477694E-2</v>
      </c>
      <c r="D114" s="433">
        <v>0.214276283979416</v>
      </c>
      <c r="E114" s="433">
        <v>0.246482208371162</v>
      </c>
      <c r="F114" s="433">
        <v>0.30461019277572599</v>
      </c>
      <c r="G114" s="433">
        <v>0.15627120435237901</v>
      </c>
      <c r="H114" s="439">
        <v>3.2461559772491499</v>
      </c>
      <c r="I114" s="433">
        <v>0.29263640504127097</v>
      </c>
    </row>
    <row r="115" spans="1:9" x14ac:dyDescent="0.2">
      <c r="A115" s="2" t="s">
        <v>124</v>
      </c>
      <c r="B115" s="436">
        <v>358</v>
      </c>
      <c r="C115" s="433">
        <v>0.27612006664276101</v>
      </c>
      <c r="D115" s="433">
        <v>0.28572988510131803</v>
      </c>
      <c r="E115" s="433">
        <v>0.23852495849132499</v>
      </c>
      <c r="F115" s="433">
        <v>0.13471861183643299</v>
      </c>
      <c r="G115" s="433">
        <v>6.4906477928161593E-2</v>
      </c>
      <c r="H115" s="439">
        <v>2.4265615940093999</v>
      </c>
      <c r="I115" s="433">
        <v>0.56184995174408003</v>
      </c>
    </row>
    <row r="116" spans="1:9" x14ac:dyDescent="0.2">
      <c r="A116" s="5" t="s">
        <v>125</v>
      </c>
      <c r="B116" s="435" t="s">
        <v>1</v>
      </c>
      <c r="C116" s="432" t="s">
        <v>1</v>
      </c>
      <c r="D116" s="432" t="s">
        <v>1</v>
      </c>
      <c r="E116" s="432" t="s">
        <v>1</v>
      </c>
      <c r="F116" s="432" t="s">
        <v>1</v>
      </c>
      <c r="G116" s="432" t="s">
        <v>1</v>
      </c>
      <c r="H116" s="438" t="s">
        <v>1</v>
      </c>
      <c r="I116" s="432" t="s">
        <v>1</v>
      </c>
    </row>
    <row r="117" spans="1:9" x14ac:dyDescent="0.2">
      <c r="A117" s="2" t="s">
        <v>126</v>
      </c>
      <c r="B117" s="436">
        <v>149</v>
      </c>
      <c r="C117" s="433">
        <v>0.16657926142215701</v>
      </c>
      <c r="D117" s="433">
        <v>0.175005123019218</v>
      </c>
      <c r="E117" s="433">
        <v>0.195730164647102</v>
      </c>
      <c r="F117" s="433">
        <v>0.267616957426071</v>
      </c>
      <c r="G117" s="433">
        <v>0.19506850838661199</v>
      </c>
      <c r="H117" s="439">
        <v>3.1495902538299601</v>
      </c>
      <c r="I117" s="433">
        <v>0.34158437935137198</v>
      </c>
    </row>
    <row r="118" spans="1:9" x14ac:dyDescent="0.2">
      <c r="A118" s="2" t="s">
        <v>127</v>
      </c>
      <c r="B118" s="436">
        <v>37</v>
      </c>
      <c r="C118" s="433">
        <v>0.12601345777511599</v>
      </c>
      <c r="D118" s="433">
        <v>0.15477031469345101</v>
      </c>
      <c r="E118" s="433">
        <v>0.228249952197075</v>
      </c>
      <c r="F118" s="433">
        <v>0.27314382791519198</v>
      </c>
      <c r="G118" s="433">
        <v>0.21782243251800501</v>
      </c>
      <c r="H118" s="439">
        <v>3.30199146270752</v>
      </c>
      <c r="I118" s="433">
        <v>0.28078377665257098</v>
      </c>
    </row>
    <row r="119" spans="1:9" x14ac:dyDescent="0.2">
      <c r="A119" s="2" t="s">
        <v>128</v>
      </c>
      <c r="B119" s="436">
        <v>65</v>
      </c>
      <c r="C119" s="433">
        <v>0.14142219722270999</v>
      </c>
      <c r="D119" s="433">
        <v>0.27267104387283297</v>
      </c>
      <c r="E119" s="433">
        <v>0.121889285743237</v>
      </c>
      <c r="F119" s="433">
        <v>0.26704803109169001</v>
      </c>
      <c r="G119" s="433">
        <v>0.196969464421272</v>
      </c>
      <c r="H119" s="439">
        <v>3.1054716110229501</v>
      </c>
      <c r="I119" s="433">
        <v>0.41409323183983798</v>
      </c>
    </row>
    <row r="120" spans="1:9" x14ac:dyDescent="0.2">
      <c r="A120" s="2" t="s">
        <v>129</v>
      </c>
      <c r="B120" s="436">
        <v>137</v>
      </c>
      <c r="C120" s="433">
        <v>0.17073708772659299</v>
      </c>
      <c r="D120" s="433">
        <v>0.16730599105358099</v>
      </c>
      <c r="E120" s="433">
        <v>0.26326656341552701</v>
      </c>
      <c r="F120" s="433">
        <v>0.23339509963989299</v>
      </c>
      <c r="G120" s="433">
        <v>0.16529527306556699</v>
      </c>
      <c r="H120" s="439">
        <v>3.0552055835723899</v>
      </c>
      <c r="I120" s="433">
        <v>0.33804307374294001</v>
      </c>
    </row>
    <row r="121" spans="1:9" x14ac:dyDescent="0.2">
      <c r="A121" s="2" t="s">
        <v>130</v>
      </c>
      <c r="B121" s="436">
        <v>144</v>
      </c>
      <c r="C121" s="433">
        <v>0.139112234115601</v>
      </c>
      <c r="D121" s="433">
        <v>0.221263661980629</v>
      </c>
      <c r="E121" s="433">
        <v>0.23054803907871199</v>
      </c>
      <c r="F121" s="433">
        <v>0.23122449219226801</v>
      </c>
      <c r="G121" s="433">
        <v>0.17785157263279</v>
      </c>
      <c r="H121" s="439">
        <v>3.0874395370483398</v>
      </c>
      <c r="I121" s="433">
        <v>0.36037589609623</v>
      </c>
    </row>
    <row r="122" spans="1:9" x14ac:dyDescent="0.2">
      <c r="A122" s="2" t="s">
        <v>131</v>
      </c>
      <c r="B122" s="436">
        <v>102</v>
      </c>
      <c r="C122" s="433">
        <v>0.116124019026756</v>
      </c>
      <c r="D122" s="433">
        <v>0.206596329808235</v>
      </c>
      <c r="E122" s="433">
        <v>0.28936165571212802</v>
      </c>
      <c r="F122" s="433">
        <v>0.235182344913483</v>
      </c>
      <c r="G122" s="433">
        <v>0.152735635638237</v>
      </c>
      <c r="H122" s="439">
        <v>3.1018092632293701</v>
      </c>
      <c r="I122" s="433">
        <v>0.32272035364389901</v>
      </c>
    </row>
    <row r="123" spans="1:9" x14ac:dyDescent="0.2">
      <c r="A123" s="2" t="s">
        <v>132</v>
      </c>
      <c r="B123" s="436">
        <v>45</v>
      </c>
      <c r="C123" s="433">
        <v>0.106993488967419</v>
      </c>
      <c r="D123" s="433">
        <v>0.34161153435707098</v>
      </c>
      <c r="E123" s="433">
        <v>0.20538941025733901</v>
      </c>
      <c r="F123" s="433">
        <v>0.22682304680347401</v>
      </c>
      <c r="G123" s="433">
        <v>0.119182527065277</v>
      </c>
      <c r="H123" s="439">
        <v>2.90958952903748</v>
      </c>
      <c r="I123" s="433">
        <v>0.44860501998212199</v>
      </c>
    </row>
    <row r="124" spans="1:9" x14ac:dyDescent="0.2">
      <c r="A124" s="3" t="s">
        <v>133</v>
      </c>
      <c r="B124" s="437">
        <v>268</v>
      </c>
      <c r="C124" s="434">
        <v>0.12303728610277199</v>
      </c>
      <c r="D124" s="434">
        <v>0.18369475007057201</v>
      </c>
      <c r="E124" s="434">
        <v>0.24716439843177801</v>
      </c>
      <c r="F124" s="434">
        <v>0.282632946968079</v>
      </c>
      <c r="G124" s="434">
        <v>0.16347062587738001</v>
      </c>
      <c r="H124" s="440">
        <v>3.1798048019409202</v>
      </c>
      <c r="I124" s="434">
        <v>0.30673203388801201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385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44" t="s">
        <v>1</v>
      </c>
      <c r="C6" s="441" t="s">
        <v>1</v>
      </c>
      <c r="D6" s="441" t="s">
        <v>1</v>
      </c>
      <c r="E6" s="441" t="s">
        <v>1</v>
      </c>
      <c r="F6" s="441" t="s">
        <v>1</v>
      </c>
      <c r="G6" s="441" t="s">
        <v>1</v>
      </c>
      <c r="H6" s="447" t="s">
        <v>1</v>
      </c>
      <c r="I6" s="441" t="s">
        <v>1</v>
      </c>
    </row>
    <row r="7" spans="1:9" x14ac:dyDescent="0.2">
      <c r="A7" s="2" t="s">
        <v>26</v>
      </c>
      <c r="B7" s="445">
        <v>1018</v>
      </c>
      <c r="C7" s="442">
        <v>0.12867015600204501</v>
      </c>
      <c r="D7" s="442">
        <v>0.166206434369087</v>
      </c>
      <c r="E7" s="442">
        <v>0.20471642911434201</v>
      </c>
      <c r="F7" s="442">
        <v>0.217219337821007</v>
      </c>
      <c r="G7" s="442">
        <v>0.28318765759468101</v>
      </c>
      <c r="H7" s="448">
        <v>3.3600478172302202</v>
      </c>
      <c r="I7" s="442">
        <v>0.29487658597712801</v>
      </c>
    </row>
    <row r="8" spans="1:9" x14ac:dyDescent="0.2">
      <c r="A8" s="5" t="s">
        <v>27</v>
      </c>
      <c r="B8" s="444" t="s">
        <v>1</v>
      </c>
      <c r="C8" s="441" t="s">
        <v>1</v>
      </c>
      <c r="D8" s="441" t="s">
        <v>1</v>
      </c>
      <c r="E8" s="441" t="s">
        <v>1</v>
      </c>
      <c r="F8" s="441" t="s">
        <v>1</v>
      </c>
      <c r="G8" s="441" t="s">
        <v>1</v>
      </c>
      <c r="H8" s="447" t="s">
        <v>1</v>
      </c>
      <c r="I8" s="441" t="s">
        <v>1</v>
      </c>
    </row>
    <row r="9" spans="1:9" x14ac:dyDescent="0.2">
      <c r="A9" s="2" t="s">
        <v>28</v>
      </c>
      <c r="B9" s="445">
        <v>360</v>
      </c>
      <c r="C9" s="442">
        <v>7.4862644076347407E-2</v>
      </c>
      <c r="D9" s="442">
        <v>0.138020575046539</v>
      </c>
      <c r="E9" s="442">
        <v>0.17274373769760101</v>
      </c>
      <c r="F9" s="442">
        <v>0.23262476921081501</v>
      </c>
      <c r="G9" s="442">
        <v>0.38174825906753501</v>
      </c>
      <c r="H9" s="448">
        <v>3.7083754539489702</v>
      </c>
      <c r="I9" s="442">
        <v>0.21288322229509399</v>
      </c>
    </row>
    <row r="10" spans="1:9" x14ac:dyDescent="0.2">
      <c r="A10" s="2" t="s">
        <v>29</v>
      </c>
      <c r="B10" s="445">
        <v>44</v>
      </c>
      <c r="C10" s="442">
        <v>2.37692128866911E-2</v>
      </c>
      <c r="D10" s="442">
        <v>2.8684832155704498E-2</v>
      </c>
      <c r="E10" s="442">
        <v>0.33206611871719399</v>
      </c>
      <c r="F10" s="442">
        <v>0.44065064191818198</v>
      </c>
      <c r="G10" s="442">
        <v>0.17482919991016399</v>
      </c>
      <c r="H10" s="448">
        <v>3.7140858173370401</v>
      </c>
      <c r="I10" s="442">
        <v>5.2454044749285798E-2</v>
      </c>
    </row>
    <row r="11" spans="1:9" x14ac:dyDescent="0.2">
      <c r="A11" s="2" t="s">
        <v>30</v>
      </c>
      <c r="B11" s="445">
        <v>147</v>
      </c>
      <c r="C11" s="442">
        <v>0.12850157916545901</v>
      </c>
      <c r="D11" s="442">
        <v>0.108402334153652</v>
      </c>
      <c r="E11" s="442">
        <v>0.22346310317516299</v>
      </c>
      <c r="F11" s="442">
        <v>0.25610810518264798</v>
      </c>
      <c r="G11" s="442">
        <v>0.28352490067482</v>
      </c>
      <c r="H11" s="448">
        <v>3.45775246620178</v>
      </c>
      <c r="I11" s="442">
        <v>0.23690390802389599</v>
      </c>
    </row>
    <row r="12" spans="1:9" x14ac:dyDescent="0.2">
      <c r="A12" s="2" t="s">
        <v>31</v>
      </c>
      <c r="B12" s="445">
        <v>183</v>
      </c>
      <c r="C12" s="442">
        <v>7.1892388164997101E-2</v>
      </c>
      <c r="D12" s="442">
        <v>0.13099238276481601</v>
      </c>
      <c r="E12" s="442">
        <v>0.21936136484146099</v>
      </c>
      <c r="F12" s="442">
        <v>0.25026479363441501</v>
      </c>
      <c r="G12" s="442">
        <v>0.32748907804489102</v>
      </c>
      <c r="H12" s="448">
        <v>3.6304657459259002</v>
      </c>
      <c r="I12" s="442">
        <v>0.20288476941820399</v>
      </c>
    </row>
    <row r="13" spans="1:9" x14ac:dyDescent="0.2">
      <c r="A13" s="2" t="s">
        <v>32</v>
      </c>
      <c r="B13" s="445">
        <v>90</v>
      </c>
      <c r="C13" s="442">
        <v>0.336479812860489</v>
      </c>
      <c r="D13" s="442">
        <v>0.30642825365066501</v>
      </c>
      <c r="E13" s="442">
        <v>0.26035144925117498</v>
      </c>
      <c r="F13" s="442">
        <v>6.9891452789306599E-2</v>
      </c>
      <c r="G13" s="442">
        <v>2.6849023997783699E-2</v>
      </c>
      <c r="H13" s="448">
        <v>2.1442015171050999</v>
      </c>
      <c r="I13" s="442">
        <v>0.64290807130119298</v>
      </c>
    </row>
    <row r="14" spans="1:9" x14ac:dyDescent="0.2">
      <c r="A14" s="2" t="s">
        <v>33</v>
      </c>
      <c r="B14" s="445">
        <v>160</v>
      </c>
      <c r="C14" s="442">
        <v>0.30141338706016502</v>
      </c>
      <c r="D14" s="442">
        <v>0.40628024935722401</v>
      </c>
      <c r="E14" s="442">
        <v>0.174553602933884</v>
      </c>
      <c r="F14" s="442">
        <v>6.2391854822635699E-2</v>
      </c>
      <c r="G14" s="442">
        <v>5.5360894650220899E-2</v>
      </c>
      <c r="H14" s="448">
        <v>2.1640067100524898</v>
      </c>
      <c r="I14" s="442">
        <v>0.70769364432648196</v>
      </c>
    </row>
    <row r="15" spans="1:9" x14ac:dyDescent="0.2">
      <c r="A15" s="5" t="s">
        <v>34</v>
      </c>
      <c r="B15" s="444" t="s">
        <v>1</v>
      </c>
      <c r="C15" s="441" t="s">
        <v>1</v>
      </c>
      <c r="D15" s="441" t="s">
        <v>1</v>
      </c>
      <c r="E15" s="441" t="s">
        <v>1</v>
      </c>
      <c r="F15" s="441" t="s">
        <v>1</v>
      </c>
      <c r="G15" s="441" t="s">
        <v>1</v>
      </c>
      <c r="H15" s="447" t="s">
        <v>1</v>
      </c>
      <c r="I15" s="441" t="s">
        <v>1</v>
      </c>
    </row>
    <row r="16" spans="1:9" x14ac:dyDescent="0.2">
      <c r="A16" s="2" t="s">
        <v>35</v>
      </c>
      <c r="B16" s="445">
        <v>656</v>
      </c>
      <c r="C16" s="442">
        <v>8.5715457797050504E-2</v>
      </c>
      <c r="D16" s="442">
        <v>0.11029866337776199</v>
      </c>
      <c r="E16" s="442">
        <v>0.20451608300209001</v>
      </c>
      <c r="F16" s="442">
        <v>0.27012717723846402</v>
      </c>
      <c r="G16" s="442">
        <v>0.32934260368347201</v>
      </c>
      <c r="H16" s="448">
        <v>3.64708280563354</v>
      </c>
      <c r="I16" s="442">
        <v>0.19601412409565</v>
      </c>
    </row>
    <row r="17" spans="1:9" x14ac:dyDescent="0.2">
      <c r="A17" s="2" t="s">
        <v>36</v>
      </c>
      <c r="B17" s="445">
        <v>47</v>
      </c>
      <c r="C17" s="442">
        <v>7.1592062711715698E-2</v>
      </c>
      <c r="D17" s="442">
        <v>0.30719766020774802</v>
      </c>
      <c r="E17" s="442">
        <v>0.13496576249599501</v>
      </c>
      <c r="F17" s="442">
        <v>0.162750959396362</v>
      </c>
      <c r="G17" s="442">
        <v>0.32349357008933999</v>
      </c>
      <c r="H17" s="448">
        <v>3.3593564033508301</v>
      </c>
      <c r="I17" s="442">
        <v>0.378789717275058</v>
      </c>
    </row>
    <row r="18" spans="1:9" x14ac:dyDescent="0.2">
      <c r="A18" s="2" t="s">
        <v>37</v>
      </c>
      <c r="B18" s="445">
        <v>240</v>
      </c>
      <c r="C18" s="442">
        <v>0.32769095897674599</v>
      </c>
      <c r="D18" s="442">
        <v>0.311053067445755</v>
      </c>
      <c r="E18" s="442">
        <v>0.24748896062374101</v>
      </c>
      <c r="F18" s="442">
        <v>7.2125136852264404E-2</v>
      </c>
      <c r="G18" s="442">
        <v>4.1641876101493801E-2</v>
      </c>
      <c r="H18" s="448">
        <v>2.1889739036560099</v>
      </c>
      <c r="I18" s="442">
        <v>0.63874402642250105</v>
      </c>
    </row>
    <row r="19" spans="1:9" x14ac:dyDescent="0.2">
      <c r="A19" s="2" t="s">
        <v>38</v>
      </c>
      <c r="B19" s="445">
        <v>53</v>
      </c>
      <c r="C19" s="442">
        <v>1.00237801671028E-2</v>
      </c>
      <c r="D19" s="442">
        <v>0.10306704044341999</v>
      </c>
      <c r="E19" s="442">
        <v>0.14842799305915799</v>
      </c>
      <c r="F19" s="442">
        <v>0.24423037469387099</v>
      </c>
      <c r="G19" s="442">
        <v>0.49425080418586698</v>
      </c>
      <c r="H19" s="448">
        <v>4.1096172332763699</v>
      </c>
      <c r="I19" s="442">
        <v>0.113090821453115</v>
      </c>
    </row>
    <row r="20" spans="1:9" x14ac:dyDescent="0.2">
      <c r="A20" s="5" t="s">
        <v>39</v>
      </c>
      <c r="B20" s="444" t="s">
        <v>1</v>
      </c>
      <c r="C20" s="441" t="s">
        <v>1</v>
      </c>
      <c r="D20" s="441" t="s">
        <v>1</v>
      </c>
      <c r="E20" s="441" t="s">
        <v>1</v>
      </c>
      <c r="F20" s="441" t="s">
        <v>1</v>
      </c>
      <c r="G20" s="441" t="s">
        <v>1</v>
      </c>
      <c r="H20" s="447" t="s">
        <v>1</v>
      </c>
      <c r="I20" s="441" t="s">
        <v>1</v>
      </c>
    </row>
    <row r="21" spans="1:9" x14ac:dyDescent="0.2">
      <c r="A21" s="2" t="s">
        <v>35</v>
      </c>
      <c r="B21" s="445">
        <v>656</v>
      </c>
      <c r="C21" s="442">
        <v>8.5715457797050504E-2</v>
      </c>
      <c r="D21" s="442">
        <v>0.11029866337776199</v>
      </c>
      <c r="E21" s="442">
        <v>0.20451608300209001</v>
      </c>
      <c r="F21" s="442">
        <v>0.27012717723846402</v>
      </c>
      <c r="G21" s="442">
        <v>0.32934260368347201</v>
      </c>
      <c r="H21" s="448">
        <v>3.64708280563354</v>
      </c>
      <c r="I21" s="442">
        <v>0.19601412409565</v>
      </c>
    </row>
    <row r="22" spans="1:9" x14ac:dyDescent="0.2">
      <c r="A22" s="2" t="s">
        <v>40</v>
      </c>
      <c r="B22" s="445">
        <v>21</v>
      </c>
      <c r="C22" s="442" t="s">
        <v>1</v>
      </c>
      <c r="D22" s="442" t="s">
        <v>1</v>
      </c>
      <c r="E22" s="442" t="s">
        <v>1</v>
      </c>
      <c r="F22" s="442" t="s">
        <v>1</v>
      </c>
      <c r="G22" s="442" t="s">
        <v>1</v>
      </c>
      <c r="H22" s="448" t="s">
        <v>1</v>
      </c>
      <c r="I22" s="442" t="s">
        <v>1</v>
      </c>
    </row>
    <row r="23" spans="1:9" x14ac:dyDescent="0.2">
      <c r="A23" s="2" t="s">
        <v>41</v>
      </c>
      <c r="B23" s="445">
        <v>22</v>
      </c>
      <c r="C23" s="442" t="s">
        <v>1</v>
      </c>
      <c r="D23" s="442" t="s">
        <v>1</v>
      </c>
      <c r="E23" s="442" t="s">
        <v>1</v>
      </c>
      <c r="F23" s="442" t="s">
        <v>1</v>
      </c>
      <c r="G23" s="442" t="s">
        <v>1</v>
      </c>
      <c r="H23" s="448" t="s">
        <v>1</v>
      </c>
      <c r="I23" s="442" t="s">
        <v>1</v>
      </c>
    </row>
    <row r="24" spans="1:9" x14ac:dyDescent="0.2">
      <c r="A24" s="2" t="s">
        <v>42</v>
      </c>
      <c r="B24" s="445">
        <v>4</v>
      </c>
      <c r="C24" s="442" t="s">
        <v>1</v>
      </c>
      <c r="D24" s="442" t="s">
        <v>1</v>
      </c>
      <c r="E24" s="442" t="s">
        <v>1</v>
      </c>
      <c r="F24" s="442" t="s">
        <v>1</v>
      </c>
      <c r="G24" s="442" t="s">
        <v>1</v>
      </c>
      <c r="H24" s="448" t="s">
        <v>1</v>
      </c>
      <c r="I24" s="442" t="s">
        <v>1</v>
      </c>
    </row>
    <row r="25" spans="1:9" x14ac:dyDescent="0.2">
      <c r="A25" s="2" t="s">
        <v>43</v>
      </c>
      <c r="B25" s="445">
        <v>2</v>
      </c>
      <c r="C25" s="442" t="s">
        <v>1</v>
      </c>
      <c r="D25" s="442" t="s">
        <v>1</v>
      </c>
      <c r="E25" s="442" t="s">
        <v>1</v>
      </c>
      <c r="F25" s="442" t="s">
        <v>1</v>
      </c>
      <c r="G25" s="442" t="s">
        <v>1</v>
      </c>
      <c r="H25" s="448" t="s">
        <v>1</v>
      </c>
      <c r="I25" s="442" t="s">
        <v>1</v>
      </c>
    </row>
    <row r="26" spans="1:9" x14ac:dyDescent="0.2">
      <c r="A26" s="2" t="s">
        <v>37</v>
      </c>
      <c r="B26" s="445">
        <v>240</v>
      </c>
      <c r="C26" s="442">
        <v>0.32769095897674599</v>
      </c>
      <c r="D26" s="442">
        <v>0.311053067445755</v>
      </c>
      <c r="E26" s="442">
        <v>0.24748896062374101</v>
      </c>
      <c r="F26" s="442">
        <v>7.2125136852264404E-2</v>
      </c>
      <c r="G26" s="442">
        <v>4.1641876101493801E-2</v>
      </c>
      <c r="H26" s="448">
        <v>2.1889739036560099</v>
      </c>
      <c r="I26" s="442">
        <v>0.63874402642250105</v>
      </c>
    </row>
    <row r="27" spans="1:9" x14ac:dyDescent="0.2">
      <c r="A27" s="2" t="s">
        <v>44</v>
      </c>
      <c r="B27" s="445">
        <v>9</v>
      </c>
      <c r="C27" s="442" t="s">
        <v>1</v>
      </c>
      <c r="D27" s="442" t="s">
        <v>1</v>
      </c>
      <c r="E27" s="442" t="s">
        <v>1</v>
      </c>
      <c r="F27" s="442" t="s">
        <v>1</v>
      </c>
      <c r="G27" s="442" t="s">
        <v>1</v>
      </c>
      <c r="H27" s="448" t="s">
        <v>1</v>
      </c>
      <c r="I27" s="442" t="s">
        <v>1</v>
      </c>
    </row>
    <row r="28" spans="1:9" x14ac:dyDescent="0.2">
      <c r="A28" s="2" t="s">
        <v>45</v>
      </c>
      <c r="B28" s="445">
        <v>42</v>
      </c>
      <c r="C28" s="442">
        <v>0</v>
      </c>
      <c r="D28" s="442">
        <v>0.12507382035255399</v>
      </c>
      <c r="E28" s="442">
        <v>0.12880134582519501</v>
      </c>
      <c r="F28" s="442">
        <v>0.26859804987907399</v>
      </c>
      <c r="G28" s="442">
        <v>0.47752678394317599</v>
      </c>
      <c r="H28" s="448">
        <v>4.0985779762268102</v>
      </c>
      <c r="I28" s="442">
        <v>0.12507382035255399</v>
      </c>
    </row>
    <row r="29" spans="1:9" x14ac:dyDescent="0.2">
      <c r="A29" s="5" t="s">
        <v>46</v>
      </c>
      <c r="B29" s="444" t="s">
        <v>1</v>
      </c>
      <c r="C29" s="441" t="s">
        <v>1</v>
      </c>
      <c r="D29" s="441" t="s">
        <v>1</v>
      </c>
      <c r="E29" s="441" t="s">
        <v>1</v>
      </c>
      <c r="F29" s="441" t="s">
        <v>1</v>
      </c>
      <c r="G29" s="441" t="s">
        <v>1</v>
      </c>
      <c r="H29" s="447" t="s">
        <v>1</v>
      </c>
      <c r="I29" s="441" t="s">
        <v>1</v>
      </c>
    </row>
    <row r="30" spans="1:9" x14ac:dyDescent="0.2">
      <c r="A30" s="2" t="s">
        <v>47</v>
      </c>
      <c r="B30" s="445">
        <v>65</v>
      </c>
      <c r="C30" s="442">
        <v>0.146335288882256</v>
      </c>
      <c r="D30" s="442">
        <v>0.20801158249378199</v>
      </c>
      <c r="E30" s="442">
        <v>0.137480199337006</v>
      </c>
      <c r="F30" s="442">
        <v>0.17205692827701599</v>
      </c>
      <c r="G30" s="442">
        <v>0.33611598610878002</v>
      </c>
      <c r="H30" s="448">
        <v>3.34360671043396</v>
      </c>
      <c r="I30" s="442">
        <v>0.354346876656218</v>
      </c>
    </row>
    <row r="31" spans="1:9" x14ac:dyDescent="0.2">
      <c r="A31" s="2" t="s">
        <v>48</v>
      </c>
      <c r="B31" s="445">
        <v>253</v>
      </c>
      <c r="C31" s="442">
        <v>0.159757360816002</v>
      </c>
      <c r="D31" s="442">
        <v>0.15951098501682301</v>
      </c>
      <c r="E31" s="442">
        <v>0.18293997645378099</v>
      </c>
      <c r="F31" s="442">
        <v>0.203994676470757</v>
      </c>
      <c r="G31" s="442">
        <v>0.293796986341476</v>
      </c>
      <c r="H31" s="448">
        <v>3.3125629425048801</v>
      </c>
      <c r="I31" s="442">
        <v>0.31926835059029401</v>
      </c>
    </row>
    <row r="32" spans="1:9" x14ac:dyDescent="0.2">
      <c r="A32" s="2" t="s">
        <v>49</v>
      </c>
      <c r="B32" s="445">
        <v>174</v>
      </c>
      <c r="C32" s="442">
        <v>0.12228444218635599</v>
      </c>
      <c r="D32" s="442">
        <v>0.186399191617966</v>
      </c>
      <c r="E32" s="442">
        <v>0.18664398789405801</v>
      </c>
      <c r="F32" s="442">
        <v>0.25137314200401301</v>
      </c>
      <c r="G32" s="442">
        <v>0.25329923629760698</v>
      </c>
      <c r="H32" s="448">
        <v>3.3270034790039098</v>
      </c>
      <c r="I32" s="442">
        <v>0.30868363380432101</v>
      </c>
    </row>
    <row r="33" spans="1:9" x14ac:dyDescent="0.2">
      <c r="A33" s="2" t="s">
        <v>50</v>
      </c>
      <c r="B33" s="445">
        <v>447</v>
      </c>
      <c r="C33" s="442">
        <v>0.104250386357307</v>
      </c>
      <c r="D33" s="442">
        <v>0.15192174911499001</v>
      </c>
      <c r="E33" s="442">
        <v>0.245581835508347</v>
      </c>
      <c r="F33" s="442">
        <v>0.244824379682541</v>
      </c>
      <c r="G33" s="442">
        <v>0.25342166423797602</v>
      </c>
      <c r="H33" s="448">
        <v>3.3912451267242401</v>
      </c>
      <c r="I33" s="442">
        <v>0.256172131655035</v>
      </c>
    </row>
    <row r="34" spans="1:9" x14ac:dyDescent="0.2">
      <c r="A34" s="5" t="s">
        <v>51</v>
      </c>
      <c r="B34" s="444" t="s">
        <v>1</v>
      </c>
      <c r="C34" s="441" t="s">
        <v>1</v>
      </c>
      <c r="D34" s="441" t="s">
        <v>1</v>
      </c>
      <c r="E34" s="441" t="s">
        <v>1</v>
      </c>
      <c r="F34" s="441" t="s">
        <v>1</v>
      </c>
      <c r="G34" s="441" t="s">
        <v>1</v>
      </c>
      <c r="H34" s="447" t="s">
        <v>1</v>
      </c>
      <c r="I34" s="441" t="s">
        <v>1</v>
      </c>
    </row>
    <row r="35" spans="1:9" x14ac:dyDescent="0.2">
      <c r="A35" s="2" t="s">
        <v>52</v>
      </c>
      <c r="B35" s="445">
        <v>355</v>
      </c>
      <c r="C35" s="442">
        <v>0.13475845754146601</v>
      </c>
      <c r="D35" s="442">
        <v>0.183663710951805</v>
      </c>
      <c r="E35" s="442">
        <v>0.192180380225182</v>
      </c>
      <c r="F35" s="442">
        <v>0.204719468951225</v>
      </c>
      <c r="G35" s="442">
        <v>0.28467798233032199</v>
      </c>
      <c r="H35" s="448">
        <v>3.32089471817017</v>
      </c>
      <c r="I35" s="442">
        <v>0.31842216849327099</v>
      </c>
    </row>
    <row r="36" spans="1:9" x14ac:dyDescent="0.2">
      <c r="A36" s="2" t="s">
        <v>53</v>
      </c>
      <c r="B36" s="445">
        <v>409</v>
      </c>
      <c r="C36" s="442">
        <v>0.13659955561161</v>
      </c>
      <c r="D36" s="442">
        <v>0.192746251821518</v>
      </c>
      <c r="E36" s="442">
        <v>0.23003147542476701</v>
      </c>
      <c r="F36" s="442">
        <v>0.19911442697048201</v>
      </c>
      <c r="G36" s="442">
        <v>0.24150829017162301</v>
      </c>
      <c r="H36" s="448">
        <v>3.21618556976318</v>
      </c>
      <c r="I36" s="442">
        <v>0.32934580743312802</v>
      </c>
    </row>
    <row r="37" spans="1:9" x14ac:dyDescent="0.2">
      <c r="A37" s="2" t="s">
        <v>54</v>
      </c>
      <c r="B37" s="445">
        <v>130</v>
      </c>
      <c r="C37" s="442">
        <v>8.6583934724330902E-2</v>
      </c>
      <c r="D37" s="442">
        <v>9.3579545617103604E-2</v>
      </c>
      <c r="E37" s="442">
        <v>0.202682465314865</v>
      </c>
      <c r="F37" s="442">
        <v>0.31330087780952498</v>
      </c>
      <c r="G37" s="442">
        <v>0.30385318398475603</v>
      </c>
      <c r="H37" s="448">
        <v>3.6542599201202401</v>
      </c>
      <c r="I37" s="442">
        <v>0.180163478999112</v>
      </c>
    </row>
    <row r="38" spans="1:9" x14ac:dyDescent="0.2">
      <c r="A38" s="2" t="s">
        <v>55</v>
      </c>
      <c r="B38" s="445">
        <v>116</v>
      </c>
      <c r="C38" s="442">
        <v>0.121229395270348</v>
      </c>
      <c r="D38" s="442">
        <v>7.4812702834606198E-2</v>
      </c>
      <c r="E38" s="442">
        <v>0.20660021901130701</v>
      </c>
      <c r="F38" s="442">
        <v>0.22289152443408999</v>
      </c>
      <c r="G38" s="442">
        <v>0.37446618080139199</v>
      </c>
      <c r="H38" s="448">
        <v>3.6545524597168</v>
      </c>
      <c r="I38" s="442">
        <v>0.19604209372307199</v>
      </c>
    </row>
    <row r="39" spans="1:9" x14ac:dyDescent="0.2">
      <c r="A39" s="5" t="s">
        <v>56</v>
      </c>
      <c r="B39" s="444" t="s">
        <v>1</v>
      </c>
      <c r="C39" s="441" t="s">
        <v>1</v>
      </c>
      <c r="D39" s="441" t="s">
        <v>1</v>
      </c>
      <c r="E39" s="441" t="s">
        <v>1</v>
      </c>
      <c r="F39" s="441" t="s">
        <v>1</v>
      </c>
      <c r="G39" s="441" t="s">
        <v>1</v>
      </c>
      <c r="H39" s="447" t="s">
        <v>1</v>
      </c>
      <c r="I39" s="441" t="s">
        <v>1</v>
      </c>
    </row>
    <row r="40" spans="1:9" x14ac:dyDescent="0.2">
      <c r="A40" s="2" t="s">
        <v>57</v>
      </c>
      <c r="B40" s="445">
        <v>885</v>
      </c>
      <c r="C40" s="442">
        <v>0.11783511191606499</v>
      </c>
      <c r="D40" s="442">
        <v>0.162639915943146</v>
      </c>
      <c r="E40" s="442">
        <v>0.21033878624439201</v>
      </c>
      <c r="F40" s="442">
        <v>0.21228267252445199</v>
      </c>
      <c r="G40" s="442">
        <v>0.29690352082252502</v>
      </c>
      <c r="H40" s="448">
        <v>3.4077794551849401</v>
      </c>
      <c r="I40" s="442">
        <v>0.280475025769509</v>
      </c>
    </row>
    <row r="41" spans="1:9" x14ac:dyDescent="0.2">
      <c r="A41" s="2" t="s">
        <v>58</v>
      </c>
      <c r="B41" s="445">
        <v>105</v>
      </c>
      <c r="C41" s="442">
        <v>0.166633531451225</v>
      </c>
      <c r="D41" s="442">
        <v>0.18982458114624001</v>
      </c>
      <c r="E41" s="442">
        <v>0.16295813024044001</v>
      </c>
      <c r="F41" s="442">
        <v>0.25315815210342402</v>
      </c>
      <c r="G41" s="442">
        <v>0.22742561995983099</v>
      </c>
      <c r="H41" s="448">
        <v>3.1849176883697501</v>
      </c>
      <c r="I41" s="442">
        <v>0.356458107285826</v>
      </c>
    </row>
    <row r="42" spans="1:9" x14ac:dyDescent="0.2">
      <c r="A42" s="5" t="s">
        <v>59</v>
      </c>
      <c r="B42" s="444" t="s">
        <v>1</v>
      </c>
      <c r="C42" s="441" t="s">
        <v>1</v>
      </c>
      <c r="D42" s="441" t="s">
        <v>1</v>
      </c>
      <c r="E42" s="441" t="s">
        <v>1</v>
      </c>
      <c r="F42" s="441" t="s">
        <v>1</v>
      </c>
      <c r="G42" s="441" t="s">
        <v>1</v>
      </c>
      <c r="H42" s="447" t="s">
        <v>1</v>
      </c>
      <c r="I42" s="441" t="s">
        <v>1</v>
      </c>
    </row>
    <row r="43" spans="1:9" x14ac:dyDescent="0.2">
      <c r="A43" s="2" t="s">
        <v>60</v>
      </c>
      <c r="B43" s="445">
        <v>775</v>
      </c>
      <c r="C43" s="442">
        <v>0.131907492876053</v>
      </c>
      <c r="D43" s="442">
        <v>0.168495863676071</v>
      </c>
      <c r="E43" s="442">
        <v>0.22086301445961001</v>
      </c>
      <c r="F43" s="442">
        <v>0.20879331231117201</v>
      </c>
      <c r="G43" s="442">
        <v>0.26994028687477101</v>
      </c>
      <c r="H43" s="448">
        <v>3.31636309623718</v>
      </c>
      <c r="I43" s="442">
        <v>0.30040336550484198</v>
      </c>
    </row>
    <row r="44" spans="1:9" x14ac:dyDescent="0.2">
      <c r="A44" s="2" t="s">
        <v>61</v>
      </c>
      <c r="B44" s="445">
        <v>137</v>
      </c>
      <c r="C44" s="442">
        <v>3.4293673932552303E-2</v>
      </c>
      <c r="D44" s="442">
        <v>9.8395280539989499E-2</v>
      </c>
      <c r="E44" s="442">
        <v>0.15503722429275499</v>
      </c>
      <c r="F44" s="442">
        <v>0.27949881553649902</v>
      </c>
      <c r="G44" s="442">
        <v>0.43277502059936501</v>
      </c>
      <c r="H44" s="448">
        <v>3.97806620597839</v>
      </c>
      <c r="I44" s="442">
        <v>0.132688952495322</v>
      </c>
    </row>
    <row r="45" spans="1:9" x14ac:dyDescent="0.2">
      <c r="A45" s="2" t="s">
        <v>62</v>
      </c>
      <c r="B45" s="445">
        <v>90</v>
      </c>
      <c r="C45" s="442">
        <v>0.177978441119194</v>
      </c>
      <c r="D45" s="442">
        <v>0.21262511610984799</v>
      </c>
      <c r="E45" s="442">
        <v>0.14484280347824099</v>
      </c>
      <c r="F45" s="442">
        <v>0.22439128160476701</v>
      </c>
      <c r="G45" s="442">
        <v>0.240162342786789</v>
      </c>
      <c r="H45" s="448">
        <v>3.1361339092254599</v>
      </c>
      <c r="I45" s="442">
        <v>0.39060356304948901</v>
      </c>
    </row>
    <row r="46" spans="1:9" x14ac:dyDescent="0.2">
      <c r="A46" s="5" t="s">
        <v>63</v>
      </c>
      <c r="B46" s="444" t="s">
        <v>1</v>
      </c>
      <c r="C46" s="441" t="s">
        <v>1</v>
      </c>
      <c r="D46" s="441" t="s">
        <v>1</v>
      </c>
      <c r="E46" s="441" t="s">
        <v>1</v>
      </c>
      <c r="F46" s="441" t="s">
        <v>1</v>
      </c>
      <c r="G46" s="441" t="s">
        <v>1</v>
      </c>
      <c r="H46" s="447" t="s">
        <v>1</v>
      </c>
      <c r="I46" s="441" t="s">
        <v>1</v>
      </c>
    </row>
    <row r="47" spans="1:9" x14ac:dyDescent="0.2">
      <c r="A47" s="2" t="s">
        <v>64</v>
      </c>
      <c r="B47" s="445">
        <v>124</v>
      </c>
      <c r="C47" s="442">
        <v>8.4623217582702595E-2</v>
      </c>
      <c r="D47" s="442">
        <v>9.64098051190376E-2</v>
      </c>
      <c r="E47" s="442">
        <v>4.88250777125359E-2</v>
      </c>
      <c r="F47" s="442">
        <v>0.25363224744796797</v>
      </c>
      <c r="G47" s="442">
        <v>0.51650965213775601</v>
      </c>
      <c r="H47" s="448">
        <v>4.02099514007568</v>
      </c>
      <c r="I47" s="442">
        <v>0.18103302270173999</v>
      </c>
    </row>
    <row r="48" spans="1:9" x14ac:dyDescent="0.2">
      <c r="A48" s="2" t="s">
        <v>65</v>
      </c>
      <c r="B48" s="445">
        <v>68</v>
      </c>
      <c r="C48" s="442">
        <v>0.108881130814552</v>
      </c>
      <c r="D48" s="442">
        <v>0.188174933195114</v>
      </c>
      <c r="E48" s="442">
        <v>0.23164539039134999</v>
      </c>
      <c r="F48" s="442">
        <v>0.24374085664749101</v>
      </c>
      <c r="G48" s="442">
        <v>0.227557688951492</v>
      </c>
      <c r="H48" s="448">
        <v>3.29291915893555</v>
      </c>
      <c r="I48" s="442">
        <v>0.297056064009666</v>
      </c>
    </row>
    <row r="49" spans="1:9" x14ac:dyDescent="0.2">
      <c r="A49" s="2" t="s">
        <v>66</v>
      </c>
      <c r="B49" s="445">
        <v>135</v>
      </c>
      <c r="C49" s="442">
        <v>0.10549371689558</v>
      </c>
      <c r="D49" s="442">
        <v>0.27166485786437999</v>
      </c>
      <c r="E49" s="442">
        <v>0.20623137056827501</v>
      </c>
      <c r="F49" s="442">
        <v>0.25344780087471003</v>
      </c>
      <c r="G49" s="442">
        <v>0.163162261247635</v>
      </c>
      <c r="H49" s="448">
        <v>3.0971200466156001</v>
      </c>
      <c r="I49" s="442">
        <v>0.37715857194990998</v>
      </c>
    </row>
    <row r="50" spans="1:9" x14ac:dyDescent="0.2">
      <c r="A50" s="2" t="s">
        <v>67</v>
      </c>
      <c r="B50" s="445">
        <v>121</v>
      </c>
      <c r="C50" s="442">
        <v>0.146537005901337</v>
      </c>
      <c r="D50" s="442">
        <v>9.8006494343280806E-2</v>
      </c>
      <c r="E50" s="442">
        <v>0.32273912429809598</v>
      </c>
      <c r="F50" s="442">
        <v>0.20625004172325101</v>
      </c>
      <c r="G50" s="442">
        <v>0.22646734118461601</v>
      </c>
      <c r="H50" s="448">
        <v>3.2681043148040798</v>
      </c>
      <c r="I50" s="442">
        <v>0.24454349842262599</v>
      </c>
    </row>
    <row r="51" spans="1:9" x14ac:dyDescent="0.2">
      <c r="A51" s="2" t="s">
        <v>68</v>
      </c>
      <c r="B51" s="445">
        <v>134</v>
      </c>
      <c r="C51" s="442">
        <v>0.119409151375294</v>
      </c>
      <c r="D51" s="442">
        <v>0.137172475457191</v>
      </c>
      <c r="E51" s="442">
        <v>0.19840382039547</v>
      </c>
      <c r="F51" s="442">
        <v>0.182904332876205</v>
      </c>
      <c r="G51" s="442">
        <v>0.36211022734642001</v>
      </c>
      <c r="H51" s="448">
        <v>3.5311338901519802</v>
      </c>
      <c r="I51" s="442">
        <v>0.256581624920803</v>
      </c>
    </row>
    <row r="52" spans="1:9" x14ac:dyDescent="0.2">
      <c r="A52" s="2" t="s">
        <v>69</v>
      </c>
      <c r="B52" s="445">
        <v>97</v>
      </c>
      <c r="C52" s="442">
        <v>6.3261263072490706E-2</v>
      </c>
      <c r="D52" s="442">
        <v>0.226264849305153</v>
      </c>
      <c r="E52" s="442">
        <v>0.23226398229598999</v>
      </c>
      <c r="F52" s="442">
        <v>0.216239213943481</v>
      </c>
      <c r="G52" s="442">
        <v>0.26197069883346602</v>
      </c>
      <c r="H52" s="448">
        <v>3.3873932361602801</v>
      </c>
      <c r="I52" s="442">
        <v>0.28952611022050601</v>
      </c>
    </row>
    <row r="53" spans="1:9" x14ac:dyDescent="0.2">
      <c r="A53" s="2" t="s">
        <v>70</v>
      </c>
      <c r="B53" s="445">
        <v>56</v>
      </c>
      <c r="C53" s="442">
        <v>0.31843361258506803</v>
      </c>
      <c r="D53" s="442">
        <v>0.205026209354401</v>
      </c>
      <c r="E53" s="442">
        <v>0.20809072256088301</v>
      </c>
      <c r="F53" s="442">
        <v>7.1370430290699005E-2</v>
      </c>
      <c r="G53" s="442">
        <v>0.197079032659531</v>
      </c>
      <c r="H53" s="448">
        <v>2.62363505363464</v>
      </c>
      <c r="I53" s="442">
        <v>0.52345981803938901</v>
      </c>
    </row>
    <row r="54" spans="1:9" x14ac:dyDescent="0.2">
      <c r="A54" s="2" t="s">
        <v>71</v>
      </c>
      <c r="B54" s="445">
        <v>97</v>
      </c>
      <c r="C54" s="442">
        <v>0.117349088191986</v>
      </c>
      <c r="D54" s="442">
        <v>0.17168962955474901</v>
      </c>
      <c r="E54" s="442">
        <v>0.19443967938423201</v>
      </c>
      <c r="F54" s="442">
        <v>0.23270706832408899</v>
      </c>
      <c r="G54" s="442">
        <v>0.28381451964378401</v>
      </c>
      <c r="H54" s="448">
        <v>3.3939483165740998</v>
      </c>
      <c r="I54" s="442">
        <v>0.28903872205374698</v>
      </c>
    </row>
    <row r="55" spans="1:9" x14ac:dyDescent="0.2">
      <c r="A55" s="2" t="s">
        <v>72</v>
      </c>
      <c r="B55" s="445">
        <v>52</v>
      </c>
      <c r="C55" s="442">
        <v>0.18995091319084201</v>
      </c>
      <c r="D55" s="442">
        <v>0.18319615721702601</v>
      </c>
      <c r="E55" s="442">
        <v>0.2893425822258</v>
      </c>
      <c r="F55" s="442">
        <v>0.17460802197456399</v>
      </c>
      <c r="G55" s="442">
        <v>0.16290234029293099</v>
      </c>
      <c r="H55" s="448">
        <v>2.9373147487640399</v>
      </c>
      <c r="I55" s="442">
        <v>0.37314706484754301</v>
      </c>
    </row>
    <row r="56" spans="1:9" x14ac:dyDescent="0.2">
      <c r="A56" s="2" t="s">
        <v>73</v>
      </c>
      <c r="B56" s="445">
        <v>134</v>
      </c>
      <c r="C56" s="442">
        <v>0.13168984651565599</v>
      </c>
      <c r="D56" s="442">
        <v>0.104889139533043</v>
      </c>
      <c r="E56" s="442">
        <v>0.17008933424949599</v>
      </c>
      <c r="F56" s="442">
        <v>0.25497350096702598</v>
      </c>
      <c r="G56" s="442">
        <v>0.338358193635941</v>
      </c>
      <c r="H56" s="448">
        <v>3.5634210109710698</v>
      </c>
      <c r="I56" s="442">
        <v>0.23657898252339701</v>
      </c>
    </row>
    <row r="57" spans="1:9" x14ac:dyDescent="0.2">
      <c r="A57" s="5" t="s">
        <v>74</v>
      </c>
      <c r="B57" s="444" t="s">
        <v>1</v>
      </c>
      <c r="C57" s="441" t="s">
        <v>1</v>
      </c>
      <c r="D57" s="441" t="s">
        <v>1</v>
      </c>
      <c r="E57" s="441" t="s">
        <v>1</v>
      </c>
      <c r="F57" s="441" t="s">
        <v>1</v>
      </c>
      <c r="G57" s="441" t="s">
        <v>1</v>
      </c>
      <c r="H57" s="447" t="s">
        <v>1</v>
      </c>
      <c r="I57" s="441" t="s">
        <v>1</v>
      </c>
    </row>
    <row r="58" spans="1:9" x14ac:dyDescent="0.2">
      <c r="A58" s="2" t="s">
        <v>75</v>
      </c>
      <c r="B58" s="445">
        <v>124</v>
      </c>
      <c r="C58" s="442">
        <v>8.4623217582702595E-2</v>
      </c>
      <c r="D58" s="442">
        <v>9.64098051190376E-2</v>
      </c>
      <c r="E58" s="442">
        <v>4.88250777125359E-2</v>
      </c>
      <c r="F58" s="442">
        <v>0.25363224744796797</v>
      </c>
      <c r="G58" s="442">
        <v>0.51650965213775601</v>
      </c>
      <c r="H58" s="448">
        <v>4.02099514007568</v>
      </c>
      <c r="I58" s="442">
        <v>0.18103302270173999</v>
      </c>
    </row>
    <row r="59" spans="1:9" x14ac:dyDescent="0.2">
      <c r="A59" s="2" t="s">
        <v>76</v>
      </c>
      <c r="B59" s="445">
        <v>610</v>
      </c>
      <c r="C59" s="442">
        <v>0.109511971473694</v>
      </c>
      <c r="D59" s="442">
        <v>0.14735639095306399</v>
      </c>
      <c r="E59" s="442">
        <v>0.20134361088275901</v>
      </c>
      <c r="F59" s="442">
        <v>0.239529594779015</v>
      </c>
      <c r="G59" s="442">
        <v>0.30225843191146901</v>
      </c>
      <c r="H59" s="448">
        <v>3.4776661396026598</v>
      </c>
      <c r="I59" s="442">
        <v>0.25686836242675798</v>
      </c>
    </row>
    <row r="60" spans="1:9" x14ac:dyDescent="0.2">
      <c r="A60" s="2" t="s">
        <v>77</v>
      </c>
      <c r="B60" s="445">
        <v>196</v>
      </c>
      <c r="C60" s="442">
        <v>0.180827036499977</v>
      </c>
      <c r="D60" s="442">
        <v>0.23166491091251401</v>
      </c>
      <c r="E60" s="442">
        <v>0.26349192857742298</v>
      </c>
      <c r="F60" s="442">
        <v>0.14998997747898099</v>
      </c>
      <c r="G60" s="442">
        <v>0.17402613162994399</v>
      </c>
      <c r="H60" s="448">
        <v>2.90472340583801</v>
      </c>
      <c r="I60" s="442">
        <v>0.41249195355910001</v>
      </c>
    </row>
    <row r="61" spans="1:9" x14ac:dyDescent="0.2">
      <c r="A61" s="2" t="s">
        <v>78</v>
      </c>
      <c r="B61" s="445">
        <v>88</v>
      </c>
      <c r="C61" s="442">
        <v>0.19893543422222101</v>
      </c>
      <c r="D61" s="442">
        <v>0.23075988888740501</v>
      </c>
      <c r="E61" s="442">
        <v>0.28028258681297302</v>
      </c>
      <c r="F61" s="442">
        <v>0.176205024123192</v>
      </c>
      <c r="G61" s="442">
        <v>0.11381708085537</v>
      </c>
      <c r="H61" s="448">
        <v>2.77520847320557</v>
      </c>
      <c r="I61" s="442">
        <v>0.429695316706668</v>
      </c>
    </row>
    <row r="62" spans="1:9" x14ac:dyDescent="0.2">
      <c r="A62" s="5" t="s">
        <v>79</v>
      </c>
      <c r="B62" s="444" t="s">
        <v>1</v>
      </c>
      <c r="C62" s="441" t="s">
        <v>1</v>
      </c>
      <c r="D62" s="441" t="s">
        <v>1</v>
      </c>
      <c r="E62" s="441" t="s">
        <v>1</v>
      </c>
      <c r="F62" s="441" t="s">
        <v>1</v>
      </c>
      <c r="G62" s="441" t="s">
        <v>1</v>
      </c>
      <c r="H62" s="447" t="s">
        <v>1</v>
      </c>
      <c r="I62" s="441" t="s">
        <v>1</v>
      </c>
    </row>
    <row r="63" spans="1:9" x14ac:dyDescent="0.2">
      <c r="A63" s="2" t="s">
        <v>80</v>
      </c>
      <c r="B63" s="445">
        <v>834</v>
      </c>
      <c r="C63" s="442">
        <v>0.13624395430087999</v>
      </c>
      <c r="D63" s="442">
        <v>0.18342551589012099</v>
      </c>
      <c r="E63" s="442">
        <v>0.20226736366748799</v>
      </c>
      <c r="F63" s="442">
        <v>0.19695724546909299</v>
      </c>
      <c r="G63" s="442">
        <v>0.28110593557357799</v>
      </c>
      <c r="H63" s="448">
        <v>3.30325555801392</v>
      </c>
      <c r="I63" s="442">
        <v>0.31966946542755598</v>
      </c>
    </row>
    <row r="64" spans="1:9" x14ac:dyDescent="0.2">
      <c r="A64" s="2" t="s">
        <v>81</v>
      </c>
      <c r="B64" s="445">
        <v>28</v>
      </c>
      <c r="C64" s="442" t="s">
        <v>1</v>
      </c>
      <c r="D64" s="442" t="s">
        <v>1</v>
      </c>
      <c r="E64" s="442" t="s">
        <v>1</v>
      </c>
      <c r="F64" s="442" t="s">
        <v>1</v>
      </c>
      <c r="G64" s="442" t="s">
        <v>1</v>
      </c>
      <c r="H64" s="448" t="s">
        <v>1</v>
      </c>
      <c r="I64" s="442" t="s">
        <v>1</v>
      </c>
    </row>
    <row r="65" spans="1:9" x14ac:dyDescent="0.2">
      <c r="A65" s="2" t="s">
        <v>82</v>
      </c>
      <c r="B65" s="445">
        <v>54</v>
      </c>
      <c r="C65" s="442">
        <v>4.9175012856721899E-2</v>
      </c>
      <c r="D65" s="442">
        <v>8.77682790160179E-2</v>
      </c>
      <c r="E65" s="442">
        <v>0.26983121037483199</v>
      </c>
      <c r="F65" s="442">
        <v>0.23521548509597801</v>
      </c>
      <c r="G65" s="442">
        <v>0.358009994029999</v>
      </c>
      <c r="H65" s="448">
        <v>3.7651171684265101</v>
      </c>
      <c r="I65" s="442">
        <v>0.136943294423507</v>
      </c>
    </row>
    <row r="66" spans="1:9" x14ac:dyDescent="0.2">
      <c r="A66" s="2" t="s">
        <v>83</v>
      </c>
      <c r="B66" s="445">
        <v>90</v>
      </c>
      <c r="C66" s="442">
        <v>8.6783789098262801E-2</v>
      </c>
      <c r="D66" s="442">
        <v>8.9099660515785203E-2</v>
      </c>
      <c r="E66" s="442">
        <v>0.19645383954048201</v>
      </c>
      <c r="F66" s="442">
        <v>0.37588864564895602</v>
      </c>
      <c r="G66" s="442">
        <v>0.25177404284477201</v>
      </c>
      <c r="H66" s="448">
        <v>3.6167695522308301</v>
      </c>
      <c r="I66" s="442">
        <v>0.17588345354535001</v>
      </c>
    </row>
    <row r="67" spans="1:9" x14ac:dyDescent="0.2">
      <c r="A67" s="5" t="s">
        <v>84</v>
      </c>
      <c r="B67" s="444" t="s">
        <v>1</v>
      </c>
      <c r="C67" s="441" t="s">
        <v>1</v>
      </c>
      <c r="D67" s="441" t="s">
        <v>1</v>
      </c>
      <c r="E67" s="441" t="s">
        <v>1</v>
      </c>
      <c r="F67" s="441" t="s">
        <v>1</v>
      </c>
      <c r="G67" s="441" t="s">
        <v>1</v>
      </c>
      <c r="H67" s="447" t="s">
        <v>1</v>
      </c>
      <c r="I67" s="441" t="s">
        <v>1</v>
      </c>
    </row>
    <row r="68" spans="1:9" x14ac:dyDescent="0.2">
      <c r="A68" s="2" t="s">
        <v>85</v>
      </c>
      <c r="B68" s="445">
        <v>916</v>
      </c>
      <c r="C68" s="442">
        <v>0.137114718556404</v>
      </c>
      <c r="D68" s="442">
        <v>0.17294257879257199</v>
      </c>
      <c r="E68" s="442">
        <v>0.20719042420387301</v>
      </c>
      <c r="F68" s="442">
        <v>0.21964281797409099</v>
      </c>
      <c r="G68" s="442">
        <v>0.26310947537422202</v>
      </c>
      <c r="H68" s="448">
        <v>3.2986898422241202</v>
      </c>
      <c r="I68" s="442">
        <v>0.31005729272876198</v>
      </c>
    </row>
    <row r="69" spans="1:9" x14ac:dyDescent="0.2">
      <c r="A69" s="2" t="s">
        <v>86</v>
      </c>
      <c r="B69" s="445">
        <v>15</v>
      </c>
      <c r="C69" s="442" t="s">
        <v>1</v>
      </c>
      <c r="D69" s="442" t="s">
        <v>1</v>
      </c>
      <c r="E69" s="442" t="s">
        <v>1</v>
      </c>
      <c r="F69" s="442" t="s">
        <v>1</v>
      </c>
      <c r="G69" s="442" t="s">
        <v>1</v>
      </c>
      <c r="H69" s="448" t="s">
        <v>1</v>
      </c>
      <c r="I69" s="442" t="s">
        <v>1</v>
      </c>
    </row>
    <row r="70" spans="1:9" x14ac:dyDescent="0.2">
      <c r="A70" s="2" t="s">
        <v>87</v>
      </c>
      <c r="B70" s="445">
        <v>81</v>
      </c>
      <c r="C70" s="442">
        <v>2.3931179195642499E-2</v>
      </c>
      <c r="D70" s="442">
        <v>9.5935113728046403E-2</v>
      </c>
      <c r="E70" s="442">
        <v>0.17210915684700001</v>
      </c>
      <c r="F70" s="442">
        <v>0.23999147117137901</v>
      </c>
      <c r="G70" s="442">
        <v>0.46803307533264199</v>
      </c>
      <c r="H70" s="448">
        <v>4.0322599411010698</v>
      </c>
      <c r="I70" s="442">
        <v>0.119866293370226</v>
      </c>
    </row>
    <row r="71" spans="1:9" x14ac:dyDescent="0.2">
      <c r="A71" s="2" t="s">
        <v>88</v>
      </c>
      <c r="B71" s="445">
        <v>5</v>
      </c>
      <c r="C71" s="442" t="s">
        <v>1</v>
      </c>
      <c r="D71" s="442" t="s">
        <v>1</v>
      </c>
      <c r="E71" s="442" t="s">
        <v>1</v>
      </c>
      <c r="F71" s="442" t="s">
        <v>1</v>
      </c>
      <c r="G71" s="442" t="s">
        <v>1</v>
      </c>
      <c r="H71" s="448" t="s">
        <v>1</v>
      </c>
      <c r="I71" s="442" t="s">
        <v>1</v>
      </c>
    </row>
    <row r="72" spans="1:9" x14ac:dyDescent="0.2">
      <c r="A72" s="5" t="s">
        <v>89</v>
      </c>
      <c r="B72" s="444" t="s">
        <v>1</v>
      </c>
      <c r="C72" s="441" t="s">
        <v>1</v>
      </c>
      <c r="D72" s="441" t="s">
        <v>1</v>
      </c>
      <c r="E72" s="441" t="s">
        <v>1</v>
      </c>
      <c r="F72" s="441" t="s">
        <v>1</v>
      </c>
      <c r="G72" s="441" t="s">
        <v>1</v>
      </c>
      <c r="H72" s="447" t="s">
        <v>1</v>
      </c>
      <c r="I72" s="441" t="s">
        <v>1</v>
      </c>
    </row>
    <row r="73" spans="1:9" x14ac:dyDescent="0.2">
      <c r="A73" s="2" t="s">
        <v>89</v>
      </c>
      <c r="B73" s="445">
        <v>859</v>
      </c>
      <c r="C73" s="442">
        <v>0.12801049649715401</v>
      </c>
      <c r="D73" s="442">
        <v>0.151850715279579</v>
      </c>
      <c r="E73" s="442">
        <v>0.19561927020549799</v>
      </c>
      <c r="F73" s="442">
        <v>0.21525199711322801</v>
      </c>
      <c r="G73" s="442">
        <v>0.30926752090454102</v>
      </c>
      <c r="H73" s="448">
        <v>3.42591524124146</v>
      </c>
      <c r="I73" s="442">
        <v>0.27986121177673301</v>
      </c>
    </row>
    <row r="74" spans="1:9" x14ac:dyDescent="0.2">
      <c r="A74" s="2" t="s">
        <v>90</v>
      </c>
      <c r="B74" s="445">
        <v>155</v>
      </c>
      <c r="C74" s="442">
        <v>0.14027354121208199</v>
      </c>
      <c r="D74" s="442">
        <v>0.28496310114860501</v>
      </c>
      <c r="E74" s="442">
        <v>0.25109523534774802</v>
      </c>
      <c r="F74" s="442">
        <v>0.23760071396827701</v>
      </c>
      <c r="G74" s="442">
        <v>8.6067393422126798E-2</v>
      </c>
      <c r="H74" s="448">
        <v>2.8442254066467298</v>
      </c>
      <c r="I74" s="442">
        <v>0.42523664869720701</v>
      </c>
    </row>
    <row r="75" spans="1:9" x14ac:dyDescent="0.2">
      <c r="A75" s="5" t="s">
        <v>91</v>
      </c>
      <c r="B75" s="444" t="s">
        <v>1</v>
      </c>
      <c r="C75" s="441" t="s">
        <v>1</v>
      </c>
      <c r="D75" s="441" t="s">
        <v>1</v>
      </c>
      <c r="E75" s="441" t="s">
        <v>1</v>
      </c>
      <c r="F75" s="441" t="s">
        <v>1</v>
      </c>
      <c r="G75" s="441" t="s">
        <v>1</v>
      </c>
      <c r="H75" s="447" t="s">
        <v>1</v>
      </c>
      <c r="I75" s="441" t="s">
        <v>1</v>
      </c>
    </row>
    <row r="76" spans="1:9" x14ac:dyDescent="0.2">
      <c r="A76" s="2" t="s">
        <v>92</v>
      </c>
      <c r="B76" s="445">
        <v>431</v>
      </c>
      <c r="C76" s="442">
        <v>7.6700270175933796E-2</v>
      </c>
      <c r="D76" s="442">
        <v>0.114712066948414</v>
      </c>
      <c r="E76" s="442">
        <v>0.13198754191398601</v>
      </c>
      <c r="F76" s="442">
        <v>0.245337024331093</v>
      </c>
      <c r="G76" s="442">
        <v>0.43126308917999301</v>
      </c>
      <c r="H76" s="448">
        <v>3.83975052833557</v>
      </c>
      <c r="I76" s="442">
        <v>0.19141233855048101</v>
      </c>
    </row>
    <row r="77" spans="1:9" x14ac:dyDescent="0.2">
      <c r="A77" s="2" t="s">
        <v>93</v>
      </c>
      <c r="B77" s="445">
        <v>187</v>
      </c>
      <c r="C77" s="442">
        <v>0.127321302890778</v>
      </c>
      <c r="D77" s="442">
        <v>0.161726474761963</v>
      </c>
      <c r="E77" s="442">
        <v>0.20861054956913</v>
      </c>
      <c r="F77" s="442">
        <v>0.26646879315376298</v>
      </c>
      <c r="G77" s="442">
        <v>0.23587289452552801</v>
      </c>
      <c r="H77" s="448">
        <v>3.3218455314636199</v>
      </c>
      <c r="I77" s="442">
        <v>0.28904777334559301</v>
      </c>
    </row>
    <row r="78" spans="1:9" x14ac:dyDescent="0.2">
      <c r="A78" s="2" t="s">
        <v>94</v>
      </c>
      <c r="B78" s="445">
        <v>391</v>
      </c>
      <c r="C78" s="442">
        <v>0.18558327853679699</v>
      </c>
      <c r="D78" s="442">
        <v>0.24215468764305101</v>
      </c>
      <c r="E78" s="442">
        <v>0.29797193408012401</v>
      </c>
      <c r="F78" s="442">
        <v>0.15441364049911499</v>
      </c>
      <c r="G78" s="442">
        <v>0.119876444339752</v>
      </c>
      <c r="H78" s="448">
        <v>2.7808454036712602</v>
      </c>
      <c r="I78" s="442">
        <v>0.42773797255363999</v>
      </c>
    </row>
    <row r="79" spans="1:9" x14ac:dyDescent="0.2">
      <c r="A79" s="5" t="s">
        <v>95</v>
      </c>
      <c r="B79" s="444" t="s">
        <v>1</v>
      </c>
      <c r="C79" s="441" t="s">
        <v>1</v>
      </c>
      <c r="D79" s="441" t="s">
        <v>1</v>
      </c>
      <c r="E79" s="441" t="s">
        <v>1</v>
      </c>
      <c r="F79" s="441" t="s">
        <v>1</v>
      </c>
      <c r="G79" s="441" t="s">
        <v>1</v>
      </c>
      <c r="H79" s="447" t="s">
        <v>1</v>
      </c>
      <c r="I79" s="441" t="s">
        <v>1</v>
      </c>
    </row>
    <row r="80" spans="1:9" x14ac:dyDescent="0.2">
      <c r="A80" s="2" t="s">
        <v>96</v>
      </c>
      <c r="B80" s="445">
        <v>223</v>
      </c>
      <c r="C80" s="442">
        <v>7.2556912899017306E-2</v>
      </c>
      <c r="D80" s="442">
        <v>0.18316987156868</v>
      </c>
      <c r="E80" s="442">
        <v>0.15488488972187001</v>
      </c>
      <c r="F80" s="442">
        <v>0.28935021162033098</v>
      </c>
      <c r="G80" s="442">
        <v>0.30003809928893999</v>
      </c>
      <c r="H80" s="448">
        <v>3.5611426830291699</v>
      </c>
      <c r="I80" s="442">
        <v>0.25572678827832301</v>
      </c>
    </row>
    <row r="81" spans="1:9" x14ac:dyDescent="0.2">
      <c r="A81" s="2" t="s">
        <v>97</v>
      </c>
      <c r="B81" s="445">
        <v>177</v>
      </c>
      <c r="C81" s="442">
        <v>0.14742636680603</v>
      </c>
      <c r="D81" s="442">
        <v>0.156126603484154</v>
      </c>
      <c r="E81" s="442">
        <v>0.19250388443470001</v>
      </c>
      <c r="F81" s="442">
        <v>0.27811288833618197</v>
      </c>
      <c r="G81" s="442">
        <v>0.22583025693893399</v>
      </c>
      <c r="H81" s="448">
        <v>3.2787940502166699</v>
      </c>
      <c r="I81" s="442">
        <v>0.30355297029018402</v>
      </c>
    </row>
    <row r="82" spans="1:9" x14ac:dyDescent="0.2">
      <c r="A82" s="2" t="s">
        <v>98</v>
      </c>
      <c r="B82" s="445">
        <v>40</v>
      </c>
      <c r="C82" s="442">
        <v>8.2339514046907408E-3</v>
      </c>
      <c r="D82" s="442">
        <v>0.119137234985828</v>
      </c>
      <c r="E82" s="442">
        <v>0.15224353969097101</v>
      </c>
      <c r="F82" s="442">
        <v>0.316106677055359</v>
      </c>
      <c r="G82" s="442">
        <v>0.40427860617637601</v>
      </c>
      <c r="H82" s="448">
        <v>3.9890587329864502</v>
      </c>
      <c r="I82" s="442">
        <v>0.12737118520428301</v>
      </c>
    </row>
    <row r="83" spans="1:9" x14ac:dyDescent="0.2">
      <c r="A83" s="2" t="s">
        <v>99</v>
      </c>
      <c r="B83" s="445">
        <v>131</v>
      </c>
      <c r="C83" s="442">
        <v>0.20466004312038399</v>
      </c>
      <c r="D83" s="442">
        <v>0.241561189293861</v>
      </c>
      <c r="E83" s="442">
        <v>0.25301495194435097</v>
      </c>
      <c r="F83" s="442">
        <v>0.114946156740189</v>
      </c>
      <c r="G83" s="442">
        <v>0.18581764400005299</v>
      </c>
      <c r="H83" s="448">
        <v>2.8357002735137899</v>
      </c>
      <c r="I83" s="442">
        <v>0.44622123906346001</v>
      </c>
    </row>
    <row r="84" spans="1:9" x14ac:dyDescent="0.2">
      <c r="A84" s="2" t="s">
        <v>100</v>
      </c>
      <c r="B84" s="445">
        <v>45</v>
      </c>
      <c r="C84" s="442">
        <v>9.1344229876995101E-2</v>
      </c>
      <c r="D84" s="442">
        <v>0.29971334338188199</v>
      </c>
      <c r="E84" s="442">
        <v>0.216831430792809</v>
      </c>
      <c r="F84" s="442">
        <v>0.258671075105667</v>
      </c>
      <c r="G84" s="442">
        <v>0.13343992829322801</v>
      </c>
      <c r="H84" s="448">
        <v>3.0431492328643799</v>
      </c>
      <c r="I84" s="442">
        <v>0.391057570345271</v>
      </c>
    </row>
    <row r="85" spans="1:9" x14ac:dyDescent="0.2">
      <c r="A85" s="2" t="s">
        <v>101</v>
      </c>
      <c r="B85" s="445">
        <v>108</v>
      </c>
      <c r="C85" s="442">
        <v>0.21788957715034499</v>
      </c>
      <c r="D85" s="442">
        <v>0.18132001161575301</v>
      </c>
      <c r="E85" s="442">
        <v>0.30468028783798201</v>
      </c>
      <c r="F85" s="442">
        <v>0.13325117528438599</v>
      </c>
      <c r="G85" s="442">
        <v>0.16285894811153401</v>
      </c>
      <c r="H85" s="448">
        <v>2.84186983108521</v>
      </c>
      <c r="I85" s="442">
        <v>0.39920958876609802</v>
      </c>
    </row>
    <row r="86" spans="1:9" x14ac:dyDescent="0.2">
      <c r="A86" s="2" t="s">
        <v>102</v>
      </c>
      <c r="B86" s="445">
        <v>34</v>
      </c>
      <c r="C86" s="442">
        <v>0.12908138334751099</v>
      </c>
      <c r="D86" s="442">
        <v>0.23559331893920901</v>
      </c>
      <c r="E86" s="442">
        <v>0.29366821050643899</v>
      </c>
      <c r="F86" s="442">
        <v>9.6905052661895794E-2</v>
      </c>
      <c r="G86" s="442">
        <v>0.24475203454494501</v>
      </c>
      <c r="H86" s="448">
        <v>3.0926530361175502</v>
      </c>
      <c r="I86" s="442">
        <v>0.36467470228672</v>
      </c>
    </row>
    <row r="87" spans="1:9" x14ac:dyDescent="0.2">
      <c r="A87" s="2" t="s">
        <v>103</v>
      </c>
      <c r="B87" s="445">
        <v>52</v>
      </c>
      <c r="C87" s="442">
        <v>0.22783012688159901</v>
      </c>
      <c r="D87" s="442">
        <v>0.114574193954468</v>
      </c>
      <c r="E87" s="442">
        <v>0.20946311950683599</v>
      </c>
      <c r="F87" s="442">
        <v>0.13154438138008101</v>
      </c>
      <c r="G87" s="442">
        <v>0.31658816337585399</v>
      </c>
      <c r="H87" s="448">
        <v>3.19448614120483</v>
      </c>
      <c r="I87" s="442">
        <v>0.34240432593828901</v>
      </c>
    </row>
    <row r="88" spans="1:9" x14ac:dyDescent="0.2">
      <c r="A88" s="2" t="s">
        <v>104</v>
      </c>
      <c r="B88" s="445">
        <v>191</v>
      </c>
      <c r="C88" s="442">
        <v>7.8445889055728898E-2</v>
      </c>
      <c r="D88" s="442">
        <v>7.3082007467746707E-2</v>
      </c>
      <c r="E88" s="442">
        <v>0.158397227525711</v>
      </c>
      <c r="F88" s="442">
        <v>0.22976143658161199</v>
      </c>
      <c r="G88" s="442">
        <v>0.46031346917152399</v>
      </c>
      <c r="H88" s="448">
        <v>3.9204144477844198</v>
      </c>
      <c r="I88" s="442">
        <v>0.15152789200759301</v>
      </c>
    </row>
    <row r="89" spans="1:9" x14ac:dyDescent="0.2">
      <c r="A89" s="5" t="s">
        <v>105</v>
      </c>
      <c r="B89" s="444" t="s">
        <v>1</v>
      </c>
      <c r="C89" s="441" t="s">
        <v>1</v>
      </c>
      <c r="D89" s="441" t="s">
        <v>1</v>
      </c>
      <c r="E89" s="441" t="s">
        <v>1</v>
      </c>
      <c r="F89" s="441" t="s">
        <v>1</v>
      </c>
      <c r="G89" s="441" t="s">
        <v>1</v>
      </c>
      <c r="H89" s="447" t="s">
        <v>1</v>
      </c>
      <c r="I89" s="441" t="s">
        <v>1</v>
      </c>
    </row>
    <row r="90" spans="1:9" x14ac:dyDescent="0.2">
      <c r="A90" s="2" t="s">
        <v>106</v>
      </c>
      <c r="B90" s="445">
        <v>123</v>
      </c>
      <c r="C90" s="442">
        <v>0.13098715245723699</v>
      </c>
      <c r="D90" s="442">
        <v>0.164853796362877</v>
      </c>
      <c r="E90" s="442">
        <v>0.115605808794498</v>
      </c>
      <c r="F90" s="442">
        <v>0.23685500025749201</v>
      </c>
      <c r="G90" s="442">
        <v>0.35169824957847601</v>
      </c>
      <c r="H90" s="448">
        <v>3.5134234428405802</v>
      </c>
      <c r="I90" s="442">
        <v>0.29584094661592703</v>
      </c>
    </row>
    <row r="91" spans="1:9" x14ac:dyDescent="0.2">
      <c r="A91" s="2" t="s">
        <v>107</v>
      </c>
      <c r="B91" s="445">
        <v>261</v>
      </c>
      <c r="C91" s="442">
        <v>0.17285326123237599</v>
      </c>
      <c r="D91" s="442">
        <v>0.16564828157424899</v>
      </c>
      <c r="E91" s="442">
        <v>0.19857294857502</v>
      </c>
      <c r="F91" s="442">
        <v>0.21329790353774999</v>
      </c>
      <c r="G91" s="442">
        <v>0.249627605080605</v>
      </c>
      <c r="H91" s="448">
        <v>3.2011983394622798</v>
      </c>
      <c r="I91" s="442">
        <v>0.33850154280662498</v>
      </c>
    </row>
    <row r="92" spans="1:9" x14ac:dyDescent="0.2">
      <c r="A92" s="2" t="s">
        <v>108</v>
      </c>
      <c r="B92" s="445">
        <v>471</v>
      </c>
      <c r="C92" s="442">
        <v>0.10708224028348901</v>
      </c>
      <c r="D92" s="442">
        <v>0.17404742538928999</v>
      </c>
      <c r="E92" s="442">
        <v>0.24254833161830899</v>
      </c>
      <c r="F92" s="442">
        <v>0.212389796972275</v>
      </c>
      <c r="G92" s="442">
        <v>0.26393219828605702</v>
      </c>
      <c r="H92" s="448">
        <v>3.3520421981811501</v>
      </c>
      <c r="I92" s="442">
        <v>0.28112966776735798</v>
      </c>
    </row>
    <row r="93" spans="1:9" x14ac:dyDescent="0.2">
      <c r="A93" s="2" t="s">
        <v>109</v>
      </c>
      <c r="B93" s="445">
        <v>81</v>
      </c>
      <c r="C93" s="442">
        <v>0.106449015438557</v>
      </c>
      <c r="D93" s="442">
        <v>0.13687299191951799</v>
      </c>
      <c r="E93" s="442">
        <v>0.17579531669616699</v>
      </c>
      <c r="F93" s="442">
        <v>0.30544564127922103</v>
      </c>
      <c r="G93" s="442">
        <v>0.27543702721595797</v>
      </c>
      <c r="H93" s="448">
        <v>3.50654864311218</v>
      </c>
      <c r="I93" s="442">
        <v>0.243322009170964</v>
      </c>
    </row>
    <row r="94" spans="1:9" x14ac:dyDescent="0.2">
      <c r="A94" s="5" t="s">
        <v>110</v>
      </c>
      <c r="B94" s="444" t="s">
        <v>1</v>
      </c>
      <c r="C94" s="441" t="s">
        <v>1</v>
      </c>
      <c r="D94" s="441" t="s">
        <v>1</v>
      </c>
      <c r="E94" s="441" t="s">
        <v>1</v>
      </c>
      <c r="F94" s="441" t="s">
        <v>1</v>
      </c>
      <c r="G94" s="441" t="s">
        <v>1</v>
      </c>
      <c r="H94" s="447" t="s">
        <v>1</v>
      </c>
      <c r="I94" s="441" t="s">
        <v>1</v>
      </c>
    </row>
    <row r="95" spans="1:9" x14ac:dyDescent="0.2">
      <c r="A95" s="2" t="s">
        <v>106</v>
      </c>
      <c r="B95" s="445">
        <v>203</v>
      </c>
      <c r="C95" s="442">
        <v>0.14284187555313099</v>
      </c>
      <c r="D95" s="442">
        <v>0.17164006829261799</v>
      </c>
      <c r="E95" s="442">
        <v>0.13596984744071999</v>
      </c>
      <c r="F95" s="442">
        <v>0.21577991545200301</v>
      </c>
      <c r="G95" s="442">
        <v>0.33376827836036699</v>
      </c>
      <c r="H95" s="448">
        <v>3.42599272727966</v>
      </c>
      <c r="I95" s="442">
        <v>0.31448194853189498</v>
      </c>
    </row>
    <row r="96" spans="1:9" x14ac:dyDescent="0.2">
      <c r="A96" s="2" t="s">
        <v>107</v>
      </c>
      <c r="B96" s="445">
        <v>323</v>
      </c>
      <c r="C96" s="442">
        <v>0.16447150707244901</v>
      </c>
      <c r="D96" s="442">
        <v>0.17282463610172299</v>
      </c>
      <c r="E96" s="442">
        <v>0.23062357306480399</v>
      </c>
      <c r="F96" s="442">
        <v>0.189185962080956</v>
      </c>
      <c r="G96" s="442">
        <v>0.242894306778908</v>
      </c>
      <c r="H96" s="448">
        <v>3.17320680618286</v>
      </c>
      <c r="I96" s="442">
        <v>0.33729614820027598</v>
      </c>
    </row>
    <row r="97" spans="1:9" x14ac:dyDescent="0.2">
      <c r="A97" s="2" t="s">
        <v>108</v>
      </c>
      <c r="B97" s="445">
        <v>366</v>
      </c>
      <c r="C97" s="442">
        <v>8.8119760155677795E-2</v>
      </c>
      <c r="D97" s="442">
        <v>0.15978331863880199</v>
      </c>
      <c r="E97" s="442">
        <v>0.22565068304538699</v>
      </c>
      <c r="F97" s="442">
        <v>0.24966818094253501</v>
      </c>
      <c r="G97" s="442">
        <v>0.27677804231643699</v>
      </c>
      <c r="H97" s="448">
        <v>3.4672014713287398</v>
      </c>
      <c r="I97" s="442">
        <v>0.247903082488523</v>
      </c>
    </row>
    <row r="98" spans="1:9" x14ac:dyDescent="0.2">
      <c r="A98" s="2" t="s">
        <v>109</v>
      </c>
      <c r="B98" s="445">
        <v>44</v>
      </c>
      <c r="C98" s="442">
        <v>0.106243155896664</v>
      </c>
      <c r="D98" s="442">
        <v>0.15255080163478901</v>
      </c>
      <c r="E98" s="442">
        <v>0.20837101340293901</v>
      </c>
      <c r="F98" s="442">
        <v>0.38265508413314803</v>
      </c>
      <c r="G98" s="442">
        <v>0.15017996728420299</v>
      </c>
      <c r="H98" s="448">
        <v>3.3179779052734402</v>
      </c>
      <c r="I98" s="442">
        <v>0.25879395174695702</v>
      </c>
    </row>
    <row r="99" spans="1:9" x14ac:dyDescent="0.2">
      <c r="A99" s="5" t="s">
        <v>111</v>
      </c>
      <c r="B99" s="444" t="s">
        <v>1</v>
      </c>
      <c r="C99" s="441" t="s">
        <v>1</v>
      </c>
      <c r="D99" s="441" t="s">
        <v>1</v>
      </c>
      <c r="E99" s="441" t="s">
        <v>1</v>
      </c>
      <c r="F99" s="441" t="s">
        <v>1</v>
      </c>
      <c r="G99" s="441" t="s">
        <v>1</v>
      </c>
      <c r="H99" s="447" t="s">
        <v>1</v>
      </c>
      <c r="I99" s="441" t="s">
        <v>1</v>
      </c>
    </row>
    <row r="100" spans="1:9" x14ac:dyDescent="0.2">
      <c r="A100" s="2" t="s">
        <v>112</v>
      </c>
      <c r="B100" s="445">
        <v>67</v>
      </c>
      <c r="C100" s="442">
        <v>3.4393306821584702E-2</v>
      </c>
      <c r="D100" s="442">
        <v>3.5811297595500897E-2</v>
      </c>
      <c r="E100" s="442">
        <v>5.33042103052139E-2</v>
      </c>
      <c r="F100" s="442">
        <v>0.19364535808563199</v>
      </c>
      <c r="G100" s="442">
        <v>0.68284583091735795</v>
      </c>
      <c r="H100" s="448">
        <v>4.4547390937805202</v>
      </c>
      <c r="I100" s="442">
        <v>7.0204604155553102E-2</v>
      </c>
    </row>
    <row r="101" spans="1:9" x14ac:dyDescent="0.2">
      <c r="A101" s="2" t="s">
        <v>113</v>
      </c>
      <c r="B101" s="445">
        <v>207</v>
      </c>
      <c r="C101" s="442">
        <v>5.9959255158901201E-2</v>
      </c>
      <c r="D101" s="442">
        <v>7.8743487596511799E-2</v>
      </c>
      <c r="E101" s="442">
        <v>0.142417296767235</v>
      </c>
      <c r="F101" s="442">
        <v>0.29757222533226002</v>
      </c>
      <c r="G101" s="442">
        <v>0.42130771279335</v>
      </c>
      <c r="H101" s="448">
        <v>3.9415256977081299</v>
      </c>
      <c r="I101" s="442">
        <v>0.138702745855661</v>
      </c>
    </row>
    <row r="102" spans="1:9" x14ac:dyDescent="0.2">
      <c r="A102" s="2" t="s">
        <v>114</v>
      </c>
      <c r="B102" s="445">
        <v>237</v>
      </c>
      <c r="C102" s="442">
        <v>7.8007385134697002E-2</v>
      </c>
      <c r="D102" s="442">
        <v>6.7152112722396906E-2</v>
      </c>
      <c r="E102" s="442">
        <v>0.21064521372318301</v>
      </c>
      <c r="F102" s="442">
        <v>0.25949403643608099</v>
      </c>
      <c r="G102" s="442">
        <v>0.38470125198364302</v>
      </c>
      <c r="H102" s="448">
        <v>3.8057296276092498</v>
      </c>
      <c r="I102" s="442">
        <v>0.14515949785709401</v>
      </c>
    </row>
    <row r="103" spans="1:9" x14ac:dyDescent="0.2">
      <c r="A103" s="2" t="s">
        <v>115</v>
      </c>
      <c r="B103" s="445">
        <v>147</v>
      </c>
      <c r="C103" s="442">
        <v>5.0828989595174803E-2</v>
      </c>
      <c r="D103" s="442">
        <v>0.19185046851634999</v>
      </c>
      <c r="E103" s="442">
        <v>0.28063085675239602</v>
      </c>
      <c r="F103" s="442">
        <v>0.30340650677681003</v>
      </c>
      <c r="G103" s="442">
        <v>0.17328317463397999</v>
      </c>
      <c r="H103" s="448">
        <v>3.3564643859863299</v>
      </c>
      <c r="I103" s="442">
        <v>0.242679459015576</v>
      </c>
    </row>
    <row r="104" spans="1:9" x14ac:dyDescent="0.2">
      <c r="A104" s="2" t="s">
        <v>116</v>
      </c>
      <c r="B104" s="445">
        <v>125</v>
      </c>
      <c r="C104" s="442">
        <v>0.168253809213638</v>
      </c>
      <c r="D104" s="442">
        <v>0.292886972427368</v>
      </c>
      <c r="E104" s="442">
        <v>0.30272763967513999</v>
      </c>
      <c r="F104" s="442">
        <v>0.14934368431568101</v>
      </c>
      <c r="G104" s="442">
        <v>8.6787894368171706E-2</v>
      </c>
      <c r="H104" s="448">
        <v>2.6935248374939</v>
      </c>
      <c r="I104" s="442">
        <v>0.46114078164100603</v>
      </c>
    </row>
    <row r="105" spans="1:9" x14ac:dyDescent="0.2">
      <c r="A105" s="2" t="s">
        <v>117</v>
      </c>
      <c r="B105" s="445">
        <v>126</v>
      </c>
      <c r="C105" s="442">
        <v>0.26264062523841902</v>
      </c>
      <c r="D105" s="442">
        <v>0.39704412221908603</v>
      </c>
      <c r="E105" s="442">
        <v>0.260033458471298</v>
      </c>
      <c r="F105" s="442">
        <v>7.1858011186122894E-2</v>
      </c>
      <c r="G105" s="442">
        <v>8.4237782284617407E-3</v>
      </c>
      <c r="H105" s="448">
        <v>2.1663801670074498</v>
      </c>
      <c r="I105" s="442">
        <v>0.65968475052940101</v>
      </c>
    </row>
    <row r="106" spans="1:9" x14ac:dyDescent="0.2">
      <c r="A106" s="2" t="s">
        <v>118</v>
      </c>
      <c r="B106" s="445">
        <v>101</v>
      </c>
      <c r="C106" s="442">
        <v>0.45863407850265497</v>
      </c>
      <c r="D106" s="442">
        <v>0.26011911034584001</v>
      </c>
      <c r="E106" s="442">
        <v>0.17914837598800701</v>
      </c>
      <c r="F106" s="442">
        <v>6.6337607800960499E-2</v>
      </c>
      <c r="G106" s="442">
        <v>3.57608385384083E-2</v>
      </c>
      <c r="H106" s="448">
        <v>1.9604719877243</v>
      </c>
      <c r="I106" s="442">
        <v>0.71875318081580297</v>
      </c>
    </row>
    <row r="107" spans="1:9" x14ac:dyDescent="0.2">
      <c r="A107" s="5" t="s">
        <v>111</v>
      </c>
      <c r="B107" s="444" t="s">
        <v>1</v>
      </c>
      <c r="C107" s="441" t="s">
        <v>1</v>
      </c>
      <c r="D107" s="441" t="s">
        <v>1</v>
      </c>
      <c r="E107" s="441" t="s">
        <v>1</v>
      </c>
      <c r="F107" s="441" t="s">
        <v>1</v>
      </c>
      <c r="G107" s="441" t="s">
        <v>1</v>
      </c>
      <c r="H107" s="447" t="s">
        <v>1</v>
      </c>
      <c r="I107" s="441" t="s">
        <v>1</v>
      </c>
    </row>
    <row r="108" spans="1:9" x14ac:dyDescent="0.2">
      <c r="A108" s="2" t="s">
        <v>119</v>
      </c>
      <c r="B108" s="445">
        <v>274</v>
      </c>
      <c r="C108" s="442">
        <v>5.1307499408721903E-2</v>
      </c>
      <c r="D108" s="442">
        <v>6.4214833080768599E-2</v>
      </c>
      <c r="E108" s="442">
        <v>0.112260594964027</v>
      </c>
      <c r="F108" s="442">
        <v>0.26240241527557401</v>
      </c>
      <c r="G108" s="442">
        <v>0.50981467962265004</v>
      </c>
      <c r="H108" s="448">
        <v>4.1152019500732404</v>
      </c>
      <c r="I108" s="442">
        <v>0.115522329907365</v>
      </c>
    </row>
    <row r="109" spans="1:9" x14ac:dyDescent="0.2">
      <c r="A109" s="2" t="s">
        <v>120</v>
      </c>
      <c r="B109" s="445">
        <v>318</v>
      </c>
      <c r="C109" s="442">
        <v>5.7151429355144501E-2</v>
      </c>
      <c r="D109" s="442">
        <v>8.9449740946292905E-2</v>
      </c>
      <c r="E109" s="442">
        <v>0.22365181148052199</v>
      </c>
      <c r="F109" s="442">
        <v>0.27482643723487898</v>
      </c>
      <c r="G109" s="442">
        <v>0.35492059588432301</v>
      </c>
      <c r="H109" s="448">
        <v>3.7809150218963601</v>
      </c>
      <c r="I109" s="442">
        <v>0.14660116811691001</v>
      </c>
    </row>
    <row r="110" spans="1:9" x14ac:dyDescent="0.2">
      <c r="A110" s="2" t="s">
        <v>121</v>
      </c>
      <c r="B110" s="445">
        <v>191</v>
      </c>
      <c r="C110" s="442">
        <v>0.14930622279644001</v>
      </c>
      <c r="D110" s="442">
        <v>0.27571171522140497</v>
      </c>
      <c r="E110" s="442">
        <v>0.30337592959403997</v>
      </c>
      <c r="F110" s="442">
        <v>0.19326470792293499</v>
      </c>
      <c r="G110" s="442">
        <v>7.8341439366340596E-2</v>
      </c>
      <c r="H110" s="448">
        <v>2.7756233215332</v>
      </c>
      <c r="I110" s="442">
        <v>0.42501793168458402</v>
      </c>
    </row>
    <row r="111" spans="1:9" x14ac:dyDescent="0.2">
      <c r="A111" s="2" t="s">
        <v>122</v>
      </c>
      <c r="B111" s="445">
        <v>227</v>
      </c>
      <c r="C111" s="442">
        <v>0.352534830570221</v>
      </c>
      <c r="D111" s="442">
        <v>0.33424219489097601</v>
      </c>
      <c r="E111" s="442">
        <v>0.22293476760387401</v>
      </c>
      <c r="F111" s="442">
        <v>6.9326028227806105E-2</v>
      </c>
      <c r="G111" s="442">
        <v>2.09621731191874E-2</v>
      </c>
      <c r="H111" s="448">
        <v>2.07193851470947</v>
      </c>
      <c r="I111" s="442">
        <v>0.68677702929886297</v>
      </c>
    </row>
    <row r="112" spans="1:9" x14ac:dyDescent="0.2">
      <c r="A112" s="5" t="s">
        <v>111</v>
      </c>
      <c r="B112" s="444" t="s">
        <v>1</v>
      </c>
      <c r="C112" s="441" t="s">
        <v>1</v>
      </c>
      <c r="D112" s="441" t="s">
        <v>1</v>
      </c>
      <c r="E112" s="441" t="s">
        <v>1</v>
      </c>
      <c r="F112" s="441" t="s">
        <v>1</v>
      </c>
      <c r="G112" s="441" t="s">
        <v>1</v>
      </c>
      <c r="H112" s="447" t="s">
        <v>1</v>
      </c>
      <c r="I112" s="441" t="s">
        <v>1</v>
      </c>
    </row>
    <row r="113" spans="1:9" x14ac:dyDescent="0.2">
      <c r="A113" s="2" t="s">
        <v>119</v>
      </c>
      <c r="B113" s="445">
        <v>274</v>
      </c>
      <c r="C113" s="442">
        <v>5.1307499408721903E-2</v>
      </c>
      <c r="D113" s="442">
        <v>6.4214833080768599E-2</v>
      </c>
      <c r="E113" s="442">
        <v>0.112260594964027</v>
      </c>
      <c r="F113" s="442">
        <v>0.26240241527557401</v>
      </c>
      <c r="G113" s="442">
        <v>0.50981467962265004</v>
      </c>
      <c r="H113" s="448">
        <v>4.1152019500732404</v>
      </c>
      <c r="I113" s="442">
        <v>0.115522329907365</v>
      </c>
    </row>
    <row r="114" spans="1:9" x14ac:dyDescent="0.2">
      <c r="A114" s="2" t="s">
        <v>123</v>
      </c>
      <c r="B114" s="445">
        <v>384</v>
      </c>
      <c r="C114" s="442">
        <v>6.6935718059539795E-2</v>
      </c>
      <c r="D114" s="442">
        <v>0.11795050650835</v>
      </c>
      <c r="E114" s="442">
        <v>0.239155277609825</v>
      </c>
      <c r="F114" s="442">
        <v>0.277382671833038</v>
      </c>
      <c r="G114" s="442">
        <v>0.29857581853866599</v>
      </c>
      <c r="H114" s="448">
        <v>3.6227123737335201</v>
      </c>
      <c r="I114" s="442">
        <v>0.1848862259454</v>
      </c>
    </row>
    <row r="115" spans="1:9" x14ac:dyDescent="0.2">
      <c r="A115" s="2" t="s">
        <v>124</v>
      </c>
      <c r="B115" s="445">
        <v>352</v>
      </c>
      <c r="C115" s="442">
        <v>0.26837530732154802</v>
      </c>
      <c r="D115" s="442">
        <v>0.31535562872886702</v>
      </c>
      <c r="E115" s="442">
        <v>0.25937545299530002</v>
      </c>
      <c r="F115" s="442">
        <v>0.105869382619858</v>
      </c>
      <c r="G115" s="442">
        <v>5.1024198532104499E-2</v>
      </c>
      <c r="H115" s="448">
        <v>2.3558115959167498</v>
      </c>
      <c r="I115" s="442">
        <v>0.58373095344695303</v>
      </c>
    </row>
    <row r="116" spans="1:9" x14ac:dyDescent="0.2">
      <c r="A116" s="5" t="s">
        <v>125</v>
      </c>
      <c r="B116" s="444" t="s">
        <v>1</v>
      </c>
      <c r="C116" s="441" t="s">
        <v>1</v>
      </c>
      <c r="D116" s="441" t="s">
        <v>1</v>
      </c>
      <c r="E116" s="441" t="s">
        <v>1</v>
      </c>
      <c r="F116" s="441" t="s">
        <v>1</v>
      </c>
      <c r="G116" s="441" t="s">
        <v>1</v>
      </c>
      <c r="H116" s="447" t="s">
        <v>1</v>
      </c>
      <c r="I116" s="441" t="s">
        <v>1</v>
      </c>
    </row>
    <row r="117" spans="1:9" x14ac:dyDescent="0.2">
      <c r="A117" s="2" t="s">
        <v>126</v>
      </c>
      <c r="B117" s="445">
        <v>144</v>
      </c>
      <c r="C117" s="442">
        <v>0.16107665002346</v>
      </c>
      <c r="D117" s="442">
        <v>0.153805166482925</v>
      </c>
      <c r="E117" s="442">
        <v>0.114542596042156</v>
      </c>
      <c r="F117" s="442">
        <v>0.22726811468601199</v>
      </c>
      <c r="G117" s="442">
        <v>0.343307465314865</v>
      </c>
      <c r="H117" s="448">
        <v>3.4379246234893799</v>
      </c>
      <c r="I117" s="442">
        <v>0.31488181885243799</v>
      </c>
    </row>
    <row r="118" spans="1:9" x14ac:dyDescent="0.2">
      <c r="A118" s="2" t="s">
        <v>127</v>
      </c>
      <c r="B118" s="445">
        <v>37</v>
      </c>
      <c r="C118" s="442">
        <v>0.12705546617507901</v>
      </c>
      <c r="D118" s="442">
        <v>0.19028511643409701</v>
      </c>
      <c r="E118" s="442">
        <v>0.18910394608974501</v>
      </c>
      <c r="F118" s="442">
        <v>0.23591795563697801</v>
      </c>
      <c r="G118" s="442">
        <v>0.25763753056526201</v>
      </c>
      <c r="H118" s="448">
        <v>3.3067970275878902</v>
      </c>
      <c r="I118" s="442">
        <v>0.31734057788043402</v>
      </c>
    </row>
    <row r="119" spans="1:9" x14ac:dyDescent="0.2">
      <c r="A119" s="2" t="s">
        <v>128</v>
      </c>
      <c r="B119" s="445">
        <v>65</v>
      </c>
      <c r="C119" s="442">
        <v>0.13326245546340901</v>
      </c>
      <c r="D119" s="442">
        <v>0.21376702189445501</v>
      </c>
      <c r="E119" s="442">
        <v>0.16847907006740601</v>
      </c>
      <c r="F119" s="442">
        <v>0.15700711309909801</v>
      </c>
      <c r="G119" s="442">
        <v>0.32748433947563199</v>
      </c>
      <c r="H119" s="448">
        <v>3.3316838741302499</v>
      </c>
      <c r="I119" s="442">
        <v>0.34702947735786399</v>
      </c>
    </row>
    <row r="120" spans="1:9" x14ac:dyDescent="0.2">
      <c r="A120" s="2" t="s">
        <v>129</v>
      </c>
      <c r="B120" s="445">
        <v>138</v>
      </c>
      <c r="C120" s="442">
        <v>0.17705006897449499</v>
      </c>
      <c r="D120" s="442">
        <v>0.14595481753349299</v>
      </c>
      <c r="E120" s="442">
        <v>0.228306800127029</v>
      </c>
      <c r="F120" s="442">
        <v>0.24411273002624501</v>
      </c>
      <c r="G120" s="442">
        <v>0.20457558333873699</v>
      </c>
      <c r="H120" s="448">
        <v>3.15320897102356</v>
      </c>
      <c r="I120" s="442">
        <v>0.32300488650798798</v>
      </c>
    </row>
    <row r="121" spans="1:9" x14ac:dyDescent="0.2">
      <c r="A121" s="2" t="s">
        <v>130</v>
      </c>
      <c r="B121" s="445">
        <v>144</v>
      </c>
      <c r="C121" s="442">
        <v>0.14386369287967701</v>
      </c>
      <c r="D121" s="442">
        <v>0.213484928011894</v>
      </c>
      <c r="E121" s="442">
        <v>0.25251883268356301</v>
      </c>
      <c r="F121" s="442">
        <v>0.130792796611786</v>
      </c>
      <c r="G121" s="442">
        <v>0.25933974981308</v>
      </c>
      <c r="H121" s="448">
        <v>3.1482601165771502</v>
      </c>
      <c r="I121" s="442">
        <v>0.35734862089157099</v>
      </c>
    </row>
    <row r="122" spans="1:9" x14ac:dyDescent="0.2">
      <c r="A122" s="2" t="s">
        <v>131</v>
      </c>
      <c r="B122" s="445">
        <v>97</v>
      </c>
      <c r="C122" s="442">
        <v>0.115391723811626</v>
      </c>
      <c r="D122" s="442">
        <v>0.14053218066692399</v>
      </c>
      <c r="E122" s="442">
        <v>0.179829582571983</v>
      </c>
      <c r="F122" s="442">
        <v>0.24817822873592399</v>
      </c>
      <c r="G122" s="442">
        <v>0.31606829166412398</v>
      </c>
      <c r="H122" s="448">
        <v>3.5089991092681898</v>
      </c>
      <c r="I122" s="442">
        <v>0.255923902571768</v>
      </c>
    </row>
    <row r="123" spans="1:9" x14ac:dyDescent="0.2">
      <c r="A123" s="2" t="s">
        <v>132</v>
      </c>
      <c r="B123" s="445">
        <v>45</v>
      </c>
      <c r="C123" s="442">
        <v>0.150873243808746</v>
      </c>
      <c r="D123" s="442">
        <v>0.139668643474579</v>
      </c>
      <c r="E123" s="442">
        <v>0.29811757802963301</v>
      </c>
      <c r="F123" s="442">
        <v>0.2496178150177</v>
      </c>
      <c r="G123" s="442">
        <v>0.16172273457050301</v>
      </c>
      <c r="H123" s="448">
        <v>3.1316480636596702</v>
      </c>
      <c r="I123" s="442">
        <v>0.29054188295391398</v>
      </c>
    </row>
    <row r="124" spans="1:9" x14ac:dyDescent="0.2">
      <c r="A124" s="3" t="s">
        <v>133</v>
      </c>
      <c r="B124" s="446">
        <v>266</v>
      </c>
      <c r="C124" s="443">
        <v>6.7172467708587605E-2</v>
      </c>
      <c r="D124" s="443">
        <v>0.15652373433113101</v>
      </c>
      <c r="E124" s="443">
        <v>0.23101998865604401</v>
      </c>
      <c r="F124" s="443">
        <v>0.27503794431686401</v>
      </c>
      <c r="G124" s="443">
        <v>0.27024585008621199</v>
      </c>
      <c r="H124" s="449">
        <v>3.5246610641479501</v>
      </c>
      <c r="I124" s="443">
        <v>0.22369620537305199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15</v>
      </c>
    </row>
    <row r="4" spans="1:9" x14ac:dyDescent="0.2">
      <c r="A4" t="s">
        <v>23</v>
      </c>
    </row>
    <row r="5" spans="1:9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11</v>
      </c>
      <c r="I5" s="4" t="s">
        <v>25</v>
      </c>
    </row>
    <row r="6" spans="1:9" x14ac:dyDescent="0.2">
      <c r="A6" s="5" t="s">
        <v>26</v>
      </c>
      <c r="B6" s="29" t="s">
        <v>1</v>
      </c>
      <c r="C6" s="26" t="s">
        <v>1</v>
      </c>
      <c r="D6" s="26" t="s">
        <v>1</v>
      </c>
      <c r="E6" s="26" t="s">
        <v>1</v>
      </c>
      <c r="F6" s="26" t="s">
        <v>1</v>
      </c>
      <c r="G6" s="26" t="s">
        <v>1</v>
      </c>
      <c r="H6" s="26" t="s">
        <v>1</v>
      </c>
      <c r="I6" s="32" t="s">
        <v>1</v>
      </c>
    </row>
    <row r="7" spans="1:9" x14ac:dyDescent="0.2">
      <c r="A7" s="2" t="s">
        <v>26</v>
      </c>
      <c r="B7" s="30">
        <v>8345</v>
      </c>
      <c r="C7" s="27">
        <v>0.92903774976730302</v>
      </c>
      <c r="D7" s="27">
        <v>6.6337302327156095E-2</v>
      </c>
      <c r="E7" s="27">
        <v>4.2608696967363401E-3</v>
      </c>
      <c r="F7" s="27">
        <v>2.71879223873839E-4</v>
      </c>
      <c r="G7" s="27">
        <v>4.11939872719813E-5</v>
      </c>
      <c r="H7" s="27">
        <v>5.0994269258808297E-5</v>
      </c>
      <c r="I7" s="33">
        <v>7.6145417988300296E-2</v>
      </c>
    </row>
    <row r="8" spans="1:9" x14ac:dyDescent="0.2">
      <c r="A8" s="5" t="s">
        <v>27</v>
      </c>
      <c r="B8" s="29" t="s">
        <v>1</v>
      </c>
      <c r="C8" s="26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32" t="s">
        <v>1</v>
      </c>
    </row>
    <row r="9" spans="1:9" x14ac:dyDescent="0.2">
      <c r="A9" s="2" t="s">
        <v>28</v>
      </c>
      <c r="B9" s="30">
        <v>2160</v>
      </c>
      <c r="C9" s="27">
        <v>0.934814512729645</v>
      </c>
      <c r="D9" s="27">
        <v>6.2109116464853301E-2</v>
      </c>
      <c r="E9" s="27">
        <v>2.3480469826608901E-3</v>
      </c>
      <c r="F9" s="27">
        <v>6.4604921499267199E-4</v>
      </c>
      <c r="G9" s="27">
        <v>8.2303733506705598E-5</v>
      </c>
      <c r="H9" s="27">
        <v>0</v>
      </c>
      <c r="I9" s="33">
        <v>6.9072566926479298E-2</v>
      </c>
    </row>
    <row r="10" spans="1:9" x14ac:dyDescent="0.2">
      <c r="A10" s="2" t="s">
        <v>29</v>
      </c>
      <c r="B10" s="30">
        <v>352</v>
      </c>
      <c r="C10" s="27">
        <v>0.93152093887329102</v>
      </c>
      <c r="D10" s="27">
        <v>6.7516028881072998E-2</v>
      </c>
      <c r="E10" s="27">
        <v>9.6304505132138697E-4</v>
      </c>
      <c r="F10" s="27">
        <v>0</v>
      </c>
      <c r="G10" s="27">
        <v>0</v>
      </c>
      <c r="H10" s="27">
        <v>0</v>
      </c>
      <c r="I10" s="33">
        <v>6.94421231746674E-2</v>
      </c>
    </row>
    <row r="11" spans="1:9" x14ac:dyDescent="0.2">
      <c r="A11" s="2" t="s">
        <v>30</v>
      </c>
      <c r="B11" s="30">
        <v>1378</v>
      </c>
      <c r="C11" s="27">
        <v>0.86743944883346602</v>
      </c>
      <c r="D11" s="27">
        <v>0.119449011981487</v>
      </c>
      <c r="E11" s="27">
        <v>1.30541697144508E-2</v>
      </c>
      <c r="F11" s="27">
        <v>0</v>
      </c>
      <c r="G11" s="27">
        <v>5.7348806876689202E-5</v>
      </c>
      <c r="H11" s="27">
        <v>0</v>
      </c>
      <c r="I11" s="33">
        <v>0.145786747336388</v>
      </c>
    </row>
    <row r="12" spans="1:9" x14ac:dyDescent="0.2">
      <c r="A12" s="2" t="s">
        <v>31</v>
      </c>
      <c r="B12" s="30">
        <v>1581</v>
      </c>
      <c r="C12" s="27">
        <v>0.87472772598266602</v>
      </c>
      <c r="D12" s="27">
        <v>0.11613135784864401</v>
      </c>
      <c r="E12" s="27">
        <v>8.7729739025235193E-3</v>
      </c>
      <c r="F12" s="27">
        <v>0</v>
      </c>
      <c r="G12" s="27">
        <v>0</v>
      </c>
      <c r="H12" s="27">
        <v>3.6791770253330502E-4</v>
      </c>
      <c r="I12" s="33">
        <v>0.13588480651378601</v>
      </c>
    </row>
    <row r="13" spans="1:9" x14ac:dyDescent="0.2">
      <c r="A13" s="2" t="s">
        <v>32</v>
      </c>
      <c r="B13" s="30">
        <v>864</v>
      </c>
      <c r="C13" s="27">
        <v>0.99535471200943004</v>
      </c>
      <c r="D13" s="27">
        <v>4.6452968381345298E-3</v>
      </c>
      <c r="E13" s="27">
        <v>0</v>
      </c>
      <c r="F13" s="27">
        <v>0</v>
      </c>
      <c r="G13" s="27">
        <v>0</v>
      </c>
      <c r="H13" s="27">
        <v>0</v>
      </c>
      <c r="I13" s="33">
        <v>4.6453000977635401E-3</v>
      </c>
    </row>
    <row r="14" spans="1:9" x14ac:dyDescent="0.2">
      <c r="A14" s="2" t="s">
        <v>33</v>
      </c>
      <c r="B14" s="30">
        <v>1527</v>
      </c>
      <c r="C14" s="27">
        <v>0.97303479909896895</v>
      </c>
      <c r="D14" s="27">
        <v>2.52953674644232E-2</v>
      </c>
      <c r="E14" s="27">
        <v>1.66984903626144E-3</v>
      </c>
      <c r="F14" s="27">
        <v>0</v>
      </c>
      <c r="G14" s="27">
        <v>0</v>
      </c>
      <c r="H14" s="27">
        <v>0</v>
      </c>
      <c r="I14" s="33">
        <v>2.8635069727897599E-2</v>
      </c>
    </row>
    <row r="15" spans="1:9" x14ac:dyDescent="0.2">
      <c r="A15" s="5" t="s">
        <v>34</v>
      </c>
      <c r="B15" s="29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32" t="s">
        <v>1</v>
      </c>
    </row>
    <row r="16" spans="1:9" x14ac:dyDescent="0.2">
      <c r="A16" s="2" t="s">
        <v>35</v>
      </c>
      <c r="B16" s="30">
        <v>5349</v>
      </c>
      <c r="C16" s="27">
        <v>0.89712685346603405</v>
      </c>
      <c r="D16" s="27">
        <v>9.6196889877319294E-2</v>
      </c>
      <c r="E16" s="27">
        <v>6.1025568284094299E-3</v>
      </c>
      <c r="F16" s="27">
        <v>4.2843862320296499E-4</v>
      </c>
      <c r="G16" s="27">
        <v>6.4915206166915596E-5</v>
      </c>
      <c r="H16" s="27">
        <v>8.0358899140264798E-5</v>
      </c>
      <c r="I16" s="33">
        <v>0.110429130494595</v>
      </c>
    </row>
    <row r="17" spans="1:9" x14ac:dyDescent="0.2">
      <c r="A17" s="2" t="s">
        <v>36</v>
      </c>
      <c r="B17" s="30">
        <v>276</v>
      </c>
      <c r="C17" s="27">
        <v>0.97467982769012496</v>
      </c>
      <c r="D17" s="27">
        <v>1.9801009446382498E-2</v>
      </c>
      <c r="E17" s="27">
        <v>5.5191433057188996E-3</v>
      </c>
      <c r="F17" s="27">
        <v>0</v>
      </c>
      <c r="G17" s="27">
        <v>0</v>
      </c>
      <c r="H17" s="27">
        <v>0</v>
      </c>
      <c r="I17" s="33">
        <v>3.0839299783110601E-2</v>
      </c>
    </row>
    <row r="18" spans="1:9" x14ac:dyDescent="0.2">
      <c r="A18" s="2" t="s">
        <v>37</v>
      </c>
      <c r="B18" s="30">
        <v>2249</v>
      </c>
      <c r="C18" s="27">
        <v>0.99219048023223899</v>
      </c>
      <c r="D18" s="27">
        <v>7.6791946776211296E-3</v>
      </c>
      <c r="E18" s="27">
        <v>1.3030342233832901E-4</v>
      </c>
      <c r="F18" s="27">
        <v>0</v>
      </c>
      <c r="G18" s="27">
        <v>0</v>
      </c>
      <c r="H18" s="27">
        <v>0</v>
      </c>
      <c r="I18" s="33">
        <v>7.9397996887564694E-3</v>
      </c>
    </row>
    <row r="19" spans="1:9" x14ac:dyDescent="0.2">
      <c r="A19" s="2" t="s">
        <v>38</v>
      </c>
      <c r="B19" s="30">
        <v>272</v>
      </c>
      <c r="C19" s="27">
        <v>0.981642246246338</v>
      </c>
      <c r="D19" s="27">
        <v>1.8357733264565499E-2</v>
      </c>
      <c r="E19" s="27">
        <v>0</v>
      </c>
      <c r="F19" s="27">
        <v>0</v>
      </c>
      <c r="G19" s="27">
        <v>0</v>
      </c>
      <c r="H19" s="27">
        <v>0</v>
      </c>
      <c r="I19" s="33">
        <v>1.8357729539275201E-2</v>
      </c>
    </row>
    <row r="20" spans="1:9" x14ac:dyDescent="0.2">
      <c r="A20" s="5" t="s">
        <v>39</v>
      </c>
      <c r="B20" s="29" t="s">
        <v>1</v>
      </c>
      <c r="C20" s="26" t="s">
        <v>1</v>
      </c>
      <c r="D20" s="26" t="s">
        <v>1</v>
      </c>
      <c r="E20" s="26" t="s">
        <v>1</v>
      </c>
      <c r="F20" s="26" t="s">
        <v>1</v>
      </c>
      <c r="G20" s="26" t="s">
        <v>1</v>
      </c>
      <c r="H20" s="26" t="s">
        <v>1</v>
      </c>
      <c r="I20" s="32" t="s">
        <v>1</v>
      </c>
    </row>
    <row r="21" spans="1:9" x14ac:dyDescent="0.2">
      <c r="A21" s="2" t="s">
        <v>35</v>
      </c>
      <c r="B21" s="30">
        <v>5349</v>
      </c>
      <c r="C21" s="27">
        <v>0.89712685346603405</v>
      </c>
      <c r="D21" s="27">
        <v>9.6196889877319294E-2</v>
      </c>
      <c r="E21" s="27">
        <v>6.1025568284094299E-3</v>
      </c>
      <c r="F21" s="27">
        <v>4.2843862320296499E-4</v>
      </c>
      <c r="G21" s="27">
        <v>6.4915206166915596E-5</v>
      </c>
      <c r="H21" s="27">
        <v>8.0358899140264798E-5</v>
      </c>
      <c r="I21" s="33">
        <v>0.110429130494595</v>
      </c>
    </row>
    <row r="22" spans="1:9" x14ac:dyDescent="0.2">
      <c r="A22" s="2" t="s">
        <v>40</v>
      </c>
      <c r="B22" s="30">
        <v>91</v>
      </c>
      <c r="C22" s="27">
        <v>0.97125309705734297</v>
      </c>
      <c r="D22" s="27">
        <v>2.8746930882334699E-2</v>
      </c>
      <c r="E22" s="27">
        <v>0</v>
      </c>
      <c r="F22" s="27">
        <v>0</v>
      </c>
      <c r="G22" s="27">
        <v>0</v>
      </c>
      <c r="H22" s="27">
        <v>0</v>
      </c>
      <c r="I22" s="33">
        <v>2.8746930882334699E-2</v>
      </c>
    </row>
    <row r="23" spans="1:9" x14ac:dyDescent="0.2">
      <c r="A23" s="2" t="s">
        <v>41</v>
      </c>
      <c r="B23" s="30">
        <v>155</v>
      </c>
      <c r="C23" s="27">
        <v>0.98866587877273604</v>
      </c>
      <c r="D23" s="27">
        <v>1.6795523697510401E-3</v>
      </c>
      <c r="E23" s="27">
        <v>9.6545750275254198E-3</v>
      </c>
      <c r="F23" s="27">
        <v>0</v>
      </c>
      <c r="G23" s="27">
        <v>0</v>
      </c>
      <c r="H23" s="27">
        <v>0</v>
      </c>
      <c r="I23" s="33">
        <v>2.0988700911402699E-2</v>
      </c>
    </row>
    <row r="24" spans="1:9" x14ac:dyDescent="0.2">
      <c r="A24" s="2" t="s">
        <v>42</v>
      </c>
      <c r="B24" s="30">
        <v>30</v>
      </c>
      <c r="C24" s="27">
        <v>0.91249710321426403</v>
      </c>
      <c r="D24" s="27">
        <v>8.7502866983413696E-2</v>
      </c>
      <c r="E24" s="27">
        <v>0</v>
      </c>
      <c r="F24" s="27">
        <v>0</v>
      </c>
      <c r="G24" s="27">
        <v>0</v>
      </c>
      <c r="H24" s="27">
        <v>0</v>
      </c>
      <c r="I24" s="33">
        <v>8.7502866983413696E-2</v>
      </c>
    </row>
    <row r="25" spans="1:9" x14ac:dyDescent="0.2">
      <c r="A25" s="2" t="s">
        <v>43</v>
      </c>
      <c r="B25" s="30">
        <v>10</v>
      </c>
      <c r="C25" s="27" t="s">
        <v>1</v>
      </c>
      <c r="D25" s="27" t="s">
        <v>1</v>
      </c>
      <c r="E25" s="27" t="s">
        <v>1</v>
      </c>
      <c r="F25" s="27" t="s">
        <v>1</v>
      </c>
      <c r="G25" s="27" t="s">
        <v>1</v>
      </c>
      <c r="H25" s="27" t="s">
        <v>1</v>
      </c>
      <c r="I25" s="33" t="s">
        <v>1</v>
      </c>
    </row>
    <row r="26" spans="1:9" x14ac:dyDescent="0.2">
      <c r="A26" s="2" t="s">
        <v>37</v>
      </c>
      <c r="B26" s="30">
        <v>2249</v>
      </c>
      <c r="C26" s="27">
        <v>0.99219048023223899</v>
      </c>
      <c r="D26" s="27">
        <v>7.6791946776211296E-3</v>
      </c>
      <c r="E26" s="27">
        <v>1.3030342233832901E-4</v>
      </c>
      <c r="F26" s="27">
        <v>0</v>
      </c>
      <c r="G26" s="27">
        <v>0</v>
      </c>
      <c r="H26" s="27">
        <v>0</v>
      </c>
      <c r="I26" s="33">
        <v>7.9397996887564694E-3</v>
      </c>
    </row>
    <row r="27" spans="1:9" x14ac:dyDescent="0.2">
      <c r="A27" s="2" t="s">
        <v>44</v>
      </c>
      <c r="B27" s="30">
        <v>26</v>
      </c>
      <c r="C27" s="27" t="s">
        <v>1</v>
      </c>
      <c r="D27" s="27" t="s">
        <v>1</v>
      </c>
      <c r="E27" s="27" t="s">
        <v>1</v>
      </c>
      <c r="F27" s="27" t="s">
        <v>1</v>
      </c>
      <c r="G27" s="27" t="s">
        <v>1</v>
      </c>
      <c r="H27" s="27" t="s">
        <v>1</v>
      </c>
      <c r="I27" s="33" t="s">
        <v>1</v>
      </c>
    </row>
    <row r="28" spans="1:9" x14ac:dyDescent="0.2">
      <c r="A28" s="2" t="s">
        <v>45</v>
      </c>
      <c r="B28" s="30">
        <v>236</v>
      </c>
      <c r="C28" s="27">
        <v>0.980926513671875</v>
      </c>
      <c r="D28" s="27">
        <v>1.9073510542511898E-2</v>
      </c>
      <c r="E28" s="27">
        <v>0</v>
      </c>
      <c r="F28" s="27">
        <v>0</v>
      </c>
      <c r="G28" s="27">
        <v>0</v>
      </c>
      <c r="H28" s="27">
        <v>0</v>
      </c>
      <c r="I28" s="33">
        <v>1.9073510542511898E-2</v>
      </c>
    </row>
    <row r="29" spans="1:9" x14ac:dyDescent="0.2">
      <c r="A29" s="5" t="s">
        <v>46</v>
      </c>
      <c r="B29" s="29" t="s">
        <v>1</v>
      </c>
      <c r="C29" s="26" t="s">
        <v>1</v>
      </c>
      <c r="D29" s="26" t="s">
        <v>1</v>
      </c>
      <c r="E29" s="26" t="s">
        <v>1</v>
      </c>
      <c r="F29" s="26" t="s">
        <v>1</v>
      </c>
      <c r="G29" s="26" t="s">
        <v>1</v>
      </c>
      <c r="H29" s="26" t="s">
        <v>1</v>
      </c>
      <c r="I29" s="32" t="s">
        <v>1</v>
      </c>
    </row>
    <row r="30" spans="1:9" x14ac:dyDescent="0.2">
      <c r="A30" s="2" t="s">
        <v>47</v>
      </c>
      <c r="B30" s="30">
        <v>419</v>
      </c>
      <c r="C30" s="27">
        <v>0.98381930589675903</v>
      </c>
      <c r="D30" s="27">
        <v>1.22642731294036E-2</v>
      </c>
      <c r="E30" s="27">
        <v>3.9164009504020197E-3</v>
      </c>
      <c r="F30" s="27">
        <v>0</v>
      </c>
      <c r="G30" s="27">
        <v>0</v>
      </c>
      <c r="H30" s="27">
        <v>0</v>
      </c>
      <c r="I30" s="33">
        <v>2.00970694422722E-2</v>
      </c>
    </row>
    <row r="31" spans="1:9" x14ac:dyDescent="0.2">
      <c r="A31" s="2" t="s">
        <v>48</v>
      </c>
      <c r="B31" s="30">
        <v>1876</v>
      </c>
      <c r="C31" s="27">
        <v>0.96361005306243896</v>
      </c>
      <c r="D31" s="27">
        <v>3.5197589546441997E-2</v>
      </c>
      <c r="E31" s="27">
        <v>3.78159747924656E-4</v>
      </c>
      <c r="F31" s="27">
        <v>8.1421085633337498E-4</v>
      </c>
      <c r="G31" s="27">
        <v>0</v>
      </c>
      <c r="H31" s="27">
        <v>0</v>
      </c>
      <c r="I31" s="33">
        <v>3.8396541029214901E-2</v>
      </c>
    </row>
    <row r="32" spans="1:9" x14ac:dyDescent="0.2">
      <c r="A32" s="2" t="s">
        <v>49</v>
      </c>
      <c r="B32" s="30">
        <v>1643</v>
      </c>
      <c r="C32" s="27">
        <v>0.94511163234710704</v>
      </c>
      <c r="D32" s="27">
        <v>5.2422173321247101E-2</v>
      </c>
      <c r="E32" s="27">
        <v>2.2229137830436199E-3</v>
      </c>
      <c r="F32" s="27">
        <v>0</v>
      </c>
      <c r="G32" s="27">
        <v>0</v>
      </c>
      <c r="H32" s="27">
        <v>2.4329806910827799E-4</v>
      </c>
      <c r="I32" s="33">
        <v>5.8327790349721902E-2</v>
      </c>
    </row>
    <row r="33" spans="1:9" x14ac:dyDescent="0.2">
      <c r="A33" s="2" t="s">
        <v>50</v>
      </c>
      <c r="B33" s="30">
        <v>3813</v>
      </c>
      <c r="C33" s="27">
        <v>0.86207658052444502</v>
      </c>
      <c r="D33" s="27">
        <v>0.127159118652344</v>
      </c>
      <c r="E33" s="27">
        <v>1.06284841895103E-2</v>
      </c>
      <c r="F33" s="27">
        <v>0</v>
      </c>
      <c r="G33" s="27">
        <v>1.3579495134763401E-4</v>
      </c>
      <c r="H33" s="27">
        <v>0</v>
      </c>
      <c r="I33" s="33">
        <v>0.14895926415920299</v>
      </c>
    </row>
    <row r="34" spans="1:9" x14ac:dyDescent="0.2">
      <c r="A34" s="5" t="s">
        <v>51</v>
      </c>
      <c r="B34" s="29" t="s">
        <v>1</v>
      </c>
      <c r="C34" s="26" t="s">
        <v>1</v>
      </c>
      <c r="D34" s="26" t="s">
        <v>1</v>
      </c>
      <c r="E34" s="26" t="s">
        <v>1</v>
      </c>
      <c r="F34" s="26" t="s">
        <v>1</v>
      </c>
      <c r="G34" s="26" t="s">
        <v>1</v>
      </c>
      <c r="H34" s="26" t="s">
        <v>1</v>
      </c>
      <c r="I34" s="32" t="s">
        <v>1</v>
      </c>
    </row>
    <row r="35" spans="1:9" x14ac:dyDescent="0.2">
      <c r="A35" s="2" t="s">
        <v>52</v>
      </c>
      <c r="B35" s="30">
        <v>2393</v>
      </c>
      <c r="C35" s="27">
        <v>0.95126241445541404</v>
      </c>
      <c r="D35" s="27">
        <v>4.6662691980600399E-2</v>
      </c>
      <c r="E35" s="27">
        <v>1.4821911463514001E-3</v>
      </c>
      <c r="F35" s="27">
        <v>5.30055316630751E-4</v>
      </c>
      <c r="G35" s="27">
        <v>6.2652114138472798E-5</v>
      </c>
      <c r="H35" s="27">
        <v>0</v>
      </c>
      <c r="I35" s="33">
        <v>5.1467850804328898E-2</v>
      </c>
    </row>
    <row r="36" spans="1:9" x14ac:dyDescent="0.2">
      <c r="A36" s="2" t="s">
        <v>53</v>
      </c>
      <c r="B36" s="30">
        <v>3631</v>
      </c>
      <c r="C36" s="27">
        <v>0.923076272010803</v>
      </c>
      <c r="D36" s="27">
        <v>7.1555666625499698E-2</v>
      </c>
      <c r="E36" s="27">
        <v>5.19392406567931E-3</v>
      </c>
      <c r="F36" s="27">
        <v>0</v>
      </c>
      <c r="G36" s="27">
        <v>0</v>
      </c>
      <c r="H36" s="27">
        <v>1.7416563059668999E-4</v>
      </c>
      <c r="I36" s="33">
        <v>8.2988508045673398E-2</v>
      </c>
    </row>
    <row r="37" spans="1:9" x14ac:dyDescent="0.2">
      <c r="A37" s="2" t="s">
        <v>54</v>
      </c>
      <c r="B37" s="30">
        <v>1157</v>
      </c>
      <c r="C37" s="27">
        <v>0.89299643039703402</v>
      </c>
      <c r="D37" s="27">
        <v>9.8090246319770799E-2</v>
      </c>
      <c r="E37" s="27">
        <v>8.9133000001311302E-3</v>
      </c>
      <c r="F37" s="27">
        <v>0</v>
      </c>
      <c r="G37" s="27">
        <v>0</v>
      </c>
      <c r="H37" s="27">
        <v>0</v>
      </c>
      <c r="I37" s="33">
        <v>0.115916848182678</v>
      </c>
    </row>
    <row r="38" spans="1:9" x14ac:dyDescent="0.2">
      <c r="A38" s="2" t="s">
        <v>55</v>
      </c>
      <c r="B38" s="30">
        <v>1104</v>
      </c>
      <c r="C38" s="27">
        <v>0.85378944873809803</v>
      </c>
      <c r="D38" s="27">
        <v>0.13352224230766299</v>
      </c>
      <c r="E38" s="27">
        <v>1.25767951831222E-2</v>
      </c>
      <c r="F38" s="27">
        <v>0</v>
      </c>
      <c r="G38" s="27">
        <v>1.11534478492104E-4</v>
      </c>
      <c r="H38" s="27">
        <v>0</v>
      </c>
      <c r="I38" s="33">
        <v>0.15912197530269601</v>
      </c>
    </row>
    <row r="39" spans="1:9" x14ac:dyDescent="0.2">
      <c r="A39" s="5" t="s">
        <v>56</v>
      </c>
      <c r="B39" s="29" t="s">
        <v>1</v>
      </c>
      <c r="C39" s="26" t="s">
        <v>1</v>
      </c>
      <c r="D39" s="26" t="s">
        <v>1</v>
      </c>
      <c r="E39" s="26" t="s">
        <v>1</v>
      </c>
      <c r="F39" s="26" t="s">
        <v>1</v>
      </c>
      <c r="G39" s="26" t="s">
        <v>1</v>
      </c>
      <c r="H39" s="26" t="s">
        <v>1</v>
      </c>
      <c r="I39" s="32" t="s">
        <v>1</v>
      </c>
    </row>
    <row r="40" spans="1:9" x14ac:dyDescent="0.2">
      <c r="A40" s="2" t="s">
        <v>57</v>
      </c>
      <c r="B40" s="30">
        <v>7333</v>
      </c>
      <c r="C40" s="27">
        <v>0.92630225419998202</v>
      </c>
      <c r="D40" s="27">
        <v>6.8918652832508101E-2</v>
      </c>
      <c r="E40" s="27">
        <v>4.3371208012104E-3</v>
      </c>
      <c r="F40" s="27">
        <v>3.3003283897414798E-4</v>
      </c>
      <c r="G40" s="27">
        <v>5.0005175580736202E-5</v>
      </c>
      <c r="H40" s="27">
        <v>6.1901686422061202E-5</v>
      </c>
      <c r="I40" s="33">
        <v>7.9154431819915799E-2</v>
      </c>
    </row>
    <row r="41" spans="1:9" x14ac:dyDescent="0.2">
      <c r="A41" s="2" t="s">
        <v>58</v>
      </c>
      <c r="B41" s="30">
        <v>729</v>
      </c>
      <c r="C41" s="27">
        <v>0.93758666515350297</v>
      </c>
      <c r="D41" s="27">
        <v>5.8463543653488201E-2</v>
      </c>
      <c r="E41" s="27">
        <v>3.9497623220086098E-3</v>
      </c>
      <c r="F41" s="27">
        <v>0</v>
      </c>
      <c r="G41" s="27">
        <v>0</v>
      </c>
      <c r="H41" s="27">
        <v>0</v>
      </c>
      <c r="I41" s="33">
        <v>6.6363066434860202E-2</v>
      </c>
    </row>
    <row r="42" spans="1:9" x14ac:dyDescent="0.2">
      <c r="A42" s="5" t="s">
        <v>59</v>
      </c>
      <c r="B42" s="29" t="s">
        <v>1</v>
      </c>
      <c r="C42" s="26" t="s">
        <v>1</v>
      </c>
      <c r="D42" s="26" t="s">
        <v>1</v>
      </c>
      <c r="E42" s="26" t="s">
        <v>1</v>
      </c>
      <c r="F42" s="26" t="s">
        <v>1</v>
      </c>
      <c r="G42" s="26" t="s">
        <v>1</v>
      </c>
      <c r="H42" s="26" t="s">
        <v>1</v>
      </c>
      <c r="I42" s="32" t="s">
        <v>1</v>
      </c>
    </row>
    <row r="43" spans="1:9" x14ac:dyDescent="0.2">
      <c r="A43" s="2" t="s">
        <v>60</v>
      </c>
      <c r="B43" s="30">
        <v>6695</v>
      </c>
      <c r="C43" s="27">
        <v>0.92302155494689897</v>
      </c>
      <c r="D43" s="27">
        <v>7.1847386658191695E-2</v>
      </c>
      <c r="E43" s="27">
        <v>4.6436637639999398E-3</v>
      </c>
      <c r="F43" s="27">
        <v>3.6398234078660602E-4</v>
      </c>
      <c r="G43" s="27">
        <v>5.51490593352355E-5</v>
      </c>
      <c r="H43" s="27">
        <v>6.8269335315562798E-5</v>
      </c>
      <c r="I43" s="33">
        <v>8.2856871187686906E-2</v>
      </c>
    </row>
    <row r="44" spans="1:9" x14ac:dyDescent="0.2">
      <c r="A44" s="2" t="s">
        <v>61</v>
      </c>
      <c r="B44" s="30">
        <v>876</v>
      </c>
      <c r="C44" s="27">
        <v>0.95452642440795898</v>
      </c>
      <c r="D44" s="27">
        <v>4.4307943433523199E-2</v>
      </c>
      <c r="E44" s="27">
        <v>1.16562680341303E-3</v>
      </c>
      <c r="F44" s="27">
        <v>0</v>
      </c>
      <c r="G44" s="27">
        <v>0</v>
      </c>
      <c r="H44" s="27">
        <v>0</v>
      </c>
      <c r="I44" s="33">
        <v>4.6639200299978298E-2</v>
      </c>
    </row>
    <row r="45" spans="1:9" x14ac:dyDescent="0.2">
      <c r="A45" s="2" t="s">
        <v>62</v>
      </c>
      <c r="B45" s="30">
        <v>611</v>
      </c>
      <c r="C45" s="27">
        <v>0.93872648477554299</v>
      </c>
      <c r="D45" s="27">
        <v>5.6910969316959402E-2</v>
      </c>
      <c r="E45" s="27">
        <v>4.3625398539006701E-3</v>
      </c>
      <c r="F45" s="27">
        <v>0</v>
      </c>
      <c r="G45" s="27">
        <v>0</v>
      </c>
      <c r="H45" s="27">
        <v>0</v>
      </c>
      <c r="I45" s="33">
        <v>6.5636053681373596E-2</v>
      </c>
    </row>
    <row r="46" spans="1:9" x14ac:dyDescent="0.2">
      <c r="A46" s="5" t="s">
        <v>63</v>
      </c>
      <c r="B46" s="29" t="s">
        <v>1</v>
      </c>
      <c r="C46" s="26" t="s">
        <v>1</v>
      </c>
      <c r="D46" s="26" t="s">
        <v>1</v>
      </c>
      <c r="E46" s="26" t="s">
        <v>1</v>
      </c>
      <c r="F46" s="26" t="s">
        <v>1</v>
      </c>
      <c r="G46" s="26" t="s">
        <v>1</v>
      </c>
      <c r="H46" s="26" t="s">
        <v>1</v>
      </c>
      <c r="I46" s="32" t="s">
        <v>1</v>
      </c>
    </row>
    <row r="47" spans="1:9" x14ac:dyDescent="0.2">
      <c r="A47" s="2" t="s">
        <v>64</v>
      </c>
      <c r="B47" s="30">
        <v>1020</v>
      </c>
      <c r="C47" s="27">
        <v>0.92450737953186002</v>
      </c>
      <c r="D47" s="27">
        <v>6.8163394927978502E-2</v>
      </c>
      <c r="E47" s="27">
        <v>7.0830825716257104E-3</v>
      </c>
      <c r="F47" s="27">
        <v>0</v>
      </c>
      <c r="G47" s="27">
        <v>2.4616540758870499E-4</v>
      </c>
      <c r="H47" s="27">
        <v>0</v>
      </c>
      <c r="I47" s="33">
        <v>8.3314217627048506E-2</v>
      </c>
    </row>
    <row r="48" spans="1:9" x14ac:dyDescent="0.2">
      <c r="A48" s="2" t="s">
        <v>65</v>
      </c>
      <c r="B48" s="30">
        <v>705</v>
      </c>
      <c r="C48" s="27">
        <v>0.92498010396957397</v>
      </c>
      <c r="D48" s="27">
        <v>7.2342492640018505E-2</v>
      </c>
      <c r="E48" s="27">
        <v>2.6774215511977699E-3</v>
      </c>
      <c r="F48" s="27">
        <v>0</v>
      </c>
      <c r="G48" s="27">
        <v>0</v>
      </c>
      <c r="H48" s="27">
        <v>0</v>
      </c>
      <c r="I48" s="33">
        <v>7.7697329223156003E-2</v>
      </c>
    </row>
    <row r="49" spans="1:9" x14ac:dyDescent="0.2">
      <c r="A49" s="2" t="s">
        <v>66</v>
      </c>
      <c r="B49" s="30">
        <v>1255</v>
      </c>
      <c r="C49" s="27">
        <v>0.93322896957397505</v>
      </c>
      <c r="D49" s="27">
        <v>6.5777063369751004E-2</v>
      </c>
      <c r="E49" s="27">
        <v>9.939621668308969E-4</v>
      </c>
      <c r="F49" s="27">
        <v>0</v>
      </c>
      <c r="G49" s="27">
        <v>0</v>
      </c>
      <c r="H49" s="27">
        <v>0</v>
      </c>
      <c r="I49" s="33">
        <v>6.7764990031719194E-2</v>
      </c>
    </row>
    <row r="50" spans="1:9" x14ac:dyDescent="0.2">
      <c r="A50" s="2" t="s">
        <v>67</v>
      </c>
      <c r="B50" s="30">
        <v>816</v>
      </c>
      <c r="C50" s="27">
        <v>0.92449313402175903</v>
      </c>
      <c r="D50" s="27">
        <v>6.7241281270980793E-2</v>
      </c>
      <c r="E50" s="27">
        <v>8.2655707374215091E-3</v>
      </c>
      <c r="F50" s="27">
        <v>0</v>
      </c>
      <c r="G50" s="27">
        <v>0</v>
      </c>
      <c r="H50" s="27">
        <v>0</v>
      </c>
      <c r="I50" s="33">
        <v>8.3772428333759294E-2</v>
      </c>
    </row>
    <row r="51" spans="1:9" x14ac:dyDescent="0.2">
      <c r="A51" s="2" t="s">
        <v>68</v>
      </c>
      <c r="B51" s="30">
        <v>781</v>
      </c>
      <c r="C51" s="27">
        <v>0.94192576408386197</v>
      </c>
      <c r="D51" s="27">
        <v>5.4229963570833199E-2</v>
      </c>
      <c r="E51" s="27">
        <v>3.3194543793797502E-3</v>
      </c>
      <c r="F51" s="27">
        <v>0</v>
      </c>
      <c r="G51" s="27">
        <v>0</v>
      </c>
      <c r="H51" s="27">
        <v>5.24840201251209E-4</v>
      </c>
      <c r="I51" s="33">
        <v>6.4017906785011305E-2</v>
      </c>
    </row>
    <row r="52" spans="1:9" x14ac:dyDescent="0.2">
      <c r="A52" s="2" t="s">
        <v>69</v>
      </c>
      <c r="B52" s="30">
        <v>810</v>
      </c>
      <c r="C52" s="27">
        <v>0.933016717433929</v>
      </c>
      <c r="D52" s="27">
        <v>6.3315279781818404E-2</v>
      </c>
      <c r="E52" s="27">
        <v>3.63972852937877E-3</v>
      </c>
      <c r="F52" s="27">
        <v>0</v>
      </c>
      <c r="G52" s="27">
        <v>2.8276046577957499E-5</v>
      </c>
      <c r="H52" s="27">
        <v>0</v>
      </c>
      <c r="I52" s="33">
        <v>7.0707842707634E-2</v>
      </c>
    </row>
    <row r="53" spans="1:9" x14ac:dyDescent="0.2">
      <c r="A53" s="2" t="s">
        <v>70</v>
      </c>
      <c r="B53" s="30">
        <v>774</v>
      </c>
      <c r="C53" s="27">
        <v>0.93226927518844604</v>
      </c>
      <c r="D53" s="27">
        <v>6.1256147921085399E-2</v>
      </c>
      <c r="E53" s="27">
        <v>6.4034303650259998E-3</v>
      </c>
      <c r="F53" s="27">
        <v>0</v>
      </c>
      <c r="G53" s="27">
        <v>7.1137837949208902E-5</v>
      </c>
      <c r="H53" s="27">
        <v>0</v>
      </c>
      <c r="I53" s="33">
        <v>7.4347563087940202E-2</v>
      </c>
    </row>
    <row r="54" spans="1:9" x14ac:dyDescent="0.2">
      <c r="A54" s="2" t="s">
        <v>71</v>
      </c>
      <c r="B54" s="30">
        <v>836</v>
      </c>
      <c r="C54" s="27">
        <v>0.93326383829116799</v>
      </c>
      <c r="D54" s="27">
        <v>6.5843649208545699E-2</v>
      </c>
      <c r="E54" s="27">
        <v>8.9250388555228699E-4</v>
      </c>
      <c r="F54" s="27">
        <v>0</v>
      </c>
      <c r="G54" s="27">
        <v>0</v>
      </c>
      <c r="H54" s="27">
        <v>0</v>
      </c>
      <c r="I54" s="33">
        <v>6.7628659307956696E-2</v>
      </c>
    </row>
    <row r="55" spans="1:9" x14ac:dyDescent="0.2">
      <c r="A55" s="2" t="s">
        <v>72</v>
      </c>
      <c r="B55" s="30">
        <v>508</v>
      </c>
      <c r="C55" s="27">
        <v>0.89531493186950695</v>
      </c>
      <c r="D55" s="27">
        <v>9.2941224575042697E-2</v>
      </c>
      <c r="E55" s="27">
        <v>7.0064458996057502E-3</v>
      </c>
      <c r="F55" s="27">
        <v>4.7374269925057897E-3</v>
      </c>
      <c r="G55" s="27">
        <v>0</v>
      </c>
      <c r="H55" s="27">
        <v>0</v>
      </c>
      <c r="I55" s="33">
        <v>0.12116640061140101</v>
      </c>
    </row>
    <row r="56" spans="1:9" x14ac:dyDescent="0.2">
      <c r="A56" s="2" t="s">
        <v>73</v>
      </c>
      <c r="B56" s="30">
        <v>840</v>
      </c>
      <c r="C56" s="27">
        <v>0.93223869800567605</v>
      </c>
      <c r="D56" s="27">
        <v>6.3423417508602101E-2</v>
      </c>
      <c r="E56" s="27">
        <v>4.3379021808505102E-3</v>
      </c>
      <c r="F56" s="27">
        <v>0</v>
      </c>
      <c r="G56" s="27">
        <v>0</v>
      </c>
      <c r="H56" s="27">
        <v>0</v>
      </c>
      <c r="I56" s="33">
        <v>7.2099216282367706E-2</v>
      </c>
    </row>
    <row r="57" spans="1:9" x14ac:dyDescent="0.2">
      <c r="A57" s="5" t="s">
        <v>74</v>
      </c>
      <c r="B57" s="29" t="s">
        <v>1</v>
      </c>
      <c r="C57" s="26" t="s">
        <v>1</v>
      </c>
      <c r="D57" s="26" t="s">
        <v>1</v>
      </c>
      <c r="E57" s="26" t="s">
        <v>1</v>
      </c>
      <c r="F57" s="26" t="s">
        <v>1</v>
      </c>
      <c r="G57" s="26" t="s">
        <v>1</v>
      </c>
      <c r="H57" s="26" t="s">
        <v>1</v>
      </c>
      <c r="I57" s="32" t="s">
        <v>1</v>
      </c>
    </row>
    <row r="58" spans="1:9" x14ac:dyDescent="0.2">
      <c r="A58" s="2" t="s">
        <v>75</v>
      </c>
      <c r="B58" s="30">
        <v>1020</v>
      </c>
      <c r="C58" s="27">
        <v>0.92450737953186002</v>
      </c>
      <c r="D58" s="27">
        <v>6.8163394927978502E-2</v>
      </c>
      <c r="E58" s="27">
        <v>7.0830825716257104E-3</v>
      </c>
      <c r="F58" s="27">
        <v>0</v>
      </c>
      <c r="G58" s="27">
        <v>2.4616540758870499E-4</v>
      </c>
      <c r="H58" s="27">
        <v>0</v>
      </c>
      <c r="I58" s="33">
        <v>8.3314217627048506E-2</v>
      </c>
    </row>
    <row r="59" spans="1:9" x14ac:dyDescent="0.2">
      <c r="A59" s="2" t="s">
        <v>76</v>
      </c>
      <c r="B59" s="30">
        <v>3601</v>
      </c>
      <c r="C59" s="27">
        <v>0.93695837259292603</v>
      </c>
      <c r="D59" s="27">
        <v>6.0354720801115001E-2</v>
      </c>
      <c r="E59" s="27">
        <v>2.6869371067732599E-3</v>
      </c>
      <c r="F59" s="27">
        <v>0</v>
      </c>
      <c r="G59" s="27">
        <v>0</v>
      </c>
      <c r="H59" s="27">
        <v>0</v>
      </c>
      <c r="I59" s="33">
        <v>6.5728589892387404E-2</v>
      </c>
    </row>
    <row r="60" spans="1:9" x14ac:dyDescent="0.2">
      <c r="A60" s="2" t="s">
        <v>77</v>
      </c>
      <c r="B60" s="30">
        <v>2073</v>
      </c>
      <c r="C60" s="27">
        <v>0.93545031547546398</v>
      </c>
      <c r="D60" s="27">
        <v>6.00562058389187E-2</v>
      </c>
      <c r="E60" s="27">
        <v>4.2596156708896203E-3</v>
      </c>
      <c r="F60" s="27">
        <v>0</v>
      </c>
      <c r="G60" s="27">
        <v>2.6650686777429699E-5</v>
      </c>
      <c r="H60" s="27">
        <v>2.0723878697026499E-4</v>
      </c>
      <c r="I60" s="33">
        <v>6.9925472140312195E-2</v>
      </c>
    </row>
    <row r="61" spans="1:9" x14ac:dyDescent="0.2">
      <c r="A61" s="2" t="s">
        <v>78</v>
      </c>
      <c r="B61" s="30">
        <v>1651</v>
      </c>
      <c r="C61" s="27">
        <v>0.881608545780182</v>
      </c>
      <c r="D61" s="27">
        <v>0.107413083314896</v>
      </c>
      <c r="E61" s="27">
        <v>8.4147984161973E-3</v>
      </c>
      <c r="F61" s="27">
        <v>2.5402202736586302E-3</v>
      </c>
      <c r="G61" s="27">
        <v>2.3360511477221701E-5</v>
      </c>
      <c r="H61" s="27">
        <v>0</v>
      </c>
      <c r="I61" s="33">
        <v>0.13195678591728199</v>
      </c>
    </row>
    <row r="62" spans="1:9" x14ac:dyDescent="0.2">
      <c r="A62" s="5" t="s">
        <v>79</v>
      </c>
      <c r="B62" s="29" t="s">
        <v>1</v>
      </c>
      <c r="C62" s="26" t="s">
        <v>1</v>
      </c>
      <c r="D62" s="26" t="s">
        <v>1</v>
      </c>
      <c r="E62" s="26" t="s">
        <v>1</v>
      </c>
      <c r="F62" s="26" t="s">
        <v>1</v>
      </c>
      <c r="G62" s="26" t="s">
        <v>1</v>
      </c>
      <c r="H62" s="26" t="s">
        <v>1</v>
      </c>
      <c r="I62" s="32" t="s">
        <v>1</v>
      </c>
    </row>
    <row r="63" spans="1:9" x14ac:dyDescent="0.2">
      <c r="A63" s="2" t="s">
        <v>80</v>
      </c>
      <c r="B63" s="30">
        <v>6667</v>
      </c>
      <c r="C63" s="27">
        <v>0.93643617630004905</v>
      </c>
      <c r="D63" s="27">
        <v>5.9933431446552297E-2</v>
      </c>
      <c r="E63" s="27">
        <v>3.2005654647946401E-3</v>
      </c>
      <c r="F63" s="27">
        <v>3.2688592909835301E-4</v>
      </c>
      <c r="G63" s="27">
        <v>4.1643783333711299E-5</v>
      </c>
      <c r="H63" s="27">
        <v>6.1311453464441001E-5</v>
      </c>
      <c r="I63" s="33">
        <v>6.7849658429622706E-2</v>
      </c>
    </row>
    <row r="64" spans="1:9" x14ac:dyDescent="0.2">
      <c r="A64" s="2" t="s">
        <v>81</v>
      </c>
      <c r="B64" s="30">
        <v>272</v>
      </c>
      <c r="C64" s="27">
        <v>0.83128577470779397</v>
      </c>
      <c r="D64" s="27">
        <v>0.14831638336181599</v>
      </c>
      <c r="E64" s="27">
        <v>2.0397851243615199E-2</v>
      </c>
      <c r="F64" s="27">
        <v>0</v>
      </c>
      <c r="G64" s="27">
        <v>0</v>
      </c>
      <c r="H64" s="27">
        <v>0</v>
      </c>
      <c r="I64" s="33">
        <v>0.18911208212375599</v>
      </c>
    </row>
    <row r="65" spans="1:9" x14ac:dyDescent="0.2">
      <c r="A65" s="2" t="s">
        <v>82</v>
      </c>
      <c r="B65" s="30">
        <v>568</v>
      </c>
      <c r="C65" s="27">
        <v>0.90314418077468905</v>
      </c>
      <c r="D65" s="27">
        <v>8.9924134314060197E-2</v>
      </c>
      <c r="E65" s="27">
        <v>6.93168630823493E-3</v>
      </c>
      <c r="F65" s="27">
        <v>0</v>
      </c>
      <c r="G65" s="27">
        <v>0</v>
      </c>
      <c r="H65" s="27">
        <v>0</v>
      </c>
      <c r="I65" s="33">
        <v>0.103787511587143</v>
      </c>
    </row>
    <row r="66" spans="1:9" x14ac:dyDescent="0.2">
      <c r="A66" s="2" t="s">
        <v>83</v>
      </c>
      <c r="B66" s="30">
        <v>755</v>
      </c>
      <c r="C66" s="27">
        <v>0.89322900772094704</v>
      </c>
      <c r="D66" s="27">
        <v>9.7455859184265095E-2</v>
      </c>
      <c r="E66" s="27">
        <v>9.2277061194181408E-3</v>
      </c>
      <c r="F66" s="27">
        <v>0</v>
      </c>
      <c r="G66" s="27">
        <v>8.7420827185269405E-5</v>
      </c>
      <c r="H66" s="27">
        <v>0</v>
      </c>
      <c r="I66" s="33">
        <v>0.116260960698128</v>
      </c>
    </row>
    <row r="67" spans="1:9" x14ac:dyDescent="0.2">
      <c r="A67" s="5" t="s">
        <v>84</v>
      </c>
      <c r="B67" s="29" t="s">
        <v>1</v>
      </c>
      <c r="C67" s="26" t="s">
        <v>1</v>
      </c>
      <c r="D67" s="26" t="s">
        <v>1</v>
      </c>
      <c r="E67" s="26" t="s">
        <v>1</v>
      </c>
      <c r="F67" s="26" t="s">
        <v>1</v>
      </c>
      <c r="G67" s="26" t="s">
        <v>1</v>
      </c>
      <c r="H67" s="26" t="s">
        <v>1</v>
      </c>
      <c r="I67" s="32" t="s">
        <v>1</v>
      </c>
    </row>
    <row r="68" spans="1:9" x14ac:dyDescent="0.2">
      <c r="A68" s="2" t="s">
        <v>85</v>
      </c>
      <c r="B68" s="30">
        <v>7612</v>
      </c>
      <c r="C68" s="27">
        <v>0.92732572555542003</v>
      </c>
      <c r="D68" s="27">
        <v>6.7821271717548398E-2</v>
      </c>
      <c r="E68" s="27">
        <v>4.4511971063911897E-3</v>
      </c>
      <c r="F68" s="27">
        <v>3.0007239547558102E-4</v>
      </c>
      <c r="G68" s="27">
        <v>4.5465694711310803E-5</v>
      </c>
      <c r="H68" s="27">
        <v>5.6282242439920103E-5</v>
      </c>
      <c r="I68" s="33">
        <v>7.81434401869774E-2</v>
      </c>
    </row>
    <row r="69" spans="1:9" x14ac:dyDescent="0.2">
      <c r="A69" s="2" t="s">
        <v>86</v>
      </c>
      <c r="B69" s="30">
        <v>200</v>
      </c>
      <c r="C69" s="27">
        <v>0.89960712194442705</v>
      </c>
      <c r="D69" s="27">
        <v>9.5288433134555803E-2</v>
      </c>
      <c r="E69" s="27">
        <v>5.1044467836618397E-3</v>
      </c>
      <c r="F69" s="27">
        <v>0</v>
      </c>
      <c r="G69" s="27">
        <v>0</v>
      </c>
      <c r="H69" s="27">
        <v>0</v>
      </c>
      <c r="I69" s="33">
        <v>0.10549733042716999</v>
      </c>
    </row>
    <row r="70" spans="1:9" x14ac:dyDescent="0.2">
      <c r="A70" s="2" t="s">
        <v>87</v>
      </c>
      <c r="B70" s="30">
        <v>461</v>
      </c>
      <c r="C70" s="27">
        <v>0.96049380302429199</v>
      </c>
      <c r="D70" s="27">
        <v>3.7491403520107297E-2</v>
      </c>
      <c r="E70" s="27">
        <v>2.0147885661572201E-3</v>
      </c>
      <c r="F70" s="27">
        <v>0</v>
      </c>
      <c r="G70" s="27">
        <v>0</v>
      </c>
      <c r="H70" s="27">
        <v>0</v>
      </c>
      <c r="I70" s="33">
        <v>4.15209792554379E-2</v>
      </c>
    </row>
    <row r="71" spans="1:9" x14ac:dyDescent="0.2">
      <c r="A71" s="2" t="s">
        <v>88</v>
      </c>
      <c r="B71" s="30">
        <v>54</v>
      </c>
      <c r="C71" s="27">
        <v>0.95270013809204102</v>
      </c>
      <c r="D71" s="27">
        <v>4.7299847006797797E-2</v>
      </c>
      <c r="E71" s="27">
        <v>0</v>
      </c>
      <c r="F71" s="27">
        <v>0</v>
      </c>
      <c r="G71" s="27">
        <v>0</v>
      </c>
      <c r="H71" s="27">
        <v>0</v>
      </c>
      <c r="I71" s="33">
        <v>4.7299850732088103E-2</v>
      </c>
    </row>
    <row r="72" spans="1:9" x14ac:dyDescent="0.2">
      <c r="A72" s="5" t="s">
        <v>89</v>
      </c>
      <c r="B72" s="29" t="s">
        <v>1</v>
      </c>
      <c r="C72" s="26" t="s">
        <v>1</v>
      </c>
      <c r="D72" s="26" t="s">
        <v>1</v>
      </c>
      <c r="E72" s="26" t="s">
        <v>1</v>
      </c>
      <c r="F72" s="26" t="s">
        <v>1</v>
      </c>
      <c r="G72" s="26" t="s">
        <v>1</v>
      </c>
      <c r="H72" s="26" t="s">
        <v>1</v>
      </c>
      <c r="I72" s="32" t="s">
        <v>1</v>
      </c>
    </row>
    <row r="73" spans="1:9" x14ac:dyDescent="0.2">
      <c r="A73" s="2" t="s">
        <v>89</v>
      </c>
      <c r="B73" s="30">
        <v>4085</v>
      </c>
      <c r="C73" s="27">
        <v>0.93746083974838301</v>
      </c>
      <c r="D73" s="27">
        <v>5.9397507458925199E-2</v>
      </c>
      <c r="E73" s="27">
        <v>2.5873242411762502E-3</v>
      </c>
      <c r="F73" s="27">
        <v>4.2450355249457099E-4</v>
      </c>
      <c r="G73" s="27">
        <v>5.0175978685729199E-5</v>
      </c>
      <c r="H73" s="27">
        <v>7.9620825999882099E-5</v>
      </c>
      <c r="I73" s="33">
        <v>6.6524088382720906E-2</v>
      </c>
    </row>
    <row r="74" spans="1:9" x14ac:dyDescent="0.2">
      <c r="A74" s="2" t="s">
        <v>90</v>
      </c>
      <c r="B74" s="30">
        <v>1984</v>
      </c>
      <c r="C74" s="27">
        <v>0.88012731075286899</v>
      </c>
      <c r="D74" s="27">
        <v>0.107840061187744</v>
      </c>
      <c r="E74" s="27">
        <v>1.1931009590625799E-2</v>
      </c>
      <c r="F74" s="27">
        <v>0</v>
      </c>
      <c r="G74" s="27">
        <v>1.01613193692174E-4</v>
      </c>
      <c r="H74" s="27">
        <v>0</v>
      </c>
      <c r="I74" s="33">
        <v>0.13210853934288</v>
      </c>
    </row>
    <row r="75" spans="1:9" x14ac:dyDescent="0.2">
      <c r="A75" s="5" t="s">
        <v>91</v>
      </c>
      <c r="B75" s="29" t="s">
        <v>1</v>
      </c>
      <c r="C75" s="26" t="s">
        <v>1</v>
      </c>
      <c r="D75" s="26" t="s">
        <v>1</v>
      </c>
      <c r="E75" s="26" t="s">
        <v>1</v>
      </c>
      <c r="F75" s="26" t="s">
        <v>1</v>
      </c>
      <c r="G75" s="26" t="s">
        <v>1</v>
      </c>
      <c r="H75" s="26" t="s">
        <v>1</v>
      </c>
      <c r="I75" s="32" t="s">
        <v>1</v>
      </c>
    </row>
    <row r="76" spans="1:9" x14ac:dyDescent="0.2">
      <c r="A76" s="2" t="s">
        <v>92</v>
      </c>
      <c r="B76" s="30">
        <v>2025</v>
      </c>
      <c r="C76" s="27">
        <v>0.93199449777603105</v>
      </c>
      <c r="D76" s="27">
        <v>6.4076617360115107E-2</v>
      </c>
      <c r="E76" s="27">
        <v>2.9378794133663199E-3</v>
      </c>
      <c r="F76" s="27">
        <v>8.8624993804842201E-4</v>
      </c>
      <c r="G76" s="27">
        <v>1.04754035419319E-4</v>
      </c>
      <c r="H76" s="27">
        <v>0</v>
      </c>
      <c r="I76" s="33">
        <v>7.3030136525631006E-2</v>
      </c>
    </row>
    <row r="77" spans="1:9" x14ac:dyDescent="0.2">
      <c r="A77" s="2" t="s">
        <v>93</v>
      </c>
      <c r="B77" s="30">
        <v>1042</v>
      </c>
      <c r="C77" s="27">
        <v>0.92092692852020297</v>
      </c>
      <c r="D77" s="27">
        <v>7.3747515678405803E-2</v>
      </c>
      <c r="E77" s="27">
        <v>5.3255627863109103E-3</v>
      </c>
      <c r="F77" s="27">
        <v>0</v>
      </c>
      <c r="G77" s="27">
        <v>0</v>
      </c>
      <c r="H77" s="27">
        <v>0</v>
      </c>
      <c r="I77" s="33">
        <v>8.43986421823502E-2</v>
      </c>
    </row>
    <row r="78" spans="1:9" x14ac:dyDescent="0.2">
      <c r="A78" s="2" t="s">
        <v>94</v>
      </c>
      <c r="B78" s="30">
        <v>2969</v>
      </c>
      <c r="C78" s="27">
        <v>0.93403780460357699</v>
      </c>
      <c r="D78" s="27">
        <v>6.1883855611085899E-2</v>
      </c>
      <c r="E78" s="27">
        <v>3.86462244205177E-3</v>
      </c>
      <c r="F78" s="27">
        <v>0</v>
      </c>
      <c r="G78" s="27">
        <v>3.2238403946394101E-5</v>
      </c>
      <c r="H78" s="27">
        <v>1.8149254901800299E-4</v>
      </c>
      <c r="I78" s="33">
        <v>7.0831008255481706E-2</v>
      </c>
    </row>
    <row r="79" spans="1:9" x14ac:dyDescent="0.2">
      <c r="A79" s="5" t="s">
        <v>95</v>
      </c>
      <c r="B79" s="29" t="s">
        <v>1</v>
      </c>
      <c r="C79" s="26" t="s">
        <v>1</v>
      </c>
      <c r="D79" s="26" t="s">
        <v>1</v>
      </c>
      <c r="E79" s="26" t="s">
        <v>1</v>
      </c>
      <c r="F79" s="26" t="s">
        <v>1</v>
      </c>
      <c r="G79" s="26" t="s">
        <v>1</v>
      </c>
      <c r="H79" s="26" t="s">
        <v>1</v>
      </c>
      <c r="I79" s="32" t="s">
        <v>1</v>
      </c>
    </row>
    <row r="80" spans="1:9" x14ac:dyDescent="0.2">
      <c r="A80" s="2" t="s">
        <v>96</v>
      </c>
      <c r="B80" s="30">
        <v>1058</v>
      </c>
      <c r="C80" s="27">
        <v>0.92351907491684004</v>
      </c>
      <c r="D80" s="27">
        <v>7.1760073304176303E-2</v>
      </c>
      <c r="E80" s="27">
        <v>4.7029643319547202E-3</v>
      </c>
      <c r="F80" s="27">
        <v>0</v>
      </c>
      <c r="G80" s="27">
        <v>1.78922309714835E-5</v>
      </c>
      <c r="H80" s="27">
        <v>0</v>
      </c>
      <c r="I80" s="33">
        <v>8.1237569451332106E-2</v>
      </c>
    </row>
    <row r="81" spans="1:9" x14ac:dyDescent="0.2">
      <c r="A81" s="2" t="s">
        <v>97</v>
      </c>
      <c r="B81" s="30">
        <v>1171</v>
      </c>
      <c r="C81" s="27">
        <v>0.93701952695846602</v>
      </c>
      <c r="D81" s="27">
        <v>6.1606809496879598E-2</v>
      </c>
      <c r="E81" s="27">
        <v>9.5696188509464296E-4</v>
      </c>
      <c r="F81" s="27">
        <v>0</v>
      </c>
      <c r="G81" s="27">
        <v>0</v>
      </c>
      <c r="H81" s="27">
        <v>4.1673079249449101E-4</v>
      </c>
      <c r="I81" s="33">
        <v>6.6021122038364397E-2</v>
      </c>
    </row>
    <row r="82" spans="1:9" x14ac:dyDescent="0.2">
      <c r="A82" s="2" t="s">
        <v>98</v>
      </c>
      <c r="B82" s="30">
        <v>246</v>
      </c>
      <c r="C82" s="27">
        <v>0.92083531618118297</v>
      </c>
      <c r="D82" s="27">
        <v>7.1832053363323198E-2</v>
      </c>
      <c r="E82" s="27">
        <v>7.3326448909938301E-3</v>
      </c>
      <c r="F82" s="27">
        <v>0</v>
      </c>
      <c r="G82" s="27">
        <v>0</v>
      </c>
      <c r="H82" s="27">
        <v>0</v>
      </c>
      <c r="I82" s="33">
        <v>8.6497336626052898E-2</v>
      </c>
    </row>
    <row r="83" spans="1:9" x14ac:dyDescent="0.2">
      <c r="A83" s="2" t="s">
        <v>99</v>
      </c>
      <c r="B83" s="30">
        <v>677</v>
      </c>
      <c r="C83" s="27">
        <v>0.96315109729766801</v>
      </c>
      <c r="D83" s="27">
        <v>3.4775190055370303E-2</v>
      </c>
      <c r="E83" s="27">
        <v>2.0736863370984801E-3</v>
      </c>
      <c r="F83" s="27">
        <v>0</v>
      </c>
      <c r="G83" s="27">
        <v>0</v>
      </c>
      <c r="H83" s="27">
        <v>0</v>
      </c>
      <c r="I83" s="33">
        <v>3.8922559469938299E-2</v>
      </c>
    </row>
    <row r="84" spans="1:9" x14ac:dyDescent="0.2">
      <c r="A84" s="2" t="s">
        <v>100</v>
      </c>
      <c r="B84" s="30">
        <v>361</v>
      </c>
      <c r="C84" s="27">
        <v>0.94204246997833296</v>
      </c>
      <c r="D84" s="27">
        <v>5.5191099643707303E-2</v>
      </c>
      <c r="E84" s="27">
        <v>2.7664429508149598E-3</v>
      </c>
      <c r="F84" s="27">
        <v>0</v>
      </c>
      <c r="G84" s="27">
        <v>0</v>
      </c>
      <c r="H84" s="27">
        <v>0</v>
      </c>
      <c r="I84" s="33">
        <v>6.0723979026079199E-2</v>
      </c>
    </row>
    <row r="85" spans="1:9" x14ac:dyDescent="0.2">
      <c r="A85" s="2" t="s">
        <v>101</v>
      </c>
      <c r="B85" s="30">
        <v>973</v>
      </c>
      <c r="C85" s="27">
        <v>0.89634537696838401</v>
      </c>
      <c r="D85" s="27">
        <v>9.3272671103477506E-2</v>
      </c>
      <c r="E85" s="27">
        <v>6.49914424866438E-3</v>
      </c>
      <c r="F85" s="27">
        <v>3.8828169927000999E-3</v>
      </c>
      <c r="G85" s="27">
        <v>0</v>
      </c>
      <c r="H85" s="27">
        <v>0</v>
      </c>
      <c r="I85" s="33">
        <v>0.11791940778493901</v>
      </c>
    </row>
    <row r="86" spans="1:9" x14ac:dyDescent="0.2">
      <c r="A86" s="2" t="s">
        <v>102</v>
      </c>
      <c r="B86" s="30">
        <v>299</v>
      </c>
      <c r="C86" s="27">
        <v>0.78939735889434803</v>
      </c>
      <c r="D86" s="27">
        <v>0.19197881221771201</v>
      </c>
      <c r="E86" s="27">
        <v>1.63349341601133E-2</v>
      </c>
      <c r="F86" s="27">
        <v>0</v>
      </c>
      <c r="G86" s="27">
        <v>2.2888761013746301E-3</v>
      </c>
      <c r="H86" s="27">
        <v>0</v>
      </c>
      <c r="I86" s="33">
        <v>0.233804181218147</v>
      </c>
    </row>
    <row r="87" spans="1:9" x14ac:dyDescent="0.2">
      <c r="A87" s="2" t="s">
        <v>103</v>
      </c>
      <c r="B87" s="30">
        <v>341</v>
      </c>
      <c r="C87" s="27">
        <v>0.85724848508834794</v>
      </c>
      <c r="D87" s="27">
        <v>0.13805204629898099</v>
      </c>
      <c r="E87" s="27">
        <v>4.6994439326226703E-3</v>
      </c>
      <c r="F87" s="27">
        <v>0</v>
      </c>
      <c r="G87" s="27">
        <v>0</v>
      </c>
      <c r="H87" s="27">
        <v>0</v>
      </c>
      <c r="I87" s="33">
        <v>0.14745093882083901</v>
      </c>
    </row>
    <row r="88" spans="1:9" x14ac:dyDescent="0.2">
      <c r="A88" s="2" t="s">
        <v>104</v>
      </c>
      <c r="B88" s="30">
        <v>859</v>
      </c>
      <c r="C88" s="27">
        <v>0.94978874921798695</v>
      </c>
      <c r="D88" s="27">
        <v>4.7056317329406697E-2</v>
      </c>
      <c r="E88" s="27">
        <v>3.15492087975144E-3</v>
      </c>
      <c r="F88" s="27">
        <v>0</v>
      </c>
      <c r="G88" s="27">
        <v>0</v>
      </c>
      <c r="H88" s="27">
        <v>0</v>
      </c>
      <c r="I88" s="33">
        <v>5.33661581575871E-2</v>
      </c>
    </row>
    <row r="89" spans="1:9" x14ac:dyDescent="0.2">
      <c r="A89" s="5" t="s">
        <v>105</v>
      </c>
      <c r="B89" s="29" t="s">
        <v>1</v>
      </c>
      <c r="C89" s="26" t="s">
        <v>1</v>
      </c>
      <c r="D89" s="26" t="s">
        <v>1</v>
      </c>
      <c r="E89" s="26" t="s">
        <v>1</v>
      </c>
      <c r="F89" s="26" t="s">
        <v>1</v>
      </c>
      <c r="G89" s="26" t="s">
        <v>1</v>
      </c>
      <c r="H89" s="26" t="s">
        <v>1</v>
      </c>
      <c r="I89" s="32" t="s">
        <v>1</v>
      </c>
    </row>
    <row r="90" spans="1:9" x14ac:dyDescent="0.2">
      <c r="A90" s="2" t="s">
        <v>106</v>
      </c>
      <c r="B90" s="30">
        <v>922</v>
      </c>
      <c r="C90" s="27">
        <v>0.97983151674270597</v>
      </c>
      <c r="D90" s="27">
        <v>1.6141708940267601E-2</v>
      </c>
      <c r="E90" s="27">
        <v>4.0267920121550603E-3</v>
      </c>
      <c r="F90" s="27">
        <v>0</v>
      </c>
      <c r="G90" s="27">
        <v>0</v>
      </c>
      <c r="H90" s="27">
        <v>0</v>
      </c>
      <c r="I90" s="33">
        <v>2.4195289239287401E-2</v>
      </c>
    </row>
    <row r="91" spans="1:9" x14ac:dyDescent="0.2">
      <c r="A91" s="2" t="s">
        <v>107</v>
      </c>
      <c r="B91" s="30">
        <v>2171</v>
      </c>
      <c r="C91" s="27">
        <v>0.95617038011550903</v>
      </c>
      <c r="D91" s="27">
        <v>4.1623786091804497E-2</v>
      </c>
      <c r="E91" s="27">
        <v>1.26907357480377E-3</v>
      </c>
      <c r="F91" s="27">
        <v>9.2821766156703201E-4</v>
      </c>
      <c r="G91" s="27">
        <v>8.5361252786242403E-6</v>
      </c>
      <c r="H91" s="27">
        <v>0</v>
      </c>
      <c r="I91" s="33">
        <v>4.6980731189250897E-2</v>
      </c>
    </row>
    <row r="92" spans="1:9" x14ac:dyDescent="0.2">
      <c r="A92" s="2" t="s">
        <v>108</v>
      </c>
      <c r="B92" s="30">
        <v>3925</v>
      </c>
      <c r="C92" s="27">
        <v>0.90688306093215898</v>
      </c>
      <c r="D92" s="27">
        <v>8.8873751461505904E-2</v>
      </c>
      <c r="E92" s="27">
        <v>4.1217142716050096E-3</v>
      </c>
      <c r="F92" s="27">
        <v>0</v>
      </c>
      <c r="G92" s="27">
        <v>0</v>
      </c>
      <c r="H92" s="27">
        <v>1.21479337394703E-4</v>
      </c>
      <c r="I92" s="33">
        <v>9.7846053540706607E-2</v>
      </c>
    </row>
    <row r="93" spans="1:9" x14ac:dyDescent="0.2">
      <c r="A93" s="2" t="s">
        <v>109</v>
      </c>
      <c r="B93" s="30">
        <v>689</v>
      </c>
      <c r="C93" s="27">
        <v>0.79073935747146595</v>
      </c>
      <c r="D93" s="27">
        <v>0.18329149484634399</v>
      </c>
      <c r="E93" s="27">
        <v>2.52748019993305E-2</v>
      </c>
      <c r="F93" s="27">
        <v>0</v>
      </c>
      <c r="G93" s="27">
        <v>6.9433299358934197E-4</v>
      </c>
      <c r="H93" s="27">
        <v>0</v>
      </c>
      <c r="I93" s="33">
        <v>0.23661844432354001</v>
      </c>
    </row>
    <row r="94" spans="1:9" x14ac:dyDescent="0.2">
      <c r="A94" s="5" t="s">
        <v>110</v>
      </c>
      <c r="B94" s="29" t="s">
        <v>1</v>
      </c>
      <c r="C94" s="26" t="s">
        <v>1</v>
      </c>
      <c r="D94" s="26" t="s">
        <v>1</v>
      </c>
      <c r="E94" s="26" t="s">
        <v>1</v>
      </c>
      <c r="F94" s="26" t="s">
        <v>1</v>
      </c>
      <c r="G94" s="26" t="s">
        <v>1</v>
      </c>
      <c r="H94" s="26" t="s">
        <v>1</v>
      </c>
      <c r="I94" s="32" t="s">
        <v>1</v>
      </c>
    </row>
    <row r="95" spans="1:9" x14ac:dyDescent="0.2">
      <c r="A95" s="2" t="s">
        <v>106</v>
      </c>
      <c r="B95" s="30">
        <v>1471</v>
      </c>
      <c r="C95" s="27">
        <v>0.97600620985031095</v>
      </c>
      <c r="D95" s="27">
        <v>2.1244877949357002E-2</v>
      </c>
      <c r="E95" s="27">
        <v>2.74893338792026E-3</v>
      </c>
      <c r="F95" s="27">
        <v>0</v>
      </c>
      <c r="G95" s="27">
        <v>0</v>
      </c>
      <c r="H95" s="27">
        <v>0</v>
      </c>
      <c r="I95" s="33">
        <v>2.67427396029234E-2</v>
      </c>
    </row>
    <row r="96" spans="1:9" x14ac:dyDescent="0.2">
      <c r="A96" s="2" t="s">
        <v>107</v>
      </c>
      <c r="B96" s="30">
        <v>2913</v>
      </c>
      <c r="C96" s="27">
        <v>0.94430363178253196</v>
      </c>
      <c r="D96" s="27">
        <v>5.2235376089811297E-2</v>
      </c>
      <c r="E96" s="27">
        <v>2.5729238986968998E-3</v>
      </c>
      <c r="F96" s="27">
        <v>7.4208382284268704E-4</v>
      </c>
      <c r="G96" s="27">
        <v>6.8243912210164101E-6</v>
      </c>
      <c r="H96" s="27">
        <v>1.3918688637204501E-4</v>
      </c>
      <c r="I96" s="33">
        <v>6.0469888150692E-2</v>
      </c>
    </row>
    <row r="97" spans="1:9" x14ac:dyDescent="0.2">
      <c r="A97" s="2" t="s">
        <v>108</v>
      </c>
      <c r="B97" s="30">
        <v>2959</v>
      </c>
      <c r="C97" s="27">
        <v>0.88421583175659202</v>
      </c>
      <c r="D97" s="27">
        <v>0.10969460010528601</v>
      </c>
      <c r="E97" s="27">
        <v>6.0669071972370096E-3</v>
      </c>
      <c r="F97" s="27">
        <v>0</v>
      </c>
      <c r="G97" s="27">
        <v>2.26514657697408E-5</v>
      </c>
      <c r="H97" s="27">
        <v>0</v>
      </c>
      <c r="I97" s="33">
        <v>0.121919021010399</v>
      </c>
    </row>
    <row r="98" spans="1:9" x14ac:dyDescent="0.2">
      <c r="A98" s="2" t="s">
        <v>109</v>
      </c>
      <c r="B98" s="30">
        <v>364</v>
      </c>
      <c r="C98" s="27">
        <v>0.751151323318481</v>
      </c>
      <c r="D98" s="27">
        <v>0.219630807638168</v>
      </c>
      <c r="E98" s="27">
        <v>2.80763544142246E-2</v>
      </c>
      <c r="F98" s="27">
        <v>0</v>
      </c>
      <c r="G98" s="27">
        <v>1.1415128828957701E-3</v>
      </c>
      <c r="H98" s="27">
        <v>0</v>
      </c>
      <c r="I98" s="33">
        <v>0.28034958243370101</v>
      </c>
    </row>
    <row r="99" spans="1:9" x14ac:dyDescent="0.2">
      <c r="A99" s="5" t="s">
        <v>111</v>
      </c>
      <c r="B99" s="29" t="s">
        <v>1</v>
      </c>
      <c r="C99" s="26" t="s">
        <v>1</v>
      </c>
      <c r="D99" s="26" t="s">
        <v>1</v>
      </c>
      <c r="E99" s="26" t="s">
        <v>1</v>
      </c>
      <c r="F99" s="26" t="s">
        <v>1</v>
      </c>
      <c r="G99" s="26" t="s">
        <v>1</v>
      </c>
      <c r="H99" s="26" t="s">
        <v>1</v>
      </c>
      <c r="I99" s="32" t="s">
        <v>1</v>
      </c>
    </row>
    <row r="100" spans="1:9" x14ac:dyDescent="0.2">
      <c r="A100" s="2" t="s">
        <v>112</v>
      </c>
      <c r="B100" s="30">
        <v>497</v>
      </c>
      <c r="C100" s="27">
        <v>0.94500750303268399</v>
      </c>
      <c r="D100" s="27">
        <v>5.3776916116476101E-2</v>
      </c>
      <c r="E100" s="27">
        <v>1.21556781232357E-3</v>
      </c>
      <c r="F100" s="27">
        <v>0</v>
      </c>
      <c r="G100" s="27">
        <v>0</v>
      </c>
      <c r="H100" s="27">
        <v>0</v>
      </c>
      <c r="I100" s="33">
        <v>5.6208051741123199E-2</v>
      </c>
    </row>
    <row r="101" spans="1:9" x14ac:dyDescent="0.2">
      <c r="A101" s="2" t="s">
        <v>113</v>
      </c>
      <c r="B101" s="30">
        <v>1211</v>
      </c>
      <c r="C101" s="27">
        <v>0.93345403671264604</v>
      </c>
      <c r="D101" s="27">
        <v>6.4977943897247301E-2</v>
      </c>
      <c r="E101" s="27">
        <v>1.56800949480385E-3</v>
      </c>
      <c r="F101" s="27">
        <v>0</v>
      </c>
      <c r="G101" s="27">
        <v>0</v>
      </c>
      <c r="H101" s="27">
        <v>0</v>
      </c>
      <c r="I101" s="33">
        <v>6.8113960325717898E-2</v>
      </c>
    </row>
    <row r="102" spans="1:9" x14ac:dyDescent="0.2">
      <c r="A102" s="2" t="s">
        <v>114</v>
      </c>
      <c r="B102" s="30">
        <v>1735</v>
      </c>
      <c r="C102" s="27">
        <v>0.90754359960555997</v>
      </c>
      <c r="D102" s="27">
        <v>8.3459019660949693E-2</v>
      </c>
      <c r="E102" s="27">
        <v>7.5519806705415197E-3</v>
      </c>
      <c r="F102" s="27">
        <v>1.2820465490221999E-3</v>
      </c>
      <c r="G102" s="27">
        <v>1.6332691302523001E-4</v>
      </c>
      <c r="H102" s="27">
        <v>0</v>
      </c>
      <c r="I102" s="33">
        <v>0.103062428534031</v>
      </c>
    </row>
    <row r="103" spans="1:9" x14ac:dyDescent="0.2">
      <c r="A103" s="2" t="s">
        <v>115</v>
      </c>
      <c r="B103" s="30">
        <v>1201</v>
      </c>
      <c r="C103" s="27">
        <v>0.87194246053695701</v>
      </c>
      <c r="D103" s="27">
        <v>0.116096846759319</v>
      </c>
      <c r="E103" s="27">
        <v>1.19069451466203E-2</v>
      </c>
      <c r="F103" s="27">
        <v>0</v>
      </c>
      <c r="G103" s="27">
        <v>5.3768686484545503E-5</v>
      </c>
      <c r="H103" s="27">
        <v>0</v>
      </c>
      <c r="I103" s="33">
        <v>0.14012581110000599</v>
      </c>
    </row>
    <row r="104" spans="1:9" x14ac:dyDescent="0.2">
      <c r="A104" s="2" t="s">
        <v>116</v>
      </c>
      <c r="B104" s="30">
        <v>1368</v>
      </c>
      <c r="C104" s="27">
        <v>0.904826819896698</v>
      </c>
      <c r="D104" s="27">
        <v>8.9995354413986206E-2</v>
      </c>
      <c r="E104" s="27">
        <v>4.8581990413367696E-3</v>
      </c>
      <c r="F104" s="27">
        <v>0</v>
      </c>
      <c r="G104" s="27">
        <v>0</v>
      </c>
      <c r="H104" s="27">
        <v>3.1962746288627402E-4</v>
      </c>
      <c r="I104" s="33">
        <v>0.101629510521889</v>
      </c>
    </row>
    <row r="105" spans="1:9" x14ac:dyDescent="0.2">
      <c r="A105" s="2" t="s">
        <v>117</v>
      </c>
      <c r="B105" s="30">
        <v>1287</v>
      </c>
      <c r="C105" s="27">
        <v>0.97733980417251598</v>
      </c>
      <c r="D105" s="27">
        <v>2.2426689043641101E-2</v>
      </c>
      <c r="E105" s="27">
        <v>2.33498518355191E-4</v>
      </c>
      <c r="F105" s="27">
        <v>0</v>
      </c>
      <c r="G105" s="27">
        <v>0</v>
      </c>
      <c r="H105" s="27">
        <v>0</v>
      </c>
      <c r="I105" s="33">
        <v>2.2893689572811099E-2</v>
      </c>
    </row>
    <row r="106" spans="1:9" x14ac:dyDescent="0.2">
      <c r="A106" s="2" t="s">
        <v>118</v>
      </c>
      <c r="B106" s="30">
        <v>990</v>
      </c>
      <c r="C106" s="27">
        <v>0.99722206592559803</v>
      </c>
      <c r="D106" s="27">
        <v>2.7192353736609199E-3</v>
      </c>
      <c r="E106" s="27">
        <v>5.8703411923488602E-5</v>
      </c>
      <c r="F106" s="27">
        <v>0</v>
      </c>
      <c r="G106" s="27">
        <v>0</v>
      </c>
      <c r="H106" s="27">
        <v>0</v>
      </c>
      <c r="I106" s="33">
        <v>2.83663999289274E-3</v>
      </c>
    </row>
    <row r="107" spans="1:9" x14ac:dyDescent="0.2">
      <c r="A107" s="5" t="s">
        <v>111</v>
      </c>
      <c r="B107" s="29" t="s">
        <v>1</v>
      </c>
      <c r="C107" s="26" t="s">
        <v>1</v>
      </c>
      <c r="D107" s="26" t="s">
        <v>1</v>
      </c>
      <c r="E107" s="26" t="s">
        <v>1</v>
      </c>
      <c r="F107" s="26" t="s">
        <v>1</v>
      </c>
      <c r="G107" s="26" t="s">
        <v>1</v>
      </c>
      <c r="H107" s="26" t="s">
        <v>1</v>
      </c>
      <c r="I107" s="32" t="s">
        <v>1</v>
      </c>
    </row>
    <row r="108" spans="1:9" x14ac:dyDescent="0.2">
      <c r="A108" s="2" t="s">
        <v>119</v>
      </c>
      <c r="B108" s="30">
        <v>1708</v>
      </c>
      <c r="C108" s="27">
        <v>0.93722480535507202</v>
      </c>
      <c r="D108" s="27">
        <v>6.1322193592786803E-2</v>
      </c>
      <c r="E108" s="27">
        <v>1.45298091229051E-3</v>
      </c>
      <c r="F108" s="27">
        <v>0</v>
      </c>
      <c r="G108" s="27">
        <v>0</v>
      </c>
      <c r="H108" s="27">
        <v>0</v>
      </c>
      <c r="I108" s="33">
        <v>6.4228162169456496E-2</v>
      </c>
    </row>
    <row r="109" spans="1:9" x14ac:dyDescent="0.2">
      <c r="A109" s="2" t="s">
        <v>120</v>
      </c>
      <c r="B109" s="30">
        <v>2424</v>
      </c>
      <c r="C109" s="27">
        <v>0.89863902330398604</v>
      </c>
      <c r="D109" s="27">
        <v>9.0218387544155093E-2</v>
      </c>
      <c r="E109" s="27">
        <v>1.00624691694975E-2</v>
      </c>
      <c r="F109" s="27">
        <v>9.3797710724174998E-4</v>
      </c>
      <c r="G109" s="27">
        <v>1.42118311487138E-4</v>
      </c>
      <c r="H109" s="27">
        <v>0</v>
      </c>
      <c r="I109" s="33">
        <v>0.113725729286671</v>
      </c>
    </row>
    <row r="110" spans="1:9" x14ac:dyDescent="0.2">
      <c r="A110" s="2" t="s">
        <v>121</v>
      </c>
      <c r="B110" s="30">
        <v>1880</v>
      </c>
      <c r="C110" s="27">
        <v>0.89677160978317305</v>
      </c>
      <c r="D110" s="27">
        <v>9.85005348920822E-2</v>
      </c>
      <c r="E110" s="27">
        <v>4.4775493443012203E-3</v>
      </c>
      <c r="F110" s="27">
        <v>0</v>
      </c>
      <c r="G110" s="27">
        <v>0</v>
      </c>
      <c r="H110" s="27">
        <v>2.5032070698216601E-4</v>
      </c>
      <c r="I110" s="33">
        <v>0.108957558870316</v>
      </c>
    </row>
    <row r="111" spans="1:9" x14ac:dyDescent="0.2">
      <c r="A111" s="2" t="s">
        <v>122</v>
      </c>
      <c r="B111" s="30">
        <v>2277</v>
      </c>
      <c r="C111" s="27">
        <v>0.98621189594268799</v>
      </c>
      <c r="D111" s="27">
        <v>1.3632616028189701E-2</v>
      </c>
      <c r="E111" s="27">
        <v>1.5549955423921301E-4</v>
      </c>
      <c r="F111" s="27">
        <v>0</v>
      </c>
      <c r="G111" s="27">
        <v>0</v>
      </c>
      <c r="H111" s="27">
        <v>0</v>
      </c>
      <c r="I111" s="33">
        <v>1.3943609781563299E-2</v>
      </c>
    </row>
    <row r="112" spans="1:9" x14ac:dyDescent="0.2">
      <c r="A112" s="5" t="s">
        <v>111</v>
      </c>
      <c r="B112" s="29" t="s">
        <v>1</v>
      </c>
      <c r="C112" s="26" t="s">
        <v>1</v>
      </c>
      <c r="D112" s="26" t="s">
        <v>1</v>
      </c>
      <c r="E112" s="26" t="s">
        <v>1</v>
      </c>
      <c r="F112" s="26" t="s">
        <v>1</v>
      </c>
      <c r="G112" s="26" t="s">
        <v>1</v>
      </c>
      <c r="H112" s="26" t="s">
        <v>1</v>
      </c>
      <c r="I112" s="32" t="s">
        <v>1</v>
      </c>
    </row>
    <row r="113" spans="1:9" x14ac:dyDescent="0.2">
      <c r="A113" s="2" t="s">
        <v>119</v>
      </c>
      <c r="B113" s="30">
        <v>1708</v>
      </c>
      <c r="C113" s="27">
        <v>0.93722480535507202</v>
      </c>
      <c r="D113" s="27">
        <v>6.1322193592786803E-2</v>
      </c>
      <c r="E113" s="27">
        <v>1.45298091229051E-3</v>
      </c>
      <c r="F113" s="27">
        <v>0</v>
      </c>
      <c r="G113" s="27">
        <v>0</v>
      </c>
      <c r="H113" s="27">
        <v>0</v>
      </c>
      <c r="I113" s="33">
        <v>6.4228162169456496E-2</v>
      </c>
    </row>
    <row r="114" spans="1:9" x14ac:dyDescent="0.2">
      <c r="A114" s="2" t="s">
        <v>123</v>
      </c>
      <c r="B114" s="30">
        <v>2936</v>
      </c>
      <c r="C114" s="27">
        <v>0.89454466104507402</v>
      </c>
      <c r="D114" s="27">
        <v>9.5375970005989102E-2</v>
      </c>
      <c r="E114" s="27">
        <v>9.1420961543917708E-3</v>
      </c>
      <c r="F114" s="27">
        <v>8.1393675645813303E-4</v>
      </c>
      <c r="G114" s="27">
        <v>1.2332425103522799E-4</v>
      </c>
      <c r="H114" s="27">
        <v>0</v>
      </c>
      <c r="I114" s="33">
        <v>0.116595268249512</v>
      </c>
    </row>
    <row r="115" spans="1:9" x14ac:dyDescent="0.2">
      <c r="A115" s="2" t="s">
        <v>124</v>
      </c>
      <c r="B115" s="30">
        <v>3645</v>
      </c>
      <c r="C115" s="27">
        <v>0.95263272523880005</v>
      </c>
      <c r="D115" s="27">
        <v>4.5139569789171198E-2</v>
      </c>
      <c r="E115" s="27">
        <v>2.0958140958100601E-3</v>
      </c>
      <c r="F115" s="27">
        <v>0</v>
      </c>
      <c r="G115" s="27">
        <v>0</v>
      </c>
      <c r="H115" s="27">
        <v>1.3187697913963299E-4</v>
      </c>
      <c r="I115" s="33">
        <v>5.01224584877491E-2</v>
      </c>
    </row>
    <row r="116" spans="1:9" x14ac:dyDescent="0.2">
      <c r="A116" s="5" t="s">
        <v>125</v>
      </c>
      <c r="B116" s="29" t="s">
        <v>1</v>
      </c>
      <c r="C116" s="26" t="s">
        <v>1</v>
      </c>
      <c r="D116" s="26" t="s">
        <v>1</v>
      </c>
      <c r="E116" s="26" t="s">
        <v>1</v>
      </c>
      <c r="F116" s="26" t="s">
        <v>1</v>
      </c>
      <c r="G116" s="26" t="s">
        <v>1</v>
      </c>
      <c r="H116" s="26" t="s">
        <v>1</v>
      </c>
      <c r="I116" s="32" t="s">
        <v>1</v>
      </c>
    </row>
    <row r="117" spans="1:9" x14ac:dyDescent="0.2">
      <c r="A117" s="2" t="s">
        <v>126</v>
      </c>
      <c r="B117" s="30">
        <v>1027</v>
      </c>
      <c r="C117" s="27">
        <v>0.97952955961227395</v>
      </c>
      <c r="D117" s="27">
        <v>1.6805320978164701E-2</v>
      </c>
      <c r="E117" s="27">
        <v>3.6651222035288802E-3</v>
      </c>
      <c r="F117" s="27">
        <v>0</v>
      </c>
      <c r="G117" s="27">
        <v>0</v>
      </c>
      <c r="H117" s="27">
        <v>0</v>
      </c>
      <c r="I117" s="33">
        <v>2.4135569110512699E-2</v>
      </c>
    </row>
    <row r="118" spans="1:9" x14ac:dyDescent="0.2">
      <c r="A118" s="2" t="s">
        <v>127</v>
      </c>
      <c r="B118" s="30">
        <v>277</v>
      </c>
      <c r="C118" s="27">
        <v>0.96760606765747104</v>
      </c>
      <c r="D118" s="27">
        <v>3.2128781080245999E-2</v>
      </c>
      <c r="E118" s="27">
        <v>2.6513618649914899E-4</v>
      </c>
      <c r="F118" s="27">
        <v>0</v>
      </c>
      <c r="G118" s="27">
        <v>0</v>
      </c>
      <c r="H118" s="27">
        <v>0</v>
      </c>
      <c r="I118" s="33">
        <v>3.2659050077199901E-2</v>
      </c>
    </row>
    <row r="119" spans="1:9" x14ac:dyDescent="0.2">
      <c r="A119" s="2" t="s">
        <v>128</v>
      </c>
      <c r="B119" s="30">
        <v>568</v>
      </c>
      <c r="C119" s="27">
        <v>0.96210348606109597</v>
      </c>
      <c r="D119" s="27">
        <v>3.6676194518804599E-2</v>
      </c>
      <c r="E119" s="27">
        <v>1.2203063815832099E-3</v>
      </c>
      <c r="F119" s="27">
        <v>0</v>
      </c>
      <c r="G119" s="27">
        <v>0</v>
      </c>
      <c r="H119" s="27">
        <v>0</v>
      </c>
      <c r="I119" s="33">
        <v>3.9116811007261297E-2</v>
      </c>
    </row>
    <row r="120" spans="1:9" x14ac:dyDescent="0.2">
      <c r="A120" s="2" t="s">
        <v>129</v>
      </c>
      <c r="B120" s="30">
        <v>1221</v>
      </c>
      <c r="C120" s="27">
        <v>0.94765341281890902</v>
      </c>
      <c r="D120" s="27">
        <v>4.8838060349225998E-2</v>
      </c>
      <c r="E120" s="27">
        <v>1.71914731618017E-3</v>
      </c>
      <c r="F120" s="27">
        <v>1.77308835554868E-3</v>
      </c>
      <c r="G120" s="27">
        <v>1.6305770259350501E-5</v>
      </c>
      <c r="H120" s="27">
        <v>0</v>
      </c>
      <c r="I120" s="33">
        <v>5.7660840451717398E-2</v>
      </c>
    </row>
    <row r="121" spans="1:9" x14ac:dyDescent="0.2">
      <c r="A121" s="2" t="s">
        <v>130</v>
      </c>
      <c r="B121" s="30">
        <v>1303</v>
      </c>
      <c r="C121" s="27">
        <v>0.93576818704605103</v>
      </c>
      <c r="D121" s="27">
        <v>6.0192920267581898E-2</v>
      </c>
      <c r="E121" s="27">
        <v>3.71852074749768E-3</v>
      </c>
      <c r="F121" s="27">
        <v>0</v>
      </c>
      <c r="G121" s="27">
        <v>0</v>
      </c>
      <c r="H121" s="27">
        <v>3.20373685099185E-4</v>
      </c>
      <c r="I121" s="33">
        <v>6.9552198052406297E-2</v>
      </c>
    </row>
    <row r="122" spans="1:9" x14ac:dyDescent="0.2">
      <c r="A122" s="2" t="s">
        <v>131</v>
      </c>
      <c r="B122" s="30">
        <v>742</v>
      </c>
      <c r="C122" s="27">
        <v>0.88114470243454002</v>
      </c>
      <c r="D122" s="27">
        <v>0.111937865614891</v>
      </c>
      <c r="E122" s="27">
        <v>6.9174082018435001E-3</v>
      </c>
      <c r="F122" s="27">
        <v>0</v>
      </c>
      <c r="G122" s="27">
        <v>0</v>
      </c>
      <c r="H122" s="27">
        <v>0</v>
      </c>
      <c r="I122" s="33">
        <v>0.125772684812546</v>
      </c>
    </row>
    <row r="123" spans="1:9" x14ac:dyDescent="0.2">
      <c r="A123" s="2" t="s">
        <v>132</v>
      </c>
      <c r="B123" s="30">
        <v>451</v>
      </c>
      <c r="C123" s="27">
        <v>0.91772592067718495</v>
      </c>
      <c r="D123" s="27">
        <v>8.1708893179893494E-2</v>
      </c>
      <c r="E123" s="27">
        <v>5.6519173085689501E-4</v>
      </c>
      <c r="F123" s="27">
        <v>0</v>
      </c>
      <c r="G123" s="27">
        <v>0</v>
      </c>
      <c r="H123" s="27">
        <v>0</v>
      </c>
      <c r="I123" s="33">
        <v>8.2839280366897597E-2</v>
      </c>
    </row>
    <row r="124" spans="1:9" x14ac:dyDescent="0.2">
      <c r="A124" s="3" t="s">
        <v>133</v>
      </c>
      <c r="B124" s="31">
        <v>2118</v>
      </c>
      <c r="C124" s="28">
        <v>0.85646295547485396</v>
      </c>
      <c r="D124" s="28">
        <v>0.13291950523853299</v>
      </c>
      <c r="E124" s="28">
        <v>1.04136588051915E-2</v>
      </c>
      <c r="F124" s="28">
        <v>0</v>
      </c>
      <c r="G124" s="28">
        <v>2.0389817655086501E-4</v>
      </c>
      <c r="H124" s="28">
        <v>0</v>
      </c>
      <c r="I124" s="34">
        <v>0.154562413692474</v>
      </c>
    </row>
    <row r="126" spans="1:9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386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53" t="s">
        <v>1</v>
      </c>
      <c r="C6" s="450" t="s">
        <v>1</v>
      </c>
      <c r="D6" s="450" t="s">
        <v>1</v>
      </c>
      <c r="E6" s="450" t="s">
        <v>1</v>
      </c>
      <c r="F6" s="450" t="s">
        <v>1</v>
      </c>
      <c r="G6" s="450" t="s">
        <v>1</v>
      </c>
      <c r="H6" s="456" t="s">
        <v>1</v>
      </c>
      <c r="I6" s="450" t="s">
        <v>1</v>
      </c>
    </row>
    <row r="7" spans="1:9" x14ac:dyDescent="0.2">
      <c r="A7" s="2" t="s">
        <v>26</v>
      </c>
      <c r="B7" s="454">
        <v>1032</v>
      </c>
      <c r="C7" s="451">
        <v>0.495900899171829</v>
      </c>
      <c r="D7" s="451">
        <v>0.38097015023231501</v>
      </c>
      <c r="E7" s="451">
        <v>9.9747635424137102E-2</v>
      </c>
      <c r="F7" s="451">
        <v>1.2210953980684299E-2</v>
      </c>
      <c r="G7" s="451">
        <v>1.1170355603098901E-2</v>
      </c>
      <c r="H7" s="457">
        <v>1.6617797613143901</v>
      </c>
      <c r="I7" s="451">
        <v>0.876871054304043</v>
      </c>
    </row>
    <row r="8" spans="1:9" x14ac:dyDescent="0.2">
      <c r="A8" s="5" t="s">
        <v>27</v>
      </c>
      <c r="B8" s="453" t="s">
        <v>1</v>
      </c>
      <c r="C8" s="450" t="s">
        <v>1</v>
      </c>
      <c r="D8" s="450" t="s">
        <v>1</v>
      </c>
      <c r="E8" s="450" t="s">
        <v>1</v>
      </c>
      <c r="F8" s="450" t="s">
        <v>1</v>
      </c>
      <c r="G8" s="450" t="s">
        <v>1</v>
      </c>
      <c r="H8" s="456" t="s">
        <v>1</v>
      </c>
      <c r="I8" s="450" t="s">
        <v>1</v>
      </c>
    </row>
    <row r="9" spans="1:9" x14ac:dyDescent="0.2">
      <c r="A9" s="2" t="s">
        <v>28</v>
      </c>
      <c r="B9" s="454">
        <v>365</v>
      </c>
      <c r="C9" s="451">
        <v>0.43754872679710399</v>
      </c>
      <c r="D9" s="451">
        <v>0.39840185642242398</v>
      </c>
      <c r="E9" s="451">
        <v>0.13605606555938701</v>
      </c>
      <c r="F9" s="451">
        <v>1.10332481563091E-2</v>
      </c>
      <c r="G9" s="451">
        <v>1.6960121691227001E-2</v>
      </c>
      <c r="H9" s="457">
        <v>1.7714542150497401</v>
      </c>
      <c r="I9" s="451">
        <v>0.83595056764873599</v>
      </c>
    </row>
    <row r="10" spans="1:9" x14ac:dyDescent="0.2">
      <c r="A10" s="2" t="s">
        <v>29</v>
      </c>
      <c r="B10" s="454">
        <v>45</v>
      </c>
      <c r="C10" s="451">
        <v>0.41708624362945601</v>
      </c>
      <c r="D10" s="451">
        <v>0.49715593457222002</v>
      </c>
      <c r="E10" s="451">
        <v>8.5757821798324599E-2</v>
      </c>
      <c r="F10" s="451">
        <v>0</v>
      </c>
      <c r="G10" s="451">
        <v>0</v>
      </c>
      <c r="H10" s="457">
        <v>1.6686716079711901</v>
      </c>
      <c r="I10" s="451">
        <v>0.91424217820167497</v>
      </c>
    </row>
    <row r="11" spans="1:9" x14ac:dyDescent="0.2">
      <c r="A11" s="2" t="s">
        <v>30</v>
      </c>
      <c r="B11" s="454">
        <v>148</v>
      </c>
      <c r="C11" s="451">
        <v>0.61795371770858798</v>
      </c>
      <c r="D11" s="451">
        <v>0.30800184607505798</v>
      </c>
      <c r="E11" s="451">
        <v>4.3620515614748001E-2</v>
      </c>
      <c r="F11" s="451">
        <v>9.1175977140665106E-3</v>
      </c>
      <c r="G11" s="451">
        <v>2.1306341513991401E-2</v>
      </c>
      <c r="H11" s="457">
        <v>1.5078209638595601</v>
      </c>
      <c r="I11" s="451">
        <v>0.92595554653638001</v>
      </c>
    </row>
    <row r="12" spans="1:9" x14ac:dyDescent="0.2">
      <c r="A12" s="2" t="s">
        <v>31</v>
      </c>
      <c r="B12" s="454">
        <v>189</v>
      </c>
      <c r="C12" s="451">
        <v>0.53472179174423196</v>
      </c>
      <c r="D12" s="451">
        <v>0.39398658275604198</v>
      </c>
      <c r="E12" s="451">
        <v>5.8946080505847903E-2</v>
      </c>
      <c r="F12" s="451">
        <v>1.23455608263612E-2</v>
      </c>
      <c r="G12" s="451">
        <v>0</v>
      </c>
      <c r="H12" s="457">
        <v>1.5489153861999501</v>
      </c>
      <c r="I12" s="451">
        <v>0.928708359796515</v>
      </c>
    </row>
    <row r="13" spans="1:9" x14ac:dyDescent="0.2">
      <c r="A13" s="2" t="s">
        <v>32</v>
      </c>
      <c r="B13" s="454">
        <v>88</v>
      </c>
      <c r="C13" s="451">
        <v>0.52088344097137496</v>
      </c>
      <c r="D13" s="451">
        <v>0.36427706480026201</v>
      </c>
      <c r="E13" s="451">
        <v>0.102397508919239</v>
      </c>
      <c r="F13" s="451">
        <v>1.2441989965736901E-2</v>
      </c>
      <c r="G13" s="451">
        <v>0</v>
      </c>
      <c r="H13" s="457">
        <v>1.6063979864120499</v>
      </c>
      <c r="I13" s="451">
        <v>0.88516050164978699</v>
      </c>
    </row>
    <row r="14" spans="1:9" x14ac:dyDescent="0.2">
      <c r="A14" s="2" t="s">
        <v>33</v>
      </c>
      <c r="B14" s="454">
        <v>163</v>
      </c>
      <c r="C14" s="451">
        <v>0.55966162681579601</v>
      </c>
      <c r="D14" s="451">
        <v>0.35364091396331798</v>
      </c>
      <c r="E14" s="451">
        <v>5.6133683770894997E-2</v>
      </c>
      <c r="F14" s="451">
        <v>2.4259096011519401E-2</v>
      </c>
      <c r="G14" s="451">
        <v>6.3046934083104099E-3</v>
      </c>
      <c r="H14" s="457">
        <v>1.56390428543091</v>
      </c>
      <c r="I14" s="451">
        <v>0.913302528020425</v>
      </c>
    </row>
    <row r="15" spans="1:9" x14ac:dyDescent="0.2">
      <c r="A15" s="5" t="s">
        <v>34</v>
      </c>
      <c r="B15" s="453" t="s">
        <v>1</v>
      </c>
      <c r="C15" s="450" t="s">
        <v>1</v>
      </c>
      <c r="D15" s="450" t="s">
        <v>1</v>
      </c>
      <c r="E15" s="450" t="s">
        <v>1</v>
      </c>
      <c r="F15" s="450" t="s">
        <v>1</v>
      </c>
      <c r="G15" s="450" t="s">
        <v>1</v>
      </c>
      <c r="H15" s="456" t="s">
        <v>1</v>
      </c>
      <c r="I15" s="450" t="s">
        <v>1</v>
      </c>
    </row>
    <row r="16" spans="1:9" x14ac:dyDescent="0.2">
      <c r="A16" s="2" t="s">
        <v>35</v>
      </c>
      <c r="B16" s="454">
        <v>664</v>
      </c>
      <c r="C16" s="451">
        <v>0.50546383857727095</v>
      </c>
      <c r="D16" s="451">
        <v>0.37134015560150102</v>
      </c>
      <c r="E16" s="451">
        <v>0.104998469352722</v>
      </c>
      <c r="F16" s="451">
        <v>1.3217329978942901E-2</v>
      </c>
      <c r="G16" s="451">
        <v>4.9801985733210997E-3</v>
      </c>
      <c r="H16" s="457">
        <v>1.6409099102020299</v>
      </c>
      <c r="I16" s="451">
        <v>0.87680400111976498</v>
      </c>
    </row>
    <row r="17" spans="1:9" x14ac:dyDescent="0.2">
      <c r="A17" s="2" t="s">
        <v>36</v>
      </c>
      <c r="B17" s="454">
        <v>47</v>
      </c>
      <c r="C17" s="451">
        <v>0.47557982802391102</v>
      </c>
      <c r="D17" s="451">
        <v>0.353011965751648</v>
      </c>
      <c r="E17" s="451">
        <v>7.9547725617885603E-2</v>
      </c>
      <c r="F17" s="451">
        <v>8.0543067306280101E-3</v>
      </c>
      <c r="G17" s="451">
        <v>8.3806186914443997E-2</v>
      </c>
      <c r="H17" s="457">
        <v>1.8714951276779199</v>
      </c>
      <c r="I17" s="451">
        <v>0.82859178297195102</v>
      </c>
    </row>
    <row r="18" spans="1:9" x14ac:dyDescent="0.2">
      <c r="A18" s="2" t="s">
        <v>37</v>
      </c>
      <c r="B18" s="454">
        <v>240</v>
      </c>
      <c r="C18" s="451">
        <v>0.51639872789382901</v>
      </c>
      <c r="D18" s="451">
        <v>0.383950054645538</v>
      </c>
      <c r="E18" s="451">
        <v>7.9978100955486298E-2</v>
      </c>
      <c r="F18" s="451">
        <v>1.6912862658500699E-2</v>
      </c>
      <c r="G18" s="451">
        <v>2.7602328918874298E-3</v>
      </c>
      <c r="H18" s="457">
        <v>1.60568583011627</v>
      </c>
      <c r="I18" s="451">
        <v>0.90034880140595897</v>
      </c>
    </row>
    <row r="19" spans="1:9" x14ac:dyDescent="0.2">
      <c r="A19" s="2" t="s">
        <v>38</v>
      </c>
      <c r="B19" s="454">
        <v>57</v>
      </c>
      <c r="C19" s="451">
        <v>0.349506765604019</v>
      </c>
      <c r="D19" s="451">
        <v>0.51911085844039895</v>
      </c>
      <c r="E19" s="451">
        <v>0.118886724114418</v>
      </c>
      <c r="F19" s="451">
        <v>0</v>
      </c>
      <c r="G19" s="451">
        <v>1.2495614588260699E-2</v>
      </c>
      <c r="H19" s="457">
        <v>1.8068667650222801</v>
      </c>
      <c r="I19" s="451">
        <v>0.86861765640294797</v>
      </c>
    </row>
    <row r="20" spans="1:9" x14ac:dyDescent="0.2">
      <c r="A20" s="5" t="s">
        <v>39</v>
      </c>
      <c r="B20" s="453" t="s">
        <v>1</v>
      </c>
      <c r="C20" s="450" t="s">
        <v>1</v>
      </c>
      <c r="D20" s="450" t="s">
        <v>1</v>
      </c>
      <c r="E20" s="450" t="s">
        <v>1</v>
      </c>
      <c r="F20" s="450" t="s">
        <v>1</v>
      </c>
      <c r="G20" s="450" t="s">
        <v>1</v>
      </c>
      <c r="H20" s="456" t="s">
        <v>1</v>
      </c>
      <c r="I20" s="450" t="s">
        <v>1</v>
      </c>
    </row>
    <row r="21" spans="1:9" x14ac:dyDescent="0.2">
      <c r="A21" s="2" t="s">
        <v>35</v>
      </c>
      <c r="B21" s="454">
        <v>664</v>
      </c>
      <c r="C21" s="451">
        <v>0.50546383857727095</v>
      </c>
      <c r="D21" s="451">
        <v>0.37134015560150102</v>
      </c>
      <c r="E21" s="451">
        <v>0.104998469352722</v>
      </c>
      <c r="F21" s="451">
        <v>1.3217329978942901E-2</v>
      </c>
      <c r="G21" s="451">
        <v>4.9801985733210997E-3</v>
      </c>
      <c r="H21" s="457">
        <v>1.6409099102020299</v>
      </c>
      <c r="I21" s="451">
        <v>0.87680400111976498</v>
      </c>
    </row>
    <row r="22" spans="1:9" x14ac:dyDescent="0.2">
      <c r="A22" s="2" t="s">
        <v>40</v>
      </c>
      <c r="B22" s="454">
        <v>21</v>
      </c>
      <c r="C22" s="451" t="s">
        <v>1</v>
      </c>
      <c r="D22" s="451" t="s">
        <v>1</v>
      </c>
      <c r="E22" s="451" t="s">
        <v>1</v>
      </c>
      <c r="F22" s="451" t="s">
        <v>1</v>
      </c>
      <c r="G22" s="451" t="s">
        <v>1</v>
      </c>
      <c r="H22" s="457" t="s">
        <v>1</v>
      </c>
      <c r="I22" s="451" t="s">
        <v>1</v>
      </c>
    </row>
    <row r="23" spans="1:9" x14ac:dyDescent="0.2">
      <c r="A23" s="2" t="s">
        <v>41</v>
      </c>
      <c r="B23" s="454">
        <v>23</v>
      </c>
      <c r="C23" s="451" t="s">
        <v>1</v>
      </c>
      <c r="D23" s="451" t="s">
        <v>1</v>
      </c>
      <c r="E23" s="451" t="s">
        <v>1</v>
      </c>
      <c r="F23" s="451" t="s">
        <v>1</v>
      </c>
      <c r="G23" s="451" t="s">
        <v>1</v>
      </c>
      <c r="H23" s="457" t="s">
        <v>1</v>
      </c>
      <c r="I23" s="451" t="s">
        <v>1</v>
      </c>
    </row>
    <row r="24" spans="1:9" x14ac:dyDescent="0.2">
      <c r="A24" s="2" t="s">
        <v>42</v>
      </c>
      <c r="B24" s="454">
        <v>3</v>
      </c>
      <c r="C24" s="451" t="s">
        <v>1</v>
      </c>
      <c r="D24" s="451" t="s">
        <v>1</v>
      </c>
      <c r="E24" s="451" t="s">
        <v>1</v>
      </c>
      <c r="F24" s="451" t="s">
        <v>1</v>
      </c>
      <c r="G24" s="451" t="s">
        <v>1</v>
      </c>
      <c r="H24" s="457" t="s">
        <v>1</v>
      </c>
      <c r="I24" s="451" t="s">
        <v>1</v>
      </c>
    </row>
    <row r="25" spans="1:9" x14ac:dyDescent="0.2">
      <c r="A25" s="2" t="s">
        <v>43</v>
      </c>
      <c r="B25" s="454">
        <v>3</v>
      </c>
      <c r="C25" s="451" t="s">
        <v>1</v>
      </c>
      <c r="D25" s="451" t="s">
        <v>1</v>
      </c>
      <c r="E25" s="451" t="s">
        <v>1</v>
      </c>
      <c r="F25" s="451" t="s">
        <v>1</v>
      </c>
      <c r="G25" s="451" t="s">
        <v>1</v>
      </c>
      <c r="H25" s="457" t="s">
        <v>1</v>
      </c>
      <c r="I25" s="451" t="s">
        <v>1</v>
      </c>
    </row>
    <row r="26" spans="1:9" x14ac:dyDescent="0.2">
      <c r="A26" s="2" t="s">
        <v>37</v>
      </c>
      <c r="B26" s="454">
        <v>240</v>
      </c>
      <c r="C26" s="451">
        <v>0.51639872789382901</v>
      </c>
      <c r="D26" s="451">
        <v>0.383950054645538</v>
      </c>
      <c r="E26" s="451">
        <v>7.9978100955486298E-2</v>
      </c>
      <c r="F26" s="451">
        <v>1.6912862658500699E-2</v>
      </c>
      <c r="G26" s="451">
        <v>2.7602328918874298E-3</v>
      </c>
      <c r="H26" s="457">
        <v>1.60568583011627</v>
      </c>
      <c r="I26" s="451">
        <v>0.90034880140595897</v>
      </c>
    </row>
    <row r="27" spans="1:9" x14ac:dyDescent="0.2">
      <c r="A27" s="2" t="s">
        <v>44</v>
      </c>
      <c r="B27" s="454">
        <v>10</v>
      </c>
      <c r="C27" s="451" t="s">
        <v>1</v>
      </c>
      <c r="D27" s="451" t="s">
        <v>1</v>
      </c>
      <c r="E27" s="451" t="s">
        <v>1</v>
      </c>
      <c r="F27" s="451" t="s">
        <v>1</v>
      </c>
      <c r="G27" s="451" t="s">
        <v>1</v>
      </c>
      <c r="H27" s="457" t="s">
        <v>1</v>
      </c>
      <c r="I27" s="451" t="s">
        <v>1</v>
      </c>
    </row>
    <row r="28" spans="1:9" x14ac:dyDescent="0.2">
      <c r="A28" s="2" t="s">
        <v>45</v>
      </c>
      <c r="B28" s="454">
        <v>44</v>
      </c>
      <c r="C28" s="451">
        <v>0.251840770244598</v>
      </c>
      <c r="D28" s="451">
        <v>0.62064522504806496</v>
      </c>
      <c r="E28" s="451">
        <v>0.111563637852669</v>
      </c>
      <c r="F28" s="451">
        <v>0</v>
      </c>
      <c r="G28" s="451">
        <v>1.5950340777635599E-2</v>
      </c>
      <c r="H28" s="457">
        <v>1.9075739383697501</v>
      </c>
      <c r="I28" s="451">
        <v>0.87248601804450898</v>
      </c>
    </row>
    <row r="29" spans="1:9" x14ac:dyDescent="0.2">
      <c r="A29" s="5" t="s">
        <v>46</v>
      </c>
      <c r="B29" s="453" t="s">
        <v>1</v>
      </c>
      <c r="C29" s="450" t="s">
        <v>1</v>
      </c>
      <c r="D29" s="450" t="s">
        <v>1</v>
      </c>
      <c r="E29" s="450" t="s">
        <v>1</v>
      </c>
      <c r="F29" s="450" t="s">
        <v>1</v>
      </c>
      <c r="G29" s="450" t="s">
        <v>1</v>
      </c>
      <c r="H29" s="456" t="s">
        <v>1</v>
      </c>
      <c r="I29" s="450" t="s">
        <v>1</v>
      </c>
    </row>
    <row r="30" spans="1:9" x14ac:dyDescent="0.2">
      <c r="A30" s="2" t="s">
        <v>47</v>
      </c>
      <c r="B30" s="454">
        <v>65</v>
      </c>
      <c r="C30" s="451">
        <v>0.47081470489501998</v>
      </c>
      <c r="D30" s="451">
        <v>0.35074043273925798</v>
      </c>
      <c r="E30" s="451">
        <v>0.12753821909427601</v>
      </c>
      <c r="F30" s="451">
        <v>3.1838903669267902E-3</v>
      </c>
      <c r="G30" s="451">
        <v>4.7722745686769499E-2</v>
      </c>
      <c r="H30" s="457">
        <v>1.8062595129013099</v>
      </c>
      <c r="I30" s="451">
        <v>0.82155514356405701</v>
      </c>
    </row>
    <row r="31" spans="1:9" x14ac:dyDescent="0.2">
      <c r="A31" s="2" t="s">
        <v>48</v>
      </c>
      <c r="B31" s="454">
        <v>253</v>
      </c>
      <c r="C31" s="451">
        <v>0.52630513906478904</v>
      </c>
      <c r="D31" s="451">
        <v>0.35440731048584001</v>
      </c>
      <c r="E31" s="451">
        <v>9.2970937490463298E-2</v>
      </c>
      <c r="F31" s="451">
        <v>1.0382398031652E-2</v>
      </c>
      <c r="G31" s="451">
        <v>1.5934199094772301E-2</v>
      </c>
      <c r="H31" s="457">
        <v>1.6352331638336199</v>
      </c>
      <c r="I31" s="451">
        <v>0.88071246349449395</v>
      </c>
    </row>
    <row r="32" spans="1:9" x14ac:dyDescent="0.2">
      <c r="A32" s="2" t="s">
        <v>49</v>
      </c>
      <c r="B32" s="454">
        <v>176</v>
      </c>
      <c r="C32" s="451">
        <v>0.46399250626563998</v>
      </c>
      <c r="D32" s="451">
        <v>0.38139104843139598</v>
      </c>
      <c r="E32" s="451">
        <v>0.118052810430527</v>
      </c>
      <c r="F32" s="451">
        <v>3.09457313269377E-2</v>
      </c>
      <c r="G32" s="451">
        <v>5.61790447682142E-3</v>
      </c>
      <c r="H32" s="457">
        <v>1.73280549049377</v>
      </c>
      <c r="I32" s="451">
        <v>0.84538355390971198</v>
      </c>
    </row>
    <row r="33" spans="1:9" x14ac:dyDescent="0.2">
      <c r="A33" s="2" t="s">
        <v>50</v>
      </c>
      <c r="B33" s="454">
        <v>455</v>
      </c>
      <c r="C33" s="451">
        <v>0.51952701807022095</v>
      </c>
      <c r="D33" s="451">
        <v>0.399361342191696</v>
      </c>
      <c r="E33" s="451">
        <v>7.0096708834171295E-2</v>
      </c>
      <c r="F33" s="451">
        <v>9.8399445414543204E-3</v>
      </c>
      <c r="G33" s="451">
        <v>1.1749926488846499E-3</v>
      </c>
      <c r="H33" s="457">
        <v>1.57377457618713</v>
      </c>
      <c r="I33" s="451">
        <v>0.91888835448539197</v>
      </c>
    </row>
    <row r="34" spans="1:9" x14ac:dyDescent="0.2">
      <c r="A34" s="5" t="s">
        <v>51</v>
      </c>
      <c r="B34" s="453" t="s">
        <v>1</v>
      </c>
      <c r="C34" s="450" t="s">
        <v>1</v>
      </c>
      <c r="D34" s="450" t="s">
        <v>1</v>
      </c>
      <c r="E34" s="450" t="s">
        <v>1</v>
      </c>
      <c r="F34" s="450" t="s">
        <v>1</v>
      </c>
      <c r="G34" s="450" t="s">
        <v>1</v>
      </c>
      <c r="H34" s="456" t="s">
        <v>1</v>
      </c>
      <c r="I34" s="450" t="s">
        <v>1</v>
      </c>
    </row>
    <row r="35" spans="1:9" x14ac:dyDescent="0.2">
      <c r="A35" s="2" t="s">
        <v>52</v>
      </c>
      <c r="B35" s="454">
        <v>356</v>
      </c>
      <c r="C35" s="451">
        <v>0.46094700694084201</v>
      </c>
      <c r="D35" s="451">
        <v>0.38502737879753102</v>
      </c>
      <c r="E35" s="451">
        <v>0.12869386374950401</v>
      </c>
      <c r="F35" s="451">
        <v>1.10370935872197E-2</v>
      </c>
      <c r="G35" s="451">
        <v>1.42946783453226E-2</v>
      </c>
      <c r="H35" s="457">
        <v>1.73270511627197</v>
      </c>
      <c r="I35" s="451">
        <v>0.84597436761724698</v>
      </c>
    </row>
    <row r="36" spans="1:9" x14ac:dyDescent="0.2">
      <c r="A36" s="2" t="s">
        <v>53</v>
      </c>
      <c r="B36" s="454">
        <v>419</v>
      </c>
      <c r="C36" s="451">
        <v>0.53045636415481601</v>
      </c>
      <c r="D36" s="451">
        <v>0.38315451145172102</v>
      </c>
      <c r="E36" s="451">
        <v>6.8338565528392806E-2</v>
      </c>
      <c r="F36" s="451">
        <v>1.2970756739378E-2</v>
      </c>
      <c r="G36" s="451">
        <v>5.0797732546925501E-3</v>
      </c>
      <c r="H36" s="457">
        <v>1.57906305789948</v>
      </c>
      <c r="I36" s="451">
        <v>0.91361090198339701</v>
      </c>
    </row>
    <row r="37" spans="1:9" x14ac:dyDescent="0.2">
      <c r="A37" s="2" t="s">
        <v>54</v>
      </c>
      <c r="B37" s="454">
        <v>134</v>
      </c>
      <c r="C37" s="451">
        <v>0.50848251581192005</v>
      </c>
      <c r="D37" s="451">
        <v>0.36776912212371798</v>
      </c>
      <c r="E37" s="451">
        <v>8.6682595312595395E-2</v>
      </c>
      <c r="F37" s="451">
        <v>1.4484941028058499E-2</v>
      </c>
      <c r="G37" s="451">
        <v>2.2580852732062302E-2</v>
      </c>
      <c r="H37" s="457">
        <v>1.6749125719070399</v>
      </c>
      <c r="I37" s="451">
        <v>0.87625161426952403</v>
      </c>
    </row>
    <row r="38" spans="1:9" x14ac:dyDescent="0.2">
      <c r="A38" s="2" t="s">
        <v>55</v>
      </c>
      <c r="B38" s="454">
        <v>115</v>
      </c>
      <c r="C38" s="451">
        <v>0.54710173606872603</v>
      </c>
      <c r="D38" s="451">
        <v>0.36848419904708901</v>
      </c>
      <c r="E38" s="451">
        <v>6.9422975182533306E-2</v>
      </c>
      <c r="F38" s="451">
        <v>1.49910701438785E-2</v>
      </c>
      <c r="G38" s="451">
        <v>0</v>
      </c>
      <c r="H38" s="457">
        <v>1.5523033142089799</v>
      </c>
      <c r="I38" s="451">
        <v>0.91558595302263701</v>
      </c>
    </row>
    <row r="39" spans="1:9" x14ac:dyDescent="0.2">
      <c r="A39" s="5" t="s">
        <v>56</v>
      </c>
      <c r="B39" s="453" t="s">
        <v>1</v>
      </c>
      <c r="C39" s="450" t="s">
        <v>1</v>
      </c>
      <c r="D39" s="450" t="s">
        <v>1</v>
      </c>
      <c r="E39" s="450" t="s">
        <v>1</v>
      </c>
      <c r="F39" s="450" t="s">
        <v>1</v>
      </c>
      <c r="G39" s="450" t="s">
        <v>1</v>
      </c>
      <c r="H39" s="456" t="s">
        <v>1</v>
      </c>
      <c r="I39" s="450" t="s">
        <v>1</v>
      </c>
    </row>
    <row r="40" spans="1:9" x14ac:dyDescent="0.2">
      <c r="A40" s="2" t="s">
        <v>57</v>
      </c>
      <c r="B40" s="454">
        <v>894</v>
      </c>
      <c r="C40" s="451">
        <v>0.474989414215088</v>
      </c>
      <c r="D40" s="451">
        <v>0.38614460825920099</v>
      </c>
      <c r="E40" s="451">
        <v>0.109984256327152</v>
      </c>
      <c r="F40" s="451">
        <v>1.4911253936588801E-2</v>
      </c>
      <c r="G40" s="451">
        <v>1.3970460742712E-2</v>
      </c>
      <c r="H40" s="457">
        <v>1.7067286968231199</v>
      </c>
      <c r="I40" s="451">
        <v>0.86113402808824402</v>
      </c>
    </row>
    <row r="41" spans="1:9" x14ac:dyDescent="0.2">
      <c r="A41" s="2" t="s">
        <v>58</v>
      </c>
      <c r="B41" s="454">
        <v>108</v>
      </c>
      <c r="C41" s="451">
        <v>0.59023100137710605</v>
      </c>
      <c r="D41" s="451">
        <v>0.35484278202056901</v>
      </c>
      <c r="E41" s="451">
        <v>5.3342666476964999E-2</v>
      </c>
      <c r="F41" s="451">
        <v>1.5835358062759001E-3</v>
      </c>
      <c r="G41" s="451">
        <v>0</v>
      </c>
      <c r="H41" s="457">
        <v>1.4662786722183201</v>
      </c>
      <c r="I41" s="451">
        <v>0.94507379693026605</v>
      </c>
    </row>
    <row r="42" spans="1:9" x14ac:dyDescent="0.2">
      <c r="A42" s="5" t="s">
        <v>59</v>
      </c>
      <c r="B42" s="453" t="s">
        <v>1</v>
      </c>
      <c r="C42" s="450" t="s">
        <v>1</v>
      </c>
      <c r="D42" s="450" t="s">
        <v>1</v>
      </c>
      <c r="E42" s="450" t="s">
        <v>1</v>
      </c>
      <c r="F42" s="450" t="s">
        <v>1</v>
      </c>
      <c r="G42" s="450" t="s">
        <v>1</v>
      </c>
      <c r="H42" s="456" t="s">
        <v>1</v>
      </c>
      <c r="I42" s="450" t="s">
        <v>1</v>
      </c>
    </row>
    <row r="43" spans="1:9" x14ac:dyDescent="0.2">
      <c r="A43" s="2" t="s">
        <v>60</v>
      </c>
      <c r="B43" s="454">
        <v>783</v>
      </c>
      <c r="C43" s="451">
        <v>0.495757967233658</v>
      </c>
      <c r="D43" s="451">
        <v>0.361182421445847</v>
      </c>
      <c r="E43" s="451">
        <v>0.11334557086229299</v>
      </c>
      <c r="F43" s="451">
        <v>1.4721299521625E-2</v>
      </c>
      <c r="G43" s="451">
        <v>1.4992747455835301E-2</v>
      </c>
      <c r="H43" s="457">
        <v>1.6920084953308101</v>
      </c>
      <c r="I43" s="451">
        <v>0.856940383092889</v>
      </c>
    </row>
    <row r="44" spans="1:9" x14ac:dyDescent="0.2">
      <c r="A44" s="2" t="s">
        <v>61</v>
      </c>
      <c r="B44" s="454">
        <v>140</v>
      </c>
      <c r="C44" s="451">
        <v>0.38343435525894198</v>
      </c>
      <c r="D44" s="451">
        <v>0.51411592960357699</v>
      </c>
      <c r="E44" s="451">
        <v>8.6294487118720994E-2</v>
      </c>
      <c r="F44" s="451">
        <v>1.2451627291739001E-2</v>
      </c>
      <c r="G44" s="451">
        <v>3.7036060821265E-3</v>
      </c>
      <c r="H44" s="457">
        <v>1.73887419700623</v>
      </c>
      <c r="I44" s="451">
        <v>0.89755028005604298</v>
      </c>
    </row>
    <row r="45" spans="1:9" x14ac:dyDescent="0.2">
      <c r="A45" s="2" t="s">
        <v>62</v>
      </c>
      <c r="B45" s="454">
        <v>92</v>
      </c>
      <c r="C45" s="451">
        <v>0.58610731363296498</v>
      </c>
      <c r="D45" s="451">
        <v>0.36705940961837802</v>
      </c>
      <c r="E45" s="451">
        <v>4.5025479048490497E-2</v>
      </c>
      <c r="F45" s="451">
        <v>1.80780794471502E-3</v>
      </c>
      <c r="G45" s="451">
        <v>0</v>
      </c>
      <c r="H45" s="457">
        <v>1.4625338315963701</v>
      </c>
      <c r="I45" s="451">
        <v>0.95316671348658</v>
      </c>
    </row>
    <row r="46" spans="1:9" x14ac:dyDescent="0.2">
      <c r="A46" s="5" t="s">
        <v>63</v>
      </c>
      <c r="B46" s="453" t="s">
        <v>1</v>
      </c>
      <c r="C46" s="450" t="s">
        <v>1</v>
      </c>
      <c r="D46" s="450" t="s">
        <v>1</v>
      </c>
      <c r="E46" s="450" t="s">
        <v>1</v>
      </c>
      <c r="F46" s="450" t="s">
        <v>1</v>
      </c>
      <c r="G46" s="450" t="s">
        <v>1</v>
      </c>
      <c r="H46" s="456" t="s">
        <v>1</v>
      </c>
      <c r="I46" s="450" t="s">
        <v>1</v>
      </c>
    </row>
    <row r="47" spans="1:9" x14ac:dyDescent="0.2">
      <c r="A47" s="2" t="s">
        <v>64</v>
      </c>
      <c r="B47" s="454">
        <v>126</v>
      </c>
      <c r="C47" s="451">
        <v>0.44565558433532698</v>
      </c>
      <c r="D47" s="451">
        <v>0.415853410959244</v>
      </c>
      <c r="E47" s="451">
        <v>0.109511718153954</v>
      </c>
      <c r="F47" s="451">
        <v>2.3987686261534701E-2</v>
      </c>
      <c r="G47" s="451">
        <v>4.9915956333279601E-3</v>
      </c>
      <c r="H47" s="457">
        <v>1.72680628299713</v>
      </c>
      <c r="I47" s="451">
        <v>0.86150899930628499</v>
      </c>
    </row>
    <row r="48" spans="1:9" x14ac:dyDescent="0.2">
      <c r="A48" s="2" t="s">
        <v>65</v>
      </c>
      <c r="B48" s="454">
        <v>70</v>
      </c>
      <c r="C48" s="451">
        <v>0.48122861981391901</v>
      </c>
      <c r="D48" s="451">
        <v>0.310476094484329</v>
      </c>
      <c r="E48" s="451">
        <v>0.16847103834152199</v>
      </c>
      <c r="F48" s="451">
        <v>4.9692355096340197E-3</v>
      </c>
      <c r="G48" s="451">
        <v>3.48550155758858E-2</v>
      </c>
      <c r="H48" s="457">
        <v>1.80174589157104</v>
      </c>
      <c r="I48" s="451">
        <v>0.79170471134891796</v>
      </c>
    </row>
    <row r="49" spans="1:9" x14ac:dyDescent="0.2">
      <c r="A49" s="2" t="s">
        <v>66</v>
      </c>
      <c r="B49" s="454">
        <v>136</v>
      </c>
      <c r="C49" s="451">
        <v>0.495035290718079</v>
      </c>
      <c r="D49" s="451">
        <v>0.40552368760108898</v>
      </c>
      <c r="E49" s="451">
        <v>8.5179373621940599E-2</v>
      </c>
      <c r="F49" s="451">
        <v>1.42616489902139E-2</v>
      </c>
      <c r="G49" s="451">
        <v>0</v>
      </c>
      <c r="H49" s="457">
        <v>1.6186673641204801</v>
      </c>
      <c r="I49" s="451">
        <v>0.90055897748045699</v>
      </c>
    </row>
    <row r="50" spans="1:9" x14ac:dyDescent="0.2">
      <c r="A50" s="2" t="s">
        <v>67</v>
      </c>
      <c r="B50" s="454">
        <v>119</v>
      </c>
      <c r="C50" s="451">
        <v>0.44676378369331399</v>
      </c>
      <c r="D50" s="451">
        <v>0.45108792185783397</v>
      </c>
      <c r="E50" s="451">
        <v>0.102148309350014</v>
      </c>
      <c r="F50" s="451">
        <v>0</v>
      </c>
      <c r="G50" s="451">
        <v>0</v>
      </c>
      <c r="H50" s="457">
        <v>1.65538454055786</v>
      </c>
      <c r="I50" s="451">
        <v>0.89785169217211502</v>
      </c>
    </row>
    <row r="51" spans="1:9" x14ac:dyDescent="0.2">
      <c r="A51" s="2" t="s">
        <v>68</v>
      </c>
      <c r="B51" s="454">
        <v>136</v>
      </c>
      <c r="C51" s="451">
        <v>0.425412386655807</v>
      </c>
      <c r="D51" s="451">
        <v>0.475358366966248</v>
      </c>
      <c r="E51" s="451">
        <v>6.3980624079704299E-2</v>
      </c>
      <c r="F51" s="451">
        <v>1.7832744866609601E-2</v>
      </c>
      <c r="G51" s="451">
        <v>1.7415890470147102E-2</v>
      </c>
      <c r="H51" s="457">
        <v>1.7264814376831099</v>
      </c>
      <c r="I51" s="451">
        <v>0.90077074187734096</v>
      </c>
    </row>
    <row r="52" spans="1:9" x14ac:dyDescent="0.2">
      <c r="A52" s="2" t="s">
        <v>69</v>
      </c>
      <c r="B52" s="454">
        <v>98</v>
      </c>
      <c r="C52" s="451">
        <v>0.57904744148254395</v>
      </c>
      <c r="D52" s="451">
        <v>0.29409876465797402</v>
      </c>
      <c r="E52" s="451">
        <v>7.5984746217727703E-2</v>
      </c>
      <c r="F52" s="451">
        <v>7.0410505868494502E-3</v>
      </c>
      <c r="G52" s="451">
        <v>4.3828029185533503E-2</v>
      </c>
      <c r="H52" s="457">
        <v>1.6425034999847401</v>
      </c>
      <c r="I52" s="451">
        <v>0.87314617808578199</v>
      </c>
    </row>
    <row r="53" spans="1:9" x14ac:dyDescent="0.2">
      <c r="A53" s="2" t="s">
        <v>70</v>
      </c>
      <c r="B53" s="454">
        <v>57</v>
      </c>
      <c r="C53" s="451">
        <v>0.55382108688354503</v>
      </c>
      <c r="D53" s="451">
        <v>0.34956297278404203</v>
      </c>
      <c r="E53" s="451">
        <v>5.9227395802736303E-2</v>
      </c>
      <c r="F53" s="451">
        <v>3.73885184526443E-2</v>
      </c>
      <c r="G53" s="451">
        <v>0</v>
      </c>
      <c r="H53" s="457">
        <v>1.58018338680267</v>
      </c>
      <c r="I53" s="451">
        <v>0.90338408322516295</v>
      </c>
    </row>
    <row r="54" spans="1:9" x14ac:dyDescent="0.2">
      <c r="A54" s="2" t="s">
        <v>71</v>
      </c>
      <c r="B54" s="454">
        <v>99</v>
      </c>
      <c r="C54" s="451">
        <v>0.55140030384063698</v>
      </c>
      <c r="D54" s="451">
        <v>0.28960031270980802</v>
      </c>
      <c r="E54" s="451">
        <v>0.14368318021297499</v>
      </c>
      <c r="F54" s="451">
        <v>6.0154125094413801E-3</v>
      </c>
      <c r="G54" s="451">
        <v>9.3007730320095999E-3</v>
      </c>
      <c r="H54" s="457">
        <v>1.6322159767150899</v>
      </c>
      <c r="I54" s="451">
        <v>0.84100063143206005</v>
      </c>
    </row>
    <row r="55" spans="1:9" x14ac:dyDescent="0.2">
      <c r="A55" s="2" t="s">
        <v>72</v>
      </c>
      <c r="B55" s="454">
        <v>54</v>
      </c>
      <c r="C55" s="451">
        <v>0.51576828956604004</v>
      </c>
      <c r="D55" s="451">
        <v>0.32547292113304099</v>
      </c>
      <c r="E55" s="451">
        <v>0.15265114605426799</v>
      </c>
      <c r="F55" s="451">
        <v>6.10762927681208E-3</v>
      </c>
      <c r="G55" s="451">
        <v>0</v>
      </c>
      <c r="H55" s="457">
        <v>1.64909815788269</v>
      </c>
      <c r="I55" s="451">
        <v>0.84124122245108601</v>
      </c>
    </row>
    <row r="56" spans="1:9" x14ac:dyDescent="0.2">
      <c r="A56" s="2" t="s">
        <v>73</v>
      </c>
      <c r="B56" s="454">
        <v>137</v>
      </c>
      <c r="C56" s="451">
        <v>0.50866168737411499</v>
      </c>
      <c r="D56" s="451">
        <v>0.40179821848869302</v>
      </c>
      <c r="E56" s="451">
        <v>7.8703500330448206E-2</v>
      </c>
      <c r="F56" s="451">
        <v>7.7873473055660699E-3</v>
      </c>
      <c r="G56" s="451">
        <v>3.04924556985497E-3</v>
      </c>
      <c r="H56" s="457">
        <v>1.5947642326355</v>
      </c>
      <c r="I56" s="451">
        <v>0.91045990671073995</v>
      </c>
    </row>
    <row r="57" spans="1:9" x14ac:dyDescent="0.2">
      <c r="A57" s="5" t="s">
        <v>74</v>
      </c>
      <c r="B57" s="453" t="s">
        <v>1</v>
      </c>
      <c r="C57" s="450" t="s">
        <v>1</v>
      </c>
      <c r="D57" s="450" t="s">
        <v>1</v>
      </c>
      <c r="E57" s="450" t="s">
        <v>1</v>
      </c>
      <c r="F57" s="450" t="s">
        <v>1</v>
      </c>
      <c r="G57" s="450" t="s">
        <v>1</v>
      </c>
      <c r="H57" s="456" t="s">
        <v>1</v>
      </c>
      <c r="I57" s="450" t="s">
        <v>1</v>
      </c>
    </row>
    <row r="58" spans="1:9" x14ac:dyDescent="0.2">
      <c r="A58" s="2" t="s">
        <v>75</v>
      </c>
      <c r="B58" s="454">
        <v>126</v>
      </c>
      <c r="C58" s="451">
        <v>0.44565558433532698</v>
      </c>
      <c r="D58" s="451">
        <v>0.415853410959244</v>
      </c>
      <c r="E58" s="451">
        <v>0.109511718153954</v>
      </c>
      <c r="F58" s="451">
        <v>2.3987686261534701E-2</v>
      </c>
      <c r="G58" s="451">
        <v>4.9915956333279601E-3</v>
      </c>
      <c r="H58" s="457">
        <v>1.72680628299713</v>
      </c>
      <c r="I58" s="451">
        <v>0.86150899930628499</v>
      </c>
    </row>
    <row r="59" spans="1:9" x14ac:dyDescent="0.2">
      <c r="A59" s="2" t="s">
        <v>76</v>
      </c>
      <c r="B59" s="454">
        <v>615</v>
      </c>
      <c r="C59" s="451">
        <v>0.47071945667266801</v>
      </c>
      <c r="D59" s="451">
        <v>0.40771821141242998</v>
      </c>
      <c r="E59" s="451">
        <v>9.7803495824337006E-2</v>
      </c>
      <c r="F59" s="451">
        <v>9.0188002213835699E-3</v>
      </c>
      <c r="G59" s="451">
        <v>1.47400368005037E-2</v>
      </c>
      <c r="H59" s="457">
        <v>1.68934178352356</v>
      </c>
      <c r="I59" s="451">
        <v>0.87843766726698902</v>
      </c>
    </row>
    <row r="60" spans="1:9" x14ac:dyDescent="0.2">
      <c r="A60" s="2" t="s">
        <v>77</v>
      </c>
      <c r="B60" s="454">
        <v>201</v>
      </c>
      <c r="C60" s="451">
        <v>0.57221341133117698</v>
      </c>
      <c r="D60" s="451">
        <v>0.29791378974914601</v>
      </c>
      <c r="E60" s="451">
        <v>0.103961318731308</v>
      </c>
      <c r="F60" s="451">
        <v>1.8065698444843299E-2</v>
      </c>
      <c r="G60" s="451">
        <v>7.8457780182361603E-3</v>
      </c>
      <c r="H60" s="457">
        <v>1.5914165973663299</v>
      </c>
      <c r="I60" s="451">
        <v>0.87012720432179902</v>
      </c>
    </row>
    <row r="61" spans="1:9" x14ac:dyDescent="0.2">
      <c r="A61" s="2" t="s">
        <v>78</v>
      </c>
      <c r="B61" s="454">
        <v>90</v>
      </c>
      <c r="C61" s="451">
        <v>0.54773288965225198</v>
      </c>
      <c r="D61" s="451">
        <v>0.35854670405387901</v>
      </c>
      <c r="E61" s="451">
        <v>8.9301861822605105E-2</v>
      </c>
      <c r="F61" s="451">
        <v>4.4185500591993297E-3</v>
      </c>
      <c r="G61" s="451">
        <v>0</v>
      </c>
      <c r="H61" s="457">
        <v>1.5504060983657799</v>
      </c>
      <c r="I61" s="451">
        <v>0.90627958864189895</v>
      </c>
    </row>
    <row r="62" spans="1:9" x14ac:dyDescent="0.2">
      <c r="A62" s="5" t="s">
        <v>79</v>
      </c>
      <c r="B62" s="453" t="s">
        <v>1</v>
      </c>
      <c r="C62" s="450" t="s">
        <v>1</v>
      </c>
      <c r="D62" s="450" t="s">
        <v>1</v>
      </c>
      <c r="E62" s="450" t="s">
        <v>1</v>
      </c>
      <c r="F62" s="450" t="s">
        <v>1</v>
      </c>
      <c r="G62" s="450" t="s">
        <v>1</v>
      </c>
      <c r="H62" s="456" t="s">
        <v>1</v>
      </c>
      <c r="I62" s="450" t="s">
        <v>1</v>
      </c>
    </row>
    <row r="63" spans="1:9" x14ac:dyDescent="0.2">
      <c r="A63" s="2" t="s">
        <v>80</v>
      </c>
      <c r="B63" s="454">
        <v>847</v>
      </c>
      <c r="C63" s="451">
        <v>0.48025479912757901</v>
      </c>
      <c r="D63" s="451">
        <v>0.38941231369972201</v>
      </c>
      <c r="E63" s="451">
        <v>0.107164092361927</v>
      </c>
      <c r="F63" s="451">
        <v>1.28297563642263E-2</v>
      </c>
      <c r="G63" s="451">
        <v>1.03390533477068E-2</v>
      </c>
      <c r="H63" s="457">
        <v>1.6835860013961801</v>
      </c>
      <c r="I63" s="451">
        <v>0.86966709986825097</v>
      </c>
    </row>
    <row r="64" spans="1:9" x14ac:dyDescent="0.2">
      <c r="A64" s="2" t="s">
        <v>81</v>
      </c>
      <c r="B64" s="454">
        <v>28</v>
      </c>
      <c r="C64" s="451" t="s">
        <v>1</v>
      </c>
      <c r="D64" s="451" t="s">
        <v>1</v>
      </c>
      <c r="E64" s="451" t="s">
        <v>1</v>
      </c>
      <c r="F64" s="451" t="s">
        <v>1</v>
      </c>
      <c r="G64" s="451" t="s">
        <v>1</v>
      </c>
      <c r="H64" s="457" t="s">
        <v>1</v>
      </c>
      <c r="I64" s="451" t="s">
        <v>1</v>
      </c>
    </row>
    <row r="65" spans="1:9" x14ac:dyDescent="0.2">
      <c r="A65" s="2" t="s">
        <v>82</v>
      </c>
      <c r="B65" s="454">
        <v>54</v>
      </c>
      <c r="C65" s="451">
        <v>0.54776656627654996</v>
      </c>
      <c r="D65" s="451">
        <v>0.34716841578483598</v>
      </c>
      <c r="E65" s="451">
        <v>4.7655627131462097E-2</v>
      </c>
      <c r="F65" s="451">
        <v>9.3554677441716194E-3</v>
      </c>
      <c r="G65" s="451">
        <v>4.8053938895463902E-2</v>
      </c>
      <c r="H65" s="457">
        <v>1.6627618074417101</v>
      </c>
      <c r="I65" s="451">
        <v>0.89493496789234295</v>
      </c>
    </row>
    <row r="66" spans="1:9" x14ac:dyDescent="0.2">
      <c r="A66" s="2" t="s">
        <v>83</v>
      </c>
      <c r="B66" s="454">
        <v>91</v>
      </c>
      <c r="C66" s="451">
        <v>0.65742522478103604</v>
      </c>
      <c r="D66" s="451">
        <v>0.28468513488769498</v>
      </c>
      <c r="E66" s="451">
        <v>4.3783865869045299E-2</v>
      </c>
      <c r="F66" s="451">
        <v>9.1580199077725393E-3</v>
      </c>
      <c r="G66" s="451">
        <v>4.9477643333375497E-3</v>
      </c>
      <c r="H66" s="457">
        <v>1.419517993927</v>
      </c>
      <c r="I66" s="451">
        <v>0.94211035045594105</v>
      </c>
    </row>
    <row r="67" spans="1:9" x14ac:dyDescent="0.2">
      <c r="A67" s="5" t="s">
        <v>84</v>
      </c>
      <c r="B67" s="453" t="s">
        <v>1</v>
      </c>
      <c r="C67" s="450" t="s">
        <v>1</v>
      </c>
      <c r="D67" s="450" t="s">
        <v>1</v>
      </c>
      <c r="E67" s="450" t="s">
        <v>1</v>
      </c>
      <c r="F67" s="450" t="s">
        <v>1</v>
      </c>
      <c r="G67" s="450" t="s">
        <v>1</v>
      </c>
      <c r="H67" s="456" t="s">
        <v>1</v>
      </c>
      <c r="I67" s="450" t="s">
        <v>1</v>
      </c>
    </row>
    <row r="68" spans="1:9" x14ac:dyDescent="0.2">
      <c r="A68" s="2" t="s">
        <v>85</v>
      </c>
      <c r="B68" s="454">
        <v>927</v>
      </c>
      <c r="C68" s="451">
        <v>0.50399613380432096</v>
      </c>
      <c r="D68" s="451">
        <v>0.37203493714332603</v>
      </c>
      <c r="E68" s="451">
        <v>9.9446773529052707E-2</v>
      </c>
      <c r="F68" s="451">
        <v>1.3213984668254901E-2</v>
      </c>
      <c r="G68" s="451">
        <v>1.13082015886903E-2</v>
      </c>
      <c r="H68" s="457">
        <v>1.6558032035827599</v>
      </c>
      <c r="I68" s="451">
        <v>0.87603104402401999</v>
      </c>
    </row>
    <row r="69" spans="1:9" x14ac:dyDescent="0.2">
      <c r="A69" s="2" t="s">
        <v>86</v>
      </c>
      <c r="B69" s="454">
        <v>16</v>
      </c>
      <c r="C69" s="451" t="s">
        <v>1</v>
      </c>
      <c r="D69" s="451" t="s">
        <v>1</v>
      </c>
      <c r="E69" s="451" t="s">
        <v>1</v>
      </c>
      <c r="F69" s="451" t="s">
        <v>1</v>
      </c>
      <c r="G69" s="451" t="s">
        <v>1</v>
      </c>
      <c r="H69" s="457" t="s">
        <v>1</v>
      </c>
      <c r="I69" s="451" t="s">
        <v>1</v>
      </c>
    </row>
    <row r="70" spans="1:9" x14ac:dyDescent="0.2">
      <c r="A70" s="2" t="s">
        <v>87</v>
      </c>
      <c r="B70" s="454">
        <v>82</v>
      </c>
      <c r="C70" s="451">
        <v>0.37167313694953902</v>
      </c>
      <c r="D70" s="451">
        <v>0.48110207915306102</v>
      </c>
      <c r="E70" s="451">
        <v>0.12943488359451299</v>
      </c>
      <c r="F70" s="451">
        <v>4.0855053812265396E-3</v>
      </c>
      <c r="G70" s="451">
        <v>1.37044033035636E-2</v>
      </c>
      <c r="H70" s="457">
        <v>1.80704593658447</v>
      </c>
      <c r="I70" s="451">
        <v>0.85277520895472103</v>
      </c>
    </row>
    <row r="71" spans="1:9" x14ac:dyDescent="0.2">
      <c r="A71" s="2" t="s">
        <v>88</v>
      </c>
      <c r="B71" s="454">
        <v>6</v>
      </c>
      <c r="C71" s="451" t="s">
        <v>1</v>
      </c>
      <c r="D71" s="451" t="s">
        <v>1</v>
      </c>
      <c r="E71" s="451" t="s">
        <v>1</v>
      </c>
      <c r="F71" s="451" t="s">
        <v>1</v>
      </c>
      <c r="G71" s="451" t="s">
        <v>1</v>
      </c>
      <c r="H71" s="457" t="s">
        <v>1</v>
      </c>
      <c r="I71" s="451" t="s">
        <v>1</v>
      </c>
    </row>
    <row r="72" spans="1:9" x14ac:dyDescent="0.2">
      <c r="A72" s="5" t="s">
        <v>89</v>
      </c>
      <c r="B72" s="453" t="s">
        <v>1</v>
      </c>
      <c r="C72" s="450" t="s">
        <v>1</v>
      </c>
      <c r="D72" s="450" t="s">
        <v>1</v>
      </c>
      <c r="E72" s="450" t="s">
        <v>1</v>
      </c>
      <c r="F72" s="450" t="s">
        <v>1</v>
      </c>
      <c r="G72" s="450" t="s">
        <v>1</v>
      </c>
      <c r="H72" s="456" t="s">
        <v>1</v>
      </c>
      <c r="I72" s="450" t="s">
        <v>1</v>
      </c>
    </row>
    <row r="73" spans="1:9" x14ac:dyDescent="0.2">
      <c r="A73" s="2" t="s">
        <v>89</v>
      </c>
      <c r="B73" s="454">
        <v>871</v>
      </c>
      <c r="C73" s="451">
        <v>0.48787668347358698</v>
      </c>
      <c r="D73" s="451">
        <v>0.38902884721755998</v>
      </c>
      <c r="E73" s="451">
        <v>9.97421368956566E-2</v>
      </c>
      <c r="F73" s="451">
        <v>1.10829416662455E-2</v>
      </c>
      <c r="G73" s="451">
        <v>1.2269379571080199E-2</v>
      </c>
      <c r="H73" s="457">
        <v>1.6708394289016699</v>
      </c>
      <c r="I73" s="451">
        <v>0.87690554049132996</v>
      </c>
    </row>
    <row r="74" spans="1:9" x14ac:dyDescent="0.2">
      <c r="A74" s="2" t="s">
        <v>90</v>
      </c>
      <c r="B74" s="454">
        <v>157</v>
      </c>
      <c r="C74" s="451">
        <v>0.58107572793960605</v>
      </c>
      <c r="D74" s="451">
        <v>0.28940328955650302</v>
      </c>
      <c r="E74" s="451">
        <v>0.104756720364094</v>
      </c>
      <c r="F74" s="451">
        <v>2.13208198547363E-2</v>
      </c>
      <c r="G74" s="451">
        <v>3.4434122499078499E-3</v>
      </c>
      <c r="H74" s="457">
        <v>1.5766528844833401</v>
      </c>
      <c r="I74" s="451">
        <v>0.87047904364107997</v>
      </c>
    </row>
    <row r="75" spans="1:9" x14ac:dyDescent="0.2">
      <c r="A75" s="5" t="s">
        <v>91</v>
      </c>
      <c r="B75" s="453" t="s">
        <v>1</v>
      </c>
      <c r="C75" s="450" t="s">
        <v>1</v>
      </c>
      <c r="D75" s="450" t="s">
        <v>1</v>
      </c>
      <c r="E75" s="450" t="s">
        <v>1</v>
      </c>
      <c r="F75" s="450" t="s">
        <v>1</v>
      </c>
      <c r="G75" s="450" t="s">
        <v>1</v>
      </c>
      <c r="H75" s="456" t="s">
        <v>1</v>
      </c>
      <c r="I75" s="450" t="s">
        <v>1</v>
      </c>
    </row>
    <row r="76" spans="1:9" x14ac:dyDescent="0.2">
      <c r="A76" s="2" t="s">
        <v>92</v>
      </c>
      <c r="B76" s="454">
        <v>437</v>
      </c>
      <c r="C76" s="451">
        <v>0.52196609973907504</v>
      </c>
      <c r="D76" s="451">
        <v>0.363021910190582</v>
      </c>
      <c r="E76" s="451">
        <v>9.87247824668884E-2</v>
      </c>
      <c r="F76" s="451">
        <v>8.1453248858451809E-3</v>
      </c>
      <c r="G76" s="451">
        <v>8.1419125199317897E-3</v>
      </c>
      <c r="H76" s="457">
        <v>1.61747515201569</v>
      </c>
      <c r="I76" s="451">
        <v>0.88498798355496</v>
      </c>
    </row>
    <row r="77" spans="1:9" x14ac:dyDescent="0.2">
      <c r="A77" s="2" t="s">
        <v>93</v>
      </c>
      <c r="B77" s="454">
        <v>193</v>
      </c>
      <c r="C77" s="451">
        <v>0.48624405264854398</v>
      </c>
      <c r="D77" s="451">
        <v>0.41736978292465199</v>
      </c>
      <c r="E77" s="451">
        <v>7.4223197996616405E-2</v>
      </c>
      <c r="F77" s="451">
        <v>8.8726263493299502E-3</v>
      </c>
      <c r="G77" s="451">
        <v>1.32903587073088E-2</v>
      </c>
      <c r="H77" s="457">
        <v>1.64559543132782</v>
      </c>
      <c r="I77" s="451">
        <v>0.90361381874207702</v>
      </c>
    </row>
    <row r="78" spans="1:9" x14ac:dyDescent="0.2">
      <c r="A78" s="2" t="s">
        <v>94</v>
      </c>
      <c r="B78" s="454">
        <v>392</v>
      </c>
      <c r="C78" s="451">
        <v>0.47632989287376398</v>
      </c>
      <c r="D78" s="451">
        <v>0.37070459127426098</v>
      </c>
      <c r="E78" s="451">
        <v>0.11929029226303101</v>
      </c>
      <c r="F78" s="451">
        <v>1.9205581396818199E-2</v>
      </c>
      <c r="G78" s="451">
        <v>1.44696421921253E-2</v>
      </c>
      <c r="H78" s="457">
        <v>1.72478044033051</v>
      </c>
      <c r="I78" s="451">
        <v>0.84703448414802596</v>
      </c>
    </row>
    <row r="79" spans="1:9" x14ac:dyDescent="0.2">
      <c r="A79" s="5" t="s">
        <v>95</v>
      </c>
      <c r="B79" s="453" t="s">
        <v>1</v>
      </c>
      <c r="C79" s="450" t="s">
        <v>1</v>
      </c>
      <c r="D79" s="450" t="s">
        <v>1</v>
      </c>
      <c r="E79" s="450" t="s">
        <v>1</v>
      </c>
      <c r="F79" s="450" t="s">
        <v>1</v>
      </c>
      <c r="G79" s="450" t="s">
        <v>1</v>
      </c>
      <c r="H79" s="456" t="s">
        <v>1</v>
      </c>
      <c r="I79" s="450" t="s">
        <v>1</v>
      </c>
    </row>
    <row r="80" spans="1:9" x14ac:dyDescent="0.2">
      <c r="A80" s="2" t="s">
        <v>96</v>
      </c>
      <c r="B80" s="454">
        <v>224</v>
      </c>
      <c r="C80" s="451">
        <v>0.42331799864768999</v>
      </c>
      <c r="D80" s="451">
        <v>0.41595789790153498</v>
      </c>
      <c r="E80" s="451">
        <v>0.122808679938316</v>
      </c>
      <c r="F80" s="451">
        <v>2.7110807597637201E-2</v>
      </c>
      <c r="G80" s="451">
        <v>1.0804593563079799E-2</v>
      </c>
      <c r="H80" s="457">
        <v>1.7861260175705</v>
      </c>
      <c r="I80" s="451">
        <v>0.83927591530850298</v>
      </c>
    </row>
    <row r="81" spans="1:9" x14ac:dyDescent="0.2">
      <c r="A81" s="2" t="s">
        <v>97</v>
      </c>
      <c r="B81" s="454">
        <v>181</v>
      </c>
      <c r="C81" s="451">
        <v>0.457115828990936</v>
      </c>
      <c r="D81" s="451">
        <v>0.40181478857994102</v>
      </c>
      <c r="E81" s="451">
        <v>0.13366170227527599</v>
      </c>
      <c r="F81" s="451">
        <v>7.4076661840081198E-3</v>
      </c>
      <c r="G81" s="451">
        <v>0</v>
      </c>
      <c r="H81" s="457">
        <v>1.69136118888855</v>
      </c>
      <c r="I81" s="451">
        <v>0.85893062956999899</v>
      </c>
    </row>
    <row r="82" spans="1:9" x14ac:dyDescent="0.2">
      <c r="A82" s="2" t="s">
        <v>98</v>
      </c>
      <c r="B82" s="454">
        <v>40</v>
      </c>
      <c r="C82" s="451">
        <v>0.490368813276291</v>
      </c>
      <c r="D82" s="451">
        <v>0.30049937963485701</v>
      </c>
      <c r="E82" s="451">
        <v>0.20913180708885201</v>
      </c>
      <c r="F82" s="451">
        <v>0</v>
      </c>
      <c r="G82" s="451">
        <v>0</v>
      </c>
      <c r="H82" s="457">
        <v>1.7187629938125599</v>
      </c>
      <c r="I82" s="451">
        <v>0.79086819291114796</v>
      </c>
    </row>
    <row r="83" spans="1:9" x14ac:dyDescent="0.2">
      <c r="A83" s="2" t="s">
        <v>99</v>
      </c>
      <c r="B83" s="454">
        <v>134</v>
      </c>
      <c r="C83" s="451">
        <v>0.55731362104415905</v>
      </c>
      <c r="D83" s="451">
        <v>0.32198202610015902</v>
      </c>
      <c r="E83" s="451">
        <v>6.0530100017785998E-2</v>
      </c>
      <c r="F83" s="451">
        <v>1.6743145883083298E-2</v>
      </c>
      <c r="G83" s="451">
        <v>4.3431084603071199E-2</v>
      </c>
      <c r="H83" s="457">
        <v>1.6669960021972701</v>
      </c>
      <c r="I83" s="451">
        <v>0.879295666798107</v>
      </c>
    </row>
    <row r="84" spans="1:9" x14ac:dyDescent="0.2">
      <c r="A84" s="2" t="s">
        <v>100</v>
      </c>
      <c r="B84" s="454">
        <v>46</v>
      </c>
      <c r="C84" s="451">
        <v>0.48079174757003801</v>
      </c>
      <c r="D84" s="451">
        <v>0.39936885237693798</v>
      </c>
      <c r="E84" s="451">
        <v>9.2753633856773404E-2</v>
      </c>
      <c r="F84" s="451">
        <v>2.7085779234766998E-2</v>
      </c>
      <c r="G84" s="451">
        <v>0</v>
      </c>
      <c r="H84" s="457">
        <v>1.6661334037780799</v>
      </c>
      <c r="I84" s="451">
        <v>0.88016058847098799</v>
      </c>
    </row>
    <row r="85" spans="1:9" x14ac:dyDescent="0.2">
      <c r="A85" s="2" t="s">
        <v>101</v>
      </c>
      <c r="B85" s="454">
        <v>110</v>
      </c>
      <c r="C85" s="451">
        <v>0.64349621534347501</v>
      </c>
      <c r="D85" s="451">
        <v>0.30682912468910201</v>
      </c>
      <c r="E85" s="451">
        <v>4.7032084316015202E-2</v>
      </c>
      <c r="F85" s="451">
        <v>2.6425810065120502E-3</v>
      </c>
      <c r="G85" s="451">
        <v>0</v>
      </c>
      <c r="H85" s="457">
        <v>1.4088209867477399</v>
      </c>
      <c r="I85" s="451">
        <v>0.95032533494348603</v>
      </c>
    </row>
    <row r="86" spans="1:9" x14ac:dyDescent="0.2">
      <c r="A86" s="2" t="s">
        <v>102</v>
      </c>
      <c r="B86" s="454">
        <v>32</v>
      </c>
      <c r="C86" s="451">
        <v>0.36870953440666199</v>
      </c>
      <c r="D86" s="451">
        <v>0.56847375631332397</v>
      </c>
      <c r="E86" s="451">
        <v>6.2816709280013996E-2</v>
      </c>
      <c r="F86" s="451">
        <v>0</v>
      </c>
      <c r="G86" s="451">
        <v>0</v>
      </c>
      <c r="H86" s="457">
        <v>1.6941071748733501</v>
      </c>
      <c r="I86" s="451">
        <v>0.93718329071998596</v>
      </c>
    </row>
    <row r="87" spans="1:9" x14ac:dyDescent="0.2">
      <c r="A87" s="2" t="s">
        <v>103</v>
      </c>
      <c r="B87" s="454">
        <v>53</v>
      </c>
      <c r="C87" s="451">
        <v>0.663959741592407</v>
      </c>
      <c r="D87" s="451">
        <v>0.267992854118347</v>
      </c>
      <c r="E87" s="451">
        <v>6.8047374486923204E-2</v>
      </c>
      <c r="F87" s="451">
        <v>0</v>
      </c>
      <c r="G87" s="451">
        <v>0</v>
      </c>
      <c r="H87" s="457">
        <v>1.4040875434875499</v>
      </c>
      <c r="I87" s="451">
        <v>0.93195262348510699</v>
      </c>
    </row>
    <row r="88" spans="1:9" x14ac:dyDescent="0.2">
      <c r="A88" s="2" t="s">
        <v>104</v>
      </c>
      <c r="B88" s="454">
        <v>196</v>
      </c>
      <c r="C88" s="451">
        <v>0.468572556972504</v>
      </c>
      <c r="D88" s="451">
        <v>0.42434549331665</v>
      </c>
      <c r="E88" s="451">
        <v>8.8810272514820099E-2</v>
      </c>
      <c r="F88" s="451">
        <v>6.1056045815348599E-3</v>
      </c>
      <c r="G88" s="451">
        <v>1.21660698205233E-2</v>
      </c>
      <c r="H88" s="457">
        <v>1.6689471006393399</v>
      </c>
      <c r="I88" s="451">
        <v>0.89291805278393799</v>
      </c>
    </row>
    <row r="89" spans="1:9" x14ac:dyDescent="0.2">
      <c r="A89" s="5" t="s">
        <v>105</v>
      </c>
      <c r="B89" s="453" t="s">
        <v>1</v>
      </c>
      <c r="C89" s="450" t="s">
        <v>1</v>
      </c>
      <c r="D89" s="450" t="s">
        <v>1</v>
      </c>
      <c r="E89" s="450" t="s">
        <v>1</v>
      </c>
      <c r="F89" s="450" t="s">
        <v>1</v>
      </c>
      <c r="G89" s="450" t="s">
        <v>1</v>
      </c>
      <c r="H89" s="456" t="s">
        <v>1</v>
      </c>
      <c r="I89" s="450" t="s">
        <v>1</v>
      </c>
    </row>
    <row r="90" spans="1:9" x14ac:dyDescent="0.2">
      <c r="A90" s="2" t="s">
        <v>106</v>
      </c>
      <c r="B90" s="454">
        <v>127</v>
      </c>
      <c r="C90" s="451">
        <v>0.49043637514114402</v>
      </c>
      <c r="D90" s="451">
        <v>0.34269329905509899</v>
      </c>
      <c r="E90" s="451">
        <v>0.113750450313091</v>
      </c>
      <c r="F90" s="451">
        <v>1.79849355481565E-3</v>
      </c>
      <c r="G90" s="451">
        <v>5.1321398466825499E-2</v>
      </c>
      <c r="H90" s="457">
        <v>1.7808752059936499</v>
      </c>
      <c r="I90" s="451">
        <v>0.83312966042379699</v>
      </c>
    </row>
    <row r="91" spans="1:9" x14ac:dyDescent="0.2">
      <c r="A91" s="2" t="s">
        <v>107</v>
      </c>
      <c r="B91" s="454">
        <v>259</v>
      </c>
      <c r="C91" s="451">
        <v>0.54034018516540505</v>
      </c>
      <c r="D91" s="451">
        <v>0.346847504377365</v>
      </c>
      <c r="E91" s="451">
        <v>8.8913828134536702E-2</v>
      </c>
      <c r="F91" s="451">
        <v>1.6612041741609601E-2</v>
      </c>
      <c r="G91" s="451">
        <v>7.2864266112446802E-3</v>
      </c>
      <c r="H91" s="457">
        <v>1.6036570072174099</v>
      </c>
      <c r="I91" s="451">
        <v>0.88718770193663898</v>
      </c>
    </row>
    <row r="92" spans="1:9" x14ac:dyDescent="0.2">
      <c r="A92" s="2" t="s">
        <v>108</v>
      </c>
      <c r="B92" s="454">
        <v>478</v>
      </c>
      <c r="C92" s="451">
        <v>0.49200740456581099</v>
      </c>
      <c r="D92" s="451">
        <v>0.40289953351020802</v>
      </c>
      <c r="E92" s="451">
        <v>8.7221167981624603E-2</v>
      </c>
      <c r="F92" s="451">
        <v>1.6905158758163501E-2</v>
      </c>
      <c r="G92" s="451">
        <v>9.66726976912469E-4</v>
      </c>
      <c r="H92" s="457">
        <v>1.63192427158356</v>
      </c>
      <c r="I92" s="451">
        <v>0.89490694542077098</v>
      </c>
    </row>
    <row r="93" spans="1:9" x14ac:dyDescent="0.2">
      <c r="A93" s="2" t="s">
        <v>109</v>
      </c>
      <c r="B93" s="454">
        <v>82</v>
      </c>
      <c r="C93" s="451">
        <v>0.45755717158317599</v>
      </c>
      <c r="D93" s="451">
        <v>0.44076737761497498</v>
      </c>
      <c r="E93" s="451">
        <v>9.67148393392563E-2</v>
      </c>
      <c r="F93" s="451">
        <v>4.9606147222220898E-3</v>
      </c>
      <c r="G93" s="451">
        <v>0</v>
      </c>
      <c r="H93" s="457">
        <v>1.6490788459777801</v>
      </c>
      <c r="I93" s="451">
        <v>0.89832454626994596</v>
      </c>
    </row>
    <row r="94" spans="1:9" x14ac:dyDescent="0.2">
      <c r="A94" s="5" t="s">
        <v>110</v>
      </c>
      <c r="B94" s="453" t="s">
        <v>1</v>
      </c>
      <c r="C94" s="450" t="s">
        <v>1</v>
      </c>
      <c r="D94" s="450" t="s">
        <v>1</v>
      </c>
      <c r="E94" s="450" t="s">
        <v>1</v>
      </c>
      <c r="F94" s="450" t="s">
        <v>1</v>
      </c>
      <c r="G94" s="450" t="s">
        <v>1</v>
      </c>
      <c r="H94" s="456" t="s">
        <v>1</v>
      </c>
      <c r="I94" s="450" t="s">
        <v>1</v>
      </c>
    </row>
    <row r="95" spans="1:9" x14ac:dyDescent="0.2">
      <c r="A95" s="2" t="s">
        <v>106</v>
      </c>
      <c r="B95" s="454">
        <v>208</v>
      </c>
      <c r="C95" s="451">
        <v>0.51555389165878296</v>
      </c>
      <c r="D95" s="451">
        <v>0.34065490961074801</v>
      </c>
      <c r="E95" s="451">
        <v>0.10541720688343</v>
      </c>
      <c r="F95" s="451">
        <v>5.2463924512267104E-3</v>
      </c>
      <c r="G95" s="451">
        <v>3.31275910139084E-2</v>
      </c>
      <c r="H95" s="457">
        <v>1.6997388601303101</v>
      </c>
      <c r="I95" s="451">
        <v>0.85620880844619096</v>
      </c>
    </row>
    <row r="96" spans="1:9" x14ac:dyDescent="0.2">
      <c r="A96" s="2" t="s">
        <v>107</v>
      </c>
      <c r="B96" s="454">
        <v>318</v>
      </c>
      <c r="C96" s="451">
        <v>0.52532213926315297</v>
      </c>
      <c r="D96" s="451">
        <v>0.36949881911277799</v>
      </c>
      <c r="E96" s="451">
        <v>8.5130438208580003E-2</v>
      </c>
      <c r="F96" s="451">
        <v>1.3820398598909401E-2</v>
      </c>
      <c r="G96" s="451">
        <v>6.22819783166051E-3</v>
      </c>
      <c r="H96" s="457">
        <v>1.60613369941711</v>
      </c>
      <c r="I96" s="451">
        <v>0.89482096462618299</v>
      </c>
    </row>
    <row r="97" spans="1:9" x14ac:dyDescent="0.2">
      <c r="A97" s="2" t="s">
        <v>108</v>
      </c>
      <c r="B97" s="454">
        <v>375</v>
      </c>
      <c r="C97" s="451">
        <v>0.47908622026443498</v>
      </c>
      <c r="D97" s="451">
        <v>0.41045850515365601</v>
      </c>
      <c r="E97" s="451">
        <v>8.8229268789291396E-2</v>
      </c>
      <c r="F97" s="451">
        <v>2.09172982722521E-2</v>
      </c>
      <c r="G97" s="451">
        <v>1.3087131083011599E-3</v>
      </c>
      <c r="H97" s="457">
        <v>1.6549037694930999</v>
      </c>
      <c r="I97" s="451">
        <v>0.88954472044737198</v>
      </c>
    </row>
    <row r="98" spans="1:9" x14ac:dyDescent="0.2">
      <c r="A98" s="2" t="s">
        <v>109</v>
      </c>
      <c r="B98" s="454">
        <v>45</v>
      </c>
      <c r="C98" s="451">
        <v>0.44262498617172202</v>
      </c>
      <c r="D98" s="451">
        <v>0.43399375677108798</v>
      </c>
      <c r="E98" s="451">
        <v>0.12338125705719</v>
      </c>
      <c r="F98" s="451">
        <v>0</v>
      </c>
      <c r="G98" s="451">
        <v>0</v>
      </c>
      <c r="H98" s="457">
        <v>1.6807562112808201</v>
      </c>
      <c r="I98" s="451">
        <v>0.87661874294280995</v>
      </c>
    </row>
    <row r="99" spans="1:9" x14ac:dyDescent="0.2">
      <c r="A99" s="5" t="s">
        <v>111</v>
      </c>
      <c r="B99" s="453" t="s">
        <v>1</v>
      </c>
      <c r="C99" s="450" t="s">
        <v>1</v>
      </c>
      <c r="D99" s="450" t="s">
        <v>1</v>
      </c>
      <c r="E99" s="450" t="s">
        <v>1</v>
      </c>
      <c r="F99" s="450" t="s">
        <v>1</v>
      </c>
      <c r="G99" s="450" t="s">
        <v>1</v>
      </c>
      <c r="H99" s="456" t="s">
        <v>1</v>
      </c>
      <c r="I99" s="450" t="s">
        <v>1</v>
      </c>
    </row>
    <row r="100" spans="1:9" x14ac:dyDescent="0.2">
      <c r="A100" s="2" t="s">
        <v>112</v>
      </c>
      <c r="B100" s="454">
        <v>69</v>
      </c>
      <c r="C100" s="451">
        <v>0.36325573921203602</v>
      </c>
      <c r="D100" s="451">
        <v>0.47738736867904702</v>
      </c>
      <c r="E100" s="451">
        <v>0.15028083324432401</v>
      </c>
      <c r="F100" s="451">
        <v>0</v>
      </c>
      <c r="G100" s="451">
        <v>9.0760700404643995E-3</v>
      </c>
      <c r="H100" s="457">
        <v>1.81425333023071</v>
      </c>
      <c r="I100" s="451">
        <v>0.84064309849616403</v>
      </c>
    </row>
    <row r="101" spans="1:9" x14ac:dyDescent="0.2">
      <c r="A101" s="2" t="s">
        <v>113</v>
      </c>
      <c r="B101" s="454">
        <v>208</v>
      </c>
      <c r="C101" s="451">
        <v>0.49117422103881803</v>
      </c>
      <c r="D101" s="451">
        <v>0.40468233823776201</v>
      </c>
      <c r="E101" s="451">
        <v>7.6948352158069597E-2</v>
      </c>
      <c r="F101" s="451">
        <v>1.3514569029212E-2</v>
      </c>
      <c r="G101" s="451">
        <v>1.36805102229118E-2</v>
      </c>
      <c r="H101" s="457">
        <v>1.6538448333740201</v>
      </c>
      <c r="I101" s="451">
        <v>0.89585656761989496</v>
      </c>
    </row>
    <row r="102" spans="1:9" x14ac:dyDescent="0.2">
      <c r="A102" s="2" t="s">
        <v>114</v>
      </c>
      <c r="B102" s="454">
        <v>236</v>
      </c>
      <c r="C102" s="451">
        <v>0.48593682050705</v>
      </c>
      <c r="D102" s="451">
        <v>0.404417604207993</v>
      </c>
      <c r="E102" s="451">
        <v>9.5653392374515506E-2</v>
      </c>
      <c r="F102" s="451">
        <v>5.2584889344871001E-3</v>
      </c>
      <c r="G102" s="451">
        <v>8.7337028235197102E-3</v>
      </c>
      <c r="H102" s="457">
        <v>1.64643466472626</v>
      </c>
      <c r="I102" s="451">
        <v>0.89035441683757399</v>
      </c>
    </row>
    <row r="103" spans="1:9" x14ac:dyDescent="0.2">
      <c r="A103" s="2" t="s">
        <v>115</v>
      </c>
      <c r="B103" s="454">
        <v>152</v>
      </c>
      <c r="C103" s="451">
        <v>0.55532348155975297</v>
      </c>
      <c r="D103" s="451">
        <v>0.30422046780586198</v>
      </c>
      <c r="E103" s="451">
        <v>0.10721740871667899</v>
      </c>
      <c r="F103" s="451">
        <v>1.8423933535814299E-2</v>
      </c>
      <c r="G103" s="451">
        <v>1.4814688824117199E-2</v>
      </c>
      <c r="H103" s="457">
        <v>1.6331858634948699</v>
      </c>
      <c r="I103" s="451">
        <v>0.85954396617638296</v>
      </c>
    </row>
    <row r="104" spans="1:9" x14ac:dyDescent="0.2">
      <c r="A104" s="2" t="s">
        <v>116</v>
      </c>
      <c r="B104" s="454">
        <v>130</v>
      </c>
      <c r="C104" s="451">
        <v>0.51191055774688698</v>
      </c>
      <c r="D104" s="451">
        <v>0.35287636518478399</v>
      </c>
      <c r="E104" s="451">
        <v>9.2151239514350905E-2</v>
      </c>
      <c r="F104" s="451">
        <v>2.4092415347695399E-2</v>
      </c>
      <c r="G104" s="451">
        <v>1.89694240689278E-2</v>
      </c>
      <c r="H104" s="457">
        <v>1.6853338479995701</v>
      </c>
      <c r="I104" s="451">
        <v>0.86478692132087998</v>
      </c>
    </row>
    <row r="105" spans="1:9" x14ac:dyDescent="0.2">
      <c r="A105" s="2" t="s">
        <v>117</v>
      </c>
      <c r="B105" s="454">
        <v>126</v>
      </c>
      <c r="C105" s="451">
        <v>0.49540522694587702</v>
      </c>
      <c r="D105" s="451">
        <v>0.34415134787559498</v>
      </c>
      <c r="E105" s="451">
        <v>0.13422547280788399</v>
      </c>
      <c r="F105" s="451">
        <v>2.08097267895937E-2</v>
      </c>
      <c r="G105" s="451">
        <v>5.4082372225821001E-3</v>
      </c>
      <c r="H105" s="457">
        <v>1.6966644525528001</v>
      </c>
      <c r="I105" s="451">
        <v>0.83955656504774701</v>
      </c>
    </row>
    <row r="106" spans="1:9" x14ac:dyDescent="0.2">
      <c r="A106" s="2" t="s">
        <v>118</v>
      </c>
      <c r="B106" s="454">
        <v>103</v>
      </c>
      <c r="C106" s="451">
        <v>0.55478167533874501</v>
      </c>
      <c r="D106" s="451">
        <v>0.380255967378616</v>
      </c>
      <c r="E106" s="451">
        <v>6.4962334930896801E-2</v>
      </c>
      <c r="F106" s="451">
        <v>0</v>
      </c>
      <c r="G106" s="451">
        <v>0</v>
      </c>
      <c r="H106" s="457">
        <v>1.51018059253693</v>
      </c>
      <c r="I106" s="451">
        <v>0.93503766361708196</v>
      </c>
    </row>
    <row r="107" spans="1:9" x14ac:dyDescent="0.2">
      <c r="A107" s="5" t="s">
        <v>111</v>
      </c>
      <c r="B107" s="453" t="s">
        <v>1</v>
      </c>
      <c r="C107" s="450" t="s">
        <v>1</v>
      </c>
      <c r="D107" s="450" t="s">
        <v>1</v>
      </c>
      <c r="E107" s="450" t="s">
        <v>1</v>
      </c>
      <c r="F107" s="450" t="s">
        <v>1</v>
      </c>
      <c r="G107" s="450" t="s">
        <v>1</v>
      </c>
      <c r="H107" s="456" t="s">
        <v>1</v>
      </c>
      <c r="I107" s="450" t="s">
        <v>1</v>
      </c>
    </row>
    <row r="108" spans="1:9" x14ac:dyDescent="0.2">
      <c r="A108" s="2" t="s">
        <v>119</v>
      </c>
      <c r="B108" s="454">
        <v>277</v>
      </c>
      <c r="C108" s="451">
        <v>0.44715586304664601</v>
      </c>
      <c r="D108" s="451">
        <v>0.42970106005668601</v>
      </c>
      <c r="E108" s="451">
        <v>0.102182976901531</v>
      </c>
      <c r="F108" s="451">
        <v>8.8640358299017005E-3</v>
      </c>
      <c r="G108" s="451">
        <v>1.20960650965571E-2</v>
      </c>
      <c r="H108" s="457">
        <v>1.7090433835983301</v>
      </c>
      <c r="I108" s="451">
        <v>0.87685692228669598</v>
      </c>
    </row>
    <row r="109" spans="1:9" x14ac:dyDescent="0.2">
      <c r="A109" s="2" t="s">
        <v>120</v>
      </c>
      <c r="B109" s="454">
        <v>320</v>
      </c>
      <c r="C109" s="451">
        <v>0.49253228306770303</v>
      </c>
      <c r="D109" s="451">
        <v>0.384879499673843</v>
      </c>
      <c r="E109" s="451">
        <v>0.105053216218948</v>
      </c>
      <c r="F109" s="451">
        <v>1.1162983253598199E-2</v>
      </c>
      <c r="G109" s="451">
        <v>6.3720308244228398E-3</v>
      </c>
      <c r="H109" s="457">
        <v>1.65396296977997</v>
      </c>
      <c r="I109" s="451">
        <v>0.87741177130139902</v>
      </c>
    </row>
    <row r="110" spans="1:9" x14ac:dyDescent="0.2">
      <c r="A110" s="2" t="s">
        <v>121</v>
      </c>
      <c r="B110" s="454">
        <v>198</v>
      </c>
      <c r="C110" s="451">
        <v>0.54139375686645497</v>
      </c>
      <c r="D110" s="451">
        <v>0.327754706144333</v>
      </c>
      <c r="E110" s="451">
        <v>8.8709294795990004E-2</v>
      </c>
      <c r="F110" s="451">
        <v>1.9258150830864899E-2</v>
      </c>
      <c r="G110" s="451">
        <v>2.28841286152601E-2</v>
      </c>
      <c r="H110" s="457">
        <v>1.6544842720031701</v>
      </c>
      <c r="I110" s="451">
        <v>0.86914843063248604</v>
      </c>
    </row>
    <row r="111" spans="1:9" x14ac:dyDescent="0.2">
      <c r="A111" s="2" t="s">
        <v>122</v>
      </c>
      <c r="B111" s="454">
        <v>229</v>
      </c>
      <c r="C111" s="451">
        <v>0.52223640680313099</v>
      </c>
      <c r="D111" s="451">
        <v>0.36046639084816001</v>
      </c>
      <c r="E111" s="451">
        <v>0.102926656603813</v>
      </c>
      <c r="F111" s="451">
        <v>1.1406171135604401E-2</v>
      </c>
      <c r="G111" s="451">
        <v>2.9643485322594599E-3</v>
      </c>
      <c r="H111" s="457">
        <v>1.6123956441879299</v>
      </c>
      <c r="I111" s="451">
        <v>0.88270282066956096</v>
      </c>
    </row>
    <row r="112" spans="1:9" x14ac:dyDescent="0.2">
      <c r="A112" s="5" t="s">
        <v>111</v>
      </c>
      <c r="B112" s="453" t="s">
        <v>1</v>
      </c>
      <c r="C112" s="450" t="s">
        <v>1</v>
      </c>
      <c r="D112" s="450" t="s">
        <v>1</v>
      </c>
      <c r="E112" s="450" t="s">
        <v>1</v>
      </c>
      <c r="F112" s="450" t="s">
        <v>1</v>
      </c>
      <c r="G112" s="450" t="s">
        <v>1</v>
      </c>
      <c r="H112" s="456" t="s">
        <v>1</v>
      </c>
      <c r="I112" s="450" t="s">
        <v>1</v>
      </c>
    </row>
    <row r="113" spans="1:9" x14ac:dyDescent="0.2">
      <c r="A113" s="2" t="s">
        <v>119</v>
      </c>
      <c r="B113" s="454">
        <v>277</v>
      </c>
      <c r="C113" s="451">
        <v>0.44715586304664601</v>
      </c>
      <c r="D113" s="451">
        <v>0.42970106005668601</v>
      </c>
      <c r="E113" s="451">
        <v>0.102182976901531</v>
      </c>
      <c r="F113" s="451">
        <v>8.8640358299017005E-3</v>
      </c>
      <c r="G113" s="451">
        <v>1.20960650965571E-2</v>
      </c>
      <c r="H113" s="457">
        <v>1.7090433835983301</v>
      </c>
      <c r="I113" s="451">
        <v>0.87685692228669598</v>
      </c>
    </row>
    <row r="114" spans="1:9" x14ac:dyDescent="0.2">
      <c r="A114" s="2" t="s">
        <v>123</v>
      </c>
      <c r="B114" s="454">
        <v>388</v>
      </c>
      <c r="C114" s="451">
        <v>0.51453065872192405</v>
      </c>
      <c r="D114" s="451">
        <v>0.36312696337699901</v>
      </c>
      <c r="E114" s="451">
        <v>0.100418858230114</v>
      </c>
      <c r="F114" s="451">
        <v>1.06838922947645E-2</v>
      </c>
      <c r="G114" s="451">
        <v>1.1239642277360001E-2</v>
      </c>
      <c r="H114" s="457">
        <v>1.64097487926483</v>
      </c>
      <c r="I114" s="451">
        <v>0.87765760902080503</v>
      </c>
    </row>
    <row r="115" spans="1:9" x14ac:dyDescent="0.2">
      <c r="A115" s="2" t="s">
        <v>124</v>
      </c>
      <c r="B115" s="454">
        <v>359</v>
      </c>
      <c r="C115" s="451">
        <v>0.51740944385528598</v>
      </c>
      <c r="D115" s="451">
        <v>0.356918334960938</v>
      </c>
      <c r="E115" s="451">
        <v>9.7889527678489699E-2</v>
      </c>
      <c r="F115" s="451">
        <v>1.7336541786789901E-2</v>
      </c>
      <c r="G115" s="451">
        <v>1.0446155443787601E-2</v>
      </c>
      <c r="H115" s="457">
        <v>1.6464916467666599</v>
      </c>
      <c r="I115" s="451">
        <v>0.87432777555909802</v>
      </c>
    </row>
    <row r="116" spans="1:9" x14ac:dyDescent="0.2">
      <c r="A116" s="5" t="s">
        <v>125</v>
      </c>
      <c r="B116" s="453" t="s">
        <v>1</v>
      </c>
      <c r="C116" s="450" t="s">
        <v>1</v>
      </c>
      <c r="D116" s="450" t="s">
        <v>1</v>
      </c>
      <c r="E116" s="450" t="s">
        <v>1</v>
      </c>
      <c r="F116" s="450" t="s">
        <v>1</v>
      </c>
      <c r="G116" s="450" t="s">
        <v>1</v>
      </c>
      <c r="H116" s="456" t="s">
        <v>1</v>
      </c>
      <c r="I116" s="450" t="s">
        <v>1</v>
      </c>
    </row>
    <row r="117" spans="1:9" x14ac:dyDescent="0.2">
      <c r="A117" s="2" t="s">
        <v>126</v>
      </c>
      <c r="B117" s="454">
        <v>149</v>
      </c>
      <c r="C117" s="451">
        <v>0.50512474775314298</v>
      </c>
      <c r="D117" s="451">
        <v>0.3324154317379</v>
      </c>
      <c r="E117" s="451">
        <v>0.11461690813302999</v>
      </c>
      <c r="F117" s="451">
        <v>1.6198301455005999E-3</v>
      </c>
      <c r="G117" s="451">
        <v>4.6223096549510997E-2</v>
      </c>
      <c r="H117" s="457">
        <v>1.7514011859893801</v>
      </c>
      <c r="I117" s="451">
        <v>0.83754016749823501</v>
      </c>
    </row>
    <row r="118" spans="1:9" x14ac:dyDescent="0.2">
      <c r="A118" s="2" t="s">
        <v>127</v>
      </c>
      <c r="B118" s="454">
        <v>37</v>
      </c>
      <c r="C118" s="451">
        <v>0.53205388784408603</v>
      </c>
      <c r="D118" s="451">
        <v>0.35685080289840698</v>
      </c>
      <c r="E118" s="451">
        <v>8.8817134499549893E-2</v>
      </c>
      <c r="F118" s="451">
        <v>2.2278171032667202E-2</v>
      </c>
      <c r="G118" s="451">
        <v>0</v>
      </c>
      <c r="H118" s="457">
        <v>1.6013195514678999</v>
      </c>
      <c r="I118" s="451">
        <v>0.88890469405392103</v>
      </c>
    </row>
    <row r="119" spans="1:9" x14ac:dyDescent="0.2">
      <c r="A119" s="2" t="s">
        <v>128</v>
      </c>
      <c r="B119" s="454">
        <v>64</v>
      </c>
      <c r="C119" s="451">
        <v>0.54352068901062001</v>
      </c>
      <c r="D119" s="451">
        <v>0.350656569004059</v>
      </c>
      <c r="E119" s="451">
        <v>9.3833923339843806E-2</v>
      </c>
      <c r="F119" s="451">
        <v>1.19888316839933E-2</v>
      </c>
      <c r="G119" s="451">
        <v>0</v>
      </c>
      <c r="H119" s="457">
        <v>1.57429087162018</v>
      </c>
      <c r="I119" s="451">
        <v>0.89417724635593498</v>
      </c>
    </row>
    <row r="120" spans="1:9" x14ac:dyDescent="0.2">
      <c r="A120" s="2" t="s">
        <v>129</v>
      </c>
      <c r="B120" s="454">
        <v>136</v>
      </c>
      <c r="C120" s="451">
        <v>0.52906471490859996</v>
      </c>
      <c r="D120" s="451">
        <v>0.35511445999145502</v>
      </c>
      <c r="E120" s="451">
        <v>8.2156419754028306E-2</v>
      </c>
      <c r="F120" s="451">
        <v>1.92894898355007E-2</v>
      </c>
      <c r="G120" s="451">
        <v>1.4374904334545101E-2</v>
      </c>
      <c r="H120" s="457">
        <v>1.6347954273223899</v>
      </c>
      <c r="I120" s="451">
        <v>0.88417918478152702</v>
      </c>
    </row>
    <row r="121" spans="1:9" x14ac:dyDescent="0.2">
      <c r="A121" s="2" t="s">
        <v>130</v>
      </c>
      <c r="B121" s="454">
        <v>142</v>
      </c>
      <c r="C121" s="451">
        <v>0.50481033325195301</v>
      </c>
      <c r="D121" s="451">
        <v>0.410120069980621</v>
      </c>
      <c r="E121" s="451">
        <v>7.8648135066032396E-2</v>
      </c>
      <c r="F121" s="451">
        <v>6.4214267767965802E-3</v>
      </c>
      <c r="G121" s="451">
        <v>0</v>
      </c>
      <c r="H121" s="457">
        <v>1.58668065071106</v>
      </c>
      <c r="I121" s="451">
        <v>0.91493043518615103</v>
      </c>
    </row>
    <row r="122" spans="1:9" x14ac:dyDescent="0.2">
      <c r="A122" s="2" t="s">
        <v>131</v>
      </c>
      <c r="B122" s="454">
        <v>102</v>
      </c>
      <c r="C122" s="451">
        <v>0.41170081496238697</v>
      </c>
      <c r="D122" s="451">
        <v>0.52817499637603804</v>
      </c>
      <c r="E122" s="451">
        <v>4.5511767268180799E-2</v>
      </c>
      <c r="F122" s="451">
        <v>1.46124074235559E-2</v>
      </c>
      <c r="G122" s="451">
        <v>0</v>
      </c>
      <c r="H122" s="457">
        <v>1.6630357503891</v>
      </c>
      <c r="I122" s="451">
        <v>0.93987582446833795</v>
      </c>
    </row>
    <row r="123" spans="1:9" x14ac:dyDescent="0.2">
      <c r="A123" s="2" t="s">
        <v>132</v>
      </c>
      <c r="B123" s="454">
        <v>45</v>
      </c>
      <c r="C123" s="451">
        <v>0.54627060890197798</v>
      </c>
      <c r="D123" s="451">
        <v>0.35758855938911399</v>
      </c>
      <c r="E123" s="451">
        <v>6.2024250626563998E-2</v>
      </c>
      <c r="F123" s="451">
        <v>3.4116562455892598E-2</v>
      </c>
      <c r="G123" s="451">
        <v>0</v>
      </c>
      <c r="H123" s="457">
        <v>1.5839867591857899</v>
      </c>
      <c r="I123" s="451">
        <v>0.90385918512678098</v>
      </c>
    </row>
    <row r="124" spans="1:9" x14ac:dyDescent="0.2">
      <c r="A124" s="3" t="s">
        <v>133</v>
      </c>
      <c r="B124" s="455">
        <v>271</v>
      </c>
      <c r="C124" s="452">
        <v>0.497027188539505</v>
      </c>
      <c r="D124" s="452">
        <v>0.363712579011917</v>
      </c>
      <c r="E124" s="452">
        <v>0.119236797094345</v>
      </c>
      <c r="F124" s="452">
        <v>1.8049340695142701E-2</v>
      </c>
      <c r="G124" s="452">
        <v>1.9741032738238599E-3</v>
      </c>
      <c r="H124" s="458">
        <v>1.6642305850982699</v>
      </c>
      <c r="I124" s="452">
        <v>0.86073976013637798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387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62" t="s">
        <v>1</v>
      </c>
      <c r="C6" s="459" t="s">
        <v>1</v>
      </c>
      <c r="D6" s="459" t="s">
        <v>1</v>
      </c>
      <c r="E6" s="459" t="s">
        <v>1</v>
      </c>
      <c r="F6" s="459" t="s">
        <v>1</v>
      </c>
      <c r="G6" s="459" t="s">
        <v>1</v>
      </c>
      <c r="H6" s="465" t="s">
        <v>1</v>
      </c>
      <c r="I6" s="459" t="s">
        <v>1</v>
      </c>
    </row>
    <row r="7" spans="1:9" x14ac:dyDescent="0.2">
      <c r="A7" s="2" t="s">
        <v>26</v>
      </c>
      <c r="B7" s="463">
        <v>1027</v>
      </c>
      <c r="C7" s="460">
        <v>0.239482522010803</v>
      </c>
      <c r="D7" s="460">
        <v>0.34679976105690002</v>
      </c>
      <c r="E7" s="460">
        <v>0.22494542598724401</v>
      </c>
      <c r="F7" s="460">
        <v>0.127705618739128</v>
      </c>
      <c r="G7" s="460">
        <v>6.10666759312153E-2</v>
      </c>
      <c r="H7" s="466">
        <v>2.4240741729736301</v>
      </c>
      <c r="I7" s="460">
        <v>0.58628228088363199</v>
      </c>
    </row>
    <row r="8" spans="1:9" x14ac:dyDescent="0.2">
      <c r="A8" s="5" t="s">
        <v>27</v>
      </c>
      <c r="B8" s="462" t="s">
        <v>1</v>
      </c>
      <c r="C8" s="459" t="s">
        <v>1</v>
      </c>
      <c r="D8" s="459" t="s">
        <v>1</v>
      </c>
      <c r="E8" s="459" t="s">
        <v>1</v>
      </c>
      <c r="F8" s="459" t="s">
        <v>1</v>
      </c>
      <c r="G8" s="459" t="s">
        <v>1</v>
      </c>
      <c r="H8" s="465" t="s">
        <v>1</v>
      </c>
      <c r="I8" s="459" t="s">
        <v>1</v>
      </c>
    </row>
    <row r="9" spans="1:9" x14ac:dyDescent="0.2">
      <c r="A9" s="2" t="s">
        <v>28</v>
      </c>
      <c r="B9" s="463">
        <v>366</v>
      </c>
      <c r="C9" s="460">
        <v>0.17069429159164401</v>
      </c>
      <c r="D9" s="460">
        <v>0.33738628029823298</v>
      </c>
      <c r="E9" s="460">
        <v>0.230492278933525</v>
      </c>
      <c r="F9" s="460">
        <v>0.18075993657112099</v>
      </c>
      <c r="G9" s="460">
        <v>8.0667227506637601E-2</v>
      </c>
      <c r="H9" s="466">
        <v>2.66331958770752</v>
      </c>
      <c r="I9" s="460">
        <v>0.50808056431888704</v>
      </c>
    </row>
    <row r="10" spans="1:9" x14ac:dyDescent="0.2">
      <c r="A10" s="2" t="s">
        <v>29</v>
      </c>
      <c r="B10" s="463">
        <v>45</v>
      </c>
      <c r="C10" s="460">
        <v>0.237472519278526</v>
      </c>
      <c r="D10" s="460">
        <v>0.358637064695358</v>
      </c>
      <c r="E10" s="460">
        <v>0.32288366556167603</v>
      </c>
      <c r="F10" s="460">
        <v>5.6371390819549602E-2</v>
      </c>
      <c r="G10" s="460">
        <v>2.4635370820760699E-2</v>
      </c>
      <c r="H10" s="466">
        <v>2.2720599174499498</v>
      </c>
      <c r="I10" s="460">
        <v>0.596109577311841</v>
      </c>
    </row>
    <row r="11" spans="1:9" x14ac:dyDescent="0.2">
      <c r="A11" s="2" t="s">
        <v>30</v>
      </c>
      <c r="B11" s="463">
        <v>149</v>
      </c>
      <c r="C11" s="460">
        <v>0.31707552075385997</v>
      </c>
      <c r="D11" s="460">
        <v>0.41846156120300299</v>
      </c>
      <c r="E11" s="460">
        <v>0.209964394569397</v>
      </c>
      <c r="F11" s="460">
        <v>2.9148520901799198E-2</v>
      </c>
      <c r="G11" s="460">
        <v>2.5350028648972501E-2</v>
      </c>
      <c r="H11" s="466">
        <v>2.0272359848022501</v>
      </c>
      <c r="I11" s="460">
        <v>0.73553706277623998</v>
      </c>
    </row>
    <row r="12" spans="1:9" x14ac:dyDescent="0.2">
      <c r="A12" s="2" t="s">
        <v>31</v>
      </c>
      <c r="B12" s="463">
        <v>188</v>
      </c>
      <c r="C12" s="460">
        <v>0.24158498644828799</v>
      </c>
      <c r="D12" s="460">
        <v>0.379590004682541</v>
      </c>
      <c r="E12" s="460">
        <v>0.18147851526737199</v>
      </c>
      <c r="F12" s="460">
        <v>0.133187785744667</v>
      </c>
      <c r="G12" s="460">
        <v>6.4158715307712597E-2</v>
      </c>
      <c r="H12" s="466">
        <v>2.3987452983856201</v>
      </c>
      <c r="I12" s="460">
        <v>0.62117498650271497</v>
      </c>
    </row>
    <row r="13" spans="1:9" x14ac:dyDescent="0.2">
      <c r="A13" s="2" t="s">
        <v>32</v>
      </c>
      <c r="B13" s="463">
        <v>85</v>
      </c>
      <c r="C13" s="460">
        <v>0.37654650211334201</v>
      </c>
      <c r="D13" s="460">
        <v>0.28198406100273099</v>
      </c>
      <c r="E13" s="460">
        <v>0.21248683333396901</v>
      </c>
      <c r="F13" s="460">
        <v>6.0910351574420901E-2</v>
      </c>
      <c r="G13" s="460">
        <v>6.8072244524955694E-2</v>
      </c>
      <c r="H13" s="466">
        <v>2.1619777679443399</v>
      </c>
      <c r="I13" s="460">
        <v>0.65853056802250898</v>
      </c>
    </row>
    <row r="14" spans="1:9" x14ac:dyDescent="0.2">
      <c r="A14" s="2" t="s">
        <v>33</v>
      </c>
      <c r="B14" s="463">
        <v>161</v>
      </c>
      <c r="C14" s="460">
        <v>0.35791814327240001</v>
      </c>
      <c r="D14" s="460">
        <v>0.349019944667816</v>
      </c>
      <c r="E14" s="460">
        <v>0.206328719854355</v>
      </c>
      <c r="F14" s="460">
        <v>6.4512759447097806E-2</v>
      </c>
      <c r="G14" s="460">
        <v>2.2220425307750698E-2</v>
      </c>
      <c r="H14" s="466">
        <v>2.0440974235534699</v>
      </c>
      <c r="I14" s="460">
        <v>0.70693809320731504</v>
      </c>
    </row>
    <row r="15" spans="1:9" x14ac:dyDescent="0.2">
      <c r="A15" s="5" t="s">
        <v>34</v>
      </c>
      <c r="B15" s="462" t="s">
        <v>1</v>
      </c>
      <c r="C15" s="459" t="s">
        <v>1</v>
      </c>
      <c r="D15" s="459" t="s">
        <v>1</v>
      </c>
      <c r="E15" s="459" t="s">
        <v>1</v>
      </c>
      <c r="F15" s="459" t="s">
        <v>1</v>
      </c>
      <c r="G15" s="459" t="s">
        <v>1</v>
      </c>
      <c r="H15" s="465" t="s">
        <v>1</v>
      </c>
      <c r="I15" s="459" t="s">
        <v>1</v>
      </c>
    </row>
    <row r="16" spans="1:9" x14ac:dyDescent="0.2">
      <c r="A16" s="2" t="s">
        <v>35</v>
      </c>
      <c r="B16" s="463">
        <v>665</v>
      </c>
      <c r="C16" s="460">
        <v>0.22783485054969799</v>
      </c>
      <c r="D16" s="460">
        <v>0.35344019532203702</v>
      </c>
      <c r="E16" s="460">
        <v>0.23489846289157901</v>
      </c>
      <c r="F16" s="460">
        <v>0.123993910849094</v>
      </c>
      <c r="G16" s="460">
        <v>5.9832565486431101E-2</v>
      </c>
      <c r="H16" s="466">
        <v>2.43454909324646</v>
      </c>
      <c r="I16" s="460">
        <v>0.581275054533408</v>
      </c>
    </row>
    <row r="17" spans="1:9" x14ac:dyDescent="0.2">
      <c r="A17" s="2" t="s">
        <v>36</v>
      </c>
      <c r="B17" s="463">
        <v>47</v>
      </c>
      <c r="C17" s="460">
        <v>0.13802324235439301</v>
      </c>
      <c r="D17" s="460">
        <v>0.45372271537780801</v>
      </c>
      <c r="E17" s="460">
        <v>0.15461570024490401</v>
      </c>
      <c r="F17" s="460">
        <v>0.18426942825317399</v>
      </c>
      <c r="G17" s="460">
        <v>6.9368936121463803E-2</v>
      </c>
      <c r="H17" s="466">
        <v>2.5932381153106698</v>
      </c>
      <c r="I17" s="460">
        <v>0.59174594450564799</v>
      </c>
    </row>
    <row r="18" spans="1:9" x14ac:dyDescent="0.2">
      <c r="A18" s="2" t="s">
        <v>37</v>
      </c>
      <c r="B18" s="463">
        <v>238</v>
      </c>
      <c r="C18" s="460">
        <v>0.34651565551757801</v>
      </c>
      <c r="D18" s="460">
        <v>0.30589896440505998</v>
      </c>
      <c r="E18" s="460">
        <v>0.22887714207172399</v>
      </c>
      <c r="F18" s="460">
        <v>7.6555863022804302E-2</v>
      </c>
      <c r="G18" s="460">
        <v>4.2152374982833897E-2</v>
      </c>
      <c r="H18" s="466">
        <v>2.1619303226470898</v>
      </c>
      <c r="I18" s="460">
        <v>0.65241461992263805</v>
      </c>
    </row>
    <row r="19" spans="1:9" x14ac:dyDescent="0.2">
      <c r="A19" s="2" t="s">
        <v>38</v>
      </c>
      <c r="B19" s="463">
        <v>55</v>
      </c>
      <c r="C19" s="460">
        <v>0.170510143041611</v>
      </c>
      <c r="D19" s="460">
        <v>0.27923136949539201</v>
      </c>
      <c r="E19" s="460">
        <v>0.20960943400859799</v>
      </c>
      <c r="F19" s="460">
        <v>0.21329686045646701</v>
      </c>
      <c r="G19" s="460">
        <v>0.12735219299793199</v>
      </c>
      <c r="H19" s="466">
        <v>2.84774971008301</v>
      </c>
      <c r="I19" s="460">
        <v>0.44974151253700301</v>
      </c>
    </row>
    <row r="20" spans="1:9" x14ac:dyDescent="0.2">
      <c r="A20" s="5" t="s">
        <v>39</v>
      </c>
      <c r="B20" s="462" t="s">
        <v>1</v>
      </c>
      <c r="C20" s="459" t="s">
        <v>1</v>
      </c>
      <c r="D20" s="459" t="s">
        <v>1</v>
      </c>
      <c r="E20" s="459" t="s">
        <v>1</v>
      </c>
      <c r="F20" s="459" t="s">
        <v>1</v>
      </c>
      <c r="G20" s="459" t="s">
        <v>1</v>
      </c>
      <c r="H20" s="465" t="s">
        <v>1</v>
      </c>
      <c r="I20" s="459" t="s">
        <v>1</v>
      </c>
    </row>
    <row r="21" spans="1:9" x14ac:dyDescent="0.2">
      <c r="A21" s="2" t="s">
        <v>35</v>
      </c>
      <c r="B21" s="463">
        <v>665</v>
      </c>
      <c r="C21" s="460">
        <v>0.22783485054969799</v>
      </c>
      <c r="D21" s="460">
        <v>0.35344019532203702</v>
      </c>
      <c r="E21" s="460">
        <v>0.23489846289157901</v>
      </c>
      <c r="F21" s="460">
        <v>0.123993910849094</v>
      </c>
      <c r="G21" s="460">
        <v>5.9832565486431101E-2</v>
      </c>
      <c r="H21" s="466">
        <v>2.43454909324646</v>
      </c>
      <c r="I21" s="460">
        <v>0.581275054533408</v>
      </c>
    </row>
    <row r="22" spans="1:9" x14ac:dyDescent="0.2">
      <c r="A22" s="2" t="s">
        <v>40</v>
      </c>
      <c r="B22" s="463">
        <v>21</v>
      </c>
      <c r="C22" s="460" t="s">
        <v>1</v>
      </c>
      <c r="D22" s="460" t="s">
        <v>1</v>
      </c>
      <c r="E22" s="460" t="s">
        <v>1</v>
      </c>
      <c r="F22" s="460" t="s">
        <v>1</v>
      </c>
      <c r="G22" s="460" t="s">
        <v>1</v>
      </c>
      <c r="H22" s="466" t="s">
        <v>1</v>
      </c>
      <c r="I22" s="460" t="s">
        <v>1</v>
      </c>
    </row>
    <row r="23" spans="1:9" x14ac:dyDescent="0.2">
      <c r="A23" s="2" t="s">
        <v>41</v>
      </c>
      <c r="B23" s="463">
        <v>22</v>
      </c>
      <c r="C23" s="460" t="s">
        <v>1</v>
      </c>
      <c r="D23" s="460" t="s">
        <v>1</v>
      </c>
      <c r="E23" s="460" t="s">
        <v>1</v>
      </c>
      <c r="F23" s="460" t="s">
        <v>1</v>
      </c>
      <c r="G23" s="460" t="s">
        <v>1</v>
      </c>
      <c r="H23" s="466" t="s">
        <v>1</v>
      </c>
      <c r="I23" s="460" t="s">
        <v>1</v>
      </c>
    </row>
    <row r="24" spans="1:9" x14ac:dyDescent="0.2">
      <c r="A24" s="2" t="s">
        <v>42</v>
      </c>
      <c r="B24" s="463">
        <v>4</v>
      </c>
      <c r="C24" s="460" t="s">
        <v>1</v>
      </c>
      <c r="D24" s="460" t="s">
        <v>1</v>
      </c>
      <c r="E24" s="460" t="s">
        <v>1</v>
      </c>
      <c r="F24" s="460" t="s">
        <v>1</v>
      </c>
      <c r="G24" s="460" t="s">
        <v>1</v>
      </c>
      <c r="H24" s="466" t="s">
        <v>1</v>
      </c>
      <c r="I24" s="460" t="s">
        <v>1</v>
      </c>
    </row>
    <row r="25" spans="1:9" x14ac:dyDescent="0.2">
      <c r="A25" s="2" t="s">
        <v>43</v>
      </c>
      <c r="B25" s="463">
        <v>2</v>
      </c>
      <c r="C25" s="460" t="s">
        <v>1</v>
      </c>
      <c r="D25" s="460" t="s">
        <v>1</v>
      </c>
      <c r="E25" s="460" t="s">
        <v>1</v>
      </c>
      <c r="F25" s="460" t="s">
        <v>1</v>
      </c>
      <c r="G25" s="460" t="s">
        <v>1</v>
      </c>
      <c r="H25" s="466" t="s">
        <v>1</v>
      </c>
      <c r="I25" s="460" t="s">
        <v>1</v>
      </c>
    </row>
    <row r="26" spans="1:9" x14ac:dyDescent="0.2">
      <c r="A26" s="2" t="s">
        <v>37</v>
      </c>
      <c r="B26" s="463">
        <v>238</v>
      </c>
      <c r="C26" s="460">
        <v>0.34651565551757801</v>
      </c>
      <c r="D26" s="460">
        <v>0.30589896440505998</v>
      </c>
      <c r="E26" s="460">
        <v>0.22887714207172399</v>
      </c>
      <c r="F26" s="460">
        <v>7.6555863022804302E-2</v>
      </c>
      <c r="G26" s="460">
        <v>4.2152374982833897E-2</v>
      </c>
      <c r="H26" s="466">
        <v>2.1619303226470898</v>
      </c>
      <c r="I26" s="460">
        <v>0.65241461992263805</v>
      </c>
    </row>
    <row r="27" spans="1:9" x14ac:dyDescent="0.2">
      <c r="A27" s="2" t="s">
        <v>44</v>
      </c>
      <c r="B27" s="463">
        <v>9</v>
      </c>
      <c r="C27" s="460" t="s">
        <v>1</v>
      </c>
      <c r="D27" s="460" t="s">
        <v>1</v>
      </c>
      <c r="E27" s="460" t="s">
        <v>1</v>
      </c>
      <c r="F27" s="460" t="s">
        <v>1</v>
      </c>
      <c r="G27" s="460" t="s">
        <v>1</v>
      </c>
      <c r="H27" s="466" t="s">
        <v>1</v>
      </c>
      <c r="I27" s="460" t="s">
        <v>1</v>
      </c>
    </row>
    <row r="28" spans="1:9" x14ac:dyDescent="0.2">
      <c r="A28" s="2" t="s">
        <v>45</v>
      </c>
      <c r="B28" s="463">
        <v>44</v>
      </c>
      <c r="C28" s="460">
        <v>0.18179340660572099</v>
      </c>
      <c r="D28" s="460">
        <v>0.31375935673713701</v>
      </c>
      <c r="E28" s="460">
        <v>0.21203565597534199</v>
      </c>
      <c r="F28" s="460">
        <v>0.22222222387790699</v>
      </c>
      <c r="G28" s="460">
        <v>7.0189364254474598E-2</v>
      </c>
      <c r="H28" s="466">
        <v>2.6852548122406001</v>
      </c>
      <c r="I28" s="460">
        <v>0.495552759650702</v>
      </c>
    </row>
    <row r="29" spans="1:9" x14ac:dyDescent="0.2">
      <c r="A29" s="5" t="s">
        <v>46</v>
      </c>
      <c r="B29" s="462" t="s">
        <v>1</v>
      </c>
      <c r="C29" s="459" t="s">
        <v>1</v>
      </c>
      <c r="D29" s="459" t="s">
        <v>1</v>
      </c>
      <c r="E29" s="459" t="s">
        <v>1</v>
      </c>
      <c r="F29" s="459" t="s">
        <v>1</v>
      </c>
      <c r="G29" s="459" t="s">
        <v>1</v>
      </c>
      <c r="H29" s="465" t="s">
        <v>1</v>
      </c>
      <c r="I29" s="459" t="s">
        <v>1</v>
      </c>
    </row>
    <row r="30" spans="1:9" x14ac:dyDescent="0.2">
      <c r="A30" s="2" t="s">
        <v>47</v>
      </c>
      <c r="B30" s="463">
        <v>65</v>
      </c>
      <c r="C30" s="460">
        <v>0.20776379108428999</v>
      </c>
      <c r="D30" s="460">
        <v>0.36288800835609403</v>
      </c>
      <c r="E30" s="460">
        <v>0.18343244493007699</v>
      </c>
      <c r="F30" s="460">
        <v>0.150196433067322</v>
      </c>
      <c r="G30" s="460">
        <v>9.5719315111637102E-2</v>
      </c>
      <c r="H30" s="466">
        <v>2.5632195472717298</v>
      </c>
      <c r="I30" s="460">
        <v>0.57065180369207102</v>
      </c>
    </row>
    <row r="31" spans="1:9" x14ac:dyDescent="0.2">
      <c r="A31" s="2" t="s">
        <v>48</v>
      </c>
      <c r="B31" s="463">
        <v>251</v>
      </c>
      <c r="C31" s="460">
        <v>0.24610091745853399</v>
      </c>
      <c r="D31" s="460">
        <v>0.30395466089248702</v>
      </c>
      <c r="E31" s="460">
        <v>0.219782009720802</v>
      </c>
      <c r="F31" s="460">
        <v>0.169987842440605</v>
      </c>
      <c r="G31" s="460">
        <v>6.0174562036991099E-2</v>
      </c>
      <c r="H31" s="466">
        <v>2.49418044090271</v>
      </c>
      <c r="I31" s="460">
        <v>0.55005558244925401</v>
      </c>
    </row>
    <row r="32" spans="1:9" x14ac:dyDescent="0.2">
      <c r="A32" s="2" t="s">
        <v>49</v>
      </c>
      <c r="B32" s="463">
        <v>176</v>
      </c>
      <c r="C32" s="460">
        <v>0.23041449487209301</v>
      </c>
      <c r="D32" s="460">
        <v>0.35575976967811601</v>
      </c>
      <c r="E32" s="460">
        <v>0.23313470184803001</v>
      </c>
      <c r="F32" s="460">
        <v>0.12233856320381201</v>
      </c>
      <c r="G32" s="460">
        <v>5.8352466672658899E-2</v>
      </c>
      <c r="H32" s="466">
        <v>2.4224548339843799</v>
      </c>
      <c r="I32" s="460">
        <v>0.58617426673387796</v>
      </c>
    </row>
    <row r="33" spans="1:9" x14ac:dyDescent="0.2">
      <c r="A33" s="2" t="s">
        <v>50</v>
      </c>
      <c r="B33" s="463">
        <v>455</v>
      </c>
      <c r="C33" s="460">
        <v>0.27617135643959001</v>
      </c>
      <c r="D33" s="460">
        <v>0.37326535582542397</v>
      </c>
      <c r="E33" s="460">
        <v>0.206414774060249</v>
      </c>
      <c r="F33" s="460">
        <v>8.6133621633052798E-2</v>
      </c>
      <c r="G33" s="460">
        <v>5.8014862239360802E-2</v>
      </c>
      <c r="H33" s="466">
        <v>2.2765552997589098</v>
      </c>
      <c r="I33" s="460">
        <v>0.64943673161973703</v>
      </c>
    </row>
    <row r="34" spans="1:9" x14ac:dyDescent="0.2">
      <c r="A34" s="5" t="s">
        <v>51</v>
      </c>
      <c r="B34" s="462" t="s">
        <v>1</v>
      </c>
      <c r="C34" s="459" t="s">
        <v>1</v>
      </c>
      <c r="D34" s="459" t="s">
        <v>1</v>
      </c>
      <c r="E34" s="459" t="s">
        <v>1</v>
      </c>
      <c r="F34" s="459" t="s">
        <v>1</v>
      </c>
      <c r="G34" s="459" t="s">
        <v>1</v>
      </c>
      <c r="H34" s="465" t="s">
        <v>1</v>
      </c>
      <c r="I34" s="459" t="s">
        <v>1</v>
      </c>
    </row>
    <row r="35" spans="1:9" x14ac:dyDescent="0.2">
      <c r="A35" s="2" t="s">
        <v>52</v>
      </c>
      <c r="B35" s="463">
        <v>353</v>
      </c>
      <c r="C35" s="460">
        <v>0.22214758396148701</v>
      </c>
      <c r="D35" s="460">
        <v>0.32505697011947599</v>
      </c>
      <c r="E35" s="460">
        <v>0.20985780656337699</v>
      </c>
      <c r="F35" s="460">
        <v>0.167392268776894</v>
      </c>
      <c r="G35" s="460">
        <v>7.5545370578765897E-2</v>
      </c>
      <c r="H35" s="466">
        <v>2.5491309165954599</v>
      </c>
      <c r="I35" s="460">
        <v>0.54720455408096302</v>
      </c>
    </row>
    <row r="36" spans="1:9" x14ac:dyDescent="0.2">
      <c r="A36" s="2" t="s">
        <v>53</v>
      </c>
      <c r="B36" s="463">
        <v>415</v>
      </c>
      <c r="C36" s="460">
        <v>0.26096510887146002</v>
      </c>
      <c r="D36" s="460">
        <v>0.34758359193801902</v>
      </c>
      <c r="E36" s="460">
        <v>0.23289534449577301</v>
      </c>
      <c r="F36" s="460">
        <v>0.106111243367195</v>
      </c>
      <c r="G36" s="460">
        <v>5.2444729954004302E-2</v>
      </c>
      <c r="H36" s="466">
        <v>2.3414869308471702</v>
      </c>
      <c r="I36" s="460">
        <v>0.60854868947437601</v>
      </c>
    </row>
    <row r="37" spans="1:9" x14ac:dyDescent="0.2">
      <c r="A37" s="2" t="s">
        <v>54</v>
      </c>
      <c r="B37" s="463">
        <v>134</v>
      </c>
      <c r="C37" s="460">
        <v>0.229277908802032</v>
      </c>
      <c r="D37" s="460">
        <v>0.34443283081054699</v>
      </c>
      <c r="E37" s="460">
        <v>0.30167952179908802</v>
      </c>
      <c r="F37" s="460">
        <v>8.3465307950973497E-2</v>
      </c>
      <c r="G37" s="460">
        <v>4.11444269120693E-2</v>
      </c>
      <c r="H37" s="466">
        <v>2.3627655506134002</v>
      </c>
      <c r="I37" s="460">
        <v>0.57371074174981795</v>
      </c>
    </row>
    <row r="38" spans="1:9" x14ac:dyDescent="0.2">
      <c r="A38" s="2" t="s">
        <v>55</v>
      </c>
      <c r="B38" s="463">
        <v>116</v>
      </c>
      <c r="C38" s="460">
        <v>0.28386726975441001</v>
      </c>
      <c r="D38" s="460">
        <v>0.49138352274894698</v>
      </c>
      <c r="E38" s="460">
        <v>0.15161521732807201</v>
      </c>
      <c r="F38" s="460">
        <v>4.7864388674497597E-2</v>
      </c>
      <c r="G38" s="460">
        <v>2.5269612669944801E-2</v>
      </c>
      <c r="H38" s="466">
        <v>2.03928565979004</v>
      </c>
      <c r="I38" s="460">
        <v>0.77525078383925405</v>
      </c>
    </row>
    <row r="39" spans="1:9" x14ac:dyDescent="0.2">
      <c r="A39" s="5" t="s">
        <v>56</v>
      </c>
      <c r="B39" s="462" t="s">
        <v>1</v>
      </c>
      <c r="C39" s="459" t="s">
        <v>1</v>
      </c>
      <c r="D39" s="459" t="s">
        <v>1</v>
      </c>
      <c r="E39" s="459" t="s">
        <v>1</v>
      </c>
      <c r="F39" s="459" t="s">
        <v>1</v>
      </c>
      <c r="G39" s="459" t="s">
        <v>1</v>
      </c>
      <c r="H39" s="465" t="s">
        <v>1</v>
      </c>
      <c r="I39" s="459" t="s">
        <v>1</v>
      </c>
    </row>
    <row r="40" spans="1:9" x14ac:dyDescent="0.2">
      <c r="A40" s="2" t="s">
        <v>57</v>
      </c>
      <c r="B40" s="463">
        <v>892</v>
      </c>
      <c r="C40" s="460">
        <v>0.24151806533336601</v>
      </c>
      <c r="D40" s="460">
        <v>0.34156766533851601</v>
      </c>
      <c r="E40" s="460">
        <v>0.23130014538765001</v>
      </c>
      <c r="F40" s="460">
        <v>0.131143838167191</v>
      </c>
      <c r="G40" s="460">
        <v>5.4470308125019101E-2</v>
      </c>
      <c r="H40" s="466">
        <v>2.4154806137085001</v>
      </c>
      <c r="I40" s="460">
        <v>0.58308571763890105</v>
      </c>
    </row>
    <row r="41" spans="1:9" x14ac:dyDescent="0.2">
      <c r="A41" s="2" t="s">
        <v>58</v>
      </c>
      <c r="B41" s="463">
        <v>107</v>
      </c>
      <c r="C41" s="460">
        <v>0.22966171801090199</v>
      </c>
      <c r="D41" s="460">
        <v>0.37513685226440402</v>
      </c>
      <c r="E41" s="460">
        <v>0.19376029074192</v>
      </c>
      <c r="F41" s="460">
        <v>0.120700031518936</v>
      </c>
      <c r="G41" s="460">
        <v>8.0741107463836698E-2</v>
      </c>
      <c r="H41" s="466">
        <v>2.4477219581603999</v>
      </c>
      <c r="I41" s="460">
        <v>0.60479857027530703</v>
      </c>
    </row>
    <row r="42" spans="1:9" x14ac:dyDescent="0.2">
      <c r="A42" s="5" t="s">
        <v>59</v>
      </c>
      <c r="B42" s="462" t="s">
        <v>1</v>
      </c>
      <c r="C42" s="459" t="s">
        <v>1</v>
      </c>
      <c r="D42" s="459" t="s">
        <v>1</v>
      </c>
      <c r="E42" s="459" t="s">
        <v>1</v>
      </c>
      <c r="F42" s="459" t="s">
        <v>1</v>
      </c>
      <c r="G42" s="459" t="s">
        <v>1</v>
      </c>
      <c r="H42" s="465" t="s">
        <v>1</v>
      </c>
      <c r="I42" s="459" t="s">
        <v>1</v>
      </c>
    </row>
    <row r="43" spans="1:9" x14ac:dyDescent="0.2">
      <c r="A43" s="2" t="s">
        <v>60</v>
      </c>
      <c r="B43" s="463">
        <v>781</v>
      </c>
      <c r="C43" s="460">
        <v>0.24674834311008501</v>
      </c>
      <c r="D43" s="460">
        <v>0.34047922492027299</v>
      </c>
      <c r="E43" s="460">
        <v>0.24074038863182101</v>
      </c>
      <c r="F43" s="460">
        <v>0.121357016265392</v>
      </c>
      <c r="G43" s="460">
        <v>5.0675045698881101E-2</v>
      </c>
      <c r="H43" s="466">
        <v>2.3887312412261998</v>
      </c>
      <c r="I43" s="460">
        <v>0.58722755709239205</v>
      </c>
    </row>
    <row r="44" spans="1:9" x14ac:dyDescent="0.2">
      <c r="A44" s="2" t="s">
        <v>61</v>
      </c>
      <c r="B44" s="463">
        <v>140</v>
      </c>
      <c r="C44" s="460">
        <v>0.237745836377144</v>
      </c>
      <c r="D44" s="460">
        <v>0.30729883909225503</v>
      </c>
      <c r="E44" s="460">
        <v>0.19305337965488401</v>
      </c>
      <c r="F44" s="460">
        <v>0.19263210892677299</v>
      </c>
      <c r="G44" s="460">
        <v>6.9269843399524703E-2</v>
      </c>
      <c r="H44" s="466">
        <v>2.5483813285827601</v>
      </c>
      <c r="I44" s="460">
        <v>0.54504467140849899</v>
      </c>
    </row>
    <row r="45" spans="1:9" x14ac:dyDescent="0.2">
      <c r="A45" s="2" t="s">
        <v>62</v>
      </c>
      <c r="B45" s="463">
        <v>91</v>
      </c>
      <c r="C45" s="460">
        <v>0.20895560085773501</v>
      </c>
      <c r="D45" s="460">
        <v>0.40858981013298001</v>
      </c>
      <c r="E45" s="460">
        <v>0.172830030322075</v>
      </c>
      <c r="F45" s="460">
        <v>0.119704909622669</v>
      </c>
      <c r="G45" s="460">
        <v>8.9919641613960294E-2</v>
      </c>
      <c r="H45" s="466">
        <v>2.4730432033538801</v>
      </c>
      <c r="I45" s="460">
        <v>0.61754541559178699</v>
      </c>
    </row>
    <row r="46" spans="1:9" x14ac:dyDescent="0.2">
      <c r="A46" s="5" t="s">
        <v>63</v>
      </c>
      <c r="B46" s="462" t="s">
        <v>1</v>
      </c>
      <c r="C46" s="459" t="s">
        <v>1</v>
      </c>
      <c r="D46" s="459" t="s">
        <v>1</v>
      </c>
      <c r="E46" s="459" t="s">
        <v>1</v>
      </c>
      <c r="F46" s="459" t="s">
        <v>1</v>
      </c>
      <c r="G46" s="459" t="s">
        <v>1</v>
      </c>
      <c r="H46" s="465" t="s">
        <v>1</v>
      </c>
      <c r="I46" s="459" t="s">
        <v>1</v>
      </c>
    </row>
    <row r="47" spans="1:9" x14ac:dyDescent="0.2">
      <c r="A47" s="2" t="s">
        <v>64</v>
      </c>
      <c r="B47" s="463">
        <v>122</v>
      </c>
      <c r="C47" s="460">
        <v>0.11499007046222701</v>
      </c>
      <c r="D47" s="460">
        <v>0.446251720190048</v>
      </c>
      <c r="E47" s="460">
        <v>0.219035103917122</v>
      </c>
      <c r="F47" s="460">
        <v>0.14745868742466001</v>
      </c>
      <c r="G47" s="460">
        <v>7.2264425456523895E-2</v>
      </c>
      <c r="H47" s="466">
        <v>2.6157557964325</v>
      </c>
      <c r="I47" s="460">
        <v>0.561241786470698</v>
      </c>
    </row>
    <row r="48" spans="1:9" x14ac:dyDescent="0.2">
      <c r="A48" s="2" t="s">
        <v>65</v>
      </c>
      <c r="B48" s="463">
        <v>71</v>
      </c>
      <c r="C48" s="460">
        <v>0.23891952633857699</v>
      </c>
      <c r="D48" s="460">
        <v>0.324361592531204</v>
      </c>
      <c r="E48" s="460">
        <v>0.237104192376137</v>
      </c>
      <c r="F48" s="460">
        <v>0.144183769822121</v>
      </c>
      <c r="G48" s="460">
        <v>5.5430900305509602E-2</v>
      </c>
      <c r="H48" s="466">
        <v>2.4528448581695601</v>
      </c>
      <c r="I48" s="460">
        <v>0.56328112936171004</v>
      </c>
    </row>
    <row r="49" spans="1:9" x14ac:dyDescent="0.2">
      <c r="A49" s="2" t="s">
        <v>66</v>
      </c>
      <c r="B49" s="463">
        <v>132</v>
      </c>
      <c r="C49" s="460">
        <v>0.20603957772254899</v>
      </c>
      <c r="D49" s="460">
        <v>0.38422927260398898</v>
      </c>
      <c r="E49" s="460">
        <v>0.28581991791725198</v>
      </c>
      <c r="F49" s="460">
        <v>8.6951985955238301E-2</v>
      </c>
      <c r="G49" s="460">
        <v>3.6959234625101103E-2</v>
      </c>
      <c r="H49" s="466">
        <v>2.36456203460693</v>
      </c>
      <c r="I49" s="460">
        <v>0.59026885692330699</v>
      </c>
    </row>
    <row r="50" spans="1:9" x14ac:dyDescent="0.2">
      <c r="A50" s="2" t="s">
        <v>67</v>
      </c>
      <c r="B50" s="463">
        <v>120</v>
      </c>
      <c r="C50" s="460">
        <v>0.28873702883720398</v>
      </c>
      <c r="D50" s="460">
        <v>0.27180328965187101</v>
      </c>
      <c r="E50" s="460">
        <v>0.27335500717163103</v>
      </c>
      <c r="F50" s="460">
        <v>8.1201933324337006E-2</v>
      </c>
      <c r="G50" s="460">
        <v>8.49027410149574E-2</v>
      </c>
      <c r="H50" s="466">
        <v>2.4017300605773899</v>
      </c>
      <c r="I50" s="460">
        <v>0.56054031848907504</v>
      </c>
    </row>
    <row r="51" spans="1:9" x14ac:dyDescent="0.2">
      <c r="A51" s="2" t="s">
        <v>68</v>
      </c>
      <c r="B51" s="463">
        <v>133</v>
      </c>
      <c r="C51" s="460">
        <v>0.23463886976242099</v>
      </c>
      <c r="D51" s="460">
        <v>0.356922447681427</v>
      </c>
      <c r="E51" s="460">
        <v>0.19593283534049999</v>
      </c>
      <c r="F51" s="460">
        <v>0.116532303392887</v>
      </c>
      <c r="G51" s="460">
        <v>9.5973543822765406E-2</v>
      </c>
      <c r="H51" s="466">
        <v>2.4822793006896999</v>
      </c>
      <c r="I51" s="460">
        <v>0.59156131744384799</v>
      </c>
    </row>
    <row r="52" spans="1:9" x14ac:dyDescent="0.2">
      <c r="A52" s="2" t="s">
        <v>69</v>
      </c>
      <c r="B52" s="463">
        <v>99</v>
      </c>
      <c r="C52" s="460">
        <v>0.26971411705017101</v>
      </c>
      <c r="D52" s="460">
        <v>0.460063636302948</v>
      </c>
      <c r="E52" s="460">
        <v>0.12667931616306299</v>
      </c>
      <c r="F52" s="460">
        <v>7.5540229678154006E-2</v>
      </c>
      <c r="G52" s="460">
        <v>6.8002723157405895E-2</v>
      </c>
      <c r="H52" s="466">
        <v>2.21205377578735</v>
      </c>
      <c r="I52" s="460">
        <v>0.72977773704131499</v>
      </c>
    </row>
    <row r="53" spans="1:9" x14ac:dyDescent="0.2">
      <c r="A53" s="2" t="s">
        <v>70</v>
      </c>
      <c r="B53" s="463">
        <v>58</v>
      </c>
      <c r="C53" s="460">
        <v>0.31681561470031699</v>
      </c>
      <c r="D53" s="460">
        <v>0.236851200461388</v>
      </c>
      <c r="E53" s="460">
        <v>0.23078066110611001</v>
      </c>
      <c r="F53" s="460">
        <v>0.19469195604324299</v>
      </c>
      <c r="G53" s="460">
        <v>2.08605788648129E-2</v>
      </c>
      <c r="H53" s="466">
        <v>2.3659307956695601</v>
      </c>
      <c r="I53" s="460">
        <v>0.55366680897399601</v>
      </c>
    </row>
    <row r="54" spans="1:9" x14ac:dyDescent="0.2">
      <c r="A54" s="2" t="s">
        <v>71</v>
      </c>
      <c r="B54" s="463">
        <v>100</v>
      </c>
      <c r="C54" s="460">
        <v>0.27971109747886702</v>
      </c>
      <c r="D54" s="460">
        <v>0.32918605208396901</v>
      </c>
      <c r="E54" s="460">
        <v>0.19104087352752699</v>
      </c>
      <c r="F54" s="460">
        <v>0.18715685606002799</v>
      </c>
      <c r="G54" s="460">
        <v>1.29051227122545E-2</v>
      </c>
      <c r="H54" s="466">
        <v>2.3243589401245099</v>
      </c>
      <c r="I54" s="460">
        <v>0.60889714842867604</v>
      </c>
    </row>
    <row r="55" spans="1:9" x14ac:dyDescent="0.2">
      <c r="A55" s="2" t="s">
        <v>72</v>
      </c>
      <c r="B55" s="463">
        <v>53</v>
      </c>
      <c r="C55" s="460">
        <v>0.27736136317253102</v>
      </c>
      <c r="D55" s="460">
        <v>0.31129804253578203</v>
      </c>
      <c r="E55" s="460">
        <v>0.304762303829193</v>
      </c>
      <c r="F55" s="460">
        <v>9.1255389153957395E-2</v>
      </c>
      <c r="G55" s="460">
        <v>1.53229180723429E-2</v>
      </c>
      <c r="H55" s="466">
        <v>2.25588059425354</v>
      </c>
      <c r="I55" s="460">
        <v>0.58865939584014104</v>
      </c>
    </row>
    <row r="56" spans="1:9" x14ac:dyDescent="0.2">
      <c r="A56" s="2" t="s">
        <v>73</v>
      </c>
      <c r="B56" s="463">
        <v>139</v>
      </c>
      <c r="C56" s="460">
        <v>0.223306834697723</v>
      </c>
      <c r="D56" s="460">
        <v>0.29921969771385198</v>
      </c>
      <c r="E56" s="460">
        <v>0.21484982967376701</v>
      </c>
      <c r="F56" s="460">
        <v>0.16156169772148099</v>
      </c>
      <c r="G56" s="460">
        <v>0.101061969995499</v>
      </c>
      <c r="H56" s="466">
        <v>2.61785221099854</v>
      </c>
      <c r="I56" s="460">
        <v>0.52252651683907203</v>
      </c>
    </row>
    <row r="57" spans="1:9" x14ac:dyDescent="0.2">
      <c r="A57" s="5" t="s">
        <v>74</v>
      </c>
      <c r="B57" s="462" t="s">
        <v>1</v>
      </c>
      <c r="C57" s="459" t="s">
        <v>1</v>
      </c>
      <c r="D57" s="459" t="s">
        <v>1</v>
      </c>
      <c r="E57" s="459" t="s">
        <v>1</v>
      </c>
      <c r="F57" s="459" t="s">
        <v>1</v>
      </c>
      <c r="G57" s="459" t="s">
        <v>1</v>
      </c>
      <c r="H57" s="465" t="s">
        <v>1</v>
      </c>
      <c r="I57" s="459" t="s">
        <v>1</v>
      </c>
    </row>
    <row r="58" spans="1:9" x14ac:dyDescent="0.2">
      <c r="A58" s="2" t="s">
        <v>75</v>
      </c>
      <c r="B58" s="463">
        <v>122</v>
      </c>
      <c r="C58" s="460">
        <v>0.11499007046222701</v>
      </c>
      <c r="D58" s="460">
        <v>0.446251720190048</v>
      </c>
      <c r="E58" s="460">
        <v>0.219035103917122</v>
      </c>
      <c r="F58" s="460">
        <v>0.14745868742466001</v>
      </c>
      <c r="G58" s="460">
        <v>7.2264425456523895E-2</v>
      </c>
      <c r="H58" s="466">
        <v>2.6157557964325</v>
      </c>
      <c r="I58" s="460">
        <v>0.561241786470698</v>
      </c>
    </row>
    <row r="59" spans="1:9" x14ac:dyDescent="0.2">
      <c r="A59" s="2" t="s">
        <v>76</v>
      </c>
      <c r="B59" s="463">
        <v>615</v>
      </c>
      <c r="C59" s="460">
        <v>0.23936906456947299</v>
      </c>
      <c r="D59" s="460">
        <v>0.33314588665962203</v>
      </c>
      <c r="E59" s="460">
        <v>0.22742770612239799</v>
      </c>
      <c r="F59" s="460">
        <v>0.12546969950199099</v>
      </c>
      <c r="G59" s="460">
        <v>7.4587635695934296E-2</v>
      </c>
      <c r="H59" s="466">
        <v>2.4627609252929701</v>
      </c>
      <c r="I59" s="460">
        <v>0.57251495549466402</v>
      </c>
    </row>
    <row r="60" spans="1:9" x14ac:dyDescent="0.2">
      <c r="A60" s="2" t="s">
        <v>77</v>
      </c>
      <c r="B60" s="463">
        <v>200</v>
      </c>
      <c r="C60" s="460">
        <v>0.26686871051788302</v>
      </c>
      <c r="D60" s="460">
        <v>0.35050749778747597</v>
      </c>
      <c r="E60" s="460">
        <v>0.202688097953796</v>
      </c>
      <c r="F60" s="460">
        <v>0.147546216845512</v>
      </c>
      <c r="G60" s="460">
        <v>3.2389495521783801E-2</v>
      </c>
      <c r="H60" s="466">
        <v>2.3280804157257098</v>
      </c>
      <c r="I60" s="460">
        <v>0.617376196805831</v>
      </c>
    </row>
    <row r="61" spans="1:9" x14ac:dyDescent="0.2">
      <c r="A61" s="2" t="s">
        <v>78</v>
      </c>
      <c r="B61" s="463">
        <v>90</v>
      </c>
      <c r="C61" s="460">
        <v>0.327532589435577</v>
      </c>
      <c r="D61" s="460">
        <v>0.31371042132377602</v>
      </c>
      <c r="E61" s="460">
        <v>0.27922776341438299</v>
      </c>
      <c r="F61" s="460">
        <v>5.9804983437061303E-2</v>
      </c>
      <c r="G61" s="460">
        <v>1.9724251702427899E-2</v>
      </c>
      <c r="H61" s="466">
        <v>2.1304779052734402</v>
      </c>
      <c r="I61" s="460">
        <v>0.641243004787313</v>
      </c>
    </row>
    <row r="62" spans="1:9" x14ac:dyDescent="0.2">
      <c r="A62" s="5" t="s">
        <v>79</v>
      </c>
      <c r="B62" s="462" t="s">
        <v>1</v>
      </c>
      <c r="C62" s="459" t="s">
        <v>1</v>
      </c>
      <c r="D62" s="459" t="s">
        <v>1</v>
      </c>
      <c r="E62" s="459" t="s">
        <v>1</v>
      </c>
      <c r="F62" s="459" t="s">
        <v>1</v>
      </c>
      <c r="G62" s="459" t="s">
        <v>1</v>
      </c>
      <c r="H62" s="465" t="s">
        <v>1</v>
      </c>
      <c r="I62" s="459" t="s">
        <v>1</v>
      </c>
    </row>
    <row r="63" spans="1:9" x14ac:dyDescent="0.2">
      <c r="A63" s="2" t="s">
        <v>80</v>
      </c>
      <c r="B63" s="463">
        <v>840</v>
      </c>
      <c r="C63" s="460">
        <v>0.22757770121097601</v>
      </c>
      <c r="D63" s="460">
        <v>0.33711636066436801</v>
      </c>
      <c r="E63" s="460">
        <v>0.22826714813709301</v>
      </c>
      <c r="F63" s="460">
        <v>0.142109230160713</v>
      </c>
      <c r="G63" s="460">
        <v>6.4929552376270294E-2</v>
      </c>
      <c r="H63" s="466">
        <v>2.47969651222229</v>
      </c>
      <c r="I63" s="460">
        <v>0.56469406608264205</v>
      </c>
    </row>
    <row r="64" spans="1:9" x14ac:dyDescent="0.2">
      <c r="A64" s="2" t="s">
        <v>81</v>
      </c>
      <c r="B64" s="463">
        <v>29</v>
      </c>
      <c r="C64" s="460" t="s">
        <v>1</v>
      </c>
      <c r="D64" s="460" t="s">
        <v>1</v>
      </c>
      <c r="E64" s="460" t="s">
        <v>1</v>
      </c>
      <c r="F64" s="460" t="s">
        <v>1</v>
      </c>
      <c r="G64" s="460" t="s">
        <v>1</v>
      </c>
      <c r="H64" s="466" t="s">
        <v>1</v>
      </c>
      <c r="I64" s="460" t="s">
        <v>1</v>
      </c>
    </row>
    <row r="65" spans="1:9" x14ac:dyDescent="0.2">
      <c r="A65" s="2" t="s">
        <v>82</v>
      </c>
      <c r="B65" s="463">
        <v>54</v>
      </c>
      <c r="C65" s="460">
        <v>0.533017158508301</v>
      </c>
      <c r="D65" s="460">
        <v>0.33649390935897799</v>
      </c>
      <c r="E65" s="460">
        <v>0.11612510681152299</v>
      </c>
      <c r="F65" s="460">
        <v>1.43638085573912E-2</v>
      </c>
      <c r="G65" s="460">
        <v>0</v>
      </c>
      <c r="H65" s="466">
        <v>1.6118355989456199</v>
      </c>
      <c r="I65" s="460">
        <v>0.86951108244359399</v>
      </c>
    </row>
    <row r="66" spans="1:9" x14ac:dyDescent="0.2">
      <c r="A66" s="2" t="s">
        <v>83</v>
      </c>
      <c r="B66" s="463">
        <v>91</v>
      </c>
      <c r="C66" s="460">
        <v>0.242919236421585</v>
      </c>
      <c r="D66" s="460">
        <v>0.35194420814514199</v>
      </c>
      <c r="E66" s="460">
        <v>0.275400310754776</v>
      </c>
      <c r="F66" s="460">
        <v>7.1636758744716603E-2</v>
      </c>
      <c r="G66" s="460">
        <v>5.8099500834941899E-2</v>
      </c>
      <c r="H66" s="466">
        <v>2.3500530719757098</v>
      </c>
      <c r="I66" s="460">
        <v>0.59486343570257105</v>
      </c>
    </row>
    <row r="67" spans="1:9" x14ac:dyDescent="0.2">
      <c r="A67" s="5" t="s">
        <v>84</v>
      </c>
      <c r="B67" s="462" t="s">
        <v>1</v>
      </c>
      <c r="C67" s="459" t="s">
        <v>1</v>
      </c>
      <c r="D67" s="459" t="s">
        <v>1</v>
      </c>
      <c r="E67" s="459" t="s">
        <v>1</v>
      </c>
      <c r="F67" s="459" t="s">
        <v>1</v>
      </c>
      <c r="G67" s="459" t="s">
        <v>1</v>
      </c>
      <c r="H67" s="465" t="s">
        <v>1</v>
      </c>
      <c r="I67" s="459" t="s">
        <v>1</v>
      </c>
    </row>
    <row r="68" spans="1:9" x14ac:dyDescent="0.2">
      <c r="A68" s="2" t="s">
        <v>85</v>
      </c>
      <c r="B68" s="463">
        <v>923</v>
      </c>
      <c r="C68" s="460">
        <v>0.23921872675418901</v>
      </c>
      <c r="D68" s="460">
        <v>0.349631696939468</v>
      </c>
      <c r="E68" s="460">
        <v>0.22236143052578</v>
      </c>
      <c r="F68" s="460">
        <v>0.13013637065887501</v>
      </c>
      <c r="G68" s="460">
        <v>5.8651756495237399E-2</v>
      </c>
      <c r="H68" s="466">
        <v>2.4193706512451199</v>
      </c>
      <c r="I68" s="460">
        <v>0.58885043466185105</v>
      </c>
    </row>
    <row r="69" spans="1:9" x14ac:dyDescent="0.2">
      <c r="A69" s="2" t="s">
        <v>86</v>
      </c>
      <c r="B69" s="463">
        <v>16</v>
      </c>
      <c r="C69" s="460" t="s">
        <v>1</v>
      </c>
      <c r="D69" s="460" t="s">
        <v>1</v>
      </c>
      <c r="E69" s="460" t="s">
        <v>1</v>
      </c>
      <c r="F69" s="460" t="s">
        <v>1</v>
      </c>
      <c r="G69" s="460" t="s">
        <v>1</v>
      </c>
      <c r="H69" s="466" t="s">
        <v>1</v>
      </c>
      <c r="I69" s="460" t="s">
        <v>1</v>
      </c>
    </row>
    <row r="70" spans="1:9" x14ac:dyDescent="0.2">
      <c r="A70" s="2" t="s">
        <v>87</v>
      </c>
      <c r="B70" s="463">
        <v>82</v>
      </c>
      <c r="C70" s="460">
        <v>0.17674495279788999</v>
      </c>
      <c r="D70" s="460">
        <v>0.34752136468887301</v>
      </c>
      <c r="E70" s="460">
        <v>0.31438285112380998</v>
      </c>
      <c r="F70" s="460">
        <v>0.11870179325342201</v>
      </c>
      <c r="G70" s="460">
        <v>4.2649030685424798E-2</v>
      </c>
      <c r="H70" s="466">
        <v>2.5029885768890399</v>
      </c>
      <c r="I70" s="460">
        <v>0.52426632139285101</v>
      </c>
    </row>
    <row r="71" spans="1:9" x14ac:dyDescent="0.2">
      <c r="A71" s="2" t="s">
        <v>88</v>
      </c>
      <c r="B71" s="463">
        <v>6</v>
      </c>
      <c r="C71" s="460" t="s">
        <v>1</v>
      </c>
      <c r="D71" s="460" t="s">
        <v>1</v>
      </c>
      <c r="E71" s="460" t="s">
        <v>1</v>
      </c>
      <c r="F71" s="460" t="s">
        <v>1</v>
      </c>
      <c r="G71" s="460" t="s">
        <v>1</v>
      </c>
      <c r="H71" s="466" t="s">
        <v>1</v>
      </c>
      <c r="I71" s="460" t="s">
        <v>1</v>
      </c>
    </row>
    <row r="72" spans="1:9" x14ac:dyDescent="0.2">
      <c r="A72" s="5" t="s">
        <v>89</v>
      </c>
      <c r="B72" s="462" t="s">
        <v>1</v>
      </c>
      <c r="C72" s="459" t="s">
        <v>1</v>
      </c>
      <c r="D72" s="459" t="s">
        <v>1</v>
      </c>
      <c r="E72" s="459" t="s">
        <v>1</v>
      </c>
      <c r="F72" s="459" t="s">
        <v>1</v>
      </c>
      <c r="G72" s="459" t="s">
        <v>1</v>
      </c>
      <c r="H72" s="465" t="s">
        <v>1</v>
      </c>
      <c r="I72" s="459" t="s">
        <v>1</v>
      </c>
    </row>
    <row r="73" spans="1:9" x14ac:dyDescent="0.2">
      <c r="A73" s="2" t="s">
        <v>89</v>
      </c>
      <c r="B73" s="463">
        <v>865</v>
      </c>
      <c r="C73" s="460">
        <v>0.23085340857505801</v>
      </c>
      <c r="D73" s="460">
        <v>0.34603682160377502</v>
      </c>
      <c r="E73" s="460">
        <v>0.21681889891624501</v>
      </c>
      <c r="F73" s="460">
        <v>0.138687893748283</v>
      </c>
      <c r="G73" s="460">
        <v>6.7602969706058502E-2</v>
      </c>
      <c r="H73" s="466">
        <v>2.4661502838134801</v>
      </c>
      <c r="I73" s="460">
        <v>0.57689023447700005</v>
      </c>
    </row>
    <row r="74" spans="1:9" x14ac:dyDescent="0.2">
      <c r="A74" s="2" t="s">
        <v>90</v>
      </c>
      <c r="B74" s="463">
        <v>157</v>
      </c>
      <c r="C74" s="460">
        <v>0.32021430134773299</v>
      </c>
      <c r="D74" s="460">
        <v>0.363293766975403</v>
      </c>
      <c r="E74" s="460">
        <v>0.24949215352535201</v>
      </c>
      <c r="F74" s="460">
        <v>5.1951758563518503E-2</v>
      </c>
      <c r="G74" s="460">
        <v>1.5047995373606699E-2</v>
      </c>
      <c r="H74" s="466">
        <v>2.0783252716064502</v>
      </c>
      <c r="I74" s="460">
        <v>0.68350808487386505</v>
      </c>
    </row>
    <row r="75" spans="1:9" x14ac:dyDescent="0.2">
      <c r="A75" s="5" t="s">
        <v>91</v>
      </c>
      <c r="B75" s="462" t="s">
        <v>1</v>
      </c>
      <c r="C75" s="459" t="s">
        <v>1</v>
      </c>
      <c r="D75" s="459" t="s">
        <v>1</v>
      </c>
      <c r="E75" s="459" t="s">
        <v>1</v>
      </c>
      <c r="F75" s="459" t="s">
        <v>1</v>
      </c>
      <c r="G75" s="459" t="s">
        <v>1</v>
      </c>
      <c r="H75" s="465" t="s">
        <v>1</v>
      </c>
      <c r="I75" s="459" t="s">
        <v>1</v>
      </c>
    </row>
    <row r="76" spans="1:9" x14ac:dyDescent="0.2">
      <c r="A76" s="2" t="s">
        <v>92</v>
      </c>
      <c r="B76" s="463">
        <v>437</v>
      </c>
      <c r="C76" s="460">
        <v>0.23007284104824099</v>
      </c>
      <c r="D76" s="460">
        <v>0.35336640477180498</v>
      </c>
      <c r="E76" s="460">
        <v>0.20782773196697199</v>
      </c>
      <c r="F76" s="460">
        <v>0.12609726190567</v>
      </c>
      <c r="G76" s="460">
        <v>8.2635752856731401E-2</v>
      </c>
      <c r="H76" s="466">
        <v>2.4778566360473602</v>
      </c>
      <c r="I76" s="460">
        <v>0.58343925016700704</v>
      </c>
    </row>
    <row r="77" spans="1:9" x14ac:dyDescent="0.2">
      <c r="A77" s="2" t="s">
        <v>93</v>
      </c>
      <c r="B77" s="463">
        <v>191</v>
      </c>
      <c r="C77" s="460">
        <v>0.25253826379776001</v>
      </c>
      <c r="D77" s="460">
        <v>0.337751984596252</v>
      </c>
      <c r="E77" s="460">
        <v>0.21829381585121199</v>
      </c>
      <c r="F77" s="460">
        <v>0.14992259442806199</v>
      </c>
      <c r="G77" s="460">
        <v>4.1493341326713597E-2</v>
      </c>
      <c r="H77" s="466">
        <v>2.3900806903839098</v>
      </c>
      <c r="I77" s="460">
        <v>0.59029024839401201</v>
      </c>
    </row>
    <row r="78" spans="1:9" x14ac:dyDescent="0.2">
      <c r="A78" s="2" t="s">
        <v>94</v>
      </c>
      <c r="B78" s="463">
        <v>388</v>
      </c>
      <c r="C78" s="460">
        <v>0.24896880984306299</v>
      </c>
      <c r="D78" s="460">
        <v>0.34912016987800598</v>
      </c>
      <c r="E78" s="460">
        <v>0.248839572072029</v>
      </c>
      <c r="F78" s="460">
        <v>0.107971251010895</v>
      </c>
      <c r="G78" s="460">
        <v>4.5100193470716497E-2</v>
      </c>
      <c r="H78" s="466">
        <v>2.35111379623413</v>
      </c>
      <c r="I78" s="460">
        <v>0.59808898194912397</v>
      </c>
    </row>
    <row r="79" spans="1:9" x14ac:dyDescent="0.2">
      <c r="A79" s="5" t="s">
        <v>95</v>
      </c>
      <c r="B79" s="462" t="s">
        <v>1</v>
      </c>
      <c r="C79" s="459" t="s">
        <v>1</v>
      </c>
      <c r="D79" s="459" t="s">
        <v>1</v>
      </c>
      <c r="E79" s="459" t="s">
        <v>1</v>
      </c>
      <c r="F79" s="459" t="s">
        <v>1</v>
      </c>
      <c r="G79" s="459" t="s">
        <v>1</v>
      </c>
      <c r="H79" s="465" t="s">
        <v>1</v>
      </c>
      <c r="I79" s="459" t="s">
        <v>1</v>
      </c>
    </row>
    <row r="80" spans="1:9" x14ac:dyDescent="0.2">
      <c r="A80" s="2" t="s">
        <v>96</v>
      </c>
      <c r="B80" s="463">
        <v>223</v>
      </c>
      <c r="C80" s="460">
        <v>0.13015513122081801</v>
      </c>
      <c r="D80" s="460">
        <v>0.50905954837799094</v>
      </c>
      <c r="E80" s="460">
        <v>0.186248034238815</v>
      </c>
      <c r="F80" s="460">
        <v>0.100442007184029</v>
      </c>
      <c r="G80" s="460">
        <v>7.4095271527767195E-2</v>
      </c>
      <c r="H80" s="466">
        <v>2.4792628288268999</v>
      </c>
      <c r="I80" s="460">
        <v>0.639214684361329</v>
      </c>
    </row>
    <row r="81" spans="1:9" x14ac:dyDescent="0.2">
      <c r="A81" s="2" t="s">
        <v>97</v>
      </c>
      <c r="B81" s="463">
        <v>177</v>
      </c>
      <c r="C81" s="460">
        <v>0.22179932892322499</v>
      </c>
      <c r="D81" s="460">
        <v>0.277181535959244</v>
      </c>
      <c r="E81" s="460">
        <v>0.28104934096336398</v>
      </c>
      <c r="F81" s="460">
        <v>0.156231850385666</v>
      </c>
      <c r="G81" s="460">
        <v>6.3737958669662503E-2</v>
      </c>
      <c r="H81" s="466">
        <v>2.56292748451233</v>
      </c>
      <c r="I81" s="460">
        <v>0.49898085744707499</v>
      </c>
    </row>
    <row r="82" spans="1:9" x14ac:dyDescent="0.2">
      <c r="A82" s="2" t="s">
        <v>98</v>
      </c>
      <c r="B82" s="463">
        <v>41</v>
      </c>
      <c r="C82" s="460">
        <v>0.169469624757767</v>
      </c>
      <c r="D82" s="460">
        <v>0.27296385169029203</v>
      </c>
      <c r="E82" s="460">
        <v>0.187819615006447</v>
      </c>
      <c r="F82" s="460">
        <v>0.26680728793144198</v>
      </c>
      <c r="G82" s="460">
        <v>0.102939613163471</v>
      </c>
      <c r="H82" s="466">
        <v>2.8607833385467498</v>
      </c>
      <c r="I82" s="460">
        <v>0.44243347974444502</v>
      </c>
    </row>
    <row r="83" spans="1:9" x14ac:dyDescent="0.2">
      <c r="A83" s="2" t="s">
        <v>99</v>
      </c>
      <c r="B83" s="463">
        <v>136</v>
      </c>
      <c r="C83" s="460">
        <v>0.28389319777488697</v>
      </c>
      <c r="D83" s="460">
        <v>0.25726780295371998</v>
      </c>
      <c r="E83" s="460">
        <v>0.27180927991867099</v>
      </c>
      <c r="F83" s="460">
        <v>0.15897937119007099</v>
      </c>
      <c r="G83" s="460">
        <v>2.8050353750586499E-2</v>
      </c>
      <c r="H83" s="466">
        <v>2.39002585411072</v>
      </c>
      <c r="I83" s="460">
        <v>0.54116099770463399</v>
      </c>
    </row>
    <row r="84" spans="1:9" x14ac:dyDescent="0.2">
      <c r="A84" s="2" t="s">
        <v>100</v>
      </c>
      <c r="B84" s="463">
        <v>46</v>
      </c>
      <c r="C84" s="460">
        <v>0.18086922168731701</v>
      </c>
      <c r="D84" s="460">
        <v>0.529493808746338</v>
      </c>
      <c r="E84" s="460">
        <v>0.14712500572204601</v>
      </c>
      <c r="F84" s="460">
        <v>0.13325731456279799</v>
      </c>
      <c r="G84" s="460">
        <v>9.2546343803405796E-3</v>
      </c>
      <c r="H84" s="466">
        <v>2.2605342864990199</v>
      </c>
      <c r="I84" s="460">
        <v>0.71036304101888903</v>
      </c>
    </row>
    <row r="85" spans="1:9" x14ac:dyDescent="0.2">
      <c r="A85" s="2" t="s">
        <v>101</v>
      </c>
      <c r="B85" s="463">
        <v>107</v>
      </c>
      <c r="C85" s="460">
        <v>0.37384015321731601</v>
      </c>
      <c r="D85" s="460">
        <v>0.29957219958305398</v>
      </c>
      <c r="E85" s="460">
        <v>0.211613103747368</v>
      </c>
      <c r="F85" s="460">
        <v>3.8755234330892598E-2</v>
      </c>
      <c r="G85" s="460">
        <v>7.6219305396080003E-2</v>
      </c>
      <c r="H85" s="466">
        <v>2.1439414024353001</v>
      </c>
      <c r="I85" s="460">
        <v>0.67341235530902599</v>
      </c>
    </row>
    <row r="86" spans="1:9" x14ac:dyDescent="0.2">
      <c r="A86" s="2" t="s">
        <v>102</v>
      </c>
      <c r="B86" s="463">
        <v>33</v>
      </c>
      <c r="C86" s="460">
        <v>0.28905999660491899</v>
      </c>
      <c r="D86" s="460">
        <v>0.28770932555198703</v>
      </c>
      <c r="E86" s="460">
        <v>0.332949638366699</v>
      </c>
      <c r="F86" s="460">
        <v>7.5900666415691403E-2</v>
      </c>
      <c r="G86" s="460">
        <v>1.4380378648638699E-2</v>
      </c>
      <c r="H86" s="466">
        <v>2.2388319969177202</v>
      </c>
      <c r="I86" s="460">
        <v>0.576769318933956</v>
      </c>
    </row>
    <row r="87" spans="1:9" x14ac:dyDescent="0.2">
      <c r="A87" s="2" t="s">
        <v>103</v>
      </c>
      <c r="B87" s="463">
        <v>53</v>
      </c>
      <c r="C87" s="460">
        <v>0.39472478628158603</v>
      </c>
      <c r="D87" s="460">
        <v>0.32575985789299</v>
      </c>
      <c r="E87" s="460">
        <v>0.18921576440334301</v>
      </c>
      <c r="F87" s="460">
        <v>7.3187857866287204E-2</v>
      </c>
      <c r="G87" s="460">
        <v>1.7111711204051999E-2</v>
      </c>
      <c r="H87" s="466">
        <v>1.9922018051147501</v>
      </c>
      <c r="I87" s="460">
        <v>0.72048466027866298</v>
      </c>
    </row>
    <row r="88" spans="1:9" x14ac:dyDescent="0.2">
      <c r="A88" s="2" t="s">
        <v>104</v>
      </c>
      <c r="B88" s="463">
        <v>195</v>
      </c>
      <c r="C88" s="460">
        <v>0.226650685071945</v>
      </c>
      <c r="D88" s="460">
        <v>0.340300172567368</v>
      </c>
      <c r="E88" s="460">
        <v>0.212965503334999</v>
      </c>
      <c r="F88" s="460">
        <v>0.13510520756244701</v>
      </c>
      <c r="G88" s="460">
        <v>8.4978424012660994E-2</v>
      </c>
      <c r="H88" s="466">
        <v>2.5114605426788299</v>
      </c>
      <c r="I88" s="460">
        <v>0.56695086186342603</v>
      </c>
    </row>
    <row r="89" spans="1:9" x14ac:dyDescent="0.2">
      <c r="A89" s="5" t="s">
        <v>105</v>
      </c>
      <c r="B89" s="462" t="s">
        <v>1</v>
      </c>
      <c r="C89" s="459" t="s">
        <v>1</v>
      </c>
      <c r="D89" s="459" t="s">
        <v>1</v>
      </c>
      <c r="E89" s="459" t="s">
        <v>1</v>
      </c>
      <c r="F89" s="459" t="s">
        <v>1</v>
      </c>
      <c r="G89" s="459" t="s">
        <v>1</v>
      </c>
      <c r="H89" s="465" t="s">
        <v>1</v>
      </c>
      <c r="I89" s="459" t="s">
        <v>1</v>
      </c>
    </row>
    <row r="90" spans="1:9" x14ac:dyDescent="0.2">
      <c r="A90" s="2" t="s">
        <v>106</v>
      </c>
      <c r="B90" s="463">
        <v>125</v>
      </c>
      <c r="C90" s="460">
        <v>0.18478614091873199</v>
      </c>
      <c r="D90" s="460">
        <v>0.407162636518478</v>
      </c>
      <c r="E90" s="460">
        <v>0.197371691465378</v>
      </c>
      <c r="F90" s="460">
        <v>0.12657730281353</v>
      </c>
      <c r="G90" s="460">
        <v>8.4102243185043293E-2</v>
      </c>
      <c r="H90" s="466">
        <v>2.5180468559265101</v>
      </c>
      <c r="I90" s="460">
        <v>0.59194876861648604</v>
      </c>
    </row>
    <row r="91" spans="1:9" x14ac:dyDescent="0.2">
      <c r="A91" s="2" t="s">
        <v>107</v>
      </c>
      <c r="B91" s="463">
        <v>259</v>
      </c>
      <c r="C91" s="460">
        <v>0.250907123088837</v>
      </c>
      <c r="D91" s="460">
        <v>0.30506694316864003</v>
      </c>
      <c r="E91" s="460">
        <v>0.23156972229480699</v>
      </c>
      <c r="F91" s="460">
        <v>0.15626920759677901</v>
      </c>
      <c r="G91" s="460">
        <v>5.6186988949775703E-2</v>
      </c>
      <c r="H91" s="466">
        <v>2.4617619514465301</v>
      </c>
      <c r="I91" s="460">
        <v>0.55597407454213599</v>
      </c>
    </row>
    <row r="92" spans="1:9" x14ac:dyDescent="0.2">
      <c r="A92" s="2" t="s">
        <v>108</v>
      </c>
      <c r="B92" s="463">
        <v>478</v>
      </c>
      <c r="C92" s="460">
        <v>0.27198347449302701</v>
      </c>
      <c r="D92" s="460">
        <v>0.354755848646164</v>
      </c>
      <c r="E92" s="460">
        <v>0.20218566060066201</v>
      </c>
      <c r="F92" s="460">
        <v>0.114704869687557</v>
      </c>
      <c r="G92" s="460">
        <v>5.6370146572589902E-2</v>
      </c>
      <c r="H92" s="466">
        <v>2.3287222385406499</v>
      </c>
      <c r="I92" s="460">
        <v>0.62673932313919101</v>
      </c>
    </row>
    <row r="93" spans="1:9" x14ac:dyDescent="0.2">
      <c r="A93" s="2" t="s">
        <v>109</v>
      </c>
      <c r="B93" s="463">
        <v>82</v>
      </c>
      <c r="C93" s="460">
        <v>0.26722702383995101</v>
      </c>
      <c r="D93" s="460">
        <v>0.30425909161567699</v>
      </c>
      <c r="E93" s="460">
        <v>0.24644981324672699</v>
      </c>
      <c r="F93" s="460">
        <v>9.7749248147010803E-2</v>
      </c>
      <c r="G93" s="460">
        <v>8.4314800798893003E-2</v>
      </c>
      <c r="H93" s="466">
        <v>2.4276657104492201</v>
      </c>
      <c r="I93" s="460">
        <v>0.57148612822933798</v>
      </c>
    </row>
    <row r="94" spans="1:9" x14ac:dyDescent="0.2">
      <c r="A94" s="5" t="s">
        <v>110</v>
      </c>
      <c r="B94" s="462" t="s">
        <v>1</v>
      </c>
      <c r="C94" s="459" t="s">
        <v>1</v>
      </c>
      <c r="D94" s="459" t="s">
        <v>1</v>
      </c>
      <c r="E94" s="459" t="s">
        <v>1</v>
      </c>
      <c r="F94" s="459" t="s">
        <v>1</v>
      </c>
      <c r="G94" s="459" t="s">
        <v>1</v>
      </c>
      <c r="H94" s="465" t="s">
        <v>1</v>
      </c>
      <c r="I94" s="459" t="s">
        <v>1</v>
      </c>
    </row>
    <row r="95" spans="1:9" x14ac:dyDescent="0.2">
      <c r="A95" s="2" t="s">
        <v>106</v>
      </c>
      <c r="B95" s="463">
        <v>206</v>
      </c>
      <c r="C95" s="460">
        <v>0.24334770441055301</v>
      </c>
      <c r="D95" s="460">
        <v>0.33236178755760198</v>
      </c>
      <c r="E95" s="460">
        <v>0.20673422515392301</v>
      </c>
      <c r="F95" s="460">
        <v>0.155252501368523</v>
      </c>
      <c r="G95" s="460">
        <v>6.2303770333528498E-2</v>
      </c>
      <c r="H95" s="466">
        <v>2.4608027935028098</v>
      </c>
      <c r="I95" s="460">
        <v>0.57570949840220997</v>
      </c>
    </row>
    <row r="96" spans="1:9" x14ac:dyDescent="0.2">
      <c r="A96" s="2" t="s">
        <v>107</v>
      </c>
      <c r="B96" s="463">
        <v>320</v>
      </c>
      <c r="C96" s="460">
        <v>0.24630066752433799</v>
      </c>
      <c r="D96" s="460">
        <v>0.32641425728797901</v>
      </c>
      <c r="E96" s="460">
        <v>0.23835715651512099</v>
      </c>
      <c r="F96" s="460">
        <v>0.130888551473618</v>
      </c>
      <c r="G96" s="460">
        <v>5.8039356023073203E-2</v>
      </c>
      <c r="H96" s="466">
        <v>2.4279515743255602</v>
      </c>
      <c r="I96" s="460">
        <v>0.57271493121290495</v>
      </c>
    </row>
    <row r="97" spans="1:9" x14ac:dyDescent="0.2">
      <c r="A97" s="2" t="s">
        <v>108</v>
      </c>
      <c r="B97" s="463">
        <v>373</v>
      </c>
      <c r="C97" s="460">
        <v>0.24949103593826299</v>
      </c>
      <c r="D97" s="460">
        <v>0.38078325986862199</v>
      </c>
      <c r="E97" s="460">
        <v>0.18874932825565299</v>
      </c>
      <c r="F97" s="460">
        <v>0.10882969200611101</v>
      </c>
      <c r="G97" s="460">
        <v>7.2146691381931305E-2</v>
      </c>
      <c r="H97" s="466">
        <v>2.3733577728271502</v>
      </c>
      <c r="I97" s="460">
        <v>0.63027429111097499</v>
      </c>
    </row>
    <row r="98" spans="1:9" x14ac:dyDescent="0.2">
      <c r="A98" s="2" t="s">
        <v>109</v>
      </c>
      <c r="B98" s="463">
        <v>45</v>
      </c>
      <c r="C98" s="460">
        <v>0.34575825929641701</v>
      </c>
      <c r="D98" s="460">
        <v>0.312100529670715</v>
      </c>
      <c r="E98" s="460">
        <v>0.232867807149887</v>
      </c>
      <c r="F98" s="460">
        <v>7.8574769198894501E-2</v>
      </c>
      <c r="G98" s="460">
        <v>3.0698623508214999E-2</v>
      </c>
      <c r="H98" s="466">
        <v>2.1363549232482901</v>
      </c>
      <c r="I98" s="460">
        <v>0.65785879631927802</v>
      </c>
    </row>
    <row r="99" spans="1:9" x14ac:dyDescent="0.2">
      <c r="A99" s="5" t="s">
        <v>111</v>
      </c>
      <c r="B99" s="462" t="s">
        <v>1</v>
      </c>
      <c r="C99" s="459" t="s">
        <v>1</v>
      </c>
      <c r="D99" s="459" t="s">
        <v>1</v>
      </c>
      <c r="E99" s="459" t="s">
        <v>1</v>
      </c>
      <c r="F99" s="459" t="s">
        <v>1</v>
      </c>
      <c r="G99" s="459" t="s">
        <v>1</v>
      </c>
      <c r="H99" s="465" t="s">
        <v>1</v>
      </c>
      <c r="I99" s="459" t="s">
        <v>1</v>
      </c>
    </row>
    <row r="100" spans="1:9" x14ac:dyDescent="0.2">
      <c r="A100" s="2" t="s">
        <v>112</v>
      </c>
      <c r="B100" s="463">
        <v>69</v>
      </c>
      <c r="C100" s="460">
        <v>0.120431371033192</v>
      </c>
      <c r="D100" s="460">
        <v>0.41562563180923501</v>
      </c>
      <c r="E100" s="460">
        <v>0.15103842318058</v>
      </c>
      <c r="F100" s="460">
        <v>0.18775418400764499</v>
      </c>
      <c r="G100" s="460">
        <v>0.12515039741993</v>
      </c>
      <c r="H100" s="466">
        <v>2.78156661987305</v>
      </c>
      <c r="I100" s="460">
        <v>0.53605699884849001</v>
      </c>
    </row>
    <row r="101" spans="1:9" x14ac:dyDescent="0.2">
      <c r="A101" s="2" t="s">
        <v>113</v>
      </c>
      <c r="B101" s="463">
        <v>209</v>
      </c>
      <c r="C101" s="460">
        <v>0.23321533203125</v>
      </c>
      <c r="D101" s="460">
        <v>0.30218836665153498</v>
      </c>
      <c r="E101" s="460">
        <v>0.21105007827281999</v>
      </c>
      <c r="F101" s="460">
        <v>0.144023597240448</v>
      </c>
      <c r="G101" s="460">
        <v>0.109522640705109</v>
      </c>
      <c r="H101" s="466">
        <v>2.59444975852966</v>
      </c>
      <c r="I101" s="460">
        <v>0.53540369070464799</v>
      </c>
    </row>
    <row r="102" spans="1:9" x14ac:dyDescent="0.2">
      <c r="A102" s="2" t="s">
        <v>114</v>
      </c>
      <c r="B102" s="463">
        <v>239</v>
      </c>
      <c r="C102" s="460">
        <v>0.197802379727364</v>
      </c>
      <c r="D102" s="460">
        <v>0.37641400098800698</v>
      </c>
      <c r="E102" s="460">
        <v>0.25049197673797602</v>
      </c>
      <c r="F102" s="460">
        <v>0.12772361934185</v>
      </c>
      <c r="G102" s="460">
        <v>4.7568023204803501E-2</v>
      </c>
      <c r="H102" s="466">
        <v>2.4508409500122101</v>
      </c>
      <c r="I102" s="460">
        <v>0.57421638071536996</v>
      </c>
    </row>
    <row r="103" spans="1:9" x14ac:dyDescent="0.2">
      <c r="A103" s="2" t="s">
        <v>115</v>
      </c>
      <c r="B103" s="463">
        <v>150</v>
      </c>
      <c r="C103" s="460">
        <v>0.23889812827110299</v>
      </c>
      <c r="D103" s="460">
        <v>0.34861394762992898</v>
      </c>
      <c r="E103" s="460">
        <v>0.289589673280716</v>
      </c>
      <c r="F103" s="460">
        <v>9.2385351657867404E-2</v>
      </c>
      <c r="G103" s="460">
        <v>3.0512908473610899E-2</v>
      </c>
      <c r="H103" s="466">
        <v>2.3270008563995401</v>
      </c>
      <c r="I103" s="460">
        <v>0.58751207042939901</v>
      </c>
    </row>
    <row r="104" spans="1:9" x14ac:dyDescent="0.2">
      <c r="A104" s="2" t="s">
        <v>116</v>
      </c>
      <c r="B104" s="463">
        <v>127</v>
      </c>
      <c r="C104" s="460">
        <v>0.25231087207794201</v>
      </c>
      <c r="D104" s="460">
        <v>0.36579000949859602</v>
      </c>
      <c r="E104" s="460">
        <v>0.192528486251831</v>
      </c>
      <c r="F104" s="460">
        <v>0.17136503756046301</v>
      </c>
      <c r="G104" s="460">
        <v>1.8005590885877599E-2</v>
      </c>
      <c r="H104" s="466">
        <v>2.33696436882019</v>
      </c>
      <c r="I104" s="460">
        <v>0.61810088387914297</v>
      </c>
    </row>
    <row r="105" spans="1:9" x14ac:dyDescent="0.2">
      <c r="A105" s="2" t="s">
        <v>117</v>
      </c>
      <c r="B105" s="463">
        <v>124</v>
      </c>
      <c r="C105" s="460">
        <v>0.333966344594955</v>
      </c>
      <c r="D105" s="460">
        <v>0.293305844068527</v>
      </c>
      <c r="E105" s="460">
        <v>0.2928786277771</v>
      </c>
      <c r="F105" s="460">
        <v>7.5862646102905301E-2</v>
      </c>
      <c r="G105" s="460">
        <v>3.9865393191576004E-3</v>
      </c>
      <c r="H105" s="466">
        <v>2.12259721755981</v>
      </c>
      <c r="I105" s="460">
        <v>0.62727218749509694</v>
      </c>
    </row>
    <row r="106" spans="1:9" x14ac:dyDescent="0.2">
      <c r="A106" s="2" t="s">
        <v>118</v>
      </c>
      <c r="B106" s="463">
        <v>100</v>
      </c>
      <c r="C106" s="460">
        <v>0.40295735001563998</v>
      </c>
      <c r="D106" s="460">
        <v>0.32468834519386303</v>
      </c>
      <c r="E106" s="460">
        <v>0.134742751717567</v>
      </c>
      <c r="F106" s="460">
        <v>3.7988606840372099E-2</v>
      </c>
      <c r="G106" s="460">
        <v>9.9622927606105804E-2</v>
      </c>
      <c r="H106" s="466">
        <v>2.1066315174102801</v>
      </c>
      <c r="I106" s="460">
        <v>0.72764570876296097</v>
      </c>
    </row>
    <row r="107" spans="1:9" x14ac:dyDescent="0.2">
      <c r="A107" s="5" t="s">
        <v>111</v>
      </c>
      <c r="B107" s="462" t="s">
        <v>1</v>
      </c>
      <c r="C107" s="459" t="s">
        <v>1</v>
      </c>
      <c r="D107" s="459" t="s">
        <v>1</v>
      </c>
      <c r="E107" s="459" t="s">
        <v>1</v>
      </c>
      <c r="F107" s="459" t="s">
        <v>1</v>
      </c>
      <c r="G107" s="459" t="s">
        <v>1</v>
      </c>
      <c r="H107" s="465" t="s">
        <v>1</v>
      </c>
      <c r="I107" s="459" t="s">
        <v>1</v>
      </c>
    </row>
    <row r="108" spans="1:9" x14ac:dyDescent="0.2">
      <c r="A108" s="2" t="s">
        <v>119</v>
      </c>
      <c r="B108" s="463">
        <v>278</v>
      </c>
      <c r="C108" s="460">
        <v>0.19476297497749301</v>
      </c>
      <c r="D108" s="460">
        <v>0.34086346626281699</v>
      </c>
      <c r="E108" s="460">
        <v>0.190589815378189</v>
      </c>
      <c r="F108" s="460">
        <v>0.15893302857875799</v>
      </c>
      <c r="G108" s="460">
        <v>0.114850737154484</v>
      </c>
      <c r="H108" s="466">
        <v>2.6582450866699201</v>
      </c>
      <c r="I108" s="460">
        <v>0.53562642926812698</v>
      </c>
    </row>
    <row r="109" spans="1:9" x14ac:dyDescent="0.2">
      <c r="A109" s="2" t="s">
        <v>120</v>
      </c>
      <c r="B109" s="463">
        <v>323</v>
      </c>
      <c r="C109" s="460">
        <v>0.201710730791092</v>
      </c>
      <c r="D109" s="460">
        <v>0.36725640296936002</v>
      </c>
      <c r="E109" s="460">
        <v>0.25817632675170898</v>
      </c>
      <c r="F109" s="460">
        <v>0.12714229524135601</v>
      </c>
      <c r="G109" s="460">
        <v>4.5714244246482801E-2</v>
      </c>
      <c r="H109" s="466">
        <v>2.4478929042816202</v>
      </c>
      <c r="I109" s="460">
        <v>0.56896713376045205</v>
      </c>
    </row>
    <row r="110" spans="1:9" x14ac:dyDescent="0.2">
      <c r="A110" s="2" t="s">
        <v>121</v>
      </c>
      <c r="B110" s="463">
        <v>193</v>
      </c>
      <c r="C110" s="460">
        <v>0.25784763693809498</v>
      </c>
      <c r="D110" s="460">
        <v>0.36260229349136402</v>
      </c>
      <c r="E110" s="460">
        <v>0.226929396390915</v>
      </c>
      <c r="F110" s="460">
        <v>0.13441970944404599</v>
      </c>
      <c r="G110" s="460">
        <v>1.8200971186161E-2</v>
      </c>
      <c r="H110" s="466">
        <v>2.29252409934998</v>
      </c>
      <c r="I110" s="460">
        <v>0.62044992580674596</v>
      </c>
    </row>
    <row r="111" spans="1:9" x14ac:dyDescent="0.2">
      <c r="A111" s="2" t="s">
        <v>122</v>
      </c>
      <c r="B111" s="463">
        <v>224</v>
      </c>
      <c r="C111" s="460">
        <v>0.36472186446189903</v>
      </c>
      <c r="D111" s="460">
        <v>0.30729588866233798</v>
      </c>
      <c r="E111" s="460">
        <v>0.22238317131996199</v>
      </c>
      <c r="F111" s="460">
        <v>5.8978762477636303E-2</v>
      </c>
      <c r="G111" s="460">
        <v>4.66203205287457E-2</v>
      </c>
      <c r="H111" s="466">
        <v>2.1154797077178999</v>
      </c>
      <c r="I111" s="460">
        <v>0.67201774811731496</v>
      </c>
    </row>
    <row r="112" spans="1:9" x14ac:dyDescent="0.2">
      <c r="A112" s="5" t="s">
        <v>111</v>
      </c>
      <c r="B112" s="462" t="s">
        <v>1</v>
      </c>
      <c r="C112" s="459" t="s">
        <v>1</v>
      </c>
      <c r="D112" s="459" t="s">
        <v>1</v>
      </c>
      <c r="E112" s="459" t="s">
        <v>1</v>
      </c>
      <c r="F112" s="459" t="s">
        <v>1</v>
      </c>
      <c r="G112" s="459" t="s">
        <v>1</v>
      </c>
      <c r="H112" s="465" t="s">
        <v>1</v>
      </c>
      <c r="I112" s="459" t="s">
        <v>1</v>
      </c>
    </row>
    <row r="113" spans="1:9" x14ac:dyDescent="0.2">
      <c r="A113" s="2" t="s">
        <v>119</v>
      </c>
      <c r="B113" s="463">
        <v>278</v>
      </c>
      <c r="C113" s="460">
        <v>0.19476297497749301</v>
      </c>
      <c r="D113" s="460">
        <v>0.34086346626281699</v>
      </c>
      <c r="E113" s="460">
        <v>0.190589815378189</v>
      </c>
      <c r="F113" s="460">
        <v>0.15893302857875799</v>
      </c>
      <c r="G113" s="460">
        <v>0.114850737154484</v>
      </c>
      <c r="H113" s="466">
        <v>2.6582450866699201</v>
      </c>
      <c r="I113" s="460">
        <v>0.53562642926812698</v>
      </c>
    </row>
    <row r="114" spans="1:9" x14ac:dyDescent="0.2">
      <c r="A114" s="2" t="s">
        <v>123</v>
      </c>
      <c r="B114" s="463">
        <v>389</v>
      </c>
      <c r="C114" s="460">
        <v>0.214578062295914</v>
      </c>
      <c r="D114" s="460">
        <v>0.36506575345992998</v>
      </c>
      <c r="E114" s="460">
        <v>0.26645201444625899</v>
      </c>
      <c r="F114" s="460">
        <v>0.113298200070858</v>
      </c>
      <c r="G114" s="460">
        <v>4.0605962276458699E-2</v>
      </c>
      <c r="H114" s="466">
        <v>2.4002883434295699</v>
      </c>
      <c r="I114" s="460">
        <v>0.57964382007452697</v>
      </c>
    </row>
    <row r="115" spans="1:9" x14ac:dyDescent="0.2">
      <c r="A115" s="2" t="s">
        <v>124</v>
      </c>
      <c r="B115" s="463">
        <v>351</v>
      </c>
      <c r="C115" s="460">
        <v>0.31225213408470198</v>
      </c>
      <c r="D115" s="460">
        <v>0.334598988294601</v>
      </c>
      <c r="E115" s="460">
        <v>0.20844799280166601</v>
      </c>
      <c r="F115" s="460">
        <v>0.111436948180199</v>
      </c>
      <c r="G115" s="460">
        <v>3.3263914287090302E-2</v>
      </c>
      <c r="H115" s="466">
        <v>2.21886157989502</v>
      </c>
      <c r="I115" s="460">
        <v>0.64685113683755302</v>
      </c>
    </row>
    <row r="116" spans="1:9" x14ac:dyDescent="0.2">
      <c r="A116" s="5" t="s">
        <v>125</v>
      </c>
      <c r="B116" s="462" t="s">
        <v>1</v>
      </c>
      <c r="C116" s="459" t="s">
        <v>1</v>
      </c>
      <c r="D116" s="459" t="s">
        <v>1</v>
      </c>
      <c r="E116" s="459" t="s">
        <v>1</v>
      </c>
      <c r="F116" s="459" t="s">
        <v>1</v>
      </c>
      <c r="G116" s="459" t="s">
        <v>1</v>
      </c>
      <c r="H116" s="465" t="s">
        <v>1</v>
      </c>
      <c r="I116" s="459" t="s">
        <v>1</v>
      </c>
    </row>
    <row r="117" spans="1:9" x14ac:dyDescent="0.2">
      <c r="A117" s="2" t="s">
        <v>126</v>
      </c>
      <c r="B117" s="463">
        <v>148</v>
      </c>
      <c r="C117" s="460">
        <v>0.24459543824195901</v>
      </c>
      <c r="D117" s="460">
        <v>0.36756959557533297</v>
      </c>
      <c r="E117" s="460">
        <v>0.18165634572506001</v>
      </c>
      <c r="F117" s="460">
        <v>0.125869035720825</v>
      </c>
      <c r="G117" s="460">
        <v>8.0309577286243397E-2</v>
      </c>
      <c r="H117" s="466">
        <v>2.4297277927398699</v>
      </c>
      <c r="I117" s="460">
        <v>0.61216503837827596</v>
      </c>
    </row>
    <row r="118" spans="1:9" x14ac:dyDescent="0.2">
      <c r="A118" s="2" t="s">
        <v>127</v>
      </c>
      <c r="B118" s="463">
        <v>37</v>
      </c>
      <c r="C118" s="460">
        <v>0.16802674531936601</v>
      </c>
      <c r="D118" s="460">
        <v>0.28425937891006497</v>
      </c>
      <c r="E118" s="460">
        <v>0.31832253932952898</v>
      </c>
      <c r="F118" s="460">
        <v>0.205778032541275</v>
      </c>
      <c r="G118" s="460">
        <v>2.3613326251506798E-2</v>
      </c>
      <c r="H118" s="466">
        <v>2.6326918601989702</v>
      </c>
      <c r="I118" s="460">
        <v>0.45228611412004899</v>
      </c>
    </row>
    <row r="119" spans="1:9" x14ac:dyDescent="0.2">
      <c r="A119" s="2" t="s">
        <v>128</v>
      </c>
      <c r="B119" s="463">
        <v>64</v>
      </c>
      <c r="C119" s="460">
        <v>0.25153872370719899</v>
      </c>
      <c r="D119" s="460">
        <v>0.30117613077163702</v>
      </c>
      <c r="E119" s="460">
        <v>0.219486549496651</v>
      </c>
      <c r="F119" s="460">
        <v>0.127930983901024</v>
      </c>
      <c r="G119" s="460">
        <v>9.9867634475231198E-2</v>
      </c>
      <c r="H119" s="466">
        <v>2.5234127044677699</v>
      </c>
      <c r="I119" s="460">
        <v>0.55271484212469701</v>
      </c>
    </row>
    <row r="120" spans="1:9" x14ac:dyDescent="0.2">
      <c r="A120" s="2" t="s">
        <v>129</v>
      </c>
      <c r="B120" s="463">
        <v>135</v>
      </c>
      <c r="C120" s="460">
        <v>0.20973002910614</v>
      </c>
      <c r="D120" s="460">
        <v>0.35120502114295998</v>
      </c>
      <c r="E120" s="460">
        <v>0.234288409352303</v>
      </c>
      <c r="F120" s="460">
        <v>0.159993276000023</v>
      </c>
      <c r="G120" s="460">
        <v>4.4783275574445697E-2</v>
      </c>
      <c r="H120" s="466">
        <v>2.4788947105407702</v>
      </c>
      <c r="I120" s="460">
        <v>0.56093504398016203</v>
      </c>
    </row>
    <row r="121" spans="1:9" x14ac:dyDescent="0.2">
      <c r="A121" s="2" t="s">
        <v>130</v>
      </c>
      <c r="B121" s="463">
        <v>144</v>
      </c>
      <c r="C121" s="460">
        <v>0.29515725374221802</v>
      </c>
      <c r="D121" s="460">
        <v>0.29978632926940901</v>
      </c>
      <c r="E121" s="460">
        <v>0.241291329264641</v>
      </c>
      <c r="F121" s="460">
        <v>0.12536884844303101</v>
      </c>
      <c r="G121" s="460">
        <v>3.8396246731281301E-2</v>
      </c>
      <c r="H121" s="466">
        <v>2.3120605945587198</v>
      </c>
      <c r="I121" s="460">
        <v>0.59494357857895197</v>
      </c>
    </row>
    <row r="122" spans="1:9" x14ac:dyDescent="0.2">
      <c r="A122" s="2" t="s">
        <v>131</v>
      </c>
      <c r="B122" s="463">
        <v>102</v>
      </c>
      <c r="C122" s="460">
        <v>0.22127431631088301</v>
      </c>
      <c r="D122" s="460">
        <v>0.43999445438384999</v>
      </c>
      <c r="E122" s="460">
        <v>0.19138853251934099</v>
      </c>
      <c r="F122" s="460">
        <v>7.1862623095512404E-2</v>
      </c>
      <c r="G122" s="460">
        <v>7.5480073690414401E-2</v>
      </c>
      <c r="H122" s="466">
        <v>2.3402795791625999</v>
      </c>
      <c r="I122" s="460">
        <v>0.661268770694733</v>
      </c>
    </row>
    <row r="123" spans="1:9" x14ac:dyDescent="0.2">
      <c r="A123" s="2" t="s">
        <v>132</v>
      </c>
      <c r="B123" s="463">
        <v>46</v>
      </c>
      <c r="C123" s="460">
        <v>0.309627115726471</v>
      </c>
      <c r="D123" s="460">
        <v>0.35161072015762301</v>
      </c>
      <c r="E123" s="460">
        <v>0.18708418309688599</v>
      </c>
      <c r="F123" s="460">
        <v>0.125770449638367</v>
      </c>
      <c r="G123" s="460">
        <v>2.5907557457685498E-2</v>
      </c>
      <c r="H123" s="466">
        <v>2.2067205905914302</v>
      </c>
      <c r="I123" s="460">
        <v>0.66123781864097397</v>
      </c>
    </row>
    <row r="124" spans="1:9" x14ac:dyDescent="0.2">
      <c r="A124" s="3" t="s">
        <v>133</v>
      </c>
      <c r="B124" s="464">
        <v>268</v>
      </c>
      <c r="C124" s="461">
        <v>0.26819446682929998</v>
      </c>
      <c r="D124" s="461">
        <v>0.34259259700775102</v>
      </c>
      <c r="E124" s="461">
        <v>0.195045411586761</v>
      </c>
      <c r="F124" s="461">
        <v>0.11864108592271801</v>
      </c>
      <c r="G124" s="461">
        <v>7.5526461005210904E-2</v>
      </c>
      <c r="H124" s="467">
        <v>2.3907124996185298</v>
      </c>
      <c r="I124" s="461">
        <v>0.61078705018489698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388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71" t="s">
        <v>1</v>
      </c>
      <c r="C6" s="468" t="s">
        <v>1</v>
      </c>
      <c r="D6" s="468" t="s">
        <v>1</v>
      </c>
      <c r="E6" s="468" t="s">
        <v>1</v>
      </c>
      <c r="F6" s="468" t="s">
        <v>1</v>
      </c>
      <c r="G6" s="468" t="s">
        <v>1</v>
      </c>
      <c r="H6" s="474" t="s">
        <v>1</v>
      </c>
      <c r="I6" s="468" t="s">
        <v>1</v>
      </c>
    </row>
    <row r="7" spans="1:9" x14ac:dyDescent="0.2">
      <c r="A7" s="2" t="s">
        <v>26</v>
      </c>
      <c r="B7" s="472">
        <v>1027</v>
      </c>
      <c r="C7" s="469">
        <v>0.31980004906654402</v>
      </c>
      <c r="D7" s="469">
        <v>0.19175511598587</v>
      </c>
      <c r="E7" s="469">
        <v>0.14849901199340801</v>
      </c>
      <c r="F7" s="469">
        <v>0.132095441222191</v>
      </c>
      <c r="G7" s="469">
        <v>0.207850396633148</v>
      </c>
      <c r="H7" s="475">
        <v>2.71644115447998</v>
      </c>
      <c r="I7" s="469">
        <v>0.51155515742964797</v>
      </c>
    </row>
    <row r="8" spans="1:9" x14ac:dyDescent="0.2">
      <c r="A8" s="5" t="s">
        <v>27</v>
      </c>
      <c r="B8" s="471" t="s">
        <v>1</v>
      </c>
      <c r="C8" s="468" t="s">
        <v>1</v>
      </c>
      <c r="D8" s="468" t="s">
        <v>1</v>
      </c>
      <c r="E8" s="468" t="s">
        <v>1</v>
      </c>
      <c r="F8" s="468" t="s">
        <v>1</v>
      </c>
      <c r="G8" s="468" t="s">
        <v>1</v>
      </c>
      <c r="H8" s="474" t="s">
        <v>1</v>
      </c>
      <c r="I8" s="468" t="s">
        <v>1</v>
      </c>
    </row>
    <row r="9" spans="1:9" x14ac:dyDescent="0.2">
      <c r="A9" s="2" t="s">
        <v>28</v>
      </c>
      <c r="B9" s="472">
        <v>366</v>
      </c>
      <c r="C9" s="469">
        <v>0.24251091480255099</v>
      </c>
      <c r="D9" s="469">
        <v>0.181575492024422</v>
      </c>
      <c r="E9" s="469">
        <v>0.151357412338257</v>
      </c>
      <c r="F9" s="469">
        <v>0.17258882522582999</v>
      </c>
      <c r="G9" s="469">
        <v>0.25196734070777899</v>
      </c>
      <c r="H9" s="475">
        <v>3.00992631912231</v>
      </c>
      <c r="I9" s="469">
        <v>0.42408641314635298</v>
      </c>
    </row>
    <row r="10" spans="1:9" x14ac:dyDescent="0.2">
      <c r="A10" s="2" t="s">
        <v>29</v>
      </c>
      <c r="B10" s="472">
        <v>45</v>
      </c>
      <c r="C10" s="469">
        <v>0.171392858028412</v>
      </c>
      <c r="D10" s="469">
        <v>7.1630008518695804E-2</v>
      </c>
      <c r="E10" s="469">
        <v>0.39779540896415699</v>
      </c>
      <c r="F10" s="469">
        <v>0.15114015340805101</v>
      </c>
      <c r="G10" s="469">
        <v>0.20804156363010401</v>
      </c>
      <c r="H10" s="475">
        <v>3.1528074741363499</v>
      </c>
      <c r="I10" s="469">
        <v>0.24302286835776901</v>
      </c>
    </row>
    <row r="11" spans="1:9" x14ac:dyDescent="0.2">
      <c r="A11" s="2" t="s">
        <v>30</v>
      </c>
      <c r="B11" s="472">
        <v>148</v>
      </c>
      <c r="C11" s="469">
        <v>0.478825032711029</v>
      </c>
      <c r="D11" s="469">
        <v>0.20628459751605999</v>
      </c>
      <c r="E11" s="469">
        <v>8.7353676557540894E-2</v>
      </c>
      <c r="F11" s="469">
        <v>8.96915048360825E-2</v>
      </c>
      <c r="G11" s="469">
        <v>0.137845173478127</v>
      </c>
      <c r="H11" s="475">
        <v>2.2014472484588601</v>
      </c>
      <c r="I11" s="469">
        <v>0.68510964043601796</v>
      </c>
    </row>
    <row r="12" spans="1:9" x14ac:dyDescent="0.2">
      <c r="A12" s="2" t="s">
        <v>31</v>
      </c>
      <c r="B12" s="472">
        <v>188</v>
      </c>
      <c r="C12" s="469">
        <v>0.37822449207305903</v>
      </c>
      <c r="D12" s="469">
        <v>0.23462136089801799</v>
      </c>
      <c r="E12" s="469">
        <v>0.12813469767570501</v>
      </c>
      <c r="F12" s="469">
        <v>0.114615373313427</v>
      </c>
      <c r="G12" s="469">
        <v>0.14440406858921101</v>
      </c>
      <c r="H12" s="475">
        <v>2.41235303878784</v>
      </c>
      <c r="I12" s="469">
        <v>0.61284585753713405</v>
      </c>
    </row>
    <row r="13" spans="1:9" x14ac:dyDescent="0.2">
      <c r="A13" s="2" t="s">
        <v>32</v>
      </c>
      <c r="B13" s="472">
        <v>84</v>
      </c>
      <c r="C13" s="469">
        <v>0.27620592713356001</v>
      </c>
      <c r="D13" s="469">
        <v>0.142702251672745</v>
      </c>
      <c r="E13" s="469">
        <v>0.16591183841228499</v>
      </c>
      <c r="F13" s="469">
        <v>9.0141907334327698E-2</v>
      </c>
      <c r="G13" s="469">
        <v>0.32503804564476002</v>
      </c>
      <c r="H13" s="475">
        <v>3.0451037883758501</v>
      </c>
      <c r="I13" s="469">
        <v>0.41890819129074203</v>
      </c>
    </row>
    <row r="14" spans="1:9" x14ac:dyDescent="0.2">
      <c r="A14" s="2" t="s">
        <v>33</v>
      </c>
      <c r="B14" s="472">
        <v>163</v>
      </c>
      <c r="C14" s="469">
        <v>0.54744237661361705</v>
      </c>
      <c r="D14" s="469">
        <v>0.233446896076202</v>
      </c>
      <c r="E14" s="469">
        <v>0.104129813611507</v>
      </c>
      <c r="F14" s="469">
        <v>4.4438701122999198E-2</v>
      </c>
      <c r="G14" s="469">
        <v>7.0542238652706105E-2</v>
      </c>
      <c r="H14" s="475">
        <v>1.8571915626525899</v>
      </c>
      <c r="I14" s="469">
        <v>0.78088925232654505</v>
      </c>
    </row>
    <row r="15" spans="1:9" x14ac:dyDescent="0.2">
      <c r="A15" s="5" t="s">
        <v>34</v>
      </c>
      <c r="B15" s="471" t="s">
        <v>1</v>
      </c>
      <c r="C15" s="468" t="s">
        <v>1</v>
      </c>
      <c r="D15" s="468" t="s">
        <v>1</v>
      </c>
      <c r="E15" s="468" t="s">
        <v>1</v>
      </c>
      <c r="F15" s="468" t="s">
        <v>1</v>
      </c>
      <c r="G15" s="468" t="s">
        <v>1</v>
      </c>
      <c r="H15" s="474" t="s">
        <v>1</v>
      </c>
      <c r="I15" s="468" t="s">
        <v>1</v>
      </c>
    </row>
    <row r="16" spans="1:9" x14ac:dyDescent="0.2">
      <c r="A16" s="2" t="s">
        <v>35</v>
      </c>
      <c r="B16" s="472">
        <v>665</v>
      </c>
      <c r="C16" s="469">
        <v>0.31926065683364901</v>
      </c>
      <c r="D16" s="469">
        <v>0.21123126149177601</v>
      </c>
      <c r="E16" s="469">
        <v>0.152506098151207</v>
      </c>
      <c r="F16" s="469">
        <v>0.139263540506363</v>
      </c>
      <c r="G16" s="469">
        <v>0.177738443017006</v>
      </c>
      <c r="H16" s="475">
        <v>2.6449878215789799</v>
      </c>
      <c r="I16" s="469">
        <v>0.53049191832542397</v>
      </c>
    </row>
    <row r="17" spans="1:9" x14ac:dyDescent="0.2">
      <c r="A17" s="2" t="s">
        <v>36</v>
      </c>
      <c r="B17" s="472">
        <v>47</v>
      </c>
      <c r="C17" s="469">
        <v>0.261802107095718</v>
      </c>
      <c r="D17" s="469">
        <v>0.22584353387355799</v>
      </c>
      <c r="E17" s="469">
        <v>0.21560890972614299</v>
      </c>
      <c r="F17" s="469">
        <v>8.0832824110984802E-2</v>
      </c>
      <c r="G17" s="469">
        <v>0.215912640094757</v>
      </c>
      <c r="H17" s="475">
        <v>2.7632102966308598</v>
      </c>
      <c r="I17" s="469">
        <v>0.48764563370279002</v>
      </c>
    </row>
    <row r="18" spans="1:9" x14ac:dyDescent="0.2">
      <c r="A18" s="2" t="s">
        <v>37</v>
      </c>
      <c r="B18" s="472">
        <v>235</v>
      </c>
      <c r="C18" s="469">
        <v>0.40765243768692</v>
      </c>
      <c r="D18" s="469">
        <v>0.16696463525295299</v>
      </c>
      <c r="E18" s="469">
        <v>0.12833046913147</v>
      </c>
      <c r="F18" s="469">
        <v>6.9114997982978807E-2</v>
      </c>
      <c r="G18" s="469">
        <v>0.22793747484683999</v>
      </c>
      <c r="H18" s="475">
        <v>2.5427205562591602</v>
      </c>
      <c r="I18" s="469">
        <v>0.574617064377411</v>
      </c>
    </row>
    <row r="19" spans="1:9" x14ac:dyDescent="0.2">
      <c r="A19" s="2" t="s">
        <v>38</v>
      </c>
      <c r="B19" s="472">
        <v>56</v>
      </c>
      <c r="C19" s="469">
        <v>0.127920687198639</v>
      </c>
      <c r="D19" s="469">
        <v>0.102936893701553</v>
      </c>
      <c r="E19" s="469">
        <v>0.103543773293495</v>
      </c>
      <c r="F19" s="469">
        <v>0.294745802879333</v>
      </c>
      <c r="G19" s="469">
        <v>0.37085282802581798</v>
      </c>
      <c r="H19" s="475">
        <v>3.67767310142517</v>
      </c>
      <c r="I19" s="469">
        <v>0.23085758434023801</v>
      </c>
    </row>
    <row r="20" spans="1:9" x14ac:dyDescent="0.2">
      <c r="A20" s="5" t="s">
        <v>39</v>
      </c>
      <c r="B20" s="471" t="s">
        <v>1</v>
      </c>
      <c r="C20" s="468" t="s">
        <v>1</v>
      </c>
      <c r="D20" s="468" t="s">
        <v>1</v>
      </c>
      <c r="E20" s="468" t="s">
        <v>1</v>
      </c>
      <c r="F20" s="468" t="s">
        <v>1</v>
      </c>
      <c r="G20" s="468" t="s">
        <v>1</v>
      </c>
      <c r="H20" s="474" t="s">
        <v>1</v>
      </c>
      <c r="I20" s="468" t="s">
        <v>1</v>
      </c>
    </row>
    <row r="21" spans="1:9" x14ac:dyDescent="0.2">
      <c r="A21" s="2" t="s">
        <v>35</v>
      </c>
      <c r="B21" s="472">
        <v>665</v>
      </c>
      <c r="C21" s="469">
        <v>0.31926065683364901</v>
      </c>
      <c r="D21" s="469">
        <v>0.21123126149177601</v>
      </c>
      <c r="E21" s="469">
        <v>0.152506098151207</v>
      </c>
      <c r="F21" s="469">
        <v>0.139263540506363</v>
      </c>
      <c r="G21" s="469">
        <v>0.177738443017006</v>
      </c>
      <c r="H21" s="475">
        <v>2.6449878215789799</v>
      </c>
      <c r="I21" s="469">
        <v>0.53049191832542397</v>
      </c>
    </row>
    <row r="22" spans="1:9" x14ac:dyDescent="0.2">
      <c r="A22" s="2" t="s">
        <v>40</v>
      </c>
      <c r="B22" s="472">
        <v>21</v>
      </c>
      <c r="C22" s="469" t="s">
        <v>1</v>
      </c>
      <c r="D22" s="469" t="s">
        <v>1</v>
      </c>
      <c r="E22" s="469" t="s">
        <v>1</v>
      </c>
      <c r="F22" s="469" t="s">
        <v>1</v>
      </c>
      <c r="G22" s="469" t="s">
        <v>1</v>
      </c>
      <c r="H22" s="475" t="s">
        <v>1</v>
      </c>
      <c r="I22" s="469" t="s">
        <v>1</v>
      </c>
    </row>
    <row r="23" spans="1:9" x14ac:dyDescent="0.2">
      <c r="A23" s="2" t="s">
        <v>41</v>
      </c>
      <c r="B23" s="472">
        <v>22</v>
      </c>
      <c r="C23" s="469" t="s">
        <v>1</v>
      </c>
      <c r="D23" s="469" t="s">
        <v>1</v>
      </c>
      <c r="E23" s="469" t="s">
        <v>1</v>
      </c>
      <c r="F23" s="469" t="s">
        <v>1</v>
      </c>
      <c r="G23" s="469" t="s">
        <v>1</v>
      </c>
      <c r="H23" s="475" t="s">
        <v>1</v>
      </c>
      <c r="I23" s="469" t="s">
        <v>1</v>
      </c>
    </row>
    <row r="24" spans="1:9" x14ac:dyDescent="0.2">
      <c r="A24" s="2" t="s">
        <v>42</v>
      </c>
      <c r="B24" s="472">
        <v>4</v>
      </c>
      <c r="C24" s="469" t="s">
        <v>1</v>
      </c>
      <c r="D24" s="469" t="s">
        <v>1</v>
      </c>
      <c r="E24" s="469" t="s">
        <v>1</v>
      </c>
      <c r="F24" s="469" t="s">
        <v>1</v>
      </c>
      <c r="G24" s="469" t="s">
        <v>1</v>
      </c>
      <c r="H24" s="475" t="s">
        <v>1</v>
      </c>
      <c r="I24" s="469" t="s">
        <v>1</v>
      </c>
    </row>
    <row r="25" spans="1:9" x14ac:dyDescent="0.2">
      <c r="A25" s="2" t="s">
        <v>43</v>
      </c>
      <c r="B25" s="472">
        <v>3</v>
      </c>
      <c r="C25" s="469" t="s">
        <v>1</v>
      </c>
      <c r="D25" s="469" t="s">
        <v>1</v>
      </c>
      <c r="E25" s="469" t="s">
        <v>1</v>
      </c>
      <c r="F25" s="469" t="s">
        <v>1</v>
      </c>
      <c r="G25" s="469" t="s">
        <v>1</v>
      </c>
      <c r="H25" s="475" t="s">
        <v>1</v>
      </c>
      <c r="I25" s="469" t="s">
        <v>1</v>
      </c>
    </row>
    <row r="26" spans="1:9" x14ac:dyDescent="0.2">
      <c r="A26" s="2" t="s">
        <v>37</v>
      </c>
      <c r="B26" s="472">
        <v>235</v>
      </c>
      <c r="C26" s="469">
        <v>0.40765243768692</v>
      </c>
      <c r="D26" s="469">
        <v>0.16696463525295299</v>
      </c>
      <c r="E26" s="469">
        <v>0.12833046913147</v>
      </c>
      <c r="F26" s="469">
        <v>6.9114997982978807E-2</v>
      </c>
      <c r="G26" s="469">
        <v>0.22793747484683999</v>
      </c>
      <c r="H26" s="475">
        <v>2.5427205562591602</v>
      </c>
      <c r="I26" s="469">
        <v>0.574617064377411</v>
      </c>
    </row>
    <row r="27" spans="1:9" x14ac:dyDescent="0.2">
      <c r="A27" s="2" t="s">
        <v>44</v>
      </c>
      <c r="B27" s="472">
        <v>9</v>
      </c>
      <c r="C27" s="469" t="s">
        <v>1</v>
      </c>
      <c r="D27" s="469" t="s">
        <v>1</v>
      </c>
      <c r="E27" s="469" t="s">
        <v>1</v>
      </c>
      <c r="F27" s="469" t="s">
        <v>1</v>
      </c>
      <c r="G27" s="469" t="s">
        <v>1</v>
      </c>
      <c r="H27" s="475" t="s">
        <v>1</v>
      </c>
      <c r="I27" s="469" t="s">
        <v>1</v>
      </c>
    </row>
    <row r="28" spans="1:9" x14ac:dyDescent="0.2">
      <c r="A28" s="2" t="s">
        <v>45</v>
      </c>
      <c r="B28" s="472">
        <v>44</v>
      </c>
      <c r="C28" s="469">
        <v>0.117136463522911</v>
      </c>
      <c r="D28" s="469">
        <v>0.114279977977276</v>
      </c>
      <c r="E28" s="469">
        <v>4.4615909457206698E-2</v>
      </c>
      <c r="F28" s="469">
        <v>0.32771524786949202</v>
      </c>
      <c r="G28" s="469">
        <v>0.39625239372253401</v>
      </c>
      <c r="H28" s="475">
        <v>3.77166724205017</v>
      </c>
      <c r="I28" s="469">
        <v>0.23141644322437399</v>
      </c>
    </row>
    <row r="29" spans="1:9" x14ac:dyDescent="0.2">
      <c r="A29" s="5" t="s">
        <v>46</v>
      </c>
      <c r="B29" s="471" t="s">
        <v>1</v>
      </c>
      <c r="C29" s="468" t="s">
        <v>1</v>
      </c>
      <c r="D29" s="468" t="s">
        <v>1</v>
      </c>
      <c r="E29" s="468" t="s">
        <v>1</v>
      </c>
      <c r="F29" s="468" t="s">
        <v>1</v>
      </c>
      <c r="G29" s="468" t="s">
        <v>1</v>
      </c>
      <c r="H29" s="474" t="s">
        <v>1</v>
      </c>
      <c r="I29" s="468" t="s">
        <v>1</v>
      </c>
    </row>
    <row r="30" spans="1:9" x14ac:dyDescent="0.2">
      <c r="A30" s="2" t="s">
        <v>47</v>
      </c>
      <c r="B30" s="472">
        <v>64</v>
      </c>
      <c r="C30" s="469">
        <v>0.15676350891590099</v>
      </c>
      <c r="D30" s="469">
        <v>0.172226533293724</v>
      </c>
      <c r="E30" s="469">
        <v>0.23226755857467701</v>
      </c>
      <c r="F30" s="469">
        <v>0.126133292913437</v>
      </c>
      <c r="G30" s="469">
        <v>0.31260910630226102</v>
      </c>
      <c r="H30" s="475">
        <v>3.2655980587005602</v>
      </c>
      <c r="I30" s="469">
        <v>0.32899004220962502</v>
      </c>
    </row>
    <row r="31" spans="1:9" x14ac:dyDescent="0.2">
      <c r="A31" s="2" t="s">
        <v>48</v>
      </c>
      <c r="B31" s="472">
        <v>249</v>
      </c>
      <c r="C31" s="469">
        <v>0.25499618053436302</v>
      </c>
      <c r="D31" s="469">
        <v>0.16154082119464899</v>
      </c>
      <c r="E31" s="469">
        <v>0.151173621416092</v>
      </c>
      <c r="F31" s="469">
        <v>0.15043894946575201</v>
      </c>
      <c r="G31" s="469">
        <v>0.28185042738914501</v>
      </c>
      <c r="H31" s="475">
        <v>3.0426065921783398</v>
      </c>
      <c r="I31" s="469">
        <v>0.41653700172901198</v>
      </c>
    </row>
    <row r="32" spans="1:9" x14ac:dyDescent="0.2">
      <c r="A32" s="2" t="s">
        <v>49</v>
      </c>
      <c r="B32" s="472">
        <v>179</v>
      </c>
      <c r="C32" s="469">
        <v>0.345807194709778</v>
      </c>
      <c r="D32" s="469">
        <v>0.274841368198395</v>
      </c>
      <c r="E32" s="469">
        <v>0.14272005856037101</v>
      </c>
      <c r="F32" s="469">
        <v>0.13909235596656799</v>
      </c>
      <c r="G32" s="469">
        <v>9.7539007663726807E-2</v>
      </c>
      <c r="H32" s="475">
        <v>2.36771464347839</v>
      </c>
      <c r="I32" s="469">
        <v>0.620648572156557</v>
      </c>
    </row>
    <row r="33" spans="1:9" x14ac:dyDescent="0.2">
      <c r="A33" s="2" t="s">
        <v>50</v>
      </c>
      <c r="B33" s="472">
        <v>453</v>
      </c>
      <c r="C33" s="469">
        <v>0.41900929808616599</v>
      </c>
      <c r="D33" s="469">
        <v>0.21166557073593101</v>
      </c>
      <c r="E33" s="469">
        <v>0.11775266379118</v>
      </c>
      <c r="F33" s="469">
        <v>0.11148228496313101</v>
      </c>
      <c r="G33" s="469">
        <v>0.14009016752243</v>
      </c>
      <c r="H33" s="475">
        <v>2.3419783115386998</v>
      </c>
      <c r="I33" s="469">
        <v>0.63067487821988599</v>
      </c>
    </row>
    <row r="34" spans="1:9" x14ac:dyDescent="0.2">
      <c r="A34" s="5" t="s">
        <v>51</v>
      </c>
      <c r="B34" s="471" t="s">
        <v>1</v>
      </c>
      <c r="C34" s="468" t="s">
        <v>1</v>
      </c>
      <c r="D34" s="468" t="s">
        <v>1</v>
      </c>
      <c r="E34" s="468" t="s">
        <v>1</v>
      </c>
      <c r="F34" s="468" t="s">
        <v>1</v>
      </c>
      <c r="G34" s="468" t="s">
        <v>1</v>
      </c>
      <c r="H34" s="474" t="s">
        <v>1</v>
      </c>
      <c r="I34" s="468" t="s">
        <v>1</v>
      </c>
    </row>
    <row r="35" spans="1:9" x14ac:dyDescent="0.2">
      <c r="A35" s="2" t="s">
        <v>52</v>
      </c>
      <c r="B35" s="472">
        <v>352</v>
      </c>
      <c r="C35" s="469">
        <v>0.26539677381515497</v>
      </c>
      <c r="D35" s="469">
        <v>0.185641273856163</v>
      </c>
      <c r="E35" s="469">
        <v>0.155392155051231</v>
      </c>
      <c r="F35" s="469">
        <v>0.152518555521965</v>
      </c>
      <c r="G35" s="469">
        <v>0.24105125665664701</v>
      </c>
      <c r="H35" s="475">
        <v>2.9181861877441402</v>
      </c>
      <c r="I35" s="469">
        <v>0.45103804095032801</v>
      </c>
    </row>
    <row r="36" spans="1:9" x14ac:dyDescent="0.2">
      <c r="A36" s="2" t="s">
        <v>53</v>
      </c>
      <c r="B36" s="472">
        <v>418</v>
      </c>
      <c r="C36" s="469">
        <v>0.39420059323310902</v>
      </c>
      <c r="D36" s="469">
        <v>0.216751754283905</v>
      </c>
      <c r="E36" s="469">
        <v>0.147517710924149</v>
      </c>
      <c r="F36" s="469">
        <v>9.2305786907672896E-2</v>
      </c>
      <c r="G36" s="469">
        <v>0.14922416210174599</v>
      </c>
      <c r="H36" s="475">
        <v>2.3856012821197501</v>
      </c>
      <c r="I36" s="469">
        <v>0.61095234296506395</v>
      </c>
    </row>
    <row r="37" spans="1:9" x14ac:dyDescent="0.2">
      <c r="A37" s="2" t="s">
        <v>54</v>
      </c>
      <c r="B37" s="472">
        <v>132</v>
      </c>
      <c r="C37" s="469">
        <v>0.31911346316337602</v>
      </c>
      <c r="D37" s="469">
        <v>0.167671889066696</v>
      </c>
      <c r="E37" s="469">
        <v>0.13478246331214899</v>
      </c>
      <c r="F37" s="469">
        <v>0.137957513332367</v>
      </c>
      <c r="G37" s="469">
        <v>0.24047467112541199</v>
      </c>
      <c r="H37" s="475">
        <v>2.8130080699920699</v>
      </c>
      <c r="I37" s="469">
        <v>0.48678535223007202</v>
      </c>
    </row>
    <row r="38" spans="1:9" x14ac:dyDescent="0.2">
      <c r="A38" s="2" t="s">
        <v>55</v>
      </c>
      <c r="B38" s="472">
        <v>116</v>
      </c>
      <c r="C38" s="469">
        <v>0.34908589720726002</v>
      </c>
      <c r="D38" s="469">
        <v>0.18592022359371199</v>
      </c>
      <c r="E38" s="469">
        <v>0.151682004332542</v>
      </c>
      <c r="F38" s="469">
        <v>0.127580240368843</v>
      </c>
      <c r="G38" s="469">
        <v>0.18573164939880399</v>
      </c>
      <c r="H38" s="475">
        <v>2.61495161056519</v>
      </c>
      <c r="I38" s="469">
        <v>0.53500611282875998</v>
      </c>
    </row>
    <row r="39" spans="1:9" x14ac:dyDescent="0.2">
      <c r="A39" s="5" t="s">
        <v>56</v>
      </c>
      <c r="B39" s="471" t="s">
        <v>1</v>
      </c>
      <c r="C39" s="468" t="s">
        <v>1</v>
      </c>
      <c r="D39" s="468" t="s">
        <v>1</v>
      </c>
      <c r="E39" s="468" t="s">
        <v>1</v>
      </c>
      <c r="F39" s="468" t="s">
        <v>1</v>
      </c>
      <c r="G39" s="468" t="s">
        <v>1</v>
      </c>
      <c r="H39" s="474" t="s">
        <v>1</v>
      </c>
      <c r="I39" s="468" t="s">
        <v>1</v>
      </c>
    </row>
    <row r="40" spans="1:9" x14ac:dyDescent="0.2">
      <c r="A40" s="2" t="s">
        <v>57</v>
      </c>
      <c r="B40" s="472">
        <v>892</v>
      </c>
      <c r="C40" s="469">
        <v>0.31914958357811002</v>
      </c>
      <c r="D40" s="469">
        <v>0.19368791580200201</v>
      </c>
      <c r="E40" s="469">
        <v>0.14089451730251301</v>
      </c>
      <c r="F40" s="469">
        <v>0.13310675323009499</v>
      </c>
      <c r="G40" s="469">
        <v>0.21316123008728</v>
      </c>
      <c r="H40" s="475">
        <v>2.7274422645568799</v>
      </c>
      <c r="I40" s="469">
        <v>0.51283749938011203</v>
      </c>
    </row>
    <row r="41" spans="1:9" x14ac:dyDescent="0.2">
      <c r="A41" s="2" t="s">
        <v>58</v>
      </c>
      <c r="B41" s="472">
        <v>105</v>
      </c>
      <c r="C41" s="469">
        <v>0.31098449230194097</v>
      </c>
      <c r="D41" s="469">
        <v>0.19529987871646901</v>
      </c>
      <c r="E41" s="469">
        <v>0.16209152340888999</v>
      </c>
      <c r="F41" s="469">
        <v>0.13518908619880701</v>
      </c>
      <c r="G41" s="469">
        <v>0.19643500447273299</v>
      </c>
      <c r="H41" s="475">
        <v>2.7107901573181201</v>
      </c>
      <c r="I41" s="469">
        <v>0.50628437856263497</v>
      </c>
    </row>
    <row r="42" spans="1:9" x14ac:dyDescent="0.2">
      <c r="A42" s="5" t="s">
        <v>59</v>
      </c>
      <c r="B42" s="471" t="s">
        <v>1</v>
      </c>
      <c r="C42" s="468" t="s">
        <v>1</v>
      </c>
      <c r="D42" s="468" t="s">
        <v>1</v>
      </c>
      <c r="E42" s="468" t="s">
        <v>1</v>
      </c>
      <c r="F42" s="468" t="s">
        <v>1</v>
      </c>
      <c r="G42" s="468" t="s">
        <v>1</v>
      </c>
      <c r="H42" s="474" t="s">
        <v>1</v>
      </c>
      <c r="I42" s="468" t="s">
        <v>1</v>
      </c>
    </row>
    <row r="43" spans="1:9" x14ac:dyDescent="0.2">
      <c r="A43" s="2" t="s">
        <v>60</v>
      </c>
      <c r="B43" s="472">
        <v>780</v>
      </c>
      <c r="C43" s="469">
        <v>0.33769848942756697</v>
      </c>
      <c r="D43" s="469">
        <v>0.206686615943909</v>
      </c>
      <c r="E43" s="469">
        <v>0.14795589447021501</v>
      </c>
      <c r="F43" s="469">
        <v>0.110374748706818</v>
      </c>
      <c r="G43" s="469">
        <v>0.197284236550331</v>
      </c>
      <c r="H43" s="475">
        <v>2.6228597164154102</v>
      </c>
      <c r="I43" s="469">
        <v>0.54438511348344598</v>
      </c>
    </row>
    <row r="44" spans="1:9" x14ac:dyDescent="0.2">
      <c r="A44" s="2" t="s">
        <v>61</v>
      </c>
      <c r="B44" s="472">
        <v>140</v>
      </c>
      <c r="C44" s="469">
        <v>0.179687529802322</v>
      </c>
      <c r="D44" s="469">
        <v>0.13801121711730999</v>
      </c>
      <c r="E44" s="469">
        <v>8.7103545665740995E-2</v>
      </c>
      <c r="F44" s="469">
        <v>0.28119796514511097</v>
      </c>
      <c r="G44" s="469">
        <v>0.31399974226951599</v>
      </c>
      <c r="H44" s="475">
        <v>3.4118111133575399</v>
      </c>
      <c r="I44" s="469">
        <v>0.31769874691963201</v>
      </c>
    </row>
    <row r="45" spans="1:9" x14ac:dyDescent="0.2">
      <c r="A45" s="2" t="s">
        <v>62</v>
      </c>
      <c r="B45" s="472">
        <v>90</v>
      </c>
      <c r="C45" s="469">
        <v>0.32291167974472001</v>
      </c>
      <c r="D45" s="469">
        <v>0.17746552824974099</v>
      </c>
      <c r="E45" s="469">
        <v>0.168720692396164</v>
      </c>
      <c r="F45" s="469">
        <v>0.13581116497516599</v>
      </c>
      <c r="G45" s="469">
        <v>0.19509094953537001</v>
      </c>
      <c r="H45" s="475">
        <v>2.7027041912078902</v>
      </c>
      <c r="I45" s="469">
        <v>0.50037720053825996</v>
      </c>
    </row>
    <row r="46" spans="1:9" x14ac:dyDescent="0.2">
      <c r="A46" s="5" t="s">
        <v>63</v>
      </c>
      <c r="B46" s="471" t="s">
        <v>1</v>
      </c>
      <c r="C46" s="468" t="s">
        <v>1</v>
      </c>
      <c r="D46" s="468" t="s">
        <v>1</v>
      </c>
      <c r="E46" s="468" t="s">
        <v>1</v>
      </c>
      <c r="F46" s="468" t="s">
        <v>1</v>
      </c>
      <c r="G46" s="468" t="s">
        <v>1</v>
      </c>
      <c r="H46" s="474" t="s">
        <v>1</v>
      </c>
      <c r="I46" s="468" t="s">
        <v>1</v>
      </c>
    </row>
    <row r="47" spans="1:9" x14ac:dyDescent="0.2">
      <c r="A47" s="2" t="s">
        <v>64</v>
      </c>
      <c r="B47" s="472">
        <v>121</v>
      </c>
      <c r="C47" s="469">
        <v>0.17149233818054199</v>
      </c>
      <c r="D47" s="469">
        <v>0.21926020085811601</v>
      </c>
      <c r="E47" s="469">
        <v>0.16640019416809099</v>
      </c>
      <c r="F47" s="469">
        <v>0.17524136602878601</v>
      </c>
      <c r="G47" s="469">
        <v>0.267605930566788</v>
      </c>
      <c r="H47" s="475">
        <v>3.1482083797454798</v>
      </c>
      <c r="I47" s="469">
        <v>0.390752527393325</v>
      </c>
    </row>
    <row r="48" spans="1:9" x14ac:dyDescent="0.2">
      <c r="A48" s="2" t="s">
        <v>65</v>
      </c>
      <c r="B48" s="472">
        <v>70</v>
      </c>
      <c r="C48" s="469">
        <v>0.432539463043213</v>
      </c>
      <c r="D48" s="469">
        <v>0.30021607875824002</v>
      </c>
      <c r="E48" s="469">
        <v>8.0190531909465804E-2</v>
      </c>
      <c r="F48" s="469">
        <v>6.3515141606330899E-2</v>
      </c>
      <c r="G48" s="469">
        <v>0.12353877723216999</v>
      </c>
      <c r="H48" s="475">
        <v>2.1452977657318102</v>
      </c>
      <c r="I48" s="469">
        <v>0.73275554726090697</v>
      </c>
    </row>
    <row r="49" spans="1:9" x14ac:dyDescent="0.2">
      <c r="A49" s="2" t="s">
        <v>66</v>
      </c>
      <c r="B49" s="472">
        <v>136</v>
      </c>
      <c r="C49" s="469">
        <v>0.31625941395759599</v>
      </c>
      <c r="D49" s="469">
        <v>0.16340543329715701</v>
      </c>
      <c r="E49" s="469">
        <v>0.14990600943565399</v>
      </c>
      <c r="F49" s="469">
        <v>0.119910165667534</v>
      </c>
      <c r="G49" s="469">
        <v>0.25051897764205899</v>
      </c>
      <c r="H49" s="475">
        <v>2.82502388954163</v>
      </c>
      <c r="I49" s="469">
        <v>0.479664847254753</v>
      </c>
    </row>
    <row r="50" spans="1:9" x14ac:dyDescent="0.2">
      <c r="A50" s="2" t="s">
        <v>67</v>
      </c>
      <c r="B50" s="472">
        <v>121</v>
      </c>
      <c r="C50" s="469">
        <v>0.27981758117675798</v>
      </c>
      <c r="D50" s="469">
        <v>0.15306542813777901</v>
      </c>
      <c r="E50" s="469">
        <v>0.21108824014663699</v>
      </c>
      <c r="F50" s="469">
        <v>0.21441669762134599</v>
      </c>
      <c r="G50" s="469">
        <v>0.141612067818642</v>
      </c>
      <c r="H50" s="475">
        <v>2.78494024276733</v>
      </c>
      <c r="I50" s="469">
        <v>0.43288300286407799</v>
      </c>
    </row>
    <row r="51" spans="1:9" x14ac:dyDescent="0.2">
      <c r="A51" s="2" t="s">
        <v>68</v>
      </c>
      <c r="B51" s="472">
        <v>132</v>
      </c>
      <c r="C51" s="469">
        <v>0.25964197516441301</v>
      </c>
      <c r="D51" s="469">
        <v>0.17243301868438701</v>
      </c>
      <c r="E51" s="469">
        <v>0.17030417919158899</v>
      </c>
      <c r="F51" s="469">
        <v>0.17076769471168499</v>
      </c>
      <c r="G51" s="469">
        <v>0.226853132247925</v>
      </c>
      <c r="H51" s="475">
        <v>2.93275690078735</v>
      </c>
      <c r="I51" s="469">
        <v>0.43207499384880099</v>
      </c>
    </row>
    <row r="52" spans="1:9" x14ac:dyDescent="0.2">
      <c r="A52" s="2" t="s">
        <v>69</v>
      </c>
      <c r="B52" s="472">
        <v>99</v>
      </c>
      <c r="C52" s="469">
        <v>0.33574852347374001</v>
      </c>
      <c r="D52" s="469">
        <v>0.115403696894646</v>
      </c>
      <c r="E52" s="469">
        <v>0.16776365041732799</v>
      </c>
      <c r="F52" s="469">
        <v>0.198877513408661</v>
      </c>
      <c r="G52" s="469">
        <v>0.182206615805626</v>
      </c>
      <c r="H52" s="475">
        <v>2.7763900756835902</v>
      </c>
      <c r="I52" s="469">
        <v>0.45115222036838498</v>
      </c>
    </row>
    <row r="53" spans="1:9" x14ac:dyDescent="0.2">
      <c r="A53" s="2" t="s">
        <v>70</v>
      </c>
      <c r="B53" s="472">
        <v>57</v>
      </c>
      <c r="C53" s="469">
        <v>0.37886300683021501</v>
      </c>
      <c r="D53" s="469">
        <v>0.23364908993244199</v>
      </c>
      <c r="E53" s="469">
        <v>9.9590048193931593E-2</v>
      </c>
      <c r="F53" s="469">
        <v>6.5782696008682306E-2</v>
      </c>
      <c r="G53" s="469">
        <v>0.222115159034729</v>
      </c>
      <c r="H53" s="475">
        <v>2.51863789558411</v>
      </c>
      <c r="I53" s="469">
        <v>0.61251209676265705</v>
      </c>
    </row>
    <row r="54" spans="1:9" x14ac:dyDescent="0.2">
      <c r="A54" s="2" t="s">
        <v>71</v>
      </c>
      <c r="B54" s="472">
        <v>98</v>
      </c>
      <c r="C54" s="469">
        <v>0.29622256755828902</v>
      </c>
      <c r="D54" s="469">
        <v>0.151885196566582</v>
      </c>
      <c r="E54" s="469">
        <v>0.138196647167206</v>
      </c>
      <c r="F54" s="469">
        <v>9.4821773469448103E-2</v>
      </c>
      <c r="G54" s="469">
        <v>0.31887382268905601</v>
      </c>
      <c r="H54" s="475">
        <v>2.9882390499114999</v>
      </c>
      <c r="I54" s="469">
        <v>0.44810776078620701</v>
      </c>
    </row>
    <row r="55" spans="1:9" x14ac:dyDescent="0.2">
      <c r="A55" s="2" t="s">
        <v>72</v>
      </c>
      <c r="B55" s="472">
        <v>55</v>
      </c>
      <c r="C55" s="469">
        <v>0.55007272958755504</v>
      </c>
      <c r="D55" s="469">
        <v>0.24695764482021301</v>
      </c>
      <c r="E55" s="469">
        <v>0.11899649351835299</v>
      </c>
      <c r="F55" s="469">
        <v>2.2544255480170201E-2</v>
      </c>
      <c r="G55" s="469">
        <v>6.1428874731063801E-2</v>
      </c>
      <c r="H55" s="475">
        <v>1.7982989549636801</v>
      </c>
      <c r="I55" s="469">
        <v>0.79703037589235304</v>
      </c>
    </row>
    <row r="56" spans="1:9" x14ac:dyDescent="0.2">
      <c r="A56" s="2" t="s">
        <v>73</v>
      </c>
      <c r="B56" s="472">
        <v>138</v>
      </c>
      <c r="C56" s="469">
        <v>0.334904044866562</v>
      </c>
      <c r="D56" s="469">
        <v>0.22241242229938499</v>
      </c>
      <c r="E56" s="469">
        <v>0.138558119535446</v>
      </c>
      <c r="F56" s="469">
        <v>0.11176041513681401</v>
      </c>
      <c r="G56" s="469">
        <v>0.19236497581005099</v>
      </c>
      <c r="H56" s="475">
        <v>2.6042697429657</v>
      </c>
      <c r="I56" s="469">
        <v>0.55731647962294095</v>
      </c>
    </row>
    <row r="57" spans="1:9" x14ac:dyDescent="0.2">
      <c r="A57" s="5" t="s">
        <v>74</v>
      </c>
      <c r="B57" s="471" t="s">
        <v>1</v>
      </c>
      <c r="C57" s="468" t="s">
        <v>1</v>
      </c>
      <c r="D57" s="468" t="s">
        <v>1</v>
      </c>
      <c r="E57" s="468" t="s">
        <v>1</v>
      </c>
      <c r="F57" s="468" t="s">
        <v>1</v>
      </c>
      <c r="G57" s="468" t="s">
        <v>1</v>
      </c>
      <c r="H57" s="474" t="s">
        <v>1</v>
      </c>
      <c r="I57" s="468" t="s">
        <v>1</v>
      </c>
    </row>
    <row r="58" spans="1:9" x14ac:dyDescent="0.2">
      <c r="A58" s="2" t="s">
        <v>75</v>
      </c>
      <c r="B58" s="472">
        <v>121</v>
      </c>
      <c r="C58" s="469">
        <v>0.17149233818054199</v>
      </c>
      <c r="D58" s="469">
        <v>0.21926020085811601</v>
      </c>
      <c r="E58" s="469">
        <v>0.16640019416809099</v>
      </c>
      <c r="F58" s="469">
        <v>0.17524136602878601</v>
      </c>
      <c r="G58" s="469">
        <v>0.267605930566788</v>
      </c>
      <c r="H58" s="475">
        <v>3.1482083797454798</v>
      </c>
      <c r="I58" s="469">
        <v>0.390752527393325</v>
      </c>
    </row>
    <row r="59" spans="1:9" x14ac:dyDescent="0.2">
      <c r="A59" s="2" t="s">
        <v>76</v>
      </c>
      <c r="B59" s="472">
        <v>613</v>
      </c>
      <c r="C59" s="469">
        <v>0.267537832260132</v>
      </c>
      <c r="D59" s="469">
        <v>0.17288160324096699</v>
      </c>
      <c r="E59" s="469">
        <v>0.174473121762276</v>
      </c>
      <c r="F59" s="469">
        <v>0.15444131195545199</v>
      </c>
      <c r="G59" s="469">
        <v>0.23066613078117401</v>
      </c>
      <c r="H59" s="475">
        <v>2.9078164100646999</v>
      </c>
      <c r="I59" s="469">
        <v>0.44041943550109902</v>
      </c>
    </row>
    <row r="60" spans="1:9" x14ac:dyDescent="0.2">
      <c r="A60" s="2" t="s">
        <v>77</v>
      </c>
      <c r="B60" s="472">
        <v>200</v>
      </c>
      <c r="C60" s="469">
        <v>0.43314185738563499</v>
      </c>
      <c r="D60" s="469">
        <v>0.21270656585693401</v>
      </c>
      <c r="E60" s="469">
        <v>9.7847931087017101E-2</v>
      </c>
      <c r="F60" s="469">
        <v>8.4354452788829803E-2</v>
      </c>
      <c r="G60" s="469">
        <v>0.171949192881584</v>
      </c>
      <c r="H60" s="475">
        <v>2.3492624759674099</v>
      </c>
      <c r="I60" s="469">
        <v>0.64584842324256897</v>
      </c>
    </row>
    <row r="61" spans="1:9" x14ac:dyDescent="0.2">
      <c r="A61" s="2" t="s">
        <v>78</v>
      </c>
      <c r="B61" s="472">
        <v>93</v>
      </c>
      <c r="C61" s="469">
        <v>0.608171045780182</v>
      </c>
      <c r="D61" s="469">
        <v>0.24548356235027299</v>
      </c>
      <c r="E61" s="469">
        <v>6.3551113009452806E-2</v>
      </c>
      <c r="F61" s="469">
        <v>3.3925309777259799E-2</v>
      </c>
      <c r="G61" s="469">
        <v>4.8868969082832302E-2</v>
      </c>
      <c r="H61" s="475">
        <v>1.66983759403229</v>
      </c>
      <c r="I61" s="469">
        <v>0.85365460813045502</v>
      </c>
    </row>
    <row r="62" spans="1:9" x14ac:dyDescent="0.2">
      <c r="A62" s="5" t="s">
        <v>79</v>
      </c>
      <c r="B62" s="471" t="s">
        <v>1</v>
      </c>
      <c r="C62" s="468" t="s">
        <v>1</v>
      </c>
      <c r="D62" s="468" t="s">
        <v>1</v>
      </c>
      <c r="E62" s="468" t="s">
        <v>1</v>
      </c>
      <c r="F62" s="468" t="s">
        <v>1</v>
      </c>
      <c r="G62" s="468" t="s">
        <v>1</v>
      </c>
      <c r="H62" s="474" t="s">
        <v>1</v>
      </c>
      <c r="I62" s="468" t="s">
        <v>1</v>
      </c>
    </row>
    <row r="63" spans="1:9" x14ac:dyDescent="0.2">
      <c r="A63" s="2" t="s">
        <v>80</v>
      </c>
      <c r="B63" s="472">
        <v>841</v>
      </c>
      <c r="C63" s="469">
        <v>0.306282788515091</v>
      </c>
      <c r="D63" s="469">
        <v>0.200538545846939</v>
      </c>
      <c r="E63" s="469">
        <v>0.145749926567078</v>
      </c>
      <c r="F63" s="469">
        <v>0.133247956633568</v>
      </c>
      <c r="G63" s="469">
        <v>0.214180797338486</v>
      </c>
      <c r="H63" s="475">
        <v>2.7485053539276101</v>
      </c>
      <c r="I63" s="469">
        <v>0.50682132680980396</v>
      </c>
    </row>
    <row r="64" spans="1:9" x14ac:dyDescent="0.2">
      <c r="A64" s="2" t="s">
        <v>81</v>
      </c>
      <c r="B64" s="472">
        <v>29</v>
      </c>
      <c r="C64" s="469" t="s">
        <v>1</v>
      </c>
      <c r="D64" s="469" t="s">
        <v>1</v>
      </c>
      <c r="E64" s="469" t="s">
        <v>1</v>
      </c>
      <c r="F64" s="469" t="s">
        <v>1</v>
      </c>
      <c r="G64" s="469" t="s">
        <v>1</v>
      </c>
      <c r="H64" s="475" t="s">
        <v>1</v>
      </c>
      <c r="I64" s="469" t="s">
        <v>1</v>
      </c>
    </row>
    <row r="65" spans="1:9" x14ac:dyDescent="0.2">
      <c r="A65" s="2" t="s">
        <v>82</v>
      </c>
      <c r="B65" s="472">
        <v>54</v>
      </c>
      <c r="C65" s="469">
        <v>0.36686494946479797</v>
      </c>
      <c r="D65" s="469">
        <v>0.237109899520874</v>
      </c>
      <c r="E65" s="469">
        <v>0.10316655039787299</v>
      </c>
      <c r="F65" s="469">
        <v>9.2871643602848095E-2</v>
      </c>
      <c r="G65" s="469">
        <v>0.19998694956302601</v>
      </c>
      <c r="H65" s="475">
        <v>2.5220057964325</v>
      </c>
      <c r="I65" s="469">
        <v>0.60397485348563495</v>
      </c>
    </row>
    <row r="66" spans="1:9" x14ac:dyDescent="0.2">
      <c r="A66" s="2" t="s">
        <v>83</v>
      </c>
      <c r="B66" s="472">
        <v>90</v>
      </c>
      <c r="C66" s="469">
        <v>0.38268941640853898</v>
      </c>
      <c r="D66" s="469">
        <v>0.13137844204902599</v>
      </c>
      <c r="E66" s="469">
        <v>0.204958736896515</v>
      </c>
      <c r="F66" s="469">
        <v>0.101140901446342</v>
      </c>
      <c r="G66" s="469">
        <v>0.179832503199577</v>
      </c>
      <c r="H66" s="475">
        <v>2.5640487670898402</v>
      </c>
      <c r="I66" s="469">
        <v>0.51406785845756497</v>
      </c>
    </row>
    <row r="67" spans="1:9" x14ac:dyDescent="0.2">
      <c r="A67" s="5" t="s">
        <v>84</v>
      </c>
      <c r="B67" s="471" t="s">
        <v>1</v>
      </c>
      <c r="C67" s="468" t="s">
        <v>1</v>
      </c>
      <c r="D67" s="468" t="s">
        <v>1</v>
      </c>
      <c r="E67" s="468" t="s">
        <v>1</v>
      </c>
      <c r="F67" s="468" t="s">
        <v>1</v>
      </c>
      <c r="G67" s="468" t="s">
        <v>1</v>
      </c>
      <c r="H67" s="474" t="s">
        <v>1</v>
      </c>
      <c r="I67" s="468" t="s">
        <v>1</v>
      </c>
    </row>
    <row r="68" spans="1:9" x14ac:dyDescent="0.2">
      <c r="A68" s="2" t="s">
        <v>85</v>
      </c>
      <c r="B68" s="472">
        <v>923</v>
      </c>
      <c r="C68" s="469">
        <v>0.34001266956329301</v>
      </c>
      <c r="D68" s="469">
        <v>0.198558360338211</v>
      </c>
      <c r="E68" s="469">
        <v>0.14714498817920699</v>
      </c>
      <c r="F68" s="469">
        <v>0.12676344811916401</v>
      </c>
      <c r="G68" s="469">
        <v>0.18752051889896401</v>
      </c>
      <c r="H68" s="475">
        <v>2.6232206821441699</v>
      </c>
      <c r="I68" s="469">
        <v>0.53857103792683803</v>
      </c>
    </row>
    <row r="69" spans="1:9" x14ac:dyDescent="0.2">
      <c r="A69" s="2" t="s">
        <v>86</v>
      </c>
      <c r="B69" s="472">
        <v>16</v>
      </c>
      <c r="C69" s="469" t="s">
        <v>1</v>
      </c>
      <c r="D69" s="469" t="s">
        <v>1</v>
      </c>
      <c r="E69" s="469" t="s">
        <v>1</v>
      </c>
      <c r="F69" s="469" t="s">
        <v>1</v>
      </c>
      <c r="G69" s="469" t="s">
        <v>1</v>
      </c>
      <c r="H69" s="475" t="s">
        <v>1</v>
      </c>
      <c r="I69" s="469" t="s">
        <v>1</v>
      </c>
    </row>
    <row r="70" spans="1:9" x14ac:dyDescent="0.2">
      <c r="A70" s="2" t="s">
        <v>87</v>
      </c>
      <c r="B70" s="472">
        <v>82</v>
      </c>
      <c r="C70" s="469">
        <v>8.9549206197261796E-2</v>
      </c>
      <c r="D70" s="469">
        <v>0.124417126178741</v>
      </c>
      <c r="E70" s="469">
        <v>0.17156386375427199</v>
      </c>
      <c r="F70" s="469">
        <v>0.20518717169761699</v>
      </c>
      <c r="G70" s="469">
        <v>0.40928262472152699</v>
      </c>
      <c r="H70" s="475">
        <v>3.72023701667786</v>
      </c>
      <c r="I70" s="469">
        <v>0.213966333970177</v>
      </c>
    </row>
    <row r="71" spans="1:9" x14ac:dyDescent="0.2">
      <c r="A71" s="2" t="s">
        <v>88</v>
      </c>
      <c r="B71" s="472">
        <v>5</v>
      </c>
      <c r="C71" s="469" t="s">
        <v>1</v>
      </c>
      <c r="D71" s="469" t="s">
        <v>1</v>
      </c>
      <c r="E71" s="469" t="s">
        <v>1</v>
      </c>
      <c r="F71" s="469" t="s">
        <v>1</v>
      </c>
      <c r="G71" s="469" t="s">
        <v>1</v>
      </c>
      <c r="H71" s="475" t="s">
        <v>1</v>
      </c>
      <c r="I71" s="469" t="s">
        <v>1</v>
      </c>
    </row>
    <row r="72" spans="1:9" x14ac:dyDescent="0.2">
      <c r="A72" s="5" t="s">
        <v>89</v>
      </c>
      <c r="B72" s="471" t="s">
        <v>1</v>
      </c>
      <c r="C72" s="468" t="s">
        <v>1</v>
      </c>
      <c r="D72" s="468" t="s">
        <v>1</v>
      </c>
      <c r="E72" s="468" t="s">
        <v>1</v>
      </c>
      <c r="F72" s="468" t="s">
        <v>1</v>
      </c>
      <c r="G72" s="468" t="s">
        <v>1</v>
      </c>
      <c r="H72" s="474" t="s">
        <v>1</v>
      </c>
      <c r="I72" s="468" t="s">
        <v>1</v>
      </c>
    </row>
    <row r="73" spans="1:9" x14ac:dyDescent="0.2">
      <c r="A73" s="2" t="s">
        <v>89</v>
      </c>
      <c r="B73" s="472">
        <v>865</v>
      </c>
      <c r="C73" s="469">
        <v>0.28828254342079201</v>
      </c>
      <c r="D73" s="469">
        <v>0.18816472589969599</v>
      </c>
      <c r="E73" s="469">
        <v>0.15798290073871599</v>
      </c>
      <c r="F73" s="469">
        <v>0.13764016330242199</v>
      </c>
      <c r="G73" s="469">
        <v>0.22792968153953599</v>
      </c>
      <c r="H73" s="475">
        <v>2.8287696838378902</v>
      </c>
      <c r="I73" s="469">
        <v>0.47644726222087103</v>
      </c>
    </row>
    <row r="74" spans="1:9" x14ac:dyDescent="0.2">
      <c r="A74" s="2" t="s">
        <v>90</v>
      </c>
      <c r="B74" s="472">
        <v>158</v>
      </c>
      <c r="C74" s="469">
        <v>0.55066418647766102</v>
      </c>
      <c r="D74" s="469">
        <v>0.227761775255203</v>
      </c>
      <c r="E74" s="469">
        <v>6.6443540155887604E-2</v>
      </c>
      <c r="F74" s="469">
        <v>9.0315967798233004E-2</v>
      </c>
      <c r="G74" s="469">
        <v>6.4814515411853804E-2</v>
      </c>
      <c r="H74" s="475">
        <v>1.8908548355102499</v>
      </c>
      <c r="I74" s="469">
        <v>0.778425973332315</v>
      </c>
    </row>
    <row r="75" spans="1:9" x14ac:dyDescent="0.2">
      <c r="A75" s="5" t="s">
        <v>91</v>
      </c>
      <c r="B75" s="471" t="s">
        <v>1</v>
      </c>
      <c r="C75" s="468" t="s">
        <v>1</v>
      </c>
      <c r="D75" s="468" t="s">
        <v>1</v>
      </c>
      <c r="E75" s="468" t="s">
        <v>1</v>
      </c>
      <c r="F75" s="468" t="s">
        <v>1</v>
      </c>
      <c r="G75" s="468" t="s">
        <v>1</v>
      </c>
      <c r="H75" s="474" t="s">
        <v>1</v>
      </c>
      <c r="I75" s="468" t="s">
        <v>1</v>
      </c>
    </row>
    <row r="76" spans="1:9" x14ac:dyDescent="0.2">
      <c r="A76" s="2" t="s">
        <v>92</v>
      </c>
      <c r="B76" s="472">
        <v>438</v>
      </c>
      <c r="C76" s="469">
        <v>0.23745678365230599</v>
      </c>
      <c r="D76" s="469">
        <v>0.179870679974556</v>
      </c>
      <c r="E76" s="469">
        <v>0.16425901651382399</v>
      </c>
      <c r="F76" s="469">
        <v>0.177885577082634</v>
      </c>
      <c r="G76" s="469">
        <v>0.24052794277667999</v>
      </c>
      <c r="H76" s="475">
        <v>3.0041573047637899</v>
      </c>
      <c r="I76" s="469">
        <v>0.41732746362686202</v>
      </c>
    </row>
    <row r="77" spans="1:9" x14ac:dyDescent="0.2">
      <c r="A77" s="2" t="s">
        <v>93</v>
      </c>
      <c r="B77" s="472">
        <v>193</v>
      </c>
      <c r="C77" s="469">
        <v>0.35720100998878501</v>
      </c>
      <c r="D77" s="469">
        <v>0.19121913611888899</v>
      </c>
      <c r="E77" s="469">
        <v>0.164870545268059</v>
      </c>
      <c r="F77" s="469">
        <v>9.8955512046814006E-2</v>
      </c>
      <c r="G77" s="469">
        <v>0.187753781676292</v>
      </c>
      <c r="H77" s="475">
        <v>2.5688419342040998</v>
      </c>
      <c r="I77" s="469">
        <v>0.54842015427977098</v>
      </c>
    </row>
    <row r="78" spans="1:9" x14ac:dyDescent="0.2">
      <c r="A78" s="2" t="s">
        <v>94</v>
      </c>
      <c r="B78" s="472">
        <v>386</v>
      </c>
      <c r="C78" s="469">
        <v>0.41171145439147899</v>
      </c>
      <c r="D78" s="469">
        <v>0.20822721719741799</v>
      </c>
      <c r="E78" s="469">
        <v>0.116308711469173</v>
      </c>
      <c r="F78" s="469">
        <v>8.3828620612621293E-2</v>
      </c>
      <c r="G78" s="469">
        <v>0.179923996329308</v>
      </c>
      <c r="H78" s="475">
        <v>2.41202640533447</v>
      </c>
      <c r="I78" s="469">
        <v>0.61993867158889804</v>
      </c>
    </row>
    <row r="79" spans="1:9" x14ac:dyDescent="0.2">
      <c r="A79" s="5" t="s">
        <v>95</v>
      </c>
      <c r="B79" s="471" t="s">
        <v>1</v>
      </c>
      <c r="C79" s="468" t="s">
        <v>1</v>
      </c>
      <c r="D79" s="468" t="s">
        <v>1</v>
      </c>
      <c r="E79" s="468" t="s">
        <v>1</v>
      </c>
      <c r="F79" s="468" t="s">
        <v>1</v>
      </c>
      <c r="G79" s="468" t="s">
        <v>1</v>
      </c>
      <c r="H79" s="474" t="s">
        <v>1</v>
      </c>
      <c r="I79" s="468" t="s">
        <v>1</v>
      </c>
    </row>
    <row r="80" spans="1:9" x14ac:dyDescent="0.2">
      <c r="A80" s="2" t="s">
        <v>96</v>
      </c>
      <c r="B80" s="472">
        <v>220</v>
      </c>
      <c r="C80" s="469">
        <v>0.20784792304038999</v>
      </c>
      <c r="D80" s="469">
        <v>0.14110544323921201</v>
      </c>
      <c r="E80" s="469">
        <v>0.20153556764125799</v>
      </c>
      <c r="F80" s="469">
        <v>0.20576798915863001</v>
      </c>
      <c r="G80" s="469">
        <v>0.24374307692050901</v>
      </c>
      <c r="H80" s="475">
        <v>3.1364529132843</v>
      </c>
      <c r="I80" s="469">
        <v>0.348953366279602</v>
      </c>
    </row>
    <row r="81" spans="1:9" x14ac:dyDescent="0.2">
      <c r="A81" s="2" t="s">
        <v>97</v>
      </c>
      <c r="B81" s="472">
        <v>174</v>
      </c>
      <c r="C81" s="469">
        <v>0.29715982079505898</v>
      </c>
      <c r="D81" s="469">
        <v>0.221506208181381</v>
      </c>
      <c r="E81" s="469">
        <v>0.16515178978443101</v>
      </c>
      <c r="F81" s="469">
        <v>8.3567798137664795E-2</v>
      </c>
      <c r="G81" s="469">
        <v>0.23261438310146301</v>
      </c>
      <c r="H81" s="475">
        <v>2.73297071456909</v>
      </c>
      <c r="I81" s="469">
        <v>0.51866602897643999</v>
      </c>
    </row>
    <row r="82" spans="1:9" x14ac:dyDescent="0.2">
      <c r="A82" s="2" t="s">
        <v>98</v>
      </c>
      <c r="B82" s="472">
        <v>41</v>
      </c>
      <c r="C82" s="469">
        <v>0.32723128795623802</v>
      </c>
      <c r="D82" s="469">
        <v>0.347962707281113</v>
      </c>
      <c r="E82" s="469">
        <v>3.2519306987523998E-2</v>
      </c>
      <c r="F82" s="469">
        <v>5.9185877442359897E-2</v>
      </c>
      <c r="G82" s="469">
        <v>0.233100801706314</v>
      </c>
      <c r="H82" s="475">
        <v>2.5229620933532702</v>
      </c>
      <c r="I82" s="469">
        <v>0.675194007813819</v>
      </c>
    </row>
    <row r="83" spans="1:9" x14ac:dyDescent="0.2">
      <c r="A83" s="2" t="s">
        <v>99</v>
      </c>
      <c r="B83" s="472">
        <v>131</v>
      </c>
      <c r="C83" s="469">
        <v>0.36794283986091603</v>
      </c>
      <c r="D83" s="469">
        <v>0.20994938910007499</v>
      </c>
      <c r="E83" s="469">
        <v>0.124731309711933</v>
      </c>
      <c r="F83" s="469">
        <v>6.5624587237834903E-2</v>
      </c>
      <c r="G83" s="469">
        <v>0.231751874089241</v>
      </c>
      <c r="H83" s="475">
        <v>2.5832931995391801</v>
      </c>
      <c r="I83" s="469">
        <v>0.57789222896099102</v>
      </c>
    </row>
    <row r="84" spans="1:9" x14ac:dyDescent="0.2">
      <c r="A84" s="2" t="s">
        <v>100</v>
      </c>
      <c r="B84" s="472">
        <v>45</v>
      </c>
      <c r="C84" s="469">
        <v>0.41228541731834401</v>
      </c>
      <c r="D84" s="469">
        <v>0.21641920506954199</v>
      </c>
      <c r="E84" s="469">
        <v>0.20429280400276201</v>
      </c>
      <c r="F84" s="469">
        <v>0.106614872813225</v>
      </c>
      <c r="G84" s="469">
        <v>6.0387697070837E-2</v>
      </c>
      <c r="H84" s="475">
        <v>2.1864001750946001</v>
      </c>
      <c r="I84" s="469">
        <v>0.628704624729993</v>
      </c>
    </row>
    <row r="85" spans="1:9" x14ac:dyDescent="0.2">
      <c r="A85" s="2" t="s">
        <v>101</v>
      </c>
      <c r="B85" s="472">
        <v>114</v>
      </c>
      <c r="C85" s="469">
        <v>0.48446911573410001</v>
      </c>
      <c r="D85" s="469">
        <v>0.27213791012763999</v>
      </c>
      <c r="E85" s="469">
        <v>7.4176758527755696E-2</v>
      </c>
      <c r="F85" s="469">
        <v>7.3068030178546906E-2</v>
      </c>
      <c r="G85" s="469">
        <v>9.6148177981376606E-2</v>
      </c>
      <c r="H85" s="475">
        <v>2.0242881774902299</v>
      </c>
      <c r="I85" s="469">
        <v>0.75660703149890196</v>
      </c>
    </row>
    <row r="86" spans="1:9" x14ac:dyDescent="0.2">
      <c r="A86" s="2" t="s">
        <v>102</v>
      </c>
      <c r="B86" s="472">
        <v>33</v>
      </c>
      <c r="C86" s="469">
        <v>0.51109153032302901</v>
      </c>
      <c r="D86" s="469">
        <v>0.29178172349929798</v>
      </c>
      <c r="E86" s="469">
        <v>5.4595615714788402E-2</v>
      </c>
      <c r="F86" s="469">
        <v>4.5708134770393399E-2</v>
      </c>
      <c r="G86" s="469">
        <v>9.6823029220104204E-2</v>
      </c>
      <c r="H86" s="475">
        <v>1.9253894090652499</v>
      </c>
      <c r="I86" s="469">
        <v>0.80287322690390395</v>
      </c>
    </row>
    <row r="87" spans="1:9" x14ac:dyDescent="0.2">
      <c r="A87" s="2" t="s">
        <v>103</v>
      </c>
      <c r="B87" s="472">
        <v>53</v>
      </c>
      <c r="C87" s="469">
        <v>0.54961025714874301</v>
      </c>
      <c r="D87" s="469">
        <v>0.21816760301589999</v>
      </c>
      <c r="E87" s="469">
        <v>9.6231259405612904E-2</v>
      </c>
      <c r="F87" s="469">
        <v>9.4585672020912198E-2</v>
      </c>
      <c r="G87" s="469">
        <v>4.1405200958252002E-2</v>
      </c>
      <c r="H87" s="475">
        <v>1.86000788211823</v>
      </c>
      <c r="I87" s="469">
        <v>0.76777786588503305</v>
      </c>
    </row>
    <row r="88" spans="1:9" x14ac:dyDescent="0.2">
      <c r="A88" s="2" t="s">
        <v>104</v>
      </c>
      <c r="B88" s="472">
        <v>197</v>
      </c>
      <c r="C88" s="469">
        <v>0.24359375238418601</v>
      </c>
      <c r="D88" s="469">
        <v>0.12886269390582999</v>
      </c>
      <c r="E88" s="469">
        <v>0.16072526574134799</v>
      </c>
      <c r="F88" s="469">
        <v>0.22391884028911599</v>
      </c>
      <c r="G88" s="469">
        <v>0.24289944767951999</v>
      </c>
      <c r="H88" s="475">
        <v>3.09366750717163</v>
      </c>
      <c r="I88" s="469">
        <v>0.37245644629001601</v>
      </c>
    </row>
    <row r="89" spans="1:9" x14ac:dyDescent="0.2">
      <c r="A89" s="5" t="s">
        <v>105</v>
      </c>
      <c r="B89" s="471" t="s">
        <v>1</v>
      </c>
      <c r="C89" s="468" t="s">
        <v>1</v>
      </c>
      <c r="D89" s="468" t="s">
        <v>1</v>
      </c>
      <c r="E89" s="468" t="s">
        <v>1</v>
      </c>
      <c r="F89" s="468" t="s">
        <v>1</v>
      </c>
      <c r="G89" s="468" t="s">
        <v>1</v>
      </c>
      <c r="H89" s="474" t="s">
        <v>1</v>
      </c>
      <c r="I89" s="468" t="s">
        <v>1</v>
      </c>
    </row>
    <row r="90" spans="1:9" x14ac:dyDescent="0.2">
      <c r="A90" s="2" t="s">
        <v>106</v>
      </c>
      <c r="B90" s="472">
        <v>124</v>
      </c>
      <c r="C90" s="469">
        <v>0.16449473798274999</v>
      </c>
      <c r="D90" s="469">
        <v>0.17518854141235399</v>
      </c>
      <c r="E90" s="469">
        <v>0.19290944933891299</v>
      </c>
      <c r="F90" s="469">
        <v>0.183424457907677</v>
      </c>
      <c r="G90" s="469">
        <v>0.283982813358307</v>
      </c>
      <c r="H90" s="475">
        <v>3.2472121715545699</v>
      </c>
      <c r="I90" s="469">
        <v>0.33968327939510301</v>
      </c>
    </row>
    <row r="91" spans="1:9" x14ac:dyDescent="0.2">
      <c r="A91" s="2" t="s">
        <v>107</v>
      </c>
      <c r="B91" s="472">
        <v>261</v>
      </c>
      <c r="C91" s="469">
        <v>0.293398797512054</v>
      </c>
      <c r="D91" s="469">
        <v>0.16532230377197299</v>
      </c>
      <c r="E91" s="469">
        <v>0.17088715732097601</v>
      </c>
      <c r="F91" s="469">
        <v>0.11454688757658001</v>
      </c>
      <c r="G91" s="469">
        <v>0.25584486126899703</v>
      </c>
      <c r="H91" s="475">
        <v>2.87411665916443</v>
      </c>
      <c r="I91" s="469">
        <v>0.45872109786628901</v>
      </c>
    </row>
    <row r="92" spans="1:9" x14ac:dyDescent="0.2">
      <c r="A92" s="2" t="s">
        <v>108</v>
      </c>
      <c r="B92" s="472">
        <v>475</v>
      </c>
      <c r="C92" s="469">
        <v>0.38412231206893899</v>
      </c>
      <c r="D92" s="469">
        <v>0.23717750608921101</v>
      </c>
      <c r="E92" s="469">
        <v>0.122985810041428</v>
      </c>
      <c r="F92" s="469">
        <v>0.119165353477001</v>
      </c>
      <c r="G92" s="469">
        <v>0.13654902577400199</v>
      </c>
      <c r="H92" s="475">
        <v>2.38684129714966</v>
      </c>
      <c r="I92" s="469">
        <v>0.62129981352910502</v>
      </c>
    </row>
    <row r="93" spans="1:9" x14ac:dyDescent="0.2">
      <c r="A93" s="2" t="s">
        <v>109</v>
      </c>
      <c r="B93" s="472">
        <v>82</v>
      </c>
      <c r="C93" s="469">
        <v>0.46981838345527599</v>
      </c>
      <c r="D93" s="469">
        <v>0.20933477580547299</v>
      </c>
      <c r="E93" s="469">
        <v>6.2984533607959706E-2</v>
      </c>
      <c r="F93" s="469">
        <v>0.165663883090019</v>
      </c>
      <c r="G93" s="469">
        <v>9.2198438942432404E-2</v>
      </c>
      <c r="H93" s="475">
        <v>2.20108914375305</v>
      </c>
      <c r="I93" s="469">
        <v>0.679153149140579</v>
      </c>
    </row>
    <row r="94" spans="1:9" x14ac:dyDescent="0.2">
      <c r="A94" s="5" t="s">
        <v>110</v>
      </c>
      <c r="B94" s="471" t="s">
        <v>1</v>
      </c>
      <c r="C94" s="468" t="s">
        <v>1</v>
      </c>
      <c r="D94" s="468" t="s">
        <v>1</v>
      </c>
      <c r="E94" s="468" t="s">
        <v>1</v>
      </c>
      <c r="F94" s="468" t="s">
        <v>1</v>
      </c>
      <c r="G94" s="468" t="s">
        <v>1</v>
      </c>
      <c r="H94" s="474" t="s">
        <v>1</v>
      </c>
      <c r="I94" s="468" t="s">
        <v>1</v>
      </c>
    </row>
    <row r="95" spans="1:9" x14ac:dyDescent="0.2">
      <c r="A95" s="2" t="s">
        <v>106</v>
      </c>
      <c r="B95" s="472">
        <v>206</v>
      </c>
      <c r="C95" s="469">
        <v>0.22079262137413</v>
      </c>
      <c r="D95" s="469">
        <v>0.16856275498866999</v>
      </c>
      <c r="E95" s="469">
        <v>0.16545194387435899</v>
      </c>
      <c r="F95" s="469">
        <v>0.16494522988796201</v>
      </c>
      <c r="G95" s="469">
        <v>0.28024744987487799</v>
      </c>
      <c r="H95" s="475">
        <v>3.1152920722961399</v>
      </c>
      <c r="I95" s="469">
        <v>0.38935537636280099</v>
      </c>
    </row>
    <row r="96" spans="1:9" x14ac:dyDescent="0.2">
      <c r="A96" s="2" t="s">
        <v>107</v>
      </c>
      <c r="B96" s="472">
        <v>318</v>
      </c>
      <c r="C96" s="469">
        <v>0.32583865523338301</v>
      </c>
      <c r="D96" s="469">
        <v>0.18922248482704199</v>
      </c>
      <c r="E96" s="469">
        <v>0.15357311069965399</v>
      </c>
      <c r="F96" s="469">
        <v>0.118875689804554</v>
      </c>
      <c r="G96" s="469">
        <v>0.21249005198478699</v>
      </c>
      <c r="H96" s="475">
        <v>2.7029559612274201</v>
      </c>
      <c r="I96" s="469">
        <v>0.51506114389792901</v>
      </c>
    </row>
    <row r="97" spans="1:9" x14ac:dyDescent="0.2">
      <c r="A97" s="2" t="s">
        <v>108</v>
      </c>
      <c r="B97" s="472">
        <v>373</v>
      </c>
      <c r="C97" s="469">
        <v>0.382671028375626</v>
      </c>
      <c r="D97" s="469">
        <v>0.24471683800220501</v>
      </c>
      <c r="E97" s="469">
        <v>0.13248670101165799</v>
      </c>
      <c r="F97" s="469">
        <v>0.119897574186325</v>
      </c>
      <c r="G97" s="469">
        <v>0.120227865874767</v>
      </c>
      <c r="H97" s="475">
        <v>2.3502943515777601</v>
      </c>
      <c r="I97" s="469">
        <v>0.62738786170342697</v>
      </c>
    </row>
    <row r="98" spans="1:9" x14ac:dyDescent="0.2">
      <c r="A98" s="2" t="s">
        <v>109</v>
      </c>
      <c r="B98" s="472">
        <v>45</v>
      </c>
      <c r="C98" s="469">
        <v>0.53135603666305498</v>
      </c>
      <c r="D98" s="469">
        <v>0.19882592558860801</v>
      </c>
      <c r="E98" s="469">
        <v>4.5544125139713301E-2</v>
      </c>
      <c r="F98" s="469">
        <v>0.12569689750671401</v>
      </c>
      <c r="G98" s="469">
        <v>9.8577007651328999E-2</v>
      </c>
      <c r="H98" s="475">
        <v>2.0613129138946502</v>
      </c>
      <c r="I98" s="469">
        <v>0.73018196769194299</v>
      </c>
    </row>
    <row r="99" spans="1:9" x14ac:dyDescent="0.2">
      <c r="A99" s="5" t="s">
        <v>111</v>
      </c>
      <c r="B99" s="471" t="s">
        <v>1</v>
      </c>
      <c r="C99" s="468" t="s">
        <v>1</v>
      </c>
      <c r="D99" s="468" t="s">
        <v>1</v>
      </c>
      <c r="E99" s="468" t="s">
        <v>1</v>
      </c>
      <c r="F99" s="468" t="s">
        <v>1</v>
      </c>
      <c r="G99" s="468" t="s">
        <v>1</v>
      </c>
      <c r="H99" s="474" t="s">
        <v>1</v>
      </c>
      <c r="I99" s="468" t="s">
        <v>1</v>
      </c>
    </row>
    <row r="100" spans="1:9" x14ac:dyDescent="0.2">
      <c r="A100" s="2" t="s">
        <v>112</v>
      </c>
      <c r="B100" s="472">
        <v>69</v>
      </c>
      <c r="C100" s="469">
        <v>0.101196624338627</v>
      </c>
      <c r="D100" s="469">
        <v>0.15558500587940199</v>
      </c>
      <c r="E100" s="469">
        <v>0.18608345091342901</v>
      </c>
      <c r="F100" s="469">
        <v>0.246779665350914</v>
      </c>
      <c r="G100" s="469">
        <v>0.31035524606704701</v>
      </c>
      <c r="H100" s="475">
        <v>3.5095119476318399</v>
      </c>
      <c r="I100" s="469">
        <v>0.25678163213120098</v>
      </c>
    </row>
    <row r="101" spans="1:9" x14ac:dyDescent="0.2">
      <c r="A101" s="2" t="s">
        <v>113</v>
      </c>
      <c r="B101" s="472">
        <v>209</v>
      </c>
      <c r="C101" s="469">
        <v>0.204598918557167</v>
      </c>
      <c r="D101" s="469">
        <v>0.21652048826217701</v>
      </c>
      <c r="E101" s="469">
        <v>0.153426468372345</v>
      </c>
      <c r="F101" s="469">
        <v>0.19294284284114799</v>
      </c>
      <c r="G101" s="469">
        <v>0.232511296868324</v>
      </c>
      <c r="H101" s="475">
        <v>3.0322470664978001</v>
      </c>
      <c r="I101" s="469">
        <v>0.42111940054417601</v>
      </c>
    </row>
    <row r="102" spans="1:9" x14ac:dyDescent="0.2">
      <c r="A102" s="2" t="s">
        <v>114</v>
      </c>
      <c r="B102" s="472">
        <v>238</v>
      </c>
      <c r="C102" s="469">
        <v>0.28643745183944702</v>
      </c>
      <c r="D102" s="469">
        <v>0.174943417310715</v>
      </c>
      <c r="E102" s="469">
        <v>0.165525212883949</v>
      </c>
      <c r="F102" s="469">
        <v>0.148802310228348</v>
      </c>
      <c r="G102" s="469">
        <v>0.224291607737541</v>
      </c>
      <c r="H102" s="475">
        <v>2.8495671749114999</v>
      </c>
      <c r="I102" s="469">
        <v>0.46138086915016202</v>
      </c>
    </row>
    <row r="103" spans="1:9" x14ac:dyDescent="0.2">
      <c r="A103" s="2" t="s">
        <v>115</v>
      </c>
      <c r="B103" s="472">
        <v>152</v>
      </c>
      <c r="C103" s="469">
        <v>0.341776102781296</v>
      </c>
      <c r="D103" s="469">
        <v>0.240016549825668</v>
      </c>
      <c r="E103" s="469">
        <v>0.19245620071888001</v>
      </c>
      <c r="F103" s="469">
        <v>8.0797091126441997E-2</v>
      </c>
      <c r="G103" s="469">
        <v>0.14495404064655301</v>
      </c>
      <c r="H103" s="475">
        <v>2.4471364021301301</v>
      </c>
      <c r="I103" s="469">
        <v>0.58179266127634999</v>
      </c>
    </row>
    <row r="104" spans="1:9" x14ac:dyDescent="0.2">
      <c r="A104" s="2" t="s">
        <v>116</v>
      </c>
      <c r="B104" s="472">
        <v>128</v>
      </c>
      <c r="C104" s="469">
        <v>0.55293428897857699</v>
      </c>
      <c r="D104" s="469">
        <v>0.17181093990802801</v>
      </c>
      <c r="E104" s="469">
        <v>6.5834760665893596E-2</v>
      </c>
      <c r="F104" s="469">
        <v>6.6088534891605405E-2</v>
      </c>
      <c r="G104" s="469">
        <v>0.143331483006477</v>
      </c>
      <c r="H104" s="475">
        <v>2.0750720500946001</v>
      </c>
      <c r="I104" s="469">
        <v>0.72474522348683201</v>
      </c>
    </row>
    <row r="105" spans="1:9" x14ac:dyDescent="0.2">
      <c r="A105" s="2" t="s">
        <v>117</v>
      </c>
      <c r="B105" s="472">
        <v>125</v>
      </c>
      <c r="C105" s="469">
        <v>0.371711105108261</v>
      </c>
      <c r="D105" s="469">
        <v>0.18136441707611101</v>
      </c>
      <c r="E105" s="469">
        <v>0.17371825873851801</v>
      </c>
      <c r="F105" s="469">
        <v>7.6006419956684099E-2</v>
      </c>
      <c r="G105" s="469">
        <v>0.197199776768684</v>
      </c>
      <c r="H105" s="475">
        <v>2.5456192493438698</v>
      </c>
      <c r="I105" s="469">
        <v>0.55307553454657299</v>
      </c>
    </row>
    <row r="106" spans="1:9" x14ac:dyDescent="0.2">
      <c r="A106" s="2" t="s">
        <v>118</v>
      </c>
      <c r="B106" s="472">
        <v>97</v>
      </c>
      <c r="C106" s="469">
        <v>0.44754496216773998</v>
      </c>
      <c r="D106" s="469">
        <v>0.19983357191085799</v>
      </c>
      <c r="E106" s="469">
        <v>7.2625204920768696E-2</v>
      </c>
      <c r="F106" s="469">
        <v>6.8874247372150393E-2</v>
      </c>
      <c r="G106" s="469">
        <v>0.211122035980225</v>
      </c>
      <c r="H106" s="475">
        <v>2.3961949348449698</v>
      </c>
      <c r="I106" s="469">
        <v>0.64737851960856097</v>
      </c>
    </row>
    <row r="107" spans="1:9" x14ac:dyDescent="0.2">
      <c r="A107" s="5" t="s">
        <v>111</v>
      </c>
      <c r="B107" s="471" t="s">
        <v>1</v>
      </c>
      <c r="C107" s="468" t="s">
        <v>1</v>
      </c>
      <c r="D107" s="468" t="s">
        <v>1</v>
      </c>
      <c r="E107" s="468" t="s">
        <v>1</v>
      </c>
      <c r="F107" s="468" t="s">
        <v>1</v>
      </c>
      <c r="G107" s="468" t="s">
        <v>1</v>
      </c>
      <c r="H107" s="474" t="s">
        <v>1</v>
      </c>
      <c r="I107" s="468" t="s">
        <v>1</v>
      </c>
    </row>
    <row r="108" spans="1:9" x14ac:dyDescent="0.2">
      <c r="A108" s="2" t="s">
        <v>119</v>
      </c>
      <c r="B108" s="472">
        <v>278</v>
      </c>
      <c r="C108" s="469">
        <v>0.16934512555599199</v>
      </c>
      <c r="D108" s="469">
        <v>0.195745259523392</v>
      </c>
      <c r="E108" s="469">
        <v>0.164560481905937</v>
      </c>
      <c r="F108" s="469">
        <v>0.21129786968231201</v>
      </c>
      <c r="G108" s="469">
        <v>0.259051263332367</v>
      </c>
      <c r="H108" s="475">
        <v>3.1949648857116699</v>
      </c>
      <c r="I108" s="469">
        <v>0.36509038507938402</v>
      </c>
    </row>
    <row r="109" spans="1:9" x14ac:dyDescent="0.2">
      <c r="A109" s="2" t="s">
        <v>120</v>
      </c>
      <c r="B109" s="472">
        <v>323</v>
      </c>
      <c r="C109" s="469">
        <v>0.29265475273132302</v>
      </c>
      <c r="D109" s="469">
        <v>0.17920421063899999</v>
      </c>
      <c r="E109" s="469">
        <v>0.18046866357326499</v>
      </c>
      <c r="F109" s="469">
        <v>0.13727979362011</v>
      </c>
      <c r="G109" s="469">
        <v>0.21039256453514099</v>
      </c>
      <c r="H109" s="475">
        <v>2.79355120658875</v>
      </c>
      <c r="I109" s="469">
        <v>0.47185897040156999</v>
      </c>
    </row>
    <row r="110" spans="1:9" x14ac:dyDescent="0.2">
      <c r="A110" s="2" t="s">
        <v>121</v>
      </c>
      <c r="B110" s="472">
        <v>195</v>
      </c>
      <c r="C110" s="469">
        <v>0.49784392118454002</v>
      </c>
      <c r="D110" s="469">
        <v>0.21202522516250599</v>
      </c>
      <c r="E110" s="469">
        <v>9.6036650240421295E-2</v>
      </c>
      <c r="F110" s="469">
        <v>6.1015993356704698E-2</v>
      </c>
      <c r="G110" s="469">
        <v>0.133078217506409</v>
      </c>
      <c r="H110" s="475">
        <v>2.1194593906402601</v>
      </c>
      <c r="I110" s="469">
        <v>0.70986914105810905</v>
      </c>
    </row>
    <row r="111" spans="1:9" x14ac:dyDescent="0.2">
      <c r="A111" s="2" t="s">
        <v>122</v>
      </c>
      <c r="B111" s="472">
        <v>222</v>
      </c>
      <c r="C111" s="469">
        <v>0.40483441948890703</v>
      </c>
      <c r="D111" s="469">
        <v>0.189431518316269</v>
      </c>
      <c r="E111" s="469">
        <v>0.12956203520298001</v>
      </c>
      <c r="F111" s="469">
        <v>7.2891175746917697E-2</v>
      </c>
      <c r="G111" s="469">
        <v>0.20328085124492601</v>
      </c>
      <c r="H111" s="475">
        <v>2.4803524017334002</v>
      </c>
      <c r="I111" s="469">
        <v>0.594265937805176</v>
      </c>
    </row>
    <row r="112" spans="1:9" x14ac:dyDescent="0.2">
      <c r="A112" s="5" t="s">
        <v>111</v>
      </c>
      <c r="B112" s="471" t="s">
        <v>1</v>
      </c>
      <c r="C112" s="468" t="s">
        <v>1</v>
      </c>
      <c r="D112" s="468" t="s">
        <v>1</v>
      </c>
      <c r="E112" s="468" t="s">
        <v>1</v>
      </c>
      <c r="F112" s="468" t="s">
        <v>1</v>
      </c>
      <c r="G112" s="468" t="s">
        <v>1</v>
      </c>
      <c r="H112" s="474" t="s">
        <v>1</v>
      </c>
      <c r="I112" s="468" t="s">
        <v>1</v>
      </c>
    </row>
    <row r="113" spans="1:9" x14ac:dyDescent="0.2">
      <c r="A113" s="2" t="s">
        <v>119</v>
      </c>
      <c r="B113" s="472">
        <v>278</v>
      </c>
      <c r="C113" s="469">
        <v>0.16934512555599199</v>
      </c>
      <c r="D113" s="469">
        <v>0.195745259523392</v>
      </c>
      <c r="E113" s="469">
        <v>0.164560481905937</v>
      </c>
      <c r="F113" s="469">
        <v>0.21129786968231201</v>
      </c>
      <c r="G113" s="469">
        <v>0.259051263332367</v>
      </c>
      <c r="H113" s="475">
        <v>3.1949648857116699</v>
      </c>
      <c r="I113" s="469">
        <v>0.36509038507938402</v>
      </c>
    </row>
    <row r="114" spans="1:9" x14ac:dyDescent="0.2">
      <c r="A114" s="2" t="s">
        <v>123</v>
      </c>
      <c r="B114" s="472">
        <v>390</v>
      </c>
      <c r="C114" s="469">
        <v>0.30934724211692799</v>
      </c>
      <c r="D114" s="469">
        <v>0.20188321173191101</v>
      </c>
      <c r="E114" s="469">
        <v>0.17667444050312001</v>
      </c>
      <c r="F114" s="469">
        <v>0.12064865231514001</v>
      </c>
      <c r="G114" s="469">
        <v>0.191446453332901</v>
      </c>
      <c r="H114" s="475">
        <v>2.6829638481140101</v>
      </c>
      <c r="I114" s="469">
        <v>0.51123045384883903</v>
      </c>
    </row>
    <row r="115" spans="1:9" x14ac:dyDescent="0.2">
      <c r="A115" s="2" t="s">
        <v>124</v>
      </c>
      <c r="B115" s="472">
        <v>350</v>
      </c>
      <c r="C115" s="469">
        <v>0.47391200065612799</v>
      </c>
      <c r="D115" s="469">
        <v>0.18121282756328599</v>
      </c>
      <c r="E115" s="469">
        <v>9.9837996065616594E-2</v>
      </c>
      <c r="F115" s="469">
        <v>6.9718249142169994E-2</v>
      </c>
      <c r="G115" s="469">
        <v>0.17531892657279999</v>
      </c>
      <c r="H115" s="475">
        <v>2.2913193702697798</v>
      </c>
      <c r="I115" s="469">
        <v>0.65512482821941398</v>
      </c>
    </row>
    <row r="116" spans="1:9" x14ac:dyDescent="0.2">
      <c r="A116" s="5" t="s">
        <v>125</v>
      </c>
      <c r="B116" s="471" t="s">
        <v>1</v>
      </c>
      <c r="C116" s="468" t="s">
        <v>1</v>
      </c>
      <c r="D116" s="468" t="s">
        <v>1</v>
      </c>
      <c r="E116" s="468" t="s">
        <v>1</v>
      </c>
      <c r="F116" s="468" t="s">
        <v>1</v>
      </c>
      <c r="G116" s="468" t="s">
        <v>1</v>
      </c>
      <c r="H116" s="474" t="s">
        <v>1</v>
      </c>
      <c r="I116" s="468" t="s">
        <v>1</v>
      </c>
    </row>
    <row r="117" spans="1:9" x14ac:dyDescent="0.2">
      <c r="A117" s="2" t="s">
        <v>126</v>
      </c>
      <c r="B117" s="472">
        <v>146</v>
      </c>
      <c r="C117" s="469">
        <v>0.18086645007133501</v>
      </c>
      <c r="D117" s="469">
        <v>0.174290657043457</v>
      </c>
      <c r="E117" s="469">
        <v>0.17513884603977201</v>
      </c>
      <c r="F117" s="469">
        <v>0.18314735591411599</v>
      </c>
      <c r="G117" s="469">
        <v>0.28655669093132002</v>
      </c>
      <c r="H117" s="475">
        <v>3.22023725509644</v>
      </c>
      <c r="I117" s="469">
        <v>0.35515710711479198</v>
      </c>
    </row>
    <row r="118" spans="1:9" x14ac:dyDescent="0.2">
      <c r="A118" s="2" t="s">
        <v>127</v>
      </c>
      <c r="B118" s="472">
        <v>38</v>
      </c>
      <c r="C118" s="469">
        <v>0.24759243428707101</v>
      </c>
      <c r="D118" s="469">
        <v>0.14974683523178101</v>
      </c>
      <c r="E118" s="469">
        <v>0.13411200046539301</v>
      </c>
      <c r="F118" s="469">
        <v>0.16800910234451299</v>
      </c>
      <c r="G118" s="469">
        <v>0.30053964257240301</v>
      </c>
      <c r="H118" s="475">
        <v>3.12415671348572</v>
      </c>
      <c r="I118" s="469">
        <v>0.39733926359803601</v>
      </c>
    </row>
    <row r="119" spans="1:9" x14ac:dyDescent="0.2">
      <c r="A119" s="2" t="s">
        <v>128</v>
      </c>
      <c r="B119" s="472">
        <v>63</v>
      </c>
      <c r="C119" s="469">
        <v>0.31318771839141801</v>
      </c>
      <c r="D119" s="469">
        <v>0.16494844853877999</v>
      </c>
      <c r="E119" s="469">
        <v>0.19366435706615401</v>
      </c>
      <c r="F119" s="469">
        <v>6.1010148376226397E-2</v>
      </c>
      <c r="G119" s="469">
        <v>0.26718935370445301</v>
      </c>
      <c r="H119" s="475">
        <v>2.8040649890899698</v>
      </c>
      <c r="I119" s="469">
        <v>0.478136154461827</v>
      </c>
    </row>
    <row r="120" spans="1:9" x14ac:dyDescent="0.2">
      <c r="A120" s="2" t="s">
        <v>129</v>
      </c>
      <c r="B120" s="472">
        <v>138</v>
      </c>
      <c r="C120" s="469">
        <v>0.29370605945587203</v>
      </c>
      <c r="D120" s="469">
        <v>0.170411437749863</v>
      </c>
      <c r="E120" s="469">
        <v>0.190131425857544</v>
      </c>
      <c r="F120" s="469">
        <v>0.116829924285412</v>
      </c>
      <c r="G120" s="469">
        <v>0.22892114520072901</v>
      </c>
      <c r="H120" s="475">
        <v>2.8168485164642298</v>
      </c>
      <c r="I120" s="469">
        <v>0.46411750066367902</v>
      </c>
    </row>
    <row r="121" spans="1:9" x14ac:dyDescent="0.2">
      <c r="A121" s="2" t="s">
        <v>130</v>
      </c>
      <c r="B121" s="472">
        <v>141</v>
      </c>
      <c r="C121" s="469">
        <v>0.40541845560073902</v>
      </c>
      <c r="D121" s="469">
        <v>0.21184851229190799</v>
      </c>
      <c r="E121" s="469">
        <v>9.16016921401024E-2</v>
      </c>
      <c r="F121" s="469">
        <v>0.13244061172008501</v>
      </c>
      <c r="G121" s="469">
        <v>0.158690735697746</v>
      </c>
      <c r="H121" s="475">
        <v>2.4271366596221902</v>
      </c>
      <c r="I121" s="469">
        <v>0.61726696329364905</v>
      </c>
    </row>
    <row r="122" spans="1:9" x14ac:dyDescent="0.2">
      <c r="A122" s="2" t="s">
        <v>131</v>
      </c>
      <c r="B122" s="472">
        <v>102</v>
      </c>
      <c r="C122" s="469">
        <v>0.34535422921180697</v>
      </c>
      <c r="D122" s="469">
        <v>0.17805013060569799</v>
      </c>
      <c r="E122" s="469">
        <v>0.17144264280796101</v>
      </c>
      <c r="F122" s="469">
        <v>0.153793275356293</v>
      </c>
      <c r="G122" s="469">
        <v>0.15135972201824199</v>
      </c>
      <c r="H122" s="475">
        <v>2.5877540111541699</v>
      </c>
      <c r="I122" s="469">
        <v>0.52340435981750499</v>
      </c>
    </row>
    <row r="123" spans="1:9" x14ac:dyDescent="0.2">
      <c r="A123" s="2" t="s">
        <v>132</v>
      </c>
      <c r="B123" s="472">
        <v>43</v>
      </c>
      <c r="C123" s="469">
        <v>0.38432970643043501</v>
      </c>
      <c r="D123" s="469">
        <v>0.362830430269241</v>
      </c>
      <c r="E123" s="469">
        <v>0.13836395740509</v>
      </c>
      <c r="F123" s="469">
        <v>2.5081289932131798E-2</v>
      </c>
      <c r="G123" s="469">
        <v>8.9394606649875599E-2</v>
      </c>
      <c r="H123" s="475">
        <v>2.0723805427551301</v>
      </c>
      <c r="I123" s="469">
        <v>0.74716014365814798</v>
      </c>
    </row>
    <row r="124" spans="1:9" x14ac:dyDescent="0.2">
      <c r="A124" s="3" t="s">
        <v>133</v>
      </c>
      <c r="B124" s="473">
        <v>271</v>
      </c>
      <c r="C124" s="470">
        <v>0.41049706935882602</v>
      </c>
      <c r="D124" s="470">
        <v>0.24583266675472301</v>
      </c>
      <c r="E124" s="470">
        <v>0.103531122207642</v>
      </c>
      <c r="F124" s="470">
        <v>0.128071069717407</v>
      </c>
      <c r="G124" s="470">
        <v>0.112068057060242</v>
      </c>
      <c r="H124" s="476">
        <v>2.2853803634643599</v>
      </c>
      <c r="I124" s="470">
        <v>0.65632974589362403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389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80" t="s">
        <v>1</v>
      </c>
      <c r="C6" s="477" t="s">
        <v>1</v>
      </c>
      <c r="D6" s="477" t="s">
        <v>1</v>
      </c>
      <c r="E6" s="477" t="s">
        <v>1</v>
      </c>
      <c r="F6" s="477" t="s">
        <v>1</v>
      </c>
      <c r="G6" s="477" t="s">
        <v>1</v>
      </c>
      <c r="H6" s="483" t="s">
        <v>1</v>
      </c>
      <c r="I6" s="477" t="s">
        <v>1</v>
      </c>
    </row>
    <row r="7" spans="1:9" x14ac:dyDescent="0.2">
      <c r="A7" s="2" t="s">
        <v>26</v>
      </c>
      <c r="B7" s="481">
        <v>1022</v>
      </c>
      <c r="C7" s="478">
        <v>0.296895802021027</v>
      </c>
      <c r="D7" s="478">
        <v>0.32408195734023998</v>
      </c>
      <c r="E7" s="478">
        <v>0.21153697371482799</v>
      </c>
      <c r="F7" s="478">
        <v>0.10812158882618</v>
      </c>
      <c r="G7" s="478">
        <v>5.93636631965637E-2</v>
      </c>
      <c r="H7" s="484">
        <v>2.3089754581451398</v>
      </c>
      <c r="I7" s="478">
        <v>0.620977768614557</v>
      </c>
    </row>
    <row r="8" spans="1:9" x14ac:dyDescent="0.2">
      <c r="A8" s="5" t="s">
        <v>27</v>
      </c>
      <c r="B8" s="480" t="s">
        <v>1</v>
      </c>
      <c r="C8" s="477" t="s">
        <v>1</v>
      </c>
      <c r="D8" s="477" t="s">
        <v>1</v>
      </c>
      <c r="E8" s="477" t="s">
        <v>1</v>
      </c>
      <c r="F8" s="477" t="s">
        <v>1</v>
      </c>
      <c r="G8" s="477" t="s">
        <v>1</v>
      </c>
      <c r="H8" s="483" t="s">
        <v>1</v>
      </c>
      <c r="I8" s="477" t="s">
        <v>1</v>
      </c>
    </row>
    <row r="9" spans="1:9" x14ac:dyDescent="0.2">
      <c r="A9" s="2" t="s">
        <v>28</v>
      </c>
      <c r="B9" s="481">
        <v>366</v>
      </c>
      <c r="C9" s="478">
        <v>0.270419120788574</v>
      </c>
      <c r="D9" s="478">
        <v>0.31455111503601102</v>
      </c>
      <c r="E9" s="478">
        <v>0.224201485514641</v>
      </c>
      <c r="F9" s="478">
        <v>0.12705281376838701</v>
      </c>
      <c r="G9" s="478">
        <v>6.3775464892387404E-2</v>
      </c>
      <c r="H9" s="484">
        <v>2.3992145061492902</v>
      </c>
      <c r="I9" s="478">
        <v>0.58497023582458496</v>
      </c>
    </row>
    <row r="10" spans="1:9" x14ac:dyDescent="0.2">
      <c r="A10" s="2" t="s">
        <v>29</v>
      </c>
      <c r="B10" s="481">
        <v>45</v>
      </c>
      <c r="C10" s="478">
        <v>0.192236483097076</v>
      </c>
      <c r="D10" s="478">
        <v>0.393992960453033</v>
      </c>
      <c r="E10" s="478">
        <v>0.1888068318367</v>
      </c>
      <c r="F10" s="478">
        <v>0.17190884053707101</v>
      </c>
      <c r="G10" s="478">
        <v>5.3054895251989399E-2</v>
      </c>
      <c r="H10" s="484">
        <v>2.4995527267456099</v>
      </c>
      <c r="I10" s="478">
        <v>0.58622943699848495</v>
      </c>
    </row>
    <row r="11" spans="1:9" x14ac:dyDescent="0.2">
      <c r="A11" s="2" t="s">
        <v>30</v>
      </c>
      <c r="B11" s="481">
        <v>148</v>
      </c>
      <c r="C11" s="478">
        <v>0.37629511952400202</v>
      </c>
      <c r="D11" s="478">
        <v>0.32792744040489202</v>
      </c>
      <c r="E11" s="478">
        <v>0.20345501601696001</v>
      </c>
      <c r="F11" s="478">
        <v>7.2231218218803406E-2</v>
      </c>
      <c r="G11" s="478">
        <v>2.0091196522116699E-2</v>
      </c>
      <c r="H11" s="484">
        <v>2.0318958759307901</v>
      </c>
      <c r="I11" s="478">
        <v>0.70422256648747805</v>
      </c>
    </row>
    <row r="12" spans="1:9" x14ac:dyDescent="0.2">
      <c r="A12" s="2" t="s">
        <v>31</v>
      </c>
      <c r="B12" s="481">
        <v>188</v>
      </c>
      <c r="C12" s="478">
        <v>0.31189554929733299</v>
      </c>
      <c r="D12" s="478">
        <v>0.36401063203811601</v>
      </c>
      <c r="E12" s="478">
        <v>0.20746108889579801</v>
      </c>
      <c r="F12" s="478">
        <v>8.8844314217567402E-2</v>
      </c>
      <c r="G12" s="478">
        <v>2.7788428589701701E-2</v>
      </c>
      <c r="H12" s="484">
        <v>2.1566195487976101</v>
      </c>
      <c r="I12" s="478">
        <v>0.67590617252263596</v>
      </c>
    </row>
    <row r="13" spans="1:9" x14ac:dyDescent="0.2">
      <c r="A13" s="2" t="s">
        <v>32</v>
      </c>
      <c r="B13" s="481">
        <v>82</v>
      </c>
      <c r="C13" s="478">
        <v>0.260253816843033</v>
      </c>
      <c r="D13" s="478">
        <v>0.27322819828987099</v>
      </c>
      <c r="E13" s="478">
        <v>0.22600516676902799</v>
      </c>
      <c r="F13" s="478">
        <v>0.112935803830624</v>
      </c>
      <c r="G13" s="478">
        <v>0.12757700681686401</v>
      </c>
      <c r="H13" s="484">
        <v>2.5743539333343501</v>
      </c>
      <c r="I13" s="478">
        <v>0.53348201910765503</v>
      </c>
    </row>
    <row r="14" spans="1:9" x14ac:dyDescent="0.2">
      <c r="A14" s="2" t="s">
        <v>33</v>
      </c>
      <c r="B14" s="481">
        <v>160</v>
      </c>
      <c r="C14" s="478">
        <v>0.403044283390045</v>
      </c>
      <c r="D14" s="478">
        <v>0.30740028619766202</v>
      </c>
      <c r="E14" s="478">
        <v>0.17236223816871599</v>
      </c>
      <c r="F14" s="478">
        <v>6.9705344736576094E-2</v>
      </c>
      <c r="G14" s="478">
        <v>4.7487847506999997E-2</v>
      </c>
      <c r="H14" s="484">
        <v>2.0511922836303702</v>
      </c>
      <c r="I14" s="478">
        <v>0.71044456958770796</v>
      </c>
    </row>
    <row r="15" spans="1:9" x14ac:dyDescent="0.2">
      <c r="A15" s="5" t="s">
        <v>34</v>
      </c>
      <c r="B15" s="480" t="s">
        <v>1</v>
      </c>
      <c r="C15" s="477" t="s">
        <v>1</v>
      </c>
      <c r="D15" s="477" t="s">
        <v>1</v>
      </c>
      <c r="E15" s="477" t="s">
        <v>1</v>
      </c>
      <c r="F15" s="477" t="s">
        <v>1</v>
      </c>
      <c r="G15" s="477" t="s">
        <v>1</v>
      </c>
      <c r="H15" s="483" t="s">
        <v>1</v>
      </c>
      <c r="I15" s="477" t="s">
        <v>1</v>
      </c>
    </row>
    <row r="16" spans="1:9" x14ac:dyDescent="0.2">
      <c r="A16" s="2" t="s">
        <v>35</v>
      </c>
      <c r="B16" s="481">
        <v>663</v>
      </c>
      <c r="C16" s="478">
        <v>0.297434121370316</v>
      </c>
      <c r="D16" s="478">
        <v>0.35032966732978799</v>
      </c>
      <c r="E16" s="478">
        <v>0.20634029805660201</v>
      </c>
      <c r="F16" s="478">
        <v>0.106372825801373</v>
      </c>
      <c r="G16" s="478">
        <v>3.9523098617792102E-2</v>
      </c>
      <c r="H16" s="484">
        <v>2.2402210235595699</v>
      </c>
      <c r="I16" s="478">
        <v>0.64776378146077895</v>
      </c>
    </row>
    <row r="17" spans="1:9" x14ac:dyDescent="0.2">
      <c r="A17" s="2" t="s">
        <v>36</v>
      </c>
      <c r="B17" s="481">
        <v>48</v>
      </c>
      <c r="C17" s="478">
        <v>0.28543594479560902</v>
      </c>
      <c r="D17" s="478">
        <v>0.28657311201095598</v>
      </c>
      <c r="E17" s="478">
        <v>0.25995618104934698</v>
      </c>
      <c r="F17" s="478">
        <v>4.0377672761678703E-2</v>
      </c>
      <c r="G17" s="478">
        <v>0.127657100558281</v>
      </c>
      <c r="H17" s="484">
        <v>2.4382469654083301</v>
      </c>
      <c r="I17" s="478">
        <v>0.57200905041386496</v>
      </c>
    </row>
    <row r="18" spans="1:9" x14ac:dyDescent="0.2">
      <c r="A18" s="2" t="s">
        <v>37</v>
      </c>
      <c r="B18" s="481">
        <v>229</v>
      </c>
      <c r="C18" s="478">
        <v>0.29738867282867398</v>
      </c>
      <c r="D18" s="478">
        <v>0.29619452357292197</v>
      </c>
      <c r="E18" s="478">
        <v>0.19498893618583699</v>
      </c>
      <c r="F18" s="478">
        <v>0.116719588637352</v>
      </c>
      <c r="G18" s="478">
        <v>9.4708271324634594E-2</v>
      </c>
      <c r="H18" s="484">
        <v>2.4151642322540301</v>
      </c>
      <c r="I18" s="478">
        <v>0.59358320082413596</v>
      </c>
    </row>
    <row r="19" spans="1:9" x14ac:dyDescent="0.2">
      <c r="A19" s="2" t="s">
        <v>38</v>
      </c>
      <c r="B19" s="481">
        <v>57</v>
      </c>
      <c r="C19" s="478">
        <v>0.25664263963699302</v>
      </c>
      <c r="D19" s="478">
        <v>0.25681447982788103</v>
      </c>
      <c r="E19" s="478">
        <v>0.23902784287929499</v>
      </c>
      <c r="F19" s="478">
        <v>0.17950278520584101</v>
      </c>
      <c r="G19" s="478">
        <v>6.8012267351150499E-2</v>
      </c>
      <c r="H19" s="484">
        <v>2.54542756080627</v>
      </c>
      <c r="I19" s="478">
        <v>0.51345711181376696</v>
      </c>
    </row>
    <row r="20" spans="1:9" x14ac:dyDescent="0.2">
      <c r="A20" s="5" t="s">
        <v>39</v>
      </c>
      <c r="B20" s="480" t="s">
        <v>1</v>
      </c>
      <c r="C20" s="477" t="s">
        <v>1</v>
      </c>
      <c r="D20" s="477" t="s">
        <v>1</v>
      </c>
      <c r="E20" s="477" t="s">
        <v>1</v>
      </c>
      <c r="F20" s="477" t="s">
        <v>1</v>
      </c>
      <c r="G20" s="477" t="s">
        <v>1</v>
      </c>
      <c r="H20" s="483" t="s">
        <v>1</v>
      </c>
      <c r="I20" s="477" t="s">
        <v>1</v>
      </c>
    </row>
    <row r="21" spans="1:9" x14ac:dyDescent="0.2">
      <c r="A21" s="2" t="s">
        <v>35</v>
      </c>
      <c r="B21" s="481">
        <v>663</v>
      </c>
      <c r="C21" s="478">
        <v>0.297434121370316</v>
      </c>
      <c r="D21" s="478">
        <v>0.35032966732978799</v>
      </c>
      <c r="E21" s="478">
        <v>0.20634029805660201</v>
      </c>
      <c r="F21" s="478">
        <v>0.106372825801373</v>
      </c>
      <c r="G21" s="478">
        <v>3.9523098617792102E-2</v>
      </c>
      <c r="H21" s="484">
        <v>2.2402210235595699</v>
      </c>
      <c r="I21" s="478">
        <v>0.64776378146077895</v>
      </c>
    </row>
    <row r="22" spans="1:9" x14ac:dyDescent="0.2">
      <c r="A22" s="2" t="s">
        <v>40</v>
      </c>
      <c r="B22" s="481">
        <v>21</v>
      </c>
      <c r="C22" s="478" t="s">
        <v>1</v>
      </c>
      <c r="D22" s="478" t="s">
        <v>1</v>
      </c>
      <c r="E22" s="478" t="s">
        <v>1</v>
      </c>
      <c r="F22" s="478" t="s">
        <v>1</v>
      </c>
      <c r="G22" s="478" t="s">
        <v>1</v>
      </c>
      <c r="H22" s="484" t="s">
        <v>1</v>
      </c>
      <c r="I22" s="478" t="s">
        <v>1</v>
      </c>
    </row>
    <row r="23" spans="1:9" x14ac:dyDescent="0.2">
      <c r="A23" s="2" t="s">
        <v>41</v>
      </c>
      <c r="B23" s="481">
        <v>23</v>
      </c>
      <c r="C23" s="478" t="s">
        <v>1</v>
      </c>
      <c r="D23" s="478" t="s">
        <v>1</v>
      </c>
      <c r="E23" s="478" t="s">
        <v>1</v>
      </c>
      <c r="F23" s="478" t="s">
        <v>1</v>
      </c>
      <c r="G23" s="478" t="s">
        <v>1</v>
      </c>
      <c r="H23" s="484" t="s">
        <v>1</v>
      </c>
      <c r="I23" s="478" t="s">
        <v>1</v>
      </c>
    </row>
    <row r="24" spans="1:9" x14ac:dyDescent="0.2">
      <c r="A24" s="2" t="s">
        <v>42</v>
      </c>
      <c r="B24" s="481">
        <v>4</v>
      </c>
      <c r="C24" s="478" t="s">
        <v>1</v>
      </c>
      <c r="D24" s="478" t="s">
        <v>1</v>
      </c>
      <c r="E24" s="478" t="s">
        <v>1</v>
      </c>
      <c r="F24" s="478" t="s">
        <v>1</v>
      </c>
      <c r="G24" s="478" t="s">
        <v>1</v>
      </c>
      <c r="H24" s="484" t="s">
        <v>1</v>
      </c>
      <c r="I24" s="478" t="s">
        <v>1</v>
      </c>
    </row>
    <row r="25" spans="1:9" x14ac:dyDescent="0.2">
      <c r="A25" s="2" t="s">
        <v>43</v>
      </c>
      <c r="B25" s="481">
        <v>3</v>
      </c>
      <c r="C25" s="478" t="s">
        <v>1</v>
      </c>
      <c r="D25" s="478" t="s">
        <v>1</v>
      </c>
      <c r="E25" s="478" t="s">
        <v>1</v>
      </c>
      <c r="F25" s="478" t="s">
        <v>1</v>
      </c>
      <c r="G25" s="478" t="s">
        <v>1</v>
      </c>
      <c r="H25" s="484" t="s">
        <v>1</v>
      </c>
      <c r="I25" s="478" t="s">
        <v>1</v>
      </c>
    </row>
    <row r="26" spans="1:9" x14ac:dyDescent="0.2">
      <c r="A26" s="2" t="s">
        <v>37</v>
      </c>
      <c r="B26" s="481">
        <v>229</v>
      </c>
      <c r="C26" s="478">
        <v>0.29738867282867398</v>
      </c>
      <c r="D26" s="478">
        <v>0.29619452357292197</v>
      </c>
      <c r="E26" s="478">
        <v>0.19498893618583699</v>
      </c>
      <c r="F26" s="478">
        <v>0.116719588637352</v>
      </c>
      <c r="G26" s="478">
        <v>9.4708271324634594E-2</v>
      </c>
      <c r="H26" s="484">
        <v>2.4151642322540301</v>
      </c>
      <c r="I26" s="478">
        <v>0.59358320082413596</v>
      </c>
    </row>
    <row r="27" spans="1:9" x14ac:dyDescent="0.2">
      <c r="A27" s="2" t="s">
        <v>44</v>
      </c>
      <c r="B27" s="481">
        <v>10</v>
      </c>
      <c r="C27" s="478" t="s">
        <v>1</v>
      </c>
      <c r="D27" s="478" t="s">
        <v>1</v>
      </c>
      <c r="E27" s="478" t="s">
        <v>1</v>
      </c>
      <c r="F27" s="478" t="s">
        <v>1</v>
      </c>
      <c r="G27" s="478" t="s">
        <v>1</v>
      </c>
      <c r="H27" s="484" t="s">
        <v>1</v>
      </c>
      <c r="I27" s="478" t="s">
        <v>1</v>
      </c>
    </row>
    <row r="28" spans="1:9" x14ac:dyDescent="0.2">
      <c r="A28" s="2" t="s">
        <v>45</v>
      </c>
      <c r="B28" s="481">
        <v>44</v>
      </c>
      <c r="C28" s="478">
        <v>0.20567613840103099</v>
      </c>
      <c r="D28" s="478">
        <v>0.21980614960193601</v>
      </c>
      <c r="E28" s="478">
        <v>0.25857093930244401</v>
      </c>
      <c r="F28" s="478">
        <v>0.229130819439888</v>
      </c>
      <c r="G28" s="478">
        <v>8.6815968155860901E-2</v>
      </c>
      <c r="H28" s="484">
        <v>2.7716042995452899</v>
      </c>
      <c r="I28" s="478">
        <v>0.42548228166278801</v>
      </c>
    </row>
    <row r="29" spans="1:9" x14ac:dyDescent="0.2">
      <c r="A29" s="5" t="s">
        <v>46</v>
      </c>
      <c r="B29" s="480" t="s">
        <v>1</v>
      </c>
      <c r="C29" s="477" t="s">
        <v>1</v>
      </c>
      <c r="D29" s="477" t="s">
        <v>1</v>
      </c>
      <c r="E29" s="477" t="s">
        <v>1</v>
      </c>
      <c r="F29" s="477" t="s">
        <v>1</v>
      </c>
      <c r="G29" s="477" t="s">
        <v>1</v>
      </c>
      <c r="H29" s="483" t="s">
        <v>1</v>
      </c>
      <c r="I29" s="477" t="s">
        <v>1</v>
      </c>
    </row>
    <row r="30" spans="1:9" x14ac:dyDescent="0.2">
      <c r="A30" s="2" t="s">
        <v>47</v>
      </c>
      <c r="B30" s="481">
        <v>65</v>
      </c>
      <c r="C30" s="478">
        <v>0.256779104471207</v>
      </c>
      <c r="D30" s="478">
        <v>0.30740368366241499</v>
      </c>
      <c r="E30" s="478">
        <v>0.19815018773078899</v>
      </c>
      <c r="F30" s="478">
        <v>7.8928172588348403E-2</v>
      </c>
      <c r="G30" s="478">
        <v>0.15873885154724099</v>
      </c>
      <c r="H30" s="484">
        <v>2.5754439830779998</v>
      </c>
      <c r="I30" s="478">
        <v>0.56418278813362099</v>
      </c>
    </row>
    <row r="31" spans="1:9" x14ac:dyDescent="0.2">
      <c r="A31" s="2" t="s">
        <v>48</v>
      </c>
      <c r="B31" s="481">
        <v>247</v>
      </c>
      <c r="C31" s="478">
        <v>0.301614820957184</v>
      </c>
      <c r="D31" s="478">
        <v>0.27116024494171098</v>
      </c>
      <c r="E31" s="478">
        <v>0.25413179397583002</v>
      </c>
      <c r="F31" s="478">
        <v>0.105828635394573</v>
      </c>
      <c r="G31" s="478">
        <v>6.7264504730701405E-2</v>
      </c>
      <c r="H31" s="484">
        <v>2.36596775054932</v>
      </c>
      <c r="I31" s="478">
        <v>0.57277506589889504</v>
      </c>
    </row>
    <row r="32" spans="1:9" x14ac:dyDescent="0.2">
      <c r="A32" s="2" t="s">
        <v>49</v>
      </c>
      <c r="B32" s="481">
        <v>176</v>
      </c>
      <c r="C32" s="478">
        <v>0.25724205374717701</v>
      </c>
      <c r="D32" s="478">
        <v>0.37982261180877702</v>
      </c>
      <c r="E32" s="478">
        <v>0.22381642460823101</v>
      </c>
      <c r="F32" s="478">
        <v>0.11997241526842101</v>
      </c>
      <c r="G32" s="478">
        <v>1.91465131938457E-2</v>
      </c>
      <c r="H32" s="484">
        <v>2.2639586925506601</v>
      </c>
      <c r="I32" s="478">
        <v>0.6370646536897</v>
      </c>
    </row>
    <row r="33" spans="1:9" x14ac:dyDescent="0.2">
      <c r="A33" s="2" t="s">
        <v>50</v>
      </c>
      <c r="B33" s="481">
        <v>452</v>
      </c>
      <c r="C33" s="478">
        <v>0.32131639122963002</v>
      </c>
      <c r="D33" s="478">
        <v>0.36337068676948497</v>
      </c>
      <c r="E33" s="478">
        <v>0.16905091702938099</v>
      </c>
      <c r="F33" s="478">
        <v>0.112066172063351</v>
      </c>
      <c r="G33" s="478">
        <v>3.4195851534604998E-2</v>
      </c>
      <c r="H33" s="484">
        <v>2.1744544506072998</v>
      </c>
      <c r="I33" s="478">
        <v>0.68468706524582501</v>
      </c>
    </row>
    <row r="34" spans="1:9" x14ac:dyDescent="0.2">
      <c r="A34" s="5" t="s">
        <v>51</v>
      </c>
      <c r="B34" s="480" t="s">
        <v>1</v>
      </c>
      <c r="C34" s="477" t="s">
        <v>1</v>
      </c>
      <c r="D34" s="477" t="s">
        <v>1</v>
      </c>
      <c r="E34" s="477" t="s">
        <v>1</v>
      </c>
      <c r="F34" s="477" t="s">
        <v>1</v>
      </c>
      <c r="G34" s="477" t="s">
        <v>1</v>
      </c>
      <c r="H34" s="483" t="s">
        <v>1</v>
      </c>
      <c r="I34" s="477" t="s">
        <v>1</v>
      </c>
    </row>
    <row r="35" spans="1:9" x14ac:dyDescent="0.2">
      <c r="A35" s="2" t="s">
        <v>52</v>
      </c>
      <c r="B35" s="481">
        <v>350</v>
      </c>
      <c r="C35" s="478">
        <v>0.26760828495025601</v>
      </c>
      <c r="D35" s="478">
        <v>0.30286797881126398</v>
      </c>
      <c r="E35" s="478">
        <v>0.23401136696338701</v>
      </c>
      <c r="F35" s="478">
        <v>0.128616273403168</v>
      </c>
      <c r="G35" s="478">
        <v>6.6896110773086506E-2</v>
      </c>
      <c r="H35" s="484">
        <v>2.4243240356445299</v>
      </c>
      <c r="I35" s="478">
        <v>0.57047625526076196</v>
      </c>
    </row>
    <row r="36" spans="1:9" x14ac:dyDescent="0.2">
      <c r="A36" s="2" t="s">
        <v>53</v>
      </c>
      <c r="B36" s="481">
        <v>414</v>
      </c>
      <c r="C36" s="478">
        <v>0.33428639173507702</v>
      </c>
      <c r="D36" s="478">
        <v>0.32990837097168002</v>
      </c>
      <c r="E36" s="478">
        <v>0.19113194942474401</v>
      </c>
      <c r="F36" s="478">
        <v>9.8291158676147503E-2</v>
      </c>
      <c r="G36" s="478">
        <v>4.63821329176426E-2</v>
      </c>
      <c r="H36" s="484">
        <v>2.1925742626190199</v>
      </c>
      <c r="I36" s="478">
        <v>0.66419476023243795</v>
      </c>
    </row>
    <row r="37" spans="1:9" x14ac:dyDescent="0.2">
      <c r="A37" s="2" t="s">
        <v>54</v>
      </c>
      <c r="B37" s="481">
        <v>134</v>
      </c>
      <c r="C37" s="478">
        <v>0.34958481788635298</v>
      </c>
      <c r="D37" s="478">
        <v>0.284407079219818</v>
      </c>
      <c r="E37" s="478">
        <v>0.234488785266876</v>
      </c>
      <c r="F37" s="478">
        <v>9.0781271457672105E-2</v>
      </c>
      <c r="G37" s="478">
        <v>4.0738049894571297E-2</v>
      </c>
      <c r="H37" s="484">
        <v>2.18868064880371</v>
      </c>
      <c r="I37" s="478">
        <v>0.63399189474436701</v>
      </c>
    </row>
    <row r="38" spans="1:9" x14ac:dyDescent="0.2">
      <c r="A38" s="2" t="s">
        <v>55</v>
      </c>
      <c r="B38" s="481">
        <v>115</v>
      </c>
      <c r="C38" s="478">
        <v>0.29504555463790899</v>
      </c>
      <c r="D38" s="478">
        <v>0.44451546669006298</v>
      </c>
      <c r="E38" s="478">
        <v>0.15261751413345301</v>
      </c>
      <c r="F38" s="478">
        <v>6.31562694907188E-2</v>
      </c>
      <c r="G38" s="478">
        <v>4.4665176421403899E-2</v>
      </c>
      <c r="H38" s="484">
        <v>2.11788010597229</v>
      </c>
      <c r="I38" s="478">
        <v>0.73956103510337001</v>
      </c>
    </row>
    <row r="39" spans="1:9" x14ac:dyDescent="0.2">
      <c r="A39" s="5" t="s">
        <v>56</v>
      </c>
      <c r="B39" s="480" t="s">
        <v>1</v>
      </c>
      <c r="C39" s="477" t="s">
        <v>1</v>
      </c>
      <c r="D39" s="477" t="s">
        <v>1</v>
      </c>
      <c r="E39" s="477" t="s">
        <v>1</v>
      </c>
      <c r="F39" s="477" t="s">
        <v>1</v>
      </c>
      <c r="G39" s="477" t="s">
        <v>1</v>
      </c>
      <c r="H39" s="483" t="s">
        <v>1</v>
      </c>
      <c r="I39" s="477" t="s">
        <v>1</v>
      </c>
    </row>
    <row r="40" spans="1:9" x14ac:dyDescent="0.2">
      <c r="A40" s="2" t="s">
        <v>57</v>
      </c>
      <c r="B40" s="481">
        <v>886</v>
      </c>
      <c r="C40" s="478">
        <v>0.263698220252991</v>
      </c>
      <c r="D40" s="478">
        <v>0.32133871316909801</v>
      </c>
      <c r="E40" s="478">
        <v>0.22809861600399001</v>
      </c>
      <c r="F40" s="478">
        <v>0.1235661059618</v>
      </c>
      <c r="G40" s="478">
        <v>6.3298344612121596E-2</v>
      </c>
      <c r="H40" s="484">
        <v>2.40142774581909</v>
      </c>
      <c r="I40" s="478">
        <v>0.58503693342208896</v>
      </c>
    </row>
    <row r="41" spans="1:9" x14ac:dyDescent="0.2">
      <c r="A41" s="2" t="s">
        <v>58</v>
      </c>
      <c r="B41" s="481">
        <v>108</v>
      </c>
      <c r="C41" s="478">
        <v>0.44017785787582397</v>
      </c>
      <c r="D41" s="478">
        <v>0.32881703972816501</v>
      </c>
      <c r="E41" s="478">
        <v>0.15510313212871599</v>
      </c>
      <c r="F41" s="478">
        <v>4.8138216137885999E-2</v>
      </c>
      <c r="G41" s="478">
        <v>2.7763755992054901E-2</v>
      </c>
      <c r="H41" s="484">
        <v>1.89449298381805</v>
      </c>
      <c r="I41" s="478">
        <v>0.76899489617162398</v>
      </c>
    </row>
    <row r="42" spans="1:9" x14ac:dyDescent="0.2">
      <c r="A42" s="5" t="s">
        <v>59</v>
      </c>
      <c r="B42" s="480" t="s">
        <v>1</v>
      </c>
      <c r="C42" s="477" t="s">
        <v>1</v>
      </c>
      <c r="D42" s="477" t="s">
        <v>1</v>
      </c>
      <c r="E42" s="477" t="s">
        <v>1</v>
      </c>
      <c r="F42" s="477" t="s">
        <v>1</v>
      </c>
      <c r="G42" s="477" t="s">
        <v>1</v>
      </c>
      <c r="H42" s="483" t="s">
        <v>1</v>
      </c>
      <c r="I42" s="477" t="s">
        <v>1</v>
      </c>
    </row>
    <row r="43" spans="1:9" x14ac:dyDescent="0.2">
      <c r="A43" s="2" t="s">
        <v>60</v>
      </c>
      <c r="B43" s="481">
        <v>771</v>
      </c>
      <c r="C43" s="478">
        <v>0.26763015985488903</v>
      </c>
      <c r="D43" s="478">
        <v>0.31340843439102201</v>
      </c>
      <c r="E43" s="478">
        <v>0.23775508999824499</v>
      </c>
      <c r="F43" s="478">
        <v>0.123828262090683</v>
      </c>
      <c r="G43" s="478">
        <v>5.7378072291612597E-2</v>
      </c>
      <c r="H43" s="484">
        <v>2.3899157047271702</v>
      </c>
      <c r="I43" s="478">
        <v>0.58103858342322401</v>
      </c>
    </row>
    <row r="44" spans="1:9" x14ac:dyDescent="0.2">
      <c r="A44" s="2" t="s">
        <v>61</v>
      </c>
      <c r="B44" s="481">
        <v>141</v>
      </c>
      <c r="C44" s="478">
        <v>0.22605173289775801</v>
      </c>
      <c r="D44" s="478">
        <v>0.38122442364692699</v>
      </c>
      <c r="E44" s="478">
        <v>0.18101347982883501</v>
      </c>
      <c r="F44" s="478">
        <v>0.106576733291149</v>
      </c>
      <c r="G44" s="478">
        <v>0.105133630335331</v>
      </c>
      <c r="H44" s="484">
        <v>2.4835162162780802</v>
      </c>
      <c r="I44" s="478">
        <v>0.60727615654468503</v>
      </c>
    </row>
    <row r="45" spans="1:9" x14ac:dyDescent="0.2">
      <c r="A45" s="2" t="s">
        <v>62</v>
      </c>
      <c r="B45" s="481">
        <v>93</v>
      </c>
      <c r="C45" s="478">
        <v>0.47724899649620101</v>
      </c>
      <c r="D45" s="478">
        <v>0.32255029678344699</v>
      </c>
      <c r="E45" s="478">
        <v>0.13160890340805101</v>
      </c>
      <c r="F45" s="478">
        <v>4.7310005873441703E-2</v>
      </c>
      <c r="G45" s="478">
        <v>2.12818011641502E-2</v>
      </c>
      <c r="H45" s="484">
        <v>1.8128253221511801</v>
      </c>
      <c r="I45" s="478">
        <v>0.79979929030016295</v>
      </c>
    </row>
    <row r="46" spans="1:9" x14ac:dyDescent="0.2">
      <c r="A46" s="5" t="s">
        <v>63</v>
      </c>
      <c r="B46" s="480" t="s">
        <v>1</v>
      </c>
      <c r="C46" s="477" t="s">
        <v>1</v>
      </c>
      <c r="D46" s="477" t="s">
        <v>1</v>
      </c>
      <c r="E46" s="477" t="s">
        <v>1</v>
      </c>
      <c r="F46" s="477" t="s">
        <v>1</v>
      </c>
      <c r="G46" s="477" t="s">
        <v>1</v>
      </c>
      <c r="H46" s="483" t="s">
        <v>1</v>
      </c>
      <c r="I46" s="477" t="s">
        <v>1</v>
      </c>
    </row>
    <row r="47" spans="1:9" x14ac:dyDescent="0.2">
      <c r="A47" s="2" t="s">
        <v>64</v>
      </c>
      <c r="B47" s="481">
        <v>123</v>
      </c>
      <c r="C47" s="478">
        <v>0.30363932251930198</v>
      </c>
      <c r="D47" s="478">
        <v>0.40482568740844699</v>
      </c>
      <c r="E47" s="478">
        <v>0.178474381566048</v>
      </c>
      <c r="F47" s="478">
        <v>6.0826722532510799E-2</v>
      </c>
      <c r="G47" s="478">
        <v>5.2233904600143398E-2</v>
      </c>
      <c r="H47" s="484">
        <v>2.1531901359558101</v>
      </c>
      <c r="I47" s="478">
        <v>0.70846499673156105</v>
      </c>
    </row>
    <row r="48" spans="1:9" x14ac:dyDescent="0.2">
      <c r="A48" s="2" t="s">
        <v>65</v>
      </c>
      <c r="B48" s="481">
        <v>71</v>
      </c>
      <c r="C48" s="478">
        <v>0.30717867612838701</v>
      </c>
      <c r="D48" s="478">
        <v>0.25540292263031</v>
      </c>
      <c r="E48" s="478">
        <v>0.244216114282608</v>
      </c>
      <c r="F48" s="478">
        <v>6.4059436321258503E-2</v>
      </c>
      <c r="G48" s="478">
        <v>0.129142865538597</v>
      </c>
      <c r="H48" s="484">
        <v>2.4525849819183301</v>
      </c>
      <c r="I48" s="478">
        <v>0.56258159037557898</v>
      </c>
    </row>
    <row r="49" spans="1:9" x14ac:dyDescent="0.2">
      <c r="A49" s="2" t="s">
        <v>66</v>
      </c>
      <c r="B49" s="481">
        <v>135</v>
      </c>
      <c r="C49" s="478">
        <v>0.31818258762359602</v>
      </c>
      <c r="D49" s="478">
        <v>0.32257321476936301</v>
      </c>
      <c r="E49" s="478">
        <v>0.20071181654930101</v>
      </c>
      <c r="F49" s="478">
        <v>8.4678187966346699E-2</v>
      </c>
      <c r="G49" s="478">
        <v>7.3854207992553697E-2</v>
      </c>
      <c r="H49" s="484">
        <v>2.27344822883606</v>
      </c>
      <c r="I49" s="478">
        <v>0.64075579284495399</v>
      </c>
    </row>
    <row r="50" spans="1:9" x14ac:dyDescent="0.2">
      <c r="A50" s="2" t="s">
        <v>67</v>
      </c>
      <c r="B50" s="481">
        <v>117</v>
      </c>
      <c r="C50" s="478">
        <v>0.31184309720992998</v>
      </c>
      <c r="D50" s="478">
        <v>0.227948904037476</v>
      </c>
      <c r="E50" s="478">
        <v>0.212900951504707</v>
      </c>
      <c r="F50" s="478">
        <v>0.226685374975204</v>
      </c>
      <c r="G50" s="478">
        <v>2.0621689036488498E-2</v>
      </c>
      <c r="H50" s="484">
        <v>2.4162936210632302</v>
      </c>
      <c r="I50" s="478">
        <v>0.53979199219843799</v>
      </c>
    </row>
    <row r="51" spans="1:9" x14ac:dyDescent="0.2">
      <c r="A51" s="2" t="s">
        <v>68</v>
      </c>
      <c r="B51" s="481">
        <v>131</v>
      </c>
      <c r="C51" s="478">
        <v>0.29230785369873002</v>
      </c>
      <c r="D51" s="478">
        <v>0.27577841281890902</v>
      </c>
      <c r="E51" s="478">
        <v>0.21238669753074599</v>
      </c>
      <c r="F51" s="478">
        <v>0.15436881780624401</v>
      </c>
      <c r="G51" s="478">
        <v>6.5158203244209303E-2</v>
      </c>
      <c r="H51" s="484">
        <v>2.4242911338806201</v>
      </c>
      <c r="I51" s="478">
        <v>0.56808627498278397</v>
      </c>
    </row>
    <row r="52" spans="1:9" x14ac:dyDescent="0.2">
      <c r="A52" s="2" t="s">
        <v>69</v>
      </c>
      <c r="B52" s="481">
        <v>99</v>
      </c>
      <c r="C52" s="478">
        <v>0.22639904916286499</v>
      </c>
      <c r="D52" s="478">
        <v>0.50841867923736594</v>
      </c>
      <c r="E52" s="478">
        <v>0.14850388467311901</v>
      </c>
      <c r="F52" s="478">
        <v>7.6049171388149303E-2</v>
      </c>
      <c r="G52" s="478">
        <v>4.0629208087921101E-2</v>
      </c>
      <c r="H52" s="484">
        <v>2.1960906982421902</v>
      </c>
      <c r="I52" s="478">
        <v>0.73481773387504901</v>
      </c>
    </row>
    <row r="53" spans="1:9" x14ac:dyDescent="0.2">
      <c r="A53" s="2" t="s">
        <v>70</v>
      </c>
      <c r="B53" s="481">
        <v>57</v>
      </c>
      <c r="C53" s="478">
        <v>0.39624089002609297</v>
      </c>
      <c r="D53" s="478">
        <v>0.218297004699707</v>
      </c>
      <c r="E53" s="478">
        <v>0.26792407035827598</v>
      </c>
      <c r="F53" s="478">
        <v>8.3431698381900801E-2</v>
      </c>
      <c r="G53" s="478">
        <v>3.4106314182281501E-2</v>
      </c>
      <c r="H53" s="484">
        <v>2.1408655643463099</v>
      </c>
      <c r="I53" s="478">
        <v>0.61453790846179202</v>
      </c>
    </row>
    <row r="54" spans="1:9" x14ac:dyDescent="0.2">
      <c r="A54" s="2" t="s">
        <v>71</v>
      </c>
      <c r="B54" s="481">
        <v>99</v>
      </c>
      <c r="C54" s="478">
        <v>0.19038516283035301</v>
      </c>
      <c r="D54" s="478">
        <v>0.25497281551361101</v>
      </c>
      <c r="E54" s="478">
        <v>0.309584140777588</v>
      </c>
      <c r="F54" s="478">
        <v>0.140969634056091</v>
      </c>
      <c r="G54" s="478">
        <v>0.104088246822357</v>
      </c>
      <c r="H54" s="484">
        <v>2.7134029865264901</v>
      </c>
      <c r="I54" s="478">
        <v>0.44535797834396401</v>
      </c>
    </row>
    <row r="55" spans="1:9" x14ac:dyDescent="0.2">
      <c r="A55" s="2" t="s">
        <v>72</v>
      </c>
      <c r="B55" s="481">
        <v>53</v>
      </c>
      <c r="C55" s="478">
        <v>0.37148341536521901</v>
      </c>
      <c r="D55" s="478">
        <v>0.31878617405891402</v>
      </c>
      <c r="E55" s="478">
        <v>0.20947042107582101</v>
      </c>
      <c r="F55" s="478">
        <v>8.1229239702224704E-2</v>
      </c>
      <c r="G55" s="478">
        <v>1.90307572484016E-2</v>
      </c>
      <c r="H55" s="484">
        <v>2.0575377941131601</v>
      </c>
      <c r="I55" s="478">
        <v>0.69026958428122398</v>
      </c>
    </row>
    <row r="56" spans="1:9" x14ac:dyDescent="0.2">
      <c r="A56" s="2" t="s">
        <v>73</v>
      </c>
      <c r="B56" s="481">
        <v>137</v>
      </c>
      <c r="C56" s="478">
        <v>0.31241592764854398</v>
      </c>
      <c r="D56" s="478">
        <v>0.39988699555397</v>
      </c>
      <c r="E56" s="478">
        <v>0.16662630438804599</v>
      </c>
      <c r="F56" s="478">
        <v>8.3597570657730103E-2</v>
      </c>
      <c r="G56" s="478">
        <v>3.7473186850547797E-2</v>
      </c>
      <c r="H56" s="484">
        <v>2.1338250637054399</v>
      </c>
      <c r="I56" s="478">
        <v>0.71230293381665499</v>
      </c>
    </row>
    <row r="57" spans="1:9" x14ac:dyDescent="0.2">
      <c r="A57" s="5" t="s">
        <v>74</v>
      </c>
      <c r="B57" s="480" t="s">
        <v>1</v>
      </c>
      <c r="C57" s="477" t="s">
        <v>1</v>
      </c>
      <c r="D57" s="477" t="s">
        <v>1</v>
      </c>
      <c r="E57" s="477" t="s">
        <v>1</v>
      </c>
      <c r="F57" s="477" t="s">
        <v>1</v>
      </c>
      <c r="G57" s="477" t="s">
        <v>1</v>
      </c>
      <c r="H57" s="483" t="s">
        <v>1</v>
      </c>
      <c r="I57" s="477" t="s">
        <v>1</v>
      </c>
    </row>
    <row r="58" spans="1:9" x14ac:dyDescent="0.2">
      <c r="A58" s="2" t="s">
        <v>75</v>
      </c>
      <c r="B58" s="481">
        <v>123</v>
      </c>
      <c r="C58" s="478">
        <v>0.30363932251930198</v>
      </c>
      <c r="D58" s="478">
        <v>0.40482568740844699</v>
      </c>
      <c r="E58" s="478">
        <v>0.178474381566048</v>
      </c>
      <c r="F58" s="478">
        <v>6.0826722532510799E-2</v>
      </c>
      <c r="G58" s="478">
        <v>5.2233904600143398E-2</v>
      </c>
      <c r="H58" s="484">
        <v>2.1531901359558101</v>
      </c>
      <c r="I58" s="478">
        <v>0.70846499673156105</v>
      </c>
    </row>
    <row r="59" spans="1:9" x14ac:dyDescent="0.2">
      <c r="A59" s="2" t="s">
        <v>76</v>
      </c>
      <c r="B59" s="481">
        <v>614</v>
      </c>
      <c r="C59" s="478">
        <v>0.26398855447769198</v>
      </c>
      <c r="D59" s="478">
        <v>0.32000884413719199</v>
      </c>
      <c r="E59" s="478">
        <v>0.210801661014557</v>
      </c>
      <c r="F59" s="478">
        <v>0.130511090159416</v>
      </c>
      <c r="G59" s="478">
        <v>7.46898353099823E-2</v>
      </c>
      <c r="H59" s="484">
        <v>2.4319047927856401</v>
      </c>
      <c r="I59" s="478">
        <v>0.58399740731712302</v>
      </c>
    </row>
    <row r="60" spans="1:9" x14ac:dyDescent="0.2">
      <c r="A60" s="2" t="s">
        <v>77</v>
      </c>
      <c r="B60" s="481">
        <v>195</v>
      </c>
      <c r="C60" s="478">
        <v>0.38315692543983498</v>
      </c>
      <c r="D60" s="478">
        <v>0.31930619478225702</v>
      </c>
      <c r="E60" s="478">
        <v>0.18531137704849199</v>
      </c>
      <c r="F60" s="478">
        <v>8.3728075027465806E-2</v>
      </c>
      <c r="G60" s="478">
        <v>2.8497448191046701E-2</v>
      </c>
      <c r="H60" s="484">
        <v>2.05510282516479</v>
      </c>
      <c r="I60" s="478">
        <v>0.70246310582925697</v>
      </c>
    </row>
    <row r="61" spans="1:9" x14ac:dyDescent="0.2">
      <c r="A61" s="2" t="s">
        <v>78</v>
      </c>
      <c r="B61" s="481">
        <v>90</v>
      </c>
      <c r="C61" s="478">
        <v>0.30717256665229797</v>
      </c>
      <c r="D61" s="478">
        <v>0.25948750972747803</v>
      </c>
      <c r="E61" s="478">
        <v>0.34071919322013899</v>
      </c>
      <c r="F61" s="478">
        <v>5.9836484491825097E-2</v>
      </c>
      <c r="G61" s="478">
        <v>3.2784212380647701E-2</v>
      </c>
      <c r="H61" s="484">
        <v>2.2515721321106001</v>
      </c>
      <c r="I61" s="478">
        <v>0.56666009537853601</v>
      </c>
    </row>
    <row r="62" spans="1:9" x14ac:dyDescent="0.2">
      <c r="A62" s="5" t="s">
        <v>79</v>
      </c>
      <c r="B62" s="480" t="s">
        <v>1</v>
      </c>
      <c r="C62" s="477" t="s">
        <v>1</v>
      </c>
      <c r="D62" s="477" t="s">
        <v>1</v>
      </c>
      <c r="E62" s="477" t="s">
        <v>1</v>
      </c>
      <c r="F62" s="477" t="s">
        <v>1</v>
      </c>
      <c r="G62" s="477" t="s">
        <v>1</v>
      </c>
      <c r="H62" s="483" t="s">
        <v>1</v>
      </c>
      <c r="I62" s="477" t="s">
        <v>1</v>
      </c>
    </row>
    <row r="63" spans="1:9" x14ac:dyDescent="0.2">
      <c r="A63" s="2" t="s">
        <v>80</v>
      </c>
      <c r="B63" s="481">
        <v>836</v>
      </c>
      <c r="C63" s="478">
        <v>0.290321946144104</v>
      </c>
      <c r="D63" s="478">
        <v>0.315802931785583</v>
      </c>
      <c r="E63" s="478">
        <v>0.218336001038551</v>
      </c>
      <c r="F63" s="478">
        <v>0.116568207740784</v>
      </c>
      <c r="G63" s="478">
        <v>5.89709281921387E-2</v>
      </c>
      <c r="H63" s="484">
        <v>2.33806324005127</v>
      </c>
      <c r="I63" s="478">
        <v>0.60612486889772299</v>
      </c>
    </row>
    <row r="64" spans="1:9" x14ac:dyDescent="0.2">
      <c r="A64" s="2" t="s">
        <v>81</v>
      </c>
      <c r="B64" s="481">
        <v>28</v>
      </c>
      <c r="C64" s="478" t="s">
        <v>1</v>
      </c>
      <c r="D64" s="478" t="s">
        <v>1</v>
      </c>
      <c r="E64" s="478" t="s">
        <v>1</v>
      </c>
      <c r="F64" s="478" t="s">
        <v>1</v>
      </c>
      <c r="G64" s="478" t="s">
        <v>1</v>
      </c>
      <c r="H64" s="484" t="s">
        <v>1</v>
      </c>
      <c r="I64" s="478" t="s">
        <v>1</v>
      </c>
    </row>
    <row r="65" spans="1:9" x14ac:dyDescent="0.2">
      <c r="A65" s="2" t="s">
        <v>82</v>
      </c>
      <c r="B65" s="481">
        <v>54</v>
      </c>
      <c r="C65" s="478">
        <v>0.32646989822387701</v>
      </c>
      <c r="D65" s="478">
        <v>0.37473160028457603</v>
      </c>
      <c r="E65" s="478">
        <v>0.20243735611438801</v>
      </c>
      <c r="F65" s="478">
        <v>6.8695664405822796E-2</v>
      </c>
      <c r="G65" s="478">
        <v>2.7665480971336399E-2</v>
      </c>
      <c r="H65" s="484">
        <v>2.0963551998138401</v>
      </c>
      <c r="I65" s="478">
        <v>0.70120149850845304</v>
      </c>
    </row>
    <row r="66" spans="1:9" x14ac:dyDescent="0.2">
      <c r="A66" s="2" t="s">
        <v>83</v>
      </c>
      <c r="B66" s="481">
        <v>91</v>
      </c>
      <c r="C66" s="478">
        <v>0.39218473434448198</v>
      </c>
      <c r="D66" s="478">
        <v>0.31097301840782199</v>
      </c>
      <c r="E66" s="478">
        <v>0.17620384693145799</v>
      </c>
      <c r="F66" s="478">
        <v>8.0386385321617099E-2</v>
      </c>
      <c r="G66" s="478">
        <v>4.0252022445201902E-2</v>
      </c>
      <c r="H66" s="484">
        <v>2.0655479431152299</v>
      </c>
      <c r="I66" s="478">
        <v>0.70315774751337101</v>
      </c>
    </row>
    <row r="67" spans="1:9" x14ac:dyDescent="0.2">
      <c r="A67" s="5" t="s">
        <v>84</v>
      </c>
      <c r="B67" s="480" t="s">
        <v>1</v>
      </c>
      <c r="C67" s="477" t="s">
        <v>1</v>
      </c>
      <c r="D67" s="477" t="s">
        <v>1</v>
      </c>
      <c r="E67" s="477" t="s">
        <v>1</v>
      </c>
      <c r="F67" s="477" t="s">
        <v>1</v>
      </c>
      <c r="G67" s="477" t="s">
        <v>1</v>
      </c>
      <c r="H67" s="483" t="s">
        <v>1</v>
      </c>
      <c r="I67" s="477" t="s">
        <v>1</v>
      </c>
    </row>
    <row r="68" spans="1:9" x14ac:dyDescent="0.2">
      <c r="A68" s="2" t="s">
        <v>85</v>
      </c>
      <c r="B68" s="481">
        <v>917</v>
      </c>
      <c r="C68" s="478">
        <v>0.29319378733634899</v>
      </c>
      <c r="D68" s="478">
        <v>0.32488390803337103</v>
      </c>
      <c r="E68" s="478">
        <v>0.214452594518661</v>
      </c>
      <c r="F68" s="478">
        <v>0.113388016819954</v>
      </c>
      <c r="G68" s="478">
        <v>5.4081708192825297E-2</v>
      </c>
      <c r="H68" s="484">
        <v>2.3102798461914098</v>
      </c>
      <c r="I68" s="478">
        <v>0.61807768615964498</v>
      </c>
    </row>
    <row r="69" spans="1:9" x14ac:dyDescent="0.2">
      <c r="A69" s="2" t="s">
        <v>86</v>
      </c>
      <c r="B69" s="481">
        <v>16</v>
      </c>
      <c r="C69" s="478" t="s">
        <v>1</v>
      </c>
      <c r="D69" s="478" t="s">
        <v>1</v>
      </c>
      <c r="E69" s="478" t="s">
        <v>1</v>
      </c>
      <c r="F69" s="478" t="s">
        <v>1</v>
      </c>
      <c r="G69" s="478" t="s">
        <v>1</v>
      </c>
      <c r="H69" s="484" t="s">
        <v>1</v>
      </c>
      <c r="I69" s="478" t="s">
        <v>1</v>
      </c>
    </row>
    <row r="70" spans="1:9" x14ac:dyDescent="0.2">
      <c r="A70" s="2" t="s">
        <v>87</v>
      </c>
      <c r="B70" s="481">
        <v>82</v>
      </c>
      <c r="C70" s="478">
        <v>0.26505002379417397</v>
      </c>
      <c r="D70" s="478">
        <v>0.34273838996887201</v>
      </c>
      <c r="E70" s="478">
        <v>0.22104550898075101</v>
      </c>
      <c r="F70" s="478">
        <v>5.3206592798232998E-2</v>
      </c>
      <c r="G70" s="478">
        <v>0.11795948445797</v>
      </c>
      <c r="H70" s="484">
        <v>2.4162871837615998</v>
      </c>
      <c r="I70" s="478">
        <v>0.60778841376304604</v>
      </c>
    </row>
    <row r="71" spans="1:9" x14ac:dyDescent="0.2">
      <c r="A71" s="2" t="s">
        <v>88</v>
      </c>
      <c r="B71" s="481">
        <v>6</v>
      </c>
      <c r="C71" s="478" t="s">
        <v>1</v>
      </c>
      <c r="D71" s="478" t="s">
        <v>1</v>
      </c>
      <c r="E71" s="478" t="s">
        <v>1</v>
      </c>
      <c r="F71" s="478" t="s">
        <v>1</v>
      </c>
      <c r="G71" s="478" t="s">
        <v>1</v>
      </c>
      <c r="H71" s="484" t="s">
        <v>1</v>
      </c>
      <c r="I71" s="478" t="s">
        <v>1</v>
      </c>
    </row>
    <row r="72" spans="1:9" x14ac:dyDescent="0.2">
      <c r="A72" s="5" t="s">
        <v>89</v>
      </c>
      <c r="B72" s="480" t="s">
        <v>1</v>
      </c>
      <c r="C72" s="477" t="s">
        <v>1</v>
      </c>
      <c r="D72" s="477" t="s">
        <v>1</v>
      </c>
      <c r="E72" s="477" t="s">
        <v>1</v>
      </c>
      <c r="F72" s="477" t="s">
        <v>1</v>
      </c>
      <c r="G72" s="477" t="s">
        <v>1</v>
      </c>
      <c r="H72" s="483" t="s">
        <v>1</v>
      </c>
      <c r="I72" s="477" t="s">
        <v>1</v>
      </c>
    </row>
    <row r="73" spans="1:9" x14ac:dyDescent="0.2">
      <c r="A73" s="2" t="s">
        <v>89</v>
      </c>
      <c r="B73" s="481">
        <v>861</v>
      </c>
      <c r="C73" s="478">
        <v>0.29274290800094599</v>
      </c>
      <c r="D73" s="478">
        <v>0.33103784918785101</v>
      </c>
      <c r="E73" s="478">
        <v>0.20297494530677801</v>
      </c>
      <c r="F73" s="478">
        <v>0.108706995844841</v>
      </c>
      <c r="G73" s="478">
        <v>6.4537324011325795E-2</v>
      </c>
      <c r="H73" s="484">
        <v>2.3212580680847199</v>
      </c>
      <c r="I73" s="478">
        <v>0.62378074324621102</v>
      </c>
    </row>
    <row r="74" spans="1:9" x14ac:dyDescent="0.2">
      <c r="A74" s="2" t="s">
        <v>90</v>
      </c>
      <c r="B74" s="481">
        <v>156</v>
      </c>
      <c r="C74" s="478">
        <v>0.34721297025680498</v>
      </c>
      <c r="D74" s="478">
        <v>0.26870283484458901</v>
      </c>
      <c r="E74" s="478">
        <v>0.26227059960365301</v>
      </c>
      <c r="F74" s="478">
        <v>0.110448740422726</v>
      </c>
      <c r="G74" s="478">
        <v>1.1364880949258801E-2</v>
      </c>
      <c r="H74" s="484">
        <v>2.1700496673584002</v>
      </c>
      <c r="I74" s="478">
        <v>0.61591578904013899</v>
      </c>
    </row>
    <row r="75" spans="1:9" x14ac:dyDescent="0.2">
      <c r="A75" s="5" t="s">
        <v>91</v>
      </c>
      <c r="B75" s="480" t="s">
        <v>1</v>
      </c>
      <c r="C75" s="477" t="s">
        <v>1</v>
      </c>
      <c r="D75" s="477" t="s">
        <v>1</v>
      </c>
      <c r="E75" s="477" t="s">
        <v>1</v>
      </c>
      <c r="F75" s="477" t="s">
        <v>1</v>
      </c>
      <c r="G75" s="477" t="s">
        <v>1</v>
      </c>
      <c r="H75" s="483" t="s">
        <v>1</v>
      </c>
      <c r="I75" s="477" t="s">
        <v>1</v>
      </c>
    </row>
    <row r="76" spans="1:9" x14ac:dyDescent="0.2">
      <c r="A76" s="2" t="s">
        <v>92</v>
      </c>
      <c r="B76" s="481">
        <v>437</v>
      </c>
      <c r="C76" s="478">
        <v>0.32532534003257801</v>
      </c>
      <c r="D76" s="478">
        <v>0.368996232748032</v>
      </c>
      <c r="E76" s="478">
        <v>0.17702582478523299</v>
      </c>
      <c r="F76" s="478">
        <v>8.4789752960205106E-2</v>
      </c>
      <c r="G76" s="478">
        <v>4.3862860649824101E-2</v>
      </c>
      <c r="H76" s="484">
        <v>2.1528685092925999</v>
      </c>
      <c r="I76" s="478">
        <v>0.69432156502096098</v>
      </c>
    </row>
    <row r="77" spans="1:9" x14ac:dyDescent="0.2">
      <c r="A77" s="2" t="s">
        <v>93</v>
      </c>
      <c r="B77" s="481">
        <v>191</v>
      </c>
      <c r="C77" s="478">
        <v>0.259954363107681</v>
      </c>
      <c r="D77" s="478">
        <v>0.31066092848777799</v>
      </c>
      <c r="E77" s="478">
        <v>0.25281572341918901</v>
      </c>
      <c r="F77" s="478">
        <v>0.12935404479503601</v>
      </c>
      <c r="G77" s="478">
        <v>4.72149290144444E-2</v>
      </c>
      <c r="H77" s="484">
        <v>2.3932142257690399</v>
      </c>
      <c r="I77" s="478">
        <v>0.57061529797258204</v>
      </c>
    </row>
    <row r="78" spans="1:9" x14ac:dyDescent="0.2">
      <c r="A78" s="2" t="s">
        <v>94</v>
      </c>
      <c r="B78" s="481">
        <v>382</v>
      </c>
      <c r="C78" s="478">
        <v>0.27793657779693598</v>
      </c>
      <c r="D78" s="478">
        <v>0.26963582634925798</v>
      </c>
      <c r="E78" s="478">
        <v>0.23482602834701499</v>
      </c>
      <c r="F78" s="478">
        <v>0.13231784105300901</v>
      </c>
      <c r="G78" s="478">
        <v>8.5283733904361697E-2</v>
      </c>
      <c r="H78" s="484">
        <v>2.4773762226104701</v>
      </c>
      <c r="I78" s="478">
        <v>0.54757240006646202</v>
      </c>
    </row>
    <row r="79" spans="1:9" x14ac:dyDescent="0.2">
      <c r="A79" s="5" t="s">
        <v>95</v>
      </c>
      <c r="B79" s="480" t="s">
        <v>1</v>
      </c>
      <c r="C79" s="477" t="s">
        <v>1</v>
      </c>
      <c r="D79" s="477" t="s">
        <v>1</v>
      </c>
      <c r="E79" s="477" t="s">
        <v>1</v>
      </c>
      <c r="F79" s="477" t="s">
        <v>1</v>
      </c>
      <c r="G79" s="477" t="s">
        <v>1</v>
      </c>
      <c r="H79" s="483" t="s">
        <v>1</v>
      </c>
      <c r="I79" s="477" t="s">
        <v>1</v>
      </c>
    </row>
    <row r="80" spans="1:9" x14ac:dyDescent="0.2">
      <c r="A80" s="2" t="s">
        <v>96</v>
      </c>
      <c r="B80" s="481">
        <v>221</v>
      </c>
      <c r="C80" s="478">
        <v>0.20045457780361201</v>
      </c>
      <c r="D80" s="478">
        <v>0.34542065858840898</v>
      </c>
      <c r="E80" s="478">
        <v>0.24552620947361001</v>
      </c>
      <c r="F80" s="478">
        <v>0.15853083133697499</v>
      </c>
      <c r="G80" s="478">
        <v>5.0067733973264701E-2</v>
      </c>
      <c r="H80" s="484">
        <v>2.5123364925384499</v>
      </c>
      <c r="I80" s="478">
        <v>0.54587523029138996</v>
      </c>
    </row>
    <row r="81" spans="1:9" x14ac:dyDescent="0.2">
      <c r="A81" s="2" t="s">
        <v>97</v>
      </c>
      <c r="B81" s="481">
        <v>177</v>
      </c>
      <c r="C81" s="478">
        <v>0.301462411880493</v>
      </c>
      <c r="D81" s="478">
        <v>0.28180205821991</v>
      </c>
      <c r="E81" s="478">
        <v>0.220318272709846</v>
      </c>
      <c r="F81" s="478">
        <v>0.121110364794731</v>
      </c>
      <c r="G81" s="478">
        <v>7.53068998456001E-2</v>
      </c>
      <c r="H81" s="484">
        <v>2.3869972229003902</v>
      </c>
      <c r="I81" s="478">
        <v>0.583264465754744</v>
      </c>
    </row>
    <row r="82" spans="1:9" x14ac:dyDescent="0.2">
      <c r="A82" s="2" t="s">
        <v>98</v>
      </c>
      <c r="B82" s="481">
        <v>40</v>
      </c>
      <c r="C82" s="478">
        <v>0.22121870517730699</v>
      </c>
      <c r="D82" s="478">
        <v>0.27562063932418801</v>
      </c>
      <c r="E82" s="478">
        <v>0.318564742803574</v>
      </c>
      <c r="F82" s="478">
        <v>0.13563898205757099</v>
      </c>
      <c r="G82" s="478">
        <v>4.89569269120693E-2</v>
      </c>
      <c r="H82" s="484">
        <v>2.5154948234558101</v>
      </c>
      <c r="I82" s="478">
        <v>0.49683934635236598</v>
      </c>
    </row>
    <row r="83" spans="1:9" x14ac:dyDescent="0.2">
      <c r="A83" s="2" t="s">
        <v>99</v>
      </c>
      <c r="B83" s="481">
        <v>132</v>
      </c>
      <c r="C83" s="478">
        <v>0.35520896315574602</v>
      </c>
      <c r="D83" s="478">
        <v>0.247714072465897</v>
      </c>
      <c r="E83" s="478">
        <v>0.21528455615043601</v>
      </c>
      <c r="F83" s="478">
        <v>9.0431310236453996E-2</v>
      </c>
      <c r="G83" s="478">
        <v>9.1361097991466494E-2</v>
      </c>
      <c r="H83" s="484">
        <v>2.3150215148925799</v>
      </c>
      <c r="I83" s="478">
        <v>0.60292303562164296</v>
      </c>
    </row>
    <row r="84" spans="1:9" x14ac:dyDescent="0.2">
      <c r="A84" s="2" t="s">
        <v>100</v>
      </c>
      <c r="B84" s="481">
        <v>46</v>
      </c>
      <c r="C84" s="478">
        <v>0.26873040199279802</v>
      </c>
      <c r="D84" s="478">
        <v>0.45352843403816201</v>
      </c>
      <c r="E84" s="478">
        <v>0.118270449340343</v>
      </c>
      <c r="F84" s="478">
        <v>0.12306485325098</v>
      </c>
      <c r="G84" s="478">
        <v>3.6405880004167598E-2</v>
      </c>
      <c r="H84" s="484">
        <v>2.2048873901367201</v>
      </c>
      <c r="I84" s="478">
        <v>0.72225882257784102</v>
      </c>
    </row>
    <row r="85" spans="1:9" x14ac:dyDescent="0.2">
      <c r="A85" s="2" t="s">
        <v>101</v>
      </c>
      <c r="B85" s="481">
        <v>108</v>
      </c>
      <c r="C85" s="478">
        <v>0.32381564378738398</v>
      </c>
      <c r="D85" s="478">
        <v>0.38763624429702798</v>
      </c>
      <c r="E85" s="478">
        <v>0.183210924267769</v>
      </c>
      <c r="F85" s="478">
        <v>8.4833942353725406E-2</v>
      </c>
      <c r="G85" s="478">
        <v>2.0503258332610099E-2</v>
      </c>
      <c r="H85" s="484">
        <v>2.0905728340148899</v>
      </c>
      <c r="I85" s="478">
        <v>0.71145187880813499</v>
      </c>
    </row>
    <row r="86" spans="1:9" x14ac:dyDescent="0.2">
      <c r="A86" s="2" t="s">
        <v>102</v>
      </c>
      <c r="B86" s="481">
        <v>33</v>
      </c>
      <c r="C86" s="478">
        <v>0.15515244007110601</v>
      </c>
      <c r="D86" s="478">
        <v>0.33662453293800398</v>
      </c>
      <c r="E86" s="478">
        <v>0.322526305913925</v>
      </c>
      <c r="F86" s="478">
        <v>0.167052552103996</v>
      </c>
      <c r="G86" s="478">
        <v>1.8644165247678798E-2</v>
      </c>
      <c r="H86" s="484">
        <v>2.5574114322662398</v>
      </c>
      <c r="I86" s="478">
        <v>0.49177697484112098</v>
      </c>
    </row>
    <row r="87" spans="1:9" x14ac:dyDescent="0.2">
      <c r="A87" s="2" t="s">
        <v>103</v>
      </c>
      <c r="B87" s="481">
        <v>51</v>
      </c>
      <c r="C87" s="478">
        <v>0.53929686546325695</v>
      </c>
      <c r="D87" s="478">
        <v>0.15717622637748699</v>
      </c>
      <c r="E87" s="478">
        <v>0.22286316752433799</v>
      </c>
      <c r="F87" s="478">
        <v>7.3339030146598802E-2</v>
      </c>
      <c r="G87" s="478">
        <v>7.3246867395937399E-3</v>
      </c>
      <c r="H87" s="484">
        <v>1.85221838951111</v>
      </c>
      <c r="I87" s="478">
        <v>0.696473108381093</v>
      </c>
    </row>
    <row r="88" spans="1:9" x14ac:dyDescent="0.2">
      <c r="A88" s="2" t="s">
        <v>104</v>
      </c>
      <c r="B88" s="481">
        <v>196</v>
      </c>
      <c r="C88" s="478">
        <v>0.33293506503105202</v>
      </c>
      <c r="D88" s="478">
        <v>0.36910146474838301</v>
      </c>
      <c r="E88" s="478">
        <v>0.17109625041484799</v>
      </c>
      <c r="F88" s="478">
        <v>6.3886150717735304E-2</v>
      </c>
      <c r="G88" s="478">
        <v>6.2981069087982205E-2</v>
      </c>
      <c r="H88" s="484">
        <v>2.1548767089843799</v>
      </c>
      <c r="I88" s="478">
        <v>0.70203652977943398</v>
      </c>
    </row>
    <row r="89" spans="1:9" x14ac:dyDescent="0.2">
      <c r="A89" s="5" t="s">
        <v>105</v>
      </c>
      <c r="B89" s="480" t="s">
        <v>1</v>
      </c>
      <c r="C89" s="477" t="s">
        <v>1</v>
      </c>
      <c r="D89" s="477" t="s">
        <v>1</v>
      </c>
      <c r="E89" s="477" t="s">
        <v>1</v>
      </c>
      <c r="F89" s="477" t="s">
        <v>1</v>
      </c>
      <c r="G89" s="477" t="s">
        <v>1</v>
      </c>
      <c r="H89" s="483" t="s">
        <v>1</v>
      </c>
      <c r="I89" s="477" t="s">
        <v>1</v>
      </c>
    </row>
    <row r="90" spans="1:9" x14ac:dyDescent="0.2">
      <c r="A90" s="2" t="s">
        <v>106</v>
      </c>
      <c r="B90" s="481">
        <v>125</v>
      </c>
      <c r="C90" s="478">
        <v>0.27923330664634699</v>
      </c>
      <c r="D90" s="478">
        <v>0.30555385351181003</v>
      </c>
      <c r="E90" s="478">
        <v>0.23090168833732599</v>
      </c>
      <c r="F90" s="478">
        <v>7.0287235081195804E-2</v>
      </c>
      <c r="G90" s="478">
        <v>0.11402391642332101</v>
      </c>
      <c r="H90" s="484">
        <v>2.43431448936462</v>
      </c>
      <c r="I90" s="478">
        <v>0.58478716015815702</v>
      </c>
    </row>
    <row r="91" spans="1:9" x14ac:dyDescent="0.2">
      <c r="A91" s="2" t="s">
        <v>107</v>
      </c>
      <c r="B91" s="481">
        <v>258</v>
      </c>
      <c r="C91" s="478">
        <v>0.27586567401885997</v>
      </c>
      <c r="D91" s="478">
        <v>0.30515244603156999</v>
      </c>
      <c r="E91" s="478">
        <v>0.25161522626876798</v>
      </c>
      <c r="F91" s="478">
        <v>9.9770076572895106E-2</v>
      </c>
      <c r="G91" s="478">
        <v>6.7596599459648105E-2</v>
      </c>
      <c r="H91" s="484">
        <v>2.3780794143676798</v>
      </c>
      <c r="I91" s="478">
        <v>0.58101810706366397</v>
      </c>
    </row>
    <row r="92" spans="1:9" x14ac:dyDescent="0.2">
      <c r="A92" s="2" t="s">
        <v>108</v>
      </c>
      <c r="B92" s="481">
        <v>472</v>
      </c>
      <c r="C92" s="478">
        <v>0.29189020395278897</v>
      </c>
      <c r="D92" s="478">
        <v>0.35731852054595897</v>
      </c>
      <c r="E92" s="478">
        <v>0.18903265893459301</v>
      </c>
      <c r="F92" s="478">
        <v>0.13125732541084301</v>
      </c>
      <c r="G92" s="478">
        <v>3.0501287430524798E-2</v>
      </c>
      <c r="H92" s="484">
        <v>2.2511608600616499</v>
      </c>
      <c r="I92" s="478">
        <v>0.64920872691723996</v>
      </c>
    </row>
    <row r="93" spans="1:9" x14ac:dyDescent="0.2">
      <c r="A93" s="2" t="s">
        <v>109</v>
      </c>
      <c r="B93" s="481">
        <v>82</v>
      </c>
      <c r="C93" s="478">
        <v>0.48589813709259</v>
      </c>
      <c r="D93" s="478">
        <v>0.27585318684577897</v>
      </c>
      <c r="E93" s="478">
        <v>0.13099071383476299</v>
      </c>
      <c r="F93" s="478">
        <v>9.5945447683334406E-2</v>
      </c>
      <c r="G93" s="478">
        <v>1.13124931231141E-2</v>
      </c>
      <c r="H93" s="484">
        <v>1.87092089653015</v>
      </c>
      <c r="I93" s="478">
        <v>0.76175134025540303</v>
      </c>
    </row>
    <row r="94" spans="1:9" x14ac:dyDescent="0.2">
      <c r="A94" s="5" t="s">
        <v>110</v>
      </c>
      <c r="B94" s="480" t="s">
        <v>1</v>
      </c>
      <c r="C94" s="477" t="s">
        <v>1</v>
      </c>
      <c r="D94" s="477" t="s">
        <v>1</v>
      </c>
      <c r="E94" s="477" t="s">
        <v>1</v>
      </c>
      <c r="F94" s="477" t="s">
        <v>1</v>
      </c>
      <c r="G94" s="477" t="s">
        <v>1</v>
      </c>
      <c r="H94" s="483" t="s">
        <v>1</v>
      </c>
      <c r="I94" s="477" t="s">
        <v>1</v>
      </c>
    </row>
    <row r="95" spans="1:9" x14ac:dyDescent="0.2">
      <c r="A95" s="2" t="s">
        <v>106</v>
      </c>
      <c r="B95" s="481">
        <v>208</v>
      </c>
      <c r="C95" s="478">
        <v>0.30860599875450101</v>
      </c>
      <c r="D95" s="478">
        <v>0.27072945237159701</v>
      </c>
      <c r="E95" s="478">
        <v>0.243306338787079</v>
      </c>
      <c r="F95" s="478">
        <v>7.1636050939559895E-2</v>
      </c>
      <c r="G95" s="478">
        <v>0.105722144246101</v>
      </c>
      <c r="H95" s="484">
        <v>2.3951389789581299</v>
      </c>
      <c r="I95" s="478">
        <v>0.57933545975887002</v>
      </c>
    </row>
    <row r="96" spans="1:9" x14ac:dyDescent="0.2">
      <c r="A96" s="2" t="s">
        <v>107</v>
      </c>
      <c r="B96" s="481">
        <v>312</v>
      </c>
      <c r="C96" s="478">
        <v>0.28177368640899703</v>
      </c>
      <c r="D96" s="478">
        <v>0.32051134109497098</v>
      </c>
      <c r="E96" s="478">
        <v>0.226380199193954</v>
      </c>
      <c r="F96" s="478">
        <v>0.130866229534149</v>
      </c>
      <c r="G96" s="478">
        <v>4.0468532592058203E-2</v>
      </c>
      <c r="H96" s="484">
        <v>2.3277444839477499</v>
      </c>
      <c r="I96" s="478">
        <v>0.60228503423502699</v>
      </c>
    </row>
    <row r="97" spans="1:9" x14ac:dyDescent="0.2">
      <c r="A97" s="2" t="s">
        <v>108</v>
      </c>
      <c r="B97" s="481">
        <v>372</v>
      </c>
      <c r="C97" s="478">
        <v>0.29757672548294101</v>
      </c>
      <c r="D97" s="478">
        <v>0.37785592675209001</v>
      </c>
      <c r="E97" s="478">
        <v>0.181937456130981</v>
      </c>
      <c r="F97" s="478">
        <v>0.109324082732201</v>
      </c>
      <c r="G97" s="478">
        <v>3.3305816352367401E-2</v>
      </c>
      <c r="H97" s="484">
        <v>2.2029263973236102</v>
      </c>
      <c r="I97" s="478">
        <v>0.67543264720266605</v>
      </c>
    </row>
    <row r="98" spans="1:9" x14ac:dyDescent="0.2">
      <c r="A98" s="2" t="s">
        <v>109</v>
      </c>
      <c r="B98" s="481">
        <v>45</v>
      </c>
      <c r="C98" s="478">
        <v>0.36166352033615101</v>
      </c>
      <c r="D98" s="478">
        <v>0.349176466464996</v>
      </c>
      <c r="E98" s="478">
        <v>9.8563186824321705E-2</v>
      </c>
      <c r="F98" s="478">
        <v>0.16951979696750599</v>
      </c>
      <c r="G98" s="478">
        <v>2.1077046170830699E-2</v>
      </c>
      <c r="H98" s="484">
        <v>2.1391704082489</v>
      </c>
      <c r="I98" s="478">
        <v>0.71083997488476403</v>
      </c>
    </row>
    <row r="99" spans="1:9" x14ac:dyDescent="0.2">
      <c r="A99" s="5" t="s">
        <v>111</v>
      </c>
      <c r="B99" s="480" t="s">
        <v>1</v>
      </c>
      <c r="C99" s="477" t="s">
        <v>1</v>
      </c>
      <c r="D99" s="477" t="s">
        <v>1</v>
      </c>
      <c r="E99" s="477" t="s">
        <v>1</v>
      </c>
      <c r="F99" s="477" t="s">
        <v>1</v>
      </c>
      <c r="G99" s="477" t="s">
        <v>1</v>
      </c>
      <c r="H99" s="483" t="s">
        <v>1</v>
      </c>
      <c r="I99" s="477" t="s">
        <v>1</v>
      </c>
    </row>
    <row r="100" spans="1:9" x14ac:dyDescent="0.2">
      <c r="A100" s="2" t="s">
        <v>112</v>
      </c>
      <c r="B100" s="481">
        <v>69</v>
      </c>
      <c r="C100" s="478">
        <v>0.22754012048244501</v>
      </c>
      <c r="D100" s="478">
        <v>0.40484693646431003</v>
      </c>
      <c r="E100" s="478">
        <v>0.157964542508125</v>
      </c>
      <c r="F100" s="478">
        <v>0.13913382589817</v>
      </c>
      <c r="G100" s="478">
        <v>7.0514559745788602E-2</v>
      </c>
      <c r="H100" s="484">
        <v>2.4202358722686799</v>
      </c>
      <c r="I100" s="478">
        <v>0.63238706637005604</v>
      </c>
    </row>
    <row r="101" spans="1:9" x14ac:dyDescent="0.2">
      <c r="A101" s="2" t="s">
        <v>113</v>
      </c>
      <c r="B101" s="481">
        <v>209</v>
      </c>
      <c r="C101" s="478">
        <v>0.296525359153748</v>
      </c>
      <c r="D101" s="478">
        <v>0.33091205358505199</v>
      </c>
      <c r="E101" s="478">
        <v>0.21762040257453899</v>
      </c>
      <c r="F101" s="478">
        <v>0.11156238615512799</v>
      </c>
      <c r="G101" s="478">
        <v>4.3379805982112898E-2</v>
      </c>
      <c r="H101" s="484">
        <v>2.2743592262268102</v>
      </c>
      <c r="I101" s="478">
        <v>0.62743740806402704</v>
      </c>
    </row>
    <row r="102" spans="1:9" x14ac:dyDescent="0.2">
      <c r="A102" s="2" t="s">
        <v>114</v>
      </c>
      <c r="B102" s="481">
        <v>238</v>
      </c>
      <c r="C102" s="478">
        <v>0.33022350072860701</v>
      </c>
      <c r="D102" s="478">
        <v>0.36133429408073398</v>
      </c>
      <c r="E102" s="478">
        <v>0.20359067618846899</v>
      </c>
      <c r="F102" s="478">
        <v>5.9620894491672502E-2</v>
      </c>
      <c r="G102" s="478">
        <v>4.5230627059936503E-2</v>
      </c>
      <c r="H102" s="484">
        <v>2.1283009052276598</v>
      </c>
      <c r="I102" s="478">
        <v>0.69155779996184896</v>
      </c>
    </row>
    <row r="103" spans="1:9" x14ac:dyDescent="0.2">
      <c r="A103" s="2" t="s">
        <v>115</v>
      </c>
      <c r="B103" s="481">
        <v>152</v>
      </c>
      <c r="C103" s="478">
        <v>0.31729423999786399</v>
      </c>
      <c r="D103" s="478">
        <v>0.28644931316375699</v>
      </c>
      <c r="E103" s="478">
        <v>0.238494127988815</v>
      </c>
      <c r="F103" s="478">
        <v>0.109327837824821</v>
      </c>
      <c r="G103" s="478">
        <v>4.8434469848871203E-2</v>
      </c>
      <c r="H103" s="484">
        <v>2.2851588726043701</v>
      </c>
      <c r="I103" s="478">
        <v>0.60374355990898099</v>
      </c>
    </row>
    <row r="104" spans="1:9" x14ac:dyDescent="0.2">
      <c r="A104" s="2" t="s">
        <v>116</v>
      </c>
      <c r="B104" s="481">
        <v>128</v>
      </c>
      <c r="C104" s="478">
        <v>0.25638139247894298</v>
      </c>
      <c r="D104" s="478">
        <v>0.26452440023422202</v>
      </c>
      <c r="E104" s="478">
        <v>0.25603583455085799</v>
      </c>
      <c r="F104" s="478">
        <v>0.179772764444351</v>
      </c>
      <c r="G104" s="478">
        <v>4.3285615742206601E-2</v>
      </c>
      <c r="H104" s="484">
        <v>2.48905682563782</v>
      </c>
      <c r="I104" s="478">
        <v>0.52090578883211502</v>
      </c>
    </row>
    <row r="105" spans="1:9" x14ac:dyDescent="0.2">
      <c r="A105" s="2" t="s">
        <v>117</v>
      </c>
      <c r="B105" s="481">
        <v>121</v>
      </c>
      <c r="C105" s="478">
        <v>0.27101495862007102</v>
      </c>
      <c r="D105" s="478">
        <v>0.32064926624298101</v>
      </c>
      <c r="E105" s="478">
        <v>0.27714845538139299</v>
      </c>
      <c r="F105" s="478">
        <v>4.8621591180563001E-2</v>
      </c>
      <c r="G105" s="478">
        <v>8.2565709948539706E-2</v>
      </c>
      <c r="H105" s="484">
        <v>2.35107374191284</v>
      </c>
      <c r="I105" s="478">
        <v>0.59166423588365802</v>
      </c>
    </row>
    <row r="106" spans="1:9" x14ac:dyDescent="0.2">
      <c r="A106" s="2" t="s">
        <v>118</v>
      </c>
      <c r="B106" s="481">
        <v>96</v>
      </c>
      <c r="C106" s="478">
        <v>0.38958406448364302</v>
      </c>
      <c r="D106" s="478">
        <v>0.265101939439774</v>
      </c>
      <c r="E106" s="478">
        <v>8.5164450109005002E-2</v>
      </c>
      <c r="F106" s="478">
        <v>0.13380610942840601</v>
      </c>
      <c r="G106" s="478">
        <v>0.126343443989754</v>
      </c>
      <c r="H106" s="484">
        <v>2.3422229290008501</v>
      </c>
      <c r="I106" s="478">
        <v>0.65468599904562497</v>
      </c>
    </row>
    <row r="107" spans="1:9" x14ac:dyDescent="0.2">
      <c r="A107" s="5" t="s">
        <v>111</v>
      </c>
      <c r="B107" s="480" t="s">
        <v>1</v>
      </c>
      <c r="C107" s="477" t="s">
        <v>1</v>
      </c>
      <c r="D107" s="477" t="s">
        <v>1</v>
      </c>
      <c r="E107" s="477" t="s">
        <v>1</v>
      </c>
      <c r="F107" s="477" t="s">
        <v>1</v>
      </c>
      <c r="G107" s="477" t="s">
        <v>1</v>
      </c>
      <c r="H107" s="483" t="s">
        <v>1</v>
      </c>
      <c r="I107" s="477" t="s">
        <v>1</v>
      </c>
    </row>
    <row r="108" spans="1:9" x14ac:dyDescent="0.2">
      <c r="A108" s="2" t="s">
        <v>119</v>
      </c>
      <c r="B108" s="481">
        <v>278</v>
      </c>
      <c r="C108" s="478">
        <v>0.27300563454628002</v>
      </c>
      <c r="D108" s="478">
        <v>0.356119275093079</v>
      </c>
      <c r="E108" s="478">
        <v>0.197281450033188</v>
      </c>
      <c r="F108" s="478">
        <v>0.120962545275688</v>
      </c>
      <c r="G108" s="478">
        <v>5.2631080150604199E-2</v>
      </c>
      <c r="H108" s="484">
        <v>2.3240940570831299</v>
      </c>
      <c r="I108" s="478">
        <v>0.62912491901404999</v>
      </c>
    </row>
    <row r="109" spans="1:9" x14ac:dyDescent="0.2">
      <c r="A109" s="2" t="s">
        <v>120</v>
      </c>
      <c r="B109" s="481">
        <v>322</v>
      </c>
      <c r="C109" s="478">
        <v>0.33243039250373801</v>
      </c>
      <c r="D109" s="478">
        <v>0.33261707425117498</v>
      </c>
      <c r="E109" s="478">
        <v>0.202387794852257</v>
      </c>
      <c r="F109" s="478">
        <v>7.8066460788249997E-2</v>
      </c>
      <c r="G109" s="478">
        <v>5.4498299956321702E-2</v>
      </c>
      <c r="H109" s="484">
        <v>2.18958520889282</v>
      </c>
      <c r="I109" s="478">
        <v>0.66504745188994396</v>
      </c>
    </row>
    <row r="110" spans="1:9" x14ac:dyDescent="0.2">
      <c r="A110" s="2" t="s">
        <v>121</v>
      </c>
      <c r="B110" s="481">
        <v>196</v>
      </c>
      <c r="C110" s="478">
        <v>0.268023431301117</v>
      </c>
      <c r="D110" s="478">
        <v>0.28270968794822698</v>
      </c>
      <c r="E110" s="478">
        <v>0.26472836732864402</v>
      </c>
      <c r="F110" s="478">
        <v>0.15084317326545699</v>
      </c>
      <c r="G110" s="478">
        <v>3.3695340156555197E-2</v>
      </c>
      <c r="H110" s="484">
        <v>2.3994772434234601</v>
      </c>
      <c r="I110" s="478">
        <v>0.55073311924934398</v>
      </c>
    </row>
    <row r="111" spans="1:9" x14ac:dyDescent="0.2">
      <c r="A111" s="2" t="s">
        <v>122</v>
      </c>
      <c r="B111" s="481">
        <v>217</v>
      </c>
      <c r="C111" s="478">
        <v>0.32223272323608398</v>
      </c>
      <c r="D111" s="478">
        <v>0.29665473103523299</v>
      </c>
      <c r="E111" s="478">
        <v>0.19421797990799</v>
      </c>
      <c r="F111" s="478">
        <v>8.5418373346328694E-2</v>
      </c>
      <c r="G111" s="478">
        <v>0.101476185023785</v>
      </c>
      <c r="H111" s="484">
        <v>2.34725046157837</v>
      </c>
      <c r="I111" s="478">
        <v>0.61888745888238705</v>
      </c>
    </row>
    <row r="112" spans="1:9" x14ac:dyDescent="0.2">
      <c r="A112" s="5" t="s">
        <v>111</v>
      </c>
      <c r="B112" s="480" t="s">
        <v>1</v>
      </c>
      <c r="C112" s="477" t="s">
        <v>1</v>
      </c>
      <c r="D112" s="477" t="s">
        <v>1</v>
      </c>
      <c r="E112" s="477" t="s">
        <v>1</v>
      </c>
      <c r="F112" s="477" t="s">
        <v>1</v>
      </c>
      <c r="G112" s="477" t="s">
        <v>1</v>
      </c>
      <c r="H112" s="483" t="s">
        <v>1</v>
      </c>
      <c r="I112" s="477" t="s">
        <v>1</v>
      </c>
    </row>
    <row r="113" spans="1:9" x14ac:dyDescent="0.2">
      <c r="A113" s="2" t="s">
        <v>119</v>
      </c>
      <c r="B113" s="481">
        <v>278</v>
      </c>
      <c r="C113" s="478">
        <v>0.27300563454628002</v>
      </c>
      <c r="D113" s="478">
        <v>0.356119275093079</v>
      </c>
      <c r="E113" s="478">
        <v>0.197281450033188</v>
      </c>
      <c r="F113" s="478">
        <v>0.120962545275688</v>
      </c>
      <c r="G113" s="478">
        <v>5.2631080150604199E-2</v>
      </c>
      <c r="H113" s="484">
        <v>2.3240940570831299</v>
      </c>
      <c r="I113" s="478">
        <v>0.62912491901404999</v>
      </c>
    </row>
    <row r="114" spans="1:9" x14ac:dyDescent="0.2">
      <c r="A114" s="2" t="s">
        <v>123</v>
      </c>
      <c r="B114" s="481">
        <v>390</v>
      </c>
      <c r="C114" s="478">
        <v>0.32491457462310802</v>
      </c>
      <c r="D114" s="478">
        <v>0.33058544993400601</v>
      </c>
      <c r="E114" s="478">
        <v>0.217922538518906</v>
      </c>
      <c r="F114" s="478">
        <v>8.0031283199787098E-2</v>
      </c>
      <c r="G114" s="478">
        <v>4.6546168625354802E-2</v>
      </c>
      <c r="H114" s="484">
        <v>2.19270896911621</v>
      </c>
      <c r="I114" s="478">
        <v>0.65550001478940201</v>
      </c>
    </row>
    <row r="115" spans="1:9" x14ac:dyDescent="0.2">
      <c r="A115" s="2" t="s">
        <v>124</v>
      </c>
      <c r="B115" s="481">
        <v>345</v>
      </c>
      <c r="C115" s="478">
        <v>0.29059976339340199</v>
      </c>
      <c r="D115" s="478">
        <v>0.28122031688690202</v>
      </c>
      <c r="E115" s="478">
        <v>0.22391337156295801</v>
      </c>
      <c r="F115" s="478">
        <v>0.13074332475662201</v>
      </c>
      <c r="G115" s="478">
        <v>7.3523223400115995E-2</v>
      </c>
      <c r="H115" s="484">
        <v>2.4153699874877899</v>
      </c>
      <c r="I115" s="478">
        <v>0.57182008028030396</v>
      </c>
    </row>
    <row r="116" spans="1:9" x14ac:dyDescent="0.2">
      <c r="A116" s="5" t="s">
        <v>125</v>
      </c>
      <c r="B116" s="480" t="s">
        <v>1</v>
      </c>
      <c r="C116" s="477" t="s">
        <v>1</v>
      </c>
      <c r="D116" s="477" t="s">
        <v>1</v>
      </c>
      <c r="E116" s="477" t="s">
        <v>1</v>
      </c>
      <c r="F116" s="477" t="s">
        <v>1</v>
      </c>
      <c r="G116" s="477" t="s">
        <v>1</v>
      </c>
      <c r="H116" s="483" t="s">
        <v>1</v>
      </c>
      <c r="I116" s="477" t="s">
        <v>1</v>
      </c>
    </row>
    <row r="117" spans="1:9" x14ac:dyDescent="0.2">
      <c r="A117" s="2" t="s">
        <v>126</v>
      </c>
      <c r="B117" s="481">
        <v>148</v>
      </c>
      <c r="C117" s="478">
        <v>0.30653029680252097</v>
      </c>
      <c r="D117" s="478">
        <v>0.28457614779472401</v>
      </c>
      <c r="E117" s="478">
        <v>0.22144420444965399</v>
      </c>
      <c r="F117" s="478">
        <v>7.7436603605747195E-2</v>
      </c>
      <c r="G117" s="478">
        <v>0.110012762248516</v>
      </c>
      <c r="H117" s="484">
        <v>2.3998253345489502</v>
      </c>
      <c r="I117" s="478">
        <v>0.59110643578907196</v>
      </c>
    </row>
    <row r="118" spans="1:9" x14ac:dyDescent="0.2">
      <c r="A118" s="2" t="s">
        <v>127</v>
      </c>
      <c r="B118" s="481">
        <v>38</v>
      </c>
      <c r="C118" s="478">
        <v>0.32282066345214799</v>
      </c>
      <c r="D118" s="478">
        <v>0.28252413868904103</v>
      </c>
      <c r="E118" s="478">
        <v>0.21929916739463801</v>
      </c>
      <c r="F118" s="478">
        <v>8.61652046442032E-2</v>
      </c>
      <c r="G118" s="478">
        <v>8.9190833270549802E-2</v>
      </c>
      <c r="H118" s="484">
        <v>2.3363814353942902</v>
      </c>
      <c r="I118" s="478">
        <v>0.605344797631019</v>
      </c>
    </row>
    <row r="119" spans="1:9" x14ac:dyDescent="0.2">
      <c r="A119" s="2" t="s">
        <v>128</v>
      </c>
      <c r="B119" s="481">
        <v>64</v>
      </c>
      <c r="C119" s="478">
        <v>0.173690140247345</v>
      </c>
      <c r="D119" s="478">
        <v>0.31236633658409102</v>
      </c>
      <c r="E119" s="478">
        <v>0.37494108080864003</v>
      </c>
      <c r="F119" s="478">
        <v>3.6927804350853001E-2</v>
      </c>
      <c r="G119" s="478">
        <v>0.102074638009071</v>
      </c>
      <c r="H119" s="484">
        <v>2.5813305377960201</v>
      </c>
      <c r="I119" s="478">
        <v>0.48605647683143599</v>
      </c>
    </row>
    <row r="120" spans="1:9" x14ac:dyDescent="0.2">
      <c r="A120" s="2" t="s">
        <v>129</v>
      </c>
      <c r="B120" s="481">
        <v>133</v>
      </c>
      <c r="C120" s="478">
        <v>0.27897137403488198</v>
      </c>
      <c r="D120" s="478">
        <v>0.33680149912834201</v>
      </c>
      <c r="E120" s="478">
        <v>0.210515022277832</v>
      </c>
      <c r="F120" s="478">
        <v>0.133192509412766</v>
      </c>
      <c r="G120" s="478">
        <v>4.0519580245017998E-2</v>
      </c>
      <c r="H120" s="484">
        <v>2.3194873332977299</v>
      </c>
      <c r="I120" s="478">
        <v>0.615772882338954</v>
      </c>
    </row>
    <row r="121" spans="1:9" x14ac:dyDescent="0.2">
      <c r="A121" s="2" t="s">
        <v>130</v>
      </c>
      <c r="B121" s="481">
        <v>139</v>
      </c>
      <c r="C121" s="478">
        <v>0.34250584244728099</v>
      </c>
      <c r="D121" s="478">
        <v>0.27003696560859702</v>
      </c>
      <c r="E121" s="478">
        <v>0.195964440703392</v>
      </c>
      <c r="F121" s="478">
        <v>0.17396870255470301</v>
      </c>
      <c r="G121" s="478">
        <v>1.7524044960737201E-2</v>
      </c>
      <c r="H121" s="484">
        <v>2.25396800041199</v>
      </c>
      <c r="I121" s="478">
        <v>0.61254281033777702</v>
      </c>
    </row>
    <row r="122" spans="1:9" x14ac:dyDescent="0.2">
      <c r="A122" s="2" t="s">
        <v>131</v>
      </c>
      <c r="B122" s="481">
        <v>100</v>
      </c>
      <c r="C122" s="478">
        <v>0.158201143145561</v>
      </c>
      <c r="D122" s="478">
        <v>0.50093805789947499</v>
      </c>
      <c r="E122" s="478">
        <v>0.15804761648178101</v>
      </c>
      <c r="F122" s="478">
        <v>0.15729819238185899</v>
      </c>
      <c r="G122" s="478">
        <v>2.5514965876936899E-2</v>
      </c>
      <c r="H122" s="484">
        <v>2.3909876346588099</v>
      </c>
      <c r="I122" s="478">
        <v>0.65913921700568801</v>
      </c>
    </row>
    <row r="123" spans="1:9" x14ac:dyDescent="0.2">
      <c r="A123" s="2" t="s">
        <v>132</v>
      </c>
      <c r="B123" s="481">
        <v>45</v>
      </c>
      <c r="C123" s="478">
        <v>0.31227225065231301</v>
      </c>
      <c r="D123" s="478">
        <v>0.36061063408851601</v>
      </c>
      <c r="E123" s="478">
        <v>0.27596664428710899</v>
      </c>
      <c r="F123" s="478">
        <v>3.4807600080966901E-2</v>
      </c>
      <c r="G123" s="478">
        <v>1.63428820669651E-2</v>
      </c>
      <c r="H123" s="484">
        <v>2.0823383331298801</v>
      </c>
      <c r="I123" s="478">
        <v>0.672882877220777</v>
      </c>
    </row>
    <row r="124" spans="1:9" x14ac:dyDescent="0.2">
      <c r="A124" s="3" t="s">
        <v>133</v>
      </c>
      <c r="B124" s="482">
        <v>270</v>
      </c>
      <c r="C124" s="479">
        <v>0.36678910255432101</v>
      </c>
      <c r="D124" s="479">
        <v>0.33034220337867698</v>
      </c>
      <c r="E124" s="479">
        <v>0.16261053085327101</v>
      </c>
      <c r="F124" s="479">
        <v>0.101290218532085</v>
      </c>
      <c r="G124" s="479">
        <v>3.8967963308095897E-2</v>
      </c>
      <c r="H124" s="485">
        <v>2.11530566215515</v>
      </c>
      <c r="I124" s="479">
        <v>0.69713129294791598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390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89" t="s">
        <v>1</v>
      </c>
      <c r="C6" s="486" t="s">
        <v>1</v>
      </c>
      <c r="D6" s="486" t="s">
        <v>1</v>
      </c>
      <c r="E6" s="486" t="s">
        <v>1</v>
      </c>
      <c r="F6" s="486" t="s">
        <v>1</v>
      </c>
      <c r="G6" s="486" t="s">
        <v>1</v>
      </c>
      <c r="H6" s="492" t="s">
        <v>1</v>
      </c>
      <c r="I6" s="486" t="s">
        <v>1</v>
      </c>
    </row>
    <row r="7" spans="1:9" x14ac:dyDescent="0.2">
      <c r="A7" s="2" t="s">
        <v>26</v>
      </c>
      <c r="B7" s="490">
        <v>1009</v>
      </c>
      <c r="C7" s="487">
        <v>6.8409331142902402E-2</v>
      </c>
      <c r="D7" s="487">
        <v>0.10893727093935</v>
      </c>
      <c r="E7" s="487">
        <v>0.22865314781665799</v>
      </c>
      <c r="F7" s="487">
        <v>0.258585155010223</v>
      </c>
      <c r="G7" s="487">
        <v>0.33541509509086598</v>
      </c>
      <c r="H7" s="493">
        <v>3.6836593151092498</v>
      </c>
      <c r="I7" s="487">
        <v>0.177346602082253</v>
      </c>
    </row>
    <row r="8" spans="1:9" x14ac:dyDescent="0.2">
      <c r="A8" s="5" t="s">
        <v>27</v>
      </c>
      <c r="B8" s="489" t="s">
        <v>1</v>
      </c>
      <c r="C8" s="486" t="s">
        <v>1</v>
      </c>
      <c r="D8" s="486" t="s">
        <v>1</v>
      </c>
      <c r="E8" s="486" t="s">
        <v>1</v>
      </c>
      <c r="F8" s="486" t="s">
        <v>1</v>
      </c>
      <c r="G8" s="486" t="s">
        <v>1</v>
      </c>
      <c r="H8" s="492" t="s">
        <v>1</v>
      </c>
      <c r="I8" s="486" t="s">
        <v>1</v>
      </c>
    </row>
    <row r="9" spans="1:9" x14ac:dyDescent="0.2">
      <c r="A9" s="2" t="s">
        <v>28</v>
      </c>
      <c r="B9" s="490">
        <v>364</v>
      </c>
      <c r="C9" s="487">
        <v>5.37950992584229E-2</v>
      </c>
      <c r="D9" s="487">
        <v>0.113486997783184</v>
      </c>
      <c r="E9" s="487">
        <v>0.25778988003730802</v>
      </c>
      <c r="F9" s="487">
        <v>0.22311721742153201</v>
      </c>
      <c r="G9" s="487">
        <v>0.351810812950134</v>
      </c>
      <c r="H9" s="493">
        <v>3.7056615352630602</v>
      </c>
      <c r="I9" s="487">
        <v>0.16728209579525799</v>
      </c>
    </row>
    <row r="10" spans="1:9" x14ac:dyDescent="0.2">
      <c r="A10" s="2" t="s">
        <v>29</v>
      </c>
      <c r="B10" s="490">
        <v>45</v>
      </c>
      <c r="C10" s="487">
        <v>8.4882810711860698E-2</v>
      </c>
      <c r="D10" s="487">
        <v>0.10157828032970399</v>
      </c>
      <c r="E10" s="487">
        <v>0.136462047696114</v>
      </c>
      <c r="F10" s="487">
        <v>0.33892336487770103</v>
      </c>
      <c r="G10" s="487">
        <v>0.33815348148345897</v>
      </c>
      <c r="H10" s="493">
        <v>3.74388647079468</v>
      </c>
      <c r="I10" s="487">
        <v>0.18646109382005199</v>
      </c>
    </row>
    <row r="11" spans="1:9" x14ac:dyDescent="0.2">
      <c r="A11" s="2" t="s">
        <v>30</v>
      </c>
      <c r="B11" s="490">
        <v>147</v>
      </c>
      <c r="C11" s="487">
        <v>0.13304181396961201</v>
      </c>
      <c r="D11" s="487">
        <v>0.1483294069767</v>
      </c>
      <c r="E11" s="487">
        <v>0.25272035598754899</v>
      </c>
      <c r="F11" s="487">
        <v>0.19745132327079801</v>
      </c>
      <c r="G11" s="487">
        <v>0.26845711469650302</v>
      </c>
      <c r="H11" s="493">
        <v>3.3199524879455602</v>
      </c>
      <c r="I11" s="487">
        <v>0.28137121675355398</v>
      </c>
    </row>
    <row r="12" spans="1:9" x14ac:dyDescent="0.2">
      <c r="A12" s="2" t="s">
        <v>31</v>
      </c>
      <c r="B12" s="490">
        <v>188</v>
      </c>
      <c r="C12" s="487">
        <v>4.6758748590946198E-2</v>
      </c>
      <c r="D12" s="487">
        <v>0.12864519655704501</v>
      </c>
      <c r="E12" s="487">
        <v>0.23536233603954301</v>
      </c>
      <c r="F12" s="487">
        <v>0.28273412585258501</v>
      </c>
      <c r="G12" s="487">
        <v>0.30649957060813898</v>
      </c>
      <c r="H12" s="493">
        <v>3.6735706329345699</v>
      </c>
      <c r="I12" s="487">
        <v>0.17540394906857501</v>
      </c>
    </row>
    <row r="13" spans="1:9" x14ac:dyDescent="0.2">
      <c r="A13" s="2" t="s">
        <v>32</v>
      </c>
      <c r="B13" s="490">
        <v>77</v>
      </c>
      <c r="C13" s="487">
        <v>7.7135443687439006E-2</v>
      </c>
      <c r="D13" s="487">
        <v>3.67482341825962E-2</v>
      </c>
      <c r="E13" s="487">
        <v>0.115708686411381</v>
      </c>
      <c r="F13" s="487">
        <v>0.35515320301055903</v>
      </c>
      <c r="G13" s="487">
        <v>0.41525444388389599</v>
      </c>
      <c r="H13" s="493">
        <v>3.9946429729461701</v>
      </c>
      <c r="I13" s="487">
        <v>0.113883676597286</v>
      </c>
    </row>
    <row r="14" spans="1:9" x14ac:dyDescent="0.2">
      <c r="A14" s="2" t="s">
        <v>33</v>
      </c>
      <c r="B14" s="490">
        <v>154</v>
      </c>
      <c r="C14" s="487">
        <v>8.8921859860420199E-2</v>
      </c>
      <c r="D14" s="487">
        <v>6.4758248627185794E-2</v>
      </c>
      <c r="E14" s="487">
        <v>0.181171715259552</v>
      </c>
      <c r="F14" s="487">
        <v>0.32813954353332497</v>
      </c>
      <c r="G14" s="487">
        <v>0.33700865507125899</v>
      </c>
      <c r="H14" s="493">
        <v>3.7595548629760702</v>
      </c>
      <c r="I14" s="487">
        <v>0.153680105052588</v>
      </c>
    </row>
    <row r="15" spans="1:9" x14ac:dyDescent="0.2">
      <c r="A15" s="5" t="s">
        <v>34</v>
      </c>
      <c r="B15" s="489" t="s">
        <v>1</v>
      </c>
      <c r="C15" s="486" t="s">
        <v>1</v>
      </c>
      <c r="D15" s="486" t="s">
        <v>1</v>
      </c>
      <c r="E15" s="486" t="s">
        <v>1</v>
      </c>
      <c r="F15" s="486" t="s">
        <v>1</v>
      </c>
      <c r="G15" s="486" t="s">
        <v>1</v>
      </c>
      <c r="H15" s="492" t="s">
        <v>1</v>
      </c>
      <c r="I15" s="486" t="s">
        <v>1</v>
      </c>
    </row>
    <row r="16" spans="1:9" x14ac:dyDescent="0.2">
      <c r="A16" s="2" t="s">
        <v>35</v>
      </c>
      <c r="B16" s="490">
        <v>663</v>
      </c>
      <c r="C16" s="487">
        <v>5.6519217789173098E-2</v>
      </c>
      <c r="D16" s="487">
        <v>0.119437955319881</v>
      </c>
      <c r="E16" s="487">
        <v>0.247583448886871</v>
      </c>
      <c r="F16" s="487">
        <v>0.24045541882515001</v>
      </c>
      <c r="G16" s="487">
        <v>0.336003959178925</v>
      </c>
      <c r="H16" s="493">
        <v>3.6799869537353498</v>
      </c>
      <c r="I16" s="487">
        <v>0.17595717310905501</v>
      </c>
    </row>
    <row r="17" spans="1:9" x14ac:dyDescent="0.2">
      <c r="A17" s="2" t="s">
        <v>36</v>
      </c>
      <c r="B17" s="490">
        <v>48</v>
      </c>
      <c r="C17" s="487">
        <v>0.126585528254509</v>
      </c>
      <c r="D17" s="487">
        <v>0.144226759672165</v>
      </c>
      <c r="E17" s="487">
        <v>0.31566882133483898</v>
      </c>
      <c r="F17" s="487">
        <v>0.20159611105918901</v>
      </c>
      <c r="G17" s="487">
        <v>0.21192276477813701</v>
      </c>
      <c r="H17" s="493">
        <v>3.2280437946319598</v>
      </c>
      <c r="I17" s="487">
        <v>0.270812291962092</v>
      </c>
    </row>
    <row r="18" spans="1:9" x14ac:dyDescent="0.2">
      <c r="A18" s="2" t="s">
        <v>37</v>
      </c>
      <c r="B18" s="490">
        <v>218</v>
      </c>
      <c r="C18" s="487">
        <v>6.2772035598754897E-2</v>
      </c>
      <c r="D18" s="487">
        <v>4.7518990933895097E-2</v>
      </c>
      <c r="E18" s="487">
        <v>0.153600618243217</v>
      </c>
      <c r="F18" s="487">
        <v>0.36552444100379899</v>
      </c>
      <c r="G18" s="487">
        <v>0.37058392167091397</v>
      </c>
      <c r="H18" s="493">
        <v>3.9336292743682901</v>
      </c>
      <c r="I18" s="487">
        <v>0.11029102571091801</v>
      </c>
    </row>
    <row r="19" spans="1:9" x14ac:dyDescent="0.2">
      <c r="A19" s="2" t="s">
        <v>38</v>
      </c>
      <c r="B19" s="490">
        <v>55</v>
      </c>
      <c r="C19" s="487">
        <v>0.10483533143997199</v>
      </c>
      <c r="D19" s="487">
        <v>0.103018552064896</v>
      </c>
      <c r="E19" s="487">
        <v>0.18686509132385301</v>
      </c>
      <c r="F19" s="487">
        <v>0.26319265365600603</v>
      </c>
      <c r="G19" s="487">
        <v>0.34208837151527399</v>
      </c>
      <c r="H19" s="493">
        <v>3.6346802711486799</v>
      </c>
      <c r="I19" s="487">
        <v>0.207853883504868</v>
      </c>
    </row>
    <row r="20" spans="1:9" x14ac:dyDescent="0.2">
      <c r="A20" s="5" t="s">
        <v>39</v>
      </c>
      <c r="B20" s="489" t="s">
        <v>1</v>
      </c>
      <c r="C20" s="486" t="s">
        <v>1</v>
      </c>
      <c r="D20" s="486" t="s">
        <v>1</v>
      </c>
      <c r="E20" s="486" t="s">
        <v>1</v>
      </c>
      <c r="F20" s="486" t="s">
        <v>1</v>
      </c>
      <c r="G20" s="486" t="s">
        <v>1</v>
      </c>
      <c r="H20" s="492" t="s">
        <v>1</v>
      </c>
      <c r="I20" s="486" t="s">
        <v>1</v>
      </c>
    </row>
    <row r="21" spans="1:9" x14ac:dyDescent="0.2">
      <c r="A21" s="2" t="s">
        <v>35</v>
      </c>
      <c r="B21" s="490">
        <v>663</v>
      </c>
      <c r="C21" s="487">
        <v>5.6519217789173098E-2</v>
      </c>
      <c r="D21" s="487">
        <v>0.119437955319881</v>
      </c>
      <c r="E21" s="487">
        <v>0.247583448886871</v>
      </c>
      <c r="F21" s="487">
        <v>0.24045541882515001</v>
      </c>
      <c r="G21" s="487">
        <v>0.336003959178925</v>
      </c>
      <c r="H21" s="493">
        <v>3.6799869537353498</v>
      </c>
      <c r="I21" s="487">
        <v>0.17595717310905501</v>
      </c>
    </row>
    <row r="22" spans="1:9" x14ac:dyDescent="0.2">
      <c r="A22" s="2" t="s">
        <v>40</v>
      </c>
      <c r="B22" s="490">
        <v>21</v>
      </c>
      <c r="C22" s="487" t="s">
        <v>1</v>
      </c>
      <c r="D22" s="487" t="s">
        <v>1</v>
      </c>
      <c r="E22" s="487" t="s">
        <v>1</v>
      </c>
      <c r="F22" s="487" t="s">
        <v>1</v>
      </c>
      <c r="G22" s="487" t="s">
        <v>1</v>
      </c>
      <c r="H22" s="493" t="s">
        <v>1</v>
      </c>
      <c r="I22" s="487" t="s">
        <v>1</v>
      </c>
    </row>
    <row r="23" spans="1:9" x14ac:dyDescent="0.2">
      <c r="A23" s="2" t="s">
        <v>41</v>
      </c>
      <c r="B23" s="490">
        <v>23</v>
      </c>
      <c r="C23" s="487" t="s">
        <v>1</v>
      </c>
      <c r="D23" s="487" t="s">
        <v>1</v>
      </c>
      <c r="E23" s="487" t="s">
        <v>1</v>
      </c>
      <c r="F23" s="487" t="s">
        <v>1</v>
      </c>
      <c r="G23" s="487" t="s">
        <v>1</v>
      </c>
      <c r="H23" s="493" t="s">
        <v>1</v>
      </c>
      <c r="I23" s="487" t="s">
        <v>1</v>
      </c>
    </row>
    <row r="24" spans="1:9" x14ac:dyDescent="0.2">
      <c r="A24" s="2" t="s">
        <v>42</v>
      </c>
      <c r="B24" s="490">
        <v>4</v>
      </c>
      <c r="C24" s="487" t="s">
        <v>1</v>
      </c>
      <c r="D24" s="487" t="s">
        <v>1</v>
      </c>
      <c r="E24" s="487" t="s">
        <v>1</v>
      </c>
      <c r="F24" s="487" t="s">
        <v>1</v>
      </c>
      <c r="G24" s="487" t="s">
        <v>1</v>
      </c>
      <c r="H24" s="493" t="s">
        <v>1</v>
      </c>
      <c r="I24" s="487" t="s">
        <v>1</v>
      </c>
    </row>
    <row r="25" spans="1:9" x14ac:dyDescent="0.2">
      <c r="A25" s="2" t="s">
        <v>43</v>
      </c>
      <c r="B25" s="490">
        <v>2</v>
      </c>
      <c r="C25" s="487" t="s">
        <v>1</v>
      </c>
      <c r="D25" s="487" t="s">
        <v>1</v>
      </c>
      <c r="E25" s="487" t="s">
        <v>1</v>
      </c>
      <c r="F25" s="487" t="s">
        <v>1</v>
      </c>
      <c r="G25" s="487" t="s">
        <v>1</v>
      </c>
      <c r="H25" s="493" t="s">
        <v>1</v>
      </c>
      <c r="I25" s="487" t="s">
        <v>1</v>
      </c>
    </row>
    <row r="26" spans="1:9" x14ac:dyDescent="0.2">
      <c r="A26" s="2" t="s">
        <v>37</v>
      </c>
      <c r="B26" s="490">
        <v>218</v>
      </c>
      <c r="C26" s="487">
        <v>6.2772035598754897E-2</v>
      </c>
      <c r="D26" s="487">
        <v>4.7518990933895097E-2</v>
      </c>
      <c r="E26" s="487">
        <v>0.153600618243217</v>
      </c>
      <c r="F26" s="487">
        <v>0.36552444100379899</v>
      </c>
      <c r="G26" s="487">
        <v>0.37058392167091397</v>
      </c>
      <c r="H26" s="493">
        <v>3.9336292743682901</v>
      </c>
      <c r="I26" s="487">
        <v>0.11029102571091801</v>
      </c>
    </row>
    <row r="27" spans="1:9" x14ac:dyDescent="0.2">
      <c r="A27" s="2" t="s">
        <v>44</v>
      </c>
      <c r="B27" s="490">
        <v>9</v>
      </c>
      <c r="C27" s="487" t="s">
        <v>1</v>
      </c>
      <c r="D27" s="487" t="s">
        <v>1</v>
      </c>
      <c r="E27" s="487" t="s">
        <v>1</v>
      </c>
      <c r="F27" s="487" t="s">
        <v>1</v>
      </c>
      <c r="G27" s="487" t="s">
        <v>1</v>
      </c>
      <c r="H27" s="493" t="s">
        <v>1</v>
      </c>
      <c r="I27" s="487" t="s">
        <v>1</v>
      </c>
    </row>
    <row r="28" spans="1:9" x14ac:dyDescent="0.2">
      <c r="A28" s="2" t="s">
        <v>45</v>
      </c>
      <c r="B28" s="490">
        <v>44</v>
      </c>
      <c r="C28" s="487">
        <v>0.11253026872873299</v>
      </c>
      <c r="D28" s="487">
        <v>9.3803122639656095E-2</v>
      </c>
      <c r="E28" s="487">
        <v>0.174095183610916</v>
      </c>
      <c r="F28" s="487">
        <v>0.24743416905403101</v>
      </c>
      <c r="G28" s="487">
        <v>0.37213724851608299</v>
      </c>
      <c r="H28" s="493">
        <v>3.67284488677979</v>
      </c>
      <c r="I28" s="487">
        <v>0.206333392905693</v>
      </c>
    </row>
    <row r="29" spans="1:9" x14ac:dyDescent="0.2">
      <c r="A29" s="5" t="s">
        <v>46</v>
      </c>
      <c r="B29" s="489" t="s">
        <v>1</v>
      </c>
      <c r="C29" s="486" t="s">
        <v>1</v>
      </c>
      <c r="D29" s="486" t="s">
        <v>1</v>
      </c>
      <c r="E29" s="486" t="s">
        <v>1</v>
      </c>
      <c r="F29" s="486" t="s">
        <v>1</v>
      </c>
      <c r="G29" s="486" t="s">
        <v>1</v>
      </c>
      <c r="H29" s="492" t="s">
        <v>1</v>
      </c>
      <c r="I29" s="486" t="s">
        <v>1</v>
      </c>
    </row>
    <row r="30" spans="1:9" x14ac:dyDescent="0.2">
      <c r="A30" s="2" t="s">
        <v>47</v>
      </c>
      <c r="B30" s="490">
        <v>64</v>
      </c>
      <c r="C30" s="487">
        <v>0.108623504638672</v>
      </c>
      <c r="D30" s="487">
        <v>0.149569362401962</v>
      </c>
      <c r="E30" s="487">
        <v>0.24438154697418199</v>
      </c>
      <c r="F30" s="487">
        <v>0.175987899303436</v>
      </c>
      <c r="G30" s="487">
        <v>0.32143768668174699</v>
      </c>
      <c r="H30" s="493">
        <v>3.4520468711853001</v>
      </c>
      <c r="I30" s="487">
        <v>0.25819286704063399</v>
      </c>
    </row>
    <row r="31" spans="1:9" x14ac:dyDescent="0.2">
      <c r="A31" s="2" t="s">
        <v>48</v>
      </c>
      <c r="B31" s="490">
        <v>243</v>
      </c>
      <c r="C31" s="487">
        <v>5.3950980305671699E-2</v>
      </c>
      <c r="D31" s="487">
        <v>8.9773528277874007E-2</v>
      </c>
      <c r="E31" s="487">
        <v>0.23323558270931199</v>
      </c>
      <c r="F31" s="487">
        <v>0.25195816159248402</v>
      </c>
      <c r="G31" s="487">
        <v>0.37108173966407798</v>
      </c>
      <c r="H31" s="493">
        <v>3.7964460849761998</v>
      </c>
      <c r="I31" s="487">
        <v>0.143724509654377</v>
      </c>
    </row>
    <row r="32" spans="1:9" x14ac:dyDescent="0.2">
      <c r="A32" s="2" t="s">
        <v>49</v>
      </c>
      <c r="B32" s="490">
        <v>170</v>
      </c>
      <c r="C32" s="487">
        <v>5.9469051659107201E-2</v>
      </c>
      <c r="D32" s="487">
        <v>4.36437018215656E-2</v>
      </c>
      <c r="E32" s="487">
        <v>0.26363468170165999</v>
      </c>
      <c r="F32" s="487">
        <v>0.31603831052780201</v>
      </c>
      <c r="G32" s="487">
        <v>0.31721425056457497</v>
      </c>
      <c r="H32" s="493">
        <v>3.78788495063782</v>
      </c>
      <c r="I32" s="487">
        <v>0.103112753864798</v>
      </c>
    </row>
    <row r="33" spans="1:9" x14ac:dyDescent="0.2">
      <c r="A33" s="2" t="s">
        <v>50</v>
      </c>
      <c r="B33" s="490">
        <v>451</v>
      </c>
      <c r="C33" s="487">
        <v>6.9926626980304704E-2</v>
      </c>
      <c r="D33" s="487">
        <v>0.13581609725952101</v>
      </c>
      <c r="E33" s="487">
        <v>0.21953406929969799</v>
      </c>
      <c r="F33" s="487">
        <v>0.25567850470542902</v>
      </c>
      <c r="G33" s="487">
        <v>0.319044709205627</v>
      </c>
      <c r="H33" s="493">
        <v>3.6180984973907502</v>
      </c>
      <c r="I33" s="487">
        <v>0.20574272270692301</v>
      </c>
    </row>
    <row r="34" spans="1:9" x14ac:dyDescent="0.2">
      <c r="A34" s="5" t="s">
        <v>51</v>
      </c>
      <c r="B34" s="489" t="s">
        <v>1</v>
      </c>
      <c r="C34" s="486" t="s">
        <v>1</v>
      </c>
      <c r="D34" s="486" t="s">
        <v>1</v>
      </c>
      <c r="E34" s="486" t="s">
        <v>1</v>
      </c>
      <c r="F34" s="486" t="s">
        <v>1</v>
      </c>
      <c r="G34" s="486" t="s">
        <v>1</v>
      </c>
      <c r="H34" s="492" t="s">
        <v>1</v>
      </c>
      <c r="I34" s="486" t="s">
        <v>1</v>
      </c>
    </row>
    <row r="35" spans="1:9" x14ac:dyDescent="0.2">
      <c r="A35" s="2" t="s">
        <v>52</v>
      </c>
      <c r="B35" s="490">
        <v>343</v>
      </c>
      <c r="C35" s="487">
        <v>5.7847056537866599E-2</v>
      </c>
      <c r="D35" s="487">
        <v>9.7383171319961506E-2</v>
      </c>
      <c r="E35" s="487">
        <v>0.23942457139491999</v>
      </c>
      <c r="F35" s="487">
        <v>0.24200151860714</v>
      </c>
      <c r="G35" s="487">
        <v>0.363343685865402</v>
      </c>
      <c r="H35" s="493">
        <v>3.7556116580963099</v>
      </c>
      <c r="I35" s="487">
        <v>0.15523022727954999</v>
      </c>
    </row>
    <row r="36" spans="1:9" x14ac:dyDescent="0.2">
      <c r="A36" s="2" t="s">
        <v>53</v>
      </c>
      <c r="B36" s="490">
        <v>409</v>
      </c>
      <c r="C36" s="487">
        <v>6.4910814166069003E-2</v>
      </c>
      <c r="D36" s="487">
        <v>0.109726756811142</v>
      </c>
      <c r="E36" s="487">
        <v>0.208119407296181</v>
      </c>
      <c r="F36" s="487">
        <v>0.30709591507911699</v>
      </c>
      <c r="G36" s="487">
        <v>0.31014710664749101</v>
      </c>
      <c r="H36" s="493">
        <v>3.6878416538238499</v>
      </c>
      <c r="I36" s="487">
        <v>0.174637570977211</v>
      </c>
    </row>
    <row r="37" spans="1:9" x14ac:dyDescent="0.2">
      <c r="A37" s="2" t="s">
        <v>54</v>
      </c>
      <c r="B37" s="490">
        <v>133</v>
      </c>
      <c r="C37" s="487">
        <v>6.5883383154869093E-2</v>
      </c>
      <c r="D37" s="487">
        <v>0.125294044613838</v>
      </c>
      <c r="E37" s="487">
        <v>0.250926613807678</v>
      </c>
      <c r="F37" s="487">
        <v>0.24586515128612499</v>
      </c>
      <c r="G37" s="487">
        <v>0.31203082203865101</v>
      </c>
      <c r="H37" s="493">
        <v>3.61286592483521</v>
      </c>
      <c r="I37" s="487">
        <v>0.191177424919942</v>
      </c>
    </row>
    <row r="38" spans="1:9" x14ac:dyDescent="0.2">
      <c r="A38" s="2" t="s">
        <v>55</v>
      </c>
      <c r="B38" s="490">
        <v>115</v>
      </c>
      <c r="C38" s="487">
        <v>0.13675567507743799</v>
      </c>
      <c r="D38" s="487">
        <v>0.166103720664978</v>
      </c>
      <c r="E38" s="487">
        <v>0.22487621009349801</v>
      </c>
      <c r="F38" s="487">
        <v>0.19513687491416901</v>
      </c>
      <c r="G38" s="487">
        <v>0.27712750434875499</v>
      </c>
      <c r="H38" s="493">
        <v>3.3097767829895002</v>
      </c>
      <c r="I38" s="487">
        <v>0.302859400255373</v>
      </c>
    </row>
    <row r="39" spans="1:9" x14ac:dyDescent="0.2">
      <c r="A39" s="5" t="s">
        <v>56</v>
      </c>
      <c r="B39" s="489" t="s">
        <v>1</v>
      </c>
      <c r="C39" s="486" t="s">
        <v>1</v>
      </c>
      <c r="D39" s="486" t="s">
        <v>1</v>
      </c>
      <c r="E39" s="486" t="s">
        <v>1</v>
      </c>
      <c r="F39" s="486" t="s">
        <v>1</v>
      </c>
      <c r="G39" s="486" t="s">
        <v>1</v>
      </c>
      <c r="H39" s="492" t="s">
        <v>1</v>
      </c>
      <c r="I39" s="486" t="s">
        <v>1</v>
      </c>
    </row>
    <row r="40" spans="1:9" x14ac:dyDescent="0.2">
      <c r="A40" s="2" t="s">
        <v>57</v>
      </c>
      <c r="B40" s="490">
        <v>876</v>
      </c>
      <c r="C40" s="487">
        <v>4.7002017498016399E-2</v>
      </c>
      <c r="D40" s="487">
        <v>0.10439494997263001</v>
      </c>
      <c r="E40" s="487">
        <v>0.22223998606205</v>
      </c>
      <c r="F40" s="487">
        <v>0.28307220339775102</v>
      </c>
      <c r="G40" s="487">
        <v>0.343290835618973</v>
      </c>
      <c r="H40" s="493">
        <v>3.7712547779083301</v>
      </c>
      <c r="I40" s="487">
        <v>0.15139696859864099</v>
      </c>
    </row>
    <row r="41" spans="1:9" x14ac:dyDescent="0.2">
      <c r="A41" s="2" t="s">
        <v>58</v>
      </c>
      <c r="B41" s="490">
        <v>106</v>
      </c>
      <c r="C41" s="487">
        <v>0.160866513848305</v>
      </c>
      <c r="D41" s="487">
        <v>0.136594548821449</v>
      </c>
      <c r="E41" s="487">
        <v>0.27064904570579501</v>
      </c>
      <c r="F41" s="487">
        <v>0.13711382448673201</v>
      </c>
      <c r="G41" s="487">
        <v>0.29477608203887901</v>
      </c>
      <c r="H41" s="493">
        <v>3.26833844184875</v>
      </c>
      <c r="I41" s="487">
        <v>0.29746105823723901</v>
      </c>
    </row>
    <row r="42" spans="1:9" x14ac:dyDescent="0.2">
      <c r="A42" s="5" t="s">
        <v>59</v>
      </c>
      <c r="B42" s="489" t="s">
        <v>1</v>
      </c>
      <c r="C42" s="486" t="s">
        <v>1</v>
      </c>
      <c r="D42" s="486" t="s">
        <v>1</v>
      </c>
      <c r="E42" s="486" t="s">
        <v>1</v>
      </c>
      <c r="F42" s="486" t="s">
        <v>1</v>
      </c>
      <c r="G42" s="486" t="s">
        <v>1</v>
      </c>
      <c r="H42" s="492" t="s">
        <v>1</v>
      </c>
      <c r="I42" s="486" t="s">
        <v>1</v>
      </c>
    </row>
    <row r="43" spans="1:9" x14ac:dyDescent="0.2">
      <c r="A43" s="2" t="s">
        <v>60</v>
      </c>
      <c r="B43" s="490">
        <v>763</v>
      </c>
      <c r="C43" s="487">
        <v>4.7382581979036303E-2</v>
      </c>
      <c r="D43" s="487">
        <v>8.9619718492031097E-2</v>
      </c>
      <c r="E43" s="487">
        <v>0.21726240217685699</v>
      </c>
      <c r="F43" s="487">
        <v>0.28927215933799699</v>
      </c>
      <c r="G43" s="487">
        <v>0.35646313428878801</v>
      </c>
      <c r="H43" s="493">
        <v>3.8178136348724401</v>
      </c>
      <c r="I43" s="487">
        <v>0.13700230098144101</v>
      </c>
    </row>
    <row r="44" spans="1:9" x14ac:dyDescent="0.2">
      <c r="A44" s="2" t="s">
        <v>61</v>
      </c>
      <c r="B44" s="490">
        <v>140</v>
      </c>
      <c r="C44" s="487">
        <v>5.7772632688283899E-2</v>
      </c>
      <c r="D44" s="487">
        <v>0.17381949722766901</v>
      </c>
      <c r="E44" s="487">
        <v>0.236693695187569</v>
      </c>
      <c r="F44" s="487">
        <v>0.23967142403125799</v>
      </c>
      <c r="G44" s="487">
        <v>0.29204273223876998</v>
      </c>
      <c r="H44" s="493">
        <v>3.5343921184539799</v>
      </c>
      <c r="I44" s="487">
        <v>0.23159213422969199</v>
      </c>
    </row>
    <row r="45" spans="1:9" x14ac:dyDescent="0.2">
      <c r="A45" s="2" t="s">
        <v>62</v>
      </c>
      <c r="B45" s="490">
        <v>91</v>
      </c>
      <c r="C45" s="487">
        <v>0.174641117453575</v>
      </c>
      <c r="D45" s="487">
        <v>0.155908644199371</v>
      </c>
      <c r="E45" s="487">
        <v>0.290430277585983</v>
      </c>
      <c r="F45" s="487">
        <v>0.12030316144228</v>
      </c>
      <c r="G45" s="487">
        <v>0.258716821670532</v>
      </c>
      <c r="H45" s="493">
        <v>3.13254594802856</v>
      </c>
      <c r="I45" s="487">
        <v>0.33054975426458399</v>
      </c>
    </row>
    <row r="46" spans="1:9" x14ac:dyDescent="0.2">
      <c r="A46" s="5" t="s">
        <v>63</v>
      </c>
      <c r="B46" s="489" t="s">
        <v>1</v>
      </c>
      <c r="C46" s="486" t="s">
        <v>1</v>
      </c>
      <c r="D46" s="486" t="s">
        <v>1</v>
      </c>
      <c r="E46" s="486" t="s">
        <v>1</v>
      </c>
      <c r="F46" s="486" t="s">
        <v>1</v>
      </c>
      <c r="G46" s="486" t="s">
        <v>1</v>
      </c>
      <c r="H46" s="492" t="s">
        <v>1</v>
      </c>
      <c r="I46" s="486" t="s">
        <v>1</v>
      </c>
    </row>
    <row r="47" spans="1:9" x14ac:dyDescent="0.2">
      <c r="A47" s="2" t="s">
        <v>64</v>
      </c>
      <c r="B47" s="490">
        <v>124</v>
      </c>
      <c r="C47" s="487">
        <v>5.1631204783916501E-2</v>
      </c>
      <c r="D47" s="487">
        <v>9.5770366489887196E-2</v>
      </c>
      <c r="E47" s="487">
        <v>0.29721537232398998</v>
      </c>
      <c r="F47" s="487">
        <v>0.22538773715496099</v>
      </c>
      <c r="G47" s="487">
        <v>0.32999533414840698</v>
      </c>
      <c r="H47" s="493">
        <v>3.6863455772399898</v>
      </c>
      <c r="I47" s="487">
        <v>0.147401569077349</v>
      </c>
    </row>
    <row r="48" spans="1:9" x14ac:dyDescent="0.2">
      <c r="A48" s="2" t="s">
        <v>65</v>
      </c>
      <c r="B48" s="490">
        <v>67</v>
      </c>
      <c r="C48" s="487">
        <v>2.0389249548315998E-2</v>
      </c>
      <c r="D48" s="487">
        <v>3.7452790886163698E-2</v>
      </c>
      <c r="E48" s="487">
        <v>0.34436398744583102</v>
      </c>
      <c r="F48" s="487">
        <v>0.27187377214431802</v>
      </c>
      <c r="G48" s="487">
        <v>0.32592019438743602</v>
      </c>
      <c r="H48" s="493">
        <v>3.8454828262329102</v>
      </c>
      <c r="I48" s="487">
        <v>5.7842040757697298E-2</v>
      </c>
    </row>
    <row r="49" spans="1:9" x14ac:dyDescent="0.2">
      <c r="A49" s="2" t="s">
        <v>66</v>
      </c>
      <c r="B49" s="490">
        <v>134</v>
      </c>
      <c r="C49" s="487">
        <v>5.4941195994615603E-2</v>
      </c>
      <c r="D49" s="487">
        <v>0.12959270179271701</v>
      </c>
      <c r="E49" s="487">
        <v>0.19787763059139299</v>
      </c>
      <c r="F49" s="487">
        <v>0.33277830481529203</v>
      </c>
      <c r="G49" s="487">
        <v>0.28481015563011203</v>
      </c>
      <c r="H49" s="493">
        <v>3.6629235744476301</v>
      </c>
      <c r="I49" s="487">
        <v>0.18453389984966001</v>
      </c>
    </row>
    <row r="50" spans="1:9" x14ac:dyDescent="0.2">
      <c r="A50" s="2" t="s">
        <v>67</v>
      </c>
      <c r="B50" s="490">
        <v>116</v>
      </c>
      <c r="C50" s="487">
        <v>6.7294247448444394E-2</v>
      </c>
      <c r="D50" s="487">
        <v>0.146299198269844</v>
      </c>
      <c r="E50" s="487">
        <v>0.223402559757233</v>
      </c>
      <c r="F50" s="487">
        <v>0.27567836642265298</v>
      </c>
      <c r="G50" s="487">
        <v>0.287325650453568</v>
      </c>
      <c r="H50" s="493">
        <v>3.5694420337677002</v>
      </c>
      <c r="I50" s="487">
        <v>0.21359344094410301</v>
      </c>
    </row>
    <row r="51" spans="1:9" x14ac:dyDescent="0.2">
      <c r="A51" s="2" t="s">
        <v>68</v>
      </c>
      <c r="B51" s="490">
        <v>130</v>
      </c>
      <c r="C51" s="487">
        <v>5.5665243417024599E-2</v>
      </c>
      <c r="D51" s="487">
        <v>9.5558702945709201E-2</v>
      </c>
      <c r="E51" s="487">
        <v>0.18421193957328799</v>
      </c>
      <c r="F51" s="487">
        <v>0.22895219922065699</v>
      </c>
      <c r="G51" s="487">
        <v>0.43561190366745001</v>
      </c>
      <c r="H51" s="493">
        <v>3.8932869434356698</v>
      </c>
      <c r="I51" s="487">
        <v>0.15122394805279299</v>
      </c>
    </row>
    <row r="52" spans="1:9" x14ac:dyDescent="0.2">
      <c r="A52" s="2" t="s">
        <v>69</v>
      </c>
      <c r="B52" s="490">
        <v>99</v>
      </c>
      <c r="C52" s="487">
        <v>0.12319095432758299</v>
      </c>
      <c r="D52" s="487">
        <v>0.157911032438278</v>
      </c>
      <c r="E52" s="487">
        <v>0.11750251054763799</v>
      </c>
      <c r="F52" s="487">
        <v>0.217692255973816</v>
      </c>
      <c r="G52" s="487">
        <v>0.38370323181152299</v>
      </c>
      <c r="H52" s="493">
        <v>3.5808057785034202</v>
      </c>
      <c r="I52" s="487">
        <v>0.28110199095460803</v>
      </c>
    </row>
    <row r="53" spans="1:9" x14ac:dyDescent="0.2">
      <c r="A53" s="2" t="s">
        <v>70</v>
      </c>
      <c r="B53" s="490">
        <v>55</v>
      </c>
      <c r="C53" s="487">
        <v>7.1675598621368394E-2</v>
      </c>
      <c r="D53" s="487">
        <v>5.4730538278818103E-2</v>
      </c>
      <c r="E53" s="487">
        <v>0.25154098868370101</v>
      </c>
      <c r="F53" s="487">
        <v>0.21916443109512301</v>
      </c>
      <c r="G53" s="487">
        <v>0.40288844704628002</v>
      </c>
      <c r="H53" s="493">
        <v>3.8268597126007098</v>
      </c>
      <c r="I53" s="487">
        <v>0.126406136429287</v>
      </c>
    </row>
    <row r="54" spans="1:9" x14ac:dyDescent="0.2">
      <c r="A54" s="2" t="s">
        <v>71</v>
      </c>
      <c r="B54" s="490">
        <v>98</v>
      </c>
      <c r="C54" s="487">
        <v>2.6945382356643701E-2</v>
      </c>
      <c r="D54" s="487">
        <v>0.10790824890136699</v>
      </c>
      <c r="E54" s="487">
        <v>0.22760452330112499</v>
      </c>
      <c r="F54" s="487">
        <v>0.323543131351471</v>
      </c>
      <c r="G54" s="487">
        <v>0.31399869918823198</v>
      </c>
      <c r="H54" s="493">
        <v>3.7897415161132799</v>
      </c>
      <c r="I54" s="487">
        <v>0.13485363326748701</v>
      </c>
    </row>
    <row r="55" spans="1:9" x14ac:dyDescent="0.2">
      <c r="A55" s="2" t="s">
        <v>72</v>
      </c>
      <c r="B55" s="490">
        <v>51</v>
      </c>
      <c r="C55" s="487">
        <v>0.18357738852500899</v>
      </c>
      <c r="D55" s="487">
        <v>0.167755737900734</v>
      </c>
      <c r="E55" s="487">
        <v>0.15605565905571001</v>
      </c>
      <c r="F55" s="487">
        <v>0.230164960026741</v>
      </c>
      <c r="G55" s="487">
        <v>0.26244625449180597</v>
      </c>
      <c r="H55" s="493">
        <v>3.2201468944549601</v>
      </c>
      <c r="I55" s="487">
        <v>0.35133312642574299</v>
      </c>
    </row>
    <row r="56" spans="1:9" x14ac:dyDescent="0.2">
      <c r="A56" s="2" t="s">
        <v>73</v>
      </c>
      <c r="B56" s="490">
        <v>135</v>
      </c>
      <c r="C56" s="487">
        <v>8.4345251321792603E-2</v>
      </c>
      <c r="D56" s="487">
        <v>9.4411924481391907E-2</v>
      </c>
      <c r="E56" s="487">
        <v>0.28063914179801902</v>
      </c>
      <c r="F56" s="487">
        <v>0.22417208552360501</v>
      </c>
      <c r="G56" s="487">
        <v>0.31643158197402999</v>
      </c>
      <c r="H56" s="493">
        <v>3.59393286705017</v>
      </c>
      <c r="I56" s="487">
        <v>0.178757178466874</v>
      </c>
    </row>
    <row r="57" spans="1:9" x14ac:dyDescent="0.2">
      <c r="A57" s="5" t="s">
        <v>74</v>
      </c>
      <c r="B57" s="489" t="s">
        <v>1</v>
      </c>
      <c r="C57" s="486" t="s">
        <v>1</v>
      </c>
      <c r="D57" s="486" t="s">
        <v>1</v>
      </c>
      <c r="E57" s="486" t="s">
        <v>1</v>
      </c>
      <c r="F57" s="486" t="s">
        <v>1</v>
      </c>
      <c r="G57" s="486" t="s">
        <v>1</v>
      </c>
      <c r="H57" s="492" t="s">
        <v>1</v>
      </c>
      <c r="I57" s="486" t="s">
        <v>1</v>
      </c>
    </row>
    <row r="58" spans="1:9" x14ac:dyDescent="0.2">
      <c r="A58" s="2" t="s">
        <v>75</v>
      </c>
      <c r="B58" s="490">
        <v>124</v>
      </c>
      <c r="C58" s="487">
        <v>5.1631204783916501E-2</v>
      </c>
      <c r="D58" s="487">
        <v>9.5770366489887196E-2</v>
      </c>
      <c r="E58" s="487">
        <v>0.29721537232398998</v>
      </c>
      <c r="F58" s="487">
        <v>0.22538773715496099</v>
      </c>
      <c r="G58" s="487">
        <v>0.32999533414840698</v>
      </c>
      <c r="H58" s="493">
        <v>3.6863455772399898</v>
      </c>
      <c r="I58" s="487">
        <v>0.147401569077349</v>
      </c>
    </row>
    <row r="59" spans="1:9" x14ac:dyDescent="0.2">
      <c r="A59" s="2" t="s">
        <v>76</v>
      </c>
      <c r="B59" s="490">
        <v>608</v>
      </c>
      <c r="C59" s="487">
        <v>7.0527210831642206E-2</v>
      </c>
      <c r="D59" s="487">
        <v>0.11418828368187001</v>
      </c>
      <c r="E59" s="487">
        <v>0.22523859143257099</v>
      </c>
      <c r="F59" s="487">
        <v>0.25340867042541498</v>
      </c>
      <c r="G59" s="487">
        <v>0.33663722872734098</v>
      </c>
      <c r="H59" s="493">
        <v>3.6714403629303001</v>
      </c>
      <c r="I59" s="487">
        <v>0.18471549726598699</v>
      </c>
    </row>
    <row r="60" spans="1:9" x14ac:dyDescent="0.2">
      <c r="A60" s="2" t="s">
        <v>77</v>
      </c>
      <c r="B60" s="490">
        <v>193</v>
      </c>
      <c r="C60" s="487">
        <v>7.3082275688648196E-2</v>
      </c>
      <c r="D60" s="487">
        <v>8.9613869786262498E-2</v>
      </c>
      <c r="E60" s="487">
        <v>0.21791373193263999</v>
      </c>
      <c r="F60" s="487">
        <v>0.29689681529998802</v>
      </c>
      <c r="G60" s="487">
        <v>0.32249331474304199</v>
      </c>
      <c r="H60" s="493">
        <v>3.70610499382019</v>
      </c>
      <c r="I60" s="487">
        <v>0.16269614426272999</v>
      </c>
    </row>
    <row r="61" spans="1:9" x14ac:dyDescent="0.2">
      <c r="A61" s="2" t="s">
        <v>78</v>
      </c>
      <c r="B61" s="490">
        <v>84</v>
      </c>
      <c r="C61" s="487">
        <v>5.9970162808895097E-2</v>
      </c>
      <c r="D61" s="487">
        <v>0.143037348985672</v>
      </c>
      <c r="E61" s="487">
        <v>0.188624948263168</v>
      </c>
      <c r="F61" s="487">
        <v>0.23447020351886699</v>
      </c>
      <c r="G61" s="487">
        <v>0.37389734387397799</v>
      </c>
      <c r="H61" s="493">
        <v>3.7192871570587198</v>
      </c>
      <c r="I61" s="487">
        <v>0.203007510282043</v>
      </c>
    </row>
    <row r="62" spans="1:9" x14ac:dyDescent="0.2">
      <c r="A62" s="5" t="s">
        <v>79</v>
      </c>
      <c r="B62" s="489" t="s">
        <v>1</v>
      </c>
      <c r="C62" s="486" t="s">
        <v>1</v>
      </c>
      <c r="D62" s="486" t="s">
        <v>1</v>
      </c>
      <c r="E62" s="486" t="s">
        <v>1</v>
      </c>
      <c r="F62" s="486" t="s">
        <v>1</v>
      </c>
      <c r="G62" s="486" t="s">
        <v>1</v>
      </c>
      <c r="H62" s="492" t="s">
        <v>1</v>
      </c>
      <c r="I62" s="486" t="s">
        <v>1</v>
      </c>
    </row>
    <row r="63" spans="1:9" x14ac:dyDescent="0.2">
      <c r="A63" s="2" t="s">
        <v>80</v>
      </c>
      <c r="B63" s="490">
        <v>824</v>
      </c>
      <c r="C63" s="487">
        <v>5.8525409549474702E-2</v>
      </c>
      <c r="D63" s="487">
        <v>0.10468792915344199</v>
      </c>
      <c r="E63" s="487">
        <v>0.22686462104320501</v>
      </c>
      <c r="F63" s="487">
        <v>0.26805630326271102</v>
      </c>
      <c r="G63" s="487">
        <v>0.34186571836471602</v>
      </c>
      <c r="H63" s="493">
        <v>3.7300488948821999</v>
      </c>
      <c r="I63" s="487">
        <v>0.163213341743003</v>
      </c>
    </row>
    <row r="64" spans="1:9" x14ac:dyDescent="0.2">
      <c r="A64" s="2" t="s">
        <v>81</v>
      </c>
      <c r="B64" s="490">
        <v>29</v>
      </c>
      <c r="C64" s="487" t="s">
        <v>1</v>
      </c>
      <c r="D64" s="487" t="s">
        <v>1</v>
      </c>
      <c r="E64" s="487" t="s">
        <v>1</v>
      </c>
      <c r="F64" s="487" t="s">
        <v>1</v>
      </c>
      <c r="G64" s="487" t="s">
        <v>1</v>
      </c>
      <c r="H64" s="493" t="s">
        <v>1</v>
      </c>
      <c r="I64" s="487" t="s">
        <v>1</v>
      </c>
    </row>
    <row r="65" spans="1:9" x14ac:dyDescent="0.2">
      <c r="A65" s="2" t="s">
        <v>82</v>
      </c>
      <c r="B65" s="490">
        <v>54</v>
      </c>
      <c r="C65" s="487">
        <v>4.3583098798990201E-2</v>
      </c>
      <c r="D65" s="487">
        <v>9.0280257165432004E-2</v>
      </c>
      <c r="E65" s="487">
        <v>0.384400725364685</v>
      </c>
      <c r="F65" s="487">
        <v>0.20546008646488201</v>
      </c>
      <c r="G65" s="487">
        <v>0.27627584338188199</v>
      </c>
      <c r="H65" s="493">
        <v>3.5805652141571001</v>
      </c>
      <c r="I65" s="487">
        <v>0.13386335446838299</v>
      </c>
    </row>
    <row r="66" spans="1:9" x14ac:dyDescent="0.2">
      <c r="A66" s="2" t="s">
        <v>83</v>
      </c>
      <c r="B66" s="490">
        <v>89</v>
      </c>
      <c r="C66" s="487">
        <v>0.145341321825981</v>
      </c>
      <c r="D66" s="487">
        <v>0.12996231019496901</v>
      </c>
      <c r="E66" s="487">
        <v>0.18632839620113401</v>
      </c>
      <c r="F66" s="487">
        <v>0.17593888938426999</v>
      </c>
      <c r="G66" s="487">
        <v>0.36242911219596902</v>
      </c>
      <c r="H66" s="493">
        <v>3.48015213012695</v>
      </c>
      <c r="I66" s="487">
        <v>0.275303623816263</v>
      </c>
    </row>
    <row r="67" spans="1:9" x14ac:dyDescent="0.2">
      <c r="A67" s="5" t="s">
        <v>84</v>
      </c>
      <c r="B67" s="489" t="s">
        <v>1</v>
      </c>
      <c r="C67" s="486" t="s">
        <v>1</v>
      </c>
      <c r="D67" s="486" t="s">
        <v>1</v>
      </c>
      <c r="E67" s="486" t="s">
        <v>1</v>
      </c>
      <c r="F67" s="486" t="s">
        <v>1</v>
      </c>
      <c r="G67" s="486" t="s">
        <v>1</v>
      </c>
      <c r="H67" s="492" t="s">
        <v>1</v>
      </c>
      <c r="I67" s="486" t="s">
        <v>1</v>
      </c>
    </row>
    <row r="68" spans="1:9" x14ac:dyDescent="0.2">
      <c r="A68" s="2" t="s">
        <v>85</v>
      </c>
      <c r="B68" s="490">
        <v>905</v>
      </c>
      <c r="C68" s="487">
        <v>6.4699418842792497E-2</v>
      </c>
      <c r="D68" s="487">
        <v>0.100985214114189</v>
      </c>
      <c r="E68" s="487">
        <v>0.22431150078773501</v>
      </c>
      <c r="F68" s="487">
        <v>0.26458066701888999</v>
      </c>
      <c r="G68" s="487">
        <v>0.34542319178581199</v>
      </c>
      <c r="H68" s="493">
        <v>3.7250430583953902</v>
      </c>
      <c r="I68" s="487">
        <v>0.16568463419142801</v>
      </c>
    </row>
    <row r="69" spans="1:9" x14ac:dyDescent="0.2">
      <c r="A69" s="2" t="s">
        <v>86</v>
      </c>
      <c r="B69" s="490">
        <v>16</v>
      </c>
      <c r="C69" s="487" t="s">
        <v>1</v>
      </c>
      <c r="D69" s="487" t="s">
        <v>1</v>
      </c>
      <c r="E69" s="487" t="s">
        <v>1</v>
      </c>
      <c r="F69" s="487" t="s">
        <v>1</v>
      </c>
      <c r="G69" s="487" t="s">
        <v>1</v>
      </c>
      <c r="H69" s="493" t="s">
        <v>1</v>
      </c>
      <c r="I69" s="487" t="s">
        <v>1</v>
      </c>
    </row>
    <row r="70" spans="1:9" x14ac:dyDescent="0.2">
      <c r="A70" s="2" t="s">
        <v>87</v>
      </c>
      <c r="B70" s="490">
        <v>82</v>
      </c>
      <c r="C70" s="487">
        <v>5.9530936181545299E-2</v>
      </c>
      <c r="D70" s="487">
        <v>0.193149298429489</v>
      </c>
      <c r="E70" s="487">
        <v>0.27207723259925798</v>
      </c>
      <c r="F70" s="487">
        <v>0.24522794783115401</v>
      </c>
      <c r="G70" s="487">
        <v>0.23001457750797299</v>
      </c>
      <c r="H70" s="493">
        <v>3.3930459022521999</v>
      </c>
      <c r="I70" s="487">
        <v>0.25268023649364901</v>
      </c>
    </row>
    <row r="71" spans="1:9" x14ac:dyDescent="0.2">
      <c r="A71" s="2" t="s">
        <v>88</v>
      </c>
      <c r="B71" s="490">
        <v>5</v>
      </c>
      <c r="C71" s="487" t="s">
        <v>1</v>
      </c>
      <c r="D71" s="487" t="s">
        <v>1</v>
      </c>
      <c r="E71" s="487" t="s">
        <v>1</v>
      </c>
      <c r="F71" s="487" t="s">
        <v>1</v>
      </c>
      <c r="G71" s="487" t="s">
        <v>1</v>
      </c>
      <c r="H71" s="493" t="s">
        <v>1</v>
      </c>
      <c r="I71" s="487" t="s">
        <v>1</v>
      </c>
    </row>
    <row r="72" spans="1:9" x14ac:dyDescent="0.2">
      <c r="A72" s="5" t="s">
        <v>89</v>
      </c>
      <c r="B72" s="489" t="s">
        <v>1</v>
      </c>
      <c r="C72" s="486" t="s">
        <v>1</v>
      </c>
      <c r="D72" s="486" t="s">
        <v>1</v>
      </c>
      <c r="E72" s="486" t="s">
        <v>1</v>
      </c>
      <c r="F72" s="486" t="s">
        <v>1</v>
      </c>
      <c r="G72" s="486" t="s">
        <v>1</v>
      </c>
      <c r="H72" s="492" t="s">
        <v>1</v>
      </c>
      <c r="I72" s="486" t="s">
        <v>1</v>
      </c>
    </row>
    <row r="73" spans="1:9" x14ac:dyDescent="0.2">
      <c r="A73" s="2" t="s">
        <v>89</v>
      </c>
      <c r="B73" s="490">
        <v>850</v>
      </c>
      <c r="C73" s="487">
        <v>6.5755225718021407E-2</v>
      </c>
      <c r="D73" s="487">
        <v>0.10348422825336499</v>
      </c>
      <c r="E73" s="487">
        <v>0.22483871877193501</v>
      </c>
      <c r="F73" s="487">
        <v>0.25755262374877902</v>
      </c>
      <c r="G73" s="487">
        <v>0.348369210958481</v>
      </c>
      <c r="H73" s="493">
        <v>3.7192964553832999</v>
      </c>
      <c r="I73" s="487">
        <v>0.16923945271045401</v>
      </c>
    </row>
    <row r="74" spans="1:9" x14ac:dyDescent="0.2">
      <c r="A74" s="2" t="s">
        <v>90</v>
      </c>
      <c r="B74" s="490">
        <v>154</v>
      </c>
      <c r="C74" s="487">
        <v>9.3202933669090299E-2</v>
      </c>
      <c r="D74" s="487">
        <v>0.157854244112968</v>
      </c>
      <c r="E74" s="487">
        <v>0.23823116719722701</v>
      </c>
      <c r="F74" s="487">
        <v>0.26598232984542802</v>
      </c>
      <c r="G74" s="487">
        <v>0.24472932517528501</v>
      </c>
      <c r="H74" s="493">
        <v>3.4111809730529798</v>
      </c>
      <c r="I74" s="487">
        <v>0.25105717778205899</v>
      </c>
    </row>
    <row r="75" spans="1:9" x14ac:dyDescent="0.2">
      <c r="A75" s="5" t="s">
        <v>91</v>
      </c>
      <c r="B75" s="489" t="s">
        <v>1</v>
      </c>
      <c r="C75" s="486" t="s">
        <v>1</v>
      </c>
      <c r="D75" s="486" t="s">
        <v>1</v>
      </c>
      <c r="E75" s="486" t="s">
        <v>1</v>
      </c>
      <c r="F75" s="486" t="s">
        <v>1</v>
      </c>
      <c r="G75" s="486" t="s">
        <v>1</v>
      </c>
      <c r="H75" s="492" t="s">
        <v>1</v>
      </c>
      <c r="I75" s="486" t="s">
        <v>1</v>
      </c>
    </row>
    <row r="76" spans="1:9" x14ac:dyDescent="0.2">
      <c r="A76" s="2" t="s">
        <v>92</v>
      </c>
      <c r="B76" s="490">
        <v>436</v>
      </c>
      <c r="C76" s="487">
        <v>6.58378675580025E-2</v>
      </c>
      <c r="D76" s="487">
        <v>0.133895233273506</v>
      </c>
      <c r="E76" s="487">
        <v>0.25459775328636203</v>
      </c>
      <c r="F76" s="487">
        <v>0.23515550792217299</v>
      </c>
      <c r="G76" s="487">
        <v>0.310513615608215</v>
      </c>
      <c r="H76" s="493">
        <v>3.5906116962432901</v>
      </c>
      <c r="I76" s="487">
        <v>0.199733105295891</v>
      </c>
    </row>
    <row r="77" spans="1:9" x14ac:dyDescent="0.2">
      <c r="A77" s="2" t="s">
        <v>93</v>
      </c>
      <c r="B77" s="490">
        <v>188</v>
      </c>
      <c r="C77" s="487">
        <v>0.10334555059671401</v>
      </c>
      <c r="D77" s="487">
        <v>6.9510094821453094E-2</v>
      </c>
      <c r="E77" s="487">
        <v>0.27886781096458402</v>
      </c>
      <c r="F77" s="487">
        <v>0.23085336387157401</v>
      </c>
      <c r="G77" s="487">
        <v>0.31742316484451299</v>
      </c>
      <c r="H77" s="493">
        <v>3.58949851989746</v>
      </c>
      <c r="I77" s="487">
        <v>0.17285564799391701</v>
      </c>
    </row>
    <row r="78" spans="1:9" x14ac:dyDescent="0.2">
      <c r="A78" s="2" t="s">
        <v>94</v>
      </c>
      <c r="B78" s="490">
        <v>374</v>
      </c>
      <c r="C78" s="487">
        <v>4.38683927059174E-2</v>
      </c>
      <c r="D78" s="487">
        <v>0.10055590420961399</v>
      </c>
      <c r="E78" s="487">
        <v>0.16014288365840901</v>
      </c>
      <c r="F78" s="487">
        <v>0.31223040819168102</v>
      </c>
      <c r="G78" s="487">
        <v>0.383202403783798</v>
      </c>
      <c r="H78" s="493">
        <v>3.8903424739837602</v>
      </c>
      <c r="I78" s="487">
        <v>0.144424297991576</v>
      </c>
    </row>
    <row r="79" spans="1:9" x14ac:dyDescent="0.2">
      <c r="A79" s="5" t="s">
        <v>95</v>
      </c>
      <c r="B79" s="489" t="s">
        <v>1</v>
      </c>
      <c r="C79" s="486" t="s">
        <v>1</v>
      </c>
      <c r="D79" s="486" t="s">
        <v>1</v>
      </c>
      <c r="E79" s="486" t="s">
        <v>1</v>
      </c>
      <c r="F79" s="486" t="s">
        <v>1</v>
      </c>
      <c r="G79" s="486" t="s">
        <v>1</v>
      </c>
      <c r="H79" s="492" t="s">
        <v>1</v>
      </c>
      <c r="I79" s="486" t="s">
        <v>1</v>
      </c>
    </row>
    <row r="80" spans="1:9" x14ac:dyDescent="0.2">
      <c r="A80" s="2" t="s">
        <v>96</v>
      </c>
      <c r="B80" s="490">
        <v>221</v>
      </c>
      <c r="C80" s="487">
        <v>5.9561502188444103E-2</v>
      </c>
      <c r="D80" s="487">
        <v>7.3993273079395294E-2</v>
      </c>
      <c r="E80" s="487">
        <v>0.20647683739662201</v>
      </c>
      <c r="F80" s="487">
        <v>0.27687183022499101</v>
      </c>
      <c r="G80" s="487">
        <v>0.38309654593467701</v>
      </c>
      <c r="H80" s="493">
        <v>3.8499486446380602</v>
      </c>
      <c r="I80" s="487">
        <v>0.13355477676043001</v>
      </c>
    </row>
    <row r="81" spans="1:9" x14ac:dyDescent="0.2">
      <c r="A81" s="2" t="s">
        <v>97</v>
      </c>
      <c r="B81" s="490">
        <v>175</v>
      </c>
      <c r="C81" s="487">
        <v>7.0713259279727894E-2</v>
      </c>
      <c r="D81" s="487">
        <v>0.136876925826073</v>
      </c>
      <c r="E81" s="487">
        <v>0.19928029179573101</v>
      </c>
      <c r="F81" s="487">
        <v>0.211414784193039</v>
      </c>
      <c r="G81" s="487">
        <v>0.38171473145484902</v>
      </c>
      <c r="H81" s="493">
        <v>3.6965408325195299</v>
      </c>
      <c r="I81" s="487">
        <v>0.20759018665246801</v>
      </c>
    </row>
    <row r="82" spans="1:9" x14ac:dyDescent="0.2">
      <c r="A82" s="2" t="s">
        <v>98</v>
      </c>
      <c r="B82" s="490">
        <v>41</v>
      </c>
      <c r="C82" s="487">
        <v>3.2519306987523998E-2</v>
      </c>
      <c r="D82" s="487">
        <v>5.5100791156292003E-2</v>
      </c>
      <c r="E82" s="487">
        <v>0.25217941403388999</v>
      </c>
      <c r="F82" s="487">
        <v>0.38286921381950401</v>
      </c>
      <c r="G82" s="487">
        <v>0.277331292629242</v>
      </c>
      <c r="H82" s="493">
        <v>3.8173923492431601</v>
      </c>
      <c r="I82" s="487">
        <v>8.76200965117645E-2</v>
      </c>
    </row>
    <row r="83" spans="1:9" x14ac:dyDescent="0.2">
      <c r="A83" s="2" t="s">
        <v>99</v>
      </c>
      <c r="B83" s="490">
        <v>128</v>
      </c>
      <c r="C83" s="487">
        <v>9.1136150062084198E-2</v>
      </c>
      <c r="D83" s="487">
        <v>5.8213327080011402E-2</v>
      </c>
      <c r="E83" s="487">
        <v>0.22686614096164701</v>
      </c>
      <c r="F83" s="487">
        <v>0.27999970316886902</v>
      </c>
      <c r="G83" s="487">
        <v>0.343784660100937</v>
      </c>
      <c r="H83" s="493">
        <v>3.72708344459534</v>
      </c>
      <c r="I83" s="487">
        <v>0.14934947992394601</v>
      </c>
    </row>
    <row r="84" spans="1:9" x14ac:dyDescent="0.2">
      <c r="A84" s="2" t="s">
        <v>100</v>
      </c>
      <c r="B84" s="490">
        <v>44</v>
      </c>
      <c r="C84" s="487">
        <v>0</v>
      </c>
      <c r="D84" s="487">
        <v>0.105233207345009</v>
      </c>
      <c r="E84" s="487">
        <v>0.14423063397407501</v>
      </c>
      <c r="F84" s="487">
        <v>0.426306992769241</v>
      </c>
      <c r="G84" s="487">
        <v>0.32422918081283603</v>
      </c>
      <c r="H84" s="493">
        <v>3.96953225135803</v>
      </c>
      <c r="I84" s="487">
        <v>0.105233205776912</v>
      </c>
    </row>
    <row r="85" spans="1:9" x14ac:dyDescent="0.2">
      <c r="A85" s="2" t="s">
        <v>101</v>
      </c>
      <c r="B85" s="490">
        <v>103</v>
      </c>
      <c r="C85" s="487">
        <v>4.8278335481882102E-2</v>
      </c>
      <c r="D85" s="487">
        <v>0.123162411153316</v>
      </c>
      <c r="E85" s="487">
        <v>0.28118303418159502</v>
      </c>
      <c r="F85" s="487">
        <v>0.19075523316860199</v>
      </c>
      <c r="G85" s="487">
        <v>0.35662099719047502</v>
      </c>
      <c r="H85" s="493">
        <v>3.6842780113220202</v>
      </c>
      <c r="I85" s="487">
        <v>0.17144074471919901</v>
      </c>
    </row>
    <row r="86" spans="1:9" x14ac:dyDescent="0.2">
      <c r="A86" s="2" t="s">
        <v>102</v>
      </c>
      <c r="B86" s="490">
        <v>33</v>
      </c>
      <c r="C86" s="487">
        <v>7.7487006783485399E-2</v>
      </c>
      <c r="D86" s="487">
        <v>9.0550512075424194E-2</v>
      </c>
      <c r="E86" s="487">
        <v>0.42510828375816301</v>
      </c>
      <c r="F86" s="487">
        <v>0.28160974383354198</v>
      </c>
      <c r="G86" s="487">
        <v>0.12524443864822399</v>
      </c>
      <c r="H86" s="493">
        <v>3.2865741252899201</v>
      </c>
      <c r="I86" s="487">
        <v>0.16803752136286401</v>
      </c>
    </row>
    <row r="87" spans="1:9" x14ac:dyDescent="0.2">
      <c r="A87" s="2" t="s">
        <v>103</v>
      </c>
      <c r="B87" s="490">
        <v>52</v>
      </c>
      <c r="C87" s="487">
        <v>0.17057198286056499</v>
      </c>
      <c r="D87" s="487">
        <v>0.16513225436210599</v>
      </c>
      <c r="E87" s="487">
        <v>0.30181440711021401</v>
      </c>
      <c r="F87" s="487">
        <v>0.244837790727615</v>
      </c>
      <c r="G87" s="487">
        <v>0.117643587291241</v>
      </c>
      <c r="H87" s="493">
        <v>2.97384881973267</v>
      </c>
      <c r="I87" s="487">
        <v>0.33570422971909702</v>
      </c>
    </row>
    <row r="88" spans="1:9" x14ac:dyDescent="0.2">
      <c r="A88" s="2" t="s">
        <v>104</v>
      </c>
      <c r="B88" s="490">
        <v>193</v>
      </c>
      <c r="C88" s="487">
        <v>7.1573764085769695E-2</v>
      </c>
      <c r="D88" s="487">
        <v>0.13887456059455899</v>
      </c>
      <c r="E88" s="487">
        <v>0.23885391652584101</v>
      </c>
      <c r="F88" s="487">
        <v>0.241284564137459</v>
      </c>
      <c r="G88" s="487">
        <v>0.30941319465637201</v>
      </c>
      <c r="H88" s="493">
        <v>3.5780887603759801</v>
      </c>
      <c r="I88" s="487">
        <v>0.21044832468032801</v>
      </c>
    </row>
    <row r="89" spans="1:9" x14ac:dyDescent="0.2">
      <c r="A89" s="5" t="s">
        <v>105</v>
      </c>
      <c r="B89" s="489" t="s">
        <v>1</v>
      </c>
      <c r="C89" s="486" t="s">
        <v>1</v>
      </c>
      <c r="D89" s="486" t="s">
        <v>1</v>
      </c>
      <c r="E89" s="486" t="s">
        <v>1</v>
      </c>
      <c r="F89" s="486" t="s">
        <v>1</v>
      </c>
      <c r="G89" s="486" t="s">
        <v>1</v>
      </c>
      <c r="H89" s="492" t="s">
        <v>1</v>
      </c>
      <c r="I89" s="486" t="s">
        <v>1</v>
      </c>
    </row>
    <row r="90" spans="1:9" x14ac:dyDescent="0.2">
      <c r="A90" s="2" t="s">
        <v>106</v>
      </c>
      <c r="B90" s="490">
        <v>121</v>
      </c>
      <c r="C90" s="487">
        <v>0.121763363480568</v>
      </c>
      <c r="D90" s="487">
        <v>0.113185122609138</v>
      </c>
      <c r="E90" s="487">
        <v>0.21893702447414401</v>
      </c>
      <c r="F90" s="487">
        <v>0.20250619947910301</v>
      </c>
      <c r="G90" s="487">
        <v>0.34360828995704701</v>
      </c>
      <c r="H90" s="493">
        <v>3.5330109596252401</v>
      </c>
      <c r="I90" s="487">
        <v>0.234948486089706</v>
      </c>
    </row>
    <row r="91" spans="1:9" x14ac:dyDescent="0.2">
      <c r="A91" s="2" t="s">
        <v>107</v>
      </c>
      <c r="B91" s="490">
        <v>252</v>
      </c>
      <c r="C91" s="487">
        <v>3.6213494837284102E-2</v>
      </c>
      <c r="D91" s="487">
        <v>0.11314855515956899</v>
      </c>
      <c r="E91" s="487">
        <v>0.22522610425949099</v>
      </c>
      <c r="F91" s="487">
        <v>0.27157002687454201</v>
      </c>
      <c r="G91" s="487">
        <v>0.35384181141853299</v>
      </c>
      <c r="H91" s="493">
        <v>3.7936780452728298</v>
      </c>
      <c r="I91" s="487">
        <v>0.14936205110968701</v>
      </c>
    </row>
    <row r="92" spans="1:9" x14ac:dyDescent="0.2">
      <c r="A92" s="2" t="s">
        <v>108</v>
      </c>
      <c r="B92" s="490">
        <v>470</v>
      </c>
      <c r="C92" s="487">
        <v>5.2136413753032698E-2</v>
      </c>
      <c r="D92" s="487">
        <v>8.8757395744323703E-2</v>
      </c>
      <c r="E92" s="487">
        <v>0.24091711640357999</v>
      </c>
      <c r="F92" s="487">
        <v>0.27273312211036699</v>
      </c>
      <c r="G92" s="487">
        <v>0.34545594453811601</v>
      </c>
      <c r="H92" s="493">
        <v>3.7706148624420202</v>
      </c>
      <c r="I92" s="487">
        <v>0.14089381054709699</v>
      </c>
    </row>
    <row r="93" spans="1:9" x14ac:dyDescent="0.2">
      <c r="A93" s="2" t="s">
        <v>109</v>
      </c>
      <c r="B93" s="490">
        <v>82</v>
      </c>
      <c r="C93" s="487">
        <v>0.16779349744319899</v>
      </c>
      <c r="D93" s="487">
        <v>0.158680394291878</v>
      </c>
      <c r="E93" s="487">
        <v>0.27388250827789301</v>
      </c>
      <c r="F93" s="487">
        <v>0.205635830760002</v>
      </c>
      <c r="G93" s="487">
        <v>0.194007769227028</v>
      </c>
      <c r="H93" s="493">
        <v>3.0993840694427499</v>
      </c>
      <c r="I93" s="487">
        <v>0.32647389173507702</v>
      </c>
    </row>
    <row r="94" spans="1:9" x14ac:dyDescent="0.2">
      <c r="A94" s="5" t="s">
        <v>110</v>
      </c>
      <c r="B94" s="489" t="s">
        <v>1</v>
      </c>
      <c r="C94" s="486" t="s">
        <v>1</v>
      </c>
      <c r="D94" s="486" t="s">
        <v>1</v>
      </c>
      <c r="E94" s="486" t="s">
        <v>1</v>
      </c>
      <c r="F94" s="486" t="s">
        <v>1</v>
      </c>
      <c r="G94" s="486" t="s">
        <v>1</v>
      </c>
      <c r="H94" s="492" t="s">
        <v>1</v>
      </c>
      <c r="I94" s="486" t="s">
        <v>1</v>
      </c>
    </row>
    <row r="95" spans="1:9" x14ac:dyDescent="0.2">
      <c r="A95" s="2" t="s">
        <v>106</v>
      </c>
      <c r="B95" s="490">
        <v>201</v>
      </c>
      <c r="C95" s="487">
        <v>0.101506300270557</v>
      </c>
      <c r="D95" s="487">
        <v>0.130860686302185</v>
      </c>
      <c r="E95" s="487">
        <v>0.20908200740814201</v>
      </c>
      <c r="F95" s="487">
        <v>0.19720733165741</v>
      </c>
      <c r="G95" s="487">
        <v>0.36134368181228599</v>
      </c>
      <c r="H95" s="493">
        <v>3.5860214233398402</v>
      </c>
      <c r="I95" s="487">
        <v>0.232366984841474</v>
      </c>
    </row>
    <row r="96" spans="1:9" x14ac:dyDescent="0.2">
      <c r="A96" s="2" t="s">
        <v>107</v>
      </c>
      <c r="B96" s="490">
        <v>312</v>
      </c>
      <c r="C96" s="487">
        <v>4.0267739444971098E-2</v>
      </c>
      <c r="D96" s="487">
        <v>8.0852203071117401E-2</v>
      </c>
      <c r="E96" s="487">
        <v>0.25035071372985801</v>
      </c>
      <c r="F96" s="487">
        <v>0.30646127462387102</v>
      </c>
      <c r="G96" s="487">
        <v>0.32206806540489202</v>
      </c>
      <c r="H96" s="493">
        <v>3.7892098426818799</v>
      </c>
      <c r="I96" s="487">
        <v>0.121119942967295</v>
      </c>
    </row>
    <row r="97" spans="1:9" x14ac:dyDescent="0.2">
      <c r="A97" s="2" t="s">
        <v>108</v>
      </c>
      <c r="B97" s="490">
        <v>367</v>
      </c>
      <c r="C97" s="487">
        <v>5.4495420306920998E-2</v>
      </c>
      <c r="D97" s="487">
        <v>9.9839635193347903E-2</v>
      </c>
      <c r="E97" s="487">
        <v>0.23720425367355299</v>
      </c>
      <c r="F97" s="487">
        <v>0.25680640339851402</v>
      </c>
      <c r="G97" s="487">
        <v>0.35165429115295399</v>
      </c>
      <c r="H97" s="493">
        <v>3.7512845993042001</v>
      </c>
      <c r="I97" s="487">
        <v>0.15433505492532601</v>
      </c>
    </row>
    <row r="98" spans="1:9" x14ac:dyDescent="0.2">
      <c r="A98" s="2" t="s">
        <v>109</v>
      </c>
      <c r="B98" s="490">
        <v>45</v>
      </c>
      <c r="C98" s="487">
        <v>0.193392738699913</v>
      </c>
      <c r="D98" s="487">
        <v>0.20121727883815799</v>
      </c>
      <c r="E98" s="487">
        <v>0.24132013320922899</v>
      </c>
      <c r="F98" s="487">
        <v>0.177264004945755</v>
      </c>
      <c r="G98" s="487">
        <v>0.186805844306946</v>
      </c>
      <c r="H98" s="493">
        <v>2.96287298202515</v>
      </c>
      <c r="I98" s="487">
        <v>0.39461001753807101</v>
      </c>
    </row>
    <row r="99" spans="1:9" x14ac:dyDescent="0.2">
      <c r="A99" s="5" t="s">
        <v>111</v>
      </c>
      <c r="B99" s="489" t="s">
        <v>1</v>
      </c>
      <c r="C99" s="486" t="s">
        <v>1</v>
      </c>
      <c r="D99" s="486" t="s">
        <v>1</v>
      </c>
      <c r="E99" s="486" t="s">
        <v>1</v>
      </c>
      <c r="F99" s="486" t="s">
        <v>1</v>
      </c>
      <c r="G99" s="486" t="s">
        <v>1</v>
      </c>
      <c r="H99" s="492" t="s">
        <v>1</v>
      </c>
      <c r="I99" s="486" t="s">
        <v>1</v>
      </c>
    </row>
    <row r="100" spans="1:9" x14ac:dyDescent="0.2">
      <c r="A100" s="2" t="s">
        <v>112</v>
      </c>
      <c r="B100" s="490">
        <v>69</v>
      </c>
      <c r="C100" s="487">
        <v>1.99234187602997E-2</v>
      </c>
      <c r="D100" s="487">
        <v>0.105826877057552</v>
      </c>
      <c r="E100" s="487">
        <v>0.18801580369472501</v>
      </c>
      <c r="F100" s="487">
        <v>0.30346602201461798</v>
      </c>
      <c r="G100" s="487">
        <v>0.38276785612106301</v>
      </c>
      <c r="H100" s="493">
        <v>3.92332816123962</v>
      </c>
      <c r="I100" s="487">
        <v>0.12575029862859</v>
      </c>
    </row>
    <row r="101" spans="1:9" x14ac:dyDescent="0.2">
      <c r="A101" s="2" t="s">
        <v>113</v>
      </c>
      <c r="B101" s="490">
        <v>209</v>
      </c>
      <c r="C101" s="487">
        <v>7.3439702391624506E-2</v>
      </c>
      <c r="D101" s="487">
        <v>0.13842599093913999</v>
      </c>
      <c r="E101" s="487">
        <v>0.27953082323074302</v>
      </c>
      <c r="F101" s="487">
        <v>0.188634723424911</v>
      </c>
      <c r="G101" s="487">
        <v>0.31996876001357999</v>
      </c>
      <c r="H101" s="493">
        <v>3.5432667732238801</v>
      </c>
      <c r="I101" s="487">
        <v>0.21186569333076499</v>
      </c>
    </row>
    <row r="102" spans="1:9" x14ac:dyDescent="0.2">
      <c r="A102" s="2" t="s">
        <v>114</v>
      </c>
      <c r="B102" s="490">
        <v>238</v>
      </c>
      <c r="C102" s="487">
        <v>9.5049887895584106E-2</v>
      </c>
      <c r="D102" s="487">
        <v>0.115272082388401</v>
      </c>
      <c r="E102" s="487">
        <v>0.25044724345207198</v>
      </c>
      <c r="F102" s="487">
        <v>0.26025617122650102</v>
      </c>
      <c r="G102" s="487">
        <v>0.27897459268569902</v>
      </c>
      <c r="H102" s="493">
        <v>3.5128335952758798</v>
      </c>
      <c r="I102" s="487">
        <v>0.21032197498504801</v>
      </c>
    </row>
    <row r="103" spans="1:9" x14ac:dyDescent="0.2">
      <c r="A103" s="2" t="s">
        <v>115</v>
      </c>
      <c r="B103" s="490">
        <v>148</v>
      </c>
      <c r="C103" s="487">
        <v>6.6988840699195903E-2</v>
      </c>
      <c r="D103" s="487">
        <v>9.3927197158336598E-2</v>
      </c>
      <c r="E103" s="487">
        <v>0.25557103753089899</v>
      </c>
      <c r="F103" s="487">
        <v>0.251090377569199</v>
      </c>
      <c r="G103" s="487">
        <v>0.33242255449295</v>
      </c>
      <c r="H103" s="493">
        <v>3.6880307197570801</v>
      </c>
      <c r="I103" s="487">
        <v>0.16091603665861501</v>
      </c>
    </row>
    <row r="104" spans="1:9" x14ac:dyDescent="0.2">
      <c r="A104" s="2" t="s">
        <v>116</v>
      </c>
      <c r="B104" s="490">
        <v>129</v>
      </c>
      <c r="C104" s="487">
        <v>4.1848547756671899E-2</v>
      </c>
      <c r="D104" s="487">
        <v>0.14951437711715701</v>
      </c>
      <c r="E104" s="487">
        <v>0.22194099426269501</v>
      </c>
      <c r="F104" s="487">
        <v>0.23666413128375999</v>
      </c>
      <c r="G104" s="487">
        <v>0.35003194212913502</v>
      </c>
      <c r="H104" s="493">
        <v>3.7035164833068799</v>
      </c>
      <c r="I104" s="487">
        <v>0.19136292629959401</v>
      </c>
    </row>
    <row r="105" spans="1:9" x14ac:dyDescent="0.2">
      <c r="A105" s="2" t="s">
        <v>117</v>
      </c>
      <c r="B105" s="490">
        <v>124</v>
      </c>
      <c r="C105" s="487">
        <v>4.2574193328619003E-2</v>
      </c>
      <c r="D105" s="487">
        <v>3.5061366856098203E-2</v>
      </c>
      <c r="E105" s="487">
        <v>0.195692002773285</v>
      </c>
      <c r="F105" s="487">
        <v>0.30988258123397799</v>
      </c>
      <c r="G105" s="487">
        <v>0.41678985953330999</v>
      </c>
      <c r="H105" s="493">
        <v>4.0232524871826199</v>
      </c>
      <c r="I105" s="487">
        <v>7.7635559895502207E-2</v>
      </c>
    </row>
    <row r="106" spans="1:9" x14ac:dyDescent="0.2">
      <c r="A106" s="2" t="s">
        <v>118</v>
      </c>
      <c r="B106" s="490">
        <v>84</v>
      </c>
      <c r="C106" s="487">
        <v>0.13400366902351399</v>
      </c>
      <c r="D106" s="487">
        <v>5.6440547108650201E-2</v>
      </c>
      <c r="E106" s="487">
        <v>4.3306570500135401E-2</v>
      </c>
      <c r="F106" s="487">
        <v>0.43211984634399397</v>
      </c>
      <c r="G106" s="487">
        <v>0.33412936329841603</v>
      </c>
      <c r="H106" s="493">
        <v>3.7759306430816699</v>
      </c>
      <c r="I106" s="487">
        <v>0.19044421684162399</v>
      </c>
    </row>
    <row r="107" spans="1:9" x14ac:dyDescent="0.2">
      <c r="A107" s="5" t="s">
        <v>111</v>
      </c>
      <c r="B107" s="489" t="s">
        <v>1</v>
      </c>
      <c r="C107" s="486" t="s">
        <v>1</v>
      </c>
      <c r="D107" s="486" t="s">
        <v>1</v>
      </c>
      <c r="E107" s="486" t="s">
        <v>1</v>
      </c>
      <c r="F107" s="486" t="s">
        <v>1</v>
      </c>
      <c r="G107" s="486" t="s">
        <v>1</v>
      </c>
      <c r="H107" s="492" t="s">
        <v>1</v>
      </c>
      <c r="I107" s="486" t="s">
        <v>1</v>
      </c>
    </row>
    <row r="108" spans="1:9" x14ac:dyDescent="0.2">
      <c r="A108" s="2" t="s">
        <v>119</v>
      </c>
      <c r="B108" s="490">
        <v>278</v>
      </c>
      <c r="C108" s="487">
        <v>5.5193956941366203E-2</v>
      </c>
      <c r="D108" s="487">
        <v>0.127311706542969</v>
      </c>
      <c r="E108" s="487">
        <v>0.248329862952232</v>
      </c>
      <c r="F108" s="487">
        <v>0.22778511047363301</v>
      </c>
      <c r="G108" s="487">
        <v>0.341379374265671</v>
      </c>
      <c r="H108" s="493">
        <v>3.6728441715240501</v>
      </c>
      <c r="I108" s="487">
        <v>0.182505661444675</v>
      </c>
    </row>
    <row r="109" spans="1:9" x14ac:dyDescent="0.2">
      <c r="A109" s="2" t="s">
        <v>120</v>
      </c>
      <c r="B109" s="490">
        <v>322</v>
      </c>
      <c r="C109" s="487">
        <v>8.3904705941677094E-2</v>
      </c>
      <c r="D109" s="487">
        <v>0.116073504090309</v>
      </c>
      <c r="E109" s="487">
        <v>0.23787644505500799</v>
      </c>
      <c r="F109" s="487">
        <v>0.24647559225559201</v>
      </c>
      <c r="G109" s="487">
        <v>0.315669745206833</v>
      </c>
      <c r="H109" s="493">
        <v>3.59393215179443</v>
      </c>
      <c r="I109" s="487">
        <v>0.19997821152194001</v>
      </c>
    </row>
    <row r="110" spans="1:9" x14ac:dyDescent="0.2">
      <c r="A110" s="2" t="s">
        <v>121</v>
      </c>
      <c r="B110" s="490">
        <v>193</v>
      </c>
      <c r="C110" s="487">
        <v>5.4340325295925099E-2</v>
      </c>
      <c r="D110" s="487">
        <v>0.12358682602644</v>
      </c>
      <c r="E110" s="487">
        <v>0.25117579102516202</v>
      </c>
      <c r="F110" s="487">
        <v>0.25641584396362299</v>
      </c>
      <c r="G110" s="487">
        <v>0.31448122859001199</v>
      </c>
      <c r="H110" s="493">
        <v>3.6531107425689702</v>
      </c>
      <c r="I110" s="487">
        <v>0.17792714867104401</v>
      </c>
    </row>
    <row r="111" spans="1:9" x14ac:dyDescent="0.2">
      <c r="A111" s="2" t="s">
        <v>122</v>
      </c>
      <c r="B111" s="490">
        <v>208</v>
      </c>
      <c r="C111" s="487">
        <v>7.9687222838401794E-2</v>
      </c>
      <c r="D111" s="487">
        <v>4.37395982444286E-2</v>
      </c>
      <c r="E111" s="487">
        <v>0.13383574783801999</v>
      </c>
      <c r="F111" s="487">
        <v>0.35950109362602201</v>
      </c>
      <c r="G111" s="487">
        <v>0.38323634862899802</v>
      </c>
      <c r="H111" s="493">
        <v>3.9228596687316899</v>
      </c>
      <c r="I111" s="487">
        <v>0.123426819703428</v>
      </c>
    </row>
    <row r="112" spans="1:9" x14ac:dyDescent="0.2">
      <c r="A112" s="5" t="s">
        <v>111</v>
      </c>
      <c r="B112" s="489" t="s">
        <v>1</v>
      </c>
      <c r="C112" s="486" t="s">
        <v>1</v>
      </c>
      <c r="D112" s="486" t="s">
        <v>1</v>
      </c>
      <c r="E112" s="486" t="s">
        <v>1</v>
      </c>
      <c r="F112" s="486" t="s">
        <v>1</v>
      </c>
      <c r="G112" s="486" t="s">
        <v>1</v>
      </c>
      <c r="H112" s="492" t="s">
        <v>1</v>
      </c>
      <c r="I112" s="486" t="s">
        <v>1</v>
      </c>
    </row>
    <row r="113" spans="1:9" x14ac:dyDescent="0.2">
      <c r="A113" s="2" t="s">
        <v>119</v>
      </c>
      <c r="B113" s="490">
        <v>278</v>
      </c>
      <c r="C113" s="487">
        <v>5.5193956941366203E-2</v>
      </c>
      <c r="D113" s="487">
        <v>0.127311706542969</v>
      </c>
      <c r="E113" s="487">
        <v>0.248329862952232</v>
      </c>
      <c r="F113" s="487">
        <v>0.22778511047363301</v>
      </c>
      <c r="G113" s="487">
        <v>0.341379374265671</v>
      </c>
      <c r="H113" s="493">
        <v>3.6728441715240501</v>
      </c>
      <c r="I113" s="487">
        <v>0.182505661444675</v>
      </c>
    </row>
    <row r="114" spans="1:9" x14ac:dyDescent="0.2">
      <c r="A114" s="2" t="s">
        <v>123</v>
      </c>
      <c r="B114" s="490">
        <v>386</v>
      </c>
      <c r="C114" s="487">
        <v>8.3689726889133495E-2</v>
      </c>
      <c r="D114" s="487">
        <v>0.106630869209766</v>
      </c>
      <c r="E114" s="487">
        <v>0.25252154469490101</v>
      </c>
      <c r="F114" s="487">
        <v>0.25654551386833202</v>
      </c>
      <c r="G114" s="487">
        <v>0.30061233043670699</v>
      </c>
      <c r="H114" s="493">
        <v>3.5837597846984899</v>
      </c>
      <c r="I114" s="487">
        <v>0.190320598934898</v>
      </c>
    </row>
    <row r="115" spans="1:9" x14ac:dyDescent="0.2">
      <c r="A115" s="2" t="s">
        <v>124</v>
      </c>
      <c r="B115" s="490">
        <v>337</v>
      </c>
      <c r="C115" s="487">
        <v>6.1101105064153699E-2</v>
      </c>
      <c r="D115" s="487">
        <v>9.5695495605468806E-2</v>
      </c>
      <c r="E115" s="487">
        <v>0.17711248993873599</v>
      </c>
      <c r="F115" s="487">
        <v>0.29916435480117798</v>
      </c>
      <c r="G115" s="487">
        <v>0.36692655086517301</v>
      </c>
      <c r="H115" s="493">
        <v>3.8151197433471702</v>
      </c>
      <c r="I115" s="487">
        <v>0.15679660125373501</v>
      </c>
    </row>
    <row r="116" spans="1:9" x14ac:dyDescent="0.2">
      <c r="A116" s="5" t="s">
        <v>125</v>
      </c>
      <c r="B116" s="489" t="s">
        <v>1</v>
      </c>
      <c r="C116" s="486" t="s">
        <v>1</v>
      </c>
      <c r="D116" s="486" t="s">
        <v>1</v>
      </c>
      <c r="E116" s="486" t="s">
        <v>1</v>
      </c>
      <c r="F116" s="486" t="s">
        <v>1</v>
      </c>
      <c r="G116" s="486" t="s">
        <v>1</v>
      </c>
      <c r="H116" s="492" t="s">
        <v>1</v>
      </c>
      <c r="I116" s="486" t="s">
        <v>1</v>
      </c>
    </row>
    <row r="117" spans="1:9" x14ac:dyDescent="0.2">
      <c r="A117" s="2" t="s">
        <v>126</v>
      </c>
      <c r="B117" s="490">
        <v>142</v>
      </c>
      <c r="C117" s="487">
        <v>0.13442741334438299</v>
      </c>
      <c r="D117" s="487">
        <v>0.10967823117971399</v>
      </c>
      <c r="E117" s="487">
        <v>0.21355533599853499</v>
      </c>
      <c r="F117" s="487">
        <v>0.21131704747676799</v>
      </c>
      <c r="G117" s="487">
        <v>0.33102199435234098</v>
      </c>
      <c r="H117" s="493">
        <v>3.4948279857635498</v>
      </c>
      <c r="I117" s="487">
        <v>0.244105639067911</v>
      </c>
    </row>
    <row r="118" spans="1:9" x14ac:dyDescent="0.2">
      <c r="A118" s="2" t="s">
        <v>127</v>
      </c>
      <c r="B118" s="490">
        <v>37</v>
      </c>
      <c r="C118" s="487">
        <v>1.53401643037796E-2</v>
      </c>
      <c r="D118" s="487">
        <v>8.8501386344432803E-2</v>
      </c>
      <c r="E118" s="487">
        <v>0.18483023345470401</v>
      </c>
      <c r="F118" s="487">
        <v>0.146254852414131</v>
      </c>
      <c r="G118" s="487">
        <v>0.56507337093353305</v>
      </c>
      <c r="H118" s="493">
        <v>4.1572198867797896</v>
      </c>
      <c r="I118" s="487">
        <v>0.10384154987453301</v>
      </c>
    </row>
    <row r="119" spans="1:9" x14ac:dyDescent="0.2">
      <c r="A119" s="2" t="s">
        <v>128</v>
      </c>
      <c r="B119" s="490">
        <v>63</v>
      </c>
      <c r="C119" s="487">
        <v>9.2748347669839894E-3</v>
      </c>
      <c r="D119" s="487">
        <v>0.18891440331935899</v>
      </c>
      <c r="E119" s="487">
        <v>0.22760166227817499</v>
      </c>
      <c r="F119" s="487">
        <v>0.32175719738006597</v>
      </c>
      <c r="G119" s="487">
        <v>0.25245189666748002</v>
      </c>
      <c r="H119" s="493">
        <v>3.6191968917846702</v>
      </c>
      <c r="I119" s="487">
        <v>0.19818923919381101</v>
      </c>
    </row>
    <row r="120" spans="1:9" x14ac:dyDescent="0.2">
      <c r="A120" s="2" t="s">
        <v>129</v>
      </c>
      <c r="B120" s="490">
        <v>131</v>
      </c>
      <c r="C120" s="487">
        <v>3.06938774883747E-2</v>
      </c>
      <c r="D120" s="487">
        <v>8.5349500179290799E-2</v>
      </c>
      <c r="E120" s="487">
        <v>0.24514643847942399</v>
      </c>
      <c r="F120" s="487">
        <v>0.28435787558555597</v>
      </c>
      <c r="G120" s="487">
        <v>0.35445231199264499</v>
      </c>
      <c r="H120" s="493">
        <v>3.84652519226074</v>
      </c>
      <c r="I120" s="487">
        <v>0.11604337723537</v>
      </c>
    </row>
    <row r="121" spans="1:9" x14ac:dyDescent="0.2">
      <c r="A121" s="2" t="s">
        <v>130</v>
      </c>
      <c r="B121" s="490">
        <v>142</v>
      </c>
      <c r="C121" s="487">
        <v>6.2088988721370697E-2</v>
      </c>
      <c r="D121" s="487">
        <v>6.7128591239452404E-2</v>
      </c>
      <c r="E121" s="487">
        <v>0.280610620975494</v>
      </c>
      <c r="F121" s="487">
        <v>0.293171346187592</v>
      </c>
      <c r="G121" s="487">
        <v>0.29700046777725198</v>
      </c>
      <c r="H121" s="493">
        <v>3.6958656311035201</v>
      </c>
      <c r="I121" s="487">
        <v>0.12921757803533099</v>
      </c>
    </row>
    <row r="122" spans="1:9" x14ac:dyDescent="0.2">
      <c r="A122" s="2" t="s">
        <v>131</v>
      </c>
      <c r="B122" s="490">
        <v>98</v>
      </c>
      <c r="C122" s="487">
        <v>3.89396697282791E-2</v>
      </c>
      <c r="D122" s="487">
        <v>8.8518626987934099E-2</v>
      </c>
      <c r="E122" s="487">
        <v>0.25293055176734902</v>
      </c>
      <c r="F122" s="487">
        <v>0.25456258654594399</v>
      </c>
      <c r="G122" s="487">
        <v>0.365048557519913</v>
      </c>
      <c r="H122" s="493">
        <v>3.8182616233825701</v>
      </c>
      <c r="I122" s="487">
        <v>0.12745829766585201</v>
      </c>
    </row>
    <row r="123" spans="1:9" x14ac:dyDescent="0.2">
      <c r="A123" s="2" t="s">
        <v>132</v>
      </c>
      <c r="B123" s="490">
        <v>45</v>
      </c>
      <c r="C123" s="487">
        <v>1.81742999702692E-2</v>
      </c>
      <c r="D123" s="487">
        <v>0.13983130455017101</v>
      </c>
      <c r="E123" s="487">
        <v>0.28432321548461897</v>
      </c>
      <c r="F123" s="487">
        <v>0.21063750982284499</v>
      </c>
      <c r="G123" s="487">
        <v>0.34703367948532099</v>
      </c>
      <c r="H123" s="493">
        <v>3.7285249233245801</v>
      </c>
      <c r="I123" s="487">
        <v>0.15800560304889799</v>
      </c>
    </row>
    <row r="124" spans="1:9" x14ac:dyDescent="0.2">
      <c r="A124" s="3" t="s">
        <v>133</v>
      </c>
      <c r="B124" s="491">
        <v>267</v>
      </c>
      <c r="C124" s="488">
        <v>9.1483138501644107E-2</v>
      </c>
      <c r="D124" s="488">
        <v>0.113624855875969</v>
      </c>
      <c r="E124" s="488">
        <v>0.20773746073245999</v>
      </c>
      <c r="F124" s="488">
        <v>0.25975176692009</v>
      </c>
      <c r="G124" s="488">
        <v>0.32740280032157898</v>
      </c>
      <c r="H124" s="494">
        <v>3.6179661750793501</v>
      </c>
      <c r="I124" s="488">
        <v>0.205107989793092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391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498" t="s">
        <v>1</v>
      </c>
      <c r="C6" s="495" t="s">
        <v>1</v>
      </c>
      <c r="D6" s="495" t="s">
        <v>1</v>
      </c>
      <c r="E6" s="495" t="s">
        <v>1</v>
      </c>
      <c r="F6" s="495" t="s">
        <v>1</v>
      </c>
      <c r="G6" s="495" t="s">
        <v>1</v>
      </c>
      <c r="H6" s="501" t="s">
        <v>1</v>
      </c>
      <c r="I6" s="495" t="s">
        <v>1</v>
      </c>
    </row>
    <row r="7" spans="1:9" x14ac:dyDescent="0.2">
      <c r="A7" s="2" t="s">
        <v>26</v>
      </c>
      <c r="B7" s="499">
        <v>1018</v>
      </c>
      <c r="C7" s="496">
        <v>0.15599524974823001</v>
      </c>
      <c r="D7" s="496">
        <v>0.22828224301338201</v>
      </c>
      <c r="E7" s="496">
        <v>0.20209227502346</v>
      </c>
      <c r="F7" s="496">
        <v>0.20979629456996901</v>
      </c>
      <c r="G7" s="496">
        <v>0.203833937644958</v>
      </c>
      <c r="H7" s="502">
        <v>3.0771913528442401</v>
      </c>
      <c r="I7" s="496">
        <v>0.38427749276161199</v>
      </c>
    </row>
    <row r="8" spans="1:9" x14ac:dyDescent="0.2">
      <c r="A8" s="5" t="s">
        <v>27</v>
      </c>
      <c r="B8" s="498" t="s">
        <v>1</v>
      </c>
      <c r="C8" s="495" t="s">
        <v>1</v>
      </c>
      <c r="D8" s="495" t="s">
        <v>1</v>
      </c>
      <c r="E8" s="495" t="s">
        <v>1</v>
      </c>
      <c r="F8" s="495" t="s">
        <v>1</v>
      </c>
      <c r="G8" s="495" t="s">
        <v>1</v>
      </c>
      <c r="H8" s="501" t="s">
        <v>1</v>
      </c>
      <c r="I8" s="495" t="s">
        <v>1</v>
      </c>
    </row>
    <row r="9" spans="1:9" x14ac:dyDescent="0.2">
      <c r="A9" s="2" t="s">
        <v>28</v>
      </c>
      <c r="B9" s="499">
        <v>367</v>
      </c>
      <c r="C9" s="496">
        <v>0.17958238720893899</v>
      </c>
      <c r="D9" s="496">
        <v>0.25274461507797202</v>
      </c>
      <c r="E9" s="496">
        <v>0.19999995827674899</v>
      </c>
      <c r="F9" s="496">
        <v>0.180435746908188</v>
      </c>
      <c r="G9" s="496">
        <v>0.18723729252815199</v>
      </c>
      <c r="H9" s="502">
        <v>2.9430010318756099</v>
      </c>
      <c r="I9" s="496">
        <v>0.43232700228691101</v>
      </c>
    </row>
    <row r="10" spans="1:9" x14ac:dyDescent="0.2">
      <c r="A10" s="2" t="s">
        <v>29</v>
      </c>
      <c r="B10" s="499">
        <v>45</v>
      </c>
      <c r="C10" s="496">
        <v>5.8821644634008401E-2</v>
      </c>
      <c r="D10" s="496">
        <v>0.14264157414436299</v>
      </c>
      <c r="E10" s="496">
        <v>0.198414281010628</v>
      </c>
      <c r="F10" s="496">
        <v>0.215687230229378</v>
      </c>
      <c r="G10" s="496">
        <v>0.38443526625633201</v>
      </c>
      <c r="H10" s="502">
        <v>3.7242729663848899</v>
      </c>
      <c r="I10" s="496">
        <v>0.20146321952888099</v>
      </c>
    </row>
    <row r="11" spans="1:9" x14ac:dyDescent="0.2">
      <c r="A11" s="2" t="s">
        <v>30</v>
      </c>
      <c r="B11" s="499">
        <v>147</v>
      </c>
      <c r="C11" s="496">
        <v>0.15012258291244501</v>
      </c>
      <c r="D11" s="496">
        <v>0.18379728496074699</v>
      </c>
      <c r="E11" s="496">
        <v>0.24191118776798201</v>
      </c>
      <c r="F11" s="496">
        <v>0.23657450079917899</v>
      </c>
      <c r="G11" s="496">
        <v>0.187594443559647</v>
      </c>
      <c r="H11" s="502">
        <v>3.1277210712432901</v>
      </c>
      <c r="I11" s="496">
        <v>0.333919867873192</v>
      </c>
    </row>
    <row r="12" spans="1:9" x14ac:dyDescent="0.2">
      <c r="A12" s="2" t="s">
        <v>31</v>
      </c>
      <c r="B12" s="499">
        <v>188</v>
      </c>
      <c r="C12" s="496">
        <v>0.164009839296341</v>
      </c>
      <c r="D12" s="496">
        <v>0.30186694860458402</v>
      </c>
      <c r="E12" s="496">
        <v>0.178139299154282</v>
      </c>
      <c r="F12" s="496">
        <v>0.22325785458087899</v>
      </c>
      <c r="G12" s="496">
        <v>0.13272604346275299</v>
      </c>
      <c r="H12" s="502">
        <v>2.8588232994079599</v>
      </c>
      <c r="I12" s="496">
        <v>0.46587679484303002</v>
      </c>
    </row>
    <row r="13" spans="1:9" x14ac:dyDescent="0.2">
      <c r="A13" s="2" t="s">
        <v>32</v>
      </c>
      <c r="B13" s="499">
        <v>82</v>
      </c>
      <c r="C13" s="496">
        <v>8.1721626222133595E-2</v>
      </c>
      <c r="D13" s="496">
        <v>0.14985696971416501</v>
      </c>
      <c r="E13" s="496">
        <v>0.190950587391853</v>
      </c>
      <c r="F13" s="496">
        <v>0.23335735499858901</v>
      </c>
      <c r="G13" s="496">
        <v>0.344113439321518</v>
      </c>
      <c r="H13" s="502">
        <v>3.6082839965820299</v>
      </c>
      <c r="I13" s="496">
        <v>0.23157860111248299</v>
      </c>
    </row>
    <row r="14" spans="1:9" x14ac:dyDescent="0.2">
      <c r="A14" s="2" t="s">
        <v>33</v>
      </c>
      <c r="B14" s="499">
        <v>156</v>
      </c>
      <c r="C14" s="496">
        <v>0.17132580280303999</v>
      </c>
      <c r="D14" s="496">
        <v>0.17267490923404699</v>
      </c>
      <c r="E14" s="496">
        <v>0.18704456090927099</v>
      </c>
      <c r="F14" s="496">
        <v>0.25730362534522999</v>
      </c>
      <c r="G14" s="496">
        <v>0.211651116609573</v>
      </c>
      <c r="H14" s="502">
        <v>3.1652793884277299</v>
      </c>
      <c r="I14" s="496">
        <v>0.34400070691107598</v>
      </c>
    </row>
    <row r="15" spans="1:9" x14ac:dyDescent="0.2">
      <c r="A15" s="5" t="s">
        <v>34</v>
      </c>
      <c r="B15" s="498" t="s">
        <v>1</v>
      </c>
      <c r="C15" s="495" t="s">
        <v>1</v>
      </c>
      <c r="D15" s="495" t="s">
        <v>1</v>
      </c>
      <c r="E15" s="495" t="s">
        <v>1</v>
      </c>
      <c r="F15" s="495" t="s">
        <v>1</v>
      </c>
      <c r="G15" s="495" t="s">
        <v>1</v>
      </c>
      <c r="H15" s="501" t="s">
        <v>1</v>
      </c>
      <c r="I15" s="495" t="s">
        <v>1</v>
      </c>
    </row>
    <row r="16" spans="1:9" x14ac:dyDescent="0.2">
      <c r="A16" s="2" t="s">
        <v>35</v>
      </c>
      <c r="B16" s="499">
        <v>664</v>
      </c>
      <c r="C16" s="496">
        <v>0.14994142949581099</v>
      </c>
      <c r="D16" s="496">
        <v>0.246846407651901</v>
      </c>
      <c r="E16" s="496">
        <v>0.19116032123565699</v>
      </c>
      <c r="F16" s="496">
        <v>0.216295480728149</v>
      </c>
      <c r="G16" s="496">
        <v>0.195756360888481</v>
      </c>
      <c r="H16" s="502">
        <v>3.0610790252685498</v>
      </c>
      <c r="I16" s="496">
        <v>0.39678783714771299</v>
      </c>
    </row>
    <row r="17" spans="1:9" x14ac:dyDescent="0.2">
      <c r="A17" s="2" t="s">
        <v>36</v>
      </c>
      <c r="B17" s="499">
        <v>47</v>
      </c>
      <c r="C17" s="496">
        <v>0.17868925631046301</v>
      </c>
      <c r="D17" s="496">
        <v>0.249029621481895</v>
      </c>
      <c r="E17" s="496">
        <v>0.31435781717300398</v>
      </c>
      <c r="F17" s="496">
        <v>0.120788186788559</v>
      </c>
      <c r="G17" s="496">
        <v>0.13713511824607799</v>
      </c>
      <c r="H17" s="502">
        <v>2.7886502742767298</v>
      </c>
      <c r="I17" s="496">
        <v>0.42771887779235801</v>
      </c>
    </row>
    <row r="18" spans="1:9" x14ac:dyDescent="0.2">
      <c r="A18" s="2" t="s">
        <v>37</v>
      </c>
      <c r="B18" s="499">
        <v>228</v>
      </c>
      <c r="C18" s="496">
        <v>0.110727213323116</v>
      </c>
      <c r="D18" s="496">
        <v>0.17303305864334101</v>
      </c>
      <c r="E18" s="496">
        <v>0.20089276134967801</v>
      </c>
      <c r="F18" s="496">
        <v>0.21952611207962</v>
      </c>
      <c r="G18" s="496">
        <v>0.295820862054825</v>
      </c>
      <c r="H18" s="502">
        <v>3.41668033599854</v>
      </c>
      <c r="I18" s="496">
        <v>0.28376026985227898</v>
      </c>
    </row>
    <row r="19" spans="1:9" x14ac:dyDescent="0.2">
      <c r="A19" s="2" t="s">
        <v>38</v>
      </c>
      <c r="B19" s="499">
        <v>56</v>
      </c>
      <c r="C19" s="496">
        <v>0.26049059629440302</v>
      </c>
      <c r="D19" s="496">
        <v>0.226549923419952</v>
      </c>
      <c r="E19" s="496">
        <v>0.184770107269287</v>
      </c>
      <c r="F19" s="496">
        <v>0.22091370820999101</v>
      </c>
      <c r="G19" s="496">
        <v>0.10727567970752699</v>
      </c>
      <c r="H19" s="502">
        <v>2.68793392181396</v>
      </c>
      <c r="I19" s="496">
        <v>0.48704051245688601</v>
      </c>
    </row>
    <row r="20" spans="1:9" x14ac:dyDescent="0.2">
      <c r="A20" s="5" t="s">
        <v>39</v>
      </c>
      <c r="B20" s="498" t="s">
        <v>1</v>
      </c>
      <c r="C20" s="495" t="s">
        <v>1</v>
      </c>
      <c r="D20" s="495" t="s">
        <v>1</v>
      </c>
      <c r="E20" s="495" t="s">
        <v>1</v>
      </c>
      <c r="F20" s="495" t="s">
        <v>1</v>
      </c>
      <c r="G20" s="495" t="s">
        <v>1</v>
      </c>
      <c r="H20" s="501" t="s">
        <v>1</v>
      </c>
      <c r="I20" s="495" t="s">
        <v>1</v>
      </c>
    </row>
    <row r="21" spans="1:9" x14ac:dyDescent="0.2">
      <c r="A21" s="2" t="s">
        <v>35</v>
      </c>
      <c r="B21" s="499">
        <v>664</v>
      </c>
      <c r="C21" s="496">
        <v>0.14994142949581099</v>
      </c>
      <c r="D21" s="496">
        <v>0.246846407651901</v>
      </c>
      <c r="E21" s="496">
        <v>0.19116032123565699</v>
      </c>
      <c r="F21" s="496">
        <v>0.216295480728149</v>
      </c>
      <c r="G21" s="496">
        <v>0.195756360888481</v>
      </c>
      <c r="H21" s="502">
        <v>3.0610790252685498</v>
      </c>
      <c r="I21" s="496">
        <v>0.39678783714771299</v>
      </c>
    </row>
    <row r="22" spans="1:9" x14ac:dyDescent="0.2">
      <c r="A22" s="2" t="s">
        <v>40</v>
      </c>
      <c r="B22" s="499">
        <v>20</v>
      </c>
      <c r="C22" s="496" t="s">
        <v>1</v>
      </c>
      <c r="D22" s="496" t="s">
        <v>1</v>
      </c>
      <c r="E22" s="496" t="s">
        <v>1</v>
      </c>
      <c r="F22" s="496" t="s">
        <v>1</v>
      </c>
      <c r="G22" s="496" t="s">
        <v>1</v>
      </c>
      <c r="H22" s="502" t="s">
        <v>1</v>
      </c>
      <c r="I22" s="496" t="s">
        <v>1</v>
      </c>
    </row>
    <row r="23" spans="1:9" x14ac:dyDescent="0.2">
      <c r="A23" s="2" t="s">
        <v>41</v>
      </c>
      <c r="B23" s="499">
        <v>23</v>
      </c>
      <c r="C23" s="496" t="s">
        <v>1</v>
      </c>
      <c r="D23" s="496" t="s">
        <v>1</v>
      </c>
      <c r="E23" s="496" t="s">
        <v>1</v>
      </c>
      <c r="F23" s="496" t="s">
        <v>1</v>
      </c>
      <c r="G23" s="496" t="s">
        <v>1</v>
      </c>
      <c r="H23" s="502" t="s">
        <v>1</v>
      </c>
      <c r="I23" s="496" t="s">
        <v>1</v>
      </c>
    </row>
    <row r="24" spans="1:9" x14ac:dyDescent="0.2">
      <c r="A24" s="2" t="s">
        <v>42</v>
      </c>
      <c r="B24" s="499">
        <v>4</v>
      </c>
      <c r="C24" s="496" t="s">
        <v>1</v>
      </c>
      <c r="D24" s="496" t="s">
        <v>1</v>
      </c>
      <c r="E24" s="496" t="s">
        <v>1</v>
      </c>
      <c r="F24" s="496" t="s">
        <v>1</v>
      </c>
      <c r="G24" s="496" t="s">
        <v>1</v>
      </c>
      <c r="H24" s="502" t="s">
        <v>1</v>
      </c>
      <c r="I24" s="496" t="s">
        <v>1</v>
      </c>
    </row>
    <row r="25" spans="1:9" x14ac:dyDescent="0.2">
      <c r="A25" s="2" t="s">
        <v>43</v>
      </c>
      <c r="B25" s="499">
        <v>2</v>
      </c>
      <c r="C25" s="496" t="s">
        <v>1</v>
      </c>
      <c r="D25" s="496" t="s">
        <v>1</v>
      </c>
      <c r="E25" s="496" t="s">
        <v>1</v>
      </c>
      <c r="F25" s="496" t="s">
        <v>1</v>
      </c>
      <c r="G25" s="496" t="s">
        <v>1</v>
      </c>
      <c r="H25" s="502" t="s">
        <v>1</v>
      </c>
      <c r="I25" s="496" t="s">
        <v>1</v>
      </c>
    </row>
    <row r="26" spans="1:9" x14ac:dyDescent="0.2">
      <c r="A26" s="2" t="s">
        <v>37</v>
      </c>
      <c r="B26" s="499">
        <v>228</v>
      </c>
      <c r="C26" s="496">
        <v>0.110727213323116</v>
      </c>
      <c r="D26" s="496">
        <v>0.17303305864334101</v>
      </c>
      <c r="E26" s="496">
        <v>0.20089276134967801</v>
      </c>
      <c r="F26" s="496">
        <v>0.21952611207962</v>
      </c>
      <c r="G26" s="496">
        <v>0.295820862054825</v>
      </c>
      <c r="H26" s="502">
        <v>3.41668033599854</v>
      </c>
      <c r="I26" s="496">
        <v>0.28376026985227898</v>
      </c>
    </row>
    <row r="27" spans="1:9" x14ac:dyDescent="0.2">
      <c r="A27" s="2" t="s">
        <v>44</v>
      </c>
      <c r="B27" s="499">
        <v>10</v>
      </c>
      <c r="C27" s="496" t="s">
        <v>1</v>
      </c>
      <c r="D27" s="496" t="s">
        <v>1</v>
      </c>
      <c r="E27" s="496" t="s">
        <v>1</v>
      </c>
      <c r="F27" s="496" t="s">
        <v>1</v>
      </c>
      <c r="G27" s="496" t="s">
        <v>1</v>
      </c>
      <c r="H27" s="502" t="s">
        <v>1</v>
      </c>
      <c r="I27" s="496" t="s">
        <v>1</v>
      </c>
    </row>
    <row r="28" spans="1:9" x14ac:dyDescent="0.2">
      <c r="A28" s="2" t="s">
        <v>45</v>
      </c>
      <c r="B28" s="499">
        <v>44</v>
      </c>
      <c r="C28" s="496">
        <v>0.161206319928169</v>
      </c>
      <c r="D28" s="496">
        <v>0.25922822952270502</v>
      </c>
      <c r="E28" s="496">
        <v>0.21518447995185899</v>
      </c>
      <c r="F28" s="496">
        <v>0.25494980812072798</v>
      </c>
      <c r="G28" s="496">
        <v>0.10943116992712</v>
      </c>
      <c r="H28" s="502">
        <v>2.8921713829040501</v>
      </c>
      <c r="I28" s="496">
        <v>0.420434546318393</v>
      </c>
    </row>
    <row r="29" spans="1:9" x14ac:dyDescent="0.2">
      <c r="A29" s="5" t="s">
        <v>46</v>
      </c>
      <c r="B29" s="498" t="s">
        <v>1</v>
      </c>
      <c r="C29" s="495" t="s">
        <v>1</v>
      </c>
      <c r="D29" s="495" t="s">
        <v>1</v>
      </c>
      <c r="E29" s="495" t="s">
        <v>1</v>
      </c>
      <c r="F29" s="495" t="s">
        <v>1</v>
      </c>
      <c r="G29" s="495" t="s">
        <v>1</v>
      </c>
      <c r="H29" s="501" t="s">
        <v>1</v>
      </c>
      <c r="I29" s="495" t="s">
        <v>1</v>
      </c>
    </row>
    <row r="30" spans="1:9" x14ac:dyDescent="0.2">
      <c r="A30" s="2" t="s">
        <v>47</v>
      </c>
      <c r="B30" s="499">
        <v>65</v>
      </c>
      <c r="C30" s="496">
        <v>0.25268533825874301</v>
      </c>
      <c r="D30" s="496">
        <v>0.21813841164112099</v>
      </c>
      <c r="E30" s="496">
        <v>0.196652442216873</v>
      </c>
      <c r="F30" s="496">
        <v>0.119982331991196</v>
      </c>
      <c r="G30" s="496">
        <v>0.21254147589206701</v>
      </c>
      <c r="H30" s="502">
        <v>2.8215560913085902</v>
      </c>
      <c r="I30" s="496">
        <v>0.47082374989986397</v>
      </c>
    </row>
    <row r="31" spans="1:9" x14ac:dyDescent="0.2">
      <c r="A31" s="2" t="s">
        <v>48</v>
      </c>
      <c r="B31" s="499">
        <v>248</v>
      </c>
      <c r="C31" s="496">
        <v>0.15987518429756201</v>
      </c>
      <c r="D31" s="496">
        <v>0.21319074928760501</v>
      </c>
      <c r="E31" s="496">
        <v>0.22236858308315299</v>
      </c>
      <c r="F31" s="496">
        <v>0.198007717728615</v>
      </c>
      <c r="G31" s="496">
        <v>0.20655775070190399</v>
      </c>
      <c r="H31" s="502">
        <v>3.0781819820404102</v>
      </c>
      <c r="I31" s="496">
        <v>0.37306593914428299</v>
      </c>
    </row>
    <row r="32" spans="1:9" x14ac:dyDescent="0.2">
      <c r="A32" s="2" t="s">
        <v>49</v>
      </c>
      <c r="B32" s="499">
        <v>174</v>
      </c>
      <c r="C32" s="496">
        <v>0.14374522864818601</v>
      </c>
      <c r="D32" s="496">
        <v>0.24352446198463401</v>
      </c>
      <c r="E32" s="496">
        <v>0.14757637679576899</v>
      </c>
      <c r="F32" s="496">
        <v>0.24467292428016699</v>
      </c>
      <c r="G32" s="496">
        <v>0.22048100829124501</v>
      </c>
      <c r="H32" s="502">
        <v>3.15461993217468</v>
      </c>
      <c r="I32" s="496">
        <v>0.38726969063282002</v>
      </c>
    </row>
    <row r="33" spans="1:9" x14ac:dyDescent="0.2">
      <c r="A33" s="2" t="s">
        <v>50</v>
      </c>
      <c r="B33" s="499">
        <v>453</v>
      </c>
      <c r="C33" s="496">
        <v>0.14505718648433699</v>
      </c>
      <c r="D33" s="496">
        <v>0.24643026292324099</v>
      </c>
      <c r="E33" s="496">
        <v>0.19190262258052801</v>
      </c>
      <c r="F33" s="496">
        <v>0.22002154588699299</v>
      </c>
      <c r="G33" s="496">
        <v>0.19658838212490101</v>
      </c>
      <c r="H33" s="502">
        <v>3.0766537189483598</v>
      </c>
      <c r="I33" s="496">
        <v>0.39148744940757801</v>
      </c>
    </row>
    <row r="34" spans="1:9" x14ac:dyDescent="0.2">
      <c r="A34" s="5" t="s">
        <v>51</v>
      </c>
      <c r="B34" s="498" t="s">
        <v>1</v>
      </c>
      <c r="C34" s="495" t="s">
        <v>1</v>
      </c>
      <c r="D34" s="495" t="s">
        <v>1</v>
      </c>
      <c r="E34" s="495" t="s">
        <v>1</v>
      </c>
      <c r="F34" s="495" t="s">
        <v>1</v>
      </c>
      <c r="G34" s="495" t="s">
        <v>1</v>
      </c>
      <c r="H34" s="501" t="s">
        <v>1</v>
      </c>
      <c r="I34" s="495" t="s">
        <v>1</v>
      </c>
    </row>
    <row r="35" spans="1:9" x14ac:dyDescent="0.2">
      <c r="A35" s="2" t="s">
        <v>52</v>
      </c>
      <c r="B35" s="499">
        <v>352</v>
      </c>
      <c r="C35" s="496">
        <v>0.157872289419174</v>
      </c>
      <c r="D35" s="496">
        <v>0.228317350149155</v>
      </c>
      <c r="E35" s="496">
        <v>0.19862677156925199</v>
      </c>
      <c r="F35" s="496">
        <v>0.19811449944973</v>
      </c>
      <c r="G35" s="496">
        <v>0.21706908941268899</v>
      </c>
      <c r="H35" s="502">
        <v>3.0881907939910902</v>
      </c>
      <c r="I35" s="496">
        <v>0.38618963956832902</v>
      </c>
    </row>
    <row r="36" spans="1:9" x14ac:dyDescent="0.2">
      <c r="A36" s="2" t="s">
        <v>53</v>
      </c>
      <c r="B36" s="499">
        <v>410</v>
      </c>
      <c r="C36" s="496">
        <v>0.14839436113834401</v>
      </c>
      <c r="D36" s="496">
        <v>0.23205660283565499</v>
      </c>
      <c r="E36" s="496">
        <v>0.184999689459801</v>
      </c>
      <c r="F36" s="496">
        <v>0.24587482213973999</v>
      </c>
      <c r="G36" s="496">
        <v>0.18867452442645999</v>
      </c>
      <c r="H36" s="502">
        <v>3.0943784713745099</v>
      </c>
      <c r="I36" s="496">
        <v>0.38045096397399902</v>
      </c>
    </row>
    <row r="37" spans="1:9" x14ac:dyDescent="0.2">
      <c r="A37" s="2" t="s">
        <v>54</v>
      </c>
      <c r="B37" s="499">
        <v>134</v>
      </c>
      <c r="C37" s="496">
        <v>0.13444219529628801</v>
      </c>
      <c r="D37" s="496">
        <v>0.20342685282230399</v>
      </c>
      <c r="E37" s="496">
        <v>0.26115766167640703</v>
      </c>
      <c r="F37" s="496">
        <v>0.210259765386581</v>
      </c>
      <c r="G37" s="496">
        <v>0.19071352481841999</v>
      </c>
      <c r="H37" s="502">
        <v>3.1193754673004199</v>
      </c>
      <c r="I37" s="496">
        <v>0.33786904811859098</v>
      </c>
    </row>
    <row r="38" spans="1:9" x14ac:dyDescent="0.2">
      <c r="A38" s="2" t="s">
        <v>55</v>
      </c>
      <c r="B38" s="499">
        <v>114</v>
      </c>
      <c r="C38" s="496">
        <v>0.20474843680858601</v>
      </c>
      <c r="D38" s="496">
        <v>0.22934982180595401</v>
      </c>
      <c r="E38" s="496">
        <v>0.19419889152049999</v>
      </c>
      <c r="F38" s="496">
        <v>0.165470406413078</v>
      </c>
      <c r="G38" s="496">
        <v>0.20623245835304299</v>
      </c>
      <c r="H38" s="502">
        <v>2.9390885829925502</v>
      </c>
      <c r="I38" s="496">
        <v>0.43409825214597197</v>
      </c>
    </row>
    <row r="39" spans="1:9" x14ac:dyDescent="0.2">
      <c r="A39" s="5" t="s">
        <v>56</v>
      </c>
      <c r="B39" s="498" t="s">
        <v>1</v>
      </c>
      <c r="C39" s="495" t="s">
        <v>1</v>
      </c>
      <c r="D39" s="495" t="s">
        <v>1</v>
      </c>
      <c r="E39" s="495" t="s">
        <v>1</v>
      </c>
      <c r="F39" s="495" t="s">
        <v>1</v>
      </c>
      <c r="G39" s="495" t="s">
        <v>1</v>
      </c>
      <c r="H39" s="501" t="s">
        <v>1</v>
      </c>
      <c r="I39" s="495" t="s">
        <v>1</v>
      </c>
    </row>
    <row r="40" spans="1:9" x14ac:dyDescent="0.2">
      <c r="A40" s="2" t="s">
        <v>57</v>
      </c>
      <c r="B40" s="499">
        <v>885</v>
      </c>
      <c r="C40" s="496">
        <v>0.122865423560143</v>
      </c>
      <c r="D40" s="496">
        <v>0.21532210707664501</v>
      </c>
      <c r="E40" s="496">
        <v>0.202500104904175</v>
      </c>
      <c r="F40" s="496">
        <v>0.233825623989105</v>
      </c>
      <c r="G40" s="496">
        <v>0.225486725568771</v>
      </c>
      <c r="H40" s="502">
        <v>3.2237460613250701</v>
      </c>
      <c r="I40" s="496">
        <v>0.33818753567617399</v>
      </c>
    </row>
    <row r="41" spans="1:9" x14ac:dyDescent="0.2">
      <c r="A41" s="2" t="s">
        <v>58</v>
      </c>
      <c r="B41" s="499">
        <v>105</v>
      </c>
      <c r="C41" s="496">
        <v>0.31146609783172602</v>
      </c>
      <c r="D41" s="496">
        <v>0.29203853011131298</v>
      </c>
      <c r="E41" s="496">
        <v>0.197805121541023</v>
      </c>
      <c r="F41" s="496">
        <v>0.109191194176674</v>
      </c>
      <c r="G41" s="496">
        <v>8.9499048888683305E-2</v>
      </c>
      <c r="H41" s="502">
        <v>2.37321853637695</v>
      </c>
      <c r="I41" s="496">
        <v>0.60350463243949903</v>
      </c>
    </row>
    <row r="42" spans="1:9" x14ac:dyDescent="0.2">
      <c r="A42" s="5" t="s">
        <v>59</v>
      </c>
      <c r="B42" s="498" t="s">
        <v>1</v>
      </c>
      <c r="C42" s="495" t="s">
        <v>1</v>
      </c>
      <c r="D42" s="495" t="s">
        <v>1</v>
      </c>
      <c r="E42" s="495" t="s">
        <v>1</v>
      </c>
      <c r="F42" s="495" t="s">
        <v>1</v>
      </c>
      <c r="G42" s="495" t="s">
        <v>1</v>
      </c>
      <c r="H42" s="501" t="s">
        <v>1</v>
      </c>
      <c r="I42" s="495" t="s">
        <v>1</v>
      </c>
    </row>
    <row r="43" spans="1:9" x14ac:dyDescent="0.2">
      <c r="A43" s="2" t="s">
        <v>60</v>
      </c>
      <c r="B43" s="499">
        <v>772</v>
      </c>
      <c r="C43" s="496">
        <v>0.118964165449142</v>
      </c>
      <c r="D43" s="496">
        <v>0.19472523033618899</v>
      </c>
      <c r="E43" s="496">
        <v>0.211616382002831</v>
      </c>
      <c r="F43" s="496">
        <v>0.232172071933746</v>
      </c>
      <c r="G43" s="496">
        <v>0.24252215027809099</v>
      </c>
      <c r="H43" s="502">
        <v>3.2845628261566202</v>
      </c>
      <c r="I43" s="496">
        <v>0.313689395785332</v>
      </c>
    </row>
    <row r="44" spans="1:9" x14ac:dyDescent="0.2">
      <c r="A44" s="2" t="s">
        <v>61</v>
      </c>
      <c r="B44" s="499">
        <v>140</v>
      </c>
      <c r="C44" s="496">
        <v>0.15481245517730699</v>
      </c>
      <c r="D44" s="496">
        <v>0.34383887052536</v>
      </c>
      <c r="E44" s="496">
        <v>0.18277509510517101</v>
      </c>
      <c r="F44" s="496">
        <v>0.211241886019707</v>
      </c>
      <c r="G44" s="496">
        <v>0.107331708073616</v>
      </c>
      <c r="H44" s="502">
        <v>2.7724416255950901</v>
      </c>
      <c r="I44" s="496">
        <v>0.49865131827218401</v>
      </c>
    </row>
    <row r="45" spans="1:9" x14ac:dyDescent="0.2">
      <c r="A45" s="2" t="s">
        <v>62</v>
      </c>
      <c r="B45" s="499">
        <v>90</v>
      </c>
      <c r="C45" s="496">
        <v>0.33759909868240401</v>
      </c>
      <c r="D45" s="496">
        <v>0.30036425590515098</v>
      </c>
      <c r="E45" s="496">
        <v>0.168245479464531</v>
      </c>
      <c r="F45" s="496">
        <v>0.117350928485394</v>
      </c>
      <c r="G45" s="496">
        <v>7.6440215110778795E-2</v>
      </c>
      <c r="H45" s="502">
        <v>2.2946689128875701</v>
      </c>
      <c r="I45" s="496">
        <v>0.63796336884714699</v>
      </c>
    </row>
    <row r="46" spans="1:9" x14ac:dyDescent="0.2">
      <c r="A46" s="5" t="s">
        <v>63</v>
      </c>
      <c r="B46" s="498" t="s">
        <v>1</v>
      </c>
      <c r="C46" s="495" t="s">
        <v>1</v>
      </c>
      <c r="D46" s="495" t="s">
        <v>1</v>
      </c>
      <c r="E46" s="495" t="s">
        <v>1</v>
      </c>
      <c r="F46" s="495" t="s">
        <v>1</v>
      </c>
      <c r="G46" s="495" t="s">
        <v>1</v>
      </c>
      <c r="H46" s="501" t="s">
        <v>1</v>
      </c>
      <c r="I46" s="495" t="s">
        <v>1</v>
      </c>
    </row>
    <row r="47" spans="1:9" x14ac:dyDescent="0.2">
      <c r="A47" s="2" t="s">
        <v>64</v>
      </c>
      <c r="B47" s="499">
        <v>122</v>
      </c>
      <c r="C47" s="496">
        <v>0.25473532080650302</v>
      </c>
      <c r="D47" s="496">
        <v>0.197116553783417</v>
      </c>
      <c r="E47" s="496">
        <v>0.22399467229843101</v>
      </c>
      <c r="F47" s="496">
        <v>0.22202391922473899</v>
      </c>
      <c r="G47" s="496">
        <v>0.102129526436329</v>
      </c>
      <c r="H47" s="502">
        <v>2.7196958065032999</v>
      </c>
      <c r="I47" s="496">
        <v>0.45185187795647902</v>
      </c>
    </row>
    <row r="48" spans="1:9" x14ac:dyDescent="0.2">
      <c r="A48" s="2" t="s">
        <v>65</v>
      </c>
      <c r="B48" s="499">
        <v>69</v>
      </c>
      <c r="C48" s="496">
        <v>0.116999059915543</v>
      </c>
      <c r="D48" s="496">
        <v>0.24128618836402899</v>
      </c>
      <c r="E48" s="496">
        <v>0.249584555625916</v>
      </c>
      <c r="F48" s="496">
        <v>0.16983082890510601</v>
      </c>
      <c r="G48" s="496">
        <v>0.22229936718940699</v>
      </c>
      <c r="H48" s="502">
        <v>3.1391451358795202</v>
      </c>
      <c r="I48" s="496">
        <v>0.35828524827957198</v>
      </c>
    </row>
    <row r="49" spans="1:9" x14ac:dyDescent="0.2">
      <c r="A49" s="2" t="s">
        <v>66</v>
      </c>
      <c r="B49" s="499">
        <v>135</v>
      </c>
      <c r="C49" s="496">
        <v>0.106234893202782</v>
      </c>
      <c r="D49" s="496">
        <v>0.22911390662193301</v>
      </c>
      <c r="E49" s="496">
        <v>0.206329315900803</v>
      </c>
      <c r="F49" s="496">
        <v>0.26652216911315901</v>
      </c>
      <c r="G49" s="496">
        <v>0.19179970026016199</v>
      </c>
      <c r="H49" s="502">
        <v>3.2085378170013401</v>
      </c>
      <c r="I49" s="496">
        <v>0.33534880482180102</v>
      </c>
    </row>
    <row r="50" spans="1:9" x14ac:dyDescent="0.2">
      <c r="A50" s="2" t="s">
        <v>67</v>
      </c>
      <c r="B50" s="499">
        <v>115</v>
      </c>
      <c r="C50" s="496">
        <v>0.10885389149189</v>
      </c>
      <c r="D50" s="496">
        <v>0.18693487346172299</v>
      </c>
      <c r="E50" s="496">
        <v>0.24544395506382</v>
      </c>
      <c r="F50" s="496">
        <v>0.19816011190414401</v>
      </c>
      <c r="G50" s="496">
        <v>0.26060715317726102</v>
      </c>
      <c r="H50" s="502">
        <v>3.3147318363189702</v>
      </c>
      <c r="I50" s="496">
        <v>0.29578876936120901</v>
      </c>
    </row>
    <row r="51" spans="1:9" x14ac:dyDescent="0.2">
      <c r="A51" s="2" t="s">
        <v>68</v>
      </c>
      <c r="B51" s="499">
        <v>134</v>
      </c>
      <c r="C51" s="496">
        <v>0.14710564911365501</v>
      </c>
      <c r="D51" s="496">
        <v>0.22229646146297499</v>
      </c>
      <c r="E51" s="496">
        <v>0.18841104209423101</v>
      </c>
      <c r="F51" s="496">
        <v>0.16841794550418901</v>
      </c>
      <c r="G51" s="496">
        <v>0.27376890182495101</v>
      </c>
      <c r="H51" s="502">
        <v>3.1994478702545202</v>
      </c>
      <c r="I51" s="496">
        <v>0.36940211057663003</v>
      </c>
    </row>
    <row r="52" spans="1:9" x14ac:dyDescent="0.2">
      <c r="A52" s="2" t="s">
        <v>69</v>
      </c>
      <c r="B52" s="499">
        <v>99</v>
      </c>
      <c r="C52" s="496">
        <v>0.170000284910202</v>
      </c>
      <c r="D52" s="496">
        <v>0.24711696803569799</v>
      </c>
      <c r="E52" s="496">
        <v>0.212229520082474</v>
      </c>
      <c r="F52" s="496">
        <v>0.21587775647640201</v>
      </c>
      <c r="G52" s="496">
        <v>0.154775485396385</v>
      </c>
      <c r="H52" s="502">
        <v>2.9383111000061</v>
      </c>
      <c r="I52" s="496">
        <v>0.41711724673036898</v>
      </c>
    </row>
    <row r="53" spans="1:9" x14ac:dyDescent="0.2">
      <c r="A53" s="2" t="s">
        <v>70</v>
      </c>
      <c r="B53" s="499">
        <v>54</v>
      </c>
      <c r="C53" s="496">
        <v>0.17890568077564201</v>
      </c>
      <c r="D53" s="496">
        <v>0.16431410610675801</v>
      </c>
      <c r="E53" s="496">
        <v>0.24318742752075201</v>
      </c>
      <c r="F53" s="496">
        <v>0.204836681485176</v>
      </c>
      <c r="G53" s="496">
        <v>0.20875608921051</v>
      </c>
      <c r="H53" s="502">
        <v>3.1002233028411901</v>
      </c>
      <c r="I53" s="496">
        <v>0.34321979199677399</v>
      </c>
    </row>
    <row r="54" spans="1:9" x14ac:dyDescent="0.2">
      <c r="A54" s="2" t="s">
        <v>71</v>
      </c>
      <c r="B54" s="499">
        <v>98</v>
      </c>
      <c r="C54" s="496">
        <v>0.173719242215157</v>
      </c>
      <c r="D54" s="496">
        <v>0.188024953007698</v>
      </c>
      <c r="E54" s="496">
        <v>0.18962626159191101</v>
      </c>
      <c r="F54" s="496">
        <v>0.24812887609004999</v>
      </c>
      <c r="G54" s="496">
        <v>0.20050066709518399</v>
      </c>
      <c r="H54" s="502">
        <v>3.1136667728424099</v>
      </c>
      <c r="I54" s="496">
        <v>0.361744195222855</v>
      </c>
    </row>
    <row r="55" spans="1:9" x14ac:dyDescent="0.2">
      <c r="A55" s="2" t="s">
        <v>72</v>
      </c>
      <c r="B55" s="499">
        <v>54</v>
      </c>
      <c r="C55" s="496">
        <v>0.25894933938980103</v>
      </c>
      <c r="D55" s="496">
        <v>0.120334193110466</v>
      </c>
      <c r="E55" s="496">
        <v>0.16703361272811901</v>
      </c>
      <c r="F55" s="496">
        <v>0.29209980368614202</v>
      </c>
      <c r="G55" s="496">
        <v>0.161583051085472</v>
      </c>
      <c r="H55" s="502">
        <v>2.97703289985657</v>
      </c>
      <c r="I55" s="496">
        <v>0.37928353250026697</v>
      </c>
    </row>
    <row r="56" spans="1:9" x14ac:dyDescent="0.2">
      <c r="A56" s="2" t="s">
        <v>73</v>
      </c>
      <c r="B56" s="499">
        <v>138</v>
      </c>
      <c r="C56" s="496">
        <v>0.126752659678459</v>
      </c>
      <c r="D56" s="496">
        <v>0.36955332756042503</v>
      </c>
      <c r="E56" s="496">
        <v>0.12560664117336301</v>
      </c>
      <c r="F56" s="496">
        <v>0.15114912390708901</v>
      </c>
      <c r="G56" s="496">
        <v>0.22693826258182501</v>
      </c>
      <c r="H56" s="502">
        <v>2.9819669723510702</v>
      </c>
      <c r="I56" s="496">
        <v>0.49630597984334901</v>
      </c>
    </row>
    <row r="57" spans="1:9" x14ac:dyDescent="0.2">
      <c r="A57" s="5" t="s">
        <v>74</v>
      </c>
      <c r="B57" s="498" t="s">
        <v>1</v>
      </c>
      <c r="C57" s="495" t="s">
        <v>1</v>
      </c>
      <c r="D57" s="495" t="s">
        <v>1</v>
      </c>
      <c r="E57" s="495" t="s">
        <v>1</v>
      </c>
      <c r="F57" s="495" t="s">
        <v>1</v>
      </c>
      <c r="G57" s="495" t="s">
        <v>1</v>
      </c>
      <c r="H57" s="501" t="s">
        <v>1</v>
      </c>
      <c r="I57" s="495" t="s">
        <v>1</v>
      </c>
    </row>
    <row r="58" spans="1:9" x14ac:dyDescent="0.2">
      <c r="A58" s="2" t="s">
        <v>75</v>
      </c>
      <c r="B58" s="499">
        <v>122</v>
      </c>
      <c r="C58" s="496">
        <v>0.25473532080650302</v>
      </c>
      <c r="D58" s="496">
        <v>0.197116553783417</v>
      </c>
      <c r="E58" s="496">
        <v>0.22399467229843101</v>
      </c>
      <c r="F58" s="496">
        <v>0.22202391922473899</v>
      </c>
      <c r="G58" s="496">
        <v>0.102129526436329</v>
      </c>
      <c r="H58" s="502">
        <v>2.7196958065032999</v>
      </c>
      <c r="I58" s="496">
        <v>0.45185187795647902</v>
      </c>
    </row>
    <row r="59" spans="1:9" x14ac:dyDescent="0.2">
      <c r="A59" s="2" t="s">
        <v>76</v>
      </c>
      <c r="B59" s="499">
        <v>614</v>
      </c>
      <c r="C59" s="496">
        <v>0.14380489289760601</v>
      </c>
      <c r="D59" s="496">
        <v>0.23521101474761999</v>
      </c>
      <c r="E59" s="496">
        <v>0.1858741492033</v>
      </c>
      <c r="F59" s="496">
        <v>0.20064175128936801</v>
      </c>
      <c r="G59" s="496">
        <v>0.23446819186210599</v>
      </c>
      <c r="H59" s="502">
        <v>3.14675736427307</v>
      </c>
      <c r="I59" s="496">
        <v>0.37901590764522602</v>
      </c>
    </row>
    <row r="60" spans="1:9" x14ac:dyDescent="0.2">
      <c r="A60" s="2" t="s">
        <v>77</v>
      </c>
      <c r="B60" s="499">
        <v>194</v>
      </c>
      <c r="C60" s="496">
        <v>0.121033877134323</v>
      </c>
      <c r="D60" s="496">
        <v>0.213025286793709</v>
      </c>
      <c r="E60" s="496">
        <v>0.24354287981987</v>
      </c>
      <c r="F60" s="496">
        <v>0.236035361886024</v>
      </c>
      <c r="G60" s="496">
        <v>0.186362594366074</v>
      </c>
      <c r="H60" s="502">
        <v>3.1536674499511701</v>
      </c>
      <c r="I60" s="496">
        <v>0.33405916392803198</v>
      </c>
    </row>
    <row r="61" spans="1:9" x14ac:dyDescent="0.2">
      <c r="A61" s="2" t="s">
        <v>78</v>
      </c>
      <c r="B61" s="499">
        <v>88</v>
      </c>
      <c r="C61" s="496">
        <v>0.22503575682640101</v>
      </c>
      <c r="D61" s="496">
        <v>0.25918662548065202</v>
      </c>
      <c r="E61" s="496">
        <v>0.184692367911339</v>
      </c>
      <c r="F61" s="496">
        <v>0.191637888550758</v>
      </c>
      <c r="G61" s="496">
        <v>0.139447346329689</v>
      </c>
      <c r="H61" s="502">
        <v>2.7612743377685498</v>
      </c>
      <c r="I61" s="496">
        <v>0.484222389522528</v>
      </c>
    </row>
    <row r="62" spans="1:9" x14ac:dyDescent="0.2">
      <c r="A62" s="5" t="s">
        <v>79</v>
      </c>
      <c r="B62" s="498" t="s">
        <v>1</v>
      </c>
      <c r="C62" s="495" t="s">
        <v>1</v>
      </c>
      <c r="D62" s="495" t="s">
        <v>1</v>
      </c>
      <c r="E62" s="495" t="s">
        <v>1</v>
      </c>
      <c r="F62" s="495" t="s">
        <v>1</v>
      </c>
      <c r="G62" s="495" t="s">
        <v>1</v>
      </c>
      <c r="H62" s="501" t="s">
        <v>1</v>
      </c>
      <c r="I62" s="495" t="s">
        <v>1</v>
      </c>
    </row>
    <row r="63" spans="1:9" x14ac:dyDescent="0.2">
      <c r="A63" s="2" t="s">
        <v>80</v>
      </c>
      <c r="B63" s="499">
        <v>834</v>
      </c>
      <c r="C63" s="496">
        <v>0.15667687356471999</v>
      </c>
      <c r="D63" s="496">
        <v>0.23319499194622001</v>
      </c>
      <c r="E63" s="496">
        <v>0.19913749396801</v>
      </c>
      <c r="F63" s="496">
        <v>0.21148580312728901</v>
      </c>
      <c r="G63" s="496">
        <v>0.19950482249259899</v>
      </c>
      <c r="H63" s="502">
        <v>3.0639467239379901</v>
      </c>
      <c r="I63" s="496">
        <v>0.38987187132048401</v>
      </c>
    </row>
    <row r="64" spans="1:9" x14ac:dyDescent="0.2">
      <c r="A64" s="2" t="s">
        <v>81</v>
      </c>
      <c r="B64" s="499">
        <v>29</v>
      </c>
      <c r="C64" s="496" t="s">
        <v>1</v>
      </c>
      <c r="D64" s="496" t="s">
        <v>1</v>
      </c>
      <c r="E64" s="496" t="s">
        <v>1</v>
      </c>
      <c r="F64" s="496" t="s">
        <v>1</v>
      </c>
      <c r="G64" s="496" t="s">
        <v>1</v>
      </c>
      <c r="H64" s="502" t="s">
        <v>1</v>
      </c>
      <c r="I64" s="496" t="s">
        <v>1</v>
      </c>
    </row>
    <row r="65" spans="1:9" x14ac:dyDescent="0.2">
      <c r="A65" s="2" t="s">
        <v>82</v>
      </c>
      <c r="B65" s="499">
        <v>54</v>
      </c>
      <c r="C65" s="496">
        <v>4.9659982323646497E-2</v>
      </c>
      <c r="D65" s="496">
        <v>0.17172902822494501</v>
      </c>
      <c r="E65" s="496">
        <v>0.28587359189987199</v>
      </c>
      <c r="F65" s="496">
        <v>0.25219148397445701</v>
      </c>
      <c r="G65" s="496">
        <v>0.24054591357707999</v>
      </c>
      <c r="H65" s="502">
        <v>3.4622342586517298</v>
      </c>
      <c r="I65" s="496">
        <v>0.221389010548592</v>
      </c>
    </row>
    <row r="66" spans="1:9" x14ac:dyDescent="0.2">
      <c r="A66" s="2" t="s">
        <v>83</v>
      </c>
      <c r="B66" s="499">
        <v>89</v>
      </c>
      <c r="C66" s="496">
        <v>0.13027513027191201</v>
      </c>
      <c r="D66" s="496">
        <v>0.19947829842567399</v>
      </c>
      <c r="E66" s="496">
        <v>0.17773132026195501</v>
      </c>
      <c r="F66" s="496">
        <v>0.19782640039920801</v>
      </c>
      <c r="G66" s="496">
        <v>0.294688850641251</v>
      </c>
      <c r="H66" s="502">
        <v>3.3271756172180198</v>
      </c>
      <c r="I66" s="496">
        <v>0.329753428697586</v>
      </c>
    </row>
    <row r="67" spans="1:9" x14ac:dyDescent="0.2">
      <c r="A67" s="5" t="s">
        <v>84</v>
      </c>
      <c r="B67" s="498" t="s">
        <v>1</v>
      </c>
      <c r="C67" s="495" t="s">
        <v>1</v>
      </c>
      <c r="D67" s="495" t="s">
        <v>1</v>
      </c>
      <c r="E67" s="495" t="s">
        <v>1</v>
      </c>
      <c r="F67" s="495" t="s">
        <v>1</v>
      </c>
      <c r="G67" s="495" t="s">
        <v>1</v>
      </c>
      <c r="H67" s="501" t="s">
        <v>1</v>
      </c>
      <c r="I67" s="495" t="s">
        <v>1</v>
      </c>
    </row>
    <row r="68" spans="1:9" x14ac:dyDescent="0.2">
      <c r="A68" s="2" t="s">
        <v>85</v>
      </c>
      <c r="B68" s="499">
        <v>915</v>
      </c>
      <c r="C68" s="496">
        <v>0.15022729337215401</v>
      </c>
      <c r="D68" s="496">
        <v>0.22022558748722099</v>
      </c>
      <c r="E68" s="496">
        <v>0.199455186724663</v>
      </c>
      <c r="F68" s="496">
        <v>0.21530145406723</v>
      </c>
      <c r="G68" s="496">
        <v>0.21479047834873199</v>
      </c>
      <c r="H68" s="502">
        <v>3.1242022514343302</v>
      </c>
      <c r="I68" s="496">
        <v>0.370452880859375</v>
      </c>
    </row>
    <row r="69" spans="1:9" x14ac:dyDescent="0.2">
      <c r="A69" s="2" t="s">
        <v>86</v>
      </c>
      <c r="B69" s="499">
        <v>16</v>
      </c>
      <c r="C69" s="496" t="s">
        <v>1</v>
      </c>
      <c r="D69" s="496" t="s">
        <v>1</v>
      </c>
      <c r="E69" s="496" t="s">
        <v>1</v>
      </c>
      <c r="F69" s="496" t="s">
        <v>1</v>
      </c>
      <c r="G69" s="496" t="s">
        <v>1</v>
      </c>
      <c r="H69" s="502" t="s">
        <v>1</v>
      </c>
      <c r="I69" s="496" t="s">
        <v>1</v>
      </c>
    </row>
    <row r="70" spans="1:9" x14ac:dyDescent="0.2">
      <c r="A70" s="2" t="s">
        <v>87</v>
      </c>
      <c r="B70" s="499">
        <v>81</v>
      </c>
      <c r="C70" s="496">
        <v>0.16887296736240401</v>
      </c>
      <c r="D70" s="496">
        <v>0.265619337558746</v>
      </c>
      <c r="E70" s="496">
        <v>0.28614854812622098</v>
      </c>
      <c r="F70" s="496">
        <v>0.16087323427200301</v>
      </c>
      <c r="G70" s="496">
        <v>0.118485890328884</v>
      </c>
      <c r="H70" s="502">
        <v>2.7944796085357702</v>
      </c>
      <c r="I70" s="496">
        <v>0.43449231463281002</v>
      </c>
    </row>
    <row r="71" spans="1:9" x14ac:dyDescent="0.2">
      <c r="A71" s="2" t="s">
        <v>88</v>
      </c>
      <c r="B71" s="499">
        <v>5</v>
      </c>
      <c r="C71" s="496" t="s">
        <v>1</v>
      </c>
      <c r="D71" s="496" t="s">
        <v>1</v>
      </c>
      <c r="E71" s="496" t="s">
        <v>1</v>
      </c>
      <c r="F71" s="496" t="s">
        <v>1</v>
      </c>
      <c r="G71" s="496" t="s">
        <v>1</v>
      </c>
      <c r="H71" s="502" t="s">
        <v>1</v>
      </c>
      <c r="I71" s="496" t="s">
        <v>1</v>
      </c>
    </row>
    <row r="72" spans="1:9" x14ac:dyDescent="0.2">
      <c r="A72" s="5" t="s">
        <v>89</v>
      </c>
      <c r="B72" s="498" t="s">
        <v>1</v>
      </c>
      <c r="C72" s="495" t="s">
        <v>1</v>
      </c>
      <c r="D72" s="495" t="s">
        <v>1</v>
      </c>
      <c r="E72" s="495" t="s">
        <v>1</v>
      </c>
      <c r="F72" s="495" t="s">
        <v>1</v>
      </c>
      <c r="G72" s="495" t="s">
        <v>1</v>
      </c>
      <c r="H72" s="501" t="s">
        <v>1</v>
      </c>
      <c r="I72" s="495" t="s">
        <v>1</v>
      </c>
    </row>
    <row r="73" spans="1:9" x14ac:dyDescent="0.2">
      <c r="A73" s="2" t="s">
        <v>89</v>
      </c>
      <c r="B73" s="499">
        <v>857</v>
      </c>
      <c r="C73" s="496">
        <v>0.14754995703697199</v>
      </c>
      <c r="D73" s="496">
        <v>0.227420434355736</v>
      </c>
      <c r="E73" s="496">
        <v>0.20278668403625499</v>
      </c>
      <c r="F73" s="496">
        <v>0.20449949800968201</v>
      </c>
      <c r="G73" s="496">
        <v>0.21774342656135601</v>
      </c>
      <c r="H73" s="502">
        <v>3.1174659729003902</v>
      </c>
      <c r="I73" s="496">
        <v>0.37497039139270799</v>
      </c>
    </row>
    <row r="74" spans="1:9" x14ac:dyDescent="0.2">
      <c r="A74" s="2" t="s">
        <v>90</v>
      </c>
      <c r="B74" s="499">
        <v>157</v>
      </c>
      <c r="C74" s="496">
        <v>0.22764615714549999</v>
      </c>
      <c r="D74" s="496">
        <v>0.24055463075637801</v>
      </c>
      <c r="E74" s="496">
        <v>0.190148711204529</v>
      </c>
      <c r="F74" s="496">
        <v>0.24938984215259599</v>
      </c>
      <c r="G74" s="496">
        <v>9.2260658740997301E-2</v>
      </c>
      <c r="H74" s="502">
        <v>2.7380642890930198</v>
      </c>
      <c r="I74" s="496">
        <v>0.46820078790187802</v>
      </c>
    </row>
    <row r="75" spans="1:9" x14ac:dyDescent="0.2">
      <c r="A75" s="5" t="s">
        <v>91</v>
      </c>
      <c r="B75" s="498" t="s">
        <v>1</v>
      </c>
      <c r="C75" s="495" t="s">
        <v>1</v>
      </c>
      <c r="D75" s="495" t="s">
        <v>1</v>
      </c>
      <c r="E75" s="495" t="s">
        <v>1</v>
      </c>
      <c r="F75" s="495" t="s">
        <v>1</v>
      </c>
      <c r="G75" s="495" t="s">
        <v>1</v>
      </c>
      <c r="H75" s="501" t="s">
        <v>1</v>
      </c>
      <c r="I75" s="495" t="s">
        <v>1</v>
      </c>
    </row>
    <row r="76" spans="1:9" x14ac:dyDescent="0.2">
      <c r="A76" s="2" t="s">
        <v>92</v>
      </c>
      <c r="B76" s="499">
        <v>437</v>
      </c>
      <c r="C76" s="496">
        <v>0.217371195554733</v>
      </c>
      <c r="D76" s="496">
        <v>0.28792732954025302</v>
      </c>
      <c r="E76" s="496">
        <v>0.213014110922813</v>
      </c>
      <c r="F76" s="496">
        <v>0.158302888274193</v>
      </c>
      <c r="G76" s="496">
        <v>0.12338446825742699</v>
      </c>
      <c r="H76" s="502">
        <v>2.6824021339416499</v>
      </c>
      <c r="I76" s="496">
        <v>0.50529852885975302</v>
      </c>
    </row>
    <row r="77" spans="1:9" x14ac:dyDescent="0.2">
      <c r="A77" s="2" t="s">
        <v>93</v>
      </c>
      <c r="B77" s="499">
        <v>187</v>
      </c>
      <c r="C77" s="496">
        <v>9.6318058669567094E-2</v>
      </c>
      <c r="D77" s="496">
        <v>0.173577725887299</v>
      </c>
      <c r="E77" s="496">
        <v>0.21137396991252899</v>
      </c>
      <c r="F77" s="496">
        <v>0.267791777849197</v>
      </c>
      <c r="G77" s="496">
        <v>0.25093844532966603</v>
      </c>
      <c r="H77" s="502">
        <v>3.4034547805786102</v>
      </c>
      <c r="I77" s="496">
        <v>0.26989579058950702</v>
      </c>
    </row>
    <row r="78" spans="1:9" x14ac:dyDescent="0.2">
      <c r="A78" s="2" t="s">
        <v>94</v>
      </c>
      <c r="B78" s="499">
        <v>385</v>
      </c>
      <c r="C78" s="496">
        <v>0.100124478340149</v>
      </c>
      <c r="D78" s="496">
        <v>0.180519878864288</v>
      </c>
      <c r="E78" s="496">
        <v>0.18224282562732699</v>
      </c>
      <c r="F78" s="496">
        <v>0.24950779974460599</v>
      </c>
      <c r="G78" s="496">
        <v>0.28760501742362998</v>
      </c>
      <c r="H78" s="502">
        <v>3.4439489841461199</v>
      </c>
      <c r="I78" s="496">
        <v>0.28064435720443698</v>
      </c>
    </row>
    <row r="79" spans="1:9" x14ac:dyDescent="0.2">
      <c r="A79" s="5" t="s">
        <v>95</v>
      </c>
      <c r="B79" s="498" t="s">
        <v>1</v>
      </c>
      <c r="C79" s="495" t="s">
        <v>1</v>
      </c>
      <c r="D79" s="495" t="s">
        <v>1</v>
      </c>
      <c r="E79" s="495" t="s">
        <v>1</v>
      </c>
      <c r="F79" s="495" t="s">
        <v>1</v>
      </c>
      <c r="G79" s="495" t="s">
        <v>1</v>
      </c>
      <c r="H79" s="501" t="s">
        <v>1</v>
      </c>
      <c r="I79" s="495" t="s">
        <v>1</v>
      </c>
    </row>
    <row r="80" spans="1:9" x14ac:dyDescent="0.2">
      <c r="A80" s="2" t="s">
        <v>96</v>
      </c>
      <c r="B80" s="499">
        <v>224</v>
      </c>
      <c r="C80" s="496">
        <v>0.121639870107174</v>
      </c>
      <c r="D80" s="496">
        <v>0.21486774086952201</v>
      </c>
      <c r="E80" s="496">
        <v>0.184340074658394</v>
      </c>
      <c r="F80" s="496">
        <v>0.188089460134506</v>
      </c>
      <c r="G80" s="496">
        <v>0.291062831878662</v>
      </c>
      <c r="H80" s="502">
        <v>3.3120677471160902</v>
      </c>
      <c r="I80" s="496">
        <v>0.33650761849822702</v>
      </c>
    </row>
    <row r="81" spans="1:9" x14ac:dyDescent="0.2">
      <c r="A81" s="2" t="s">
        <v>97</v>
      </c>
      <c r="B81" s="499">
        <v>176</v>
      </c>
      <c r="C81" s="496">
        <v>0.12847575545310999</v>
      </c>
      <c r="D81" s="496">
        <v>0.15171714127063801</v>
      </c>
      <c r="E81" s="496">
        <v>0.187878713011742</v>
      </c>
      <c r="F81" s="496">
        <v>0.30683708190918002</v>
      </c>
      <c r="G81" s="496">
        <v>0.225091308355331</v>
      </c>
      <c r="H81" s="502">
        <v>3.3483510017395002</v>
      </c>
      <c r="I81" s="496">
        <v>0.28019289672374698</v>
      </c>
    </row>
    <row r="82" spans="1:9" x14ac:dyDescent="0.2">
      <c r="A82" s="2" t="s">
        <v>98</v>
      </c>
      <c r="B82" s="499">
        <v>41</v>
      </c>
      <c r="C82" s="496">
        <v>0.239960446953773</v>
      </c>
      <c r="D82" s="496">
        <v>0.239193320274353</v>
      </c>
      <c r="E82" s="496">
        <v>0.11807619035244001</v>
      </c>
      <c r="F82" s="496">
        <v>0.20655281841754899</v>
      </c>
      <c r="G82" s="496">
        <v>0.19621722400188399</v>
      </c>
      <c r="H82" s="502">
        <v>2.8798730373382599</v>
      </c>
      <c r="I82" s="496">
        <v>0.47915376722812703</v>
      </c>
    </row>
    <row r="83" spans="1:9" x14ac:dyDescent="0.2">
      <c r="A83" s="2" t="s">
        <v>99</v>
      </c>
      <c r="B83" s="499">
        <v>127</v>
      </c>
      <c r="C83" s="496">
        <v>8.9021272957324996E-2</v>
      </c>
      <c r="D83" s="496">
        <v>0.18162769079208399</v>
      </c>
      <c r="E83" s="496">
        <v>0.254733115434647</v>
      </c>
      <c r="F83" s="496">
        <v>0.24106548726558699</v>
      </c>
      <c r="G83" s="496">
        <v>0.233552441000938</v>
      </c>
      <c r="H83" s="502">
        <v>3.34850025177002</v>
      </c>
      <c r="I83" s="496">
        <v>0.27064896173291703</v>
      </c>
    </row>
    <row r="84" spans="1:9" x14ac:dyDescent="0.2">
      <c r="A84" s="2" t="s">
        <v>100</v>
      </c>
      <c r="B84" s="499">
        <v>45</v>
      </c>
      <c r="C84" s="496">
        <v>6.9425992667675004E-2</v>
      </c>
      <c r="D84" s="496">
        <v>0.30831333994865401</v>
      </c>
      <c r="E84" s="496">
        <v>0.20349258184433</v>
      </c>
      <c r="F84" s="496">
        <v>0.192110136151314</v>
      </c>
      <c r="G84" s="496">
        <v>0.22665797173976901</v>
      </c>
      <c r="H84" s="502">
        <v>3.1982607841491699</v>
      </c>
      <c r="I84" s="496">
        <v>0.377739324173197</v>
      </c>
    </row>
    <row r="85" spans="1:9" x14ac:dyDescent="0.2">
      <c r="A85" s="2" t="s">
        <v>101</v>
      </c>
      <c r="B85" s="499">
        <v>108</v>
      </c>
      <c r="C85" s="496">
        <v>0.186190471053123</v>
      </c>
      <c r="D85" s="496">
        <v>0.25674974918365501</v>
      </c>
      <c r="E85" s="496">
        <v>0.18144807219505299</v>
      </c>
      <c r="F85" s="496">
        <v>0.20962105691433</v>
      </c>
      <c r="G85" s="496">
        <v>0.165990665555</v>
      </c>
      <c r="H85" s="502">
        <v>2.9124717712402299</v>
      </c>
      <c r="I85" s="496">
        <v>0.44294021363645503</v>
      </c>
    </row>
    <row r="86" spans="1:9" x14ac:dyDescent="0.2">
      <c r="A86" s="2" t="s">
        <v>102</v>
      </c>
      <c r="B86" s="499">
        <v>34</v>
      </c>
      <c r="C86" s="496">
        <v>0.352902382612228</v>
      </c>
      <c r="D86" s="496">
        <v>0.23196923732757599</v>
      </c>
      <c r="E86" s="496">
        <v>7.1983255445957198E-2</v>
      </c>
      <c r="F86" s="496">
        <v>0.18879576027393299</v>
      </c>
      <c r="G86" s="496">
        <v>0.15434935688972501</v>
      </c>
      <c r="H86" s="502">
        <v>2.55972051620483</v>
      </c>
      <c r="I86" s="496">
        <v>0.584871624297437</v>
      </c>
    </row>
    <row r="87" spans="1:9" x14ac:dyDescent="0.2">
      <c r="A87" s="2" t="s">
        <v>103</v>
      </c>
      <c r="B87" s="499">
        <v>52</v>
      </c>
      <c r="C87" s="496">
        <v>0.33296683430671697</v>
      </c>
      <c r="D87" s="496">
        <v>0.10445903241634399</v>
      </c>
      <c r="E87" s="496">
        <v>0.23123253881931299</v>
      </c>
      <c r="F87" s="496">
        <v>0.214128613471985</v>
      </c>
      <c r="G87" s="496">
        <v>0.11721297353506099</v>
      </c>
      <c r="H87" s="502">
        <v>2.67816185951233</v>
      </c>
      <c r="I87" s="496">
        <v>0.43742586998213701</v>
      </c>
    </row>
    <row r="88" spans="1:9" x14ac:dyDescent="0.2">
      <c r="A88" s="2" t="s">
        <v>104</v>
      </c>
      <c r="B88" s="499">
        <v>195</v>
      </c>
      <c r="C88" s="496">
        <v>0.20166131854057301</v>
      </c>
      <c r="D88" s="496">
        <v>0.31825083494186401</v>
      </c>
      <c r="E88" s="496">
        <v>0.19335606694221499</v>
      </c>
      <c r="F88" s="496">
        <v>0.15257486701011699</v>
      </c>
      <c r="G88" s="496">
        <v>0.13415691256523099</v>
      </c>
      <c r="H88" s="502">
        <v>2.6993150711059601</v>
      </c>
      <c r="I88" s="496">
        <v>0.51991215348243702</v>
      </c>
    </row>
    <row r="89" spans="1:9" x14ac:dyDescent="0.2">
      <c r="A89" s="5" t="s">
        <v>105</v>
      </c>
      <c r="B89" s="498" t="s">
        <v>1</v>
      </c>
      <c r="C89" s="495" t="s">
        <v>1</v>
      </c>
      <c r="D89" s="495" t="s">
        <v>1</v>
      </c>
      <c r="E89" s="495" t="s">
        <v>1</v>
      </c>
      <c r="F89" s="495" t="s">
        <v>1</v>
      </c>
      <c r="G89" s="495" t="s">
        <v>1</v>
      </c>
      <c r="H89" s="501" t="s">
        <v>1</v>
      </c>
      <c r="I89" s="495" t="s">
        <v>1</v>
      </c>
    </row>
    <row r="90" spans="1:9" x14ac:dyDescent="0.2">
      <c r="A90" s="2" t="s">
        <v>106</v>
      </c>
      <c r="B90" s="499">
        <v>124</v>
      </c>
      <c r="C90" s="496">
        <v>0.24398362636566201</v>
      </c>
      <c r="D90" s="496">
        <v>0.230508282780647</v>
      </c>
      <c r="E90" s="496">
        <v>0.187429338693619</v>
      </c>
      <c r="F90" s="496">
        <v>0.13802772760391199</v>
      </c>
      <c r="G90" s="496">
        <v>0.200051039457321</v>
      </c>
      <c r="H90" s="502">
        <v>2.8196542263031001</v>
      </c>
      <c r="I90" s="496">
        <v>0.47449190207582898</v>
      </c>
    </row>
    <row r="91" spans="1:9" x14ac:dyDescent="0.2">
      <c r="A91" s="2" t="s">
        <v>107</v>
      </c>
      <c r="B91" s="499">
        <v>255</v>
      </c>
      <c r="C91" s="496">
        <v>0.113834746181965</v>
      </c>
      <c r="D91" s="496">
        <v>0.22120989859104201</v>
      </c>
      <c r="E91" s="496">
        <v>0.22307829558849299</v>
      </c>
      <c r="F91" s="496">
        <v>0.20919476449489599</v>
      </c>
      <c r="G91" s="496">
        <v>0.23268230259418499</v>
      </c>
      <c r="H91" s="502">
        <v>3.22567987442017</v>
      </c>
      <c r="I91" s="496">
        <v>0.33504464227672898</v>
      </c>
    </row>
    <row r="92" spans="1:9" x14ac:dyDescent="0.2">
      <c r="A92" s="2" t="s">
        <v>108</v>
      </c>
      <c r="B92" s="499">
        <v>476</v>
      </c>
      <c r="C92" s="496">
        <v>0.15222063660621599</v>
      </c>
      <c r="D92" s="496">
        <v>0.22232301533222201</v>
      </c>
      <c r="E92" s="496">
        <v>0.17756061255931899</v>
      </c>
      <c r="F92" s="496">
        <v>0.24541224539279899</v>
      </c>
      <c r="G92" s="496">
        <v>0.202483475208282</v>
      </c>
      <c r="H92" s="502">
        <v>3.1236150264739999</v>
      </c>
      <c r="I92" s="496">
        <v>0.37454365751957402</v>
      </c>
    </row>
    <row r="93" spans="1:9" x14ac:dyDescent="0.2">
      <c r="A93" s="2" t="s">
        <v>109</v>
      </c>
      <c r="B93" s="499">
        <v>82</v>
      </c>
      <c r="C93" s="496">
        <v>0.226595908403397</v>
      </c>
      <c r="D93" s="496">
        <v>0.34667044878005998</v>
      </c>
      <c r="E93" s="496">
        <v>0.185747906565666</v>
      </c>
      <c r="F93" s="496">
        <v>0.103363677859306</v>
      </c>
      <c r="G93" s="496">
        <v>0.13762204349040999</v>
      </c>
      <c r="H93" s="502">
        <v>2.57874536514282</v>
      </c>
      <c r="I93" s="496">
        <v>0.57326636572579104</v>
      </c>
    </row>
    <row r="94" spans="1:9" x14ac:dyDescent="0.2">
      <c r="A94" s="5" t="s">
        <v>110</v>
      </c>
      <c r="B94" s="498" t="s">
        <v>1</v>
      </c>
      <c r="C94" s="495" t="s">
        <v>1</v>
      </c>
      <c r="D94" s="495" t="s">
        <v>1</v>
      </c>
      <c r="E94" s="495" t="s">
        <v>1</v>
      </c>
      <c r="F94" s="495" t="s">
        <v>1</v>
      </c>
      <c r="G94" s="495" t="s">
        <v>1</v>
      </c>
      <c r="H94" s="501" t="s">
        <v>1</v>
      </c>
      <c r="I94" s="495" t="s">
        <v>1</v>
      </c>
    </row>
    <row r="95" spans="1:9" x14ac:dyDescent="0.2">
      <c r="A95" s="2" t="s">
        <v>106</v>
      </c>
      <c r="B95" s="499">
        <v>205</v>
      </c>
      <c r="C95" s="496">
        <v>0.19895504415035201</v>
      </c>
      <c r="D95" s="496">
        <v>0.21877026557922399</v>
      </c>
      <c r="E95" s="496">
        <v>0.234540686011314</v>
      </c>
      <c r="F95" s="496">
        <v>0.151733309030533</v>
      </c>
      <c r="G95" s="496">
        <v>0.19600068032741499</v>
      </c>
      <c r="H95" s="502">
        <v>2.9270544052124001</v>
      </c>
      <c r="I95" s="496">
        <v>0.41772531595416801</v>
      </c>
    </row>
    <row r="96" spans="1:9" x14ac:dyDescent="0.2">
      <c r="A96" s="2" t="s">
        <v>107</v>
      </c>
      <c r="B96" s="499">
        <v>315</v>
      </c>
      <c r="C96" s="496">
        <v>0.12923516333103199</v>
      </c>
      <c r="D96" s="496">
        <v>0.233453333377838</v>
      </c>
      <c r="E96" s="496">
        <v>0.178199052810669</v>
      </c>
      <c r="F96" s="496">
        <v>0.22268635034561199</v>
      </c>
      <c r="G96" s="496">
        <v>0.23642610013484999</v>
      </c>
      <c r="H96" s="502">
        <v>3.2036149501800502</v>
      </c>
      <c r="I96" s="496">
        <v>0.36268849670886999</v>
      </c>
    </row>
    <row r="97" spans="1:9" x14ac:dyDescent="0.2">
      <c r="A97" s="2" t="s">
        <v>108</v>
      </c>
      <c r="B97" s="499">
        <v>372</v>
      </c>
      <c r="C97" s="496">
        <v>0.159934982657433</v>
      </c>
      <c r="D97" s="496">
        <v>0.23019109666347501</v>
      </c>
      <c r="E97" s="496">
        <v>0.17505621910095201</v>
      </c>
      <c r="F97" s="496">
        <v>0.24532616138458299</v>
      </c>
      <c r="G97" s="496">
        <v>0.18949152529239699</v>
      </c>
      <c r="H97" s="502">
        <v>3.0742480754852299</v>
      </c>
      <c r="I97" s="496">
        <v>0.39012608513423902</v>
      </c>
    </row>
    <row r="98" spans="1:9" x14ac:dyDescent="0.2">
      <c r="A98" s="2" t="s">
        <v>109</v>
      </c>
      <c r="B98" s="499">
        <v>45</v>
      </c>
      <c r="C98" s="496">
        <v>0.21251165866851801</v>
      </c>
      <c r="D98" s="496">
        <v>0.31998452544212302</v>
      </c>
      <c r="E98" s="496">
        <v>0.213194474577904</v>
      </c>
      <c r="F98" s="496">
        <v>9.62051451206207E-2</v>
      </c>
      <c r="G98" s="496">
        <v>0.15810421109199499</v>
      </c>
      <c r="H98" s="502">
        <v>2.6674058437347399</v>
      </c>
      <c r="I98" s="496">
        <v>0.53249617617583</v>
      </c>
    </row>
    <row r="99" spans="1:9" x14ac:dyDescent="0.2">
      <c r="A99" s="5" t="s">
        <v>111</v>
      </c>
      <c r="B99" s="498" t="s">
        <v>1</v>
      </c>
      <c r="C99" s="495" t="s">
        <v>1</v>
      </c>
      <c r="D99" s="495" t="s">
        <v>1</v>
      </c>
      <c r="E99" s="495" t="s">
        <v>1</v>
      </c>
      <c r="F99" s="495" t="s">
        <v>1</v>
      </c>
      <c r="G99" s="495" t="s">
        <v>1</v>
      </c>
      <c r="H99" s="501" t="s">
        <v>1</v>
      </c>
      <c r="I99" s="495" t="s">
        <v>1</v>
      </c>
    </row>
    <row r="100" spans="1:9" x14ac:dyDescent="0.2">
      <c r="A100" s="2" t="s">
        <v>112</v>
      </c>
      <c r="B100" s="499">
        <v>69</v>
      </c>
      <c r="C100" s="496">
        <v>0.27914515137672402</v>
      </c>
      <c r="D100" s="496">
        <v>0.40216976404190102</v>
      </c>
      <c r="E100" s="496">
        <v>0.17358143627643599</v>
      </c>
      <c r="F100" s="496">
        <v>9.4111703336238903E-2</v>
      </c>
      <c r="G100" s="496">
        <v>5.09919486939907E-2</v>
      </c>
      <c r="H100" s="502">
        <v>2.23563551902771</v>
      </c>
      <c r="I100" s="496">
        <v>0.68131491288052903</v>
      </c>
    </row>
    <row r="101" spans="1:9" x14ac:dyDescent="0.2">
      <c r="A101" s="2" t="s">
        <v>113</v>
      </c>
      <c r="B101" s="499">
        <v>208</v>
      </c>
      <c r="C101" s="496">
        <v>0.18226119875907901</v>
      </c>
      <c r="D101" s="496">
        <v>0.28244808316230802</v>
      </c>
      <c r="E101" s="496">
        <v>0.156639739871025</v>
      </c>
      <c r="F101" s="496">
        <v>0.17593845725059501</v>
      </c>
      <c r="G101" s="496">
        <v>0.20271250605583199</v>
      </c>
      <c r="H101" s="502">
        <v>2.9343929290771502</v>
      </c>
      <c r="I101" s="496">
        <v>0.46470928884609503</v>
      </c>
    </row>
    <row r="102" spans="1:9" x14ac:dyDescent="0.2">
      <c r="A102" s="2" t="s">
        <v>114</v>
      </c>
      <c r="B102" s="499">
        <v>237</v>
      </c>
      <c r="C102" s="496">
        <v>0.14037001132965099</v>
      </c>
      <c r="D102" s="496">
        <v>0.22788047790527299</v>
      </c>
      <c r="E102" s="496">
        <v>0.21917885541915899</v>
      </c>
      <c r="F102" s="496">
        <v>0.233875676989555</v>
      </c>
      <c r="G102" s="496">
        <v>0.178694978356361</v>
      </c>
      <c r="H102" s="502">
        <v>3.0826451778411901</v>
      </c>
      <c r="I102" s="496">
        <v>0.36825048923492398</v>
      </c>
    </row>
    <row r="103" spans="1:9" x14ac:dyDescent="0.2">
      <c r="A103" s="2" t="s">
        <v>115</v>
      </c>
      <c r="B103" s="499">
        <v>151</v>
      </c>
      <c r="C103" s="496">
        <v>0.12046209722757301</v>
      </c>
      <c r="D103" s="496">
        <v>0.19618743658065799</v>
      </c>
      <c r="E103" s="496">
        <v>0.281295835971832</v>
      </c>
      <c r="F103" s="496">
        <v>0.207678973674774</v>
      </c>
      <c r="G103" s="496">
        <v>0.19437566399574299</v>
      </c>
      <c r="H103" s="502">
        <v>3.1593186855316202</v>
      </c>
      <c r="I103" s="496">
        <v>0.31664953144900798</v>
      </c>
    </row>
    <row r="104" spans="1:9" x14ac:dyDescent="0.2">
      <c r="A104" s="2" t="s">
        <v>116</v>
      </c>
      <c r="B104" s="499">
        <v>131</v>
      </c>
      <c r="C104" s="496">
        <v>0.136607840657234</v>
      </c>
      <c r="D104" s="496">
        <v>0.146200031042099</v>
      </c>
      <c r="E104" s="496">
        <v>0.20894774794578599</v>
      </c>
      <c r="F104" s="496">
        <v>0.25381076335906999</v>
      </c>
      <c r="G104" s="496">
        <v>0.25443360209464999</v>
      </c>
      <c r="H104" s="502">
        <v>3.34326219558716</v>
      </c>
      <c r="I104" s="496">
        <v>0.28280787591349899</v>
      </c>
    </row>
    <row r="105" spans="1:9" x14ac:dyDescent="0.2">
      <c r="A105" s="2" t="s">
        <v>117</v>
      </c>
      <c r="B105" s="499">
        <v>121</v>
      </c>
      <c r="C105" s="496">
        <v>6.3734672963619204E-2</v>
      </c>
      <c r="D105" s="496">
        <v>0.105267897248268</v>
      </c>
      <c r="E105" s="496">
        <v>0.17686696350574499</v>
      </c>
      <c r="F105" s="496">
        <v>0.27386125922203097</v>
      </c>
      <c r="G105" s="496">
        <v>0.38026922941207902</v>
      </c>
      <c r="H105" s="502">
        <v>3.8016624450683598</v>
      </c>
      <c r="I105" s="496">
        <v>0.16900256643438599</v>
      </c>
    </row>
    <row r="106" spans="1:9" x14ac:dyDescent="0.2">
      <c r="A106" s="2" t="s">
        <v>118</v>
      </c>
      <c r="B106" s="499">
        <v>94</v>
      </c>
      <c r="C106" s="496">
        <v>0.17045901715755499</v>
      </c>
      <c r="D106" s="496">
        <v>0.210818290710449</v>
      </c>
      <c r="E106" s="496">
        <v>0.166351288557053</v>
      </c>
      <c r="F106" s="496">
        <v>0.25649836659431502</v>
      </c>
      <c r="G106" s="496">
        <v>0.19587305188178999</v>
      </c>
      <c r="H106" s="502">
        <v>3.09650826454163</v>
      </c>
      <c r="I106" s="496">
        <v>0.381277302186529</v>
      </c>
    </row>
    <row r="107" spans="1:9" x14ac:dyDescent="0.2">
      <c r="A107" s="5" t="s">
        <v>111</v>
      </c>
      <c r="B107" s="498" t="s">
        <v>1</v>
      </c>
      <c r="C107" s="495" t="s">
        <v>1</v>
      </c>
      <c r="D107" s="495" t="s">
        <v>1</v>
      </c>
      <c r="E107" s="495" t="s">
        <v>1</v>
      </c>
      <c r="F107" s="495" t="s">
        <v>1</v>
      </c>
      <c r="G107" s="495" t="s">
        <v>1</v>
      </c>
      <c r="H107" s="501" t="s">
        <v>1</v>
      </c>
      <c r="I107" s="495" t="s">
        <v>1</v>
      </c>
    </row>
    <row r="108" spans="1:9" x14ac:dyDescent="0.2">
      <c r="A108" s="2" t="s">
        <v>119</v>
      </c>
      <c r="B108" s="499">
        <v>277</v>
      </c>
      <c r="C108" s="496">
        <v>0.215378478169441</v>
      </c>
      <c r="D108" s="496">
        <v>0.32337185740470897</v>
      </c>
      <c r="E108" s="496">
        <v>0.16243082284927399</v>
      </c>
      <c r="F108" s="496">
        <v>0.14796809852123299</v>
      </c>
      <c r="G108" s="496">
        <v>0.15085074305534399</v>
      </c>
      <c r="H108" s="502">
        <v>2.6955409049987802</v>
      </c>
      <c r="I108" s="496">
        <v>0.53875033557414997</v>
      </c>
    </row>
    <row r="109" spans="1:9" x14ac:dyDescent="0.2">
      <c r="A109" s="2" t="s">
        <v>120</v>
      </c>
      <c r="B109" s="499">
        <v>321</v>
      </c>
      <c r="C109" s="496">
        <v>0.13173347711563099</v>
      </c>
      <c r="D109" s="496">
        <v>0.22446767985820801</v>
      </c>
      <c r="E109" s="496">
        <v>0.242948949337006</v>
      </c>
      <c r="F109" s="496">
        <v>0.22049628198146801</v>
      </c>
      <c r="G109" s="496">
        <v>0.18035362660884899</v>
      </c>
      <c r="H109" s="502">
        <v>3.0932688713073699</v>
      </c>
      <c r="I109" s="496">
        <v>0.356201151666028</v>
      </c>
    </row>
    <row r="110" spans="1:9" x14ac:dyDescent="0.2">
      <c r="A110" s="2" t="s">
        <v>121</v>
      </c>
      <c r="B110" s="499">
        <v>198</v>
      </c>
      <c r="C110" s="496">
        <v>0.13577988743781999</v>
      </c>
      <c r="D110" s="496">
        <v>0.154842004179955</v>
      </c>
      <c r="E110" s="496">
        <v>0.22246581315994299</v>
      </c>
      <c r="F110" s="496">
        <v>0.24764494597911799</v>
      </c>
      <c r="G110" s="496">
        <v>0.23926733434200301</v>
      </c>
      <c r="H110" s="502">
        <v>3.2997777462005602</v>
      </c>
      <c r="I110" s="496">
        <v>0.29062189594837901</v>
      </c>
    </row>
    <row r="111" spans="1:9" x14ac:dyDescent="0.2">
      <c r="A111" s="2" t="s">
        <v>122</v>
      </c>
      <c r="B111" s="499">
        <v>215</v>
      </c>
      <c r="C111" s="496">
        <v>0.11040110886097</v>
      </c>
      <c r="D111" s="496">
        <v>0.15142101049423201</v>
      </c>
      <c r="E111" s="496">
        <v>0.172268867492676</v>
      </c>
      <c r="F111" s="496">
        <v>0.26626911759376498</v>
      </c>
      <c r="G111" s="496">
        <v>0.29963988065719599</v>
      </c>
      <c r="H111" s="502">
        <v>3.49332571029663</v>
      </c>
      <c r="I111" s="496">
        <v>0.26182212325665499</v>
      </c>
    </row>
    <row r="112" spans="1:9" x14ac:dyDescent="0.2">
      <c r="A112" s="5" t="s">
        <v>111</v>
      </c>
      <c r="B112" s="498" t="s">
        <v>1</v>
      </c>
      <c r="C112" s="495" t="s">
        <v>1</v>
      </c>
      <c r="D112" s="495" t="s">
        <v>1</v>
      </c>
      <c r="E112" s="495" t="s">
        <v>1</v>
      </c>
      <c r="F112" s="495" t="s">
        <v>1</v>
      </c>
      <c r="G112" s="495" t="s">
        <v>1</v>
      </c>
      <c r="H112" s="501" t="s">
        <v>1</v>
      </c>
      <c r="I112" s="495" t="s">
        <v>1</v>
      </c>
    </row>
    <row r="113" spans="1:9" x14ac:dyDescent="0.2">
      <c r="A113" s="2" t="s">
        <v>119</v>
      </c>
      <c r="B113" s="499">
        <v>277</v>
      </c>
      <c r="C113" s="496">
        <v>0.215378478169441</v>
      </c>
      <c r="D113" s="496">
        <v>0.32337185740470897</v>
      </c>
      <c r="E113" s="496">
        <v>0.16243082284927399</v>
      </c>
      <c r="F113" s="496">
        <v>0.14796809852123299</v>
      </c>
      <c r="G113" s="496">
        <v>0.15085074305534399</v>
      </c>
      <c r="H113" s="502">
        <v>2.6955409049987802</v>
      </c>
      <c r="I113" s="496">
        <v>0.53875033557414997</v>
      </c>
    </row>
    <row r="114" spans="1:9" x14ac:dyDescent="0.2">
      <c r="A114" s="2" t="s">
        <v>123</v>
      </c>
      <c r="B114" s="499">
        <v>388</v>
      </c>
      <c r="C114" s="496">
        <v>0.132155552506447</v>
      </c>
      <c r="D114" s="496">
        <v>0.21480320394039201</v>
      </c>
      <c r="E114" s="496">
        <v>0.24480973184108701</v>
      </c>
      <c r="F114" s="496">
        <v>0.22306631505489299</v>
      </c>
      <c r="G114" s="496">
        <v>0.18516519665718101</v>
      </c>
      <c r="H114" s="502">
        <v>3.1142823696136501</v>
      </c>
      <c r="I114" s="496">
        <v>0.34695875644683799</v>
      </c>
    </row>
    <row r="115" spans="1:9" x14ac:dyDescent="0.2">
      <c r="A115" s="2" t="s">
        <v>124</v>
      </c>
      <c r="B115" s="499">
        <v>346</v>
      </c>
      <c r="C115" s="496">
        <v>0.12327314913272901</v>
      </c>
      <c r="D115" s="496">
        <v>0.14885659515857699</v>
      </c>
      <c r="E115" s="496">
        <v>0.19028455018997201</v>
      </c>
      <c r="F115" s="496">
        <v>0.260149925947189</v>
      </c>
      <c r="G115" s="496">
        <v>0.27743577957153298</v>
      </c>
      <c r="H115" s="502">
        <v>3.4196186065673801</v>
      </c>
      <c r="I115" s="496">
        <v>0.27212974429130599</v>
      </c>
    </row>
    <row r="116" spans="1:9" x14ac:dyDescent="0.2">
      <c r="A116" s="5" t="s">
        <v>125</v>
      </c>
      <c r="B116" s="498" t="s">
        <v>1</v>
      </c>
      <c r="C116" s="495" t="s">
        <v>1</v>
      </c>
      <c r="D116" s="495" t="s">
        <v>1</v>
      </c>
      <c r="E116" s="495" t="s">
        <v>1</v>
      </c>
      <c r="F116" s="495" t="s">
        <v>1</v>
      </c>
      <c r="G116" s="495" t="s">
        <v>1</v>
      </c>
      <c r="H116" s="501" t="s">
        <v>1</v>
      </c>
      <c r="I116" s="495" t="s">
        <v>1</v>
      </c>
    </row>
    <row r="117" spans="1:9" x14ac:dyDescent="0.2">
      <c r="A117" s="2" t="s">
        <v>126</v>
      </c>
      <c r="B117" s="499">
        <v>145</v>
      </c>
      <c r="C117" s="496">
        <v>0.24202701449394201</v>
      </c>
      <c r="D117" s="496">
        <v>0.22497785091400099</v>
      </c>
      <c r="E117" s="496">
        <v>0.17135839164257</v>
      </c>
      <c r="F117" s="496">
        <v>0.166091158986092</v>
      </c>
      <c r="G117" s="496">
        <v>0.195545583963394</v>
      </c>
      <c r="H117" s="502">
        <v>2.8481504917144802</v>
      </c>
      <c r="I117" s="496">
        <v>0.467004865407944</v>
      </c>
    </row>
    <row r="118" spans="1:9" x14ac:dyDescent="0.2">
      <c r="A118" s="2" t="s">
        <v>127</v>
      </c>
      <c r="B118" s="499">
        <v>38</v>
      </c>
      <c r="C118" s="496">
        <v>0.13207298517227201</v>
      </c>
      <c r="D118" s="496">
        <v>0.268818229436874</v>
      </c>
      <c r="E118" s="496">
        <v>0.36361300945281999</v>
      </c>
      <c r="F118" s="496">
        <v>8.7361052632331807E-2</v>
      </c>
      <c r="G118" s="496">
        <v>0.14813472330570199</v>
      </c>
      <c r="H118" s="502">
        <v>2.8506662845611599</v>
      </c>
      <c r="I118" s="496">
        <v>0.40089121460914601</v>
      </c>
    </row>
    <row r="119" spans="1:9" x14ac:dyDescent="0.2">
      <c r="A119" s="2" t="s">
        <v>128</v>
      </c>
      <c r="B119" s="499">
        <v>63</v>
      </c>
      <c r="C119" s="496">
        <v>0.108157187700272</v>
      </c>
      <c r="D119" s="496">
        <v>0.18242625892162301</v>
      </c>
      <c r="E119" s="496">
        <v>0.26348218321800199</v>
      </c>
      <c r="F119" s="496">
        <v>0.19061227142810799</v>
      </c>
      <c r="G119" s="496">
        <v>0.25532212853431702</v>
      </c>
      <c r="H119" s="502">
        <v>3.3025159835815399</v>
      </c>
      <c r="I119" s="496">
        <v>0.290583437961834</v>
      </c>
    </row>
    <row r="120" spans="1:9" x14ac:dyDescent="0.2">
      <c r="A120" s="2" t="s">
        <v>129</v>
      </c>
      <c r="B120" s="499">
        <v>133</v>
      </c>
      <c r="C120" s="496">
        <v>9.6862748265266405E-2</v>
      </c>
      <c r="D120" s="496">
        <v>0.231033399701118</v>
      </c>
      <c r="E120" s="496">
        <v>0.17880338430404699</v>
      </c>
      <c r="F120" s="496">
        <v>0.23388232290744801</v>
      </c>
      <c r="G120" s="496">
        <v>0.25941812992095897</v>
      </c>
      <c r="H120" s="502">
        <v>3.32795977592468</v>
      </c>
      <c r="I120" s="496">
        <v>0.32789615285241802</v>
      </c>
    </row>
    <row r="121" spans="1:9" x14ac:dyDescent="0.2">
      <c r="A121" s="2" t="s">
        <v>130</v>
      </c>
      <c r="B121" s="499">
        <v>143</v>
      </c>
      <c r="C121" s="496">
        <v>0.149142250418663</v>
      </c>
      <c r="D121" s="496">
        <v>0.22933433949947399</v>
      </c>
      <c r="E121" s="496">
        <v>0.17839157581329301</v>
      </c>
      <c r="F121" s="496">
        <v>0.234603181481361</v>
      </c>
      <c r="G121" s="496">
        <v>0.208528652787209</v>
      </c>
      <c r="H121" s="502">
        <v>3.1240415573120099</v>
      </c>
      <c r="I121" s="496">
        <v>0.37847658991813699</v>
      </c>
    </row>
    <row r="122" spans="1:9" x14ac:dyDescent="0.2">
      <c r="A122" s="2" t="s">
        <v>131</v>
      </c>
      <c r="B122" s="499">
        <v>102</v>
      </c>
      <c r="C122" s="496">
        <v>0.138419523835182</v>
      </c>
      <c r="D122" s="496">
        <v>0.275514096021652</v>
      </c>
      <c r="E122" s="496">
        <v>0.12444214522838599</v>
      </c>
      <c r="F122" s="496">
        <v>0.21115648746490501</v>
      </c>
      <c r="G122" s="496">
        <v>0.25046774744987499</v>
      </c>
      <c r="H122" s="502">
        <v>3.1597387790679901</v>
      </c>
      <c r="I122" s="496">
        <v>0.41393361985683402</v>
      </c>
    </row>
    <row r="123" spans="1:9" x14ac:dyDescent="0.2">
      <c r="A123" s="2" t="s">
        <v>132</v>
      </c>
      <c r="B123" s="499">
        <v>43</v>
      </c>
      <c r="C123" s="496">
        <v>0.107338614761829</v>
      </c>
      <c r="D123" s="496">
        <v>0.33624330163001998</v>
      </c>
      <c r="E123" s="496">
        <v>0.112935043871403</v>
      </c>
      <c r="F123" s="496">
        <v>0.21432033181190499</v>
      </c>
      <c r="G123" s="496">
        <v>0.229162693023682</v>
      </c>
      <c r="H123" s="502">
        <v>3.12172508239746</v>
      </c>
      <c r="I123" s="496">
        <v>0.44358192300173499</v>
      </c>
    </row>
    <row r="124" spans="1:9" x14ac:dyDescent="0.2">
      <c r="A124" s="3" t="s">
        <v>133</v>
      </c>
      <c r="B124" s="500">
        <v>270</v>
      </c>
      <c r="C124" s="497">
        <v>0.190851420164108</v>
      </c>
      <c r="D124" s="497">
        <v>0.206645533442497</v>
      </c>
      <c r="E124" s="497">
        <v>0.21561813354492201</v>
      </c>
      <c r="F124" s="497">
        <v>0.23360666632652299</v>
      </c>
      <c r="G124" s="497">
        <v>0.15327823162078899</v>
      </c>
      <c r="H124" s="503">
        <v>2.95181465148926</v>
      </c>
      <c r="I124" s="497">
        <v>0.39749695952977199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12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392</v>
      </c>
    </row>
    <row r="4" spans="1:9" x14ac:dyDescent="0.2">
      <c r="A4" t="s">
        <v>23</v>
      </c>
    </row>
    <row r="5" spans="1:9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  <c r="I5" s="4" t="s">
        <v>152</v>
      </c>
    </row>
    <row r="6" spans="1:9" x14ac:dyDescent="0.2">
      <c r="A6" s="5" t="s">
        <v>26</v>
      </c>
      <c r="B6" s="507" t="s">
        <v>1</v>
      </c>
      <c r="C6" s="504" t="s">
        <v>1</v>
      </c>
      <c r="D6" s="504" t="s">
        <v>1</v>
      </c>
      <c r="E6" s="504" t="s">
        <v>1</v>
      </c>
      <c r="F6" s="504" t="s">
        <v>1</v>
      </c>
      <c r="G6" s="504" t="s">
        <v>1</v>
      </c>
      <c r="H6" s="510" t="s">
        <v>1</v>
      </c>
      <c r="I6" s="504" t="s">
        <v>1</v>
      </c>
    </row>
    <row r="7" spans="1:9" x14ac:dyDescent="0.2">
      <c r="A7" s="2" t="s">
        <v>26</v>
      </c>
      <c r="B7" s="508">
        <v>295</v>
      </c>
      <c r="C7" s="505">
        <v>0.42014184594154402</v>
      </c>
      <c r="D7" s="505">
        <v>0.23969785869121599</v>
      </c>
      <c r="E7" s="505">
        <v>0.14106506109237699</v>
      </c>
      <c r="F7" s="505">
        <v>5.4044853895902599E-2</v>
      </c>
      <c r="G7" s="505">
        <v>0.14505037665367099</v>
      </c>
      <c r="H7" s="511">
        <v>2.2641639709472701</v>
      </c>
      <c r="I7" s="505">
        <v>0.65983970709085404</v>
      </c>
    </row>
    <row r="8" spans="1:9" x14ac:dyDescent="0.2">
      <c r="A8" s="5" t="s">
        <v>27</v>
      </c>
      <c r="B8" s="507" t="s">
        <v>1</v>
      </c>
      <c r="C8" s="504" t="s">
        <v>1</v>
      </c>
      <c r="D8" s="504" t="s">
        <v>1</v>
      </c>
      <c r="E8" s="504" t="s">
        <v>1</v>
      </c>
      <c r="F8" s="504" t="s">
        <v>1</v>
      </c>
      <c r="G8" s="504" t="s">
        <v>1</v>
      </c>
      <c r="H8" s="510" t="s">
        <v>1</v>
      </c>
      <c r="I8" s="504" t="s">
        <v>1</v>
      </c>
    </row>
    <row r="9" spans="1:9" x14ac:dyDescent="0.2">
      <c r="A9" s="2" t="s">
        <v>28</v>
      </c>
      <c r="B9" s="508">
        <v>113</v>
      </c>
      <c r="C9" s="505">
        <v>0.41751545667648299</v>
      </c>
      <c r="D9" s="505">
        <v>0.25663822889327997</v>
      </c>
      <c r="E9" s="505">
        <v>0.15245516598224601</v>
      </c>
      <c r="F9" s="505">
        <v>5.49094751477242E-2</v>
      </c>
      <c r="G9" s="505">
        <v>0.118481688201427</v>
      </c>
      <c r="H9" s="511">
        <v>2.2002036571502699</v>
      </c>
      <c r="I9" s="505">
        <v>0.674153675524091</v>
      </c>
    </row>
    <row r="10" spans="1:9" x14ac:dyDescent="0.2">
      <c r="A10" s="2" t="s">
        <v>29</v>
      </c>
      <c r="B10" s="508">
        <v>13</v>
      </c>
      <c r="C10" s="505" t="s">
        <v>1</v>
      </c>
      <c r="D10" s="505" t="s">
        <v>1</v>
      </c>
      <c r="E10" s="505" t="s">
        <v>1</v>
      </c>
      <c r="F10" s="505" t="s">
        <v>1</v>
      </c>
      <c r="G10" s="505" t="s">
        <v>1</v>
      </c>
      <c r="H10" s="511" t="s">
        <v>1</v>
      </c>
      <c r="I10" s="505" t="s">
        <v>1</v>
      </c>
    </row>
    <row r="11" spans="1:9" x14ac:dyDescent="0.2">
      <c r="A11" s="2" t="s">
        <v>30</v>
      </c>
      <c r="B11" s="508">
        <v>50</v>
      </c>
      <c r="C11" s="505">
        <v>0.40590438246727001</v>
      </c>
      <c r="D11" s="505">
        <v>0.21616029739379899</v>
      </c>
      <c r="E11" s="505">
        <v>0.22983853518962899</v>
      </c>
      <c r="F11" s="505">
        <v>5.8132316917181001E-2</v>
      </c>
      <c r="G11" s="505">
        <v>8.9964471757411998E-2</v>
      </c>
      <c r="H11" s="511">
        <v>2.2100923061370801</v>
      </c>
      <c r="I11" s="505">
        <v>0.62206467754369699</v>
      </c>
    </row>
    <row r="12" spans="1:9" x14ac:dyDescent="0.2">
      <c r="A12" s="2" t="s">
        <v>31</v>
      </c>
      <c r="B12" s="508">
        <v>52</v>
      </c>
      <c r="C12" s="505">
        <v>0.53020018339157104</v>
      </c>
      <c r="D12" s="505">
        <v>0.25003579258918801</v>
      </c>
      <c r="E12" s="505">
        <v>7.0130139589309706E-2</v>
      </c>
      <c r="F12" s="505">
        <v>6.1092201620340299E-2</v>
      </c>
      <c r="G12" s="505">
        <v>8.85417014360428E-2</v>
      </c>
      <c r="H12" s="511">
        <v>1.92773950099945</v>
      </c>
      <c r="I12" s="505">
        <v>0.780235961447731</v>
      </c>
    </row>
    <row r="13" spans="1:9" x14ac:dyDescent="0.2">
      <c r="A13" s="2" t="s">
        <v>32</v>
      </c>
      <c r="B13" s="508">
        <v>21</v>
      </c>
      <c r="C13" s="505" t="s">
        <v>1</v>
      </c>
      <c r="D13" s="505" t="s">
        <v>1</v>
      </c>
      <c r="E13" s="505" t="s">
        <v>1</v>
      </c>
      <c r="F13" s="505" t="s">
        <v>1</v>
      </c>
      <c r="G13" s="505" t="s">
        <v>1</v>
      </c>
      <c r="H13" s="511" t="s">
        <v>1</v>
      </c>
      <c r="I13" s="505" t="s">
        <v>1</v>
      </c>
    </row>
    <row r="14" spans="1:9" x14ac:dyDescent="0.2">
      <c r="A14" s="2" t="s">
        <v>33</v>
      </c>
      <c r="B14" s="508">
        <v>34</v>
      </c>
      <c r="C14" s="505">
        <v>0.26776313781738298</v>
      </c>
      <c r="D14" s="505">
        <v>0.258474230766296</v>
      </c>
      <c r="E14" s="505">
        <v>0.16169011592865001</v>
      </c>
      <c r="F14" s="505">
        <v>8.8544175028801006E-2</v>
      </c>
      <c r="G14" s="505">
        <v>0.22352834045886999</v>
      </c>
      <c r="H14" s="511">
        <v>2.7416002750396702</v>
      </c>
      <c r="I14" s="505">
        <v>0.52623736858367898</v>
      </c>
    </row>
    <row r="15" spans="1:9" x14ac:dyDescent="0.2">
      <c r="A15" s="5" t="s">
        <v>34</v>
      </c>
      <c r="B15" s="507" t="s">
        <v>1</v>
      </c>
      <c r="C15" s="504" t="s">
        <v>1</v>
      </c>
      <c r="D15" s="504" t="s">
        <v>1</v>
      </c>
      <c r="E15" s="504" t="s">
        <v>1</v>
      </c>
      <c r="F15" s="504" t="s">
        <v>1</v>
      </c>
      <c r="G15" s="504" t="s">
        <v>1</v>
      </c>
      <c r="H15" s="510" t="s">
        <v>1</v>
      </c>
      <c r="I15" s="504" t="s">
        <v>1</v>
      </c>
    </row>
    <row r="16" spans="1:9" x14ac:dyDescent="0.2">
      <c r="A16" s="2" t="s">
        <v>35</v>
      </c>
      <c r="B16" s="508">
        <v>205</v>
      </c>
      <c r="C16" s="505">
        <v>0.44003641605377197</v>
      </c>
      <c r="D16" s="505">
        <v>0.240372508764267</v>
      </c>
      <c r="E16" s="505">
        <v>0.157338321208954</v>
      </c>
      <c r="F16" s="505">
        <v>5.4911497980356203E-2</v>
      </c>
      <c r="G16" s="505">
        <v>0.10734125971794101</v>
      </c>
      <c r="H16" s="511">
        <v>2.14914870262146</v>
      </c>
      <c r="I16" s="505">
        <v>0.68040892228331795</v>
      </c>
    </row>
    <row r="17" spans="1:9" x14ac:dyDescent="0.2">
      <c r="A17" s="2" t="s">
        <v>36</v>
      </c>
      <c r="B17" s="508">
        <v>13</v>
      </c>
      <c r="C17" s="505" t="s">
        <v>1</v>
      </c>
      <c r="D17" s="505" t="s">
        <v>1</v>
      </c>
      <c r="E17" s="505" t="s">
        <v>1</v>
      </c>
      <c r="F17" s="505" t="s">
        <v>1</v>
      </c>
      <c r="G17" s="505" t="s">
        <v>1</v>
      </c>
      <c r="H17" s="511" t="s">
        <v>1</v>
      </c>
      <c r="I17" s="505" t="s">
        <v>1</v>
      </c>
    </row>
    <row r="18" spans="1:9" x14ac:dyDescent="0.2">
      <c r="A18" s="2" t="s">
        <v>37</v>
      </c>
      <c r="B18" s="508">
        <v>54</v>
      </c>
      <c r="C18" s="505">
        <v>0.30706879496574402</v>
      </c>
      <c r="D18" s="505">
        <v>0.15034230053424799</v>
      </c>
      <c r="E18" s="505">
        <v>9.3211300671100603E-2</v>
      </c>
      <c r="F18" s="505">
        <v>6.9110810756683294E-2</v>
      </c>
      <c r="G18" s="505">
        <v>0.38026678562164301</v>
      </c>
      <c r="H18" s="511">
        <v>3.06516456604004</v>
      </c>
      <c r="I18" s="505">
        <v>0.45741109890797099</v>
      </c>
    </row>
    <row r="19" spans="1:9" x14ac:dyDescent="0.2">
      <c r="A19" s="2" t="s">
        <v>38</v>
      </c>
      <c r="B19" s="508">
        <v>17</v>
      </c>
      <c r="C19" s="505" t="s">
        <v>1</v>
      </c>
      <c r="D19" s="505" t="s">
        <v>1</v>
      </c>
      <c r="E19" s="505" t="s">
        <v>1</v>
      </c>
      <c r="F19" s="505" t="s">
        <v>1</v>
      </c>
      <c r="G19" s="505" t="s">
        <v>1</v>
      </c>
      <c r="H19" s="511" t="s">
        <v>1</v>
      </c>
      <c r="I19" s="505" t="s">
        <v>1</v>
      </c>
    </row>
    <row r="20" spans="1:9" x14ac:dyDescent="0.2">
      <c r="A20" s="5" t="s">
        <v>39</v>
      </c>
      <c r="B20" s="507" t="s">
        <v>1</v>
      </c>
      <c r="C20" s="504" t="s">
        <v>1</v>
      </c>
      <c r="D20" s="504" t="s">
        <v>1</v>
      </c>
      <c r="E20" s="504" t="s">
        <v>1</v>
      </c>
      <c r="F20" s="504" t="s">
        <v>1</v>
      </c>
      <c r="G20" s="504" t="s">
        <v>1</v>
      </c>
      <c r="H20" s="510" t="s">
        <v>1</v>
      </c>
      <c r="I20" s="504" t="s">
        <v>1</v>
      </c>
    </row>
    <row r="21" spans="1:9" x14ac:dyDescent="0.2">
      <c r="A21" s="2" t="s">
        <v>35</v>
      </c>
      <c r="B21" s="508">
        <v>205</v>
      </c>
      <c r="C21" s="505">
        <v>0.44003641605377197</v>
      </c>
      <c r="D21" s="505">
        <v>0.240372508764267</v>
      </c>
      <c r="E21" s="505">
        <v>0.157338321208954</v>
      </c>
      <c r="F21" s="505">
        <v>5.4911497980356203E-2</v>
      </c>
      <c r="G21" s="505">
        <v>0.10734125971794101</v>
      </c>
      <c r="H21" s="511">
        <v>2.14914870262146</v>
      </c>
      <c r="I21" s="505">
        <v>0.68040892228331795</v>
      </c>
    </row>
    <row r="22" spans="1:9" x14ac:dyDescent="0.2">
      <c r="A22" s="2" t="s">
        <v>40</v>
      </c>
      <c r="B22" s="508">
        <v>7</v>
      </c>
      <c r="C22" s="505" t="s">
        <v>1</v>
      </c>
      <c r="D22" s="505" t="s">
        <v>1</v>
      </c>
      <c r="E22" s="505" t="s">
        <v>1</v>
      </c>
      <c r="F22" s="505" t="s">
        <v>1</v>
      </c>
      <c r="G22" s="505" t="s">
        <v>1</v>
      </c>
      <c r="H22" s="511" t="s">
        <v>1</v>
      </c>
      <c r="I22" s="505" t="s">
        <v>1</v>
      </c>
    </row>
    <row r="23" spans="1:9" x14ac:dyDescent="0.2">
      <c r="A23" s="2" t="s">
        <v>41</v>
      </c>
      <c r="B23" s="508">
        <v>5</v>
      </c>
      <c r="C23" s="505" t="s">
        <v>1</v>
      </c>
      <c r="D23" s="505" t="s">
        <v>1</v>
      </c>
      <c r="E23" s="505" t="s">
        <v>1</v>
      </c>
      <c r="F23" s="505" t="s">
        <v>1</v>
      </c>
      <c r="G23" s="505" t="s">
        <v>1</v>
      </c>
      <c r="H23" s="511" t="s">
        <v>1</v>
      </c>
      <c r="I23" s="505" t="s">
        <v>1</v>
      </c>
    </row>
    <row r="24" spans="1:9" x14ac:dyDescent="0.2">
      <c r="A24" s="2" t="s">
        <v>42</v>
      </c>
      <c r="B24" s="508">
        <v>1</v>
      </c>
      <c r="C24" s="505" t="s">
        <v>1</v>
      </c>
      <c r="D24" s="505" t="s">
        <v>1</v>
      </c>
      <c r="E24" s="505" t="s">
        <v>1</v>
      </c>
      <c r="F24" s="505" t="s">
        <v>1</v>
      </c>
      <c r="G24" s="505" t="s">
        <v>1</v>
      </c>
      <c r="H24" s="511" t="s">
        <v>1</v>
      </c>
      <c r="I24" s="505" t="s">
        <v>1</v>
      </c>
    </row>
    <row r="25" spans="1:9" x14ac:dyDescent="0.2">
      <c r="A25" s="2" t="s">
        <v>43</v>
      </c>
      <c r="B25" s="508">
        <v>1</v>
      </c>
      <c r="C25" s="505" t="s">
        <v>1</v>
      </c>
      <c r="D25" s="505" t="s">
        <v>1</v>
      </c>
      <c r="E25" s="505" t="s">
        <v>1</v>
      </c>
      <c r="F25" s="505" t="s">
        <v>1</v>
      </c>
      <c r="G25" s="505" t="s">
        <v>1</v>
      </c>
      <c r="H25" s="511" t="s">
        <v>1</v>
      </c>
      <c r="I25" s="505" t="s">
        <v>1</v>
      </c>
    </row>
    <row r="26" spans="1:9" x14ac:dyDescent="0.2">
      <c r="A26" s="2" t="s">
        <v>37</v>
      </c>
      <c r="B26" s="508">
        <v>54</v>
      </c>
      <c r="C26" s="505">
        <v>0.30706879496574402</v>
      </c>
      <c r="D26" s="505">
        <v>0.15034230053424799</v>
      </c>
      <c r="E26" s="505">
        <v>9.3211300671100603E-2</v>
      </c>
      <c r="F26" s="505">
        <v>6.9110810756683294E-2</v>
      </c>
      <c r="G26" s="505">
        <v>0.38026678562164301</v>
      </c>
      <c r="H26" s="511">
        <v>3.06516456604004</v>
      </c>
      <c r="I26" s="505">
        <v>0.45741109890797099</v>
      </c>
    </row>
    <row r="27" spans="1:9" x14ac:dyDescent="0.2">
      <c r="A27" s="2" t="s">
        <v>44</v>
      </c>
      <c r="B27" s="508">
        <v>2</v>
      </c>
      <c r="C27" s="505" t="s">
        <v>1</v>
      </c>
      <c r="D27" s="505" t="s">
        <v>1</v>
      </c>
      <c r="E27" s="505" t="s">
        <v>1</v>
      </c>
      <c r="F27" s="505" t="s">
        <v>1</v>
      </c>
      <c r="G27" s="505" t="s">
        <v>1</v>
      </c>
      <c r="H27" s="511" t="s">
        <v>1</v>
      </c>
      <c r="I27" s="505" t="s">
        <v>1</v>
      </c>
    </row>
    <row r="28" spans="1:9" x14ac:dyDescent="0.2">
      <c r="A28" s="2" t="s">
        <v>45</v>
      </c>
      <c r="B28" s="508">
        <v>14</v>
      </c>
      <c r="C28" s="505" t="s">
        <v>1</v>
      </c>
      <c r="D28" s="505" t="s">
        <v>1</v>
      </c>
      <c r="E28" s="505" t="s">
        <v>1</v>
      </c>
      <c r="F28" s="505" t="s">
        <v>1</v>
      </c>
      <c r="G28" s="505" t="s">
        <v>1</v>
      </c>
      <c r="H28" s="511" t="s">
        <v>1</v>
      </c>
      <c r="I28" s="505" t="s">
        <v>1</v>
      </c>
    </row>
    <row r="29" spans="1:9" x14ac:dyDescent="0.2">
      <c r="A29" s="5" t="s">
        <v>46</v>
      </c>
      <c r="B29" s="507" t="s">
        <v>1</v>
      </c>
      <c r="C29" s="504" t="s">
        <v>1</v>
      </c>
      <c r="D29" s="504" t="s">
        <v>1</v>
      </c>
      <c r="E29" s="504" t="s">
        <v>1</v>
      </c>
      <c r="F29" s="504" t="s">
        <v>1</v>
      </c>
      <c r="G29" s="504" t="s">
        <v>1</v>
      </c>
      <c r="H29" s="510" t="s">
        <v>1</v>
      </c>
      <c r="I29" s="504" t="s">
        <v>1</v>
      </c>
    </row>
    <row r="30" spans="1:9" x14ac:dyDescent="0.2">
      <c r="A30" s="2" t="s">
        <v>47</v>
      </c>
      <c r="B30" s="508">
        <v>20</v>
      </c>
      <c r="C30" s="505" t="s">
        <v>1</v>
      </c>
      <c r="D30" s="505" t="s">
        <v>1</v>
      </c>
      <c r="E30" s="505" t="s">
        <v>1</v>
      </c>
      <c r="F30" s="505" t="s">
        <v>1</v>
      </c>
      <c r="G30" s="505" t="s">
        <v>1</v>
      </c>
      <c r="H30" s="511" t="s">
        <v>1</v>
      </c>
      <c r="I30" s="505" t="s">
        <v>1</v>
      </c>
    </row>
    <row r="31" spans="1:9" x14ac:dyDescent="0.2">
      <c r="A31" s="2" t="s">
        <v>48</v>
      </c>
      <c r="B31" s="508">
        <v>77</v>
      </c>
      <c r="C31" s="505">
        <v>0.371012002229691</v>
      </c>
      <c r="D31" s="505">
        <v>0.24308218061924</v>
      </c>
      <c r="E31" s="505">
        <v>0.150225549936295</v>
      </c>
      <c r="F31" s="505">
        <v>4.6419318765401799E-2</v>
      </c>
      <c r="G31" s="505">
        <v>0.189260944724083</v>
      </c>
      <c r="H31" s="511">
        <v>2.4398350715637198</v>
      </c>
      <c r="I31" s="505">
        <v>0.61409418513660996</v>
      </c>
    </row>
    <row r="32" spans="1:9" x14ac:dyDescent="0.2">
      <c r="A32" s="2" t="s">
        <v>49</v>
      </c>
      <c r="B32" s="508">
        <v>54</v>
      </c>
      <c r="C32" s="505">
        <v>0.44682231545448298</v>
      </c>
      <c r="D32" s="505">
        <v>0.240680262446404</v>
      </c>
      <c r="E32" s="505">
        <v>5.7919498533010497E-2</v>
      </c>
      <c r="F32" s="505">
        <v>0.12815754115581501</v>
      </c>
      <c r="G32" s="505">
        <v>0.126420378684998</v>
      </c>
      <c r="H32" s="511">
        <v>2.2466733455657999</v>
      </c>
      <c r="I32" s="505">
        <v>0.68750258046203305</v>
      </c>
    </row>
    <row r="33" spans="1:9" x14ac:dyDescent="0.2">
      <c r="A33" s="2" t="s">
        <v>50</v>
      </c>
      <c r="B33" s="508">
        <v>125</v>
      </c>
      <c r="C33" s="505">
        <v>0.457437723875046</v>
      </c>
      <c r="D33" s="505">
        <v>0.262431770563126</v>
      </c>
      <c r="E33" s="505">
        <v>0.13251343369483901</v>
      </c>
      <c r="F33" s="505">
        <v>2.9788710176944701E-2</v>
      </c>
      <c r="G33" s="505">
        <v>0.117828376591206</v>
      </c>
      <c r="H33" s="511">
        <v>2.0881383419036901</v>
      </c>
      <c r="I33" s="505">
        <v>0.71986948371128001</v>
      </c>
    </row>
    <row r="34" spans="1:9" x14ac:dyDescent="0.2">
      <c r="A34" s="5" t="s">
        <v>51</v>
      </c>
      <c r="B34" s="507" t="s">
        <v>1</v>
      </c>
      <c r="C34" s="504" t="s">
        <v>1</v>
      </c>
      <c r="D34" s="504" t="s">
        <v>1</v>
      </c>
      <c r="E34" s="504" t="s">
        <v>1</v>
      </c>
      <c r="F34" s="504" t="s">
        <v>1</v>
      </c>
      <c r="G34" s="504" t="s">
        <v>1</v>
      </c>
      <c r="H34" s="510" t="s">
        <v>1</v>
      </c>
      <c r="I34" s="504" t="s">
        <v>1</v>
      </c>
    </row>
    <row r="35" spans="1:9" x14ac:dyDescent="0.2">
      <c r="A35" s="2" t="s">
        <v>52</v>
      </c>
      <c r="B35" s="508">
        <v>112</v>
      </c>
      <c r="C35" s="505">
        <v>0.41200900077819802</v>
      </c>
      <c r="D35" s="505">
        <v>0.24902793765068101</v>
      </c>
      <c r="E35" s="505">
        <v>0.134130969643593</v>
      </c>
      <c r="F35" s="505">
        <v>4.92566488683224E-2</v>
      </c>
      <c r="G35" s="505">
        <v>0.15557546913623799</v>
      </c>
      <c r="H35" s="511">
        <v>2.2873616218566899</v>
      </c>
      <c r="I35" s="505">
        <v>0.66103692119099799</v>
      </c>
    </row>
    <row r="36" spans="1:9" x14ac:dyDescent="0.2">
      <c r="A36" s="2" t="s">
        <v>53</v>
      </c>
      <c r="B36" s="508">
        <v>106</v>
      </c>
      <c r="C36" s="505">
        <v>0.45568126440048201</v>
      </c>
      <c r="D36" s="505">
        <v>0.23307286202907601</v>
      </c>
      <c r="E36" s="505">
        <v>9.1028332710266099E-2</v>
      </c>
      <c r="F36" s="505">
        <v>5.47911114990711E-2</v>
      </c>
      <c r="G36" s="505">
        <v>0.16542643308639501</v>
      </c>
      <c r="H36" s="511">
        <v>2.2412085533142099</v>
      </c>
      <c r="I36" s="505">
        <v>0.68875412386374901</v>
      </c>
    </row>
    <row r="37" spans="1:9" x14ac:dyDescent="0.2">
      <c r="A37" s="2" t="s">
        <v>54</v>
      </c>
      <c r="B37" s="508">
        <v>36</v>
      </c>
      <c r="C37" s="505">
        <v>0.36721193790435802</v>
      </c>
      <c r="D37" s="505">
        <v>0.227446049451828</v>
      </c>
      <c r="E37" s="505">
        <v>0.25824159383773798</v>
      </c>
      <c r="F37" s="505">
        <v>6.6863812506198897E-2</v>
      </c>
      <c r="G37" s="505">
        <v>8.0236591398716001E-2</v>
      </c>
      <c r="H37" s="511">
        <v>2.2654671669006299</v>
      </c>
      <c r="I37" s="505">
        <v>0.59465799621728099</v>
      </c>
    </row>
    <row r="38" spans="1:9" x14ac:dyDescent="0.2">
      <c r="A38" s="2" t="s">
        <v>55</v>
      </c>
      <c r="B38" s="508">
        <v>39</v>
      </c>
      <c r="C38" s="505">
        <v>0.42139577865600603</v>
      </c>
      <c r="D38" s="505">
        <v>0.19693028926849401</v>
      </c>
      <c r="E38" s="505">
        <v>0.19331744313240101</v>
      </c>
      <c r="F38" s="505">
        <v>6.8856403231620802E-2</v>
      </c>
      <c r="G38" s="505">
        <v>0.11950009316206001</v>
      </c>
      <c r="H38" s="511">
        <v>2.2681348323821999</v>
      </c>
      <c r="I38" s="505">
        <v>0.61832606331761097</v>
      </c>
    </row>
    <row r="39" spans="1:9" x14ac:dyDescent="0.2">
      <c r="A39" s="5" t="s">
        <v>56</v>
      </c>
      <c r="B39" s="507" t="s">
        <v>1</v>
      </c>
      <c r="C39" s="504" t="s">
        <v>1</v>
      </c>
      <c r="D39" s="504" t="s">
        <v>1</v>
      </c>
      <c r="E39" s="504" t="s">
        <v>1</v>
      </c>
      <c r="F39" s="504" t="s">
        <v>1</v>
      </c>
      <c r="G39" s="504" t="s">
        <v>1</v>
      </c>
      <c r="H39" s="510" t="s">
        <v>1</v>
      </c>
      <c r="I39" s="504" t="s">
        <v>1</v>
      </c>
    </row>
    <row r="40" spans="1:9" x14ac:dyDescent="0.2">
      <c r="A40" s="2" t="s">
        <v>57</v>
      </c>
      <c r="B40" s="508">
        <v>255</v>
      </c>
      <c r="C40" s="505">
        <v>0.42376589775085399</v>
      </c>
      <c r="D40" s="505">
        <v>0.23587156832218201</v>
      </c>
      <c r="E40" s="505">
        <v>0.120471902191639</v>
      </c>
      <c r="F40" s="505">
        <v>5.3696334362030002E-2</v>
      </c>
      <c r="G40" s="505">
        <v>0.16619430482387501</v>
      </c>
      <c r="H40" s="511">
        <v>2.3026814460754399</v>
      </c>
      <c r="I40" s="505">
        <v>0.65963746115835398</v>
      </c>
    </row>
    <row r="41" spans="1:9" x14ac:dyDescent="0.2">
      <c r="A41" s="2" t="s">
        <v>58</v>
      </c>
      <c r="B41" s="508">
        <v>37</v>
      </c>
      <c r="C41" s="505">
        <v>0.41752186417579701</v>
      </c>
      <c r="D41" s="505">
        <v>0.25450196862220797</v>
      </c>
      <c r="E41" s="505">
        <v>0.21027135848999001</v>
      </c>
      <c r="F41" s="505">
        <v>5.6565146893262898E-2</v>
      </c>
      <c r="G41" s="505">
        <v>6.11396692693233E-2</v>
      </c>
      <c r="H41" s="511">
        <v>2.0892987251281698</v>
      </c>
      <c r="I41" s="505">
        <v>0.67202382779103598</v>
      </c>
    </row>
    <row r="42" spans="1:9" x14ac:dyDescent="0.2">
      <c r="A42" s="5" t="s">
        <v>59</v>
      </c>
      <c r="B42" s="507" t="s">
        <v>1</v>
      </c>
      <c r="C42" s="504" t="s">
        <v>1</v>
      </c>
      <c r="D42" s="504" t="s">
        <v>1</v>
      </c>
      <c r="E42" s="504" t="s">
        <v>1</v>
      </c>
      <c r="F42" s="504" t="s">
        <v>1</v>
      </c>
      <c r="G42" s="504" t="s">
        <v>1</v>
      </c>
      <c r="H42" s="510" t="s">
        <v>1</v>
      </c>
      <c r="I42" s="504" t="s">
        <v>1</v>
      </c>
    </row>
    <row r="43" spans="1:9" x14ac:dyDescent="0.2">
      <c r="A43" s="2" t="s">
        <v>60</v>
      </c>
      <c r="B43" s="508">
        <v>221</v>
      </c>
      <c r="C43" s="505">
        <v>0.42546838521957397</v>
      </c>
      <c r="D43" s="505">
        <v>0.22379010915756201</v>
      </c>
      <c r="E43" s="505">
        <v>0.124156683683395</v>
      </c>
      <c r="F43" s="505">
        <v>4.8437647521495798E-2</v>
      </c>
      <c r="G43" s="505">
        <v>0.178147166967392</v>
      </c>
      <c r="H43" s="511">
        <v>2.33000516891479</v>
      </c>
      <c r="I43" s="505">
        <v>0.64925849921448897</v>
      </c>
    </row>
    <row r="44" spans="1:9" x14ac:dyDescent="0.2">
      <c r="A44" s="2" t="s">
        <v>61</v>
      </c>
      <c r="B44" s="508">
        <v>42</v>
      </c>
      <c r="C44" s="505">
        <v>0.49585202336311301</v>
      </c>
      <c r="D44" s="505">
        <v>0.30961421132087702</v>
      </c>
      <c r="E44" s="505">
        <v>5.7564374059438699E-2</v>
      </c>
      <c r="F44" s="505">
        <v>6.5228737890720395E-2</v>
      </c>
      <c r="G44" s="505">
        <v>7.1740642189979595E-2</v>
      </c>
      <c r="H44" s="511">
        <v>1.90739178657532</v>
      </c>
      <c r="I44" s="505">
        <v>0.80546624368577702</v>
      </c>
    </row>
    <row r="45" spans="1:9" x14ac:dyDescent="0.2">
      <c r="A45" s="2" t="s">
        <v>62</v>
      </c>
      <c r="B45" s="508">
        <v>30</v>
      </c>
      <c r="C45" s="505">
        <v>0.358603686094284</v>
      </c>
      <c r="D45" s="505">
        <v>0.25985190272331199</v>
      </c>
      <c r="E45" s="505">
        <v>0.25833368301391602</v>
      </c>
      <c r="F45" s="505">
        <v>6.9494403898716001E-2</v>
      </c>
      <c r="G45" s="505">
        <v>5.3716309368610403E-2</v>
      </c>
      <c r="H45" s="511">
        <v>2.19986772537231</v>
      </c>
      <c r="I45" s="505">
        <v>0.61845559803330297</v>
      </c>
    </row>
    <row r="46" spans="1:9" x14ac:dyDescent="0.2">
      <c r="A46" s="5" t="s">
        <v>63</v>
      </c>
      <c r="B46" s="507" t="s">
        <v>1</v>
      </c>
      <c r="C46" s="504" t="s">
        <v>1</v>
      </c>
      <c r="D46" s="504" t="s">
        <v>1</v>
      </c>
      <c r="E46" s="504" t="s">
        <v>1</v>
      </c>
      <c r="F46" s="504" t="s">
        <v>1</v>
      </c>
      <c r="G46" s="504" t="s">
        <v>1</v>
      </c>
      <c r="H46" s="510" t="s">
        <v>1</v>
      </c>
      <c r="I46" s="504" t="s">
        <v>1</v>
      </c>
    </row>
    <row r="47" spans="1:9" x14ac:dyDescent="0.2">
      <c r="A47" s="2" t="s">
        <v>64</v>
      </c>
      <c r="B47" s="508">
        <v>31</v>
      </c>
      <c r="C47" s="505">
        <v>0.46505367755889898</v>
      </c>
      <c r="D47" s="505">
        <v>0.15947538614273099</v>
      </c>
      <c r="E47" s="505">
        <v>0.17342835664749101</v>
      </c>
      <c r="F47" s="505">
        <v>6.2307029962539701E-2</v>
      </c>
      <c r="G47" s="505">
        <v>0.13973554968833901</v>
      </c>
      <c r="H47" s="511">
        <v>2.2521953582763699</v>
      </c>
      <c r="I47" s="505">
        <v>0.62452906370162997</v>
      </c>
    </row>
    <row r="48" spans="1:9" x14ac:dyDescent="0.2">
      <c r="A48" s="2" t="s">
        <v>65</v>
      </c>
      <c r="B48" s="508">
        <v>13</v>
      </c>
      <c r="C48" s="505" t="s">
        <v>1</v>
      </c>
      <c r="D48" s="505" t="s">
        <v>1</v>
      </c>
      <c r="E48" s="505" t="s">
        <v>1</v>
      </c>
      <c r="F48" s="505" t="s">
        <v>1</v>
      </c>
      <c r="G48" s="505" t="s">
        <v>1</v>
      </c>
      <c r="H48" s="511" t="s">
        <v>1</v>
      </c>
      <c r="I48" s="505" t="s">
        <v>1</v>
      </c>
    </row>
    <row r="49" spans="1:9" x14ac:dyDescent="0.2">
      <c r="A49" s="2" t="s">
        <v>66</v>
      </c>
      <c r="B49" s="508">
        <v>32</v>
      </c>
      <c r="C49" s="505">
        <v>0.49937939643859902</v>
      </c>
      <c r="D49" s="505">
        <v>0.12429931759834301</v>
      </c>
      <c r="E49" s="505">
        <v>0.11389908194541901</v>
      </c>
      <c r="F49" s="505">
        <v>0.10717932134866701</v>
      </c>
      <c r="G49" s="505">
        <v>0.155242905020714</v>
      </c>
      <c r="H49" s="511">
        <v>2.2946071624755899</v>
      </c>
      <c r="I49" s="505">
        <v>0.62367870009663595</v>
      </c>
    </row>
    <row r="50" spans="1:9" x14ac:dyDescent="0.2">
      <c r="A50" s="2" t="s">
        <v>67</v>
      </c>
      <c r="B50" s="508">
        <v>39</v>
      </c>
      <c r="C50" s="505">
        <v>0.35567870736122098</v>
      </c>
      <c r="D50" s="505">
        <v>0.25287166237831099</v>
      </c>
      <c r="E50" s="505">
        <v>0.15287600457668299</v>
      </c>
      <c r="F50" s="505">
        <v>3.3528856933116899E-2</v>
      </c>
      <c r="G50" s="505">
        <v>0.205044746398926</v>
      </c>
      <c r="H50" s="511">
        <v>2.4793891906738299</v>
      </c>
      <c r="I50" s="505">
        <v>0.60855038334169398</v>
      </c>
    </row>
    <row r="51" spans="1:9" x14ac:dyDescent="0.2">
      <c r="A51" s="2" t="s">
        <v>68</v>
      </c>
      <c r="B51" s="508">
        <v>44</v>
      </c>
      <c r="C51" s="505">
        <v>0.54951363801956199</v>
      </c>
      <c r="D51" s="505">
        <v>0.25808137655258201</v>
      </c>
      <c r="E51" s="505">
        <v>7.8211173415183993E-2</v>
      </c>
      <c r="F51" s="505">
        <v>2.1596770733594901E-2</v>
      </c>
      <c r="G51" s="505">
        <v>9.2597037553787204E-2</v>
      </c>
      <c r="H51" s="511">
        <v>1.84968221187592</v>
      </c>
      <c r="I51" s="505">
        <v>0.80759501758066898</v>
      </c>
    </row>
    <row r="52" spans="1:9" x14ac:dyDescent="0.2">
      <c r="A52" s="2" t="s">
        <v>69</v>
      </c>
      <c r="B52" s="508">
        <v>30</v>
      </c>
      <c r="C52" s="505">
        <v>0.50744175910949696</v>
      </c>
      <c r="D52" s="505">
        <v>0.35829380154609702</v>
      </c>
      <c r="E52" s="505">
        <v>0.12510639429092399</v>
      </c>
      <c r="F52" s="505">
        <v>9.1580115258693695E-3</v>
      </c>
      <c r="G52" s="505">
        <v>0</v>
      </c>
      <c r="H52" s="511">
        <v>1.6359806060791</v>
      </c>
      <c r="I52" s="505">
        <v>0.86573558968164099</v>
      </c>
    </row>
    <row r="53" spans="1:9" x14ac:dyDescent="0.2">
      <c r="A53" s="2" t="s">
        <v>70</v>
      </c>
      <c r="B53" s="508">
        <v>21</v>
      </c>
      <c r="C53" s="505" t="s">
        <v>1</v>
      </c>
      <c r="D53" s="505" t="s">
        <v>1</v>
      </c>
      <c r="E53" s="505" t="s">
        <v>1</v>
      </c>
      <c r="F53" s="505" t="s">
        <v>1</v>
      </c>
      <c r="G53" s="505" t="s">
        <v>1</v>
      </c>
      <c r="H53" s="511" t="s">
        <v>1</v>
      </c>
      <c r="I53" s="505" t="s">
        <v>1</v>
      </c>
    </row>
    <row r="54" spans="1:9" x14ac:dyDescent="0.2">
      <c r="A54" s="2" t="s">
        <v>71</v>
      </c>
      <c r="B54" s="508">
        <v>25</v>
      </c>
      <c r="C54" s="505" t="s">
        <v>1</v>
      </c>
      <c r="D54" s="505" t="s">
        <v>1</v>
      </c>
      <c r="E54" s="505" t="s">
        <v>1</v>
      </c>
      <c r="F54" s="505" t="s">
        <v>1</v>
      </c>
      <c r="G54" s="505" t="s">
        <v>1</v>
      </c>
      <c r="H54" s="511" t="s">
        <v>1</v>
      </c>
      <c r="I54" s="505" t="s">
        <v>1</v>
      </c>
    </row>
    <row r="55" spans="1:9" x14ac:dyDescent="0.2">
      <c r="A55" s="2" t="s">
        <v>72</v>
      </c>
      <c r="B55" s="508">
        <v>19</v>
      </c>
      <c r="C55" s="505" t="s">
        <v>1</v>
      </c>
      <c r="D55" s="505" t="s">
        <v>1</v>
      </c>
      <c r="E55" s="505" t="s">
        <v>1</v>
      </c>
      <c r="F55" s="505" t="s">
        <v>1</v>
      </c>
      <c r="G55" s="505" t="s">
        <v>1</v>
      </c>
      <c r="H55" s="511" t="s">
        <v>1</v>
      </c>
      <c r="I55" s="505" t="s">
        <v>1</v>
      </c>
    </row>
    <row r="56" spans="1:9" x14ac:dyDescent="0.2">
      <c r="A56" s="2" t="s">
        <v>73</v>
      </c>
      <c r="B56" s="508">
        <v>41</v>
      </c>
      <c r="C56" s="505">
        <v>0.35818162560463002</v>
      </c>
      <c r="D56" s="505">
        <v>0.36144539713859603</v>
      </c>
      <c r="E56" s="505">
        <v>5.2416667342186002E-2</v>
      </c>
      <c r="F56" s="505">
        <v>2.3367907851934398E-2</v>
      </c>
      <c r="G56" s="505">
        <v>0.204588398337364</v>
      </c>
      <c r="H56" s="511">
        <v>2.35473608970642</v>
      </c>
      <c r="I56" s="505">
        <v>0.719627025424045</v>
      </c>
    </row>
    <row r="57" spans="1:9" x14ac:dyDescent="0.2">
      <c r="A57" s="5" t="s">
        <v>74</v>
      </c>
      <c r="B57" s="507" t="s">
        <v>1</v>
      </c>
      <c r="C57" s="504" t="s">
        <v>1</v>
      </c>
      <c r="D57" s="504" t="s">
        <v>1</v>
      </c>
      <c r="E57" s="504" t="s">
        <v>1</v>
      </c>
      <c r="F57" s="504" t="s">
        <v>1</v>
      </c>
      <c r="G57" s="504" t="s">
        <v>1</v>
      </c>
      <c r="H57" s="510" t="s">
        <v>1</v>
      </c>
      <c r="I57" s="504" t="s">
        <v>1</v>
      </c>
    </row>
    <row r="58" spans="1:9" x14ac:dyDescent="0.2">
      <c r="A58" s="2" t="s">
        <v>75</v>
      </c>
      <c r="B58" s="508">
        <v>31</v>
      </c>
      <c r="C58" s="505">
        <v>0.46505367755889898</v>
      </c>
      <c r="D58" s="505">
        <v>0.15947538614273099</v>
      </c>
      <c r="E58" s="505">
        <v>0.17342835664749101</v>
      </c>
      <c r="F58" s="505">
        <v>6.2307029962539701E-2</v>
      </c>
      <c r="G58" s="505">
        <v>0.13973554968833901</v>
      </c>
      <c r="H58" s="511">
        <v>2.2521953582763699</v>
      </c>
      <c r="I58" s="505">
        <v>0.62452906370162997</v>
      </c>
    </row>
    <row r="59" spans="1:9" x14ac:dyDescent="0.2">
      <c r="A59" s="2" t="s">
        <v>76</v>
      </c>
      <c r="B59" s="508">
        <v>180</v>
      </c>
      <c r="C59" s="505">
        <v>0.43557712435722401</v>
      </c>
      <c r="D59" s="505">
        <v>0.25418058037757901</v>
      </c>
      <c r="E59" s="505">
        <v>0.118665762245655</v>
      </c>
      <c r="F59" s="505">
        <v>2.5455608963966401E-2</v>
      </c>
      <c r="G59" s="505">
        <v>0.16612090170383501</v>
      </c>
      <c r="H59" s="511">
        <v>2.2323625087738002</v>
      </c>
      <c r="I59" s="505">
        <v>0.68975772015208903</v>
      </c>
    </row>
    <row r="60" spans="1:9" x14ac:dyDescent="0.2">
      <c r="A60" s="2" t="s">
        <v>77</v>
      </c>
      <c r="B60" s="508">
        <v>62</v>
      </c>
      <c r="C60" s="505">
        <v>0.40736931562423701</v>
      </c>
      <c r="D60" s="505">
        <v>0.19757203757762901</v>
      </c>
      <c r="E60" s="505">
        <v>0.17505866289138799</v>
      </c>
      <c r="F60" s="505">
        <v>9.04085338115692E-2</v>
      </c>
      <c r="G60" s="505">
        <v>0.129591464996338</v>
      </c>
      <c r="H60" s="511">
        <v>2.33728075027466</v>
      </c>
      <c r="I60" s="505">
        <v>0.60494134418753798</v>
      </c>
    </row>
    <row r="61" spans="1:9" x14ac:dyDescent="0.2">
      <c r="A61" s="2" t="s">
        <v>78</v>
      </c>
      <c r="B61" s="508">
        <v>22</v>
      </c>
      <c r="C61" s="505" t="s">
        <v>1</v>
      </c>
      <c r="D61" s="505" t="s">
        <v>1</v>
      </c>
      <c r="E61" s="505" t="s">
        <v>1</v>
      </c>
      <c r="F61" s="505" t="s">
        <v>1</v>
      </c>
      <c r="G61" s="505" t="s">
        <v>1</v>
      </c>
      <c r="H61" s="511" t="s">
        <v>1</v>
      </c>
      <c r="I61" s="505" t="s">
        <v>1</v>
      </c>
    </row>
    <row r="62" spans="1:9" x14ac:dyDescent="0.2">
      <c r="A62" s="5" t="s">
        <v>79</v>
      </c>
      <c r="B62" s="507" t="s">
        <v>1</v>
      </c>
      <c r="C62" s="504" t="s">
        <v>1</v>
      </c>
      <c r="D62" s="504" t="s">
        <v>1</v>
      </c>
      <c r="E62" s="504" t="s">
        <v>1</v>
      </c>
      <c r="F62" s="504" t="s">
        <v>1</v>
      </c>
      <c r="G62" s="504" t="s">
        <v>1</v>
      </c>
      <c r="H62" s="510" t="s">
        <v>1</v>
      </c>
      <c r="I62" s="504" t="s">
        <v>1</v>
      </c>
    </row>
    <row r="63" spans="1:9" x14ac:dyDescent="0.2">
      <c r="A63" s="2" t="s">
        <v>80</v>
      </c>
      <c r="B63" s="508">
        <v>230</v>
      </c>
      <c r="C63" s="505">
        <v>0.43643948435783397</v>
      </c>
      <c r="D63" s="505">
        <v>0.2439796179533</v>
      </c>
      <c r="E63" s="505">
        <v>0.11371912062168101</v>
      </c>
      <c r="F63" s="505">
        <v>5.52869029343128E-2</v>
      </c>
      <c r="G63" s="505">
        <v>0.15057487785816201</v>
      </c>
      <c r="H63" s="511">
        <v>2.2395780086517298</v>
      </c>
      <c r="I63" s="505">
        <v>0.68041909977637605</v>
      </c>
    </row>
    <row r="64" spans="1:9" x14ac:dyDescent="0.2">
      <c r="A64" s="2" t="s">
        <v>81</v>
      </c>
      <c r="B64" s="508">
        <v>10</v>
      </c>
      <c r="C64" s="505" t="s">
        <v>1</v>
      </c>
      <c r="D64" s="505" t="s">
        <v>1</v>
      </c>
      <c r="E64" s="505" t="s">
        <v>1</v>
      </c>
      <c r="F64" s="505" t="s">
        <v>1</v>
      </c>
      <c r="G64" s="505" t="s">
        <v>1</v>
      </c>
      <c r="H64" s="511" t="s">
        <v>1</v>
      </c>
      <c r="I64" s="505" t="s">
        <v>1</v>
      </c>
    </row>
    <row r="65" spans="1:9" x14ac:dyDescent="0.2">
      <c r="A65" s="2" t="s">
        <v>82</v>
      </c>
      <c r="B65" s="508">
        <v>18</v>
      </c>
      <c r="C65" s="505" t="s">
        <v>1</v>
      </c>
      <c r="D65" s="505" t="s">
        <v>1</v>
      </c>
      <c r="E65" s="505" t="s">
        <v>1</v>
      </c>
      <c r="F65" s="505" t="s">
        <v>1</v>
      </c>
      <c r="G65" s="505" t="s">
        <v>1</v>
      </c>
      <c r="H65" s="511" t="s">
        <v>1</v>
      </c>
      <c r="I65" s="505" t="s">
        <v>1</v>
      </c>
    </row>
    <row r="66" spans="1:9" x14ac:dyDescent="0.2">
      <c r="A66" s="2" t="s">
        <v>83</v>
      </c>
      <c r="B66" s="508">
        <v>31</v>
      </c>
      <c r="C66" s="505">
        <v>0.29290017485618602</v>
      </c>
      <c r="D66" s="505">
        <v>0.29860422015190102</v>
      </c>
      <c r="E66" s="505">
        <v>0.21316474676132199</v>
      </c>
      <c r="F66" s="505">
        <v>2.0368650555610698E-2</v>
      </c>
      <c r="G66" s="505">
        <v>0.174962237477303</v>
      </c>
      <c r="H66" s="511">
        <v>2.4858884811401398</v>
      </c>
      <c r="I66" s="505">
        <v>0.59150437737988304</v>
      </c>
    </row>
    <row r="67" spans="1:9" x14ac:dyDescent="0.2">
      <c r="A67" s="5" t="s">
        <v>84</v>
      </c>
      <c r="B67" s="507" t="s">
        <v>1</v>
      </c>
      <c r="C67" s="504" t="s">
        <v>1</v>
      </c>
      <c r="D67" s="504" t="s">
        <v>1</v>
      </c>
      <c r="E67" s="504" t="s">
        <v>1</v>
      </c>
      <c r="F67" s="504" t="s">
        <v>1</v>
      </c>
      <c r="G67" s="504" t="s">
        <v>1</v>
      </c>
      <c r="H67" s="510" t="s">
        <v>1</v>
      </c>
      <c r="I67" s="504" t="s">
        <v>1</v>
      </c>
    </row>
    <row r="68" spans="1:9" x14ac:dyDescent="0.2">
      <c r="A68" s="2" t="s">
        <v>85</v>
      </c>
      <c r="B68" s="508">
        <v>270</v>
      </c>
      <c r="C68" s="505">
        <v>0.42059403657913202</v>
      </c>
      <c r="D68" s="505">
        <v>0.24812155961990401</v>
      </c>
      <c r="E68" s="505">
        <v>0.135523065924644</v>
      </c>
      <c r="F68" s="505">
        <v>5.2538085728883702E-2</v>
      </c>
      <c r="G68" s="505">
        <v>0.143223226070404</v>
      </c>
      <c r="H68" s="511">
        <v>2.2496747970581099</v>
      </c>
      <c r="I68" s="505">
        <v>0.66871561363715404</v>
      </c>
    </row>
    <row r="69" spans="1:9" x14ac:dyDescent="0.2">
      <c r="A69" s="2" t="s">
        <v>86</v>
      </c>
      <c r="B69" s="508">
        <v>3</v>
      </c>
      <c r="C69" s="505" t="s">
        <v>1</v>
      </c>
      <c r="D69" s="505" t="s">
        <v>1</v>
      </c>
      <c r="E69" s="505" t="s">
        <v>1</v>
      </c>
      <c r="F69" s="505" t="s">
        <v>1</v>
      </c>
      <c r="G69" s="505" t="s">
        <v>1</v>
      </c>
      <c r="H69" s="511" t="s">
        <v>1</v>
      </c>
      <c r="I69" s="505" t="s">
        <v>1</v>
      </c>
    </row>
    <row r="70" spans="1:9" x14ac:dyDescent="0.2">
      <c r="A70" s="2" t="s">
        <v>87</v>
      </c>
      <c r="B70" s="508">
        <v>20</v>
      </c>
      <c r="C70" s="505" t="s">
        <v>1</v>
      </c>
      <c r="D70" s="505" t="s">
        <v>1</v>
      </c>
      <c r="E70" s="505" t="s">
        <v>1</v>
      </c>
      <c r="F70" s="505" t="s">
        <v>1</v>
      </c>
      <c r="G70" s="505" t="s">
        <v>1</v>
      </c>
      <c r="H70" s="511" t="s">
        <v>1</v>
      </c>
      <c r="I70" s="505" t="s">
        <v>1</v>
      </c>
    </row>
    <row r="71" spans="1:9" x14ac:dyDescent="0.2">
      <c r="A71" s="2" t="s">
        <v>88</v>
      </c>
      <c r="B71" s="508">
        <v>2</v>
      </c>
      <c r="C71" s="505" t="s">
        <v>1</v>
      </c>
      <c r="D71" s="505" t="s">
        <v>1</v>
      </c>
      <c r="E71" s="505" t="s">
        <v>1</v>
      </c>
      <c r="F71" s="505" t="s">
        <v>1</v>
      </c>
      <c r="G71" s="505" t="s">
        <v>1</v>
      </c>
      <c r="H71" s="511" t="s">
        <v>1</v>
      </c>
      <c r="I71" s="505" t="s">
        <v>1</v>
      </c>
    </row>
    <row r="72" spans="1:9" x14ac:dyDescent="0.2">
      <c r="A72" s="5" t="s">
        <v>89</v>
      </c>
      <c r="B72" s="507" t="s">
        <v>1</v>
      </c>
      <c r="C72" s="504" t="s">
        <v>1</v>
      </c>
      <c r="D72" s="504" t="s">
        <v>1</v>
      </c>
      <c r="E72" s="504" t="s">
        <v>1</v>
      </c>
      <c r="F72" s="504" t="s">
        <v>1</v>
      </c>
      <c r="G72" s="504" t="s">
        <v>1</v>
      </c>
      <c r="H72" s="510" t="s">
        <v>1</v>
      </c>
      <c r="I72" s="504" t="s">
        <v>1</v>
      </c>
    </row>
    <row r="73" spans="1:9" x14ac:dyDescent="0.2">
      <c r="A73" s="2" t="s">
        <v>89</v>
      </c>
      <c r="B73" s="508">
        <v>265</v>
      </c>
      <c r="C73" s="505">
        <v>0.42263200879097002</v>
      </c>
      <c r="D73" s="505">
        <v>0.23503158986568501</v>
      </c>
      <c r="E73" s="505">
        <v>0.13902048766613001</v>
      </c>
      <c r="F73" s="505">
        <v>5.0136610865592998E-2</v>
      </c>
      <c r="G73" s="505">
        <v>0.15317930281162301</v>
      </c>
      <c r="H73" s="511">
        <v>2.2761995792388898</v>
      </c>
      <c r="I73" s="505">
        <v>0.65766359865665402</v>
      </c>
    </row>
    <row r="74" spans="1:9" x14ac:dyDescent="0.2">
      <c r="A74" s="2" t="s">
        <v>90</v>
      </c>
      <c r="B74" s="508">
        <v>29</v>
      </c>
      <c r="C74" s="505" t="s">
        <v>1</v>
      </c>
      <c r="D74" s="505" t="s">
        <v>1</v>
      </c>
      <c r="E74" s="505" t="s">
        <v>1</v>
      </c>
      <c r="F74" s="505" t="s">
        <v>1</v>
      </c>
      <c r="G74" s="505" t="s">
        <v>1</v>
      </c>
      <c r="H74" s="511" t="s">
        <v>1</v>
      </c>
      <c r="I74" s="505" t="s">
        <v>1</v>
      </c>
    </row>
    <row r="75" spans="1:9" x14ac:dyDescent="0.2">
      <c r="A75" s="5" t="s">
        <v>91</v>
      </c>
      <c r="B75" s="507" t="s">
        <v>1</v>
      </c>
      <c r="C75" s="504" t="s">
        <v>1</v>
      </c>
      <c r="D75" s="504" t="s">
        <v>1</v>
      </c>
      <c r="E75" s="504" t="s">
        <v>1</v>
      </c>
      <c r="F75" s="504" t="s">
        <v>1</v>
      </c>
      <c r="G75" s="504" t="s">
        <v>1</v>
      </c>
      <c r="H75" s="510" t="s">
        <v>1</v>
      </c>
      <c r="I75" s="504" t="s">
        <v>1</v>
      </c>
    </row>
    <row r="76" spans="1:9" x14ac:dyDescent="0.2">
      <c r="A76" s="2" t="s">
        <v>92</v>
      </c>
      <c r="B76" s="508">
        <v>131</v>
      </c>
      <c r="C76" s="505">
        <v>0.46602341532707198</v>
      </c>
      <c r="D76" s="505">
        <v>0.23174689710140201</v>
      </c>
      <c r="E76" s="505">
        <v>0.17790168523788499</v>
      </c>
      <c r="F76" s="505">
        <v>1.40813607722521E-2</v>
      </c>
      <c r="G76" s="505">
        <v>0.11024663597345399</v>
      </c>
      <c r="H76" s="511">
        <v>2.0707809925079301</v>
      </c>
      <c r="I76" s="505">
        <v>0.69777031632757003</v>
      </c>
    </row>
    <row r="77" spans="1:9" x14ac:dyDescent="0.2">
      <c r="A77" s="2" t="s">
        <v>93</v>
      </c>
      <c r="B77" s="508">
        <v>61</v>
      </c>
      <c r="C77" s="505">
        <v>0.46973681449890098</v>
      </c>
      <c r="D77" s="505">
        <v>0.204490005970001</v>
      </c>
      <c r="E77" s="505">
        <v>0.13336540758609799</v>
      </c>
      <c r="F77" s="505">
        <v>7.3906667530536693E-2</v>
      </c>
      <c r="G77" s="505">
        <v>0.118501111865044</v>
      </c>
      <c r="H77" s="511">
        <v>2.1669452190399201</v>
      </c>
      <c r="I77" s="505">
        <v>0.67422681544552099</v>
      </c>
    </row>
    <row r="78" spans="1:9" x14ac:dyDescent="0.2">
      <c r="A78" s="2" t="s">
        <v>94</v>
      </c>
      <c r="B78" s="508">
        <v>100</v>
      </c>
      <c r="C78" s="505">
        <v>0.33266964554786699</v>
      </c>
      <c r="D78" s="505">
        <v>0.257174342870712</v>
      </c>
      <c r="E78" s="505">
        <v>7.7851660549640697E-2</v>
      </c>
      <c r="F78" s="505">
        <v>0.10782636702060699</v>
      </c>
      <c r="G78" s="505">
        <v>0.22447797656059301</v>
      </c>
      <c r="H78" s="511">
        <v>2.6342687606811501</v>
      </c>
      <c r="I78" s="505">
        <v>0.58984399281325905</v>
      </c>
    </row>
    <row r="79" spans="1:9" x14ac:dyDescent="0.2">
      <c r="A79" s="5" t="s">
        <v>95</v>
      </c>
      <c r="B79" s="507" t="s">
        <v>1</v>
      </c>
      <c r="C79" s="504" t="s">
        <v>1</v>
      </c>
      <c r="D79" s="504" t="s">
        <v>1</v>
      </c>
      <c r="E79" s="504" t="s">
        <v>1</v>
      </c>
      <c r="F79" s="504" t="s">
        <v>1</v>
      </c>
      <c r="G79" s="504" t="s">
        <v>1</v>
      </c>
      <c r="H79" s="510" t="s">
        <v>1</v>
      </c>
      <c r="I79" s="504" t="s">
        <v>1</v>
      </c>
    </row>
    <row r="80" spans="1:9" x14ac:dyDescent="0.2">
      <c r="A80" s="2" t="s">
        <v>96</v>
      </c>
      <c r="B80" s="508">
        <v>69</v>
      </c>
      <c r="C80" s="505">
        <v>0.46031400561332703</v>
      </c>
      <c r="D80" s="505">
        <v>0.25681972503662098</v>
      </c>
      <c r="E80" s="505">
        <v>0.10523696988821001</v>
      </c>
      <c r="F80" s="505">
        <v>2.5256333872675899E-2</v>
      </c>
      <c r="G80" s="505">
        <v>0.152372941374779</v>
      </c>
      <c r="H80" s="511">
        <v>2.1525545120239298</v>
      </c>
      <c r="I80" s="505">
        <v>0.71713374801490204</v>
      </c>
    </row>
    <row r="81" spans="1:9" x14ac:dyDescent="0.2">
      <c r="A81" s="2" t="s">
        <v>97</v>
      </c>
      <c r="B81" s="508">
        <v>45</v>
      </c>
      <c r="C81" s="505">
        <v>0.51565212011337302</v>
      </c>
      <c r="D81" s="505">
        <v>0.24405011534690901</v>
      </c>
      <c r="E81" s="505">
        <v>0.114247485995293</v>
      </c>
      <c r="F81" s="505">
        <v>2.89137102663517E-2</v>
      </c>
      <c r="G81" s="505">
        <v>9.71365496516228E-2</v>
      </c>
      <c r="H81" s="511">
        <v>1.94783246517181</v>
      </c>
      <c r="I81" s="505">
        <v>0.75970224961083799</v>
      </c>
    </row>
    <row r="82" spans="1:9" x14ac:dyDescent="0.2">
      <c r="A82" s="2" t="s">
        <v>98</v>
      </c>
      <c r="B82" s="508">
        <v>13</v>
      </c>
      <c r="C82" s="505" t="s">
        <v>1</v>
      </c>
      <c r="D82" s="505" t="s">
        <v>1</v>
      </c>
      <c r="E82" s="505" t="s">
        <v>1</v>
      </c>
      <c r="F82" s="505" t="s">
        <v>1</v>
      </c>
      <c r="G82" s="505" t="s">
        <v>1</v>
      </c>
      <c r="H82" s="511" t="s">
        <v>1</v>
      </c>
      <c r="I82" s="505" t="s">
        <v>1</v>
      </c>
    </row>
    <row r="83" spans="1:9" x14ac:dyDescent="0.2">
      <c r="A83" s="2" t="s">
        <v>99</v>
      </c>
      <c r="B83" s="508">
        <v>42</v>
      </c>
      <c r="C83" s="505">
        <v>0.39764878153800998</v>
      </c>
      <c r="D83" s="505">
        <v>0.21929560601711301</v>
      </c>
      <c r="E83" s="505">
        <v>0.13134554028511</v>
      </c>
      <c r="F83" s="505">
        <v>5.3981248289346702E-2</v>
      </c>
      <c r="G83" s="505">
        <v>0.197728827595711</v>
      </c>
      <c r="H83" s="511">
        <v>2.4348456859588601</v>
      </c>
      <c r="I83" s="505">
        <v>0.61694438525682505</v>
      </c>
    </row>
    <row r="84" spans="1:9" x14ac:dyDescent="0.2">
      <c r="A84" s="2" t="s">
        <v>100</v>
      </c>
      <c r="B84" s="508">
        <v>11</v>
      </c>
      <c r="C84" s="505" t="s">
        <v>1</v>
      </c>
      <c r="D84" s="505" t="s">
        <v>1</v>
      </c>
      <c r="E84" s="505" t="s">
        <v>1</v>
      </c>
      <c r="F84" s="505" t="s">
        <v>1</v>
      </c>
      <c r="G84" s="505" t="s">
        <v>1</v>
      </c>
      <c r="H84" s="511" t="s">
        <v>1</v>
      </c>
      <c r="I84" s="505" t="s">
        <v>1</v>
      </c>
    </row>
    <row r="85" spans="1:9" x14ac:dyDescent="0.2">
      <c r="A85" s="2" t="s">
        <v>101</v>
      </c>
      <c r="B85" s="508">
        <v>28</v>
      </c>
      <c r="C85" s="505" t="s">
        <v>1</v>
      </c>
      <c r="D85" s="505" t="s">
        <v>1</v>
      </c>
      <c r="E85" s="505" t="s">
        <v>1</v>
      </c>
      <c r="F85" s="505" t="s">
        <v>1</v>
      </c>
      <c r="G85" s="505" t="s">
        <v>1</v>
      </c>
      <c r="H85" s="511" t="s">
        <v>1</v>
      </c>
      <c r="I85" s="505" t="s">
        <v>1</v>
      </c>
    </row>
    <row r="86" spans="1:9" x14ac:dyDescent="0.2">
      <c r="A86" s="2" t="s">
        <v>102</v>
      </c>
      <c r="B86" s="508">
        <v>8</v>
      </c>
      <c r="C86" s="505" t="s">
        <v>1</v>
      </c>
      <c r="D86" s="505" t="s">
        <v>1</v>
      </c>
      <c r="E86" s="505" t="s">
        <v>1</v>
      </c>
      <c r="F86" s="505" t="s">
        <v>1</v>
      </c>
      <c r="G86" s="505" t="s">
        <v>1</v>
      </c>
      <c r="H86" s="511" t="s">
        <v>1</v>
      </c>
      <c r="I86" s="505" t="s">
        <v>1</v>
      </c>
    </row>
    <row r="87" spans="1:9" x14ac:dyDescent="0.2">
      <c r="A87" s="2" t="s">
        <v>103</v>
      </c>
      <c r="B87" s="508">
        <v>12</v>
      </c>
      <c r="C87" s="505" t="s">
        <v>1</v>
      </c>
      <c r="D87" s="505" t="s">
        <v>1</v>
      </c>
      <c r="E87" s="505" t="s">
        <v>1</v>
      </c>
      <c r="F87" s="505" t="s">
        <v>1</v>
      </c>
      <c r="G87" s="505" t="s">
        <v>1</v>
      </c>
      <c r="H87" s="511" t="s">
        <v>1</v>
      </c>
      <c r="I87" s="505" t="s">
        <v>1</v>
      </c>
    </row>
    <row r="88" spans="1:9" x14ac:dyDescent="0.2">
      <c r="A88" s="2" t="s">
        <v>104</v>
      </c>
      <c r="B88" s="508">
        <v>64</v>
      </c>
      <c r="C88" s="505">
        <v>0.43074265122413602</v>
      </c>
      <c r="D88" s="505">
        <v>0.25552025437355003</v>
      </c>
      <c r="E88" s="505">
        <v>7.0245340466499301E-2</v>
      </c>
      <c r="F88" s="505">
        <v>8.91374871134758E-2</v>
      </c>
      <c r="G88" s="505">
        <v>0.15435427427291901</v>
      </c>
      <c r="H88" s="511">
        <v>2.2808403968811</v>
      </c>
      <c r="I88" s="505">
        <v>0.68626290048463001</v>
      </c>
    </row>
    <row r="89" spans="1:9" x14ac:dyDescent="0.2">
      <c r="A89" s="5" t="s">
        <v>105</v>
      </c>
      <c r="B89" s="507" t="s">
        <v>1</v>
      </c>
      <c r="C89" s="504" t="s">
        <v>1</v>
      </c>
      <c r="D89" s="504" t="s">
        <v>1</v>
      </c>
      <c r="E89" s="504" t="s">
        <v>1</v>
      </c>
      <c r="F89" s="504" t="s">
        <v>1</v>
      </c>
      <c r="G89" s="504" t="s">
        <v>1</v>
      </c>
      <c r="H89" s="510" t="s">
        <v>1</v>
      </c>
      <c r="I89" s="504" t="s">
        <v>1</v>
      </c>
    </row>
    <row r="90" spans="1:9" x14ac:dyDescent="0.2">
      <c r="A90" s="2" t="s">
        <v>106</v>
      </c>
      <c r="B90" s="508">
        <v>35</v>
      </c>
      <c r="C90" s="505">
        <v>0.44076153635978699</v>
      </c>
      <c r="D90" s="505">
        <v>0.19837214052677199</v>
      </c>
      <c r="E90" s="505">
        <v>0.21936918795108801</v>
      </c>
      <c r="F90" s="505">
        <v>6.10100515186787E-2</v>
      </c>
      <c r="G90" s="505">
        <v>8.0487087368965093E-2</v>
      </c>
      <c r="H90" s="511">
        <v>2.14208912849426</v>
      </c>
      <c r="I90" s="505">
        <v>0.63913367450559999</v>
      </c>
    </row>
    <row r="91" spans="1:9" x14ac:dyDescent="0.2">
      <c r="A91" s="2" t="s">
        <v>107</v>
      </c>
      <c r="B91" s="508">
        <v>80</v>
      </c>
      <c r="C91" s="505">
        <v>0.40198206901550299</v>
      </c>
      <c r="D91" s="505">
        <v>0.23535615205764801</v>
      </c>
      <c r="E91" s="505">
        <v>0.127208381891251</v>
      </c>
      <c r="F91" s="505">
        <v>2.7905412018299099E-2</v>
      </c>
      <c r="G91" s="505">
        <v>0.20754799246788</v>
      </c>
      <c r="H91" s="511">
        <v>2.4036810398101802</v>
      </c>
      <c r="I91" s="505">
        <v>0.63733821632461096</v>
      </c>
    </row>
    <row r="92" spans="1:9" x14ac:dyDescent="0.2">
      <c r="A92" s="2" t="s">
        <v>108</v>
      </c>
      <c r="B92" s="508">
        <v>133</v>
      </c>
      <c r="C92" s="505">
        <v>0.47022506594657898</v>
      </c>
      <c r="D92" s="505">
        <v>0.234477072954178</v>
      </c>
      <c r="E92" s="505">
        <v>0.115361765027046</v>
      </c>
      <c r="F92" s="505">
        <v>6.9146133959293393E-2</v>
      </c>
      <c r="G92" s="505">
        <v>0.110789954662323</v>
      </c>
      <c r="H92" s="511">
        <v>2.1157987117767298</v>
      </c>
      <c r="I92" s="505">
        <v>0.70470214415119703</v>
      </c>
    </row>
    <row r="93" spans="1:9" x14ac:dyDescent="0.2">
      <c r="A93" s="2" t="s">
        <v>109</v>
      </c>
      <c r="B93" s="508">
        <v>27</v>
      </c>
      <c r="C93" s="505" t="s">
        <v>1</v>
      </c>
      <c r="D93" s="505" t="s">
        <v>1</v>
      </c>
      <c r="E93" s="505" t="s">
        <v>1</v>
      </c>
      <c r="F93" s="505" t="s">
        <v>1</v>
      </c>
      <c r="G93" s="505" t="s">
        <v>1</v>
      </c>
      <c r="H93" s="511" t="s">
        <v>1</v>
      </c>
      <c r="I93" s="505" t="s">
        <v>1</v>
      </c>
    </row>
    <row r="94" spans="1:9" x14ac:dyDescent="0.2">
      <c r="A94" s="5" t="s">
        <v>110</v>
      </c>
      <c r="B94" s="507" t="s">
        <v>1</v>
      </c>
      <c r="C94" s="504" t="s">
        <v>1</v>
      </c>
      <c r="D94" s="504" t="s">
        <v>1</v>
      </c>
      <c r="E94" s="504" t="s">
        <v>1</v>
      </c>
      <c r="F94" s="504" t="s">
        <v>1</v>
      </c>
      <c r="G94" s="504" t="s">
        <v>1</v>
      </c>
      <c r="H94" s="510" t="s">
        <v>1</v>
      </c>
      <c r="I94" s="504" t="s">
        <v>1</v>
      </c>
    </row>
    <row r="95" spans="1:9" x14ac:dyDescent="0.2">
      <c r="A95" s="2" t="s">
        <v>106</v>
      </c>
      <c r="B95" s="508">
        <v>59</v>
      </c>
      <c r="C95" s="505">
        <v>0.42275536060333302</v>
      </c>
      <c r="D95" s="505">
        <v>0.24751937389373799</v>
      </c>
      <c r="E95" s="505">
        <v>0.16785472631454501</v>
      </c>
      <c r="F95" s="505">
        <v>3.5505462437868097E-2</v>
      </c>
      <c r="G95" s="505">
        <v>0.126365080475807</v>
      </c>
      <c r="H95" s="511">
        <v>2.1952054500579798</v>
      </c>
      <c r="I95" s="505">
        <v>0.67027473200010201</v>
      </c>
    </row>
    <row r="96" spans="1:9" x14ac:dyDescent="0.2">
      <c r="A96" s="2" t="s">
        <v>107</v>
      </c>
      <c r="B96" s="508">
        <v>97</v>
      </c>
      <c r="C96" s="505">
        <v>0.41996231675147999</v>
      </c>
      <c r="D96" s="505">
        <v>0.23089639842510201</v>
      </c>
      <c r="E96" s="505">
        <v>0.15324221551418299</v>
      </c>
      <c r="F96" s="505">
        <v>5.26230111718178E-2</v>
      </c>
      <c r="G96" s="505">
        <v>0.14327605068683599</v>
      </c>
      <c r="H96" s="511">
        <v>2.2683539390564</v>
      </c>
      <c r="I96" s="505">
        <v>0.65085872002585798</v>
      </c>
    </row>
    <row r="97" spans="1:9" x14ac:dyDescent="0.2">
      <c r="A97" s="2" t="s">
        <v>108</v>
      </c>
      <c r="B97" s="508">
        <v>103</v>
      </c>
      <c r="C97" s="505">
        <v>0.44901606440544101</v>
      </c>
      <c r="D97" s="505">
        <v>0.25082930922508201</v>
      </c>
      <c r="E97" s="505">
        <v>0.107695527374744</v>
      </c>
      <c r="F97" s="505">
        <v>6.3545621931552901E-2</v>
      </c>
      <c r="G97" s="505">
        <v>0.12891347706317899</v>
      </c>
      <c r="H97" s="511">
        <v>2.1725111007690399</v>
      </c>
      <c r="I97" s="505">
        <v>0.69984537363052401</v>
      </c>
    </row>
    <row r="98" spans="1:9" x14ac:dyDescent="0.2">
      <c r="A98" s="2" t="s">
        <v>109</v>
      </c>
      <c r="B98" s="508">
        <v>16</v>
      </c>
      <c r="C98" s="505" t="s">
        <v>1</v>
      </c>
      <c r="D98" s="505" t="s">
        <v>1</v>
      </c>
      <c r="E98" s="505" t="s">
        <v>1</v>
      </c>
      <c r="F98" s="505" t="s">
        <v>1</v>
      </c>
      <c r="G98" s="505" t="s">
        <v>1</v>
      </c>
      <c r="H98" s="511" t="s">
        <v>1</v>
      </c>
      <c r="I98" s="505" t="s">
        <v>1</v>
      </c>
    </row>
    <row r="99" spans="1:9" x14ac:dyDescent="0.2">
      <c r="A99" s="5" t="s">
        <v>111</v>
      </c>
      <c r="B99" s="507" t="s">
        <v>1</v>
      </c>
      <c r="C99" s="504" t="s">
        <v>1</v>
      </c>
      <c r="D99" s="504" t="s">
        <v>1</v>
      </c>
      <c r="E99" s="504" t="s">
        <v>1</v>
      </c>
      <c r="F99" s="504" t="s">
        <v>1</v>
      </c>
      <c r="G99" s="504" t="s">
        <v>1</v>
      </c>
      <c r="H99" s="510" t="s">
        <v>1</v>
      </c>
      <c r="I99" s="504" t="s">
        <v>1</v>
      </c>
    </row>
    <row r="100" spans="1:9" x14ac:dyDescent="0.2">
      <c r="A100" s="2" t="s">
        <v>112</v>
      </c>
      <c r="B100" s="508">
        <v>13</v>
      </c>
      <c r="C100" s="505" t="s">
        <v>1</v>
      </c>
      <c r="D100" s="505" t="s">
        <v>1</v>
      </c>
      <c r="E100" s="505" t="s">
        <v>1</v>
      </c>
      <c r="F100" s="505" t="s">
        <v>1</v>
      </c>
      <c r="G100" s="505" t="s">
        <v>1</v>
      </c>
      <c r="H100" s="511" t="s">
        <v>1</v>
      </c>
      <c r="I100" s="505" t="s">
        <v>1</v>
      </c>
    </row>
    <row r="101" spans="1:9" x14ac:dyDescent="0.2">
      <c r="A101" s="2" t="s">
        <v>113</v>
      </c>
      <c r="B101" s="508">
        <v>70</v>
      </c>
      <c r="C101" s="505">
        <v>0.51453667879104603</v>
      </c>
      <c r="D101" s="505">
        <v>0.21254223585128801</v>
      </c>
      <c r="E101" s="505">
        <v>0.107750602066517</v>
      </c>
      <c r="F101" s="505">
        <v>8.7832594290375692E-3</v>
      </c>
      <c r="G101" s="505">
        <v>0.156387239694595</v>
      </c>
      <c r="H101" s="511">
        <v>2.0799422264099099</v>
      </c>
      <c r="I101" s="505">
        <v>0.72707890313086898</v>
      </c>
    </row>
    <row r="102" spans="1:9" x14ac:dyDescent="0.2">
      <c r="A102" s="2" t="s">
        <v>114</v>
      </c>
      <c r="B102" s="508">
        <v>86</v>
      </c>
      <c r="C102" s="505">
        <v>0.31981503963470498</v>
      </c>
      <c r="D102" s="505">
        <v>0.32515883445739702</v>
      </c>
      <c r="E102" s="505">
        <v>0.188867017626762</v>
      </c>
      <c r="F102" s="505">
        <v>8.0339863896369906E-2</v>
      </c>
      <c r="G102" s="505">
        <v>8.5819244384765597E-2</v>
      </c>
      <c r="H102" s="511">
        <v>2.2871894836425799</v>
      </c>
      <c r="I102" s="505">
        <v>0.64497387409210205</v>
      </c>
    </row>
    <row r="103" spans="1:9" x14ac:dyDescent="0.2">
      <c r="A103" s="2" t="s">
        <v>115</v>
      </c>
      <c r="B103" s="508">
        <v>46</v>
      </c>
      <c r="C103" s="505">
        <v>0.549266576766968</v>
      </c>
      <c r="D103" s="505">
        <v>0.172825247049332</v>
      </c>
      <c r="E103" s="505">
        <v>7.3199927806854206E-2</v>
      </c>
      <c r="F103" s="505">
        <v>3.8206622004509E-2</v>
      </c>
      <c r="G103" s="505">
        <v>0.16650162637233701</v>
      </c>
      <c r="H103" s="511">
        <v>2.0998516082763699</v>
      </c>
      <c r="I103" s="505">
        <v>0.72209182381629899</v>
      </c>
    </row>
    <row r="104" spans="1:9" x14ac:dyDescent="0.2">
      <c r="A104" s="2" t="s">
        <v>116</v>
      </c>
      <c r="B104" s="508">
        <v>28</v>
      </c>
      <c r="C104" s="505" t="s">
        <v>1</v>
      </c>
      <c r="D104" s="505" t="s">
        <v>1</v>
      </c>
      <c r="E104" s="505" t="s">
        <v>1</v>
      </c>
      <c r="F104" s="505" t="s">
        <v>1</v>
      </c>
      <c r="G104" s="505" t="s">
        <v>1</v>
      </c>
      <c r="H104" s="511" t="s">
        <v>1</v>
      </c>
      <c r="I104" s="505" t="s">
        <v>1</v>
      </c>
    </row>
    <row r="105" spans="1:9" x14ac:dyDescent="0.2">
      <c r="A105" s="2" t="s">
        <v>117</v>
      </c>
      <c r="B105" s="508">
        <v>33</v>
      </c>
      <c r="C105" s="505">
        <v>0.40247717499732999</v>
      </c>
      <c r="D105" s="505">
        <v>0.16408932209014901</v>
      </c>
      <c r="E105" s="505">
        <v>5.88574931025505E-2</v>
      </c>
      <c r="F105" s="505">
        <v>3.4913424402475399E-2</v>
      </c>
      <c r="G105" s="505">
        <v>0.33966258168220498</v>
      </c>
      <c r="H105" s="511">
        <v>2.7451949119567902</v>
      </c>
      <c r="I105" s="505">
        <v>0.56656649919810298</v>
      </c>
    </row>
    <row r="106" spans="1:9" x14ac:dyDescent="0.2">
      <c r="A106" s="2" t="s">
        <v>118</v>
      </c>
      <c r="B106" s="508">
        <v>17</v>
      </c>
      <c r="C106" s="505" t="s">
        <v>1</v>
      </c>
      <c r="D106" s="505" t="s">
        <v>1</v>
      </c>
      <c r="E106" s="505" t="s">
        <v>1</v>
      </c>
      <c r="F106" s="505" t="s">
        <v>1</v>
      </c>
      <c r="G106" s="505" t="s">
        <v>1</v>
      </c>
      <c r="H106" s="511" t="s">
        <v>1</v>
      </c>
      <c r="I106" s="505" t="s">
        <v>1</v>
      </c>
    </row>
    <row r="107" spans="1:9" x14ac:dyDescent="0.2">
      <c r="A107" s="5" t="s">
        <v>111</v>
      </c>
      <c r="B107" s="507" t="s">
        <v>1</v>
      </c>
      <c r="C107" s="504" t="s">
        <v>1</v>
      </c>
      <c r="D107" s="504" t="s">
        <v>1</v>
      </c>
      <c r="E107" s="504" t="s">
        <v>1</v>
      </c>
      <c r="F107" s="504" t="s">
        <v>1</v>
      </c>
      <c r="G107" s="504" t="s">
        <v>1</v>
      </c>
      <c r="H107" s="510" t="s">
        <v>1</v>
      </c>
      <c r="I107" s="504" t="s">
        <v>1</v>
      </c>
    </row>
    <row r="108" spans="1:9" x14ac:dyDescent="0.2">
      <c r="A108" s="2" t="s">
        <v>119</v>
      </c>
      <c r="B108" s="508">
        <v>83</v>
      </c>
      <c r="C108" s="505">
        <v>0.52116841077804599</v>
      </c>
      <c r="D108" s="505">
        <v>0.220261380076408</v>
      </c>
      <c r="E108" s="505">
        <v>0.118102729320526</v>
      </c>
      <c r="F108" s="505">
        <v>6.9286050274968104E-3</v>
      </c>
      <c r="G108" s="505">
        <v>0.13353885710239399</v>
      </c>
      <c r="H108" s="511">
        <v>2.0114080905914302</v>
      </c>
      <c r="I108" s="505">
        <v>0.74142980397415004</v>
      </c>
    </row>
    <row r="109" spans="1:9" x14ac:dyDescent="0.2">
      <c r="A109" s="2" t="s">
        <v>120</v>
      </c>
      <c r="B109" s="508">
        <v>115</v>
      </c>
      <c r="C109" s="505">
        <v>0.36694982647895802</v>
      </c>
      <c r="D109" s="505">
        <v>0.27036252617835999</v>
      </c>
      <c r="E109" s="505">
        <v>0.16828344762325301</v>
      </c>
      <c r="F109" s="505">
        <v>7.4295960366725894E-2</v>
      </c>
      <c r="G109" s="505">
        <v>0.120108246803284</v>
      </c>
      <c r="H109" s="511">
        <v>2.3102502822875999</v>
      </c>
      <c r="I109" s="505">
        <v>0.63731234790897096</v>
      </c>
    </row>
    <row r="110" spans="1:9" x14ac:dyDescent="0.2">
      <c r="A110" s="2" t="s">
        <v>121</v>
      </c>
      <c r="B110" s="508">
        <v>45</v>
      </c>
      <c r="C110" s="505">
        <v>0.41454267501831099</v>
      </c>
      <c r="D110" s="505">
        <v>0.29580146074295</v>
      </c>
      <c r="E110" s="505">
        <v>0.13487643003463701</v>
      </c>
      <c r="F110" s="505">
        <v>8.7332665920257596E-2</v>
      </c>
      <c r="G110" s="505">
        <v>6.7446760833263397E-2</v>
      </c>
      <c r="H110" s="511">
        <v>2.09733939170837</v>
      </c>
      <c r="I110" s="505">
        <v>0.710344141053737</v>
      </c>
    </row>
    <row r="111" spans="1:9" x14ac:dyDescent="0.2">
      <c r="A111" s="2" t="s">
        <v>122</v>
      </c>
      <c r="B111" s="508">
        <v>50</v>
      </c>
      <c r="C111" s="505">
        <v>0.32763463258743297</v>
      </c>
      <c r="D111" s="505">
        <v>0.14042121171951299</v>
      </c>
      <c r="E111" s="505">
        <v>9.7383126616477994E-2</v>
      </c>
      <c r="F111" s="505">
        <v>7.2203978896141094E-2</v>
      </c>
      <c r="G111" s="505">
        <v>0.36235705018043501</v>
      </c>
      <c r="H111" s="511">
        <v>3.0012276172637899</v>
      </c>
      <c r="I111" s="505">
        <v>0.46805584430694602</v>
      </c>
    </row>
    <row r="112" spans="1:9" x14ac:dyDescent="0.2">
      <c r="A112" s="5" t="s">
        <v>111</v>
      </c>
      <c r="B112" s="507" t="s">
        <v>1</v>
      </c>
      <c r="C112" s="504" t="s">
        <v>1</v>
      </c>
      <c r="D112" s="504" t="s">
        <v>1</v>
      </c>
      <c r="E112" s="504" t="s">
        <v>1</v>
      </c>
      <c r="F112" s="504" t="s">
        <v>1</v>
      </c>
      <c r="G112" s="504" t="s">
        <v>1</v>
      </c>
      <c r="H112" s="510" t="s">
        <v>1</v>
      </c>
      <c r="I112" s="504" t="s">
        <v>1</v>
      </c>
    </row>
    <row r="113" spans="1:9" x14ac:dyDescent="0.2">
      <c r="A113" s="2" t="s">
        <v>119</v>
      </c>
      <c r="B113" s="508">
        <v>83</v>
      </c>
      <c r="C113" s="505">
        <v>0.52116841077804599</v>
      </c>
      <c r="D113" s="505">
        <v>0.220261380076408</v>
      </c>
      <c r="E113" s="505">
        <v>0.118102729320526</v>
      </c>
      <c r="F113" s="505">
        <v>6.9286050274968104E-3</v>
      </c>
      <c r="G113" s="505">
        <v>0.13353885710239399</v>
      </c>
      <c r="H113" s="511">
        <v>2.0114080905914302</v>
      </c>
      <c r="I113" s="505">
        <v>0.74142980397415004</v>
      </c>
    </row>
    <row r="114" spans="1:9" x14ac:dyDescent="0.2">
      <c r="A114" s="2" t="s">
        <v>123</v>
      </c>
      <c r="B114" s="508">
        <v>132</v>
      </c>
      <c r="C114" s="505">
        <v>0.39799275994300798</v>
      </c>
      <c r="D114" s="505">
        <v>0.27325639128684998</v>
      </c>
      <c r="E114" s="505">
        <v>0.14945743978023501</v>
      </c>
      <c r="F114" s="505">
        <v>6.5984405577182798E-2</v>
      </c>
      <c r="G114" s="505">
        <v>0.113308995962143</v>
      </c>
      <c r="H114" s="511">
        <v>2.22336053848267</v>
      </c>
      <c r="I114" s="505">
        <v>0.67124915623105397</v>
      </c>
    </row>
    <row r="115" spans="1:9" x14ac:dyDescent="0.2">
      <c r="A115" s="2" t="s">
        <v>124</v>
      </c>
      <c r="B115" s="508">
        <v>78</v>
      </c>
      <c r="C115" s="505">
        <v>0.32390019297599798</v>
      </c>
      <c r="D115" s="505">
        <v>0.21511119604110701</v>
      </c>
      <c r="E115" s="505">
        <v>0.14215448498725899</v>
      </c>
      <c r="F115" s="505">
        <v>9.6790984272956807E-2</v>
      </c>
      <c r="G115" s="505">
        <v>0.222043141722679</v>
      </c>
      <c r="H115" s="511">
        <v>2.6779656410217298</v>
      </c>
      <c r="I115" s="505">
        <v>0.53901138901710499</v>
      </c>
    </row>
    <row r="116" spans="1:9" x14ac:dyDescent="0.2">
      <c r="A116" s="5" t="s">
        <v>125</v>
      </c>
      <c r="B116" s="507" t="s">
        <v>1</v>
      </c>
      <c r="C116" s="504" t="s">
        <v>1</v>
      </c>
      <c r="D116" s="504" t="s">
        <v>1</v>
      </c>
      <c r="E116" s="504" t="s">
        <v>1</v>
      </c>
      <c r="F116" s="504" t="s">
        <v>1</v>
      </c>
      <c r="G116" s="504" t="s">
        <v>1</v>
      </c>
      <c r="H116" s="510" t="s">
        <v>1</v>
      </c>
      <c r="I116" s="504" t="s">
        <v>1</v>
      </c>
    </row>
    <row r="117" spans="1:9" x14ac:dyDescent="0.2">
      <c r="A117" s="2" t="s">
        <v>126</v>
      </c>
      <c r="B117" s="508">
        <v>41</v>
      </c>
      <c r="C117" s="505">
        <v>0.428576350212097</v>
      </c>
      <c r="D117" s="505">
        <v>0.20012633502483401</v>
      </c>
      <c r="E117" s="505">
        <v>0.20365381240844699</v>
      </c>
      <c r="F117" s="505">
        <v>5.6639358401298502E-2</v>
      </c>
      <c r="G117" s="505">
        <v>0.111004151403904</v>
      </c>
      <c r="H117" s="511">
        <v>2.2213685512542698</v>
      </c>
      <c r="I117" s="505">
        <v>0.62870268055273104</v>
      </c>
    </row>
    <row r="118" spans="1:9" x14ac:dyDescent="0.2">
      <c r="A118" s="2" t="s">
        <v>127</v>
      </c>
      <c r="B118" s="508">
        <v>9</v>
      </c>
      <c r="C118" s="505" t="s">
        <v>1</v>
      </c>
      <c r="D118" s="505" t="s">
        <v>1</v>
      </c>
      <c r="E118" s="505" t="s">
        <v>1</v>
      </c>
      <c r="F118" s="505" t="s">
        <v>1</v>
      </c>
      <c r="G118" s="505" t="s">
        <v>1</v>
      </c>
      <c r="H118" s="511" t="s">
        <v>1</v>
      </c>
      <c r="I118" s="505" t="s">
        <v>1</v>
      </c>
    </row>
    <row r="119" spans="1:9" x14ac:dyDescent="0.2">
      <c r="A119" s="2" t="s">
        <v>128</v>
      </c>
      <c r="B119" s="508">
        <v>23</v>
      </c>
      <c r="C119" s="505" t="s">
        <v>1</v>
      </c>
      <c r="D119" s="505" t="s">
        <v>1</v>
      </c>
      <c r="E119" s="505" t="s">
        <v>1</v>
      </c>
      <c r="F119" s="505" t="s">
        <v>1</v>
      </c>
      <c r="G119" s="505" t="s">
        <v>1</v>
      </c>
      <c r="H119" s="511" t="s">
        <v>1</v>
      </c>
      <c r="I119" s="505" t="s">
        <v>1</v>
      </c>
    </row>
    <row r="120" spans="1:9" x14ac:dyDescent="0.2">
      <c r="A120" s="2" t="s">
        <v>129</v>
      </c>
      <c r="B120" s="508">
        <v>42</v>
      </c>
      <c r="C120" s="505">
        <v>0.375013798475266</v>
      </c>
      <c r="D120" s="505">
        <v>0.13054758310317999</v>
      </c>
      <c r="E120" s="505">
        <v>0.17031355202198001</v>
      </c>
      <c r="F120" s="505">
        <v>5.7647634297609301E-2</v>
      </c>
      <c r="G120" s="505">
        <v>0.26647743582725503</v>
      </c>
      <c r="H120" s="511">
        <v>2.7100274562835698</v>
      </c>
      <c r="I120" s="505">
        <v>0.50556137969508297</v>
      </c>
    </row>
    <row r="121" spans="1:9" x14ac:dyDescent="0.2">
      <c r="A121" s="2" t="s">
        <v>130</v>
      </c>
      <c r="B121" s="508">
        <v>41</v>
      </c>
      <c r="C121" s="505">
        <v>0.43945223093032798</v>
      </c>
      <c r="D121" s="505">
        <v>0.27738189697265597</v>
      </c>
      <c r="E121" s="505">
        <v>0.16542291641235399</v>
      </c>
      <c r="F121" s="505">
        <v>6.5215259790420504E-2</v>
      </c>
      <c r="G121" s="505">
        <v>5.2527688443660701E-2</v>
      </c>
      <c r="H121" s="511">
        <v>2.0139842033386199</v>
      </c>
      <c r="I121" s="505">
        <v>0.71683413324381495</v>
      </c>
    </row>
    <row r="122" spans="1:9" x14ac:dyDescent="0.2">
      <c r="A122" s="2" t="s">
        <v>131</v>
      </c>
      <c r="B122" s="508">
        <v>24</v>
      </c>
      <c r="C122" s="505" t="s">
        <v>1</v>
      </c>
      <c r="D122" s="505" t="s">
        <v>1</v>
      </c>
      <c r="E122" s="505" t="s">
        <v>1</v>
      </c>
      <c r="F122" s="505" t="s">
        <v>1</v>
      </c>
      <c r="G122" s="505" t="s">
        <v>1</v>
      </c>
      <c r="H122" s="511" t="s">
        <v>1</v>
      </c>
      <c r="I122" s="505" t="s">
        <v>1</v>
      </c>
    </row>
    <row r="123" spans="1:9" x14ac:dyDescent="0.2">
      <c r="A123" s="2" t="s">
        <v>132</v>
      </c>
      <c r="B123" s="508">
        <v>13</v>
      </c>
      <c r="C123" s="505" t="s">
        <v>1</v>
      </c>
      <c r="D123" s="505" t="s">
        <v>1</v>
      </c>
      <c r="E123" s="505" t="s">
        <v>1</v>
      </c>
      <c r="F123" s="505" t="s">
        <v>1</v>
      </c>
      <c r="G123" s="505" t="s">
        <v>1</v>
      </c>
      <c r="H123" s="511" t="s">
        <v>1</v>
      </c>
      <c r="I123" s="505" t="s">
        <v>1</v>
      </c>
    </row>
    <row r="124" spans="1:9" x14ac:dyDescent="0.2">
      <c r="A124" s="3" t="s">
        <v>133</v>
      </c>
      <c r="B124" s="509">
        <v>82</v>
      </c>
      <c r="C124" s="506">
        <v>0.47488579154014599</v>
      </c>
      <c r="D124" s="506">
        <v>0.239257872104645</v>
      </c>
      <c r="E124" s="506">
        <v>8.6944423615932506E-2</v>
      </c>
      <c r="F124" s="506">
        <v>6.0623675584793098E-2</v>
      </c>
      <c r="G124" s="506">
        <v>0.138288259506226</v>
      </c>
      <c r="H124" s="512">
        <v>2.1481707096099898</v>
      </c>
      <c r="I124" s="506">
        <v>0.71414364768243599</v>
      </c>
    </row>
    <row r="126" spans="1:9" x14ac:dyDescent="0.2">
      <c r="A126" t="s">
        <v>393</v>
      </c>
    </row>
    <row r="128" spans="1:9" x14ac:dyDescent="0.2">
      <c r="A128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1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394</v>
      </c>
    </row>
    <row r="5" spans="1:4" x14ac:dyDescent="0.2">
      <c r="A5" s="4" t="s">
        <v>3</v>
      </c>
      <c r="B5" s="4" t="s">
        <v>4</v>
      </c>
      <c r="C5" s="4" t="s">
        <v>203</v>
      </c>
      <c r="D5" s="4" t="s">
        <v>204</v>
      </c>
    </row>
    <row r="6" spans="1:4" x14ac:dyDescent="0.2">
      <c r="A6" s="98" t="s">
        <v>395</v>
      </c>
      <c r="B6" s="589">
        <v>971</v>
      </c>
      <c r="C6" s="588">
        <v>0.69045221805572499</v>
      </c>
      <c r="D6" s="588">
        <v>0.30954775214195301</v>
      </c>
    </row>
    <row r="7" spans="1:4" x14ac:dyDescent="0.2">
      <c r="A7" s="98" t="s">
        <v>396</v>
      </c>
      <c r="B7" s="589">
        <v>954</v>
      </c>
      <c r="C7" s="588">
        <v>0.70020610094070401</v>
      </c>
      <c r="D7" s="588">
        <v>0.29979389905929599</v>
      </c>
    </row>
    <row r="8" spans="1:4" x14ac:dyDescent="0.2">
      <c r="A8" s="98" t="s">
        <v>397</v>
      </c>
      <c r="B8" s="589">
        <v>956</v>
      </c>
      <c r="C8" s="588">
        <v>0.28058108687400801</v>
      </c>
      <c r="D8" s="588">
        <v>0.71941888332366899</v>
      </c>
    </row>
    <row r="9" spans="1:4" x14ac:dyDescent="0.2">
      <c r="A9" s="98" t="s">
        <v>398</v>
      </c>
      <c r="B9" s="589">
        <v>938</v>
      </c>
      <c r="C9" s="588">
        <v>0.15443447232246399</v>
      </c>
      <c r="D9" s="588">
        <v>0.84556549787521396</v>
      </c>
    </row>
    <row r="10" spans="1:4" x14ac:dyDescent="0.2">
      <c r="A10" s="98" t="s">
        <v>399</v>
      </c>
      <c r="B10" s="589">
        <v>927</v>
      </c>
      <c r="C10" s="588">
        <v>0.16115607321262401</v>
      </c>
      <c r="D10" s="588">
        <v>0.83884394168853804</v>
      </c>
    </row>
    <row r="11" spans="1:4" x14ac:dyDescent="0.2">
      <c r="A11" s="98" t="s">
        <v>400</v>
      </c>
      <c r="B11" s="589">
        <v>904</v>
      </c>
      <c r="C11" s="588">
        <v>0.56926733255386397</v>
      </c>
      <c r="D11" s="588">
        <v>0.43073269724845897</v>
      </c>
    </row>
    <row r="12" spans="1:4" x14ac:dyDescent="0.2">
      <c r="A12" s="98" t="s">
        <v>401</v>
      </c>
      <c r="B12" s="589">
        <v>952</v>
      </c>
      <c r="C12" s="588">
        <v>0.45333838462829601</v>
      </c>
      <c r="D12" s="588">
        <v>0.54666161537170399</v>
      </c>
    </row>
    <row r="13" spans="1:4" x14ac:dyDescent="0.2">
      <c r="A13" s="98" t="s">
        <v>402</v>
      </c>
      <c r="B13" s="589">
        <v>954</v>
      </c>
      <c r="C13" s="588">
        <v>0.43818885087966902</v>
      </c>
      <c r="D13" s="588">
        <v>0.56181114912033103</v>
      </c>
    </row>
    <row r="14" spans="1:4" x14ac:dyDescent="0.2">
      <c r="A14" s="98" t="s">
        <v>403</v>
      </c>
      <c r="B14" s="589">
        <v>910</v>
      </c>
      <c r="C14" s="588">
        <v>0.47799032926559398</v>
      </c>
      <c r="D14" s="588">
        <v>0.52200967073440596</v>
      </c>
    </row>
    <row r="15" spans="1:4" x14ac:dyDescent="0.2">
      <c r="A15" s="98" t="s">
        <v>404</v>
      </c>
      <c r="B15" s="589">
        <v>943</v>
      </c>
      <c r="C15" s="588">
        <v>0.25180366635322599</v>
      </c>
      <c r="D15" s="588">
        <v>0.74819630384445202</v>
      </c>
    </row>
    <row r="16" spans="1:4" x14ac:dyDescent="0.2">
      <c r="A16" s="98" t="s">
        <v>405</v>
      </c>
      <c r="B16" s="589">
        <v>947</v>
      </c>
      <c r="C16" s="588">
        <v>0.41506528854370101</v>
      </c>
      <c r="D16" s="588">
        <v>0.58493471145629905</v>
      </c>
    </row>
    <row r="17" spans="1:4" x14ac:dyDescent="0.2">
      <c r="A17" s="98" t="s">
        <v>406</v>
      </c>
      <c r="B17" s="589">
        <v>271</v>
      </c>
      <c r="C17" s="588">
        <v>0.50966769456863403</v>
      </c>
      <c r="D17" s="588">
        <v>0.49033230543136602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395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19" t="s">
        <v>1</v>
      </c>
      <c r="C6" s="516" t="s">
        <v>1</v>
      </c>
      <c r="D6" s="516" t="s">
        <v>1</v>
      </c>
    </row>
    <row r="7" spans="1:4" x14ac:dyDescent="0.2">
      <c r="A7" s="2" t="s">
        <v>26</v>
      </c>
      <c r="B7" s="520">
        <v>971</v>
      </c>
      <c r="C7" s="517">
        <v>0.69045221805572499</v>
      </c>
      <c r="D7" s="517">
        <v>0.30954775214195301</v>
      </c>
    </row>
    <row r="8" spans="1:4" x14ac:dyDescent="0.2">
      <c r="A8" s="5" t="s">
        <v>27</v>
      </c>
      <c r="B8" s="519" t="s">
        <v>1</v>
      </c>
      <c r="C8" s="516" t="s">
        <v>1</v>
      </c>
      <c r="D8" s="516" t="s">
        <v>1</v>
      </c>
    </row>
    <row r="9" spans="1:4" x14ac:dyDescent="0.2">
      <c r="A9" s="2" t="s">
        <v>28</v>
      </c>
      <c r="B9" s="520">
        <v>335</v>
      </c>
      <c r="C9" s="517">
        <v>0.61024194955825795</v>
      </c>
      <c r="D9" s="517">
        <v>0.389758080244064</v>
      </c>
    </row>
    <row r="10" spans="1:4" x14ac:dyDescent="0.2">
      <c r="A10" s="2" t="s">
        <v>29</v>
      </c>
      <c r="B10" s="520">
        <v>44</v>
      </c>
      <c r="C10" s="517">
        <v>0.90111583471298196</v>
      </c>
      <c r="D10" s="517">
        <v>9.8884165287017795E-2</v>
      </c>
    </row>
    <row r="11" spans="1:4" x14ac:dyDescent="0.2">
      <c r="A11" s="2" t="s">
        <v>30</v>
      </c>
      <c r="B11" s="520">
        <v>140</v>
      </c>
      <c r="C11" s="517">
        <v>0.74791115522384599</v>
      </c>
      <c r="D11" s="517">
        <v>0.25208884477615401</v>
      </c>
    </row>
    <row r="12" spans="1:4" x14ac:dyDescent="0.2">
      <c r="A12" s="2" t="s">
        <v>31</v>
      </c>
      <c r="B12" s="520">
        <v>177</v>
      </c>
      <c r="C12" s="517">
        <v>0.68211746215820301</v>
      </c>
      <c r="D12" s="517">
        <v>0.31788250803947399</v>
      </c>
    </row>
    <row r="13" spans="1:4" x14ac:dyDescent="0.2">
      <c r="A13" s="2" t="s">
        <v>32</v>
      </c>
      <c r="B13" s="520">
        <v>84</v>
      </c>
      <c r="C13" s="517">
        <v>0.78576278686523404</v>
      </c>
      <c r="D13" s="517">
        <v>0.21423721313476601</v>
      </c>
    </row>
    <row r="14" spans="1:4" x14ac:dyDescent="0.2">
      <c r="A14" s="2" t="s">
        <v>33</v>
      </c>
      <c r="B14" s="520">
        <v>160</v>
      </c>
      <c r="C14" s="517">
        <v>0.83986413478851296</v>
      </c>
      <c r="D14" s="517">
        <v>0.16013586521148701</v>
      </c>
    </row>
    <row r="15" spans="1:4" x14ac:dyDescent="0.2">
      <c r="A15" s="5" t="s">
        <v>34</v>
      </c>
      <c r="B15" s="519" t="s">
        <v>1</v>
      </c>
      <c r="C15" s="516" t="s">
        <v>1</v>
      </c>
      <c r="D15" s="516" t="s">
        <v>1</v>
      </c>
    </row>
    <row r="16" spans="1:4" x14ac:dyDescent="0.2">
      <c r="A16" s="2" t="s">
        <v>35</v>
      </c>
      <c r="B16" s="520">
        <v>623</v>
      </c>
      <c r="C16" s="517">
        <v>0.701002538204193</v>
      </c>
      <c r="D16" s="517">
        <v>0.298997461795807</v>
      </c>
    </row>
    <row r="17" spans="1:4" x14ac:dyDescent="0.2">
      <c r="A17" s="2" t="s">
        <v>36</v>
      </c>
      <c r="B17" s="520">
        <v>43</v>
      </c>
      <c r="C17" s="517">
        <v>0.62633413076400801</v>
      </c>
      <c r="D17" s="517">
        <v>0.37366586923599199</v>
      </c>
    </row>
    <row r="18" spans="1:4" x14ac:dyDescent="0.2">
      <c r="A18" s="2" t="s">
        <v>37</v>
      </c>
      <c r="B18" s="520">
        <v>233</v>
      </c>
      <c r="C18" s="517">
        <v>0.79533702135086104</v>
      </c>
      <c r="D18" s="517">
        <v>0.20466294884681699</v>
      </c>
    </row>
    <row r="19" spans="1:4" x14ac:dyDescent="0.2">
      <c r="A19" s="2" t="s">
        <v>38</v>
      </c>
      <c r="B19" s="520">
        <v>48</v>
      </c>
      <c r="C19" s="517">
        <v>0.41661030054092402</v>
      </c>
      <c r="D19" s="517">
        <v>0.58338969945907604</v>
      </c>
    </row>
    <row r="20" spans="1:4" x14ac:dyDescent="0.2">
      <c r="A20" s="5" t="s">
        <v>39</v>
      </c>
      <c r="B20" s="519" t="s">
        <v>1</v>
      </c>
      <c r="C20" s="516" t="s">
        <v>1</v>
      </c>
      <c r="D20" s="516" t="s">
        <v>1</v>
      </c>
    </row>
    <row r="21" spans="1:4" x14ac:dyDescent="0.2">
      <c r="A21" s="2" t="s">
        <v>35</v>
      </c>
      <c r="B21" s="520">
        <v>623</v>
      </c>
      <c r="C21" s="517">
        <v>0.701002538204193</v>
      </c>
      <c r="D21" s="517">
        <v>0.298997461795807</v>
      </c>
    </row>
    <row r="22" spans="1:4" x14ac:dyDescent="0.2">
      <c r="A22" s="2" t="s">
        <v>40</v>
      </c>
      <c r="B22" s="520">
        <v>20</v>
      </c>
      <c r="C22" s="517" t="s">
        <v>1</v>
      </c>
      <c r="D22" s="517" t="s">
        <v>1</v>
      </c>
    </row>
    <row r="23" spans="1:4" x14ac:dyDescent="0.2">
      <c r="A23" s="2" t="s">
        <v>41</v>
      </c>
      <c r="B23" s="520">
        <v>20</v>
      </c>
      <c r="C23" s="517" t="s">
        <v>1</v>
      </c>
      <c r="D23" s="517" t="s">
        <v>1</v>
      </c>
    </row>
    <row r="24" spans="1:4" x14ac:dyDescent="0.2">
      <c r="A24" s="2" t="s">
        <v>42</v>
      </c>
      <c r="B24" s="520">
        <v>3</v>
      </c>
      <c r="C24" s="517" t="s">
        <v>1</v>
      </c>
      <c r="D24" s="517" t="s">
        <v>1</v>
      </c>
    </row>
    <row r="25" spans="1:4" x14ac:dyDescent="0.2">
      <c r="A25" s="2" t="s">
        <v>43</v>
      </c>
      <c r="B25" s="520">
        <v>1</v>
      </c>
      <c r="C25" s="517" t="s">
        <v>1</v>
      </c>
      <c r="D25" s="517" t="s">
        <v>1</v>
      </c>
    </row>
    <row r="26" spans="1:4" x14ac:dyDescent="0.2">
      <c r="A26" s="2" t="s">
        <v>37</v>
      </c>
      <c r="B26" s="520">
        <v>233</v>
      </c>
      <c r="C26" s="517">
        <v>0.79533702135086104</v>
      </c>
      <c r="D26" s="517">
        <v>0.20466294884681699</v>
      </c>
    </row>
    <row r="27" spans="1:4" x14ac:dyDescent="0.2">
      <c r="A27" s="2" t="s">
        <v>44</v>
      </c>
      <c r="B27" s="520">
        <v>7</v>
      </c>
      <c r="C27" s="517" t="s">
        <v>1</v>
      </c>
      <c r="D27" s="517" t="s">
        <v>1</v>
      </c>
    </row>
    <row r="28" spans="1:4" x14ac:dyDescent="0.2">
      <c r="A28" s="2" t="s">
        <v>45</v>
      </c>
      <c r="B28" s="520">
        <v>40</v>
      </c>
      <c r="C28" s="517">
        <v>0.42660263180732699</v>
      </c>
      <c r="D28" s="517">
        <v>0.57339739799499501</v>
      </c>
    </row>
    <row r="29" spans="1:4" x14ac:dyDescent="0.2">
      <c r="A29" s="5" t="s">
        <v>46</v>
      </c>
      <c r="B29" s="519" t="s">
        <v>1</v>
      </c>
      <c r="C29" s="516" t="s">
        <v>1</v>
      </c>
      <c r="D29" s="516" t="s">
        <v>1</v>
      </c>
    </row>
    <row r="30" spans="1:4" x14ac:dyDescent="0.2">
      <c r="A30" s="2" t="s">
        <v>47</v>
      </c>
      <c r="B30" s="520">
        <v>56</v>
      </c>
      <c r="C30" s="517">
        <v>0.48014393448829701</v>
      </c>
      <c r="D30" s="517">
        <v>0.51985603570938099</v>
      </c>
    </row>
    <row r="31" spans="1:4" x14ac:dyDescent="0.2">
      <c r="A31" s="2" t="s">
        <v>48</v>
      </c>
      <c r="B31" s="520">
        <v>249</v>
      </c>
      <c r="C31" s="517">
        <v>0.57334297895431496</v>
      </c>
      <c r="D31" s="517">
        <v>0.42665702104568498</v>
      </c>
    </row>
    <row r="32" spans="1:4" x14ac:dyDescent="0.2">
      <c r="A32" s="2" t="s">
        <v>49</v>
      </c>
      <c r="B32" s="520">
        <v>174</v>
      </c>
      <c r="C32" s="517">
        <v>0.77179253101348899</v>
      </c>
      <c r="D32" s="517">
        <v>0.22820748388767201</v>
      </c>
    </row>
    <row r="33" spans="1:4" x14ac:dyDescent="0.2">
      <c r="A33" s="2" t="s">
        <v>50</v>
      </c>
      <c r="B33" s="520">
        <v>423</v>
      </c>
      <c r="C33" s="517">
        <v>0.800229251384735</v>
      </c>
      <c r="D33" s="517">
        <v>0.199770763516426</v>
      </c>
    </row>
    <row r="34" spans="1:4" x14ac:dyDescent="0.2">
      <c r="A34" s="5" t="s">
        <v>51</v>
      </c>
      <c r="B34" s="519" t="s">
        <v>1</v>
      </c>
      <c r="C34" s="516" t="s">
        <v>1</v>
      </c>
      <c r="D34" s="516" t="s">
        <v>1</v>
      </c>
    </row>
    <row r="35" spans="1:4" x14ac:dyDescent="0.2">
      <c r="A35" s="2" t="s">
        <v>52</v>
      </c>
      <c r="B35" s="520">
        <v>328</v>
      </c>
      <c r="C35" s="517">
        <v>0.64045798778533902</v>
      </c>
      <c r="D35" s="517">
        <v>0.35954201221466098</v>
      </c>
    </row>
    <row r="36" spans="1:4" x14ac:dyDescent="0.2">
      <c r="A36" s="2" t="s">
        <v>53</v>
      </c>
      <c r="B36" s="520">
        <v>403</v>
      </c>
      <c r="C36" s="517">
        <v>0.73847156763076804</v>
      </c>
      <c r="D36" s="517">
        <v>0.26152840256691001</v>
      </c>
    </row>
    <row r="37" spans="1:4" x14ac:dyDescent="0.2">
      <c r="A37" s="2" t="s">
        <v>54</v>
      </c>
      <c r="B37" s="520">
        <v>123</v>
      </c>
      <c r="C37" s="517">
        <v>0.74635350704193104</v>
      </c>
      <c r="D37" s="517">
        <v>0.25364652276039101</v>
      </c>
    </row>
    <row r="38" spans="1:4" x14ac:dyDescent="0.2">
      <c r="A38" s="2" t="s">
        <v>55</v>
      </c>
      <c r="B38" s="520">
        <v>108</v>
      </c>
      <c r="C38" s="517">
        <v>0.71527707576751698</v>
      </c>
      <c r="D38" s="517">
        <v>0.28472292423248302</v>
      </c>
    </row>
    <row r="39" spans="1:4" x14ac:dyDescent="0.2">
      <c r="A39" s="5" t="s">
        <v>56</v>
      </c>
      <c r="B39" s="519" t="s">
        <v>1</v>
      </c>
      <c r="C39" s="516" t="s">
        <v>1</v>
      </c>
      <c r="D39" s="516" t="s">
        <v>1</v>
      </c>
    </row>
    <row r="40" spans="1:4" x14ac:dyDescent="0.2">
      <c r="A40" s="2" t="s">
        <v>57</v>
      </c>
      <c r="B40" s="520">
        <v>848</v>
      </c>
      <c r="C40" s="517">
        <v>0.728648781776428</v>
      </c>
      <c r="D40" s="517">
        <v>0.271351188421249</v>
      </c>
    </row>
    <row r="41" spans="1:4" x14ac:dyDescent="0.2">
      <c r="A41" s="2" t="s">
        <v>58</v>
      </c>
      <c r="B41" s="520">
        <v>98</v>
      </c>
      <c r="C41" s="517">
        <v>0.52213007211685203</v>
      </c>
      <c r="D41" s="517">
        <v>0.47786989808082603</v>
      </c>
    </row>
    <row r="42" spans="1:4" x14ac:dyDescent="0.2">
      <c r="A42" s="5" t="s">
        <v>59</v>
      </c>
      <c r="B42" s="519" t="s">
        <v>1</v>
      </c>
      <c r="C42" s="516" t="s">
        <v>1</v>
      </c>
      <c r="D42" s="516" t="s">
        <v>1</v>
      </c>
    </row>
    <row r="43" spans="1:4" x14ac:dyDescent="0.2">
      <c r="A43" s="2" t="s">
        <v>60</v>
      </c>
      <c r="B43" s="520">
        <v>749</v>
      </c>
      <c r="C43" s="517">
        <v>0.72566580772399902</v>
      </c>
      <c r="D43" s="517">
        <v>0.27433422207832298</v>
      </c>
    </row>
    <row r="44" spans="1:4" x14ac:dyDescent="0.2">
      <c r="A44" s="2" t="s">
        <v>61</v>
      </c>
      <c r="B44" s="520">
        <v>124</v>
      </c>
      <c r="C44" s="517">
        <v>0.71356076002121005</v>
      </c>
      <c r="D44" s="517">
        <v>0.286439269781113</v>
      </c>
    </row>
    <row r="45" spans="1:4" x14ac:dyDescent="0.2">
      <c r="A45" s="2" t="s">
        <v>62</v>
      </c>
      <c r="B45" s="520">
        <v>83</v>
      </c>
      <c r="C45" s="517">
        <v>0.52236539125442505</v>
      </c>
      <c r="D45" s="517">
        <v>0.47763463854789701</v>
      </c>
    </row>
    <row r="46" spans="1:4" x14ac:dyDescent="0.2">
      <c r="A46" s="5" t="s">
        <v>63</v>
      </c>
      <c r="B46" s="519" t="s">
        <v>1</v>
      </c>
      <c r="C46" s="516" t="s">
        <v>1</v>
      </c>
      <c r="D46" s="516" t="s">
        <v>1</v>
      </c>
    </row>
    <row r="47" spans="1:4" x14ac:dyDescent="0.2">
      <c r="A47" s="2" t="s">
        <v>64</v>
      </c>
      <c r="B47" s="520">
        <v>109</v>
      </c>
      <c r="C47" s="517">
        <v>0.56068933010101296</v>
      </c>
      <c r="D47" s="517">
        <v>0.43931064009666398</v>
      </c>
    </row>
    <row r="48" spans="1:4" x14ac:dyDescent="0.2">
      <c r="A48" s="2" t="s">
        <v>65</v>
      </c>
      <c r="B48" s="520">
        <v>60</v>
      </c>
      <c r="C48" s="517">
        <v>0.70924288034439098</v>
      </c>
      <c r="D48" s="517">
        <v>0.29075711965560902</v>
      </c>
    </row>
    <row r="49" spans="1:4" x14ac:dyDescent="0.2">
      <c r="A49" s="2" t="s">
        <v>66</v>
      </c>
      <c r="B49" s="520">
        <v>132</v>
      </c>
      <c r="C49" s="517">
        <v>0.72736054658889804</v>
      </c>
      <c r="D49" s="517">
        <v>0.27263945341110202</v>
      </c>
    </row>
    <row r="50" spans="1:4" x14ac:dyDescent="0.2">
      <c r="A50" s="2" t="s">
        <v>67</v>
      </c>
      <c r="B50" s="520">
        <v>118</v>
      </c>
      <c r="C50" s="517">
        <v>0.70875573158264205</v>
      </c>
      <c r="D50" s="517">
        <v>0.29124426841735801</v>
      </c>
    </row>
    <row r="51" spans="1:4" x14ac:dyDescent="0.2">
      <c r="A51" s="2" t="s">
        <v>68</v>
      </c>
      <c r="B51" s="520">
        <v>126</v>
      </c>
      <c r="C51" s="517">
        <v>0.68395555019378695</v>
      </c>
      <c r="D51" s="517">
        <v>0.31604444980621299</v>
      </c>
    </row>
    <row r="52" spans="1:4" x14ac:dyDescent="0.2">
      <c r="A52" s="2" t="s">
        <v>69</v>
      </c>
      <c r="B52" s="520">
        <v>94</v>
      </c>
      <c r="C52" s="517">
        <v>0.65503293275833097</v>
      </c>
      <c r="D52" s="517">
        <v>0.34496709704399098</v>
      </c>
    </row>
    <row r="53" spans="1:4" x14ac:dyDescent="0.2">
      <c r="A53" s="2" t="s">
        <v>70</v>
      </c>
      <c r="B53" s="520">
        <v>54</v>
      </c>
      <c r="C53" s="517">
        <v>0.78205549716949496</v>
      </c>
      <c r="D53" s="517">
        <v>0.21794448792934401</v>
      </c>
    </row>
    <row r="54" spans="1:4" x14ac:dyDescent="0.2">
      <c r="A54" s="2" t="s">
        <v>71</v>
      </c>
      <c r="B54" s="520">
        <v>93</v>
      </c>
      <c r="C54" s="517">
        <v>0.74557566642761197</v>
      </c>
      <c r="D54" s="517">
        <v>0.25442433357238797</v>
      </c>
    </row>
    <row r="55" spans="1:4" x14ac:dyDescent="0.2">
      <c r="A55" s="2" t="s">
        <v>72</v>
      </c>
      <c r="B55" s="520">
        <v>53</v>
      </c>
      <c r="C55" s="517">
        <v>0.70903128385543801</v>
      </c>
      <c r="D55" s="517">
        <v>0.29096868634223899</v>
      </c>
    </row>
    <row r="56" spans="1:4" x14ac:dyDescent="0.2">
      <c r="A56" s="2" t="s">
        <v>73</v>
      </c>
      <c r="B56" s="520">
        <v>132</v>
      </c>
      <c r="C56" s="517">
        <v>0.66274785995483398</v>
      </c>
      <c r="D56" s="517">
        <v>0.33725214004516602</v>
      </c>
    </row>
    <row r="57" spans="1:4" x14ac:dyDescent="0.2">
      <c r="A57" s="5" t="s">
        <v>74</v>
      </c>
      <c r="B57" s="519" t="s">
        <v>1</v>
      </c>
      <c r="C57" s="516" t="s">
        <v>1</v>
      </c>
      <c r="D57" s="516" t="s">
        <v>1</v>
      </c>
    </row>
    <row r="58" spans="1:4" x14ac:dyDescent="0.2">
      <c r="A58" s="2" t="s">
        <v>75</v>
      </c>
      <c r="B58" s="520">
        <v>109</v>
      </c>
      <c r="C58" s="517">
        <v>0.56068933010101296</v>
      </c>
      <c r="D58" s="517">
        <v>0.43931064009666398</v>
      </c>
    </row>
    <row r="59" spans="1:4" x14ac:dyDescent="0.2">
      <c r="A59" s="2" t="s">
        <v>76</v>
      </c>
      <c r="B59" s="520">
        <v>575</v>
      </c>
      <c r="C59" s="517">
        <v>0.71681749820709195</v>
      </c>
      <c r="D59" s="517">
        <v>0.28318253159522999</v>
      </c>
    </row>
    <row r="60" spans="1:4" x14ac:dyDescent="0.2">
      <c r="A60" s="2" t="s">
        <v>77</v>
      </c>
      <c r="B60" s="520">
        <v>196</v>
      </c>
      <c r="C60" s="517">
        <v>0.71314603090286299</v>
      </c>
      <c r="D60" s="517">
        <v>0.28685396909713701</v>
      </c>
    </row>
    <row r="61" spans="1:4" x14ac:dyDescent="0.2">
      <c r="A61" s="2" t="s">
        <v>78</v>
      </c>
      <c r="B61" s="520">
        <v>91</v>
      </c>
      <c r="C61" s="517">
        <v>0.58443945646286</v>
      </c>
      <c r="D61" s="517">
        <v>0.415560573339462</v>
      </c>
    </row>
    <row r="62" spans="1:4" x14ac:dyDescent="0.2">
      <c r="A62" s="5" t="s">
        <v>79</v>
      </c>
      <c r="B62" s="519" t="s">
        <v>1</v>
      </c>
      <c r="C62" s="516" t="s">
        <v>1</v>
      </c>
      <c r="D62" s="516" t="s">
        <v>1</v>
      </c>
    </row>
    <row r="63" spans="1:4" x14ac:dyDescent="0.2">
      <c r="A63" s="2" t="s">
        <v>80</v>
      </c>
      <c r="B63" s="520">
        <v>797</v>
      </c>
      <c r="C63" s="517">
        <v>0.67641717195510898</v>
      </c>
      <c r="D63" s="517">
        <v>0.32358282804489102</v>
      </c>
    </row>
    <row r="64" spans="1:4" x14ac:dyDescent="0.2">
      <c r="A64" s="2" t="s">
        <v>81</v>
      </c>
      <c r="B64" s="520">
        <v>27</v>
      </c>
      <c r="C64" s="517" t="s">
        <v>1</v>
      </c>
      <c r="D64" s="517" t="s">
        <v>1</v>
      </c>
    </row>
    <row r="65" spans="1:4" x14ac:dyDescent="0.2">
      <c r="A65" s="2" t="s">
        <v>82</v>
      </c>
      <c r="B65" s="520">
        <v>49</v>
      </c>
      <c r="C65" s="517">
        <v>0.81868988275527999</v>
      </c>
      <c r="D65" s="517">
        <v>0.18131011724471999</v>
      </c>
    </row>
    <row r="66" spans="1:4" x14ac:dyDescent="0.2">
      <c r="A66" s="2" t="s">
        <v>83</v>
      </c>
      <c r="B66" s="520">
        <v>87</v>
      </c>
      <c r="C66" s="517">
        <v>0.74136179685592696</v>
      </c>
      <c r="D66" s="517">
        <v>0.25863817334175099</v>
      </c>
    </row>
    <row r="67" spans="1:4" x14ac:dyDescent="0.2">
      <c r="A67" s="5" t="s">
        <v>84</v>
      </c>
      <c r="B67" s="519" t="s">
        <v>1</v>
      </c>
      <c r="C67" s="516" t="s">
        <v>1</v>
      </c>
      <c r="D67" s="516" t="s">
        <v>1</v>
      </c>
    </row>
    <row r="68" spans="1:4" x14ac:dyDescent="0.2">
      <c r="A68" s="2" t="s">
        <v>85</v>
      </c>
      <c r="B68" s="520">
        <v>877</v>
      </c>
      <c r="C68" s="517">
        <v>0.696569383144379</v>
      </c>
      <c r="D68" s="517">
        <v>0.303430646657944</v>
      </c>
    </row>
    <row r="69" spans="1:4" x14ac:dyDescent="0.2">
      <c r="A69" s="2" t="s">
        <v>86</v>
      </c>
      <c r="B69" s="520">
        <v>14</v>
      </c>
      <c r="C69" s="517" t="s">
        <v>1</v>
      </c>
      <c r="D69" s="517" t="s">
        <v>1</v>
      </c>
    </row>
    <row r="70" spans="1:4" x14ac:dyDescent="0.2">
      <c r="A70" s="2" t="s">
        <v>87</v>
      </c>
      <c r="B70" s="520">
        <v>73</v>
      </c>
      <c r="C70" s="517">
        <v>0.63839715719223</v>
      </c>
      <c r="D70" s="517">
        <v>0.361602813005447</v>
      </c>
    </row>
    <row r="71" spans="1:4" x14ac:dyDescent="0.2">
      <c r="A71" s="2" t="s">
        <v>88</v>
      </c>
      <c r="B71" s="520">
        <v>6</v>
      </c>
      <c r="C71" s="517" t="s">
        <v>1</v>
      </c>
      <c r="D71" s="517" t="s">
        <v>1</v>
      </c>
    </row>
    <row r="72" spans="1:4" x14ac:dyDescent="0.2">
      <c r="A72" s="5" t="s">
        <v>89</v>
      </c>
      <c r="B72" s="519" t="s">
        <v>1</v>
      </c>
      <c r="C72" s="516" t="s">
        <v>1</v>
      </c>
      <c r="D72" s="516" t="s">
        <v>1</v>
      </c>
    </row>
    <row r="73" spans="1:4" x14ac:dyDescent="0.2">
      <c r="A73" s="2" t="s">
        <v>89</v>
      </c>
      <c r="B73" s="520">
        <v>821</v>
      </c>
      <c r="C73" s="517">
        <v>0.70222365856170699</v>
      </c>
      <c r="D73" s="517">
        <v>0.29777634143829301</v>
      </c>
    </row>
    <row r="74" spans="1:4" x14ac:dyDescent="0.2">
      <c r="A74" s="2" t="s">
        <v>90</v>
      </c>
      <c r="B74" s="520">
        <v>147</v>
      </c>
      <c r="C74" s="517">
        <v>0.60028654336929299</v>
      </c>
      <c r="D74" s="517">
        <v>0.39971345663070701</v>
      </c>
    </row>
    <row r="75" spans="1:4" x14ac:dyDescent="0.2">
      <c r="A75" s="5" t="s">
        <v>91</v>
      </c>
      <c r="B75" s="519" t="s">
        <v>1</v>
      </c>
      <c r="C75" s="516" t="s">
        <v>1</v>
      </c>
      <c r="D75" s="516" t="s">
        <v>1</v>
      </c>
    </row>
    <row r="76" spans="1:4" x14ac:dyDescent="0.2">
      <c r="A76" s="2" t="s">
        <v>92</v>
      </c>
      <c r="B76" s="520">
        <v>414</v>
      </c>
      <c r="C76" s="517">
        <v>0.64262294769287098</v>
      </c>
      <c r="D76" s="517">
        <v>0.35737705230712902</v>
      </c>
    </row>
    <row r="77" spans="1:4" x14ac:dyDescent="0.2">
      <c r="A77" s="2" t="s">
        <v>93</v>
      </c>
      <c r="B77" s="520">
        <v>170</v>
      </c>
      <c r="C77" s="517">
        <v>0.70704758167266801</v>
      </c>
      <c r="D77" s="517">
        <v>0.29295238852500899</v>
      </c>
    </row>
    <row r="78" spans="1:4" x14ac:dyDescent="0.2">
      <c r="A78" s="2" t="s">
        <v>94</v>
      </c>
      <c r="B78" s="520">
        <v>376</v>
      </c>
      <c r="C78" s="517">
        <v>0.74988651275634799</v>
      </c>
      <c r="D78" s="517">
        <v>0.25011345744133001</v>
      </c>
    </row>
    <row r="79" spans="1:4" x14ac:dyDescent="0.2">
      <c r="A79" s="5" t="s">
        <v>95</v>
      </c>
      <c r="B79" s="519" t="s">
        <v>1</v>
      </c>
      <c r="C79" s="516" t="s">
        <v>1</v>
      </c>
      <c r="D79" s="516" t="s">
        <v>1</v>
      </c>
    </row>
    <row r="80" spans="1:4" x14ac:dyDescent="0.2">
      <c r="A80" s="2" t="s">
        <v>96</v>
      </c>
      <c r="B80" s="520">
        <v>212</v>
      </c>
      <c r="C80" s="517">
        <v>0.70491772890090898</v>
      </c>
      <c r="D80" s="517">
        <v>0.29508224129676802</v>
      </c>
    </row>
    <row r="81" spans="1:4" x14ac:dyDescent="0.2">
      <c r="A81" s="2" t="s">
        <v>97</v>
      </c>
      <c r="B81" s="520">
        <v>163</v>
      </c>
      <c r="C81" s="517">
        <v>0.73810940980911299</v>
      </c>
      <c r="D81" s="517">
        <v>0.26189061999321001</v>
      </c>
    </row>
    <row r="82" spans="1:4" x14ac:dyDescent="0.2">
      <c r="A82" s="2" t="s">
        <v>98</v>
      </c>
      <c r="B82" s="520">
        <v>37</v>
      </c>
      <c r="C82" s="517">
        <v>0.52272236347198497</v>
      </c>
      <c r="D82" s="517">
        <v>0.47727763652801503</v>
      </c>
    </row>
    <row r="83" spans="1:4" x14ac:dyDescent="0.2">
      <c r="A83" s="2" t="s">
        <v>99</v>
      </c>
      <c r="B83" s="520">
        <v>133</v>
      </c>
      <c r="C83" s="517">
        <v>0.74867534637451205</v>
      </c>
      <c r="D83" s="517">
        <v>0.251324653625488</v>
      </c>
    </row>
    <row r="84" spans="1:4" x14ac:dyDescent="0.2">
      <c r="A84" s="2" t="s">
        <v>100</v>
      </c>
      <c r="B84" s="520">
        <v>45</v>
      </c>
      <c r="C84" s="517">
        <v>0.70801210403442405</v>
      </c>
      <c r="D84" s="517">
        <v>0.29198789596557601</v>
      </c>
    </row>
    <row r="85" spans="1:4" x14ac:dyDescent="0.2">
      <c r="A85" s="2" t="s">
        <v>101</v>
      </c>
      <c r="B85" s="520">
        <v>106</v>
      </c>
      <c r="C85" s="517">
        <v>0.76187711954116799</v>
      </c>
      <c r="D85" s="517">
        <v>0.23812289535999301</v>
      </c>
    </row>
    <row r="86" spans="1:4" x14ac:dyDescent="0.2">
      <c r="A86" s="2" t="s">
        <v>102</v>
      </c>
      <c r="B86" s="520">
        <v>33</v>
      </c>
      <c r="C86" s="517">
        <v>0.65624088048934903</v>
      </c>
      <c r="D86" s="517">
        <v>0.34375911951065102</v>
      </c>
    </row>
    <row r="87" spans="1:4" x14ac:dyDescent="0.2">
      <c r="A87" s="2" t="s">
        <v>103</v>
      </c>
      <c r="B87" s="520">
        <v>47</v>
      </c>
      <c r="C87" s="517">
        <v>0.70443040132522605</v>
      </c>
      <c r="D87" s="517">
        <v>0.295569568872452</v>
      </c>
    </row>
    <row r="88" spans="1:4" x14ac:dyDescent="0.2">
      <c r="A88" s="2" t="s">
        <v>104</v>
      </c>
      <c r="B88" s="520">
        <v>180</v>
      </c>
      <c r="C88" s="517">
        <v>0.60588377714157104</v>
      </c>
      <c r="D88" s="517">
        <v>0.39411622285842901</v>
      </c>
    </row>
    <row r="89" spans="1:4" x14ac:dyDescent="0.2">
      <c r="A89" s="5" t="s">
        <v>105</v>
      </c>
      <c r="B89" s="519" t="s">
        <v>1</v>
      </c>
      <c r="C89" s="516" t="s">
        <v>1</v>
      </c>
      <c r="D89" s="516" t="s">
        <v>1</v>
      </c>
    </row>
    <row r="90" spans="1:4" x14ac:dyDescent="0.2">
      <c r="A90" s="2" t="s">
        <v>106</v>
      </c>
      <c r="B90" s="520">
        <v>116</v>
      </c>
      <c r="C90" s="517">
        <v>0.50028467178344704</v>
      </c>
      <c r="D90" s="517">
        <v>0.49971529841423001</v>
      </c>
    </row>
    <row r="91" spans="1:4" x14ac:dyDescent="0.2">
      <c r="A91" s="2" t="s">
        <v>107</v>
      </c>
      <c r="B91" s="520">
        <v>263</v>
      </c>
      <c r="C91" s="517">
        <v>0.64060300588607799</v>
      </c>
      <c r="D91" s="517">
        <v>0.35939699411392201</v>
      </c>
    </row>
    <row r="92" spans="1:4" x14ac:dyDescent="0.2">
      <c r="A92" s="2" t="s">
        <v>108</v>
      </c>
      <c r="B92" s="520">
        <v>445</v>
      </c>
      <c r="C92" s="517">
        <v>0.77447479963302601</v>
      </c>
      <c r="D92" s="517">
        <v>0.22552521526813499</v>
      </c>
    </row>
    <row r="93" spans="1:4" x14ac:dyDescent="0.2">
      <c r="A93" s="2" t="s">
        <v>109</v>
      </c>
      <c r="B93" s="520">
        <v>76</v>
      </c>
      <c r="C93" s="517">
        <v>0.78935515880584695</v>
      </c>
      <c r="D93" s="517">
        <v>0.210644856095314</v>
      </c>
    </row>
    <row r="94" spans="1:4" x14ac:dyDescent="0.2">
      <c r="A94" s="5" t="s">
        <v>110</v>
      </c>
      <c r="B94" s="519" t="s">
        <v>1</v>
      </c>
      <c r="C94" s="516" t="s">
        <v>1</v>
      </c>
      <c r="D94" s="516" t="s">
        <v>1</v>
      </c>
    </row>
    <row r="95" spans="1:4" x14ac:dyDescent="0.2">
      <c r="A95" s="2" t="s">
        <v>106</v>
      </c>
      <c r="B95" s="520">
        <v>198</v>
      </c>
      <c r="C95" s="517">
        <v>0.54253786802291903</v>
      </c>
      <c r="D95" s="517">
        <v>0.45746213197708102</v>
      </c>
    </row>
    <row r="96" spans="1:4" x14ac:dyDescent="0.2">
      <c r="A96" s="2" t="s">
        <v>107</v>
      </c>
      <c r="B96" s="520">
        <v>309</v>
      </c>
      <c r="C96" s="517">
        <v>0.66263210773467995</v>
      </c>
      <c r="D96" s="517">
        <v>0.33736792206764199</v>
      </c>
    </row>
    <row r="97" spans="1:4" x14ac:dyDescent="0.2">
      <c r="A97" s="2" t="s">
        <v>108</v>
      </c>
      <c r="B97" s="520">
        <v>350</v>
      </c>
      <c r="C97" s="517">
        <v>0.81395441293716397</v>
      </c>
      <c r="D97" s="517">
        <v>0.186045587062836</v>
      </c>
    </row>
    <row r="98" spans="1:4" x14ac:dyDescent="0.2">
      <c r="A98" s="2" t="s">
        <v>109</v>
      </c>
      <c r="B98" s="520">
        <v>43</v>
      </c>
      <c r="C98" s="517">
        <v>0.81932908296585105</v>
      </c>
      <c r="D98" s="517">
        <v>0.18067093193531</v>
      </c>
    </row>
    <row r="99" spans="1:4" x14ac:dyDescent="0.2">
      <c r="A99" s="5" t="s">
        <v>111</v>
      </c>
      <c r="B99" s="519" t="s">
        <v>1</v>
      </c>
      <c r="C99" s="516" t="s">
        <v>1</v>
      </c>
      <c r="D99" s="516" t="s">
        <v>1</v>
      </c>
    </row>
    <row r="100" spans="1:4" x14ac:dyDescent="0.2">
      <c r="A100" s="2" t="s">
        <v>112</v>
      </c>
      <c r="B100" s="520">
        <v>65</v>
      </c>
      <c r="C100" s="517">
        <v>0.51797556877136197</v>
      </c>
      <c r="D100" s="517">
        <v>0.48202440142631497</v>
      </c>
    </row>
    <row r="101" spans="1:4" x14ac:dyDescent="0.2">
      <c r="A101" s="2" t="s">
        <v>113</v>
      </c>
      <c r="B101" s="520">
        <v>196</v>
      </c>
      <c r="C101" s="517">
        <v>0.57278388738632202</v>
      </c>
      <c r="D101" s="517">
        <v>0.42721614241599998</v>
      </c>
    </row>
    <row r="102" spans="1:4" x14ac:dyDescent="0.2">
      <c r="A102" s="2" t="s">
        <v>114</v>
      </c>
      <c r="B102" s="520">
        <v>221</v>
      </c>
      <c r="C102" s="517">
        <v>0.72511488199233998</v>
      </c>
      <c r="D102" s="517">
        <v>0.27488511800766002</v>
      </c>
    </row>
    <row r="103" spans="1:4" x14ac:dyDescent="0.2">
      <c r="A103" s="2" t="s">
        <v>115</v>
      </c>
      <c r="B103" s="520">
        <v>138</v>
      </c>
      <c r="C103" s="517">
        <v>0.70672643184661899</v>
      </c>
      <c r="D103" s="517">
        <v>0.29327359795570401</v>
      </c>
    </row>
    <row r="104" spans="1:4" x14ac:dyDescent="0.2">
      <c r="A104" s="2" t="s">
        <v>116</v>
      </c>
      <c r="B104" s="520">
        <v>122</v>
      </c>
      <c r="C104" s="517">
        <v>0.75652688741684004</v>
      </c>
      <c r="D104" s="517">
        <v>0.24347311258316001</v>
      </c>
    </row>
    <row r="105" spans="1:4" x14ac:dyDescent="0.2">
      <c r="A105" s="2" t="s">
        <v>117</v>
      </c>
      <c r="B105" s="520">
        <v>124</v>
      </c>
      <c r="C105" s="517">
        <v>0.82665961980819702</v>
      </c>
      <c r="D105" s="517">
        <v>0.17334039509296401</v>
      </c>
    </row>
    <row r="106" spans="1:4" x14ac:dyDescent="0.2">
      <c r="A106" s="2" t="s">
        <v>118</v>
      </c>
      <c r="B106" s="520">
        <v>98</v>
      </c>
      <c r="C106" s="517">
        <v>0.82383549213409402</v>
      </c>
      <c r="D106" s="517">
        <v>0.17616450786590601</v>
      </c>
    </row>
    <row r="107" spans="1:4" x14ac:dyDescent="0.2">
      <c r="A107" s="5" t="s">
        <v>111</v>
      </c>
      <c r="B107" s="519" t="s">
        <v>1</v>
      </c>
      <c r="C107" s="516" t="s">
        <v>1</v>
      </c>
      <c r="D107" s="516" t="s">
        <v>1</v>
      </c>
    </row>
    <row r="108" spans="1:4" x14ac:dyDescent="0.2">
      <c r="A108" s="2" t="s">
        <v>119</v>
      </c>
      <c r="B108" s="520">
        <v>261</v>
      </c>
      <c r="C108" s="517">
        <v>0.55430716276168801</v>
      </c>
      <c r="D108" s="517">
        <v>0.44569286704063399</v>
      </c>
    </row>
    <row r="109" spans="1:4" x14ac:dyDescent="0.2">
      <c r="A109" s="2" t="s">
        <v>120</v>
      </c>
      <c r="B109" s="520">
        <v>293</v>
      </c>
      <c r="C109" s="517">
        <v>0.72605323791503895</v>
      </c>
      <c r="D109" s="517">
        <v>0.27394676208496099</v>
      </c>
    </row>
    <row r="110" spans="1:4" x14ac:dyDescent="0.2">
      <c r="A110" s="2" t="s">
        <v>121</v>
      </c>
      <c r="B110" s="520">
        <v>188</v>
      </c>
      <c r="C110" s="517">
        <v>0.73332041501998901</v>
      </c>
      <c r="D110" s="517">
        <v>0.26667961478233299</v>
      </c>
    </row>
    <row r="111" spans="1:4" x14ac:dyDescent="0.2">
      <c r="A111" s="2" t="s">
        <v>122</v>
      </c>
      <c r="B111" s="520">
        <v>222</v>
      </c>
      <c r="C111" s="517">
        <v>0.82539433240890503</v>
      </c>
      <c r="D111" s="517">
        <v>0.174605667591095</v>
      </c>
    </row>
    <row r="112" spans="1:4" x14ac:dyDescent="0.2">
      <c r="A112" s="5" t="s">
        <v>111</v>
      </c>
      <c r="B112" s="519" t="s">
        <v>1</v>
      </c>
      <c r="C112" s="516" t="s">
        <v>1</v>
      </c>
      <c r="D112" s="516" t="s">
        <v>1</v>
      </c>
    </row>
    <row r="113" spans="1:4" x14ac:dyDescent="0.2">
      <c r="A113" s="2" t="s">
        <v>119</v>
      </c>
      <c r="B113" s="520">
        <v>261</v>
      </c>
      <c r="C113" s="517">
        <v>0.55430716276168801</v>
      </c>
      <c r="D113" s="517">
        <v>0.44569286704063399</v>
      </c>
    </row>
    <row r="114" spans="1:4" x14ac:dyDescent="0.2">
      <c r="A114" s="2" t="s">
        <v>123</v>
      </c>
      <c r="B114" s="520">
        <v>359</v>
      </c>
      <c r="C114" s="517">
        <v>0.71760803461074796</v>
      </c>
      <c r="D114" s="517">
        <v>0.28239196538925199</v>
      </c>
    </row>
    <row r="115" spans="1:4" x14ac:dyDescent="0.2">
      <c r="A115" s="2" t="s">
        <v>124</v>
      </c>
      <c r="B115" s="520">
        <v>344</v>
      </c>
      <c r="C115" s="517">
        <v>0.79443395137786899</v>
      </c>
      <c r="D115" s="517">
        <v>0.20556606352329301</v>
      </c>
    </row>
    <row r="116" spans="1:4" x14ac:dyDescent="0.2">
      <c r="A116" s="5" t="s">
        <v>125</v>
      </c>
      <c r="B116" s="519" t="s">
        <v>1</v>
      </c>
      <c r="C116" s="516" t="s">
        <v>1</v>
      </c>
      <c r="D116" s="516" t="s">
        <v>1</v>
      </c>
    </row>
    <row r="117" spans="1:4" x14ac:dyDescent="0.2">
      <c r="A117" s="2" t="s">
        <v>126</v>
      </c>
      <c r="B117" s="520">
        <v>138</v>
      </c>
      <c r="C117" s="517">
        <v>0.51851630210876498</v>
      </c>
      <c r="D117" s="517">
        <v>0.48148372769355802</v>
      </c>
    </row>
    <row r="118" spans="1:4" x14ac:dyDescent="0.2">
      <c r="A118" s="2" t="s">
        <v>127</v>
      </c>
      <c r="B118" s="520">
        <v>38</v>
      </c>
      <c r="C118" s="517">
        <v>0.65575265884399403</v>
      </c>
      <c r="D118" s="517">
        <v>0.34424731135368303</v>
      </c>
    </row>
    <row r="119" spans="1:4" x14ac:dyDescent="0.2">
      <c r="A119" s="2" t="s">
        <v>128</v>
      </c>
      <c r="B119" s="520">
        <v>65</v>
      </c>
      <c r="C119" s="517">
        <v>0.63600194454193104</v>
      </c>
      <c r="D119" s="517">
        <v>0.36399802565574602</v>
      </c>
    </row>
    <row r="120" spans="1:4" x14ac:dyDescent="0.2">
      <c r="A120" s="2" t="s">
        <v>129</v>
      </c>
      <c r="B120" s="520">
        <v>138</v>
      </c>
      <c r="C120" s="517">
        <v>0.63381898403167702</v>
      </c>
      <c r="D120" s="517">
        <v>0.36618101596832298</v>
      </c>
    </row>
    <row r="121" spans="1:4" x14ac:dyDescent="0.2">
      <c r="A121" s="2" t="s">
        <v>130</v>
      </c>
      <c r="B121" s="520">
        <v>130</v>
      </c>
      <c r="C121" s="517">
        <v>0.68411093950271595</v>
      </c>
      <c r="D121" s="517">
        <v>0.31588903069496199</v>
      </c>
    </row>
    <row r="122" spans="1:4" x14ac:dyDescent="0.2">
      <c r="A122" s="2" t="s">
        <v>131</v>
      </c>
      <c r="B122" s="520">
        <v>94</v>
      </c>
      <c r="C122" s="517">
        <v>0.77858537435531605</v>
      </c>
      <c r="D122" s="517">
        <v>0.221414655447006</v>
      </c>
    </row>
    <row r="123" spans="1:4" x14ac:dyDescent="0.2">
      <c r="A123" s="2" t="s">
        <v>132</v>
      </c>
      <c r="B123" s="520">
        <v>42</v>
      </c>
      <c r="C123" s="517">
        <v>0.89722031354904197</v>
      </c>
      <c r="D123" s="517">
        <v>0.102779693901539</v>
      </c>
    </row>
    <row r="124" spans="1:4" x14ac:dyDescent="0.2">
      <c r="A124" s="3" t="s">
        <v>133</v>
      </c>
      <c r="B124" s="521">
        <v>255</v>
      </c>
      <c r="C124" s="518">
        <v>0.813177049160004</v>
      </c>
      <c r="D124" s="518">
        <v>0.18682292103767401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396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25" t="s">
        <v>1</v>
      </c>
      <c r="C6" s="522" t="s">
        <v>1</v>
      </c>
      <c r="D6" s="522" t="s">
        <v>1</v>
      </c>
    </row>
    <row r="7" spans="1:4" x14ac:dyDescent="0.2">
      <c r="A7" s="2" t="s">
        <v>26</v>
      </c>
      <c r="B7" s="526">
        <v>954</v>
      </c>
      <c r="C7" s="523">
        <v>0.70020610094070401</v>
      </c>
      <c r="D7" s="523">
        <v>0.29979389905929599</v>
      </c>
    </row>
    <row r="8" spans="1:4" x14ac:dyDescent="0.2">
      <c r="A8" s="5" t="s">
        <v>27</v>
      </c>
      <c r="B8" s="525" t="s">
        <v>1</v>
      </c>
      <c r="C8" s="522" t="s">
        <v>1</v>
      </c>
      <c r="D8" s="522" t="s">
        <v>1</v>
      </c>
    </row>
    <row r="9" spans="1:4" x14ac:dyDescent="0.2">
      <c r="A9" s="2" t="s">
        <v>28</v>
      </c>
      <c r="B9" s="526">
        <v>336</v>
      </c>
      <c r="C9" s="523">
        <v>0.67735081911087003</v>
      </c>
      <c r="D9" s="523">
        <v>0.32264918088913003</v>
      </c>
    </row>
    <row r="10" spans="1:4" x14ac:dyDescent="0.2">
      <c r="A10" s="2" t="s">
        <v>29</v>
      </c>
      <c r="B10" s="526">
        <v>43</v>
      </c>
      <c r="C10" s="523">
        <v>0.810252785682678</v>
      </c>
      <c r="D10" s="523">
        <v>0.189747184514999</v>
      </c>
    </row>
    <row r="11" spans="1:4" x14ac:dyDescent="0.2">
      <c r="A11" s="2" t="s">
        <v>30</v>
      </c>
      <c r="B11" s="526">
        <v>140</v>
      </c>
      <c r="C11" s="523">
        <v>0.77284836769104004</v>
      </c>
      <c r="D11" s="523">
        <v>0.22715161740779899</v>
      </c>
    </row>
    <row r="12" spans="1:4" x14ac:dyDescent="0.2">
      <c r="A12" s="2" t="s">
        <v>31</v>
      </c>
      <c r="B12" s="526">
        <v>174</v>
      </c>
      <c r="C12" s="523">
        <v>0.67283278703689597</v>
      </c>
      <c r="D12" s="523">
        <v>0.32716721296310403</v>
      </c>
    </row>
    <row r="13" spans="1:4" x14ac:dyDescent="0.2">
      <c r="A13" s="2" t="s">
        <v>32</v>
      </c>
      <c r="B13" s="526">
        <v>80</v>
      </c>
      <c r="C13" s="523">
        <v>0.65887778997421298</v>
      </c>
      <c r="D13" s="523">
        <v>0.34112223982811002</v>
      </c>
    </row>
    <row r="14" spans="1:4" x14ac:dyDescent="0.2">
      <c r="A14" s="2" t="s">
        <v>33</v>
      </c>
      <c r="B14" s="526">
        <v>151</v>
      </c>
      <c r="C14" s="523">
        <v>0.75271701812744096</v>
      </c>
      <c r="D14" s="523">
        <v>0.24728299677372001</v>
      </c>
    </row>
    <row r="15" spans="1:4" x14ac:dyDescent="0.2">
      <c r="A15" s="5" t="s">
        <v>34</v>
      </c>
      <c r="B15" s="525" t="s">
        <v>1</v>
      </c>
      <c r="C15" s="522" t="s">
        <v>1</v>
      </c>
      <c r="D15" s="522" t="s">
        <v>1</v>
      </c>
    </row>
    <row r="16" spans="1:4" x14ac:dyDescent="0.2">
      <c r="A16" s="2" t="s">
        <v>35</v>
      </c>
      <c r="B16" s="526">
        <v>620</v>
      </c>
      <c r="C16" s="523">
        <v>0.71551322937011697</v>
      </c>
      <c r="D16" s="523">
        <v>0.28448677062988298</v>
      </c>
    </row>
    <row r="17" spans="1:4" x14ac:dyDescent="0.2">
      <c r="A17" s="2" t="s">
        <v>36</v>
      </c>
      <c r="B17" s="526">
        <v>44</v>
      </c>
      <c r="C17" s="523">
        <v>0.70241683721542403</v>
      </c>
      <c r="D17" s="523">
        <v>0.29758316278457603</v>
      </c>
    </row>
    <row r="18" spans="1:4" x14ac:dyDescent="0.2">
      <c r="A18" s="2" t="s">
        <v>37</v>
      </c>
      <c r="B18" s="526">
        <v>220</v>
      </c>
      <c r="C18" s="523">
        <v>0.68907678127288796</v>
      </c>
      <c r="D18" s="523">
        <v>0.31092321872711198</v>
      </c>
    </row>
    <row r="19" spans="1:4" x14ac:dyDescent="0.2">
      <c r="A19" s="2" t="s">
        <v>38</v>
      </c>
      <c r="B19" s="526">
        <v>48</v>
      </c>
      <c r="C19" s="523">
        <v>0.61513143777847301</v>
      </c>
      <c r="D19" s="523">
        <v>0.38486853241920499</v>
      </c>
    </row>
    <row r="20" spans="1:4" x14ac:dyDescent="0.2">
      <c r="A20" s="5" t="s">
        <v>39</v>
      </c>
      <c r="B20" s="525" t="s">
        <v>1</v>
      </c>
      <c r="C20" s="522" t="s">
        <v>1</v>
      </c>
      <c r="D20" s="522" t="s">
        <v>1</v>
      </c>
    </row>
    <row r="21" spans="1:4" x14ac:dyDescent="0.2">
      <c r="A21" s="2" t="s">
        <v>35</v>
      </c>
      <c r="B21" s="526">
        <v>620</v>
      </c>
      <c r="C21" s="523">
        <v>0.71551322937011697</v>
      </c>
      <c r="D21" s="523">
        <v>0.28448677062988298</v>
      </c>
    </row>
    <row r="22" spans="1:4" x14ac:dyDescent="0.2">
      <c r="A22" s="2" t="s">
        <v>40</v>
      </c>
      <c r="B22" s="526">
        <v>20</v>
      </c>
      <c r="C22" s="523" t="s">
        <v>1</v>
      </c>
      <c r="D22" s="523" t="s">
        <v>1</v>
      </c>
    </row>
    <row r="23" spans="1:4" x14ac:dyDescent="0.2">
      <c r="A23" s="2" t="s">
        <v>41</v>
      </c>
      <c r="B23" s="526">
        <v>20</v>
      </c>
      <c r="C23" s="523" t="s">
        <v>1</v>
      </c>
      <c r="D23" s="523" t="s">
        <v>1</v>
      </c>
    </row>
    <row r="24" spans="1:4" x14ac:dyDescent="0.2">
      <c r="A24" s="2" t="s">
        <v>42</v>
      </c>
      <c r="B24" s="526">
        <v>4</v>
      </c>
      <c r="C24" s="523" t="s">
        <v>1</v>
      </c>
      <c r="D24" s="523" t="s">
        <v>1</v>
      </c>
    </row>
    <row r="25" spans="1:4" x14ac:dyDescent="0.2">
      <c r="A25" s="2" t="s">
        <v>43</v>
      </c>
      <c r="B25" s="526">
        <v>1</v>
      </c>
      <c r="C25" s="523" t="s">
        <v>1</v>
      </c>
      <c r="D25" s="523" t="s">
        <v>1</v>
      </c>
    </row>
    <row r="26" spans="1:4" x14ac:dyDescent="0.2">
      <c r="A26" s="2" t="s">
        <v>37</v>
      </c>
      <c r="B26" s="526">
        <v>220</v>
      </c>
      <c r="C26" s="523">
        <v>0.68907678127288796</v>
      </c>
      <c r="D26" s="523">
        <v>0.31092321872711198</v>
      </c>
    </row>
    <row r="27" spans="1:4" x14ac:dyDescent="0.2">
      <c r="A27" s="2" t="s">
        <v>44</v>
      </c>
      <c r="B27" s="526">
        <v>7</v>
      </c>
      <c r="C27" s="523" t="s">
        <v>1</v>
      </c>
      <c r="D27" s="523" t="s">
        <v>1</v>
      </c>
    </row>
    <row r="28" spans="1:4" x14ac:dyDescent="0.2">
      <c r="A28" s="2" t="s">
        <v>45</v>
      </c>
      <c r="B28" s="526">
        <v>40</v>
      </c>
      <c r="C28" s="523">
        <v>0.59672427177429199</v>
      </c>
      <c r="D28" s="523">
        <v>0.40327575802803001</v>
      </c>
    </row>
    <row r="29" spans="1:4" x14ac:dyDescent="0.2">
      <c r="A29" s="5" t="s">
        <v>46</v>
      </c>
      <c r="B29" s="525" t="s">
        <v>1</v>
      </c>
      <c r="C29" s="522" t="s">
        <v>1</v>
      </c>
      <c r="D29" s="522" t="s">
        <v>1</v>
      </c>
    </row>
    <row r="30" spans="1:4" x14ac:dyDescent="0.2">
      <c r="A30" s="2" t="s">
        <v>47</v>
      </c>
      <c r="B30" s="526">
        <v>58</v>
      </c>
      <c r="C30" s="523">
        <v>0.52455794811248802</v>
      </c>
      <c r="D30" s="523">
        <v>0.47544208168983498</v>
      </c>
    </row>
    <row r="31" spans="1:4" x14ac:dyDescent="0.2">
      <c r="A31" s="2" t="s">
        <v>48</v>
      </c>
      <c r="B31" s="526">
        <v>242</v>
      </c>
      <c r="C31" s="523">
        <v>0.67435163259506203</v>
      </c>
      <c r="D31" s="523">
        <v>0.32564836740493802</v>
      </c>
    </row>
    <row r="32" spans="1:4" x14ac:dyDescent="0.2">
      <c r="A32" s="2" t="s">
        <v>49</v>
      </c>
      <c r="B32" s="526">
        <v>169</v>
      </c>
      <c r="C32" s="523">
        <v>0.735942602157593</v>
      </c>
      <c r="D32" s="523">
        <v>0.264057397842407</v>
      </c>
    </row>
    <row r="33" spans="1:4" x14ac:dyDescent="0.2">
      <c r="A33" s="2" t="s">
        <v>50</v>
      </c>
      <c r="B33" s="526">
        <v>419</v>
      </c>
      <c r="C33" s="523">
        <v>0.75456428527831998</v>
      </c>
      <c r="D33" s="523">
        <v>0.24543572962284099</v>
      </c>
    </row>
    <row r="34" spans="1:4" x14ac:dyDescent="0.2">
      <c r="A34" s="5" t="s">
        <v>51</v>
      </c>
      <c r="B34" s="525" t="s">
        <v>1</v>
      </c>
      <c r="C34" s="522" t="s">
        <v>1</v>
      </c>
      <c r="D34" s="522" t="s">
        <v>1</v>
      </c>
    </row>
    <row r="35" spans="1:4" x14ac:dyDescent="0.2">
      <c r="A35" s="2" t="s">
        <v>52</v>
      </c>
      <c r="B35" s="526">
        <v>325</v>
      </c>
      <c r="C35" s="523">
        <v>0.66208612918853804</v>
      </c>
      <c r="D35" s="523">
        <v>0.33791387081146201</v>
      </c>
    </row>
    <row r="36" spans="1:4" x14ac:dyDescent="0.2">
      <c r="A36" s="2" t="s">
        <v>53</v>
      </c>
      <c r="B36" s="526">
        <v>392</v>
      </c>
      <c r="C36" s="523">
        <v>0.72351390123367298</v>
      </c>
      <c r="D36" s="523">
        <v>0.27648609876632702</v>
      </c>
    </row>
    <row r="37" spans="1:4" x14ac:dyDescent="0.2">
      <c r="A37" s="2" t="s">
        <v>54</v>
      </c>
      <c r="B37" s="526">
        <v>121</v>
      </c>
      <c r="C37" s="523">
        <v>0.75693184137344405</v>
      </c>
      <c r="D37" s="523">
        <v>0.24306815862655601</v>
      </c>
    </row>
    <row r="38" spans="1:4" x14ac:dyDescent="0.2">
      <c r="A38" s="2" t="s">
        <v>55</v>
      </c>
      <c r="B38" s="526">
        <v>108</v>
      </c>
      <c r="C38" s="523">
        <v>0.78847754001617398</v>
      </c>
      <c r="D38" s="523">
        <v>0.21152244508266399</v>
      </c>
    </row>
    <row r="39" spans="1:4" x14ac:dyDescent="0.2">
      <c r="A39" s="5" t="s">
        <v>56</v>
      </c>
      <c r="B39" s="525" t="s">
        <v>1</v>
      </c>
      <c r="C39" s="522" t="s">
        <v>1</v>
      </c>
      <c r="D39" s="522" t="s">
        <v>1</v>
      </c>
    </row>
    <row r="40" spans="1:4" x14ac:dyDescent="0.2">
      <c r="A40" s="2" t="s">
        <v>57</v>
      </c>
      <c r="B40" s="526">
        <v>831</v>
      </c>
      <c r="C40" s="523">
        <v>0.72912728786468495</v>
      </c>
      <c r="D40" s="523">
        <v>0.270872741937637</v>
      </c>
    </row>
    <row r="41" spans="1:4" x14ac:dyDescent="0.2">
      <c r="A41" s="2" t="s">
        <v>58</v>
      </c>
      <c r="B41" s="526">
        <v>97</v>
      </c>
      <c r="C41" s="523">
        <v>0.57173317670822099</v>
      </c>
      <c r="D41" s="523">
        <v>0.42826679348945601</v>
      </c>
    </row>
    <row r="42" spans="1:4" x14ac:dyDescent="0.2">
      <c r="A42" s="5" t="s">
        <v>59</v>
      </c>
      <c r="B42" s="525" t="s">
        <v>1</v>
      </c>
      <c r="C42" s="522" t="s">
        <v>1</v>
      </c>
      <c r="D42" s="522" t="s">
        <v>1</v>
      </c>
    </row>
    <row r="43" spans="1:4" x14ac:dyDescent="0.2">
      <c r="A43" s="2" t="s">
        <v>60</v>
      </c>
      <c r="B43" s="526">
        <v>734</v>
      </c>
      <c r="C43" s="523">
        <v>0.72822630405426003</v>
      </c>
      <c r="D43" s="523">
        <v>0.27177369594574002</v>
      </c>
    </row>
    <row r="44" spans="1:4" x14ac:dyDescent="0.2">
      <c r="A44" s="2" t="s">
        <v>61</v>
      </c>
      <c r="B44" s="526">
        <v>121</v>
      </c>
      <c r="C44" s="523">
        <v>0.75022155046463002</v>
      </c>
      <c r="D44" s="523">
        <v>0.24977847933769201</v>
      </c>
    </row>
    <row r="45" spans="1:4" x14ac:dyDescent="0.2">
      <c r="A45" s="2" t="s">
        <v>62</v>
      </c>
      <c r="B45" s="526">
        <v>82</v>
      </c>
      <c r="C45" s="523">
        <v>0.53633087873458896</v>
      </c>
      <c r="D45" s="523">
        <v>0.46366912126541099</v>
      </c>
    </row>
    <row r="46" spans="1:4" x14ac:dyDescent="0.2">
      <c r="A46" s="5" t="s">
        <v>63</v>
      </c>
      <c r="B46" s="525" t="s">
        <v>1</v>
      </c>
      <c r="C46" s="522" t="s">
        <v>1</v>
      </c>
      <c r="D46" s="522" t="s">
        <v>1</v>
      </c>
    </row>
    <row r="47" spans="1:4" x14ac:dyDescent="0.2">
      <c r="A47" s="2" t="s">
        <v>64</v>
      </c>
      <c r="B47" s="526">
        <v>107</v>
      </c>
      <c r="C47" s="523">
        <v>0.51639056205749501</v>
      </c>
      <c r="D47" s="523">
        <v>0.48360943794250499</v>
      </c>
    </row>
    <row r="48" spans="1:4" x14ac:dyDescent="0.2">
      <c r="A48" s="2" t="s">
        <v>65</v>
      </c>
      <c r="B48" s="526">
        <v>63</v>
      </c>
      <c r="C48" s="523">
        <v>0.73461806774139404</v>
      </c>
      <c r="D48" s="523">
        <v>0.26538190245628401</v>
      </c>
    </row>
    <row r="49" spans="1:4" x14ac:dyDescent="0.2">
      <c r="A49" s="2" t="s">
        <v>66</v>
      </c>
      <c r="B49" s="526">
        <v>133</v>
      </c>
      <c r="C49" s="523">
        <v>0.74658638238906905</v>
      </c>
      <c r="D49" s="523">
        <v>0.25341361761093101</v>
      </c>
    </row>
    <row r="50" spans="1:4" x14ac:dyDescent="0.2">
      <c r="A50" s="2" t="s">
        <v>67</v>
      </c>
      <c r="B50" s="526">
        <v>115</v>
      </c>
      <c r="C50" s="523">
        <v>0.70279562473297097</v>
      </c>
      <c r="D50" s="523">
        <v>0.29720437526702898</v>
      </c>
    </row>
    <row r="51" spans="1:4" x14ac:dyDescent="0.2">
      <c r="A51" s="2" t="s">
        <v>68</v>
      </c>
      <c r="B51" s="526">
        <v>121</v>
      </c>
      <c r="C51" s="523">
        <v>0.67230278253555298</v>
      </c>
      <c r="D51" s="523">
        <v>0.32769721746444702</v>
      </c>
    </row>
    <row r="52" spans="1:4" x14ac:dyDescent="0.2">
      <c r="A52" s="2" t="s">
        <v>69</v>
      </c>
      <c r="B52" s="526">
        <v>94</v>
      </c>
      <c r="C52" s="523">
        <v>0.78310567140579201</v>
      </c>
      <c r="D52" s="523">
        <v>0.21689434349536901</v>
      </c>
    </row>
    <row r="53" spans="1:4" x14ac:dyDescent="0.2">
      <c r="A53" s="2" t="s">
        <v>70</v>
      </c>
      <c r="B53" s="526">
        <v>50</v>
      </c>
      <c r="C53" s="523">
        <v>0.56040841341018699</v>
      </c>
      <c r="D53" s="523">
        <v>0.43959158658981301</v>
      </c>
    </row>
    <row r="54" spans="1:4" x14ac:dyDescent="0.2">
      <c r="A54" s="2" t="s">
        <v>71</v>
      </c>
      <c r="B54" s="526">
        <v>93</v>
      </c>
      <c r="C54" s="523">
        <v>0.77398473024368297</v>
      </c>
      <c r="D54" s="523">
        <v>0.226015284657478</v>
      </c>
    </row>
    <row r="55" spans="1:4" x14ac:dyDescent="0.2">
      <c r="A55" s="2" t="s">
        <v>72</v>
      </c>
      <c r="B55" s="526">
        <v>50</v>
      </c>
      <c r="C55" s="523">
        <v>0.75217157602310203</v>
      </c>
      <c r="D55" s="523">
        <v>0.247828453779221</v>
      </c>
    </row>
    <row r="56" spans="1:4" x14ac:dyDescent="0.2">
      <c r="A56" s="2" t="s">
        <v>73</v>
      </c>
      <c r="B56" s="526">
        <v>128</v>
      </c>
      <c r="C56" s="523">
        <v>0.71259194612503096</v>
      </c>
      <c r="D56" s="523">
        <v>0.28740802407264698</v>
      </c>
    </row>
    <row r="57" spans="1:4" x14ac:dyDescent="0.2">
      <c r="A57" s="5" t="s">
        <v>74</v>
      </c>
      <c r="B57" s="525" t="s">
        <v>1</v>
      </c>
      <c r="C57" s="522" t="s">
        <v>1</v>
      </c>
      <c r="D57" s="522" t="s">
        <v>1</v>
      </c>
    </row>
    <row r="58" spans="1:4" x14ac:dyDescent="0.2">
      <c r="A58" s="2" t="s">
        <v>75</v>
      </c>
      <c r="B58" s="526">
        <v>107</v>
      </c>
      <c r="C58" s="523">
        <v>0.51639056205749501</v>
      </c>
      <c r="D58" s="523">
        <v>0.48360943794250499</v>
      </c>
    </row>
    <row r="59" spans="1:4" x14ac:dyDescent="0.2">
      <c r="A59" s="2" t="s">
        <v>76</v>
      </c>
      <c r="B59" s="526">
        <v>565</v>
      </c>
      <c r="C59" s="523">
        <v>0.74842894077301003</v>
      </c>
      <c r="D59" s="523">
        <v>0.25157108902931202</v>
      </c>
    </row>
    <row r="60" spans="1:4" x14ac:dyDescent="0.2">
      <c r="A60" s="2" t="s">
        <v>77</v>
      </c>
      <c r="B60" s="526">
        <v>192</v>
      </c>
      <c r="C60" s="523">
        <v>0.64001387357711803</v>
      </c>
      <c r="D60" s="523">
        <v>0.35998609662056003</v>
      </c>
    </row>
    <row r="61" spans="1:4" x14ac:dyDescent="0.2">
      <c r="A61" s="2" t="s">
        <v>78</v>
      </c>
      <c r="B61" s="526">
        <v>90</v>
      </c>
      <c r="C61" s="523">
        <v>0.73377329111099199</v>
      </c>
      <c r="D61" s="523">
        <v>0.26622667908668501</v>
      </c>
    </row>
    <row r="62" spans="1:4" x14ac:dyDescent="0.2">
      <c r="A62" s="5" t="s">
        <v>79</v>
      </c>
      <c r="B62" s="525" t="s">
        <v>1</v>
      </c>
      <c r="C62" s="522" t="s">
        <v>1</v>
      </c>
      <c r="D62" s="522" t="s">
        <v>1</v>
      </c>
    </row>
    <row r="63" spans="1:4" x14ac:dyDescent="0.2">
      <c r="A63" s="2" t="s">
        <v>80</v>
      </c>
      <c r="B63" s="526">
        <v>782</v>
      </c>
      <c r="C63" s="523">
        <v>0.68619722127914395</v>
      </c>
      <c r="D63" s="523">
        <v>0.31380280852317799</v>
      </c>
    </row>
    <row r="64" spans="1:4" x14ac:dyDescent="0.2">
      <c r="A64" s="2" t="s">
        <v>81</v>
      </c>
      <c r="B64" s="526">
        <v>27</v>
      </c>
      <c r="C64" s="523" t="s">
        <v>1</v>
      </c>
      <c r="D64" s="523" t="s">
        <v>1</v>
      </c>
    </row>
    <row r="65" spans="1:4" x14ac:dyDescent="0.2">
      <c r="A65" s="2" t="s">
        <v>82</v>
      </c>
      <c r="B65" s="526">
        <v>49</v>
      </c>
      <c r="C65" s="523">
        <v>0.59291571378707897</v>
      </c>
      <c r="D65" s="523">
        <v>0.40708425641059898</v>
      </c>
    </row>
    <row r="66" spans="1:4" x14ac:dyDescent="0.2">
      <c r="A66" s="2" t="s">
        <v>83</v>
      </c>
      <c r="B66" s="526">
        <v>86</v>
      </c>
      <c r="C66" s="523">
        <v>0.90388309955596902</v>
      </c>
      <c r="D66" s="523">
        <v>9.6116900444030803E-2</v>
      </c>
    </row>
    <row r="67" spans="1:4" x14ac:dyDescent="0.2">
      <c r="A67" s="5" t="s">
        <v>84</v>
      </c>
      <c r="B67" s="525" t="s">
        <v>1</v>
      </c>
      <c r="C67" s="522" t="s">
        <v>1</v>
      </c>
      <c r="D67" s="522" t="s">
        <v>1</v>
      </c>
    </row>
    <row r="68" spans="1:4" x14ac:dyDescent="0.2">
      <c r="A68" s="2" t="s">
        <v>85</v>
      </c>
      <c r="B68" s="526">
        <v>860</v>
      </c>
      <c r="C68" s="523">
        <v>0.70034092664718595</v>
      </c>
      <c r="D68" s="523">
        <v>0.299659103155136</v>
      </c>
    </row>
    <row r="69" spans="1:4" x14ac:dyDescent="0.2">
      <c r="A69" s="2" t="s">
        <v>86</v>
      </c>
      <c r="B69" s="526">
        <v>14</v>
      </c>
      <c r="C69" s="523" t="s">
        <v>1</v>
      </c>
      <c r="D69" s="523" t="s">
        <v>1</v>
      </c>
    </row>
    <row r="70" spans="1:4" x14ac:dyDescent="0.2">
      <c r="A70" s="2" t="s">
        <v>87</v>
      </c>
      <c r="B70" s="526">
        <v>73</v>
      </c>
      <c r="C70" s="523">
        <v>0.666254222393036</v>
      </c>
      <c r="D70" s="523">
        <v>0.333745777606964</v>
      </c>
    </row>
    <row r="71" spans="1:4" x14ac:dyDescent="0.2">
      <c r="A71" s="2" t="s">
        <v>88</v>
      </c>
      <c r="B71" s="526">
        <v>6</v>
      </c>
      <c r="C71" s="523" t="s">
        <v>1</v>
      </c>
      <c r="D71" s="523" t="s">
        <v>1</v>
      </c>
    </row>
    <row r="72" spans="1:4" x14ac:dyDescent="0.2">
      <c r="A72" s="5" t="s">
        <v>89</v>
      </c>
      <c r="B72" s="525" t="s">
        <v>1</v>
      </c>
      <c r="C72" s="522" t="s">
        <v>1</v>
      </c>
      <c r="D72" s="522" t="s">
        <v>1</v>
      </c>
    </row>
    <row r="73" spans="1:4" x14ac:dyDescent="0.2">
      <c r="A73" s="2" t="s">
        <v>89</v>
      </c>
      <c r="B73" s="526">
        <v>802</v>
      </c>
      <c r="C73" s="523">
        <v>0.67201721668243397</v>
      </c>
      <c r="D73" s="523">
        <v>0.32798281311988797</v>
      </c>
    </row>
    <row r="74" spans="1:4" x14ac:dyDescent="0.2">
      <c r="A74" s="2" t="s">
        <v>90</v>
      </c>
      <c r="B74" s="526">
        <v>149</v>
      </c>
      <c r="C74" s="523">
        <v>0.89318090677261397</v>
      </c>
      <c r="D74" s="523">
        <v>0.106819085776806</v>
      </c>
    </row>
    <row r="75" spans="1:4" x14ac:dyDescent="0.2">
      <c r="A75" s="5" t="s">
        <v>91</v>
      </c>
      <c r="B75" s="525" t="s">
        <v>1</v>
      </c>
      <c r="C75" s="522" t="s">
        <v>1</v>
      </c>
      <c r="D75" s="522" t="s">
        <v>1</v>
      </c>
    </row>
    <row r="76" spans="1:4" x14ac:dyDescent="0.2">
      <c r="A76" s="2" t="s">
        <v>92</v>
      </c>
      <c r="B76" s="526">
        <v>408</v>
      </c>
      <c r="C76" s="523">
        <v>0.63600796461105302</v>
      </c>
      <c r="D76" s="523">
        <v>0.36399200558662398</v>
      </c>
    </row>
    <row r="77" spans="1:4" x14ac:dyDescent="0.2">
      <c r="A77" s="2" t="s">
        <v>93</v>
      </c>
      <c r="B77" s="526">
        <v>170</v>
      </c>
      <c r="C77" s="523">
        <v>0.73724067211151101</v>
      </c>
      <c r="D77" s="523">
        <v>0.26275932788848899</v>
      </c>
    </row>
    <row r="78" spans="1:4" x14ac:dyDescent="0.2">
      <c r="A78" s="2" t="s">
        <v>94</v>
      </c>
      <c r="B78" s="526">
        <v>364</v>
      </c>
      <c r="C78" s="523">
        <v>0.75656116008758501</v>
      </c>
      <c r="D78" s="523">
        <v>0.243438825011253</v>
      </c>
    </row>
    <row r="79" spans="1:4" x14ac:dyDescent="0.2">
      <c r="A79" s="5" t="s">
        <v>95</v>
      </c>
      <c r="B79" s="525" t="s">
        <v>1</v>
      </c>
      <c r="C79" s="522" t="s">
        <v>1</v>
      </c>
      <c r="D79" s="522" t="s">
        <v>1</v>
      </c>
    </row>
    <row r="80" spans="1:4" x14ac:dyDescent="0.2">
      <c r="A80" s="2" t="s">
        <v>96</v>
      </c>
      <c r="B80" s="526">
        <v>210</v>
      </c>
      <c r="C80" s="523">
        <v>0.77054220438003496</v>
      </c>
      <c r="D80" s="523">
        <v>0.22945782542228699</v>
      </c>
    </row>
    <row r="81" spans="1:4" x14ac:dyDescent="0.2">
      <c r="A81" s="2" t="s">
        <v>97</v>
      </c>
      <c r="B81" s="526">
        <v>164</v>
      </c>
      <c r="C81" s="523">
        <v>0.87679046392440796</v>
      </c>
      <c r="D81" s="523">
        <v>0.12320951372385</v>
      </c>
    </row>
    <row r="82" spans="1:4" x14ac:dyDescent="0.2">
      <c r="A82" s="2" t="s">
        <v>98</v>
      </c>
      <c r="B82" s="526">
        <v>37</v>
      </c>
      <c r="C82" s="523">
        <v>0.71505326032638505</v>
      </c>
      <c r="D82" s="523">
        <v>0.284946709871292</v>
      </c>
    </row>
    <row r="83" spans="1:4" x14ac:dyDescent="0.2">
      <c r="A83" s="2" t="s">
        <v>99</v>
      </c>
      <c r="B83" s="526">
        <v>124</v>
      </c>
      <c r="C83" s="523">
        <v>0.59066760540008501</v>
      </c>
      <c r="D83" s="523">
        <v>0.40933242440223699</v>
      </c>
    </row>
    <row r="84" spans="1:4" x14ac:dyDescent="0.2">
      <c r="A84" s="2" t="s">
        <v>100</v>
      </c>
      <c r="B84" s="526">
        <v>45</v>
      </c>
      <c r="C84" s="523">
        <v>0.65199613571167003</v>
      </c>
      <c r="D84" s="523">
        <v>0.34800386428833002</v>
      </c>
    </row>
    <row r="85" spans="1:4" x14ac:dyDescent="0.2">
      <c r="A85" s="2" t="s">
        <v>101</v>
      </c>
      <c r="B85" s="526">
        <v>101</v>
      </c>
      <c r="C85" s="523">
        <v>0.58491402864456199</v>
      </c>
      <c r="D85" s="523">
        <v>0.41508594155311601</v>
      </c>
    </row>
    <row r="86" spans="1:4" x14ac:dyDescent="0.2">
      <c r="A86" s="2" t="s">
        <v>102</v>
      </c>
      <c r="B86" s="526">
        <v>32</v>
      </c>
      <c r="C86" s="523">
        <v>0.689830541610718</v>
      </c>
      <c r="D86" s="523">
        <v>0.310169488191605</v>
      </c>
    </row>
    <row r="87" spans="1:4" x14ac:dyDescent="0.2">
      <c r="A87" s="2" t="s">
        <v>103</v>
      </c>
      <c r="B87" s="526">
        <v>47</v>
      </c>
      <c r="C87" s="523">
        <v>0.78236883878707897</v>
      </c>
      <c r="D87" s="523">
        <v>0.217631176114082</v>
      </c>
    </row>
    <row r="88" spans="1:4" x14ac:dyDescent="0.2">
      <c r="A88" s="2" t="s">
        <v>104</v>
      </c>
      <c r="B88" s="526">
        <v>178</v>
      </c>
      <c r="C88" s="523">
        <v>0.62451004981994596</v>
      </c>
      <c r="D88" s="523">
        <v>0.37548992037773099</v>
      </c>
    </row>
    <row r="89" spans="1:4" x14ac:dyDescent="0.2">
      <c r="A89" s="5" t="s">
        <v>105</v>
      </c>
      <c r="B89" s="525" t="s">
        <v>1</v>
      </c>
      <c r="C89" s="522" t="s">
        <v>1</v>
      </c>
      <c r="D89" s="522" t="s">
        <v>1</v>
      </c>
    </row>
    <row r="90" spans="1:4" x14ac:dyDescent="0.2">
      <c r="A90" s="2" t="s">
        <v>106</v>
      </c>
      <c r="B90" s="526">
        <v>117</v>
      </c>
      <c r="C90" s="523">
        <v>0.62081748247146595</v>
      </c>
      <c r="D90" s="523">
        <v>0.37918251752853399</v>
      </c>
    </row>
    <row r="91" spans="1:4" x14ac:dyDescent="0.2">
      <c r="A91" s="2" t="s">
        <v>107</v>
      </c>
      <c r="B91" s="526">
        <v>253</v>
      </c>
      <c r="C91" s="523">
        <v>0.65222531557083097</v>
      </c>
      <c r="D91" s="523">
        <v>0.34777465462684598</v>
      </c>
    </row>
    <row r="92" spans="1:4" x14ac:dyDescent="0.2">
      <c r="A92" s="2" t="s">
        <v>108</v>
      </c>
      <c r="B92" s="526">
        <v>440</v>
      </c>
      <c r="C92" s="523">
        <v>0.74896895885467496</v>
      </c>
      <c r="D92" s="523">
        <v>0.25103107094764698</v>
      </c>
    </row>
    <row r="93" spans="1:4" x14ac:dyDescent="0.2">
      <c r="A93" s="2" t="s">
        <v>109</v>
      </c>
      <c r="B93" s="526">
        <v>76</v>
      </c>
      <c r="C93" s="523">
        <v>0.81230002641677901</v>
      </c>
      <c r="D93" s="523">
        <v>0.18770000338554399</v>
      </c>
    </row>
    <row r="94" spans="1:4" x14ac:dyDescent="0.2">
      <c r="A94" s="5" t="s">
        <v>110</v>
      </c>
      <c r="B94" s="525" t="s">
        <v>1</v>
      </c>
      <c r="C94" s="522" t="s">
        <v>1</v>
      </c>
      <c r="D94" s="522" t="s">
        <v>1</v>
      </c>
    </row>
    <row r="95" spans="1:4" x14ac:dyDescent="0.2">
      <c r="A95" s="2" t="s">
        <v>106</v>
      </c>
      <c r="B95" s="526">
        <v>195</v>
      </c>
      <c r="C95" s="523">
        <v>0.63365352153778098</v>
      </c>
      <c r="D95" s="523">
        <v>0.36634650826454201</v>
      </c>
    </row>
    <row r="96" spans="1:4" x14ac:dyDescent="0.2">
      <c r="A96" s="2" t="s">
        <v>107</v>
      </c>
      <c r="B96" s="526">
        <v>303</v>
      </c>
      <c r="C96" s="523">
        <v>0.68035298585891701</v>
      </c>
      <c r="D96" s="523">
        <v>0.31964701414108299</v>
      </c>
    </row>
    <row r="97" spans="1:4" x14ac:dyDescent="0.2">
      <c r="A97" s="2" t="s">
        <v>108</v>
      </c>
      <c r="B97" s="526">
        <v>346</v>
      </c>
      <c r="C97" s="523">
        <v>0.76191425323486295</v>
      </c>
      <c r="D97" s="523">
        <v>0.238085746765137</v>
      </c>
    </row>
    <row r="98" spans="1:4" x14ac:dyDescent="0.2">
      <c r="A98" s="2" t="s">
        <v>109</v>
      </c>
      <c r="B98" s="526">
        <v>42</v>
      </c>
      <c r="C98" s="523">
        <v>0.83201223611831698</v>
      </c>
      <c r="D98" s="523">
        <v>0.16798777878284499</v>
      </c>
    </row>
    <row r="99" spans="1:4" x14ac:dyDescent="0.2">
      <c r="A99" s="5" t="s">
        <v>111</v>
      </c>
      <c r="B99" s="525" t="s">
        <v>1</v>
      </c>
      <c r="C99" s="522" t="s">
        <v>1</v>
      </c>
      <c r="D99" s="522" t="s">
        <v>1</v>
      </c>
    </row>
    <row r="100" spans="1:4" x14ac:dyDescent="0.2">
      <c r="A100" s="2" t="s">
        <v>112</v>
      </c>
      <c r="B100" s="526">
        <v>65</v>
      </c>
      <c r="C100" s="523">
        <v>0.60404157638549805</v>
      </c>
      <c r="D100" s="523">
        <v>0.39595839381218001</v>
      </c>
    </row>
    <row r="101" spans="1:4" x14ac:dyDescent="0.2">
      <c r="A101" s="2" t="s">
        <v>113</v>
      </c>
      <c r="B101" s="526">
        <v>196</v>
      </c>
      <c r="C101" s="523">
        <v>0.60659074783325195</v>
      </c>
      <c r="D101" s="523">
        <v>0.39340922236442599</v>
      </c>
    </row>
    <row r="102" spans="1:4" x14ac:dyDescent="0.2">
      <c r="A102" s="2" t="s">
        <v>114</v>
      </c>
      <c r="B102" s="526">
        <v>220</v>
      </c>
      <c r="C102" s="523">
        <v>0.75814652442932096</v>
      </c>
      <c r="D102" s="523">
        <v>0.24185347557067899</v>
      </c>
    </row>
    <row r="103" spans="1:4" x14ac:dyDescent="0.2">
      <c r="A103" s="2" t="s">
        <v>115</v>
      </c>
      <c r="B103" s="526">
        <v>139</v>
      </c>
      <c r="C103" s="523">
        <v>0.74367517232894897</v>
      </c>
      <c r="D103" s="523">
        <v>0.25632485747337302</v>
      </c>
    </row>
    <row r="104" spans="1:4" x14ac:dyDescent="0.2">
      <c r="A104" s="2" t="s">
        <v>116</v>
      </c>
      <c r="B104" s="526">
        <v>119</v>
      </c>
      <c r="C104" s="523">
        <v>0.79903262853622403</v>
      </c>
      <c r="D104" s="523">
        <v>0.200967371463776</v>
      </c>
    </row>
    <row r="105" spans="1:4" x14ac:dyDescent="0.2">
      <c r="A105" s="2" t="s">
        <v>117</v>
      </c>
      <c r="B105" s="526">
        <v>121</v>
      </c>
      <c r="C105" s="523">
        <v>0.70066332817077603</v>
      </c>
      <c r="D105" s="523">
        <v>0.29933667182922402</v>
      </c>
    </row>
    <row r="106" spans="1:4" x14ac:dyDescent="0.2">
      <c r="A106" s="2" t="s">
        <v>118</v>
      </c>
      <c r="B106" s="526">
        <v>87</v>
      </c>
      <c r="C106" s="523">
        <v>0.68257623910903897</v>
      </c>
      <c r="D106" s="523">
        <v>0.31742373108863797</v>
      </c>
    </row>
    <row r="107" spans="1:4" x14ac:dyDescent="0.2">
      <c r="A107" s="5" t="s">
        <v>111</v>
      </c>
      <c r="B107" s="525" t="s">
        <v>1</v>
      </c>
      <c r="C107" s="522" t="s">
        <v>1</v>
      </c>
      <c r="D107" s="522" t="s">
        <v>1</v>
      </c>
    </row>
    <row r="108" spans="1:4" x14ac:dyDescent="0.2">
      <c r="A108" s="2" t="s">
        <v>119</v>
      </c>
      <c r="B108" s="526">
        <v>261</v>
      </c>
      <c r="C108" s="523">
        <v>0.60573250055313099</v>
      </c>
      <c r="D108" s="523">
        <v>0.39426749944686901</v>
      </c>
    </row>
    <row r="109" spans="1:4" x14ac:dyDescent="0.2">
      <c r="A109" s="2" t="s">
        <v>120</v>
      </c>
      <c r="B109" s="526">
        <v>293</v>
      </c>
      <c r="C109" s="523">
        <v>0.74984687566757202</v>
      </c>
      <c r="D109" s="523">
        <v>0.25015312433242798</v>
      </c>
    </row>
    <row r="110" spans="1:4" x14ac:dyDescent="0.2">
      <c r="A110" s="2" t="s">
        <v>121</v>
      </c>
      <c r="B110" s="526">
        <v>185</v>
      </c>
      <c r="C110" s="523">
        <v>0.78677904605865501</v>
      </c>
      <c r="D110" s="523">
        <v>0.21322092413902299</v>
      </c>
    </row>
    <row r="111" spans="1:4" x14ac:dyDescent="0.2">
      <c r="A111" s="2" t="s">
        <v>122</v>
      </c>
      <c r="B111" s="526">
        <v>208</v>
      </c>
      <c r="C111" s="523">
        <v>0.69287353754043601</v>
      </c>
      <c r="D111" s="523">
        <v>0.30712649226188699</v>
      </c>
    </row>
    <row r="112" spans="1:4" x14ac:dyDescent="0.2">
      <c r="A112" s="5" t="s">
        <v>111</v>
      </c>
      <c r="B112" s="525" t="s">
        <v>1</v>
      </c>
      <c r="C112" s="522" t="s">
        <v>1</v>
      </c>
      <c r="D112" s="522" t="s">
        <v>1</v>
      </c>
    </row>
    <row r="113" spans="1:4" x14ac:dyDescent="0.2">
      <c r="A113" s="2" t="s">
        <v>119</v>
      </c>
      <c r="B113" s="526">
        <v>261</v>
      </c>
      <c r="C113" s="523">
        <v>0.60573250055313099</v>
      </c>
      <c r="D113" s="523">
        <v>0.39426749944686901</v>
      </c>
    </row>
    <row r="114" spans="1:4" x14ac:dyDescent="0.2">
      <c r="A114" s="2" t="s">
        <v>123</v>
      </c>
      <c r="B114" s="526">
        <v>359</v>
      </c>
      <c r="C114" s="523">
        <v>0.75224816799163796</v>
      </c>
      <c r="D114" s="523">
        <v>0.24775181710720101</v>
      </c>
    </row>
    <row r="115" spans="1:4" x14ac:dyDescent="0.2">
      <c r="A115" s="2" t="s">
        <v>124</v>
      </c>
      <c r="B115" s="526">
        <v>327</v>
      </c>
      <c r="C115" s="523">
        <v>0.74129104614257801</v>
      </c>
      <c r="D115" s="523">
        <v>0.25870892405509899</v>
      </c>
    </row>
    <row r="116" spans="1:4" x14ac:dyDescent="0.2">
      <c r="A116" s="5" t="s">
        <v>125</v>
      </c>
      <c r="B116" s="525" t="s">
        <v>1</v>
      </c>
      <c r="C116" s="522" t="s">
        <v>1</v>
      </c>
      <c r="D116" s="522" t="s">
        <v>1</v>
      </c>
    </row>
    <row r="117" spans="1:4" x14ac:dyDescent="0.2">
      <c r="A117" s="2" t="s">
        <v>126</v>
      </c>
      <c r="B117" s="526">
        <v>138</v>
      </c>
      <c r="C117" s="523">
        <v>0.63204336166381803</v>
      </c>
      <c r="D117" s="523">
        <v>0.36795660853385898</v>
      </c>
    </row>
    <row r="118" spans="1:4" x14ac:dyDescent="0.2">
      <c r="A118" s="2" t="s">
        <v>127</v>
      </c>
      <c r="B118" s="526">
        <v>35</v>
      </c>
      <c r="C118" s="523">
        <v>0.67512583732605003</v>
      </c>
      <c r="D118" s="523">
        <v>0.32487419247627303</v>
      </c>
    </row>
    <row r="119" spans="1:4" x14ac:dyDescent="0.2">
      <c r="A119" s="2" t="s">
        <v>128</v>
      </c>
      <c r="B119" s="526">
        <v>62</v>
      </c>
      <c r="C119" s="523">
        <v>0.57852250337600697</v>
      </c>
      <c r="D119" s="523">
        <v>0.42147749662399298</v>
      </c>
    </row>
    <row r="120" spans="1:4" x14ac:dyDescent="0.2">
      <c r="A120" s="2" t="s">
        <v>129</v>
      </c>
      <c r="B120" s="526">
        <v>135</v>
      </c>
      <c r="C120" s="523">
        <v>0.67348605394363403</v>
      </c>
      <c r="D120" s="523">
        <v>0.32651394605636602</v>
      </c>
    </row>
    <row r="121" spans="1:4" x14ac:dyDescent="0.2">
      <c r="A121" s="2" t="s">
        <v>130</v>
      </c>
      <c r="B121" s="526">
        <v>130</v>
      </c>
      <c r="C121" s="523">
        <v>0.73426252603530895</v>
      </c>
      <c r="D121" s="523">
        <v>0.265737444162369</v>
      </c>
    </row>
    <row r="122" spans="1:4" x14ac:dyDescent="0.2">
      <c r="A122" s="2" t="s">
        <v>131</v>
      </c>
      <c r="B122" s="526">
        <v>93</v>
      </c>
      <c r="C122" s="523">
        <v>0.70549017190933205</v>
      </c>
      <c r="D122" s="523">
        <v>0.294509828090668</v>
      </c>
    </row>
    <row r="123" spans="1:4" x14ac:dyDescent="0.2">
      <c r="A123" s="2" t="s">
        <v>132</v>
      </c>
      <c r="B123" s="526">
        <v>41</v>
      </c>
      <c r="C123" s="523">
        <v>0.79115581512451205</v>
      </c>
      <c r="D123" s="523">
        <v>0.208844169974327</v>
      </c>
    </row>
    <row r="124" spans="1:4" x14ac:dyDescent="0.2">
      <c r="A124" s="3" t="s">
        <v>133</v>
      </c>
      <c r="B124" s="527">
        <v>252</v>
      </c>
      <c r="C124" s="524">
        <v>0.78836065530777</v>
      </c>
      <c r="D124" s="524">
        <v>0.211639359593391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8" sqref="A18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38" t="s">
        <v>1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41" t="s">
        <v>1</v>
      </c>
    </row>
    <row r="7" spans="1:10" x14ac:dyDescent="0.2">
      <c r="A7" s="2" t="s">
        <v>26</v>
      </c>
      <c r="B7" s="39">
        <v>8345</v>
      </c>
      <c r="C7" s="36">
        <v>0.94449889659881603</v>
      </c>
      <c r="D7" s="36">
        <v>4.5134425163269001E-2</v>
      </c>
      <c r="E7" s="36">
        <v>6.8595553748309604E-3</v>
      </c>
      <c r="F7" s="36">
        <v>2.5446149520576E-3</v>
      </c>
      <c r="G7" s="36">
        <v>6.2382518080994498E-4</v>
      </c>
      <c r="H7" s="36">
        <v>7.0549074735026807E-5</v>
      </c>
      <c r="I7" s="36">
        <v>2.6815678575076201E-4</v>
      </c>
      <c r="J7" s="42">
        <v>7.1212522685527802E-2</v>
      </c>
    </row>
    <row r="8" spans="1:10" x14ac:dyDescent="0.2">
      <c r="A8" s="5" t="s">
        <v>27</v>
      </c>
      <c r="B8" s="38" t="s">
        <v>1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  <c r="I8" s="35" t="s">
        <v>1</v>
      </c>
      <c r="J8" s="41" t="s">
        <v>1</v>
      </c>
    </row>
    <row r="9" spans="1:10" x14ac:dyDescent="0.2">
      <c r="A9" s="2" t="s">
        <v>28</v>
      </c>
      <c r="B9" s="39">
        <v>2160</v>
      </c>
      <c r="C9" s="36">
        <v>0.94755458831787098</v>
      </c>
      <c r="D9" s="36">
        <v>4.3348409235477399E-2</v>
      </c>
      <c r="E9" s="36">
        <v>6.4252270385623004E-3</v>
      </c>
      <c r="F9" s="36">
        <v>2.2880467586219302E-3</v>
      </c>
      <c r="G9" s="36">
        <v>3.8373749703168902E-4</v>
      </c>
      <c r="H9" s="36">
        <v>0</v>
      </c>
      <c r="I9" s="36">
        <v>0</v>
      </c>
      <c r="J9" s="42">
        <v>6.4597949385643005E-2</v>
      </c>
    </row>
    <row r="10" spans="1:10" x14ac:dyDescent="0.2">
      <c r="A10" s="2" t="s">
        <v>29</v>
      </c>
      <c r="B10" s="39">
        <v>352</v>
      </c>
      <c r="C10" s="36">
        <v>0.94648838043212902</v>
      </c>
      <c r="D10" s="36">
        <v>4.0933031588792801E-2</v>
      </c>
      <c r="E10" s="36">
        <v>1.1289615184068701E-2</v>
      </c>
      <c r="F10" s="36">
        <v>1.2889744248241199E-3</v>
      </c>
      <c r="G10" s="36">
        <v>0</v>
      </c>
      <c r="H10" s="36">
        <v>0</v>
      </c>
      <c r="I10" s="36">
        <v>0</v>
      </c>
      <c r="J10" s="42">
        <v>6.7379191517829895E-2</v>
      </c>
    </row>
    <row r="11" spans="1:10" x14ac:dyDescent="0.2">
      <c r="A11" s="2" t="s">
        <v>30</v>
      </c>
      <c r="B11" s="39">
        <v>1378</v>
      </c>
      <c r="C11" s="36">
        <v>0.90858477354049705</v>
      </c>
      <c r="D11" s="36">
        <v>7.7067084610462203E-2</v>
      </c>
      <c r="E11" s="36">
        <v>7.9820845276117307E-3</v>
      </c>
      <c r="F11" s="36">
        <v>1.8616635352373099E-3</v>
      </c>
      <c r="G11" s="36">
        <v>1.5423636650666601E-3</v>
      </c>
      <c r="H11" s="36">
        <v>6.1695993645116698E-4</v>
      </c>
      <c r="I11" s="36">
        <v>2.34506255947053E-3</v>
      </c>
      <c r="J11" s="42">
        <v>0.12428592890501</v>
      </c>
    </row>
    <row r="12" spans="1:10" x14ac:dyDescent="0.2">
      <c r="A12" s="2" t="s">
        <v>31</v>
      </c>
      <c r="B12" s="39">
        <v>1581</v>
      </c>
      <c r="C12" s="36">
        <v>0.908630311489105</v>
      </c>
      <c r="D12" s="36">
        <v>6.9051600992679596E-2</v>
      </c>
      <c r="E12" s="36">
        <v>1.44889103248715E-2</v>
      </c>
      <c r="F12" s="36">
        <v>5.7659354060888299E-3</v>
      </c>
      <c r="G12" s="36">
        <v>2.0632185041904402E-3</v>
      </c>
      <c r="H12" s="36">
        <v>0</v>
      </c>
      <c r="I12" s="36">
        <v>0</v>
      </c>
      <c r="J12" s="42">
        <v>0.12358009815216101</v>
      </c>
    </row>
    <row r="13" spans="1:10" x14ac:dyDescent="0.2">
      <c r="A13" s="2" t="s">
        <v>32</v>
      </c>
      <c r="B13" s="39">
        <v>864</v>
      </c>
      <c r="C13" s="36">
        <v>0.99126744270324696</v>
      </c>
      <c r="D13" s="36">
        <v>6.6653536632657103E-3</v>
      </c>
      <c r="E13" s="36">
        <v>5.9113407041877497E-4</v>
      </c>
      <c r="F13" s="36">
        <v>1.4760692138224799E-3</v>
      </c>
      <c r="G13" s="36">
        <v>0</v>
      </c>
      <c r="H13" s="36">
        <v>0</v>
      </c>
      <c r="I13" s="36">
        <v>0</v>
      </c>
      <c r="J13" s="42">
        <v>1.2275829911232E-2</v>
      </c>
    </row>
    <row r="14" spans="1:10" x14ac:dyDescent="0.2">
      <c r="A14" s="2" t="s">
        <v>33</v>
      </c>
      <c r="B14" s="39">
        <v>1527</v>
      </c>
      <c r="C14" s="36">
        <v>0.955829858779907</v>
      </c>
      <c r="D14" s="36">
        <v>3.9117589592933703E-2</v>
      </c>
      <c r="E14" s="36">
        <v>2.1443897858262101E-3</v>
      </c>
      <c r="F14" s="36">
        <v>2.9081529937684501E-3</v>
      </c>
      <c r="G14" s="36">
        <v>0</v>
      </c>
      <c r="H14" s="36">
        <v>0</v>
      </c>
      <c r="I14" s="36">
        <v>0</v>
      </c>
      <c r="J14" s="42">
        <v>5.2130829542875297E-2</v>
      </c>
    </row>
    <row r="15" spans="1:10" x14ac:dyDescent="0.2">
      <c r="A15" s="5" t="s">
        <v>34</v>
      </c>
      <c r="B15" s="38" t="s">
        <v>1</v>
      </c>
      <c r="C15" s="35" t="s">
        <v>1</v>
      </c>
      <c r="D15" s="35" t="s">
        <v>1</v>
      </c>
      <c r="E15" s="35" t="s">
        <v>1</v>
      </c>
      <c r="F15" s="35" t="s">
        <v>1</v>
      </c>
      <c r="G15" s="35" t="s">
        <v>1</v>
      </c>
      <c r="H15" s="35" t="s">
        <v>1</v>
      </c>
      <c r="I15" s="35" t="s">
        <v>1</v>
      </c>
      <c r="J15" s="41" t="s">
        <v>1</v>
      </c>
    </row>
    <row r="16" spans="1:10" x14ac:dyDescent="0.2">
      <c r="A16" s="2" t="s">
        <v>35</v>
      </c>
      <c r="B16" s="39">
        <v>5349</v>
      </c>
      <c r="C16" s="36">
        <v>0.92758339643478405</v>
      </c>
      <c r="D16" s="36">
        <v>5.8188926428556401E-2</v>
      </c>
      <c r="E16" s="36">
        <v>9.9379373714327795E-3</v>
      </c>
      <c r="F16" s="36">
        <v>2.9132477939128902E-3</v>
      </c>
      <c r="G16" s="36">
        <v>8.4274885011836897E-4</v>
      </c>
      <c r="H16" s="36">
        <v>1.11174180347007E-4</v>
      </c>
      <c r="I16" s="36">
        <v>4.2257268796674902E-4</v>
      </c>
      <c r="J16" s="42">
        <v>9.3689419329166398E-2</v>
      </c>
    </row>
    <row r="17" spans="1:10" x14ac:dyDescent="0.2">
      <c r="A17" s="2" t="s">
        <v>36</v>
      </c>
      <c r="B17" s="39">
        <v>276</v>
      </c>
      <c r="C17" s="36">
        <v>0.95998615026473999</v>
      </c>
      <c r="D17" s="36">
        <v>3.64131666719913E-2</v>
      </c>
      <c r="E17" s="36">
        <v>3.6006732843816302E-3</v>
      </c>
      <c r="F17" s="36">
        <v>0</v>
      </c>
      <c r="G17" s="36">
        <v>0</v>
      </c>
      <c r="H17" s="36">
        <v>0</v>
      </c>
      <c r="I17" s="36">
        <v>0</v>
      </c>
      <c r="J17" s="42">
        <v>4.3614510446786901E-2</v>
      </c>
    </row>
    <row r="18" spans="1:10" x14ac:dyDescent="0.2">
      <c r="A18" s="2" t="s">
        <v>37</v>
      </c>
      <c r="B18" s="39">
        <v>2249</v>
      </c>
      <c r="C18" s="36">
        <v>0.97695928812027</v>
      </c>
      <c r="D18" s="36">
        <v>1.9595947116613398E-2</v>
      </c>
      <c r="E18" s="36">
        <v>1.3793200487270999E-3</v>
      </c>
      <c r="F18" s="36">
        <v>2.0654427353292699E-3</v>
      </c>
      <c r="G18" s="36">
        <v>0</v>
      </c>
      <c r="H18" s="36">
        <v>0</v>
      </c>
      <c r="I18" s="36">
        <v>0</v>
      </c>
      <c r="J18" s="42">
        <v>2.8550919145345698E-2</v>
      </c>
    </row>
    <row r="19" spans="1:10" x14ac:dyDescent="0.2">
      <c r="A19" s="2" t="s">
        <v>38</v>
      </c>
      <c r="B19" s="39">
        <v>272</v>
      </c>
      <c r="C19" s="36">
        <v>0.97585749626159701</v>
      </c>
      <c r="D19" s="36">
        <v>1.7195975407957999E-2</v>
      </c>
      <c r="E19" s="36">
        <v>0</v>
      </c>
      <c r="F19" s="36">
        <v>5.0102542154490896E-3</v>
      </c>
      <c r="G19" s="36">
        <v>1.93626421969384E-3</v>
      </c>
      <c r="H19" s="36">
        <v>0</v>
      </c>
      <c r="I19" s="36">
        <v>0</v>
      </c>
      <c r="J19" s="42">
        <v>3.9971798658370999E-2</v>
      </c>
    </row>
    <row r="20" spans="1:10" x14ac:dyDescent="0.2">
      <c r="A20" s="5" t="s">
        <v>39</v>
      </c>
      <c r="B20" s="38" t="s">
        <v>1</v>
      </c>
      <c r="C20" s="35" t="s">
        <v>1</v>
      </c>
      <c r="D20" s="35" t="s">
        <v>1</v>
      </c>
      <c r="E20" s="35" t="s">
        <v>1</v>
      </c>
      <c r="F20" s="35" t="s">
        <v>1</v>
      </c>
      <c r="G20" s="35" t="s">
        <v>1</v>
      </c>
      <c r="H20" s="35" t="s">
        <v>1</v>
      </c>
      <c r="I20" s="35" t="s">
        <v>1</v>
      </c>
      <c r="J20" s="41" t="s">
        <v>1</v>
      </c>
    </row>
    <row r="21" spans="1:10" x14ac:dyDescent="0.2">
      <c r="A21" s="2" t="s">
        <v>35</v>
      </c>
      <c r="B21" s="39">
        <v>5349</v>
      </c>
      <c r="C21" s="36">
        <v>0.92758339643478405</v>
      </c>
      <c r="D21" s="36">
        <v>5.8188926428556401E-2</v>
      </c>
      <c r="E21" s="36">
        <v>9.9379373714327795E-3</v>
      </c>
      <c r="F21" s="36">
        <v>2.9132477939128902E-3</v>
      </c>
      <c r="G21" s="36">
        <v>8.4274885011836897E-4</v>
      </c>
      <c r="H21" s="36">
        <v>1.11174180347007E-4</v>
      </c>
      <c r="I21" s="36">
        <v>4.2257268796674902E-4</v>
      </c>
      <c r="J21" s="42">
        <v>9.3689419329166398E-2</v>
      </c>
    </row>
    <row r="22" spans="1:10" x14ac:dyDescent="0.2">
      <c r="A22" s="2" t="s">
        <v>40</v>
      </c>
      <c r="B22" s="39">
        <v>91</v>
      </c>
      <c r="C22" s="36">
        <v>0.92629462480545</v>
      </c>
      <c r="D22" s="36">
        <v>6.2355533242225598E-2</v>
      </c>
      <c r="E22" s="36">
        <v>1.13498233258724E-2</v>
      </c>
      <c r="F22" s="36">
        <v>0</v>
      </c>
      <c r="G22" s="36">
        <v>0</v>
      </c>
      <c r="H22" s="36">
        <v>0</v>
      </c>
      <c r="I22" s="36">
        <v>0</v>
      </c>
      <c r="J22" s="42">
        <v>8.5055179893970503E-2</v>
      </c>
    </row>
    <row r="23" spans="1:10" x14ac:dyDescent="0.2">
      <c r="A23" s="2" t="s">
        <v>41</v>
      </c>
      <c r="B23" s="39">
        <v>155</v>
      </c>
      <c r="C23" s="36">
        <v>0.97090727090835605</v>
      </c>
      <c r="D23" s="36">
        <v>2.9092755168676401E-2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42">
        <v>2.9092749580740901E-2</v>
      </c>
    </row>
    <row r="24" spans="1:10" x14ac:dyDescent="0.2">
      <c r="A24" s="2" t="s">
        <v>42</v>
      </c>
      <c r="B24" s="39">
        <v>30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42">
        <v>0</v>
      </c>
    </row>
    <row r="25" spans="1:10" x14ac:dyDescent="0.2">
      <c r="A25" s="2" t="s">
        <v>43</v>
      </c>
      <c r="B25" s="39">
        <v>10</v>
      </c>
      <c r="C25" s="36" t="s">
        <v>1</v>
      </c>
      <c r="D25" s="36" t="s">
        <v>1</v>
      </c>
      <c r="E25" s="36" t="s">
        <v>1</v>
      </c>
      <c r="F25" s="36" t="s">
        <v>1</v>
      </c>
      <c r="G25" s="36" t="s">
        <v>1</v>
      </c>
      <c r="H25" s="36" t="s">
        <v>1</v>
      </c>
      <c r="I25" s="36" t="s">
        <v>1</v>
      </c>
      <c r="J25" s="42" t="s">
        <v>1</v>
      </c>
    </row>
    <row r="26" spans="1:10" x14ac:dyDescent="0.2">
      <c r="A26" s="2" t="s">
        <v>37</v>
      </c>
      <c r="B26" s="39">
        <v>2249</v>
      </c>
      <c r="C26" s="36">
        <v>0.97695928812027</v>
      </c>
      <c r="D26" s="36">
        <v>1.9595947116613398E-2</v>
      </c>
      <c r="E26" s="36">
        <v>1.3793200487270999E-3</v>
      </c>
      <c r="F26" s="36">
        <v>2.0654427353292699E-3</v>
      </c>
      <c r="G26" s="36">
        <v>0</v>
      </c>
      <c r="H26" s="36">
        <v>0</v>
      </c>
      <c r="I26" s="36">
        <v>0</v>
      </c>
      <c r="J26" s="42">
        <v>2.8550919145345698E-2</v>
      </c>
    </row>
    <row r="27" spans="1:10" x14ac:dyDescent="0.2">
      <c r="A27" s="2" t="s">
        <v>44</v>
      </c>
      <c r="B27" s="39">
        <v>26</v>
      </c>
      <c r="C27" s="36" t="s">
        <v>1</v>
      </c>
      <c r="D27" s="36" t="s">
        <v>1</v>
      </c>
      <c r="E27" s="36" t="s">
        <v>1</v>
      </c>
      <c r="F27" s="36" t="s">
        <v>1</v>
      </c>
      <c r="G27" s="36" t="s">
        <v>1</v>
      </c>
      <c r="H27" s="36" t="s">
        <v>1</v>
      </c>
      <c r="I27" s="36" t="s">
        <v>1</v>
      </c>
      <c r="J27" s="42" t="s">
        <v>1</v>
      </c>
    </row>
    <row r="28" spans="1:10" x14ac:dyDescent="0.2">
      <c r="A28" s="2" t="s">
        <v>45</v>
      </c>
      <c r="B28" s="39">
        <v>236</v>
      </c>
      <c r="C28" s="36">
        <v>0.97162663936615001</v>
      </c>
      <c r="D28" s="36">
        <v>2.0209474489092799E-2</v>
      </c>
      <c r="E28" s="36">
        <v>0</v>
      </c>
      <c r="F28" s="36">
        <v>5.8882734738290301E-3</v>
      </c>
      <c r="G28" s="36">
        <v>2.2755837999284302E-3</v>
      </c>
      <c r="H28" s="36">
        <v>0</v>
      </c>
      <c r="I28" s="36">
        <v>0</v>
      </c>
      <c r="J28" s="42">
        <v>4.6976629644632298E-2</v>
      </c>
    </row>
    <row r="29" spans="1:10" x14ac:dyDescent="0.2">
      <c r="A29" s="5" t="s">
        <v>46</v>
      </c>
      <c r="B29" s="38" t="s">
        <v>1</v>
      </c>
      <c r="C29" s="35" t="s">
        <v>1</v>
      </c>
      <c r="D29" s="35" t="s">
        <v>1</v>
      </c>
      <c r="E29" s="35" t="s">
        <v>1</v>
      </c>
      <c r="F29" s="35" t="s">
        <v>1</v>
      </c>
      <c r="G29" s="35" t="s">
        <v>1</v>
      </c>
      <c r="H29" s="35" t="s">
        <v>1</v>
      </c>
      <c r="I29" s="35" t="s">
        <v>1</v>
      </c>
      <c r="J29" s="41" t="s">
        <v>1</v>
      </c>
    </row>
    <row r="30" spans="1:10" x14ac:dyDescent="0.2">
      <c r="A30" s="2" t="s">
        <v>47</v>
      </c>
      <c r="B30" s="39">
        <v>419</v>
      </c>
      <c r="C30" s="36">
        <v>0.96677547693252597</v>
      </c>
      <c r="D30" s="36">
        <v>3.3224530518054997E-2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42">
        <v>3.3224530518054997E-2</v>
      </c>
    </row>
    <row r="31" spans="1:10" x14ac:dyDescent="0.2">
      <c r="A31" s="2" t="s">
        <v>48</v>
      </c>
      <c r="B31" s="39">
        <v>1876</v>
      </c>
      <c r="C31" s="36">
        <v>0.96377217769622803</v>
      </c>
      <c r="D31" s="36">
        <v>2.79665552079678E-2</v>
      </c>
      <c r="E31" s="36">
        <v>5.6802053004503302E-3</v>
      </c>
      <c r="F31" s="36">
        <v>8.1009406130760897E-4</v>
      </c>
      <c r="G31" s="36">
        <v>9.6789619419723695E-4</v>
      </c>
      <c r="H31" s="36">
        <v>0</v>
      </c>
      <c r="I31" s="36">
        <v>8.0306309973821001E-4</v>
      </c>
      <c r="J31" s="42">
        <v>5.1250271499157E-2</v>
      </c>
    </row>
    <row r="32" spans="1:10" x14ac:dyDescent="0.2">
      <c r="A32" s="2" t="s">
        <v>49</v>
      </c>
      <c r="B32" s="39">
        <v>1643</v>
      </c>
      <c r="C32" s="36">
        <v>0.94755923748016402</v>
      </c>
      <c r="D32" s="36">
        <v>4.2655602097511298E-2</v>
      </c>
      <c r="E32" s="36">
        <v>6.0680327005684402E-3</v>
      </c>
      <c r="F32" s="36">
        <v>3.7171375006437302E-3</v>
      </c>
      <c r="G32" s="36">
        <v>0</v>
      </c>
      <c r="H32" s="36">
        <v>0</v>
      </c>
      <c r="I32" s="36">
        <v>0</v>
      </c>
      <c r="J32" s="42">
        <v>6.5943077206611606E-2</v>
      </c>
    </row>
    <row r="33" spans="1:10" x14ac:dyDescent="0.2">
      <c r="A33" s="2" t="s">
        <v>50</v>
      </c>
      <c r="B33" s="39">
        <v>3813</v>
      </c>
      <c r="C33" s="36">
        <v>0.91129267215728804</v>
      </c>
      <c r="D33" s="36">
        <v>7.3532059788703905E-2</v>
      </c>
      <c r="E33" s="36">
        <v>9.7916647791862505E-3</v>
      </c>
      <c r="F33" s="36">
        <v>4.5696254819631603E-3</v>
      </c>
      <c r="G33" s="36">
        <v>5.8139453176408995E-4</v>
      </c>
      <c r="H33" s="36">
        <v>2.3256325221154801E-4</v>
      </c>
      <c r="I33" s="36">
        <v>0</v>
      </c>
      <c r="J33" s="42">
        <v>0.110312663018703</v>
      </c>
    </row>
    <row r="34" spans="1:10" x14ac:dyDescent="0.2">
      <c r="A34" s="5" t="s">
        <v>51</v>
      </c>
      <c r="B34" s="38" t="s">
        <v>1</v>
      </c>
      <c r="C34" s="35" t="s">
        <v>1</v>
      </c>
      <c r="D34" s="35" t="s">
        <v>1</v>
      </c>
      <c r="E34" s="35" t="s">
        <v>1</v>
      </c>
      <c r="F34" s="35" t="s">
        <v>1</v>
      </c>
      <c r="G34" s="35" t="s">
        <v>1</v>
      </c>
      <c r="H34" s="35" t="s">
        <v>1</v>
      </c>
      <c r="I34" s="35" t="s">
        <v>1</v>
      </c>
      <c r="J34" s="41" t="s">
        <v>1</v>
      </c>
    </row>
    <row r="35" spans="1:10" x14ac:dyDescent="0.2">
      <c r="A35" s="2" t="s">
        <v>52</v>
      </c>
      <c r="B35" s="39">
        <v>2393</v>
      </c>
      <c r="C35" s="36">
        <v>0.96365660429000899</v>
      </c>
      <c r="D35" s="36">
        <v>2.9925704002380399E-2</v>
      </c>
      <c r="E35" s="36">
        <v>4.0861377492547001E-3</v>
      </c>
      <c r="F35" s="36">
        <v>2.3315281141549301E-3</v>
      </c>
      <c r="G35" s="36">
        <v>0</v>
      </c>
      <c r="H35" s="36">
        <v>0</v>
      </c>
      <c r="I35" s="36">
        <v>0</v>
      </c>
      <c r="J35" s="42">
        <v>4.50925603508949E-2</v>
      </c>
    </row>
    <row r="36" spans="1:10" x14ac:dyDescent="0.2">
      <c r="A36" s="2" t="s">
        <v>53</v>
      </c>
      <c r="B36" s="39">
        <v>3631</v>
      </c>
      <c r="C36" s="36">
        <v>0.92805576324462902</v>
      </c>
      <c r="D36" s="36">
        <v>5.6227289140224498E-2</v>
      </c>
      <c r="E36" s="36">
        <v>1.0953021235764001E-2</v>
      </c>
      <c r="F36" s="36">
        <v>3.7872411776334E-3</v>
      </c>
      <c r="G36" s="36">
        <v>9.7669055685401006E-4</v>
      </c>
      <c r="H36" s="36">
        <v>0</v>
      </c>
      <c r="I36" s="36">
        <v>0</v>
      </c>
      <c r="J36" s="42">
        <v>9.3401819467544597E-2</v>
      </c>
    </row>
    <row r="37" spans="1:10" x14ac:dyDescent="0.2">
      <c r="A37" s="2" t="s">
        <v>54</v>
      </c>
      <c r="B37" s="39">
        <v>1157</v>
      </c>
      <c r="C37" s="36">
        <v>0.915849149227142</v>
      </c>
      <c r="D37" s="36">
        <v>7.3465861380100306E-2</v>
      </c>
      <c r="E37" s="36">
        <v>4.9316557124257096E-3</v>
      </c>
      <c r="F37" s="36">
        <v>1.75783387385309E-3</v>
      </c>
      <c r="G37" s="36">
        <v>1.50176777970046E-3</v>
      </c>
      <c r="H37" s="36">
        <v>0</v>
      </c>
      <c r="I37" s="36">
        <v>2.49371561221778E-3</v>
      </c>
      <c r="J37" s="42">
        <v>0.112065762281418</v>
      </c>
    </row>
    <row r="38" spans="1:10" x14ac:dyDescent="0.2">
      <c r="A38" s="2" t="s">
        <v>55</v>
      </c>
      <c r="B38" s="39">
        <v>1104</v>
      </c>
      <c r="C38" s="36">
        <v>0.91693496704101596</v>
      </c>
      <c r="D38" s="36">
        <v>6.6760674118995694E-2</v>
      </c>
      <c r="E38" s="36">
        <v>1.26383015885949E-2</v>
      </c>
      <c r="F38" s="36">
        <v>6.2569609144702597E-4</v>
      </c>
      <c r="G38" s="36">
        <v>2.1716717164963501E-3</v>
      </c>
      <c r="H38" s="36">
        <v>8.6868909420445605E-4</v>
      </c>
      <c r="I38" s="36">
        <v>0</v>
      </c>
      <c r="J38" s="42">
        <v>0.10694450139999399</v>
      </c>
    </row>
    <row r="39" spans="1:10" x14ac:dyDescent="0.2">
      <c r="A39" s="5" t="s">
        <v>56</v>
      </c>
      <c r="B39" s="38" t="s">
        <v>1</v>
      </c>
      <c r="C39" s="35" t="s">
        <v>1</v>
      </c>
      <c r="D39" s="35" t="s">
        <v>1</v>
      </c>
      <c r="E39" s="35" t="s">
        <v>1</v>
      </c>
      <c r="F39" s="35" t="s">
        <v>1</v>
      </c>
      <c r="G39" s="35" t="s">
        <v>1</v>
      </c>
      <c r="H39" s="35" t="s">
        <v>1</v>
      </c>
      <c r="I39" s="35" t="s">
        <v>1</v>
      </c>
      <c r="J39" s="41" t="s">
        <v>1</v>
      </c>
    </row>
    <row r="40" spans="1:10" x14ac:dyDescent="0.2">
      <c r="A40" s="2" t="s">
        <v>57</v>
      </c>
      <c r="B40" s="39">
        <v>7333</v>
      </c>
      <c r="C40" s="36">
        <v>0.93814438581466697</v>
      </c>
      <c r="D40" s="36">
        <v>5.0359237939119297E-2</v>
      </c>
      <c r="E40" s="36">
        <v>7.5645581819117104E-3</v>
      </c>
      <c r="F40" s="36">
        <v>3.0888952314853699E-3</v>
      </c>
      <c r="G40" s="36">
        <v>7.5725826900452397E-4</v>
      </c>
      <c r="H40" s="36">
        <v>8.5639170720242005E-5</v>
      </c>
      <c r="I40" s="36">
        <v>0</v>
      </c>
      <c r="J40" s="42">
        <v>7.8212268650531797E-2</v>
      </c>
    </row>
    <row r="41" spans="1:10" x14ac:dyDescent="0.2">
      <c r="A41" s="2" t="s">
        <v>58</v>
      </c>
      <c r="B41" s="39">
        <v>729</v>
      </c>
      <c r="C41" s="36">
        <v>0.97547554969787598</v>
      </c>
      <c r="D41" s="36">
        <v>2.05897483974695E-2</v>
      </c>
      <c r="E41" s="36">
        <v>3.9347200654447096E-3</v>
      </c>
      <c r="F41" s="36">
        <v>0</v>
      </c>
      <c r="G41" s="36">
        <v>0</v>
      </c>
      <c r="H41" s="36">
        <v>0</v>
      </c>
      <c r="I41" s="36">
        <v>0</v>
      </c>
      <c r="J41" s="42">
        <v>2.8459189459681501E-2</v>
      </c>
    </row>
    <row r="42" spans="1:10" x14ac:dyDescent="0.2">
      <c r="A42" s="5" t="s">
        <v>59</v>
      </c>
      <c r="B42" s="38" t="s">
        <v>1</v>
      </c>
      <c r="C42" s="35" t="s">
        <v>1</v>
      </c>
      <c r="D42" s="35" t="s">
        <v>1</v>
      </c>
      <c r="E42" s="35" t="s">
        <v>1</v>
      </c>
      <c r="F42" s="35" t="s">
        <v>1</v>
      </c>
      <c r="G42" s="35" t="s">
        <v>1</v>
      </c>
      <c r="H42" s="35" t="s">
        <v>1</v>
      </c>
      <c r="I42" s="35" t="s">
        <v>1</v>
      </c>
      <c r="J42" s="41" t="s">
        <v>1</v>
      </c>
    </row>
    <row r="43" spans="1:10" x14ac:dyDescent="0.2">
      <c r="A43" s="2" t="s">
        <v>60</v>
      </c>
      <c r="B43" s="39">
        <v>6695</v>
      </c>
      <c r="C43" s="36">
        <v>0.93904644250869795</v>
      </c>
      <c r="D43" s="36">
        <v>4.95639704167843E-2</v>
      </c>
      <c r="E43" s="36">
        <v>7.5442516244947902E-3</v>
      </c>
      <c r="F43" s="36">
        <v>2.65116873197258E-3</v>
      </c>
      <c r="G43" s="36">
        <v>8.3515519509091995E-4</v>
      </c>
      <c r="H43" s="36">
        <v>0</v>
      </c>
      <c r="I43" s="36">
        <v>3.5899889189749999E-4</v>
      </c>
      <c r="J43" s="42">
        <v>7.8459590673446697E-2</v>
      </c>
    </row>
    <row r="44" spans="1:10" x14ac:dyDescent="0.2">
      <c r="A44" s="2" t="s">
        <v>61</v>
      </c>
      <c r="B44" s="39">
        <v>876</v>
      </c>
      <c r="C44" s="36">
        <v>0.93505620956420898</v>
      </c>
      <c r="D44" s="36">
        <v>5.2548471838235897E-2</v>
      </c>
      <c r="E44" s="36">
        <v>6.0174474492669097E-3</v>
      </c>
      <c r="F44" s="36">
        <v>5.6691425852477603E-3</v>
      </c>
      <c r="G44" s="36">
        <v>0</v>
      </c>
      <c r="H44" s="36">
        <v>7.0875242818146901E-4</v>
      </c>
      <c r="I44" s="36">
        <v>0</v>
      </c>
      <c r="J44" s="42">
        <v>8.5134558379650102E-2</v>
      </c>
    </row>
    <row r="45" spans="1:10" x14ac:dyDescent="0.2">
      <c r="A45" s="2" t="s">
        <v>62</v>
      </c>
      <c r="B45" s="39">
        <v>611</v>
      </c>
      <c r="C45" s="36">
        <v>0.97775989770889304</v>
      </c>
      <c r="D45" s="36">
        <v>1.7829718068242101E-2</v>
      </c>
      <c r="E45" s="36">
        <v>4.4103609398007402E-3</v>
      </c>
      <c r="F45" s="36">
        <v>0</v>
      </c>
      <c r="G45" s="36">
        <v>0</v>
      </c>
      <c r="H45" s="36">
        <v>0</v>
      </c>
      <c r="I45" s="36">
        <v>0</v>
      </c>
      <c r="J45" s="42">
        <v>2.66504399478436E-2</v>
      </c>
    </row>
    <row r="46" spans="1:10" x14ac:dyDescent="0.2">
      <c r="A46" s="5" t="s">
        <v>63</v>
      </c>
      <c r="B46" s="38" t="s">
        <v>1</v>
      </c>
      <c r="C46" s="35" t="s">
        <v>1</v>
      </c>
      <c r="D46" s="35" t="s">
        <v>1</v>
      </c>
      <c r="E46" s="35" t="s">
        <v>1</v>
      </c>
      <c r="F46" s="35" t="s">
        <v>1</v>
      </c>
      <c r="G46" s="35" t="s">
        <v>1</v>
      </c>
      <c r="H46" s="35" t="s">
        <v>1</v>
      </c>
      <c r="I46" s="35" t="s">
        <v>1</v>
      </c>
      <c r="J46" s="41" t="s">
        <v>1</v>
      </c>
    </row>
    <row r="47" spans="1:10" x14ac:dyDescent="0.2">
      <c r="A47" s="2" t="s">
        <v>64</v>
      </c>
      <c r="B47" s="39">
        <v>1020</v>
      </c>
      <c r="C47" s="36">
        <v>0.952040195465088</v>
      </c>
      <c r="D47" s="36">
        <v>4.41596284508705E-2</v>
      </c>
      <c r="E47" s="36">
        <v>2.3494898341596101E-3</v>
      </c>
      <c r="F47" s="36">
        <v>1.2925394112244201E-3</v>
      </c>
      <c r="G47" s="36">
        <v>1.58137234393507E-4</v>
      </c>
      <c r="H47" s="36">
        <v>0</v>
      </c>
      <c r="I47" s="36">
        <v>0</v>
      </c>
      <c r="J47" s="42">
        <v>5.3368780761957203E-2</v>
      </c>
    </row>
    <row r="48" spans="1:10" x14ac:dyDescent="0.2">
      <c r="A48" s="2" t="s">
        <v>65</v>
      </c>
      <c r="B48" s="39">
        <v>705</v>
      </c>
      <c r="C48" s="36">
        <v>0.94884669780731201</v>
      </c>
      <c r="D48" s="36">
        <v>3.8806471973657601E-2</v>
      </c>
      <c r="E48" s="36">
        <v>1.1966345831751799E-2</v>
      </c>
      <c r="F48" s="36">
        <v>3.8051209412515201E-4</v>
      </c>
      <c r="G48" s="36">
        <v>0</v>
      </c>
      <c r="H48" s="36">
        <v>0</v>
      </c>
      <c r="I48" s="36">
        <v>0</v>
      </c>
      <c r="J48" s="42">
        <v>6.3880696892738301E-2</v>
      </c>
    </row>
    <row r="49" spans="1:10" x14ac:dyDescent="0.2">
      <c r="A49" s="2" t="s">
        <v>66</v>
      </c>
      <c r="B49" s="39">
        <v>1255</v>
      </c>
      <c r="C49" s="36">
        <v>0.95261293649673495</v>
      </c>
      <c r="D49" s="36">
        <v>4.09122034907341E-2</v>
      </c>
      <c r="E49" s="36">
        <v>5.9208446182310599E-3</v>
      </c>
      <c r="F49" s="36">
        <v>5.2602343203034299E-5</v>
      </c>
      <c r="G49" s="36">
        <v>0</v>
      </c>
      <c r="H49" s="36">
        <v>5.0138530787080505E-4</v>
      </c>
      <c r="I49" s="36">
        <v>0</v>
      </c>
      <c r="J49" s="42">
        <v>5.5418629199266399E-2</v>
      </c>
    </row>
    <row r="50" spans="1:10" x14ac:dyDescent="0.2">
      <c r="A50" s="2" t="s">
        <v>67</v>
      </c>
      <c r="B50" s="39">
        <v>816</v>
      </c>
      <c r="C50" s="36">
        <v>0.93456107378006004</v>
      </c>
      <c r="D50" s="36">
        <v>5.0801221281290103E-2</v>
      </c>
      <c r="E50" s="36">
        <v>6.1768493615090804E-3</v>
      </c>
      <c r="F50" s="36">
        <v>4.6985056251287504E-3</v>
      </c>
      <c r="G50" s="36">
        <v>8.0034491838887301E-4</v>
      </c>
      <c r="H50" s="36">
        <v>0</v>
      </c>
      <c r="I50" s="36">
        <v>2.96199321746826E-3</v>
      </c>
      <c r="J50" s="42">
        <v>0.101185768842697</v>
      </c>
    </row>
    <row r="51" spans="1:10" x14ac:dyDescent="0.2">
      <c r="A51" s="2" t="s">
        <v>68</v>
      </c>
      <c r="B51" s="39">
        <v>781</v>
      </c>
      <c r="C51" s="36">
        <v>0.94118237495422397</v>
      </c>
      <c r="D51" s="36">
        <v>4.2682770639658002E-2</v>
      </c>
      <c r="E51" s="36">
        <v>8.9042661711573601E-3</v>
      </c>
      <c r="F51" s="36">
        <v>7.2305616922676598E-3</v>
      </c>
      <c r="G51" s="36">
        <v>0</v>
      </c>
      <c r="H51" s="36">
        <v>0</v>
      </c>
      <c r="I51" s="36">
        <v>0</v>
      </c>
      <c r="J51" s="42">
        <v>8.2182988524437006E-2</v>
      </c>
    </row>
    <row r="52" spans="1:10" x14ac:dyDescent="0.2">
      <c r="A52" s="2" t="s">
        <v>69</v>
      </c>
      <c r="B52" s="39">
        <v>810</v>
      </c>
      <c r="C52" s="36">
        <v>0.94696152210235596</v>
      </c>
      <c r="D52" s="36">
        <v>4.3879102915525402E-2</v>
      </c>
      <c r="E52" s="36">
        <v>6.6998703405260996E-3</v>
      </c>
      <c r="F52" s="36">
        <v>7.9512671800330303E-4</v>
      </c>
      <c r="G52" s="36">
        <v>1.6644037095829799E-3</v>
      </c>
      <c r="H52" s="36">
        <v>0</v>
      </c>
      <c r="I52" s="36">
        <v>0</v>
      </c>
      <c r="J52" s="42">
        <v>6.6321842372417394E-2</v>
      </c>
    </row>
    <row r="53" spans="1:10" x14ac:dyDescent="0.2">
      <c r="A53" s="2" t="s">
        <v>70</v>
      </c>
      <c r="B53" s="39">
        <v>774</v>
      </c>
      <c r="C53" s="36">
        <v>0.95457059144973799</v>
      </c>
      <c r="D53" s="36">
        <v>3.8153406232595402E-2</v>
      </c>
      <c r="E53" s="36">
        <v>7.2759864851832399E-3</v>
      </c>
      <c r="F53" s="36">
        <v>0</v>
      </c>
      <c r="G53" s="36">
        <v>0</v>
      </c>
      <c r="H53" s="36">
        <v>0</v>
      </c>
      <c r="I53" s="36">
        <v>0</v>
      </c>
      <c r="J53" s="42">
        <v>5.2705381065607099E-2</v>
      </c>
    </row>
    <row r="54" spans="1:10" x14ac:dyDescent="0.2">
      <c r="A54" s="2" t="s">
        <v>71</v>
      </c>
      <c r="B54" s="39">
        <v>836</v>
      </c>
      <c r="C54" s="36">
        <v>0.94337964057922397</v>
      </c>
      <c r="D54" s="36">
        <v>3.9569754153490101E-2</v>
      </c>
      <c r="E54" s="36">
        <v>1.4475047588348401E-2</v>
      </c>
      <c r="F54" s="36">
        <v>2.5755304377526001E-3</v>
      </c>
      <c r="G54" s="36">
        <v>0</v>
      </c>
      <c r="H54" s="36">
        <v>0</v>
      </c>
      <c r="I54" s="36">
        <v>0</v>
      </c>
      <c r="J54" s="42">
        <v>7.6246440410614E-2</v>
      </c>
    </row>
    <row r="55" spans="1:10" x14ac:dyDescent="0.2">
      <c r="A55" s="2" t="s">
        <v>72</v>
      </c>
      <c r="B55" s="39">
        <v>508</v>
      </c>
      <c r="C55" s="36">
        <v>0.93119752407073997</v>
      </c>
      <c r="D55" s="36">
        <v>5.92035837471485E-2</v>
      </c>
      <c r="E55" s="36">
        <v>7.4049956165254099E-3</v>
      </c>
      <c r="F55" s="36">
        <v>2.19388189725578E-3</v>
      </c>
      <c r="G55" s="36">
        <v>0</v>
      </c>
      <c r="H55" s="36">
        <v>0</v>
      </c>
      <c r="I55" s="36">
        <v>0</v>
      </c>
      <c r="J55" s="42">
        <v>8.0595217645168304E-2</v>
      </c>
    </row>
    <row r="56" spans="1:10" x14ac:dyDescent="0.2">
      <c r="A56" s="2" t="s">
        <v>73</v>
      </c>
      <c r="B56" s="39">
        <v>840</v>
      </c>
      <c r="C56" s="36">
        <v>0.93067348003387496</v>
      </c>
      <c r="D56" s="36">
        <v>5.8738082647323601E-2</v>
      </c>
      <c r="E56" s="36">
        <v>5.2877882262691899E-4</v>
      </c>
      <c r="F56" s="36">
        <v>6.6342786885798003E-3</v>
      </c>
      <c r="G56" s="36">
        <v>3.4253878984600301E-3</v>
      </c>
      <c r="H56" s="36">
        <v>0</v>
      </c>
      <c r="I56" s="36">
        <v>0</v>
      </c>
      <c r="J56" s="42">
        <v>9.3400031328201294E-2</v>
      </c>
    </row>
    <row r="57" spans="1:10" x14ac:dyDescent="0.2">
      <c r="A57" s="5" t="s">
        <v>74</v>
      </c>
      <c r="B57" s="38" t="s">
        <v>1</v>
      </c>
      <c r="C57" s="35" t="s">
        <v>1</v>
      </c>
      <c r="D57" s="35" t="s">
        <v>1</v>
      </c>
      <c r="E57" s="35" t="s">
        <v>1</v>
      </c>
      <c r="F57" s="35" t="s">
        <v>1</v>
      </c>
      <c r="G57" s="35" t="s">
        <v>1</v>
      </c>
      <c r="H57" s="35" t="s">
        <v>1</v>
      </c>
      <c r="I57" s="35" t="s">
        <v>1</v>
      </c>
      <c r="J57" s="41" t="s">
        <v>1</v>
      </c>
    </row>
    <row r="58" spans="1:10" x14ac:dyDescent="0.2">
      <c r="A58" s="2" t="s">
        <v>75</v>
      </c>
      <c r="B58" s="39">
        <v>1020</v>
      </c>
      <c r="C58" s="36">
        <v>0.952040195465088</v>
      </c>
      <c r="D58" s="36">
        <v>4.41596284508705E-2</v>
      </c>
      <c r="E58" s="36">
        <v>2.3494898341596101E-3</v>
      </c>
      <c r="F58" s="36">
        <v>1.2925394112244201E-3</v>
      </c>
      <c r="G58" s="36">
        <v>1.58137234393507E-4</v>
      </c>
      <c r="H58" s="36">
        <v>0</v>
      </c>
      <c r="I58" s="36">
        <v>0</v>
      </c>
      <c r="J58" s="42">
        <v>5.3368780761957203E-2</v>
      </c>
    </row>
    <row r="59" spans="1:10" x14ac:dyDescent="0.2">
      <c r="A59" s="2" t="s">
        <v>76</v>
      </c>
      <c r="B59" s="39">
        <v>3601</v>
      </c>
      <c r="C59" s="36">
        <v>0.950800120830536</v>
      </c>
      <c r="D59" s="36">
        <v>3.9244174957275398E-2</v>
      </c>
      <c r="E59" s="36">
        <v>5.46298315748572E-3</v>
      </c>
      <c r="F59" s="36">
        <v>3.4814877435564999E-3</v>
      </c>
      <c r="G59" s="36">
        <v>1.0112577583640801E-3</v>
      </c>
      <c r="H59" s="36">
        <v>0</v>
      </c>
      <c r="I59" s="36">
        <v>0</v>
      </c>
      <c r="J59" s="42">
        <v>6.4659632742404896E-2</v>
      </c>
    </row>
    <row r="60" spans="1:10" x14ac:dyDescent="0.2">
      <c r="A60" s="2" t="s">
        <v>77</v>
      </c>
      <c r="B60" s="39">
        <v>2073</v>
      </c>
      <c r="C60" s="36">
        <v>0.94791734218597401</v>
      </c>
      <c r="D60" s="36">
        <v>4.2809613049030297E-2</v>
      </c>
      <c r="E60" s="36">
        <v>8.7870182469487208E-3</v>
      </c>
      <c r="F60" s="36">
        <v>4.8602424794807998E-4</v>
      </c>
      <c r="G60" s="36">
        <v>0</v>
      </c>
      <c r="H60" s="36">
        <v>0</v>
      </c>
      <c r="I60" s="36">
        <v>0</v>
      </c>
      <c r="J60" s="42">
        <v>6.1841718852520003E-2</v>
      </c>
    </row>
    <row r="61" spans="1:10" x14ac:dyDescent="0.2">
      <c r="A61" s="2" t="s">
        <v>78</v>
      </c>
      <c r="B61" s="39">
        <v>1651</v>
      </c>
      <c r="C61" s="36">
        <v>0.89704149961471602</v>
      </c>
      <c r="D61" s="36">
        <v>8.0085396766662598E-2</v>
      </c>
      <c r="E61" s="36">
        <v>1.46669317036867E-2</v>
      </c>
      <c r="F61" s="36">
        <v>4.2846780270338102E-3</v>
      </c>
      <c r="G61" s="36">
        <v>7.5688306242227598E-4</v>
      </c>
      <c r="H61" s="36">
        <v>6.5915368031710397E-4</v>
      </c>
      <c r="I61" s="36">
        <v>2.5054409634321902E-3</v>
      </c>
      <c r="J61" s="42">
        <v>0.14613467454910301</v>
      </c>
    </row>
    <row r="62" spans="1:10" x14ac:dyDescent="0.2">
      <c r="A62" s="5" t="s">
        <v>79</v>
      </c>
      <c r="B62" s="38" t="s">
        <v>1</v>
      </c>
      <c r="C62" s="35" t="s">
        <v>1</v>
      </c>
      <c r="D62" s="35" t="s">
        <v>1</v>
      </c>
      <c r="E62" s="35" t="s">
        <v>1</v>
      </c>
      <c r="F62" s="35" t="s">
        <v>1</v>
      </c>
      <c r="G62" s="35" t="s">
        <v>1</v>
      </c>
      <c r="H62" s="35" t="s">
        <v>1</v>
      </c>
      <c r="I62" s="35" t="s">
        <v>1</v>
      </c>
      <c r="J62" s="41" t="s">
        <v>1</v>
      </c>
    </row>
    <row r="63" spans="1:10" x14ac:dyDescent="0.2">
      <c r="A63" s="2" t="s">
        <v>80</v>
      </c>
      <c r="B63" s="39">
        <v>6667</v>
      </c>
      <c r="C63" s="36">
        <v>0.94850492477417003</v>
      </c>
      <c r="D63" s="36">
        <v>4.1625015437602997E-2</v>
      </c>
      <c r="E63" s="36">
        <v>6.58209854736924E-3</v>
      </c>
      <c r="F63" s="36">
        <v>2.7397132944315698E-3</v>
      </c>
      <c r="G63" s="36">
        <v>5.4826820269226995E-4</v>
      </c>
      <c r="H63" s="36">
        <v>0</v>
      </c>
      <c r="I63" s="36">
        <v>0</v>
      </c>
      <c r="J63" s="42">
        <v>6.52014315128326E-2</v>
      </c>
    </row>
    <row r="64" spans="1:10" x14ac:dyDescent="0.2">
      <c r="A64" s="2" t="s">
        <v>81</v>
      </c>
      <c r="B64" s="39">
        <v>272</v>
      </c>
      <c r="C64" s="36">
        <v>0.93158853054046598</v>
      </c>
      <c r="D64" s="36">
        <v>5.6134413927793503E-2</v>
      </c>
      <c r="E64" s="36">
        <v>6.4368927851319296E-3</v>
      </c>
      <c r="F64" s="36">
        <v>2.0897837821394201E-3</v>
      </c>
      <c r="G64" s="36">
        <v>8.4900180809199799E-4</v>
      </c>
      <c r="H64" s="36">
        <v>2.9013641178607902E-3</v>
      </c>
      <c r="I64" s="36">
        <v>0</v>
      </c>
      <c r="J64" s="42">
        <v>9.3180380761623396E-2</v>
      </c>
    </row>
    <row r="65" spans="1:10" x14ac:dyDescent="0.2">
      <c r="A65" s="2" t="s">
        <v>82</v>
      </c>
      <c r="B65" s="39">
        <v>568</v>
      </c>
      <c r="C65" s="36">
        <v>0.94520646333694502</v>
      </c>
      <c r="D65" s="36">
        <v>4.7302685678005198E-2</v>
      </c>
      <c r="E65" s="36">
        <v>2.6785905938595499E-3</v>
      </c>
      <c r="F65" s="36">
        <v>2.3282181937247502E-3</v>
      </c>
      <c r="G65" s="36">
        <v>2.4840675760060501E-3</v>
      </c>
      <c r="H65" s="36">
        <v>0</v>
      </c>
      <c r="I65" s="36">
        <v>0</v>
      </c>
      <c r="J65" s="42">
        <v>6.9580793380737305E-2</v>
      </c>
    </row>
    <row r="66" spans="1:10" x14ac:dyDescent="0.2">
      <c r="A66" s="2" t="s">
        <v>83</v>
      </c>
      <c r="B66" s="39">
        <v>755</v>
      </c>
      <c r="C66" s="36">
        <v>0.90349912643432595</v>
      </c>
      <c r="D66" s="36">
        <v>7.7635481953620897E-2</v>
      </c>
      <c r="E66" s="36">
        <v>1.42618669196963E-2</v>
      </c>
      <c r="F66" s="36">
        <v>1.0287760524079199E-3</v>
      </c>
      <c r="G66" s="36">
        <v>0</v>
      </c>
      <c r="H66" s="36">
        <v>0</v>
      </c>
      <c r="I66" s="36">
        <v>3.5747443325817598E-3</v>
      </c>
      <c r="J66" s="42">
        <v>0.13426874577999101</v>
      </c>
    </row>
    <row r="67" spans="1:10" x14ac:dyDescent="0.2">
      <c r="A67" s="5" t="s">
        <v>84</v>
      </c>
      <c r="B67" s="38" t="s">
        <v>1</v>
      </c>
      <c r="C67" s="35" t="s">
        <v>1</v>
      </c>
      <c r="D67" s="35" t="s">
        <v>1</v>
      </c>
      <c r="E67" s="35" t="s">
        <v>1</v>
      </c>
      <c r="F67" s="35" t="s">
        <v>1</v>
      </c>
      <c r="G67" s="35" t="s">
        <v>1</v>
      </c>
      <c r="H67" s="35" t="s">
        <v>1</v>
      </c>
      <c r="I67" s="35" t="s">
        <v>1</v>
      </c>
      <c r="J67" s="41" t="s">
        <v>1</v>
      </c>
    </row>
    <row r="68" spans="1:10" x14ac:dyDescent="0.2">
      <c r="A68" s="2" t="s">
        <v>85</v>
      </c>
      <c r="B68" s="39">
        <v>7612</v>
      </c>
      <c r="C68" s="36">
        <v>0.94581878185272195</v>
      </c>
      <c r="D68" s="36">
        <v>4.4187560677528402E-2</v>
      </c>
      <c r="E68" s="36">
        <v>6.5970276482403296E-3</v>
      </c>
      <c r="F68" s="36">
        <v>2.8084849473089001E-3</v>
      </c>
      <c r="G68" s="36">
        <v>5.1027850713580803E-4</v>
      </c>
      <c r="H68" s="36">
        <v>7.7864831837359802E-5</v>
      </c>
      <c r="I68" s="36">
        <v>0</v>
      </c>
      <c r="J68" s="42">
        <v>6.82375133037567E-2</v>
      </c>
    </row>
    <row r="69" spans="1:10" x14ac:dyDescent="0.2">
      <c r="A69" s="2" t="s">
        <v>86</v>
      </c>
      <c r="B69" s="39">
        <v>200</v>
      </c>
      <c r="C69" s="36">
        <v>0.92969226837158203</v>
      </c>
      <c r="D69" s="36">
        <v>6.0379449278116198E-2</v>
      </c>
      <c r="E69" s="36">
        <v>6.69176178053021E-3</v>
      </c>
      <c r="F69" s="36">
        <v>0</v>
      </c>
      <c r="G69" s="36">
        <v>3.2365352381020802E-3</v>
      </c>
      <c r="H69" s="36">
        <v>0</v>
      </c>
      <c r="I69" s="36">
        <v>0</v>
      </c>
      <c r="J69" s="42">
        <v>8.6709111928939805E-2</v>
      </c>
    </row>
    <row r="70" spans="1:10" x14ac:dyDescent="0.2">
      <c r="A70" s="2" t="s">
        <v>87</v>
      </c>
      <c r="B70" s="39">
        <v>461</v>
      </c>
      <c r="C70" s="36">
        <v>0.927568018436432</v>
      </c>
      <c r="D70" s="36">
        <v>6.2014587223529802E-2</v>
      </c>
      <c r="E70" s="36">
        <v>8.8384496048092807E-3</v>
      </c>
      <c r="F70" s="36">
        <v>0</v>
      </c>
      <c r="G70" s="36">
        <v>1.5789539320394399E-3</v>
      </c>
      <c r="H70" s="36">
        <v>0</v>
      </c>
      <c r="I70" s="36">
        <v>0</v>
      </c>
      <c r="J70" s="42">
        <v>8.6007297039031996E-2</v>
      </c>
    </row>
    <row r="71" spans="1:10" x14ac:dyDescent="0.2">
      <c r="A71" s="2" t="s">
        <v>88</v>
      </c>
      <c r="B71" s="39">
        <v>54</v>
      </c>
      <c r="C71" s="36">
        <v>0.960249364376068</v>
      </c>
      <c r="D71" s="36">
        <v>2.67657660879195E-3</v>
      </c>
      <c r="E71" s="36">
        <v>1.7282638698816299E-2</v>
      </c>
      <c r="F71" s="36">
        <v>0</v>
      </c>
      <c r="G71" s="36">
        <v>0</v>
      </c>
      <c r="H71" s="36">
        <v>0</v>
      </c>
      <c r="I71" s="36">
        <v>1.9791411235928501E-2</v>
      </c>
      <c r="J71" s="42">
        <v>0.17578172683715801</v>
      </c>
    </row>
    <row r="72" spans="1:10" x14ac:dyDescent="0.2">
      <c r="A72" s="5" t="s">
        <v>89</v>
      </c>
      <c r="B72" s="38" t="s">
        <v>1</v>
      </c>
      <c r="C72" s="35" t="s">
        <v>1</v>
      </c>
      <c r="D72" s="35" t="s">
        <v>1</v>
      </c>
      <c r="E72" s="35" t="s">
        <v>1</v>
      </c>
      <c r="F72" s="35" t="s">
        <v>1</v>
      </c>
      <c r="G72" s="35" t="s">
        <v>1</v>
      </c>
      <c r="H72" s="35" t="s">
        <v>1</v>
      </c>
      <c r="I72" s="35" t="s">
        <v>1</v>
      </c>
      <c r="J72" s="41" t="s">
        <v>1</v>
      </c>
    </row>
    <row r="73" spans="1:10" x14ac:dyDescent="0.2">
      <c r="A73" s="2" t="s">
        <v>89</v>
      </c>
      <c r="B73" s="39">
        <v>4085</v>
      </c>
      <c r="C73" s="36">
        <v>0.95092260837554898</v>
      </c>
      <c r="D73" s="36">
        <v>3.9444256573915502E-2</v>
      </c>
      <c r="E73" s="36">
        <v>7.0041147992014902E-3</v>
      </c>
      <c r="F73" s="36">
        <v>2.0013735629618198E-3</v>
      </c>
      <c r="G73" s="36">
        <v>6.2764162430539695E-4</v>
      </c>
      <c r="H73" s="36">
        <v>0</v>
      </c>
      <c r="I73" s="36">
        <v>0</v>
      </c>
      <c r="J73" s="42">
        <v>6.1967171728610999E-2</v>
      </c>
    </row>
    <row r="74" spans="1:10" x14ac:dyDescent="0.2">
      <c r="A74" s="2" t="s">
        <v>90</v>
      </c>
      <c r="B74" s="39">
        <v>1984</v>
      </c>
      <c r="C74" s="36">
        <v>0.88832384347915605</v>
      </c>
      <c r="D74" s="36">
        <v>9.3688346445560497E-2</v>
      </c>
      <c r="E74" s="36">
        <v>1.44978333264589E-2</v>
      </c>
      <c r="F74" s="36">
        <v>2.581239445135E-3</v>
      </c>
      <c r="G74" s="36">
        <v>9.0875627938657999E-4</v>
      </c>
      <c r="H74" s="36">
        <v>0</v>
      </c>
      <c r="I74" s="36">
        <v>0</v>
      </c>
      <c r="J74" s="42">
        <v>0.13406275212764701</v>
      </c>
    </row>
    <row r="75" spans="1:10" x14ac:dyDescent="0.2">
      <c r="A75" s="5" t="s">
        <v>91</v>
      </c>
      <c r="B75" s="38" t="s">
        <v>1</v>
      </c>
      <c r="C75" s="35" t="s">
        <v>1</v>
      </c>
      <c r="D75" s="35" t="s">
        <v>1</v>
      </c>
      <c r="E75" s="35" t="s">
        <v>1</v>
      </c>
      <c r="F75" s="35" t="s">
        <v>1</v>
      </c>
      <c r="G75" s="35" t="s">
        <v>1</v>
      </c>
      <c r="H75" s="35" t="s">
        <v>1</v>
      </c>
      <c r="I75" s="35" t="s">
        <v>1</v>
      </c>
      <c r="J75" s="41" t="s">
        <v>1</v>
      </c>
    </row>
    <row r="76" spans="1:10" x14ac:dyDescent="0.2">
      <c r="A76" s="2" t="s">
        <v>92</v>
      </c>
      <c r="B76" s="39">
        <v>2025</v>
      </c>
      <c r="C76" s="36">
        <v>0.94582647085189797</v>
      </c>
      <c r="D76" s="36">
        <v>4.2511630803346599E-2</v>
      </c>
      <c r="E76" s="36">
        <v>9.5746628940105404E-3</v>
      </c>
      <c r="F76" s="36">
        <v>7.76912027504295E-4</v>
      </c>
      <c r="G76" s="36">
        <v>1.3103479286655801E-3</v>
      </c>
      <c r="H76" s="36">
        <v>0</v>
      </c>
      <c r="I76" s="36">
        <v>0</v>
      </c>
      <c r="J76" s="42">
        <v>6.9233089685440105E-2</v>
      </c>
    </row>
    <row r="77" spans="1:10" x14ac:dyDescent="0.2">
      <c r="A77" s="2" t="s">
        <v>93</v>
      </c>
      <c r="B77" s="39">
        <v>1042</v>
      </c>
      <c r="C77" s="36">
        <v>0.93503862619400002</v>
      </c>
      <c r="D77" s="36">
        <v>5.9967152774334002E-2</v>
      </c>
      <c r="E77" s="36">
        <v>1.4744596555829E-3</v>
      </c>
      <c r="F77" s="36">
        <v>3.5197681281715601E-3</v>
      </c>
      <c r="G77" s="36">
        <v>0</v>
      </c>
      <c r="H77" s="36">
        <v>0</v>
      </c>
      <c r="I77" s="36">
        <v>0</v>
      </c>
      <c r="J77" s="42">
        <v>7.3475368320941897E-2</v>
      </c>
    </row>
    <row r="78" spans="1:10" x14ac:dyDescent="0.2">
      <c r="A78" s="2" t="s">
        <v>94</v>
      </c>
      <c r="B78" s="39">
        <v>2969</v>
      </c>
      <c r="C78" s="36">
        <v>0.94493311643600497</v>
      </c>
      <c r="D78" s="36">
        <v>4.2599219828844098E-2</v>
      </c>
      <c r="E78" s="36">
        <v>9.3720611184835399E-3</v>
      </c>
      <c r="F78" s="36">
        <v>2.8072670102119398E-3</v>
      </c>
      <c r="G78" s="36">
        <v>2.8831741656176703E-4</v>
      </c>
      <c r="H78" s="36">
        <v>0</v>
      </c>
      <c r="I78" s="36">
        <v>0</v>
      </c>
      <c r="J78" s="42">
        <v>7.0918418467044803E-2</v>
      </c>
    </row>
    <row r="79" spans="1:10" x14ac:dyDescent="0.2">
      <c r="A79" s="5" t="s">
        <v>95</v>
      </c>
      <c r="B79" s="38" t="s">
        <v>1</v>
      </c>
      <c r="C79" s="35" t="s">
        <v>1</v>
      </c>
      <c r="D79" s="35" t="s">
        <v>1</v>
      </c>
      <c r="E79" s="35" t="s">
        <v>1</v>
      </c>
      <c r="F79" s="35" t="s">
        <v>1</v>
      </c>
      <c r="G79" s="35" t="s">
        <v>1</v>
      </c>
      <c r="H79" s="35" t="s">
        <v>1</v>
      </c>
      <c r="I79" s="35" t="s">
        <v>1</v>
      </c>
      <c r="J79" s="41" t="s">
        <v>1</v>
      </c>
    </row>
    <row r="80" spans="1:10" x14ac:dyDescent="0.2">
      <c r="A80" s="2" t="s">
        <v>96</v>
      </c>
      <c r="B80" s="39">
        <v>1058</v>
      </c>
      <c r="C80" s="36">
        <v>0.94074684381484996</v>
      </c>
      <c r="D80" s="36">
        <v>4.3725110590457902E-2</v>
      </c>
      <c r="E80" s="36">
        <v>9.3599557876586897E-3</v>
      </c>
      <c r="F80" s="36">
        <v>6.1068930663168404E-3</v>
      </c>
      <c r="G80" s="36">
        <v>6.1197410104796304E-5</v>
      </c>
      <c r="H80" s="36">
        <v>0</v>
      </c>
      <c r="I80" s="36">
        <v>0</v>
      </c>
      <c r="J80" s="42">
        <v>8.1010490655899006E-2</v>
      </c>
    </row>
    <row r="81" spans="1:10" x14ac:dyDescent="0.2">
      <c r="A81" s="2" t="s">
        <v>97</v>
      </c>
      <c r="B81" s="39">
        <v>1171</v>
      </c>
      <c r="C81" s="36">
        <v>0.93566447496414196</v>
      </c>
      <c r="D81" s="36">
        <v>5.1460690796375302E-2</v>
      </c>
      <c r="E81" s="36">
        <v>1.16200810298324E-2</v>
      </c>
      <c r="F81" s="36">
        <v>1.2547759106382699E-3</v>
      </c>
      <c r="G81" s="36">
        <v>0</v>
      </c>
      <c r="H81" s="36">
        <v>0</v>
      </c>
      <c r="I81" s="36">
        <v>0</v>
      </c>
      <c r="J81" s="42">
        <v>7.8465178608894307E-2</v>
      </c>
    </row>
    <row r="82" spans="1:10" x14ac:dyDescent="0.2">
      <c r="A82" s="2" t="s">
        <v>98</v>
      </c>
      <c r="B82" s="39">
        <v>246</v>
      </c>
      <c r="C82" s="36">
        <v>0.93225574493408203</v>
      </c>
      <c r="D82" s="36">
        <v>5.7537492364644997E-2</v>
      </c>
      <c r="E82" s="36">
        <v>1.0206762701272999E-2</v>
      </c>
      <c r="F82" s="36">
        <v>0</v>
      </c>
      <c r="G82" s="36">
        <v>0</v>
      </c>
      <c r="H82" s="36">
        <v>0</v>
      </c>
      <c r="I82" s="36">
        <v>0</v>
      </c>
      <c r="J82" s="42">
        <v>7.7951021492481204E-2</v>
      </c>
    </row>
    <row r="83" spans="1:10" x14ac:dyDescent="0.2">
      <c r="A83" s="2" t="s">
        <v>99</v>
      </c>
      <c r="B83" s="39">
        <v>677</v>
      </c>
      <c r="C83" s="36">
        <v>0.97972393035888705</v>
      </c>
      <c r="D83" s="36">
        <v>1.5128315426409199E-2</v>
      </c>
      <c r="E83" s="36">
        <v>4.5291767455637498E-3</v>
      </c>
      <c r="F83" s="36">
        <v>6.1856070533394803E-4</v>
      </c>
      <c r="G83" s="36">
        <v>0</v>
      </c>
      <c r="H83" s="36">
        <v>0</v>
      </c>
      <c r="I83" s="36">
        <v>0</v>
      </c>
      <c r="J83" s="42">
        <v>2.6042349636554701E-2</v>
      </c>
    </row>
    <row r="84" spans="1:10" x14ac:dyDescent="0.2">
      <c r="A84" s="2" t="s">
        <v>100</v>
      </c>
      <c r="B84" s="39">
        <v>361</v>
      </c>
      <c r="C84" s="36">
        <v>0.92530798912048295</v>
      </c>
      <c r="D84" s="36">
        <v>5.7730801403522498E-2</v>
      </c>
      <c r="E84" s="36">
        <v>1.11742373555899E-2</v>
      </c>
      <c r="F84" s="36">
        <v>0</v>
      </c>
      <c r="G84" s="36">
        <v>5.7869553565979004E-3</v>
      </c>
      <c r="H84" s="36">
        <v>0</v>
      </c>
      <c r="I84" s="36">
        <v>0</v>
      </c>
      <c r="J84" s="42">
        <v>0.103227101266384</v>
      </c>
    </row>
    <row r="85" spans="1:10" x14ac:dyDescent="0.2">
      <c r="A85" s="2" t="s">
        <v>101</v>
      </c>
      <c r="B85" s="39">
        <v>973</v>
      </c>
      <c r="C85" s="36">
        <v>0.90645188093185403</v>
      </c>
      <c r="D85" s="36">
        <v>7.6803989708423601E-2</v>
      </c>
      <c r="E85" s="36">
        <v>1.2623801827430701E-2</v>
      </c>
      <c r="F85" s="36">
        <v>4.1203293949365598E-3</v>
      </c>
      <c r="G85" s="36">
        <v>0</v>
      </c>
      <c r="H85" s="36">
        <v>0</v>
      </c>
      <c r="I85" s="36">
        <v>0</v>
      </c>
      <c r="J85" s="42">
        <v>0.11441258341074</v>
      </c>
    </row>
    <row r="86" spans="1:10" x14ac:dyDescent="0.2">
      <c r="A86" s="2" t="s">
        <v>102</v>
      </c>
      <c r="B86" s="39">
        <v>299</v>
      </c>
      <c r="C86" s="36">
        <v>0.841957747936249</v>
      </c>
      <c r="D86" s="36">
        <v>0.138380452990532</v>
      </c>
      <c r="E86" s="36">
        <v>1.53756747022271E-2</v>
      </c>
      <c r="F86" s="36">
        <v>0</v>
      </c>
      <c r="G86" s="36">
        <v>4.2861150577664401E-3</v>
      </c>
      <c r="H86" s="36">
        <v>0</v>
      </c>
      <c r="I86" s="36">
        <v>0</v>
      </c>
      <c r="J86" s="42">
        <v>0.18627625703811601</v>
      </c>
    </row>
    <row r="87" spans="1:10" x14ac:dyDescent="0.2">
      <c r="A87" s="2" t="s">
        <v>103</v>
      </c>
      <c r="B87" s="39">
        <v>341</v>
      </c>
      <c r="C87" s="36">
        <v>0.93676602840423595</v>
      </c>
      <c r="D87" s="36">
        <v>5.5554840713739402E-2</v>
      </c>
      <c r="E87" s="36">
        <v>6.9656898267567201E-3</v>
      </c>
      <c r="F87" s="36">
        <v>0</v>
      </c>
      <c r="G87" s="36">
        <v>7.1342906448990096E-4</v>
      </c>
      <c r="H87" s="36">
        <v>0</v>
      </c>
      <c r="I87" s="36">
        <v>0</v>
      </c>
      <c r="J87" s="42">
        <v>7.2339937090873704E-2</v>
      </c>
    </row>
    <row r="88" spans="1:10" x14ac:dyDescent="0.2">
      <c r="A88" s="2" t="s">
        <v>104</v>
      </c>
      <c r="B88" s="39">
        <v>859</v>
      </c>
      <c r="C88" s="36">
        <v>0.95895880460739102</v>
      </c>
      <c r="D88" s="36">
        <v>3.6538302898407003E-2</v>
      </c>
      <c r="E88" s="36">
        <v>2.60310852900147E-3</v>
      </c>
      <c r="F88" s="36">
        <v>9.5207837875932498E-4</v>
      </c>
      <c r="G88" s="36">
        <v>9.4767555128782998E-4</v>
      </c>
      <c r="H88" s="36">
        <v>0</v>
      </c>
      <c r="I88" s="36">
        <v>0</v>
      </c>
      <c r="J88" s="42">
        <v>4.8391461372375502E-2</v>
      </c>
    </row>
    <row r="89" spans="1:10" x14ac:dyDescent="0.2">
      <c r="A89" s="5" t="s">
        <v>105</v>
      </c>
      <c r="B89" s="38" t="s">
        <v>1</v>
      </c>
      <c r="C89" s="35" t="s">
        <v>1</v>
      </c>
      <c r="D89" s="35" t="s">
        <v>1</v>
      </c>
      <c r="E89" s="35" t="s">
        <v>1</v>
      </c>
      <c r="F89" s="35" t="s">
        <v>1</v>
      </c>
      <c r="G89" s="35" t="s">
        <v>1</v>
      </c>
      <c r="H89" s="35" t="s">
        <v>1</v>
      </c>
      <c r="I89" s="35" t="s">
        <v>1</v>
      </c>
      <c r="J89" s="41" t="s">
        <v>1</v>
      </c>
    </row>
    <row r="90" spans="1:10" x14ac:dyDescent="0.2">
      <c r="A90" s="2" t="s">
        <v>106</v>
      </c>
      <c r="B90" s="39">
        <v>922</v>
      </c>
      <c r="C90" s="36">
        <v>0.96762335300445601</v>
      </c>
      <c r="D90" s="36">
        <v>2.9958365485072101E-2</v>
      </c>
      <c r="E90" s="36">
        <v>2.7981357561657198E-5</v>
      </c>
      <c r="F90" s="36">
        <v>2.2705226729158301E-4</v>
      </c>
      <c r="G90" s="36">
        <v>5.3921423386782397E-4</v>
      </c>
      <c r="H90" s="36">
        <v>0</v>
      </c>
      <c r="I90" s="36">
        <v>1.62406056188047E-3</v>
      </c>
      <c r="J90" s="42">
        <v>4.4220760464668302E-2</v>
      </c>
    </row>
    <row r="91" spans="1:10" x14ac:dyDescent="0.2">
      <c r="A91" s="2" t="s">
        <v>107</v>
      </c>
      <c r="B91" s="39">
        <v>2171</v>
      </c>
      <c r="C91" s="36">
        <v>0.95470184087753296</v>
      </c>
      <c r="D91" s="36">
        <v>3.4991227090358699E-2</v>
      </c>
      <c r="E91" s="36">
        <v>8.2603106275200792E-3</v>
      </c>
      <c r="F91" s="36">
        <v>1.2179553741589199E-3</v>
      </c>
      <c r="G91" s="36">
        <v>8.2865491276606896E-4</v>
      </c>
      <c r="H91" s="36">
        <v>0</v>
      </c>
      <c r="I91" s="36">
        <v>0</v>
      </c>
      <c r="J91" s="42">
        <v>5.8480329811573001E-2</v>
      </c>
    </row>
    <row r="92" spans="1:10" x14ac:dyDescent="0.2">
      <c r="A92" s="2" t="s">
        <v>108</v>
      </c>
      <c r="B92" s="39">
        <v>3925</v>
      </c>
      <c r="C92" s="36">
        <v>0.93508857488632202</v>
      </c>
      <c r="D92" s="36">
        <v>5.3733479231596E-2</v>
      </c>
      <c r="E92" s="36">
        <v>7.5873779132962201E-3</v>
      </c>
      <c r="F92" s="36">
        <v>3.0719321221113201E-3</v>
      </c>
      <c r="G92" s="36">
        <v>3.5059684887528398E-4</v>
      </c>
      <c r="H92" s="36">
        <v>1.68063095770776E-4</v>
      </c>
      <c r="I92" s="36">
        <v>0</v>
      </c>
      <c r="J92" s="42">
        <v>8.03667306900024E-2</v>
      </c>
    </row>
    <row r="93" spans="1:10" x14ac:dyDescent="0.2">
      <c r="A93" s="2" t="s">
        <v>109</v>
      </c>
      <c r="B93" s="39">
        <v>689</v>
      </c>
      <c r="C93" s="36">
        <v>0.87492978572845503</v>
      </c>
      <c r="D93" s="36">
        <v>0.101697973906994</v>
      </c>
      <c r="E93" s="36">
        <v>9.5066623762249895E-3</v>
      </c>
      <c r="F93" s="36">
        <v>1.34951276704669E-2</v>
      </c>
      <c r="G93" s="36">
        <v>3.70446126908064E-4</v>
      </c>
      <c r="H93" s="36">
        <v>0</v>
      </c>
      <c r="I93" s="36">
        <v>0</v>
      </c>
      <c r="J93" s="42">
        <v>0.16267846524715401</v>
      </c>
    </row>
    <row r="94" spans="1:10" x14ac:dyDescent="0.2">
      <c r="A94" s="5" t="s">
        <v>110</v>
      </c>
      <c r="B94" s="38" t="s">
        <v>1</v>
      </c>
      <c r="C94" s="35" t="s">
        <v>1</v>
      </c>
      <c r="D94" s="35" t="s">
        <v>1</v>
      </c>
      <c r="E94" s="35" t="s">
        <v>1</v>
      </c>
      <c r="F94" s="35" t="s">
        <v>1</v>
      </c>
      <c r="G94" s="35" t="s">
        <v>1</v>
      </c>
      <c r="H94" s="35" t="s">
        <v>1</v>
      </c>
      <c r="I94" s="35" t="s">
        <v>1</v>
      </c>
      <c r="J94" s="41" t="s">
        <v>1</v>
      </c>
    </row>
    <row r="95" spans="1:10" x14ac:dyDescent="0.2">
      <c r="A95" s="2" t="s">
        <v>106</v>
      </c>
      <c r="B95" s="39">
        <v>1471</v>
      </c>
      <c r="C95" s="36">
        <v>0.96414965391159102</v>
      </c>
      <c r="D95" s="36">
        <v>3.1358644366264302E-2</v>
      </c>
      <c r="E95" s="36">
        <v>1.03724654763937E-3</v>
      </c>
      <c r="F95" s="36">
        <v>1.08422630000859E-3</v>
      </c>
      <c r="G95" s="36">
        <v>1.29542790818959E-3</v>
      </c>
      <c r="H95" s="36">
        <v>0</v>
      </c>
      <c r="I95" s="36">
        <v>1.07481598388404E-3</v>
      </c>
      <c r="J95" s="42">
        <v>4.9391239881515503E-2</v>
      </c>
    </row>
    <row r="96" spans="1:10" x14ac:dyDescent="0.2">
      <c r="A96" s="2" t="s">
        <v>107</v>
      </c>
      <c r="B96" s="39">
        <v>2913</v>
      </c>
      <c r="C96" s="36">
        <v>0.95072472095489502</v>
      </c>
      <c r="D96" s="36">
        <v>4.0640279650688199E-2</v>
      </c>
      <c r="E96" s="36">
        <v>7.5409803539514498E-3</v>
      </c>
      <c r="F96" s="36">
        <v>4.7641305718570899E-4</v>
      </c>
      <c r="G96" s="36">
        <v>4.2504360317252598E-4</v>
      </c>
      <c r="H96" s="36">
        <v>1.9256096857134299E-4</v>
      </c>
      <c r="I96" s="36">
        <v>0</v>
      </c>
      <c r="J96" s="42">
        <v>5.9814460575580597E-2</v>
      </c>
    </row>
    <row r="97" spans="1:10" x14ac:dyDescent="0.2">
      <c r="A97" s="2" t="s">
        <v>108</v>
      </c>
      <c r="B97" s="39">
        <v>2959</v>
      </c>
      <c r="C97" s="36">
        <v>0.92289644479751598</v>
      </c>
      <c r="D97" s="36">
        <v>6.1053480952978099E-2</v>
      </c>
      <c r="E97" s="36">
        <v>1.0052803903818099E-2</v>
      </c>
      <c r="F97" s="36">
        <v>5.9972596354782599E-3</v>
      </c>
      <c r="G97" s="36">
        <v>0</v>
      </c>
      <c r="H97" s="36">
        <v>0</v>
      </c>
      <c r="I97" s="36">
        <v>0</v>
      </c>
      <c r="J97" s="42">
        <v>9.9150873720645905E-2</v>
      </c>
    </row>
    <row r="98" spans="1:10" x14ac:dyDescent="0.2">
      <c r="A98" s="2" t="s">
        <v>109</v>
      </c>
      <c r="B98" s="39">
        <v>364</v>
      </c>
      <c r="C98" s="36">
        <v>0.875230252742767</v>
      </c>
      <c r="D98" s="36">
        <v>0.10764570534229299</v>
      </c>
      <c r="E98" s="36">
        <v>7.3503060266375498E-3</v>
      </c>
      <c r="F98" s="36">
        <v>9.0403975918888994E-3</v>
      </c>
      <c r="G98" s="36">
        <v>7.3331058956682704E-4</v>
      </c>
      <c r="H98" s="36">
        <v>0</v>
      </c>
      <c r="I98" s="36">
        <v>0</v>
      </c>
      <c r="J98" s="42">
        <v>0.15240076184272799</v>
      </c>
    </row>
    <row r="99" spans="1:10" x14ac:dyDescent="0.2">
      <c r="A99" s="5" t="s">
        <v>111</v>
      </c>
      <c r="B99" s="38" t="s">
        <v>1</v>
      </c>
      <c r="C99" s="35" t="s">
        <v>1</v>
      </c>
      <c r="D99" s="35" t="s">
        <v>1</v>
      </c>
      <c r="E99" s="35" t="s">
        <v>1</v>
      </c>
      <c r="F99" s="35" t="s">
        <v>1</v>
      </c>
      <c r="G99" s="35" t="s">
        <v>1</v>
      </c>
      <c r="H99" s="35" t="s">
        <v>1</v>
      </c>
      <c r="I99" s="35" t="s">
        <v>1</v>
      </c>
      <c r="J99" s="41" t="s">
        <v>1</v>
      </c>
    </row>
    <row r="100" spans="1:10" x14ac:dyDescent="0.2">
      <c r="A100" s="2" t="s">
        <v>112</v>
      </c>
      <c r="B100" s="39">
        <v>497</v>
      </c>
      <c r="C100" s="36">
        <v>0.95631289482116699</v>
      </c>
      <c r="D100" s="36">
        <v>3.5339478403329801E-2</v>
      </c>
      <c r="E100" s="36">
        <v>6.5354527905583399E-3</v>
      </c>
      <c r="F100" s="36">
        <v>0</v>
      </c>
      <c r="G100" s="36">
        <v>1.8121573375538E-3</v>
      </c>
      <c r="H100" s="36">
        <v>0</v>
      </c>
      <c r="I100" s="36">
        <v>0</v>
      </c>
      <c r="J100" s="42">
        <v>5.56590110063553E-2</v>
      </c>
    </row>
    <row r="101" spans="1:10" x14ac:dyDescent="0.2">
      <c r="A101" s="2" t="s">
        <v>113</v>
      </c>
      <c r="B101" s="39">
        <v>1211</v>
      </c>
      <c r="C101" s="36">
        <v>0.94972115755081199</v>
      </c>
      <c r="D101" s="36">
        <v>4.0569268167018897E-2</v>
      </c>
      <c r="E101" s="36">
        <v>5.9363567270338501E-3</v>
      </c>
      <c r="F101" s="36">
        <v>2.5000679306685899E-3</v>
      </c>
      <c r="G101" s="36">
        <v>1.2731350725516701E-3</v>
      </c>
      <c r="H101" s="36">
        <v>0</v>
      </c>
      <c r="I101" s="36">
        <v>0</v>
      </c>
      <c r="J101" s="42">
        <v>6.5034717321395902E-2</v>
      </c>
    </row>
    <row r="102" spans="1:10" x14ac:dyDescent="0.2">
      <c r="A102" s="2" t="s">
        <v>114</v>
      </c>
      <c r="B102" s="39">
        <v>1735</v>
      </c>
      <c r="C102" s="36">
        <v>0.91905969381332397</v>
      </c>
      <c r="D102" s="36">
        <v>6.3695833086967496E-2</v>
      </c>
      <c r="E102" s="36">
        <v>1.1874500662088399E-2</v>
      </c>
      <c r="F102" s="36">
        <v>3.0788036528974802E-3</v>
      </c>
      <c r="G102" s="36">
        <v>6.9399247877299796E-4</v>
      </c>
      <c r="H102" s="36">
        <v>3.3267418621107898E-4</v>
      </c>
      <c r="I102" s="36">
        <v>1.2644934467971301E-3</v>
      </c>
      <c r="J102" s="42">
        <v>0.10997203737497301</v>
      </c>
    </row>
    <row r="103" spans="1:10" x14ac:dyDescent="0.2">
      <c r="A103" s="2" t="s">
        <v>115</v>
      </c>
      <c r="B103" s="39">
        <v>1201</v>
      </c>
      <c r="C103" s="36">
        <v>0.93173754215240501</v>
      </c>
      <c r="D103" s="36">
        <v>5.8106221258640303E-2</v>
      </c>
      <c r="E103" s="36">
        <v>7.98798818141222E-3</v>
      </c>
      <c r="F103" s="36">
        <v>1.92885962314904E-3</v>
      </c>
      <c r="G103" s="36">
        <v>2.3938294907566201E-4</v>
      </c>
      <c r="H103" s="36">
        <v>0</v>
      </c>
      <c r="I103" s="36">
        <v>0</v>
      </c>
      <c r="J103" s="42">
        <v>8.0826312303543105E-2</v>
      </c>
    </row>
    <row r="104" spans="1:10" x14ac:dyDescent="0.2">
      <c r="A104" s="2" t="s">
        <v>116</v>
      </c>
      <c r="B104" s="39">
        <v>1368</v>
      </c>
      <c r="C104" s="36">
        <v>0.92295050621032704</v>
      </c>
      <c r="D104" s="36">
        <v>6.5768264234065996E-2</v>
      </c>
      <c r="E104" s="36">
        <v>6.3742068596184297E-3</v>
      </c>
      <c r="F104" s="36">
        <v>4.5823329128325003E-3</v>
      </c>
      <c r="G104" s="36">
        <v>3.24689637636766E-4</v>
      </c>
      <c r="H104" s="36">
        <v>0</v>
      </c>
      <c r="I104" s="36">
        <v>0</v>
      </c>
      <c r="J104" s="42">
        <v>9.3562439084052998E-2</v>
      </c>
    </row>
    <row r="105" spans="1:10" x14ac:dyDescent="0.2">
      <c r="A105" s="2" t="s">
        <v>117</v>
      </c>
      <c r="B105" s="39">
        <v>1287</v>
      </c>
      <c r="C105" s="36">
        <v>0.97077947854995705</v>
      </c>
      <c r="D105" s="36">
        <v>2.11603902280331E-2</v>
      </c>
      <c r="E105" s="36">
        <v>4.3589216656982899E-3</v>
      </c>
      <c r="F105" s="36">
        <v>3.7011909298598801E-3</v>
      </c>
      <c r="G105" s="36">
        <v>0</v>
      </c>
      <c r="H105" s="36">
        <v>0</v>
      </c>
      <c r="I105" s="36">
        <v>0</v>
      </c>
      <c r="J105" s="42">
        <v>4.0981810539960903E-2</v>
      </c>
    </row>
    <row r="106" spans="1:10" x14ac:dyDescent="0.2">
      <c r="A106" s="2" t="s">
        <v>118</v>
      </c>
      <c r="B106" s="39">
        <v>990</v>
      </c>
      <c r="C106" s="36">
        <v>0.99479317665100098</v>
      </c>
      <c r="D106" s="36">
        <v>3.9476077072322403E-3</v>
      </c>
      <c r="E106" s="36">
        <v>1.2592335697263501E-3</v>
      </c>
      <c r="F106" s="36">
        <v>0</v>
      </c>
      <c r="G106" s="36">
        <v>0</v>
      </c>
      <c r="H106" s="36">
        <v>0</v>
      </c>
      <c r="I106" s="36">
        <v>0</v>
      </c>
      <c r="J106" s="42">
        <v>6.4660701900720596E-3</v>
      </c>
    </row>
    <row r="107" spans="1:10" x14ac:dyDescent="0.2">
      <c r="A107" s="5" t="s">
        <v>111</v>
      </c>
      <c r="B107" s="38" t="s">
        <v>1</v>
      </c>
      <c r="C107" s="35" t="s">
        <v>1</v>
      </c>
      <c r="D107" s="35" t="s">
        <v>1</v>
      </c>
      <c r="E107" s="35" t="s">
        <v>1</v>
      </c>
      <c r="F107" s="35" t="s">
        <v>1</v>
      </c>
      <c r="G107" s="35" t="s">
        <v>1</v>
      </c>
      <c r="H107" s="35" t="s">
        <v>1</v>
      </c>
      <c r="I107" s="35" t="s">
        <v>1</v>
      </c>
      <c r="J107" s="41" t="s">
        <v>1</v>
      </c>
    </row>
    <row r="108" spans="1:10" x14ac:dyDescent="0.2">
      <c r="A108" s="2" t="s">
        <v>119</v>
      </c>
      <c r="B108" s="39">
        <v>1708</v>
      </c>
      <c r="C108" s="36">
        <v>0.95187258720397905</v>
      </c>
      <c r="D108" s="36">
        <v>3.8862388581037501E-2</v>
      </c>
      <c r="E108" s="36">
        <v>6.1318874359130903E-3</v>
      </c>
      <c r="F108" s="36">
        <v>1.6841052565723701E-3</v>
      </c>
      <c r="G108" s="36">
        <v>1.4490591129288099E-3</v>
      </c>
      <c r="H108" s="36">
        <v>0</v>
      </c>
      <c r="I108" s="36">
        <v>0</v>
      </c>
      <c r="J108" s="42">
        <v>6.1974719166755697E-2</v>
      </c>
    </row>
    <row r="109" spans="1:10" x14ac:dyDescent="0.2">
      <c r="A109" s="2" t="s">
        <v>120</v>
      </c>
      <c r="B109" s="39">
        <v>2424</v>
      </c>
      <c r="C109" s="36">
        <v>0.92469608783721902</v>
      </c>
      <c r="D109" s="36">
        <v>5.8985672891139998E-2</v>
      </c>
      <c r="E109" s="36">
        <v>1.15993553772569E-2</v>
      </c>
      <c r="F109" s="36">
        <v>2.9418638441711699E-3</v>
      </c>
      <c r="G109" s="36">
        <v>6.0846743872389197E-4</v>
      </c>
      <c r="H109" s="36">
        <v>2.4339270021300801E-4</v>
      </c>
      <c r="I109" s="36">
        <v>9.2513480922207204E-4</v>
      </c>
      <c r="J109" s="42">
        <v>0.10113675147295</v>
      </c>
    </row>
    <row r="110" spans="1:10" x14ac:dyDescent="0.2">
      <c r="A110" s="2" t="s">
        <v>121</v>
      </c>
      <c r="B110" s="39">
        <v>1880</v>
      </c>
      <c r="C110" s="36">
        <v>0.92167723178863503</v>
      </c>
      <c r="D110" s="36">
        <v>6.8674273788928999E-2</v>
      </c>
      <c r="E110" s="36">
        <v>5.6315297260880496E-3</v>
      </c>
      <c r="F110" s="36">
        <v>3.7626943085342598E-3</v>
      </c>
      <c r="G110" s="36">
        <v>2.54285201663151E-4</v>
      </c>
      <c r="H110" s="36">
        <v>0</v>
      </c>
      <c r="I110" s="36">
        <v>0</v>
      </c>
      <c r="J110" s="42">
        <v>9.22425612807274E-2</v>
      </c>
    </row>
    <row r="111" spans="1:10" x14ac:dyDescent="0.2">
      <c r="A111" s="2" t="s">
        <v>122</v>
      </c>
      <c r="B111" s="39">
        <v>2277</v>
      </c>
      <c r="C111" s="36">
        <v>0.981495141983032</v>
      </c>
      <c r="D111" s="36">
        <v>1.34795159101486E-2</v>
      </c>
      <c r="E111" s="36">
        <v>2.97574512660503E-3</v>
      </c>
      <c r="F111" s="36">
        <v>2.0496053621172901E-3</v>
      </c>
      <c r="G111" s="36">
        <v>0</v>
      </c>
      <c r="H111" s="36">
        <v>0</v>
      </c>
      <c r="I111" s="36">
        <v>0</v>
      </c>
      <c r="J111" s="42">
        <v>2.5579819455742801E-2</v>
      </c>
    </row>
    <row r="112" spans="1:10" x14ac:dyDescent="0.2">
      <c r="A112" s="5" t="s">
        <v>111</v>
      </c>
      <c r="B112" s="38" t="s">
        <v>1</v>
      </c>
      <c r="C112" s="35" t="s">
        <v>1</v>
      </c>
      <c r="D112" s="35" t="s">
        <v>1</v>
      </c>
      <c r="E112" s="35" t="s">
        <v>1</v>
      </c>
      <c r="F112" s="35" t="s">
        <v>1</v>
      </c>
      <c r="G112" s="35" t="s">
        <v>1</v>
      </c>
      <c r="H112" s="35" t="s">
        <v>1</v>
      </c>
      <c r="I112" s="35" t="s">
        <v>1</v>
      </c>
      <c r="J112" s="41" t="s">
        <v>1</v>
      </c>
    </row>
    <row r="113" spans="1:10" x14ac:dyDescent="0.2">
      <c r="A113" s="2" t="s">
        <v>119</v>
      </c>
      <c r="B113" s="39">
        <v>1708</v>
      </c>
      <c r="C113" s="36">
        <v>0.95187258720397905</v>
      </c>
      <c r="D113" s="36">
        <v>3.8862388581037501E-2</v>
      </c>
      <c r="E113" s="36">
        <v>6.1318874359130903E-3</v>
      </c>
      <c r="F113" s="36">
        <v>1.6841052565723701E-3</v>
      </c>
      <c r="G113" s="36">
        <v>1.4490591129288099E-3</v>
      </c>
      <c r="H113" s="36">
        <v>0</v>
      </c>
      <c r="I113" s="36">
        <v>0</v>
      </c>
      <c r="J113" s="42">
        <v>6.1974719166755697E-2</v>
      </c>
    </row>
    <row r="114" spans="1:10" x14ac:dyDescent="0.2">
      <c r="A114" s="2" t="s">
        <v>123</v>
      </c>
      <c r="B114" s="39">
        <v>2936</v>
      </c>
      <c r="C114" s="36">
        <v>0.92368870973587003</v>
      </c>
      <c r="D114" s="36">
        <v>6.1654914170503602E-2</v>
      </c>
      <c r="E114" s="36">
        <v>1.04554304853082E-2</v>
      </c>
      <c r="F114" s="36">
        <v>2.6589280460029801E-3</v>
      </c>
      <c r="G114" s="36">
        <v>5.2800227422267199E-4</v>
      </c>
      <c r="H114" s="36">
        <v>2.1120585734024601E-4</v>
      </c>
      <c r="I114" s="36">
        <v>8.0279278336092797E-4</v>
      </c>
      <c r="J114" s="42">
        <v>9.93301495909691E-2</v>
      </c>
    </row>
    <row r="115" spans="1:10" x14ac:dyDescent="0.2">
      <c r="A115" s="2" t="s">
        <v>124</v>
      </c>
      <c r="B115" s="39">
        <v>3645</v>
      </c>
      <c r="C115" s="36">
        <v>0.95733988285064697</v>
      </c>
      <c r="D115" s="36">
        <v>3.50536406040192E-2</v>
      </c>
      <c r="E115" s="36">
        <v>4.3779364787042098E-3</v>
      </c>
      <c r="F115" s="36">
        <v>3.0945984181016701E-3</v>
      </c>
      <c r="G115" s="36">
        <v>1.33965615532361E-4</v>
      </c>
      <c r="H115" s="36">
        <v>0</v>
      </c>
      <c r="I115" s="36">
        <v>0</v>
      </c>
      <c r="J115" s="42">
        <v>5.3629171103239101E-2</v>
      </c>
    </row>
    <row r="116" spans="1:10" x14ac:dyDescent="0.2">
      <c r="A116" s="5" t="s">
        <v>125</v>
      </c>
      <c r="B116" s="38" t="s">
        <v>1</v>
      </c>
      <c r="C116" s="35" t="s">
        <v>1</v>
      </c>
      <c r="D116" s="35" t="s">
        <v>1</v>
      </c>
      <c r="E116" s="35" t="s">
        <v>1</v>
      </c>
      <c r="F116" s="35" t="s">
        <v>1</v>
      </c>
      <c r="G116" s="35" t="s">
        <v>1</v>
      </c>
      <c r="H116" s="35" t="s">
        <v>1</v>
      </c>
      <c r="I116" s="35" t="s">
        <v>1</v>
      </c>
      <c r="J116" s="41" t="s">
        <v>1</v>
      </c>
    </row>
    <row r="117" spans="1:10" x14ac:dyDescent="0.2">
      <c r="A117" s="2" t="s">
        <v>126</v>
      </c>
      <c r="B117" s="39">
        <v>1027</v>
      </c>
      <c r="C117" s="36">
        <v>0.97016102075576804</v>
      </c>
      <c r="D117" s="36">
        <v>2.7637900784611698E-2</v>
      </c>
      <c r="E117" s="36">
        <v>2.54681890510255E-5</v>
      </c>
      <c r="F117" s="36">
        <v>2.0665938791353299E-4</v>
      </c>
      <c r="G117" s="36">
        <v>4.9078423762694001E-4</v>
      </c>
      <c r="H117" s="36">
        <v>0</v>
      </c>
      <c r="I117" s="36">
        <v>1.4781942591071101E-3</v>
      </c>
      <c r="J117" s="42">
        <v>4.0619309991598102E-2</v>
      </c>
    </row>
    <row r="118" spans="1:10" x14ac:dyDescent="0.2">
      <c r="A118" s="2" t="s">
        <v>127</v>
      </c>
      <c r="B118" s="39">
        <v>277</v>
      </c>
      <c r="C118" s="36">
        <v>0.94828760623931896</v>
      </c>
      <c r="D118" s="36">
        <v>4.1168931871652603E-2</v>
      </c>
      <c r="E118" s="36">
        <v>5.2847070619463903E-3</v>
      </c>
      <c r="F118" s="36">
        <v>5.2587478421628501E-3</v>
      </c>
      <c r="G118" s="36">
        <v>0</v>
      </c>
      <c r="H118" s="36">
        <v>0</v>
      </c>
      <c r="I118" s="36">
        <v>0</v>
      </c>
      <c r="J118" s="42">
        <v>6.7514590919017806E-2</v>
      </c>
    </row>
    <row r="119" spans="1:10" x14ac:dyDescent="0.2">
      <c r="A119" s="2" t="s">
        <v>128</v>
      </c>
      <c r="B119" s="39">
        <v>568</v>
      </c>
      <c r="C119" s="36">
        <v>0.95672202110290505</v>
      </c>
      <c r="D119" s="36">
        <v>3.43347489833832E-2</v>
      </c>
      <c r="E119" s="36">
        <v>5.9777884744107697E-3</v>
      </c>
      <c r="F119" s="36">
        <v>0</v>
      </c>
      <c r="G119" s="36">
        <v>2.96543701551855E-3</v>
      </c>
      <c r="H119" s="36">
        <v>0</v>
      </c>
      <c r="I119" s="36">
        <v>0</v>
      </c>
      <c r="J119" s="42">
        <v>5.8152079582214397E-2</v>
      </c>
    </row>
    <row r="120" spans="1:10" x14ac:dyDescent="0.2">
      <c r="A120" s="2" t="s">
        <v>129</v>
      </c>
      <c r="B120" s="39">
        <v>1221</v>
      </c>
      <c r="C120" s="36">
        <v>0.95113980770111095</v>
      </c>
      <c r="D120" s="36">
        <v>3.68241779506207E-2</v>
      </c>
      <c r="E120" s="36">
        <v>1.11733516678214E-2</v>
      </c>
      <c r="F120" s="36">
        <v>8.0691726179793499E-4</v>
      </c>
      <c r="G120" s="36">
        <v>5.57711864530575E-5</v>
      </c>
      <c r="H120" s="36">
        <v>0</v>
      </c>
      <c r="I120" s="36">
        <v>0</v>
      </c>
      <c r="J120" s="42">
        <v>6.1814721673727001E-2</v>
      </c>
    </row>
    <row r="121" spans="1:10" x14ac:dyDescent="0.2">
      <c r="A121" s="2" t="s">
        <v>130</v>
      </c>
      <c r="B121" s="39">
        <v>1303</v>
      </c>
      <c r="C121" s="36">
        <v>0.94653028249740601</v>
      </c>
      <c r="D121" s="36">
        <v>4.8028875142335899E-2</v>
      </c>
      <c r="E121" s="36">
        <v>3.75375431030989E-3</v>
      </c>
      <c r="F121" s="36">
        <v>3.1924629001878202E-4</v>
      </c>
      <c r="G121" s="36">
        <v>9.2461815802380399E-4</v>
      </c>
      <c r="H121" s="36">
        <v>4.4322758913040199E-4</v>
      </c>
      <c r="I121" s="36">
        <v>0</v>
      </c>
      <c r="J121" s="42">
        <v>6.2408730387687697E-2</v>
      </c>
    </row>
    <row r="122" spans="1:10" x14ac:dyDescent="0.2">
      <c r="A122" s="2" t="s">
        <v>131</v>
      </c>
      <c r="B122" s="39">
        <v>742</v>
      </c>
      <c r="C122" s="36">
        <v>0.91758513450622603</v>
      </c>
      <c r="D122" s="36">
        <v>6.22854419052601E-2</v>
      </c>
      <c r="E122" s="36">
        <v>1.17883626371622E-2</v>
      </c>
      <c r="F122" s="36">
        <v>8.3410590887069702E-3</v>
      </c>
      <c r="G122" s="36">
        <v>0</v>
      </c>
      <c r="H122" s="36">
        <v>0</v>
      </c>
      <c r="I122" s="36">
        <v>0</v>
      </c>
      <c r="J122" s="42">
        <v>0.110885336995125</v>
      </c>
    </row>
    <row r="123" spans="1:10" x14ac:dyDescent="0.2">
      <c r="A123" s="2" t="s">
        <v>132</v>
      </c>
      <c r="B123" s="39">
        <v>451</v>
      </c>
      <c r="C123" s="36">
        <v>0.93109637498855602</v>
      </c>
      <c r="D123" s="36">
        <v>6.29097074270248E-2</v>
      </c>
      <c r="E123" s="36">
        <v>3.6076186224818199E-3</v>
      </c>
      <c r="F123" s="36">
        <v>2.3863054811954498E-3</v>
      </c>
      <c r="G123" s="36">
        <v>0</v>
      </c>
      <c r="H123" s="36">
        <v>0</v>
      </c>
      <c r="I123" s="36">
        <v>0</v>
      </c>
      <c r="J123" s="42">
        <v>7.7283859252929701E-2</v>
      </c>
    </row>
    <row r="124" spans="1:10" x14ac:dyDescent="0.2">
      <c r="A124" s="3" t="s">
        <v>133</v>
      </c>
      <c r="B124" s="40">
        <v>2118</v>
      </c>
      <c r="C124" s="37">
        <v>0.916082084178925</v>
      </c>
      <c r="D124" s="37">
        <v>6.6742062568664606E-2</v>
      </c>
      <c r="E124" s="37">
        <v>1.0633618570864201E-2</v>
      </c>
      <c r="F124" s="37">
        <v>6.4334520138800101E-3</v>
      </c>
      <c r="G124" s="37">
        <v>1.0878539615077901E-4</v>
      </c>
      <c r="H124" s="37">
        <v>0</v>
      </c>
      <c r="I124" s="37">
        <v>0</v>
      </c>
      <c r="J124" s="43">
        <v>0.107744798064232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397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31" t="s">
        <v>1</v>
      </c>
      <c r="C6" s="528" t="s">
        <v>1</v>
      </c>
      <c r="D6" s="528" t="s">
        <v>1</v>
      </c>
    </row>
    <row r="7" spans="1:4" x14ac:dyDescent="0.2">
      <c r="A7" s="2" t="s">
        <v>26</v>
      </c>
      <c r="B7" s="532">
        <v>956</v>
      </c>
      <c r="C7" s="529">
        <v>0.28058108687400801</v>
      </c>
      <c r="D7" s="529">
        <v>0.71941888332366899</v>
      </c>
    </row>
    <row r="8" spans="1:4" x14ac:dyDescent="0.2">
      <c r="A8" s="5" t="s">
        <v>27</v>
      </c>
      <c r="B8" s="531" t="s">
        <v>1</v>
      </c>
      <c r="C8" s="528" t="s">
        <v>1</v>
      </c>
      <c r="D8" s="528" t="s">
        <v>1</v>
      </c>
    </row>
    <row r="9" spans="1:4" x14ac:dyDescent="0.2">
      <c r="A9" s="2" t="s">
        <v>28</v>
      </c>
      <c r="B9" s="532">
        <v>336</v>
      </c>
      <c r="C9" s="529">
        <v>0.28384011983871499</v>
      </c>
      <c r="D9" s="529">
        <v>0.71615988016128496</v>
      </c>
    </row>
    <row r="10" spans="1:4" x14ac:dyDescent="0.2">
      <c r="A10" s="2" t="s">
        <v>29</v>
      </c>
      <c r="B10" s="532">
        <v>44</v>
      </c>
      <c r="C10" s="529">
        <v>0.16386596858501401</v>
      </c>
      <c r="D10" s="529">
        <v>0.83613401651382402</v>
      </c>
    </row>
    <row r="11" spans="1:4" x14ac:dyDescent="0.2">
      <c r="A11" s="2" t="s">
        <v>30</v>
      </c>
      <c r="B11" s="532">
        <v>138</v>
      </c>
      <c r="C11" s="529">
        <v>0.29353788495063798</v>
      </c>
      <c r="D11" s="529">
        <v>0.70646208524704002</v>
      </c>
    </row>
    <row r="12" spans="1:4" x14ac:dyDescent="0.2">
      <c r="A12" s="2" t="s">
        <v>31</v>
      </c>
      <c r="B12" s="532">
        <v>172</v>
      </c>
      <c r="C12" s="529">
        <v>0.27658069133758501</v>
      </c>
      <c r="D12" s="529">
        <v>0.72341930866241499</v>
      </c>
    </row>
    <row r="13" spans="1:4" x14ac:dyDescent="0.2">
      <c r="A13" s="2" t="s">
        <v>32</v>
      </c>
      <c r="B13" s="532">
        <v>78</v>
      </c>
      <c r="C13" s="529">
        <v>0.258650422096252</v>
      </c>
      <c r="D13" s="529">
        <v>0.741349577903748</v>
      </c>
    </row>
    <row r="14" spans="1:4" x14ac:dyDescent="0.2">
      <c r="A14" s="2" t="s">
        <v>33</v>
      </c>
      <c r="B14" s="532">
        <v>158</v>
      </c>
      <c r="C14" s="529">
        <v>0.36714127659797702</v>
      </c>
      <c r="D14" s="529">
        <v>0.63285875320434604</v>
      </c>
    </row>
    <row r="15" spans="1:4" x14ac:dyDescent="0.2">
      <c r="A15" s="5" t="s">
        <v>34</v>
      </c>
      <c r="B15" s="531" t="s">
        <v>1</v>
      </c>
      <c r="C15" s="528" t="s">
        <v>1</v>
      </c>
      <c r="D15" s="528" t="s">
        <v>1</v>
      </c>
    </row>
    <row r="16" spans="1:4" x14ac:dyDescent="0.2">
      <c r="A16" s="2" t="s">
        <v>35</v>
      </c>
      <c r="B16" s="532">
        <v>617</v>
      </c>
      <c r="C16" s="529">
        <v>0.26458215713500999</v>
      </c>
      <c r="D16" s="529">
        <v>0.73541784286499001</v>
      </c>
    </row>
    <row r="17" spans="1:4" x14ac:dyDescent="0.2">
      <c r="A17" s="2" t="s">
        <v>36</v>
      </c>
      <c r="B17" s="532">
        <v>43</v>
      </c>
      <c r="C17" s="529">
        <v>0.148044154047966</v>
      </c>
      <c r="D17" s="529">
        <v>0.85195583105087302</v>
      </c>
    </row>
    <row r="18" spans="1:4" x14ac:dyDescent="0.2">
      <c r="A18" s="2" t="s">
        <v>37</v>
      </c>
      <c r="B18" s="532">
        <v>224</v>
      </c>
      <c r="C18" s="529">
        <v>0.33071380853652999</v>
      </c>
      <c r="D18" s="529">
        <v>0.66928619146347001</v>
      </c>
    </row>
    <row r="19" spans="1:4" x14ac:dyDescent="0.2">
      <c r="A19" s="2" t="s">
        <v>38</v>
      </c>
      <c r="B19" s="532">
        <v>49</v>
      </c>
      <c r="C19" s="529">
        <v>0.41295760869979897</v>
      </c>
      <c r="D19" s="529">
        <v>0.58704239130020097</v>
      </c>
    </row>
    <row r="20" spans="1:4" x14ac:dyDescent="0.2">
      <c r="A20" s="5" t="s">
        <v>39</v>
      </c>
      <c r="B20" s="531" t="s">
        <v>1</v>
      </c>
      <c r="C20" s="528" t="s">
        <v>1</v>
      </c>
      <c r="D20" s="528" t="s">
        <v>1</v>
      </c>
    </row>
    <row r="21" spans="1:4" x14ac:dyDescent="0.2">
      <c r="A21" s="2" t="s">
        <v>35</v>
      </c>
      <c r="B21" s="532">
        <v>617</v>
      </c>
      <c r="C21" s="529">
        <v>0.26458215713500999</v>
      </c>
      <c r="D21" s="529">
        <v>0.73541784286499001</v>
      </c>
    </row>
    <row r="22" spans="1:4" x14ac:dyDescent="0.2">
      <c r="A22" s="2" t="s">
        <v>40</v>
      </c>
      <c r="B22" s="532">
        <v>20</v>
      </c>
      <c r="C22" s="529" t="s">
        <v>1</v>
      </c>
      <c r="D22" s="529" t="s">
        <v>1</v>
      </c>
    </row>
    <row r="23" spans="1:4" x14ac:dyDescent="0.2">
      <c r="A23" s="2" t="s">
        <v>41</v>
      </c>
      <c r="B23" s="532">
        <v>19</v>
      </c>
      <c r="C23" s="529" t="s">
        <v>1</v>
      </c>
      <c r="D23" s="529" t="s">
        <v>1</v>
      </c>
    </row>
    <row r="24" spans="1:4" x14ac:dyDescent="0.2">
      <c r="A24" s="2" t="s">
        <v>42</v>
      </c>
      <c r="B24" s="532">
        <v>4</v>
      </c>
      <c r="C24" s="529" t="s">
        <v>1</v>
      </c>
      <c r="D24" s="529" t="s">
        <v>1</v>
      </c>
    </row>
    <row r="25" spans="1:4" x14ac:dyDescent="0.2">
      <c r="A25" s="2" t="s">
        <v>43</v>
      </c>
      <c r="B25" s="532">
        <v>1</v>
      </c>
      <c r="C25" s="529" t="s">
        <v>1</v>
      </c>
      <c r="D25" s="529" t="s">
        <v>1</v>
      </c>
    </row>
    <row r="26" spans="1:4" x14ac:dyDescent="0.2">
      <c r="A26" s="2" t="s">
        <v>37</v>
      </c>
      <c r="B26" s="532">
        <v>224</v>
      </c>
      <c r="C26" s="529">
        <v>0.33071380853652999</v>
      </c>
      <c r="D26" s="529">
        <v>0.66928619146347001</v>
      </c>
    </row>
    <row r="27" spans="1:4" x14ac:dyDescent="0.2">
      <c r="A27" s="2" t="s">
        <v>44</v>
      </c>
      <c r="B27" s="532">
        <v>7</v>
      </c>
      <c r="C27" s="529" t="s">
        <v>1</v>
      </c>
      <c r="D27" s="529" t="s">
        <v>1</v>
      </c>
    </row>
    <row r="28" spans="1:4" x14ac:dyDescent="0.2">
      <c r="A28" s="2" t="s">
        <v>45</v>
      </c>
      <c r="B28" s="532">
        <v>41</v>
      </c>
      <c r="C28" s="529">
        <v>0.40890458226203902</v>
      </c>
      <c r="D28" s="529">
        <v>0.59109538793563798</v>
      </c>
    </row>
    <row r="29" spans="1:4" x14ac:dyDescent="0.2">
      <c r="A29" s="5" t="s">
        <v>46</v>
      </c>
      <c r="B29" s="531" t="s">
        <v>1</v>
      </c>
      <c r="C29" s="528" t="s">
        <v>1</v>
      </c>
      <c r="D29" s="528" t="s">
        <v>1</v>
      </c>
    </row>
    <row r="30" spans="1:4" x14ac:dyDescent="0.2">
      <c r="A30" s="2" t="s">
        <v>47</v>
      </c>
      <c r="B30" s="532">
        <v>56</v>
      </c>
      <c r="C30" s="529">
        <v>0.240520939230919</v>
      </c>
      <c r="D30" s="529">
        <v>0.75947904586792003</v>
      </c>
    </row>
    <row r="31" spans="1:4" x14ac:dyDescent="0.2">
      <c r="A31" s="2" t="s">
        <v>48</v>
      </c>
      <c r="B31" s="532">
        <v>243</v>
      </c>
      <c r="C31" s="529">
        <v>0.25408771634101901</v>
      </c>
      <c r="D31" s="529">
        <v>0.74591231346130404</v>
      </c>
    </row>
    <row r="32" spans="1:4" x14ac:dyDescent="0.2">
      <c r="A32" s="2" t="s">
        <v>49</v>
      </c>
      <c r="B32" s="532">
        <v>171</v>
      </c>
      <c r="C32" s="529">
        <v>0.27212461829185502</v>
      </c>
      <c r="D32" s="529">
        <v>0.72787535190582298</v>
      </c>
    </row>
    <row r="33" spans="1:4" x14ac:dyDescent="0.2">
      <c r="A33" s="2" t="s">
        <v>50</v>
      </c>
      <c r="B33" s="532">
        <v>421</v>
      </c>
      <c r="C33" s="529">
        <v>0.314135521650314</v>
      </c>
      <c r="D33" s="529">
        <v>0.68586450815200795</v>
      </c>
    </row>
    <row r="34" spans="1:4" x14ac:dyDescent="0.2">
      <c r="A34" s="5" t="s">
        <v>51</v>
      </c>
      <c r="B34" s="531" t="s">
        <v>1</v>
      </c>
      <c r="C34" s="528" t="s">
        <v>1</v>
      </c>
      <c r="D34" s="528" t="s">
        <v>1</v>
      </c>
    </row>
    <row r="35" spans="1:4" x14ac:dyDescent="0.2">
      <c r="A35" s="2" t="s">
        <v>52</v>
      </c>
      <c r="B35" s="532">
        <v>324</v>
      </c>
      <c r="C35" s="529">
        <v>0.28842371702194203</v>
      </c>
      <c r="D35" s="529">
        <v>0.71157628297805797</v>
      </c>
    </row>
    <row r="36" spans="1:4" x14ac:dyDescent="0.2">
      <c r="A36" s="2" t="s">
        <v>53</v>
      </c>
      <c r="B36" s="532">
        <v>396</v>
      </c>
      <c r="C36" s="529">
        <v>0.28389874100685097</v>
      </c>
      <c r="D36" s="529">
        <v>0.71610128879547097</v>
      </c>
    </row>
    <row r="37" spans="1:4" x14ac:dyDescent="0.2">
      <c r="A37" s="2" t="s">
        <v>54</v>
      </c>
      <c r="B37" s="532">
        <v>120</v>
      </c>
      <c r="C37" s="529">
        <v>0.19454976916313199</v>
      </c>
      <c r="D37" s="529">
        <v>0.80545026063919101</v>
      </c>
    </row>
    <row r="38" spans="1:4" x14ac:dyDescent="0.2">
      <c r="A38" s="2" t="s">
        <v>55</v>
      </c>
      <c r="B38" s="532">
        <v>108</v>
      </c>
      <c r="C38" s="529">
        <v>0.30418491363525402</v>
      </c>
      <c r="D38" s="529">
        <v>0.69581508636474598</v>
      </c>
    </row>
    <row r="39" spans="1:4" x14ac:dyDescent="0.2">
      <c r="A39" s="5" t="s">
        <v>56</v>
      </c>
      <c r="B39" s="531" t="s">
        <v>1</v>
      </c>
      <c r="C39" s="528" t="s">
        <v>1</v>
      </c>
      <c r="D39" s="528" t="s">
        <v>1</v>
      </c>
    </row>
    <row r="40" spans="1:4" x14ac:dyDescent="0.2">
      <c r="A40" s="2" t="s">
        <v>57</v>
      </c>
      <c r="B40" s="532">
        <v>838</v>
      </c>
      <c r="C40" s="529">
        <v>0.27538114786148099</v>
      </c>
      <c r="D40" s="529">
        <v>0.72461885213851895</v>
      </c>
    </row>
    <row r="41" spans="1:4" x14ac:dyDescent="0.2">
      <c r="A41" s="2" t="s">
        <v>58</v>
      </c>
      <c r="B41" s="532">
        <v>93</v>
      </c>
      <c r="C41" s="529">
        <v>0.31697714328765902</v>
      </c>
      <c r="D41" s="529">
        <v>0.68302285671234098</v>
      </c>
    </row>
    <row r="42" spans="1:4" x14ac:dyDescent="0.2">
      <c r="A42" s="5" t="s">
        <v>59</v>
      </c>
      <c r="B42" s="531" t="s">
        <v>1</v>
      </c>
      <c r="C42" s="528" t="s">
        <v>1</v>
      </c>
      <c r="D42" s="528" t="s">
        <v>1</v>
      </c>
    </row>
    <row r="43" spans="1:4" x14ac:dyDescent="0.2">
      <c r="A43" s="2" t="s">
        <v>60</v>
      </c>
      <c r="B43" s="532">
        <v>738</v>
      </c>
      <c r="C43" s="529">
        <v>0.27309325337410001</v>
      </c>
      <c r="D43" s="529">
        <v>0.72690671682357799</v>
      </c>
    </row>
    <row r="44" spans="1:4" x14ac:dyDescent="0.2">
      <c r="A44" s="2" t="s">
        <v>61</v>
      </c>
      <c r="B44" s="532">
        <v>124</v>
      </c>
      <c r="C44" s="529">
        <v>0.29404473304748502</v>
      </c>
      <c r="D44" s="529">
        <v>0.70595526695251498</v>
      </c>
    </row>
    <row r="45" spans="1:4" x14ac:dyDescent="0.2">
      <c r="A45" s="2" t="s">
        <v>62</v>
      </c>
      <c r="B45" s="532">
        <v>78</v>
      </c>
      <c r="C45" s="529">
        <v>0.32688739895820601</v>
      </c>
      <c r="D45" s="529">
        <v>0.67311263084411599</v>
      </c>
    </row>
    <row r="46" spans="1:4" x14ac:dyDescent="0.2">
      <c r="A46" s="5" t="s">
        <v>63</v>
      </c>
      <c r="B46" s="531" t="s">
        <v>1</v>
      </c>
      <c r="C46" s="528" t="s">
        <v>1</v>
      </c>
      <c r="D46" s="528" t="s">
        <v>1</v>
      </c>
    </row>
    <row r="47" spans="1:4" x14ac:dyDescent="0.2">
      <c r="A47" s="2" t="s">
        <v>64</v>
      </c>
      <c r="B47" s="532">
        <v>109</v>
      </c>
      <c r="C47" s="529">
        <v>0.72324359416961703</v>
      </c>
      <c r="D47" s="529">
        <v>0.27675640583038302</v>
      </c>
    </row>
    <row r="48" spans="1:4" x14ac:dyDescent="0.2">
      <c r="A48" s="2" t="s">
        <v>65</v>
      </c>
      <c r="B48" s="532">
        <v>59</v>
      </c>
      <c r="C48" s="529">
        <v>0.16267687082290599</v>
      </c>
      <c r="D48" s="529">
        <v>0.83732312917709395</v>
      </c>
    </row>
    <row r="49" spans="1:4" x14ac:dyDescent="0.2">
      <c r="A49" s="2" t="s">
        <v>66</v>
      </c>
      <c r="B49" s="532">
        <v>131</v>
      </c>
      <c r="C49" s="529">
        <v>0.213013350963593</v>
      </c>
      <c r="D49" s="529">
        <v>0.78698664903640703</v>
      </c>
    </row>
    <row r="50" spans="1:4" x14ac:dyDescent="0.2">
      <c r="A50" s="2" t="s">
        <v>67</v>
      </c>
      <c r="B50" s="532">
        <v>114</v>
      </c>
      <c r="C50" s="529">
        <v>0.26773595809936501</v>
      </c>
      <c r="D50" s="529">
        <v>0.73226404190063499</v>
      </c>
    </row>
    <row r="51" spans="1:4" x14ac:dyDescent="0.2">
      <c r="A51" s="2" t="s">
        <v>68</v>
      </c>
      <c r="B51" s="532">
        <v>127</v>
      </c>
      <c r="C51" s="529">
        <v>0.31808573007583602</v>
      </c>
      <c r="D51" s="529">
        <v>0.68191426992416404</v>
      </c>
    </row>
    <row r="52" spans="1:4" x14ac:dyDescent="0.2">
      <c r="A52" s="2" t="s">
        <v>69</v>
      </c>
      <c r="B52" s="532">
        <v>94</v>
      </c>
      <c r="C52" s="529">
        <v>0.195562943816185</v>
      </c>
      <c r="D52" s="529">
        <v>0.80443704128265403</v>
      </c>
    </row>
    <row r="53" spans="1:4" x14ac:dyDescent="0.2">
      <c r="A53" s="2" t="s">
        <v>70</v>
      </c>
      <c r="B53" s="532">
        <v>50</v>
      </c>
      <c r="C53" s="529">
        <v>0.345103889703751</v>
      </c>
      <c r="D53" s="529">
        <v>0.654896140098572</v>
      </c>
    </row>
    <row r="54" spans="1:4" x14ac:dyDescent="0.2">
      <c r="A54" s="2" t="s">
        <v>71</v>
      </c>
      <c r="B54" s="532">
        <v>91</v>
      </c>
      <c r="C54" s="529">
        <v>0.10656198114156699</v>
      </c>
      <c r="D54" s="529">
        <v>0.893438041210175</v>
      </c>
    </row>
    <row r="55" spans="1:4" x14ac:dyDescent="0.2">
      <c r="A55" s="2" t="s">
        <v>72</v>
      </c>
      <c r="B55" s="532">
        <v>51</v>
      </c>
      <c r="C55" s="529">
        <v>0.30932375788688699</v>
      </c>
      <c r="D55" s="529">
        <v>0.69067627191543601</v>
      </c>
    </row>
    <row r="56" spans="1:4" x14ac:dyDescent="0.2">
      <c r="A56" s="2" t="s">
        <v>73</v>
      </c>
      <c r="B56" s="532">
        <v>130</v>
      </c>
      <c r="C56" s="529">
        <v>0.222213670611382</v>
      </c>
      <c r="D56" s="529">
        <v>0.77778631448745705</v>
      </c>
    </row>
    <row r="57" spans="1:4" x14ac:dyDescent="0.2">
      <c r="A57" s="5" t="s">
        <v>74</v>
      </c>
      <c r="B57" s="531" t="s">
        <v>1</v>
      </c>
      <c r="C57" s="528" t="s">
        <v>1</v>
      </c>
      <c r="D57" s="528" t="s">
        <v>1</v>
      </c>
    </row>
    <row r="58" spans="1:4" x14ac:dyDescent="0.2">
      <c r="A58" s="2" t="s">
        <v>75</v>
      </c>
      <c r="B58" s="532">
        <v>109</v>
      </c>
      <c r="C58" s="529">
        <v>0.72324359416961703</v>
      </c>
      <c r="D58" s="529">
        <v>0.27675640583038302</v>
      </c>
    </row>
    <row r="59" spans="1:4" x14ac:dyDescent="0.2">
      <c r="A59" s="2" t="s">
        <v>76</v>
      </c>
      <c r="B59" s="532">
        <v>568</v>
      </c>
      <c r="C59" s="529">
        <v>0.25465750694274902</v>
      </c>
      <c r="D59" s="529">
        <v>0.74534249305725098</v>
      </c>
    </row>
    <row r="60" spans="1:4" x14ac:dyDescent="0.2">
      <c r="A60" s="2" t="s">
        <v>77</v>
      </c>
      <c r="B60" s="532">
        <v>190</v>
      </c>
      <c r="C60" s="529">
        <v>0.22041435539722401</v>
      </c>
      <c r="D60" s="529">
        <v>0.77958565950393699</v>
      </c>
    </row>
    <row r="61" spans="1:4" x14ac:dyDescent="0.2">
      <c r="A61" s="2" t="s">
        <v>78</v>
      </c>
      <c r="B61" s="532">
        <v>89</v>
      </c>
      <c r="C61" s="529">
        <v>8.2026079297065693E-2</v>
      </c>
      <c r="D61" s="529">
        <v>0.91797393560409501</v>
      </c>
    </row>
    <row r="62" spans="1:4" x14ac:dyDescent="0.2">
      <c r="A62" s="5" t="s">
        <v>79</v>
      </c>
      <c r="B62" s="531" t="s">
        <v>1</v>
      </c>
      <c r="C62" s="528" t="s">
        <v>1</v>
      </c>
      <c r="D62" s="528" t="s">
        <v>1</v>
      </c>
    </row>
    <row r="63" spans="1:4" x14ac:dyDescent="0.2">
      <c r="A63" s="2" t="s">
        <v>80</v>
      </c>
      <c r="B63" s="532">
        <v>785</v>
      </c>
      <c r="C63" s="529">
        <v>0.28172680735588101</v>
      </c>
      <c r="D63" s="529">
        <v>0.71827316284179699</v>
      </c>
    </row>
    <row r="64" spans="1:4" x14ac:dyDescent="0.2">
      <c r="A64" s="2" t="s">
        <v>81</v>
      </c>
      <c r="B64" s="532">
        <v>27</v>
      </c>
      <c r="C64" s="529" t="s">
        <v>1</v>
      </c>
      <c r="D64" s="529" t="s">
        <v>1</v>
      </c>
    </row>
    <row r="65" spans="1:4" x14ac:dyDescent="0.2">
      <c r="A65" s="2" t="s">
        <v>82</v>
      </c>
      <c r="B65" s="532">
        <v>48</v>
      </c>
      <c r="C65" s="529">
        <v>0.51008909940719604</v>
      </c>
      <c r="D65" s="529">
        <v>0.48991093039512601</v>
      </c>
    </row>
    <row r="66" spans="1:4" x14ac:dyDescent="0.2">
      <c r="A66" s="2" t="s">
        <v>83</v>
      </c>
      <c r="B66" s="532">
        <v>86</v>
      </c>
      <c r="C66" s="529">
        <v>0.102963544428349</v>
      </c>
      <c r="D66" s="529">
        <v>0.89703643321991</v>
      </c>
    </row>
    <row r="67" spans="1:4" x14ac:dyDescent="0.2">
      <c r="A67" s="5" t="s">
        <v>84</v>
      </c>
      <c r="B67" s="531" t="s">
        <v>1</v>
      </c>
      <c r="C67" s="528" t="s">
        <v>1</v>
      </c>
      <c r="D67" s="528" t="s">
        <v>1</v>
      </c>
    </row>
    <row r="68" spans="1:4" x14ac:dyDescent="0.2">
      <c r="A68" s="2" t="s">
        <v>85</v>
      </c>
      <c r="B68" s="532">
        <v>864</v>
      </c>
      <c r="C68" s="529">
        <v>0.27831104397773698</v>
      </c>
      <c r="D68" s="529">
        <v>0.72168898582458496</v>
      </c>
    </row>
    <row r="69" spans="1:4" x14ac:dyDescent="0.2">
      <c r="A69" s="2" t="s">
        <v>86</v>
      </c>
      <c r="B69" s="532">
        <v>14</v>
      </c>
      <c r="C69" s="529" t="s">
        <v>1</v>
      </c>
      <c r="D69" s="529" t="s">
        <v>1</v>
      </c>
    </row>
    <row r="70" spans="1:4" x14ac:dyDescent="0.2">
      <c r="A70" s="2" t="s">
        <v>87</v>
      </c>
      <c r="B70" s="532">
        <v>72</v>
      </c>
      <c r="C70" s="529">
        <v>0.229450538754463</v>
      </c>
      <c r="D70" s="529">
        <v>0.770549476146698</v>
      </c>
    </row>
    <row r="71" spans="1:4" x14ac:dyDescent="0.2">
      <c r="A71" s="2" t="s">
        <v>88</v>
      </c>
      <c r="B71" s="532">
        <v>5</v>
      </c>
      <c r="C71" s="529" t="s">
        <v>1</v>
      </c>
      <c r="D71" s="529" t="s">
        <v>1</v>
      </c>
    </row>
    <row r="72" spans="1:4" x14ac:dyDescent="0.2">
      <c r="A72" s="5" t="s">
        <v>89</v>
      </c>
      <c r="B72" s="531" t="s">
        <v>1</v>
      </c>
      <c r="C72" s="528" t="s">
        <v>1</v>
      </c>
      <c r="D72" s="528" t="s">
        <v>1</v>
      </c>
    </row>
    <row r="73" spans="1:4" x14ac:dyDescent="0.2">
      <c r="A73" s="2" t="s">
        <v>89</v>
      </c>
      <c r="B73" s="532">
        <v>810</v>
      </c>
      <c r="C73" s="529">
        <v>0.29067054390907299</v>
      </c>
      <c r="D73" s="529">
        <v>0.70932942628860496</v>
      </c>
    </row>
    <row r="74" spans="1:4" x14ac:dyDescent="0.2">
      <c r="A74" s="2" t="s">
        <v>90</v>
      </c>
      <c r="B74" s="532">
        <v>143</v>
      </c>
      <c r="C74" s="529">
        <v>0.18345673382282299</v>
      </c>
      <c r="D74" s="529">
        <v>0.81654328107833896</v>
      </c>
    </row>
    <row r="75" spans="1:4" x14ac:dyDescent="0.2">
      <c r="A75" s="5" t="s">
        <v>91</v>
      </c>
      <c r="B75" s="531" t="s">
        <v>1</v>
      </c>
      <c r="C75" s="528" t="s">
        <v>1</v>
      </c>
      <c r="D75" s="528" t="s">
        <v>1</v>
      </c>
    </row>
    <row r="76" spans="1:4" x14ac:dyDescent="0.2">
      <c r="A76" s="2" t="s">
        <v>92</v>
      </c>
      <c r="B76" s="532">
        <v>412</v>
      </c>
      <c r="C76" s="529">
        <v>0.32333612442016602</v>
      </c>
      <c r="D76" s="529">
        <v>0.67666387557983398</v>
      </c>
    </row>
    <row r="77" spans="1:4" x14ac:dyDescent="0.2">
      <c r="A77" s="2" t="s">
        <v>93</v>
      </c>
      <c r="B77" s="532">
        <v>167</v>
      </c>
      <c r="C77" s="529">
        <v>0.288683921098709</v>
      </c>
      <c r="D77" s="529">
        <v>0.71131604909896895</v>
      </c>
    </row>
    <row r="78" spans="1:4" x14ac:dyDescent="0.2">
      <c r="A78" s="2" t="s">
        <v>94</v>
      </c>
      <c r="B78" s="532">
        <v>368</v>
      </c>
      <c r="C78" s="529">
        <v>0.21186853945255299</v>
      </c>
      <c r="D78" s="529">
        <v>0.78813147544860795</v>
      </c>
    </row>
    <row r="79" spans="1:4" x14ac:dyDescent="0.2">
      <c r="A79" s="5" t="s">
        <v>95</v>
      </c>
      <c r="B79" s="531" t="s">
        <v>1</v>
      </c>
      <c r="C79" s="528" t="s">
        <v>1</v>
      </c>
      <c r="D79" s="528" t="s">
        <v>1</v>
      </c>
    </row>
    <row r="80" spans="1:4" x14ac:dyDescent="0.2">
      <c r="A80" s="2" t="s">
        <v>96</v>
      </c>
      <c r="B80" s="532">
        <v>212</v>
      </c>
      <c r="C80" s="529">
        <v>0.293469399213791</v>
      </c>
      <c r="D80" s="529">
        <v>0.70653063058853105</v>
      </c>
    </row>
    <row r="81" spans="1:4" x14ac:dyDescent="0.2">
      <c r="A81" s="2" t="s">
        <v>97</v>
      </c>
      <c r="B81" s="532">
        <v>161</v>
      </c>
      <c r="C81" s="529">
        <v>7.9211197793483706E-2</v>
      </c>
      <c r="D81" s="529">
        <v>0.92078882455825795</v>
      </c>
    </row>
    <row r="82" spans="1:4" x14ac:dyDescent="0.2">
      <c r="A82" s="2" t="s">
        <v>98</v>
      </c>
      <c r="B82" s="532">
        <v>37</v>
      </c>
      <c r="C82" s="529">
        <v>9.8589614033698994E-2</v>
      </c>
      <c r="D82" s="529">
        <v>0.90141040086746205</v>
      </c>
    </row>
    <row r="83" spans="1:4" x14ac:dyDescent="0.2">
      <c r="A83" s="2" t="s">
        <v>99</v>
      </c>
      <c r="B83" s="532">
        <v>129</v>
      </c>
      <c r="C83" s="529">
        <v>0.29393604397773698</v>
      </c>
      <c r="D83" s="529">
        <v>0.70606392621993996</v>
      </c>
    </row>
    <row r="84" spans="1:4" x14ac:dyDescent="0.2">
      <c r="A84" s="2" t="s">
        <v>100</v>
      </c>
      <c r="B84" s="532">
        <v>44</v>
      </c>
      <c r="C84" s="529">
        <v>0.14414870738983199</v>
      </c>
      <c r="D84" s="529">
        <v>0.85585129261016801</v>
      </c>
    </row>
    <row r="85" spans="1:4" x14ac:dyDescent="0.2">
      <c r="A85" s="2" t="s">
        <v>101</v>
      </c>
      <c r="B85" s="532">
        <v>101</v>
      </c>
      <c r="C85" s="529">
        <v>0.50369703769683805</v>
      </c>
      <c r="D85" s="529">
        <v>0.49630296230316201</v>
      </c>
    </row>
    <row r="86" spans="1:4" x14ac:dyDescent="0.2">
      <c r="A86" s="2" t="s">
        <v>102</v>
      </c>
      <c r="B86" s="532">
        <v>33</v>
      </c>
      <c r="C86" s="529">
        <v>0.44168478250503501</v>
      </c>
      <c r="D86" s="529">
        <v>0.55831521749496504</v>
      </c>
    </row>
    <row r="87" spans="1:4" x14ac:dyDescent="0.2">
      <c r="A87" s="2" t="s">
        <v>103</v>
      </c>
      <c r="B87" s="532">
        <v>46</v>
      </c>
      <c r="C87" s="529">
        <v>0.63389301300048795</v>
      </c>
      <c r="D87" s="529">
        <v>0.366107016801834</v>
      </c>
    </row>
    <row r="88" spans="1:4" x14ac:dyDescent="0.2">
      <c r="A88" s="2" t="s">
        <v>104</v>
      </c>
      <c r="B88" s="532">
        <v>177</v>
      </c>
      <c r="C88" s="529">
        <v>0.27861931920051602</v>
      </c>
      <c r="D88" s="529">
        <v>0.72138071060180697</v>
      </c>
    </row>
    <row r="89" spans="1:4" x14ac:dyDescent="0.2">
      <c r="A89" s="5" t="s">
        <v>105</v>
      </c>
      <c r="B89" s="531" t="s">
        <v>1</v>
      </c>
      <c r="C89" s="528" t="s">
        <v>1</v>
      </c>
      <c r="D89" s="528" t="s">
        <v>1</v>
      </c>
    </row>
    <row r="90" spans="1:4" x14ac:dyDescent="0.2">
      <c r="A90" s="2" t="s">
        <v>106</v>
      </c>
      <c r="B90" s="532">
        <v>112</v>
      </c>
      <c r="C90" s="529">
        <v>0.24974909424781799</v>
      </c>
      <c r="D90" s="529">
        <v>0.75025093555450395</v>
      </c>
    </row>
    <row r="91" spans="1:4" x14ac:dyDescent="0.2">
      <c r="A91" s="2" t="s">
        <v>107</v>
      </c>
      <c r="B91" s="532">
        <v>258</v>
      </c>
      <c r="C91" s="529">
        <v>0.22905869781971</v>
      </c>
      <c r="D91" s="529">
        <v>0.77094131708145097</v>
      </c>
    </row>
    <row r="92" spans="1:4" x14ac:dyDescent="0.2">
      <c r="A92" s="2" t="s">
        <v>108</v>
      </c>
      <c r="B92" s="532">
        <v>443</v>
      </c>
      <c r="C92" s="529">
        <v>0.31355264782905601</v>
      </c>
      <c r="D92" s="529">
        <v>0.68644732236862205</v>
      </c>
    </row>
    <row r="93" spans="1:4" x14ac:dyDescent="0.2">
      <c r="A93" s="2" t="s">
        <v>109</v>
      </c>
      <c r="B93" s="532">
        <v>76</v>
      </c>
      <c r="C93" s="529">
        <v>0.34447604417800898</v>
      </c>
      <c r="D93" s="529">
        <v>0.65552395582199097</v>
      </c>
    </row>
    <row r="94" spans="1:4" x14ac:dyDescent="0.2">
      <c r="A94" s="5" t="s">
        <v>110</v>
      </c>
      <c r="B94" s="531" t="s">
        <v>1</v>
      </c>
      <c r="C94" s="528" t="s">
        <v>1</v>
      </c>
      <c r="D94" s="528" t="s">
        <v>1</v>
      </c>
    </row>
    <row r="95" spans="1:4" x14ac:dyDescent="0.2">
      <c r="A95" s="2" t="s">
        <v>106</v>
      </c>
      <c r="B95" s="532">
        <v>192</v>
      </c>
      <c r="C95" s="529">
        <v>0.23603005707263899</v>
      </c>
      <c r="D95" s="529">
        <v>0.76396995782852195</v>
      </c>
    </row>
    <row r="96" spans="1:4" x14ac:dyDescent="0.2">
      <c r="A96" s="2" t="s">
        <v>107</v>
      </c>
      <c r="B96" s="532">
        <v>304</v>
      </c>
      <c r="C96" s="529">
        <v>0.25236636400222801</v>
      </c>
      <c r="D96" s="529">
        <v>0.74763363599777199</v>
      </c>
    </row>
    <row r="97" spans="1:4" x14ac:dyDescent="0.2">
      <c r="A97" s="2" t="s">
        <v>108</v>
      </c>
      <c r="B97" s="532">
        <v>350</v>
      </c>
      <c r="C97" s="529">
        <v>0.33432197570800798</v>
      </c>
      <c r="D97" s="529">
        <v>0.66567802429199197</v>
      </c>
    </row>
    <row r="98" spans="1:4" x14ac:dyDescent="0.2">
      <c r="A98" s="2" t="s">
        <v>109</v>
      </c>
      <c r="B98" s="532">
        <v>43</v>
      </c>
      <c r="C98" s="529">
        <v>0.31797176599502602</v>
      </c>
      <c r="D98" s="529">
        <v>0.68202823400497403</v>
      </c>
    </row>
    <row r="99" spans="1:4" x14ac:dyDescent="0.2">
      <c r="A99" s="5" t="s">
        <v>111</v>
      </c>
      <c r="B99" s="531" t="s">
        <v>1</v>
      </c>
      <c r="C99" s="528" t="s">
        <v>1</v>
      </c>
      <c r="D99" s="528" t="s">
        <v>1</v>
      </c>
    </row>
    <row r="100" spans="1:4" x14ac:dyDescent="0.2">
      <c r="A100" s="2" t="s">
        <v>112</v>
      </c>
      <c r="B100" s="532">
        <v>65</v>
      </c>
      <c r="C100" s="529">
        <v>0.30162498354911799</v>
      </c>
      <c r="D100" s="529">
        <v>0.69837504625320401</v>
      </c>
    </row>
    <row r="101" spans="1:4" x14ac:dyDescent="0.2">
      <c r="A101" s="2" t="s">
        <v>113</v>
      </c>
      <c r="B101" s="532">
        <v>197</v>
      </c>
      <c r="C101" s="529">
        <v>0.32407566905021701</v>
      </c>
      <c r="D101" s="529">
        <v>0.67592430114746105</v>
      </c>
    </row>
    <row r="102" spans="1:4" x14ac:dyDescent="0.2">
      <c r="A102" s="2" t="s">
        <v>114</v>
      </c>
      <c r="B102" s="532">
        <v>219</v>
      </c>
      <c r="C102" s="529">
        <v>0.28699874877929699</v>
      </c>
      <c r="D102" s="529">
        <v>0.71300125122070301</v>
      </c>
    </row>
    <row r="103" spans="1:4" x14ac:dyDescent="0.2">
      <c r="A103" s="2" t="s">
        <v>115</v>
      </c>
      <c r="B103" s="532">
        <v>137</v>
      </c>
      <c r="C103" s="529">
        <v>0.232632622122765</v>
      </c>
      <c r="D103" s="529">
        <v>0.767367362976074</v>
      </c>
    </row>
    <row r="104" spans="1:4" x14ac:dyDescent="0.2">
      <c r="A104" s="2" t="s">
        <v>116</v>
      </c>
      <c r="B104" s="532">
        <v>119</v>
      </c>
      <c r="C104" s="529">
        <v>0.212841480970383</v>
      </c>
      <c r="D104" s="529">
        <v>0.78715848922729503</v>
      </c>
    </row>
    <row r="105" spans="1:4" x14ac:dyDescent="0.2">
      <c r="A105" s="2" t="s">
        <v>117</v>
      </c>
      <c r="B105" s="532">
        <v>119</v>
      </c>
      <c r="C105" s="529">
        <v>0.24882942438125599</v>
      </c>
      <c r="D105" s="529">
        <v>0.75117057561874401</v>
      </c>
    </row>
    <row r="106" spans="1:4" x14ac:dyDescent="0.2">
      <c r="A106" s="2" t="s">
        <v>118</v>
      </c>
      <c r="B106" s="532">
        <v>93</v>
      </c>
      <c r="C106" s="529">
        <v>0.35101991891861001</v>
      </c>
      <c r="D106" s="529">
        <v>0.64898008108139005</v>
      </c>
    </row>
    <row r="107" spans="1:4" x14ac:dyDescent="0.2">
      <c r="A107" s="5" t="s">
        <v>111</v>
      </c>
      <c r="B107" s="531" t="s">
        <v>1</v>
      </c>
      <c r="C107" s="528" t="s">
        <v>1</v>
      </c>
      <c r="D107" s="528" t="s">
        <v>1</v>
      </c>
    </row>
    <row r="108" spans="1:4" x14ac:dyDescent="0.2">
      <c r="A108" s="2" t="s">
        <v>119</v>
      </c>
      <c r="B108" s="532">
        <v>262</v>
      </c>
      <c r="C108" s="529">
        <v>0.316524267196655</v>
      </c>
      <c r="D108" s="529">
        <v>0.68347573280334495</v>
      </c>
    </row>
    <row r="109" spans="1:4" x14ac:dyDescent="0.2">
      <c r="A109" s="2" t="s">
        <v>120</v>
      </c>
      <c r="B109" s="532">
        <v>290</v>
      </c>
      <c r="C109" s="529">
        <v>0.27386853098869302</v>
      </c>
      <c r="D109" s="529">
        <v>0.72613149881362904</v>
      </c>
    </row>
    <row r="110" spans="1:4" x14ac:dyDescent="0.2">
      <c r="A110" s="2" t="s">
        <v>121</v>
      </c>
      <c r="B110" s="532">
        <v>185</v>
      </c>
      <c r="C110" s="529">
        <v>0.21798387169837999</v>
      </c>
      <c r="D110" s="529">
        <v>0.78201615810394298</v>
      </c>
    </row>
    <row r="111" spans="1:4" x14ac:dyDescent="0.2">
      <c r="A111" s="2" t="s">
        <v>122</v>
      </c>
      <c r="B111" s="532">
        <v>212</v>
      </c>
      <c r="C111" s="529">
        <v>0.29419937729835499</v>
      </c>
      <c r="D111" s="529">
        <v>0.70580065250396695</v>
      </c>
    </row>
    <row r="112" spans="1:4" x14ac:dyDescent="0.2">
      <c r="A112" s="5" t="s">
        <v>111</v>
      </c>
      <c r="B112" s="531" t="s">
        <v>1</v>
      </c>
      <c r="C112" s="528" t="s">
        <v>1</v>
      </c>
      <c r="D112" s="528" t="s">
        <v>1</v>
      </c>
    </row>
    <row r="113" spans="1:4" x14ac:dyDescent="0.2">
      <c r="A113" s="2" t="s">
        <v>119</v>
      </c>
      <c r="B113" s="532">
        <v>262</v>
      </c>
      <c r="C113" s="529">
        <v>0.316524267196655</v>
      </c>
      <c r="D113" s="529">
        <v>0.68347573280334495</v>
      </c>
    </row>
    <row r="114" spans="1:4" x14ac:dyDescent="0.2">
      <c r="A114" s="2" t="s">
        <v>123</v>
      </c>
      <c r="B114" s="532">
        <v>356</v>
      </c>
      <c r="C114" s="529">
        <v>0.26476290822029103</v>
      </c>
      <c r="D114" s="529">
        <v>0.73523706197738603</v>
      </c>
    </row>
    <row r="115" spans="1:4" x14ac:dyDescent="0.2">
      <c r="A115" s="2" t="s">
        <v>124</v>
      </c>
      <c r="B115" s="532">
        <v>331</v>
      </c>
      <c r="C115" s="529">
        <v>0.256434947252274</v>
      </c>
      <c r="D115" s="529">
        <v>0.74356502294540405</v>
      </c>
    </row>
    <row r="116" spans="1:4" x14ac:dyDescent="0.2">
      <c r="A116" s="5" t="s">
        <v>125</v>
      </c>
      <c r="B116" s="531" t="s">
        <v>1</v>
      </c>
      <c r="C116" s="528" t="s">
        <v>1</v>
      </c>
      <c r="D116" s="528" t="s">
        <v>1</v>
      </c>
    </row>
    <row r="117" spans="1:4" x14ac:dyDescent="0.2">
      <c r="A117" s="2" t="s">
        <v>126</v>
      </c>
      <c r="B117" s="532">
        <v>132</v>
      </c>
      <c r="C117" s="529">
        <v>0.24010238051414501</v>
      </c>
      <c r="D117" s="529">
        <v>0.75989764928817705</v>
      </c>
    </row>
    <row r="118" spans="1:4" x14ac:dyDescent="0.2">
      <c r="A118" s="2" t="s">
        <v>127</v>
      </c>
      <c r="B118" s="532">
        <v>38</v>
      </c>
      <c r="C118" s="529">
        <v>0.16447915136814101</v>
      </c>
      <c r="D118" s="529">
        <v>0.83552086353302002</v>
      </c>
    </row>
    <row r="119" spans="1:4" x14ac:dyDescent="0.2">
      <c r="A119" s="2" t="s">
        <v>128</v>
      </c>
      <c r="B119" s="532">
        <v>64</v>
      </c>
      <c r="C119" s="529">
        <v>0.25244808197021501</v>
      </c>
      <c r="D119" s="529">
        <v>0.74755191802978505</v>
      </c>
    </row>
    <row r="120" spans="1:4" x14ac:dyDescent="0.2">
      <c r="A120" s="2" t="s">
        <v>129</v>
      </c>
      <c r="B120" s="532">
        <v>136</v>
      </c>
      <c r="C120" s="529">
        <v>0.24563226103782701</v>
      </c>
      <c r="D120" s="529">
        <v>0.75436770915985096</v>
      </c>
    </row>
    <row r="121" spans="1:4" x14ac:dyDescent="0.2">
      <c r="A121" s="2" t="s">
        <v>130</v>
      </c>
      <c r="B121" s="532">
        <v>128</v>
      </c>
      <c r="C121" s="529">
        <v>0.26980084180831898</v>
      </c>
      <c r="D121" s="529">
        <v>0.73019915819168102</v>
      </c>
    </row>
    <row r="122" spans="1:4" x14ac:dyDescent="0.2">
      <c r="A122" s="2" t="s">
        <v>131</v>
      </c>
      <c r="B122" s="532">
        <v>94</v>
      </c>
      <c r="C122" s="529">
        <v>0.31340613961219799</v>
      </c>
      <c r="D122" s="529">
        <v>0.68659389019012496</v>
      </c>
    </row>
    <row r="123" spans="1:4" x14ac:dyDescent="0.2">
      <c r="A123" s="2" t="s">
        <v>132</v>
      </c>
      <c r="B123" s="532">
        <v>43</v>
      </c>
      <c r="C123" s="529">
        <v>0.37847194075584401</v>
      </c>
      <c r="D123" s="529">
        <v>0.62152808904647805</v>
      </c>
    </row>
    <row r="124" spans="1:4" x14ac:dyDescent="0.2">
      <c r="A124" s="3" t="s">
        <v>133</v>
      </c>
      <c r="B124" s="533">
        <v>254</v>
      </c>
      <c r="C124" s="530">
        <v>0.337997436523438</v>
      </c>
      <c r="D124" s="530">
        <v>0.66200256347656194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398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37" t="s">
        <v>1</v>
      </c>
      <c r="C6" s="534" t="s">
        <v>1</v>
      </c>
      <c r="D6" s="534" t="s">
        <v>1</v>
      </c>
    </row>
    <row r="7" spans="1:4" x14ac:dyDescent="0.2">
      <c r="A7" s="2" t="s">
        <v>26</v>
      </c>
      <c r="B7" s="538">
        <v>938</v>
      </c>
      <c r="C7" s="535">
        <v>0.15443447232246399</v>
      </c>
      <c r="D7" s="535">
        <v>0.84556549787521396</v>
      </c>
    </row>
    <row r="8" spans="1:4" x14ac:dyDescent="0.2">
      <c r="A8" s="5" t="s">
        <v>27</v>
      </c>
      <c r="B8" s="537" t="s">
        <v>1</v>
      </c>
      <c r="C8" s="534" t="s">
        <v>1</v>
      </c>
      <c r="D8" s="534" t="s">
        <v>1</v>
      </c>
    </row>
    <row r="9" spans="1:4" x14ac:dyDescent="0.2">
      <c r="A9" s="2" t="s">
        <v>28</v>
      </c>
      <c r="B9" s="538">
        <v>333</v>
      </c>
      <c r="C9" s="535">
        <v>0.123454347252846</v>
      </c>
      <c r="D9" s="535">
        <v>0.87654566764831499</v>
      </c>
    </row>
    <row r="10" spans="1:4" x14ac:dyDescent="0.2">
      <c r="A10" s="2" t="s">
        <v>29</v>
      </c>
      <c r="B10" s="538">
        <v>44</v>
      </c>
      <c r="C10" s="535">
        <v>0.110465668141842</v>
      </c>
      <c r="D10" s="535">
        <v>0.88953435420990001</v>
      </c>
    </row>
    <row r="11" spans="1:4" x14ac:dyDescent="0.2">
      <c r="A11" s="2" t="s">
        <v>30</v>
      </c>
      <c r="B11" s="538">
        <v>138</v>
      </c>
      <c r="C11" s="535">
        <v>0.219073906540871</v>
      </c>
      <c r="D11" s="535">
        <v>0.78092610836029097</v>
      </c>
    </row>
    <row r="12" spans="1:4" x14ac:dyDescent="0.2">
      <c r="A12" s="2" t="s">
        <v>31</v>
      </c>
      <c r="B12" s="538">
        <v>172</v>
      </c>
      <c r="C12" s="535">
        <v>0.128096029162407</v>
      </c>
      <c r="D12" s="535">
        <v>0.871903955936432</v>
      </c>
    </row>
    <row r="13" spans="1:4" x14ac:dyDescent="0.2">
      <c r="A13" s="2" t="s">
        <v>32</v>
      </c>
      <c r="B13" s="538">
        <v>71</v>
      </c>
      <c r="C13" s="535">
        <v>0.21994240581989299</v>
      </c>
      <c r="D13" s="535">
        <v>0.78005760908126798</v>
      </c>
    </row>
    <row r="14" spans="1:4" x14ac:dyDescent="0.2">
      <c r="A14" s="2" t="s">
        <v>33</v>
      </c>
      <c r="B14" s="538">
        <v>151</v>
      </c>
      <c r="C14" s="535">
        <v>0.23210944235324901</v>
      </c>
      <c r="D14" s="535">
        <v>0.76789057254791304</v>
      </c>
    </row>
    <row r="15" spans="1:4" x14ac:dyDescent="0.2">
      <c r="A15" s="5" t="s">
        <v>34</v>
      </c>
      <c r="B15" s="537" t="s">
        <v>1</v>
      </c>
      <c r="C15" s="534" t="s">
        <v>1</v>
      </c>
      <c r="D15" s="534" t="s">
        <v>1</v>
      </c>
    </row>
    <row r="16" spans="1:4" x14ac:dyDescent="0.2">
      <c r="A16" s="2" t="s">
        <v>35</v>
      </c>
      <c r="B16" s="538">
        <v>614</v>
      </c>
      <c r="C16" s="535">
        <v>0.131871372461319</v>
      </c>
      <c r="D16" s="535">
        <v>0.86812865734100297</v>
      </c>
    </row>
    <row r="17" spans="1:4" x14ac:dyDescent="0.2">
      <c r="A17" s="2" t="s">
        <v>36</v>
      </c>
      <c r="B17" s="538">
        <v>42</v>
      </c>
      <c r="C17" s="535">
        <v>0.102776624262333</v>
      </c>
      <c r="D17" s="535">
        <v>0.89722335338592496</v>
      </c>
    </row>
    <row r="18" spans="1:4" x14ac:dyDescent="0.2">
      <c r="A18" s="2" t="s">
        <v>37</v>
      </c>
      <c r="B18" s="538">
        <v>211</v>
      </c>
      <c r="C18" s="535">
        <v>0.27428540587425199</v>
      </c>
      <c r="D18" s="535">
        <v>0.72571462392806996</v>
      </c>
    </row>
    <row r="19" spans="1:4" x14ac:dyDescent="0.2">
      <c r="A19" s="2" t="s">
        <v>38</v>
      </c>
      <c r="B19" s="538">
        <v>48</v>
      </c>
      <c r="C19" s="535">
        <v>9.9420674145221696E-2</v>
      </c>
      <c r="D19" s="535">
        <v>0.900579333305359</v>
      </c>
    </row>
    <row r="20" spans="1:4" x14ac:dyDescent="0.2">
      <c r="A20" s="5" t="s">
        <v>39</v>
      </c>
      <c r="B20" s="537" t="s">
        <v>1</v>
      </c>
      <c r="C20" s="534" t="s">
        <v>1</v>
      </c>
      <c r="D20" s="534" t="s">
        <v>1</v>
      </c>
    </row>
    <row r="21" spans="1:4" x14ac:dyDescent="0.2">
      <c r="A21" s="2" t="s">
        <v>35</v>
      </c>
      <c r="B21" s="538">
        <v>614</v>
      </c>
      <c r="C21" s="535">
        <v>0.131871372461319</v>
      </c>
      <c r="D21" s="535">
        <v>0.86812865734100297</v>
      </c>
    </row>
    <row r="22" spans="1:4" x14ac:dyDescent="0.2">
      <c r="A22" s="2" t="s">
        <v>40</v>
      </c>
      <c r="B22" s="538">
        <v>20</v>
      </c>
      <c r="C22" s="535" t="s">
        <v>1</v>
      </c>
      <c r="D22" s="535" t="s">
        <v>1</v>
      </c>
    </row>
    <row r="23" spans="1:4" x14ac:dyDescent="0.2">
      <c r="A23" s="2" t="s">
        <v>41</v>
      </c>
      <c r="B23" s="538">
        <v>18</v>
      </c>
      <c r="C23" s="535" t="s">
        <v>1</v>
      </c>
      <c r="D23" s="535" t="s">
        <v>1</v>
      </c>
    </row>
    <row r="24" spans="1:4" x14ac:dyDescent="0.2">
      <c r="A24" s="2" t="s">
        <v>42</v>
      </c>
      <c r="B24" s="538">
        <v>4</v>
      </c>
      <c r="C24" s="535" t="s">
        <v>1</v>
      </c>
      <c r="D24" s="535" t="s">
        <v>1</v>
      </c>
    </row>
    <row r="25" spans="1:4" x14ac:dyDescent="0.2">
      <c r="A25" s="2" t="s">
        <v>43</v>
      </c>
      <c r="B25" s="538">
        <v>1</v>
      </c>
      <c r="C25" s="535" t="s">
        <v>1</v>
      </c>
      <c r="D25" s="535" t="s">
        <v>1</v>
      </c>
    </row>
    <row r="26" spans="1:4" x14ac:dyDescent="0.2">
      <c r="A26" s="2" t="s">
        <v>37</v>
      </c>
      <c r="B26" s="538">
        <v>211</v>
      </c>
      <c r="C26" s="535">
        <v>0.27428540587425199</v>
      </c>
      <c r="D26" s="535">
        <v>0.72571462392806996</v>
      </c>
    </row>
    <row r="27" spans="1:4" x14ac:dyDescent="0.2">
      <c r="A27" s="2" t="s">
        <v>44</v>
      </c>
      <c r="B27" s="538">
        <v>6</v>
      </c>
      <c r="C27" s="535" t="s">
        <v>1</v>
      </c>
      <c r="D27" s="535" t="s">
        <v>1</v>
      </c>
    </row>
    <row r="28" spans="1:4" x14ac:dyDescent="0.2">
      <c r="A28" s="2" t="s">
        <v>45</v>
      </c>
      <c r="B28" s="538">
        <v>41</v>
      </c>
      <c r="C28" s="535">
        <v>0.11542970687151</v>
      </c>
      <c r="D28" s="535">
        <v>0.88457030057907104</v>
      </c>
    </row>
    <row r="29" spans="1:4" x14ac:dyDescent="0.2">
      <c r="A29" s="5" t="s">
        <v>46</v>
      </c>
      <c r="B29" s="537" t="s">
        <v>1</v>
      </c>
      <c r="C29" s="534" t="s">
        <v>1</v>
      </c>
      <c r="D29" s="534" t="s">
        <v>1</v>
      </c>
    </row>
    <row r="30" spans="1:4" x14ac:dyDescent="0.2">
      <c r="A30" s="2" t="s">
        <v>47</v>
      </c>
      <c r="B30" s="538">
        <v>53</v>
      </c>
      <c r="C30" s="535">
        <v>7.0232227444648701E-2</v>
      </c>
      <c r="D30" s="535">
        <v>0.92976778745651201</v>
      </c>
    </row>
    <row r="31" spans="1:4" x14ac:dyDescent="0.2">
      <c r="A31" s="2" t="s">
        <v>48</v>
      </c>
      <c r="B31" s="538">
        <v>234</v>
      </c>
      <c r="C31" s="535">
        <v>0.13715411722660101</v>
      </c>
      <c r="D31" s="535">
        <v>0.86284589767456099</v>
      </c>
    </row>
    <row r="32" spans="1:4" x14ac:dyDescent="0.2">
      <c r="A32" s="2" t="s">
        <v>49</v>
      </c>
      <c r="B32" s="538">
        <v>167</v>
      </c>
      <c r="C32" s="535">
        <v>0.194096565246582</v>
      </c>
      <c r="D32" s="535">
        <v>0.80590343475341797</v>
      </c>
    </row>
    <row r="33" spans="1:4" x14ac:dyDescent="0.2">
      <c r="A33" s="2" t="s">
        <v>50</v>
      </c>
      <c r="B33" s="538">
        <v>419</v>
      </c>
      <c r="C33" s="535">
        <v>0.171148180961609</v>
      </c>
      <c r="D33" s="535">
        <v>0.828851819038391</v>
      </c>
    </row>
    <row r="34" spans="1:4" x14ac:dyDescent="0.2">
      <c r="A34" s="5" t="s">
        <v>51</v>
      </c>
      <c r="B34" s="537" t="s">
        <v>1</v>
      </c>
      <c r="C34" s="534" t="s">
        <v>1</v>
      </c>
      <c r="D34" s="534" t="s">
        <v>1</v>
      </c>
    </row>
    <row r="35" spans="1:4" x14ac:dyDescent="0.2">
      <c r="A35" s="2" t="s">
        <v>52</v>
      </c>
      <c r="B35" s="538">
        <v>312</v>
      </c>
      <c r="C35" s="535">
        <v>0.13521884381771099</v>
      </c>
      <c r="D35" s="535">
        <v>0.86478114128112804</v>
      </c>
    </row>
    <row r="36" spans="1:4" x14ac:dyDescent="0.2">
      <c r="A36" s="2" t="s">
        <v>53</v>
      </c>
      <c r="B36" s="538">
        <v>390</v>
      </c>
      <c r="C36" s="535">
        <v>0.158816128969193</v>
      </c>
      <c r="D36" s="535">
        <v>0.841183841228485</v>
      </c>
    </row>
    <row r="37" spans="1:4" x14ac:dyDescent="0.2">
      <c r="A37" s="2" t="s">
        <v>54</v>
      </c>
      <c r="B37" s="538">
        <v>120</v>
      </c>
      <c r="C37" s="535">
        <v>0.158207356929779</v>
      </c>
      <c r="D37" s="535">
        <v>0.84179264307022095</v>
      </c>
    </row>
    <row r="38" spans="1:4" x14ac:dyDescent="0.2">
      <c r="A38" s="2" t="s">
        <v>55</v>
      </c>
      <c r="B38" s="538">
        <v>108</v>
      </c>
      <c r="C38" s="535">
        <v>0.208242237567902</v>
      </c>
      <c r="D38" s="535">
        <v>0.79175776243209794</v>
      </c>
    </row>
    <row r="39" spans="1:4" x14ac:dyDescent="0.2">
      <c r="A39" s="5" t="s">
        <v>56</v>
      </c>
      <c r="B39" s="537" t="s">
        <v>1</v>
      </c>
      <c r="C39" s="534" t="s">
        <v>1</v>
      </c>
      <c r="D39" s="534" t="s">
        <v>1</v>
      </c>
    </row>
    <row r="40" spans="1:4" x14ac:dyDescent="0.2">
      <c r="A40" s="2" t="s">
        <v>57</v>
      </c>
      <c r="B40" s="538">
        <v>818</v>
      </c>
      <c r="C40" s="535">
        <v>0.13767121732234999</v>
      </c>
      <c r="D40" s="535">
        <v>0.86232876777648904</v>
      </c>
    </row>
    <row r="41" spans="1:4" x14ac:dyDescent="0.2">
      <c r="A41" s="2" t="s">
        <v>58</v>
      </c>
      <c r="B41" s="538">
        <v>95</v>
      </c>
      <c r="C41" s="535">
        <v>0.23749838769435899</v>
      </c>
      <c r="D41" s="535">
        <v>0.76250159740447998</v>
      </c>
    </row>
    <row r="42" spans="1:4" x14ac:dyDescent="0.2">
      <c r="A42" s="5" t="s">
        <v>59</v>
      </c>
      <c r="B42" s="537" t="s">
        <v>1</v>
      </c>
      <c r="C42" s="534" t="s">
        <v>1</v>
      </c>
      <c r="D42" s="534" t="s">
        <v>1</v>
      </c>
    </row>
    <row r="43" spans="1:4" x14ac:dyDescent="0.2">
      <c r="A43" s="2" t="s">
        <v>60</v>
      </c>
      <c r="B43" s="538">
        <v>719</v>
      </c>
      <c r="C43" s="535">
        <v>0.14733296632766699</v>
      </c>
      <c r="D43" s="535">
        <v>0.85266703367233299</v>
      </c>
    </row>
    <row r="44" spans="1:4" x14ac:dyDescent="0.2">
      <c r="A44" s="2" t="s">
        <v>61</v>
      </c>
      <c r="B44" s="538">
        <v>123</v>
      </c>
      <c r="C44" s="535">
        <v>7.7529624104499803E-2</v>
      </c>
      <c r="D44" s="535">
        <v>0.92247039079666104</v>
      </c>
    </row>
    <row r="45" spans="1:4" x14ac:dyDescent="0.2">
      <c r="A45" s="2" t="s">
        <v>62</v>
      </c>
      <c r="B45" s="538">
        <v>80</v>
      </c>
      <c r="C45" s="535">
        <v>0.247985765337944</v>
      </c>
      <c r="D45" s="535">
        <v>0.752014219760895</v>
      </c>
    </row>
    <row r="46" spans="1:4" x14ac:dyDescent="0.2">
      <c r="A46" s="5" t="s">
        <v>63</v>
      </c>
      <c r="B46" s="537" t="s">
        <v>1</v>
      </c>
      <c r="C46" s="534" t="s">
        <v>1</v>
      </c>
      <c r="D46" s="534" t="s">
        <v>1</v>
      </c>
    </row>
    <row r="47" spans="1:4" x14ac:dyDescent="0.2">
      <c r="A47" s="2" t="s">
        <v>64</v>
      </c>
      <c r="B47" s="538">
        <v>106</v>
      </c>
      <c r="C47" s="535">
        <v>0.20891520380973799</v>
      </c>
      <c r="D47" s="535">
        <v>0.79108476638793901</v>
      </c>
    </row>
    <row r="48" spans="1:4" x14ac:dyDescent="0.2">
      <c r="A48" s="2" t="s">
        <v>65</v>
      </c>
      <c r="B48" s="538">
        <v>60</v>
      </c>
      <c r="C48" s="535">
        <v>4.7227706760168103E-2</v>
      </c>
      <c r="D48" s="535">
        <v>0.95277231931686401</v>
      </c>
    </row>
    <row r="49" spans="1:4" x14ac:dyDescent="0.2">
      <c r="A49" s="2" t="s">
        <v>66</v>
      </c>
      <c r="B49" s="538">
        <v>130</v>
      </c>
      <c r="C49" s="535">
        <v>0.198443323373795</v>
      </c>
      <c r="D49" s="535">
        <v>0.80155670642852805</v>
      </c>
    </row>
    <row r="50" spans="1:4" x14ac:dyDescent="0.2">
      <c r="A50" s="2" t="s">
        <v>67</v>
      </c>
      <c r="B50" s="538">
        <v>111</v>
      </c>
      <c r="C50" s="535">
        <v>0.15823520720004999</v>
      </c>
      <c r="D50" s="535">
        <v>0.84176480770111095</v>
      </c>
    </row>
    <row r="51" spans="1:4" x14ac:dyDescent="0.2">
      <c r="A51" s="2" t="s">
        <v>68</v>
      </c>
      <c r="B51" s="538">
        <v>123</v>
      </c>
      <c r="C51" s="535">
        <v>0.13435454666614499</v>
      </c>
      <c r="D51" s="535">
        <v>0.86564546823501598</v>
      </c>
    </row>
    <row r="52" spans="1:4" x14ac:dyDescent="0.2">
      <c r="A52" s="2" t="s">
        <v>69</v>
      </c>
      <c r="B52" s="538">
        <v>93</v>
      </c>
      <c r="C52" s="535">
        <v>0.13603191077709201</v>
      </c>
      <c r="D52" s="535">
        <v>0.86396807432174705</v>
      </c>
    </row>
    <row r="53" spans="1:4" x14ac:dyDescent="0.2">
      <c r="A53" s="2" t="s">
        <v>70</v>
      </c>
      <c r="B53" s="538">
        <v>51</v>
      </c>
      <c r="C53" s="535">
        <v>0.27639371156692499</v>
      </c>
      <c r="D53" s="535">
        <v>0.72360628843307495</v>
      </c>
    </row>
    <row r="54" spans="1:4" x14ac:dyDescent="0.2">
      <c r="A54" s="2" t="s">
        <v>71</v>
      </c>
      <c r="B54" s="538">
        <v>90</v>
      </c>
      <c r="C54" s="535">
        <v>0.12750157713890101</v>
      </c>
      <c r="D54" s="535">
        <v>0.87249845266342196</v>
      </c>
    </row>
    <row r="55" spans="1:4" x14ac:dyDescent="0.2">
      <c r="A55" s="2" t="s">
        <v>72</v>
      </c>
      <c r="B55" s="538">
        <v>48</v>
      </c>
      <c r="C55" s="535">
        <v>0.20684918761253401</v>
      </c>
      <c r="D55" s="535">
        <v>0.79315084218978904</v>
      </c>
    </row>
    <row r="56" spans="1:4" x14ac:dyDescent="0.2">
      <c r="A56" s="2" t="s">
        <v>73</v>
      </c>
      <c r="B56" s="538">
        <v>126</v>
      </c>
      <c r="C56" s="535">
        <v>0.106380082666874</v>
      </c>
      <c r="D56" s="535">
        <v>0.89361989498138406</v>
      </c>
    </row>
    <row r="57" spans="1:4" x14ac:dyDescent="0.2">
      <c r="A57" s="5" t="s">
        <v>74</v>
      </c>
      <c r="B57" s="537" t="s">
        <v>1</v>
      </c>
      <c r="C57" s="534" t="s">
        <v>1</v>
      </c>
      <c r="D57" s="534" t="s">
        <v>1</v>
      </c>
    </row>
    <row r="58" spans="1:4" x14ac:dyDescent="0.2">
      <c r="A58" s="2" t="s">
        <v>75</v>
      </c>
      <c r="B58" s="538">
        <v>106</v>
      </c>
      <c r="C58" s="535">
        <v>0.20891520380973799</v>
      </c>
      <c r="D58" s="535">
        <v>0.79108476638793901</v>
      </c>
    </row>
    <row r="59" spans="1:4" x14ac:dyDescent="0.2">
      <c r="A59" s="2" t="s">
        <v>76</v>
      </c>
      <c r="B59" s="538">
        <v>559</v>
      </c>
      <c r="C59" s="535">
        <v>0.14358052611350999</v>
      </c>
      <c r="D59" s="535">
        <v>0.85641944408416704</v>
      </c>
    </row>
    <row r="60" spans="1:4" x14ac:dyDescent="0.2">
      <c r="A60" s="2" t="s">
        <v>77</v>
      </c>
      <c r="B60" s="538">
        <v>187</v>
      </c>
      <c r="C60" s="535">
        <v>0.16624350845813801</v>
      </c>
      <c r="D60" s="535">
        <v>0.83375650644302401</v>
      </c>
    </row>
    <row r="61" spans="1:4" x14ac:dyDescent="0.2">
      <c r="A61" s="2" t="s">
        <v>78</v>
      </c>
      <c r="B61" s="538">
        <v>86</v>
      </c>
      <c r="C61" s="535">
        <v>0.13694238662719699</v>
      </c>
      <c r="D61" s="535">
        <v>0.86305761337280296</v>
      </c>
    </row>
    <row r="62" spans="1:4" x14ac:dyDescent="0.2">
      <c r="A62" s="5" t="s">
        <v>79</v>
      </c>
      <c r="B62" s="537" t="s">
        <v>1</v>
      </c>
      <c r="C62" s="534" t="s">
        <v>1</v>
      </c>
      <c r="D62" s="534" t="s">
        <v>1</v>
      </c>
    </row>
    <row r="63" spans="1:4" x14ac:dyDescent="0.2">
      <c r="A63" s="2" t="s">
        <v>80</v>
      </c>
      <c r="B63" s="538">
        <v>767</v>
      </c>
      <c r="C63" s="535">
        <v>0.146140977740288</v>
      </c>
      <c r="D63" s="535">
        <v>0.85385900735855103</v>
      </c>
    </row>
    <row r="64" spans="1:4" x14ac:dyDescent="0.2">
      <c r="A64" s="2" t="s">
        <v>81</v>
      </c>
      <c r="B64" s="538">
        <v>27</v>
      </c>
      <c r="C64" s="535" t="s">
        <v>1</v>
      </c>
      <c r="D64" s="535" t="s">
        <v>1</v>
      </c>
    </row>
    <row r="65" spans="1:4" x14ac:dyDescent="0.2">
      <c r="A65" s="2" t="s">
        <v>82</v>
      </c>
      <c r="B65" s="538">
        <v>49</v>
      </c>
      <c r="C65" s="535">
        <v>0.345747530460358</v>
      </c>
      <c r="D65" s="535">
        <v>0.654252469539642</v>
      </c>
    </row>
    <row r="66" spans="1:4" x14ac:dyDescent="0.2">
      <c r="A66" s="2" t="s">
        <v>83</v>
      </c>
      <c r="B66" s="538">
        <v>85</v>
      </c>
      <c r="C66" s="535">
        <v>9.6077322959899902E-2</v>
      </c>
      <c r="D66" s="535">
        <v>0.90392267704009999</v>
      </c>
    </row>
    <row r="67" spans="1:4" x14ac:dyDescent="0.2">
      <c r="A67" s="5" t="s">
        <v>84</v>
      </c>
      <c r="B67" s="537" t="s">
        <v>1</v>
      </c>
      <c r="C67" s="534" t="s">
        <v>1</v>
      </c>
      <c r="D67" s="534" t="s">
        <v>1</v>
      </c>
    </row>
    <row r="68" spans="1:4" x14ac:dyDescent="0.2">
      <c r="A68" s="2" t="s">
        <v>85</v>
      </c>
      <c r="B68" s="538">
        <v>845</v>
      </c>
      <c r="C68" s="535">
        <v>0.15326023101806599</v>
      </c>
      <c r="D68" s="535">
        <v>0.84673976898193404</v>
      </c>
    </row>
    <row r="69" spans="1:4" x14ac:dyDescent="0.2">
      <c r="A69" s="2" t="s">
        <v>86</v>
      </c>
      <c r="B69" s="538">
        <v>14</v>
      </c>
      <c r="C69" s="535" t="s">
        <v>1</v>
      </c>
      <c r="D69" s="535" t="s">
        <v>1</v>
      </c>
    </row>
    <row r="70" spans="1:4" x14ac:dyDescent="0.2">
      <c r="A70" s="2" t="s">
        <v>87</v>
      </c>
      <c r="B70" s="538">
        <v>73</v>
      </c>
      <c r="C70" s="535">
        <v>0.136161103844643</v>
      </c>
      <c r="D70" s="535">
        <v>0.863838911056519</v>
      </c>
    </row>
    <row r="71" spans="1:4" x14ac:dyDescent="0.2">
      <c r="A71" s="2" t="s">
        <v>88</v>
      </c>
      <c r="B71" s="538">
        <v>5</v>
      </c>
      <c r="C71" s="535" t="s">
        <v>1</v>
      </c>
      <c r="D71" s="535" t="s">
        <v>1</v>
      </c>
    </row>
    <row r="72" spans="1:4" x14ac:dyDescent="0.2">
      <c r="A72" s="5" t="s">
        <v>89</v>
      </c>
      <c r="B72" s="537" t="s">
        <v>1</v>
      </c>
      <c r="C72" s="534" t="s">
        <v>1</v>
      </c>
      <c r="D72" s="534" t="s">
        <v>1</v>
      </c>
    </row>
    <row r="73" spans="1:4" x14ac:dyDescent="0.2">
      <c r="A73" s="2" t="s">
        <v>89</v>
      </c>
      <c r="B73" s="538">
        <v>792</v>
      </c>
      <c r="C73" s="535">
        <v>0.157393619418144</v>
      </c>
      <c r="D73" s="535">
        <v>0.84260636568069502</v>
      </c>
    </row>
    <row r="74" spans="1:4" x14ac:dyDescent="0.2">
      <c r="A74" s="2" t="s">
        <v>90</v>
      </c>
      <c r="B74" s="538">
        <v>143</v>
      </c>
      <c r="C74" s="535">
        <v>0.14018847048282601</v>
      </c>
      <c r="D74" s="535">
        <v>0.85981154441833496</v>
      </c>
    </row>
    <row r="75" spans="1:4" x14ac:dyDescent="0.2">
      <c r="A75" s="5" t="s">
        <v>91</v>
      </c>
      <c r="B75" s="537" t="s">
        <v>1</v>
      </c>
      <c r="C75" s="534" t="s">
        <v>1</v>
      </c>
      <c r="D75" s="534" t="s">
        <v>1</v>
      </c>
    </row>
    <row r="76" spans="1:4" x14ac:dyDescent="0.2">
      <c r="A76" s="2" t="s">
        <v>92</v>
      </c>
      <c r="B76" s="538">
        <v>407</v>
      </c>
      <c r="C76" s="535">
        <v>0.161489382386208</v>
      </c>
      <c r="D76" s="535">
        <v>0.83851063251495395</v>
      </c>
    </row>
    <row r="77" spans="1:4" x14ac:dyDescent="0.2">
      <c r="A77" s="2" t="s">
        <v>93</v>
      </c>
      <c r="B77" s="538">
        <v>165</v>
      </c>
      <c r="C77" s="535">
        <v>0.179908007383347</v>
      </c>
      <c r="D77" s="535">
        <v>0.82009202241897605</v>
      </c>
    </row>
    <row r="78" spans="1:4" x14ac:dyDescent="0.2">
      <c r="A78" s="2" t="s">
        <v>94</v>
      </c>
      <c r="B78" s="538">
        <v>355</v>
      </c>
      <c r="C78" s="535">
        <v>0.135509148240089</v>
      </c>
      <c r="D78" s="535">
        <v>0.864490866661072</v>
      </c>
    </row>
    <row r="79" spans="1:4" x14ac:dyDescent="0.2">
      <c r="A79" s="5" t="s">
        <v>95</v>
      </c>
      <c r="B79" s="537" t="s">
        <v>1</v>
      </c>
      <c r="C79" s="534" t="s">
        <v>1</v>
      </c>
      <c r="D79" s="534" t="s">
        <v>1</v>
      </c>
    </row>
    <row r="80" spans="1:4" x14ac:dyDescent="0.2">
      <c r="A80" s="2" t="s">
        <v>96</v>
      </c>
      <c r="B80" s="538">
        <v>210</v>
      </c>
      <c r="C80" s="535">
        <v>6.0600031167268802E-2</v>
      </c>
      <c r="D80" s="535">
        <v>0.93939995765686002</v>
      </c>
    </row>
    <row r="81" spans="1:4" x14ac:dyDescent="0.2">
      <c r="A81" s="2" t="s">
        <v>97</v>
      </c>
      <c r="B81" s="538">
        <v>161</v>
      </c>
      <c r="C81" s="535">
        <v>9.6206843852996798E-2</v>
      </c>
      <c r="D81" s="535">
        <v>0.90379315614700295</v>
      </c>
    </row>
    <row r="82" spans="1:4" x14ac:dyDescent="0.2">
      <c r="A82" s="2" t="s">
        <v>98</v>
      </c>
      <c r="B82" s="538">
        <v>37</v>
      </c>
      <c r="C82" s="535">
        <v>9.9588064476847597E-3</v>
      </c>
      <c r="D82" s="535">
        <v>0.99004119634628296</v>
      </c>
    </row>
    <row r="83" spans="1:4" x14ac:dyDescent="0.2">
      <c r="A83" s="2" t="s">
        <v>99</v>
      </c>
      <c r="B83" s="538">
        <v>119</v>
      </c>
      <c r="C83" s="535">
        <v>0.13944837450981101</v>
      </c>
      <c r="D83" s="535">
        <v>0.86055165529251099</v>
      </c>
    </row>
    <row r="84" spans="1:4" x14ac:dyDescent="0.2">
      <c r="A84" s="2" t="s">
        <v>100</v>
      </c>
      <c r="B84" s="538">
        <v>45</v>
      </c>
      <c r="C84" s="535">
        <v>0.164414182305336</v>
      </c>
      <c r="D84" s="535">
        <v>0.83558583259582497</v>
      </c>
    </row>
    <row r="85" spans="1:4" x14ac:dyDescent="0.2">
      <c r="A85" s="2" t="s">
        <v>101</v>
      </c>
      <c r="B85" s="538">
        <v>97</v>
      </c>
      <c r="C85" s="535">
        <v>0.34094879031181302</v>
      </c>
      <c r="D85" s="535">
        <v>0.65905117988586404</v>
      </c>
    </row>
    <row r="86" spans="1:4" x14ac:dyDescent="0.2">
      <c r="A86" s="2" t="s">
        <v>102</v>
      </c>
      <c r="B86" s="538">
        <v>32</v>
      </c>
      <c r="C86" s="535">
        <v>0.38242292404174799</v>
      </c>
      <c r="D86" s="535">
        <v>0.61757707595825195</v>
      </c>
    </row>
    <row r="87" spans="1:4" x14ac:dyDescent="0.2">
      <c r="A87" s="2" t="s">
        <v>103</v>
      </c>
      <c r="B87" s="538">
        <v>46</v>
      </c>
      <c r="C87" s="535">
        <v>0.59746879339218095</v>
      </c>
      <c r="D87" s="535">
        <v>0.40253120660781899</v>
      </c>
    </row>
    <row r="88" spans="1:4" x14ac:dyDescent="0.2">
      <c r="A88" s="2" t="s">
        <v>104</v>
      </c>
      <c r="B88" s="538">
        <v>177</v>
      </c>
      <c r="C88" s="535">
        <v>0.117503009736538</v>
      </c>
      <c r="D88" s="535">
        <v>0.88249701261520397</v>
      </c>
    </row>
    <row r="89" spans="1:4" x14ac:dyDescent="0.2">
      <c r="A89" s="5" t="s">
        <v>105</v>
      </c>
      <c r="B89" s="537" t="s">
        <v>1</v>
      </c>
      <c r="C89" s="534" t="s">
        <v>1</v>
      </c>
      <c r="D89" s="534" t="s">
        <v>1</v>
      </c>
    </row>
    <row r="90" spans="1:4" x14ac:dyDescent="0.2">
      <c r="A90" s="2" t="s">
        <v>106</v>
      </c>
      <c r="B90" s="538">
        <v>110</v>
      </c>
      <c r="C90" s="535">
        <v>0.10311314463615399</v>
      </c>
      <c r="D90" s="535">
        <v>0.89688688516616799</v>
      </c>
    </row>
    <row r="91" spans="1:4" x14ac:dyDescent="0.2">
      <c r="A91" s="2" t="s">
        <v>107</v>
      </c>
      <c r="B91" s="538">
        <v>249</v>
      </c>
      <c r="C91" s="535">
        <v>0.17490619421005199</v>
      </c>
      <c r="D91" s="535">
        <v>0.82509380578994795</v>
      </c>
    </row>
    <row r="92" spans="1:4" x14ac:dyDescent="0.2">
      <c r="A92" s="2" t="s">
        <v>108</v>
      </c>
      <c r="B92" s="538">
        <v>436</v>
      </c>
      <c r="C92" s="535">
        <v>0.15088044106960299</v>
      </c>
      <c r="D92" s="535">
        <v>0.84911954402923595</v>
      </c>
    </row>
    <row r="93" spans="1:4" x14ac:dyDescent="0.2">
      <c r="A93" s="2" t="s">
        <v>109</v>
      </c>
      <c r="B93" s="538">
        <v>76</v>
      </c>
      <c r="C93" s="535">
        <v>0.17512021958828</v>
      </c>
      <c r="D93" s="535">
        <v>0.82487976551055897</v>
      </c>
    </row>
    <row r="94" spans="1:4" x14ac:dyDescent="0.2">
      <c r="A94" s="5" t="s">
        <v>110</v>
      </c>
      <c r="B94" s="537" t="s">
        <v>1</v>
      </c>
      <c r="C94" s="534" t="s">
        <v>1</v>
      </c>
      <c r="D94" s="534" t="s">
        <v>1</v>
      </c>
    </row>
    <row r="95" spans="1:4" x14ac:dyDescent="0.2">
      <c r="A95" s="2" t="s">
        <v>106</v>
      </c>
      <c r="B95" s="538">
        <v>187</v>
      </c>
      <c r="C95" s="535">
        <v>0.11773831397295</v>
      </c>
      <c r="D95" s="535">
        <v>0.88226169347763095</v>
      </c>
    </row>
    <row r="96" spans="1:4" x14ac:dyDescent="0.2">
      <c r="A96" s="2" t="s">
        <v>107</v>
      </c>
      <c r="B96" s="538">
        <v>297</v>
      </c>
      <c r="C96" s="535">
        <v>0.148379281163216</v>
      </c>
      <c r="D96" s="535">
        <v>0.851620733737946</v>
      </c>
    </row>
    <row r="97" spans="1:4" x14ac:dyDescent="0.2">
      <c r="A97" s="2" t="s">
        <v>108</v>
      </c>
      <c r="B97" s="538">
        <v>344</v>
      </c>
      <c r="C97" s="535">
        <v>0.18000966310501099</v>
      </c>
      <c r="D97" s="535">
        <v>0.81999033689498901</v>
      </c>
    </row>
    <row r="98" spans="1:4" x14ac:dyDescent="0.2">
      <c r="A98" s="2" t="s">
        <v>109</v>
      </c>
      <c r="B98" s="538">
        <v>43</v>
      </c>
      <c r="C98" s="535">
        <v>0.18398721516132399</v>
      </c>
      <c r="D98" s="535">
        <v>0.81601279973983798</v>
      </c>
    </row>
    <row r="99" spans="1:4" x14ac:dyDescent="0.2">
      <c r="A99" s="5" t="s">
        <v>111</v>
      </c>
      <c r="B99" s="537" t="s">
        <v>1</v>
      </c>
      <c r="C99" s="534" t="s">
        <v>1</v>
      </c>
      <c r="D99" s="534" t="s">
        <v>1</v>
      </c>
    </row>
    <row r="100" spans="1:4" x14ac:dyDescent="0.2">
      <c r="A100" s="2" t="s">
        <v>112</v>
      </c>
      <c r="B100" s="538">
        <v>64</v>
      </c>
      <c r="C100" s="535">
        <v>5.2749983966350597E-2</v>
      </c>
      <c r="D100" s="535">
        <v>0.94725000858306896</v>
      </c>
    </row>
    <row r="101" spans="1:4" x14ac:dyDescent="0.2">
      <c r="A101" s="2" t="s">
        <v>113</v>
      </c>
      <c r="B101" s="538">
        <v>197</v>
      </c>
      <c r="C101" s="535">
        <v>0.14662167429924</v>
      </c>
      <c r="D101" s="535">
        <v>0.85337835550308205</v>
      </c>
    </row>
    <row r="102" spans="1:4" x14ac:dyDescent="0.2">
      <c r="A102" s="2" t="s">
        <v>114</v>
      </c>
      <c r="B102" s="538">
        <v>218</v>
      </c>
      <c r="C102" s="535">
        <v>0.14579389989376099</v>
      </c>
      <c r="D102" s="535">
        <v>0.85420608520507801</v>
      </c>
    </row>
    <row r="103" spans="1:4" x14ac:dyDescent="0.2">
      <c r="A103" s="2" t="s">
        <v>115</v>
      </c>
      <c r="B103" s="538">
        <v>136</v>
      </c>
      <c r="C103" s="535">
        <v>0.18805405497551</v>
      </c>
      <c r="D103" s="535">
        <v>0.81194597482681297</v>
      </c>
    </row>
    <row r="104" spans="1:4" x14ac:dyDescent="0.2">
      <c r="A104" s="2" t="s">
        <v>116</v>
      </c>
      <c r="B104" s="538">
        <v>118</v>
      </c>
      <c r="C104" s="535">
        <v>0.130849093198776</v>
      </c>
      <c r="D104" s="535">
        <v>0.86915093660354603</v>
      </c>
    </row>
    <row r="105" spans="1:4" x14ac:dyDescent="0.2">
      <c r="A105" s="2" t="s">
        <v>117</v>
      </c>
      <c r="B105" s="538">
        <v>116</v>
      </c>
      <c r="C105" s="535">
        <v>0.21302442252636</v>
      </c>
      <c r="D105" s="535">
        <v>0.78697556257247903</v>
      </c>
    </row>
    <row r="106" spans="1:4" x14ac:dyDescent="0.2">
      <c r="A106" s="2" t="s">
        <v>118</v>
      </c>
      <c r="B106" s="538">
        <v>82</v>
      </c>
      <c r="C106" s="535">
        <v>0.24524262547493</v>
      </c>
      <c r="D106" s="535">
        <v>0.75475740432739302</v>
      </c>
    </row>
    <row r="107" spans="1:4" x14ac:dyDescent="0.2">
      <c r="A107" s="5" t="s">
        <v>111</v>
      </c>
      <c r="B107" s="537" t="s">
        <v>1</v>
      </c>
      <c r="C107" s="534" t="s">
        <v>1</v>
      </c>
      <c r="D107" s="534" t="s">
        <v>1</v>
      </c>
    </row>
    <row r="108" spans="1:4" x14ac:dyDescent="0.2">
      <c r="A108" s="2" t="s">
        <v>119</v>
      </c>
      <c r="B108" s="538">
        <v>261</v>
      </c>
      <c r="C108" s="535">
        <v>0.115509122610092</v>
      </c>
      <c r="D108" s="535">
        <v>0.88449084758758501</v>
      </c>
    </row>
    <row r="109" spans="1:4" x14ac:dyDescent="0.2">
      <c r="A109" s="2" t="s">
        <v>120</v>
      </c>
      <c r="B109" s="538">
        <v>289</v>
      </c>
      <c r="C109" s="535">
        <v>0.162619039416313</v>
      </c>
      <c r="D109" s="535">
        <v>0.83738094568252597</v>
      </c>
    </row>
    <row r="110" spans="1:4" x14ac:dyDescent="0.2">
      <c r="A110" s="2" t="s">
        <v>121</v>
      </c>
      <c r="B110" s="538">
        <v>183</v>
      </c>
      <c r="C110" s="535">
        <v>0.14212304353714</v>
      </c>
      <c r="D110" s="535">
        <v>0.85787695646286</v>
      </c>
    </row>
    <row r="111" spans="1:4" x14ac:dyDescent="0.2">
      <c r="A111" s="2" t="s">
        <v>122</v>
      </c>
      <c r="B111" s="538">
        <v>198</v>
      </c>
      <c r="C111" s="535">
        <v>0.22627490758895899</v>
      </c>
      <c r="D111" s="535">
        <v>0.77372509241104104</v>
      </c>
    </row>
    <row r="112" spans="1:4" x14ac:dyDescent="0.2">
      <c r="A112" s="5" t="s">
        <v>111</v>
      </c>
      <c r="B112" s="537" t="s">
        <v>1</v>
      </c>
      <c r="C112" s="534" t="s">
        <v>1</v>
      </c>
      <c r="D112" s="534" t="s">
        <v>1</v>
      </c>
    </row>
    <row r="113" spans="1:4" x14ac:dyDescent="0.2">
      <c r="A113" s="2" t="s">
        <v>119</v>
      </c>
      <c r="B113" s="538">
        <v>261</v>
      </c>
      <c r="C113" s="535">
        <v>0.115509122610092</v>
      </c>
      <c r="D113" s="535">
        <v>0.88449084758758501</v>
      </c>
    </row>
    <row r="114" spans="1:4" x14ac:dyDescent="0.2">
      <c r="A114" s="2" t="s">
        <v>123</v>
      </c>
      <c r="B114" s="538">
        <v>354</v>
      </c>
      <c r="C114" s="535">
        <v>0.163210019469261</v>
      </c>
      <c r="D114" s="535">
        <v>0.83678996562957797</v>
      </c>
    </row>
    <row r="115" spans="1:4" x14ac:dyDescent="0.2">
      <c r="A115" s="2" t="s">
        <v>124</v>
      </c>
      <c r="B115" s="538">
        <v>316</v>
      </c>
      <c r="C115" s="535">
        <v>0.18086850643158001</v>
      </c>
      <c r="D115" s="535">
        <v>0.81913149356841997</v>
      </c>
    </row>
    <row r="116" spans="1:4" x14ac:dyDescent="0.2">
      <c r="A116" s="5" t="s">
        <v>125</v>
      </c>
      <c r="B116" s="537" t="s">
        <v>1</v>
      </c>
      <c r="C116" s="534" t="s">
        <v>1</v>
      </c>
      <c r="D116" s="534" t="s">
        <v>1</v>
      </c>
    </row>
    <row r="117" spans="1:4" x14ac:dyDescent="0.2">
      <c r="A117" s="2" t="s">
        <v>126</v>
      </c>
      <c r="B117" s="538">
        <v>131</v>
      </c>
      <c r="C117" s="535">
        <v>0.117257602512836</v>
      </c>
      <c r="D117" s="535">
        <v>0.88274240493774403</v>
      </c>
    </row>
    <row r="118" spans="1:4" x14ac:dyDescent="0.2">
      <c r="A118" s="2" t="s">
        <v>127</v>
      </c>
      <c r="B118" s="538">
        <v>35</v>
      </c>
      <c r="C118" s="535">
        <v>6.1377789825201E-2</v>
      </c>
      <c r="D118" s="535">
        <v>0.93862223625183105</v>
      </c>
    </row>
    <row r="119" spans="1:4" x14ac:dyDescent="0.2">
      <c r="A119" s="2" t="s">
        <v>128</v>
      </c>
      <c r="B119" s="538">
        <v>62</v>
      </c>
      <c r="C119" s="535">
        <v>0.21867412328720101</v>
      </c>
      <c r="D119" s="535">
        <v>0.78132587671279896</v>
      </c>
    </row>
    <row r="120" spans="1:4" x14ac:dyDescent="0.2">
      <c r="A120" s="2" t="s">
        <v>129</v>
      </c>
      <c r="B120" s="538">
        <v>131</v>
      </c>
      <c r="C120" s="535">
        <v>0.17987172305584001</v>
      </c>
      <c r="D120" s="535">
        <v>0.82012826204299905</v>
      </c>
    </row>
    <row r="121" spans="1:4" x14ac:dyDescent="0.2">
      <c r="A121" s="2" t="s">
        <v>130</v>
      </c>
      <c r="B121" s="538">
        <v>127</v>
      </c>
      <c r="C121" s="535">
        <v>8.3467714488506303E-2</v>
      </c>
      <c r="D121" s="535">
        <v>0.91653227806091297</v>
      </c>
    </row>
    <row r="122" spans="1:4" x14ac:dyDescent="0.2">
      <c r="A122" s="2" t="s">
        <v>131</v>
      </c>
      <c r="B122" s="538">
        <v>94</v>
      </c>
      <c r="C122" s="535">
        <v>0.19111515581607799</v>
      </c>
      <c r="D122" s="535">
        <v>0.80888485908508301</v>
      </c>
    </row>
    <row r="123" spans="1:4" x14ac:dyDescent="0.2">
      <c r="A123" s="2" t="s">
        <v>132</v>
      </c>
      <c r="B123" s="538">
        <v>39</v>
      </c>
      <c r="C123" s="535">
        <v>0.27721145749092102</v>
      </c>
      <c r="D123" s="535">
        <v>0.72278851270675704</v>
      </c>
    </row>
    <row r="124" spans="1:4" x14ac:dyDescent="0.2">
      <c r="A124" s="3" t="s">
        <v>133</v>
      </c>
      <c r="B124" s="539">
        <v>252</v>
      </c>
      <c r="C124" s="536">
        <v>0.15903219580650299</v>
      </c>
      <c r="D124" s="536">
        <v>0.84096777439117398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399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43" t="s">
        <v>1</v>
      </c>
      <c r="C6" s="540" t="s">
        <v>1</v>
      </c>
      <c r="D6" s="540" t="s">
        <v>1</v>
      </c>
    </row>
    <row r="7" spans="1:4" x14ac:dyDescent="0.2">
      <c r="A7" s="2" t="s">
        <v>26</v>
      </c>
      <c r="B7" s="544">
        <v>927</v>
      </c>
      <c r="C7" s="541">
        <v>0.16115607321262401</v>
      </c>
      <c r="D7" s="541">
        <v>0.83884394168853804</v>
      </c>
    </row>
    <row r="8" spans="1:4" x14ac:dyDescent="0.2">
      <c r="A8" s="5" t="s">
        <v>27</v>
      </c>
      <c r="B8" s="543" t="s">
        <v>1</v>
      </c>
      <c r="C8" s="540" t="s">
        <v>1</v>
      </c>
      <c r="D8" s="540" t="s">
        <v>1</v>
      </c>
    </row>
    <row r="9" spans="1:4" x14ac:dyDescent="0.2">
      <c r="A9" s="2" t="s">
        <v>28</v>
      </c>
      <c r="B9" s="544">
        <v>327</v>
      </c>
      <c r="C9" s="541">
        <v>0.145156249403954</v>
      </c>
      <c r="D9" s="541">
        <v>0.85484373569488503</v>
      </c>
    </row>
    <row r="10" spans="1:4" x14ac:dyDescent="0.2">
      <c r="A10" s="2" t="s">
        <v>29</v>
      </c>
      <c r="B10" s="544">
        <v>42</v>
      </c>
      <c r="C10" s="541">
        <v>0.11809284240007401</v>
      </c>
      <c r="D10" s="541">
        <v>0.88190716505050704</v>
      </c>
    </row>
    <row r="11" spans="1:4" x14ac:dyDescent="0.2">
      <c r="A11" s="2" t="s">
        <v>30</v>
      </c>
      <c r="B11" s="544">
        <v>139</v>
      </c>
      <c r="C11" s="541">
        <v>0.18681302666664101</v>
      </c>
      <c r="D11" s="541">
        <v>0.81318700313568104</v>
      </c>
    </row>
    <row r="12" spans="1:4" x14ac:dyDescent="0.2">
      <c r="A12" s="2" t="s">
        <v>31</v>
      </c>
      <c r="B12" s="544">
        <v>170</v>
      </c>
      <c r="C12" s="541">
        <v>0.10193295031786</v>
      </c>
      <c r="D12" s="541">
        <v>0.89806705713272095</v>
      </c>
    </row>
    <row r="13" spans="1:4" x14ac:dyDescent="0.2">
      <c r="A13" s="2" t="s">
        <v>32</v>
      </c>
      <c r="B13" s="544">
        <v>77</v>
      </c>
      <c r="C13" s="541">
        <v>0.25348299741745001</v>
      </c>
      <c r="D13" s="541">
        <v>0.74651700258255005</v>
      </c>
    </row>
    <row r="14" spans="1:4" x14ac:dyDescent="0.2">
      <c r="A14" s="2" t="s">
        <v>33</v>
      </c>
      <c r="B14" s="544">
        <v>143</v>
      </c>
      <c r="C14" s="541">
        <v>0.25784876942634599</v>
      </c>
      <c r="D14" s="541">
        <v>0.74215120077133201</v>
      </c>
    </row>
    <row r="15" spans="1:4" x14ac:dyDescent="0.2">
      <c r="A15" s="5" t="s">
        <v>34</v>
      </c>
      <c r="B15" s="543" t="s">
        <v>1</v>
      </c>
      <c r="C15" s="540" t="s">
        <v>1</v>
      </c>
      <c r="D15" s="540" t="s">
        <v>1</v>
      </c>
    </row>
    <row r="16" spans="1:4" x14ac:dyDescent="0.2">
      <c r="A16" s="2" t="s">
        <v>35</v>
      </c>
      <c r="B16" s="544">
        <v>603</v>
      </c>
      <c r="C16" s="541">
        <v>0.127727180719376</v>
      </c>
      <c r="D16" s="541">
        <v>0.872272789478302</v>
      </c>
    </row>
    <row r="17" spans="1:4" x14ac:dyDescent="0.2">
      <c r="A17" s="2" t="s">
        <v>36</v>
      </c>
      <c r="B17" s="544">
        <v>43</v>
      </c>
      <c r="C17" s="541">
        <v>0.16656646132469199</v>
      </c>
      <c r="D17" s="541">
        <v>0.83343350887298595</v>
      </c>
    </row>
    <row r="18" spans="1:4" x14ac:dyDescent="0.2">
      <c r="A18" s="2" t="s">
        <v>37</v>
      </c>
      <c r="B18" s="544">
        <v>211</v>
      </c>
      <c r="C18" s="541">
        <v>0.26868739724159202</v>
      </c>
      <c r="D18" s="541">
        <v>0.73131257295608498</v>
      </c>
    </row>
    <row r="19" spans="1:4" x14ac:dyDescent="0.2">
      <c r="A19" s="2" t="s">
        <v>38</v>
      </c>
      <c r="B19" s="544">
        <v>48</v>
      </c>
      <c r="C19" s="541">
        <v>0.115762650966644</v>
      </c>
      <c r="D19" s="541">
        <v>0.88423734903335605</v>
      </c>
    </row>
    <row r="20" spans="1:4" x14ac:dyDescent="0.2">
      <c r="A20" s="5" t="s">
        <v>39</v>
      </c>
      <c r="B20" s="543" t="s">
        <v>1</v>
      </c>
      <c r="C20" s="540" t="s">
        <v>1</v>
      </c>
      <c r="D20" s="540" t="s">
        <v>1</v>
      </c>
    </row>
    <row r="21" spans="1:4" x14ac:dyDescent="0.2">
      <c r="A21" s="2" t="s">
        <v>35</v>
      </c>
      <c r="B21" s="544">
        <v>603</v>
      </c>
      <c r="C21" s="541">
        <v>0.127727180719376</v>
      </c>
      <c r="D21" s="541">
        <v>0.872272789478302</v>
      </c>
    </row>
    <row r="22" spans="1:4" x14ac:dyDescent="0.2">
      <c r="A22" s="2" t="s">
        <v>40</v>
      </c>
      <c r="B22" s="544">
        <v>20</v>
      </c>
      <c r="C22" s="541" t="s">
        <v>1</v>
      </c>
      <c r="D22" s="541" t="s">
        <v>1</v>
      </c>
    </row>
    <row r="23" spans="1:4" x14ac:dyDescent="0.2">
      <c r="A23" s="2" t="s">
        <v>41</v>
      </c>
      <c r="B23" s="544">
        <v>19</v>
      </c>
      <c r="C23" s="541" t="s">
        <v>1</v>
      </c>
      <c r="D23" s="541" t="s">
        <v>1</v>
      </c>
    </row>
    <row r="24" spans="1:4" x14ac:dyDescent="0.2">
      <c r="A24" s="2" t="s">
        <v>42</v>
      </c>
      <c r="B24" s="544">
        <v>4</v>
      </c>
      <c r="C24" s="541" t="s">
        <v>1</v>
      </c>
      <c r="D24" s="541" t="s">
        <v>1</v>
      </c>
    </row>
    <row r="25" spans="1:4" x14ac:dyDescent="0.2">
      <c r="A25" s="2" t="s">
        <v>43</v>
      </c>
      <c r="B25" s="544">
        <v>1</v>
      </c>
      <c r="C25" s="541" t="s">
        <v>1</v>
      </c>
      <c r="D25" s="541" t="s">
        <v>1</v>
      </c>
    </row>
    <row r="26" spans="1:4" x14ac:dyDescent="0.2">
      <c r="A26" s="2" t="s">
        <v>37</v>
      </c>
      <c r="B26" s="544">
        <v>211</v>
      </c>
      <c r="C26" s="541">
        <v>0.26868739724159202</v>
      </c>
      <c r="D26" s="541">
        <v>0.73131257295608498</v>
      </c>
    </row>
    <row r="27" spans="1:4" x14ac:dyDescent="0.2">
      <c r="A27" s="2" t="s">
        <v>44</v>
      </c>
      <c r="B27" s="544">
        <v>6</v>
      </c>
      <c r="C27" s="541" t="s">
        <v>1</v>
      </c>
      <c r="D27" s="541" t="s">
        <v>1</v>
      </c>
    </row>
    <row r="28" spans="1:4" x14ac:dyDescent="0.2">
      <c r="A28" s="2" t="s">
        <v>45</v>
      </c>
      <c r="B28" s="544">
        <v>41</v>
      </c>
      <c r="C28" s="541">
        <v>0.113475576043129</v>
      </c>
      <c r="D28" s="541">
        <v>0.886524438858032</v>
      </c>
    </row>
    <row r="29" spans="1:4" x14ac:dyDescent="0.2">
      <c r="A29" s="5" t="s">
        <v>46</v>
      </c>
      <c r="B29" s="543" t="s">
        <v>1</v>
      </c>
      <c r="C29" s="540" t="s">
        <v>1</v>
      </c>
      <c r="D29" s="540" t="s">
        <v>1</v>
      </c>
    </row>
    <row r="30" spans="1:4" x14ac:dyDescent="0.2">
      <c r="A30" s="2" t="s">
        <v>47</v>
      </c>
      <c r="B30" s="544">
        <v>55</v>
      </c>
      <c r="C30" s="541">
        <v>0.15437369048595401</v>
      </c>
      <c r="D30" s="541">
        <v>0.84562629461288497</v>
      </c>
    </row>
    <row r="31" spans="1:4" x14ac:dyDescent="0.2">
      <c r="A31" s="2" t="s">
        <v>48</v>
      </c>
      <c r="B31" s="544">
        <v>233</v>
      </c>
      <c r="C31" s="541">
        <v>0.14347112178802501</v>
      </c>
      <c r="D31" s="541">
        <v>0.85652887821197499</v>
      </c>
    </row>
    <row r="32" spans="1:4" x14ac:dyDescent="0.2">
      <c r="A32" s="2" t="s">
        <v>49</v>
      </c>
      <c r="B32" s="544">
        <v>165</v>
      </c>
      <c r="C32" s="541">
        <v>0.17717002332210499</v>
      </c>
      <c r="D32" s="541">
        <v>0.82282996177673295</v>
      </c>
    </row>
    <row r="33" spans="1:4" x14ac:dyDescent="0.2">
      <c r="A33" s="2" t="s">
        <v>50</v>
      </c>
      <c r="B33" s="544">
        <v>414</v>
      </c>
      <c r="C33" s="541">
        <v>0.17107483744621299</v>
      </c>
      <c r="D33" s="541">
        <v>0.82892519235610995</v>
      </c>
    </row>
    <row r="34" spans="1:4" x14ac:dyDescent="0.2">
      <c r="A34" s="5" t="s">
        <v>51</v>
      </c>
      <c r="B34" s="543" t="s">
        <v>1</v>
      </c>
      <c r="C34" s="540" t="s">
        <v>1</v>
      </c>
      <c r="D34" s="540" t="s">
        <v>1</v>
      </c>
    </row>
    <row r="35" spans="1:4" x14ac:dyDescent="0.2">
      <c r="A35" s="2" t="s">
        <v>52</v>
      </c>
      <c r="B35" s="544">
        <v>314</v>
      </c>
      <c r="C35" s="541">
        <v>0.17003509402275099</v>
      </c>
      <c r="D35" s="541">
        <v>0.82996487617492698</v>
      </c>
    </row>
    <row r="36" spans="1:4" x14ac:dyDescent="0.2">
      <c r="A36" s="2" t="s">
        <v>53</v>
      </c>
      <c r="B36" s="544">
        <v>378</v>
      </c>
      <c r="C36" s="541">
        <v>0.14489032328128801</v>
      </c>
      <c r="D36" s="541">
        <v>0.85510969161987305</v>
      </c>
    </row>
    <row r="37" spans="1:4" x14ac:dyDescent="0.2">
      <c r="A37" s="2" t="s">
        <v>54</v>
      </c>
      <c r="B37" s="544">
        <v>120</v>
      </c>
      <c r="C37" s="541">
        <v>0.18200732767581901</v>
      </c>
      <c r="D37" s="541">
        <v>0.81799268722534202</v>
      </c>
    </row>
    <row r="38" spans="1:4" x14ac:dyDescent="0.2">
      <c r="A38" s="2" t="s">
        <v>55</v>
      </c>
      <c r="B38" s="544">
        <v>108</v>
      </c>
      <c r="C38" s="541">
        <v>0.12504395842552199</v>
      </c>
      <c r="D38" s="541">
        <v>0.87495607137680098</v>
      </c>
    </row>
    <row r="39" spans="1:4" x14ac:dyDescent="0.2">
      <c r="A39" s="5" t="s">
        <v>56</v>
      </c>
      <c r="B39" s="543" t="s">
        <v>1</v>
      </c>
      <c r="C39" s="540" t="s">
        <v>1</v>
      </c>
      <c r="D39" s="540" t="s">
        <v>1</v>
      </c>
    </row>
    <row r="40" spans="1:4" x14ac:dyDescent="0.2">
      <c r="A40" s="2" t="s">
        <v>57</v>
      </c>
      <c r="B40" s="544">
        <v>810</v>
      </c>
      <c r="C40" s="541">
        <v>0.146364957094193</v>
      </c>
      <c r="D40" s="541">
        <v>0.85363507270812999</v>
      </c>
    </row>
    <row r="41" spans="1:4" x14ac:dyDescent="0.2">
      <c r="A41" s="2" t="s">
        <v>58</v>
      </c>
      <c r="B41" s="544">
        <v>94</v>
      </c>
      <c r="C41" s="541">
        <v>0.22945527732372301</v>
      </c>
      <c r="D41" s="541">
        <v>0.77054470777511597</v>
      </c>
    </row>
    <row r="42" spans="1:4" x14ac:dyDescent="0.2">
      <c r="A42" s="5" t="s">
        <v>59</v>
      </c>
      <c r="B42" s="543" t="s">
        <v>1</v>
      </c>
      <c r="C42" s="540" t="s">
        <v>1</v>
      </c>
      <c r="D42" s="540" t="s">
        <v>1</v>
      </c>
    </row>
    <row r="43" spans="1:4" x14ac:dyDescent="0.2">
      <c r="A43" s="2" t="s">
        <v>60</v>
      </c>
      <c r="B43" s="544">
        <v>713</v>
      </c>
      <c r="C43" s="541">
        <v>0.152014225721359</v>
      </c>
      <c r="D43" s="541">
        <v>0.84798580408096302</v>
      </c>
    </row>
    <row r="44" spans="1:4" x14ac:dyDescent="0.2">
      <c r="A44" s="2" t="s">
        <v>61</v>
      </c>
      <c r="B44" s="544">
        <v>121</v>
      </c>
      <c r="C44" s="541">
        <v>9.3235231935977894E-2</v>
      </c>
      <c r="D44" s="541">
        <v>0.90676474571228005</v>
      </c>
    </row>
    <row r="45" spans="1:4" x14ac:dyDescent="0.2">
      <c r="A45" s="2" t="s">
        <v>62</v>
      </c>
      <c r="B45" s="544">
        <v>79</v>
      </c>
      <c r="C45" s="541">
        <v>0.256182700395584</v>
      </c>
      <c r="D45" s="541">
        <v>0.74381726980209395</v>
      </c>
    </row>
    <row r="46" spans="1:4" x14ac:dyDescent="0.2">
      <c r="A46" s="5" t="s">
        <v>63</v>
      </c>
      <c r="B46" s="543" t="s">
        <v>1</v>
      </c>
      <c r="C46" s="540" t="s">
        <v>1</v>
      </c>
      <c r="D46" s="540" t="s">
        <v>1</v>
      </c>
    </row>
    <row r="47" spans="1:4" x14ac:dyDescent="0.2">
      <c r="A47" s="2" t="s">
        <v>64</v>
      </c>
      <c r="B47" s="544">
        <v>105</v>
      </c>
      <c r="C47" s="541">
        <v>0.204087764024734</v>
      </c>
      <c r="D47" s="541">
        <v>0.795912265777588</v>
      </c>
    </row>
    <row r="48" spans="1:4" x14ac:dyDescent="0.2">
      <c r="A48" s="2" t="s">
        <v>65</v>
      </c>
      <c r="B48" s="544">
        <v>61</v>
      </c>
      <c r="C48" s="541">
        <v>8.0720335245132405E-2</v>
      </c>
      <c r="D48" s="541">
        <v>0.91927969455719005</v>
      </c>
    </row>
    <row r="49" spans="1:4" x14ac:dyDescent="0.2">
      <c r="A49" s="2" t="s">
        <v>66</v>
      </c>
      <c r="B49" s="544">
        <v>125</v>
      </c>
      <c r="C49" s="541">
        <v>0.238518580794334</v>
      </c>
      <c r="D49" s="541">
        <v>0.76148140430450395</v>
      </c>
    </row>
    <row r="50" spans="1:4" x14ac:dyDescent="0.2">
      <c r="A50" s="2" t="s">
        <v>67</v>
      </c>
      <c r="B50" s="544">
        <v>107</v>
      </c>
      <c r="C50" s="541">
        <v>0.188244119286537</v>
      </c>
      <c r="D50" s="541">
        <v>0.81175589561462402</v>
      </c>
    </row>
    <row r="51" spans="1:4" x14ac:dyDescent="0.2">
      <c r="A51" s="2" t="s">
        <v>68</v>
      </c>
      <c r="B51" s="544">
        <v>124</v>
      </c>
      <c r="C51" s="541">
        <v>0.12572227418422699</v>
      </c>
      <c r="D51" s="541">
        <v>0.87427771091461204</v>
      </c>
    </row>
    <row r="52" spans="1:4" x14ac:dyDescent="0.2">
      <c r="A52" s="2" t="s">
        <v>69</v>
      </c>
      <c r="B52" s="544">
        <v>93</v>
      </c>
      <c r="C52" s="541">
        <v>0.12765267491340601</v>
      </c>
      <c r="D52" s="541">
        <v>0.87234729528427102</v>
      </c>
    </row>
    <row r="53" spans="1:4" x14ac:dyDescent="0.2">
      <c r="A53" s="2" t="s">
        <v>70</v>
      </c>
      <c r="B53" s="544">
        <v>49</v>
      </c>
      <c r="C53" s="541">
        <v>0.21705451607704199</v>
      </c>
      <c r="D53" s="541">
        <v>0.78294551372528098</v>
      </c>
    </row>
    <row r="54" spans="1:4" x14ac:dyDescent="0.2">
      <c r="A54" s="2" t="s">
        <v>71</v>
      </c>
      <c r="B54" s="544">
        <v>89</v>
      </c>
      <c r="C54" s="541">
        <v>0.164762392640114</v>
      </c>
      <c r="D54" s="541">
        <v>0.83523762226104703</v>
      </c>
    </row>
    <row r="55" spans="1:4" x14ac:dyDescent="0.2">
      <c r="A55" s="2" t="s">
        <v>72</v>
      </c>
      <c r="B55" s="544">
        <v>50</v>
      </c>
      <c r="C55" s="541">
        <v>0.21569728851318401</v>
      </c>
      <c r="D55" s="541">
        <v>0.78430271148681596</v>
      </c>
    </row>
    <row r="56" spans="1:4" x14ac:dyDescent="0.2">
      <c r="A56" s="2" t="s">
        <v>73</v>
      </c>
      <c r="B56" s="544">
        <v>124</v>
      </c>
      <c r="C56" s="541">
        <v>8.8952891528606401E-2</v>
      </c>
      <c r="D56" s="541">
        <v>0.91104710102081299</v>
      </c>
    </row>
    <row r="57" spans="1:4" x14ac:dyDescent="0.2">
      <c r="A57" s="5" t="s">
        <v>74</v>
      </c>
      <c r="B57" s="543" t="s">
        <v>1</v>
      </c>
      <c r="C57" s="540" t="s">
        <v>1</v>
      </c>
      <c r="D57" s="540" t="s">
        <v>1</v>
      </c>
    </row>
    <row r="58" spans="1:4" x14ac:dyDescent="0.2">
      <c r="A58" s="2" t="s">
        <v>75</v>
      </c>
      <c r="B58" s="544">
        <v>105</v>
      </c>
      <c r="C58" s="541">
        <v>0.204087764024734</v>
      </c>
      <c r="D58" s="541">
        <v>0.795912265777588</v>
      </c>
    </row>
    <row r="59" spans="1:4" x14ac:dyDescent="0.2">
      <c r="A59" s="2" t="s">
        <v>76</v>
      </c>
      <c r="B59" s="544">
        <v>555</v>
      </c>
      <c r="C59" s="541">
        <v>0.151301965117455</v>
      </c>
      <c r="D59" s="541">
        <v>0.84869801998138406</v>
      </c>
    </row>
    <row r="60" spans="1:4" x14ac:dyDescent="0.2">
      <c r="A60" s="2" t="s">
        <v>77</v>
      </c>
      <c r="B60" s="544">
        <v>184</v>
      </c>
      <c r="C60" s="541">
        <v>0.157130241394043</v>
      </c>
      <c r="D60" s="541">
        <v>0.84286975860595703</v>
      </c>
    </row>
    <row r="61" spans="1:4" x14ac:dyDescent="0.2">
      <c r="A61" s="2" t="s">
        <v>78</v>
      </c>
      <c r="B61" s="544">
        <v>83</v>
      </c>
      <c r="C61" s="541">
        <v>0.19726581871509599</v>
      </c>
      <c r="D61" s="541">
        <v>0.80273419618606601</v>
      </c>
    </row>
    <row r="62" spans="1:4" x14ac:dyDescent="0.2">
      <c r="A62" s="5" t="s">
        <v>79</v>
      </c>
      <c r="B62" s="543" t="s">
        <v>1</v>
      </c>
      <c r="C62" s="540" t="s">
        <v>1</v>
      </c>
      <c r="D62" s="540" t="s">
        <v>1</v>
      </c>
    </row>
    <row r="63" spans="1:4" x14ac:dyDescent="0.2">
      <c r="A63" s="2" t="s">
        <v>80</v>
      </c>
      <c r="B63" s="544">
        <v>757</v>
      </c>
      <c r="C63" s="541">
        <v>0.163189932703972</v>
      </c>
      <c r="D63" s="541">
        <v>0.83681005239486705</v>
      </c>
    </row>
    <row r="64" spans="1:4" x14ac:dyDescent="0.2">
      <c r="A64" s="2" t="s">
        <v>81</v>
      </c>
      <c r="B64" s="544">
        <v>26</v>
      </c>
      <c r="C64" s="541" t="s">
        <v>1</v>
      </c>
      <c r="D64" s="541" t="s">
        <v>1</v>
      </c>
    </row>
    <row r="65" spans="1:4" x14ac:dyDescent="0.2">
      <c r="A65" s="2" t="s">
        <v>82</v>
      </c>
      <c r="B65" s="544">
        <v>49</v>
      </c>
      <c r="C65" s="541">
        <v>0.18444356322288499</v>
      </c>
      <c r="D65" s="541">
        <v>0.81555640697479204</v>
      </c>
    </row>
    <row r="66" spans="1:4" x14ac:dyDescent="0.2">
      <c r="A66" s="2" t="s">
        <v>83</v>
      </c>
      <c r="B66" s="544">
        <v>86</v>
      </c>
      <c r="C66" s="541">
        <v>0.105197221040726</v>
      </c>
      <c r="D66" s="541">
        <v>0.89480280876159701</v>
      </c>
    </row>
    <row r="67" spans="1:4" x14ac:dyDescent="0.2">
      <c r="A67" s="5" t="s">
        <v>84</v>
      </c>
      <c r="B67" s="543" t="s">
        <v>1</v>
      </c>
      <c r="C67" s="540" t="s">
        <v>1</v>
      </c>
      <c r="D67" s="540" t="s">
        <v>1</v>
      </c>
    </row>
    <row r="68" spans="1:4" x14ac:dyDescent="0.2">
      <c r="A68" s="2" t="s">
        <v>85</v>
      </c>
      <c r="B68" s="544">
        <v>835</v>
      </c>
      <c r="C68" s="541">
        <v>0.16018508374691001</v>
      </c>
      <c r="D68" s="541">
        <v>0.83981490135192904</v>
      </c>
    </row>
    <row r="69" spans="1:4" x14ac:dyDescent="0.2">
      <c r="A69" s="2" t="s">
        <v>86</v>
      </c>
      <c r="B69" s="544">
        <v>13</v>
      </c>
      <c r="C69" s="541" t="s">
        <v>1</v>
      </c>
      <c r="D69" s="541" t="s">
        <v>1</v>
      </c>
    </row>
    <row r="70" spans="1:4" x14ac:dyDescent="0.2">
      <c r="A70" s="2" t="s">
        <v>87</v>
      </c>
      <c r="B70" s="544">
        <v>73</v>
      </c>
      <c r="C70" s="541">
        <v>0.14492091536521901</v>
      </c>
      <c r="D70" s="541">
        <v>0.85507905483245805</v>
      </c>
    </row>
    <row r="71" spans="1:4" x14ac:dyDescent="0.2">
      <c r="A71" s="2" t="s">
        <v>88</v>
      </c>
      <c r="B71" s="544">
        <v>5</v>
      </c>
      <c r="C71" s="541" t="s">
        <v>1</v>
      </c>
      <c r="D71" s="541" t="s">
        <v>1</v>
      </c>
    </row>
    <row r="72" spans="1:4" x14ac:dyDescent="0.2">
      <c r="A72" s="5" t="s">
        <v>89</v>
      </c>
      <c r="B72" s="543" t="s">
        <v>1</v>
      </c>
      <c r="C72" s="540" t="s">
        <v>1</v>
      </c>
      <c r="D72" s="540" t="s">
        <v>1</v>
      </c>
    </row>
    <row r="73" spans="1:4" x14ac:dyDescent="0.2">
      <c r="A73" s="2" t="s">
        <v>89</v>
      </c>
      <c r="B73" s="544">
        <v>783</v>
      </c>
      <c r="C73" s="541">
        <v>0.15634901821613301</v>
      </c>
      <c r="D73" s="541">
        <v>0.84365099668502797</v>
      </c>
    </row>
    <row r="74" spans="1:4" x14ac:dyDescent="0.2">
      <c r="A74" s="2" t="s">
        <v>90</v>
      </c>
      <c r="B74" s="544">
        <v>143</v>
      </c>
      <c r="C74" s="541">
        <v>0.18086920678615601</v>
      </c>
      <c r="D74" s="541">
        <v>0.81913077831268299</v>
      </c>
    </row>
    <row r="75" spans="1:4" x14ac:dyDescent="0.2">
      <c r="A75" s="5" t="s">
        <v>91</v>
      </c>
      <c r="B75" s="543" t="s">
        <v>1</v>
      </c>
      <c r="C75" s="540" t="s">
        <v>1</v>
      </c>
      <c r="D75" s="540" t="s">
        <v>1</v>
      </c>
    </row>
    <row r="76" spans="1:4" x14ac:dyDescent="0.2">
      <c r="A76" s="2" t="s">
        <v>92</v>
      </c>
      <c r="B76" s="544">
        <v>400</v>
      </c>
      <c r="C76" s="541">
        <v>0.18609121441841101</v>
      </c>
      <c r="D76" s="541">
        <v>0.81390875577926602</v>
      </c>
    </row>
    <row r="77" spans="1:4" x14ac:dyDescent="0.2">
      <c r="A77" s="2" t="s">
        <v>93</v>
      </c>
      <c r="B77" s="544">
        <v>163</v>
      </c>
      <c r="C77" s="541">
        <v>0.155754059553146</v>
      </c>
      <c r="D77" s="541">
        <v>0.84424591064453103</v>
      </c>
    </row>
    <row r="78" spans="1:4" x14ac:dyDescent="0.2">
      <c r="A78" s="2" t="s">
        <v>94</v>
      </c>
      <c r="B78" s="544">
        <v>357</v>
      </c>
      <c r="C78" s="541">
        <v>0.124158315360546</v>
      </c>
      <c r="D78" s="541">
        <v>0.87584167718887296</v>
      </c>
    </row>
    <row r="79" spans="1:4" x14ac:dyDescent="0.2">
      <c r="A79" s="5" t="s">
        <v>95</v>
      </c>
      <c r="B79" s="543" t="s">
        <v>1</v>
      </c>
      <c r="C79" s="540" t="s">
        <v>1</v>
      </c>
      <c r="D79" s="540" t="s">
        <v>1</v>
      </c>
    </row>
    <row r="80" spans="1:4" x14ac:dyDescent="0.2">
      <c r="A80" s="2" t="s">
        <v>96</v>
      </c>
      <c r="B80" s="544">
        <v>210</v>
      </c>
      <c r="C80" s="541">
        <v>7.8669309616088895E-2</v>
      </c>
      <c r="D80" s="541">
        <v>0.92133069038391102</v>
      </c>
    </row>
    <row r="81" spans="1:4" x14ac:dyDescent="0.2">
      <c r="A81" s="2" t="s">
        <v>97</v>
      </c>
      <c r="B81" s="544">
        <v>157</v>
      </c>
      <c r="C81" s="541">
        <v>0.13488039374351499</v>
      </c>
      <c r="D81" s="541">
        <v>0.86511957645416304</v>
      </c>
    </row>
    <row r="82" spans="1:4" x14ac:dyDescent="0.2">
      <c r="A82" s="2" t="s">
        <v>98</v>
      </c>
      <c r="B82" s="544">
        <v>36</v>
      </c>
      <c r="C82" s="541">
        <v>1.9326936453580901E-2</v>
      </c>
      <c r="D82" s="541">
        <v>0.98067307472229004</v>
      </c>
    </row>
    <row r="83" spans="1:4" x14ac:dyDescent="0.2">
      <c r="A83" s="2" t="s">
        <v>99</v>
      </c>
      <c r="B83" s="544">
        <v>120</v>
      </c>
      <c r="C83" s="541">
        <v>0.19554443657398199</v>
      </c>
      <c r="D83" s="541">
        <v>0.80445557832717896</v>
      </c>
    </row>
    <row r="84" spans="1:4" x14ac:dyDescent="0.2">
      <c r="A84" s="2" t="s">
        <v>100</v>
      </c>
      <c r="B84" s="544">
        <v>42</v>
      </c>
      <c r="C84" s="541">
        <v>0.169891998171806</v>
      </c>
      <c r="D84" s="541">
        <v>0.83010798692703203</v>
      </c>
    </row>
    <row r="85" spans="1:4" x14ac:dyDescent="0.2">
      <c r="A85" s="2" t="s">
        <v>101</v>
      </c>
      <c r="B85" s="544">
        <v>99</v>
      </c>
      <c r="C85" s="541">
        <v>0.25498291850089999</v>
      </c>
      <c r="D85" s="541">
        <v>0.74501711130142201</v>
      </c>
    </row>
    <row r="86" spans="1:4" x14ac:dyDescent="0.2">
      <c r="A86" s="2" t="s">
        <v>102</v>
      </c>
      <c r="B86" s="544">
        <v>30</v>
      </c>
      <c r="C86" s="541">
        <v>0.297686547040939</v>
      </c>
      <c r="D86" s="541">
        <v>0.70231348276138295</v>
      </c>
    </row>
    <row r="87" spans="1:4" x14ac:dyDescent="0.2">
      <c r="A87" s="2" t="s">
        <v>103</v>
      </c>
      <c r="B87" s="544">
        <v>46</v>
      </c>
      <c r="C87" s="541">
        <v>0.59077519178390503</v>
      </c>
      <c r="D87" s="541">
        <v>0.40922480821609503</v>
      </c>
    </row>
    <row r="88" spans="1:4" x14ac:dyDescent="0.2">
      <c r="A88" s="2" t="s">
        <v>104</v>
      </c>
      <c r="B88" s="544">
        <v>173</v>
      </c>
      <c r="C88" s="541">
        <v>0.101974457502365</v>
      </c>
      <c r="D88" s="541">
        <v>0.89802557229995705</v>
      </c>
    </row>
    <row r="89" spans="1:4" x14ac:dyDescent="0.2">
      <c r="A89" s="5" t="s">
        <v>105</v>
      </c>
      <c r="B89" s="543" t="s">
        <v>1</v>
      </c>
      <c r="C89" s="540" t="s">
        <v>1</v>
      </c>
      <c r="D89" s="540" t="s">
        <v>1</v>
      </c>
    </row>
    <row r="90" spans="1:4" x14ac:dyDescent="0.2">
      <c r="A90" s="2" t="s">
        <v>106</v>
      </c>
      <c r="B90" s="544">
        <v>111</v>
      </c>
      <c r="C90" s="541">
        <v>0.14603957533836401</v>
      </c>
      <c r="D90" s="541">
        <v>0.85396039485931396</v>
      </c>
    </row>
    <row r="91" spans="1:4" x14ac:dyDescent="0.2">
      <c r="A91" s="2" t="s">
        <v>107</v>
      </c>
      <c r="B91" s="544">
        <v>247</v>
      </c>
      <c r="C91" s="541">
        <v>0.16796496510505701</v>
      </c>
      <c r="D91" s="541">
        <v>0.83203500509262096</v>
      </c>
    </row>
    <row r="92" spans="1:4" x14ac:dyDescent="0.2">
      <c r="A92" s="2" t="s">
        <v>108</v>
      </c>
      <c r="B92" s="544">
        <v>431</v>
      </c>
      <c r="C92" s="541">
        <v>0.15781427919864699</v>
      </c>
      <c r="D92" s="541">
        <v>0.84218573570251498</v>
      </c>
    </row>
    <row r="93" spans="1:4" x14ac:dyDescent="0.2">
      <c r="A93" s="2" t="s">
        <v>109</v>
      </c>
      <c r="B93" s="544">
        <v>76</v>
      </c>
      <c r="C93" s="541">
        <v>0.17343385517597201</v>
      </c>
      <c r="D93" s="541">
        <v>0.82656615972518899</v>
      </c>
    </row>
    <row r="94" spans="1:4" x14ac:dyDescent="0.2">
      <c r="A94" s="5" t="s">
        <v>110</v>
      </c>
      <c r="B94" s="543" t="s">
        <v>1</v>
      </c>
      <c r="C94" s="540" t="s">
        <v>1</v>
      </c>
      <c r="D94" s="540" t="s">
        <v>1</v>
      </c>
    </row>
    <row r="95" spans="1:4" x14ac:dyDescent="0.2">
      <c r="A95" s="2" t="s">
        <v>106</v>
      </c>
      <c r="B95" s="544">
        <v>186</v>
      </c>
      <c r="C95" s="541">
        <v>0.15141868591308599</v>
      </c>
      <c r="D95" s="541">
        <v>0.84858131408691395</v>
      </c>
    </row>
    <row r="96" spans="1:4" x14ac:dyDescent="0.2">
      <c r="A96" s="2" t="s">
        <v>107</v>
      </c>
      <c r="B96" s="544">
        <v>297</v>
      </c>
      <c r="C96" s="541">
        <v>0.16143485903739899</v>
      </c>
      <c r="D96" s="541">
        <v>0.83856511116027799</v>
      </c>
    </row>
    <row r="97" spans="1:4" x14ac:dyDescent="0.2">
      <c r="A97" s="2" t="s">
        <v>108</v>
      </c>
      <c r="B97" s="544">
        <v>340</v>
      </c>
      <c r="C97" s="541">
        <v>0.16286280751228299</v>
      </c>
      <c r="D97" s="541">
        <v>0.83713716268539395</v>
      </c>
    </row>
    <row r="98" spans="1:4" x14ac:dyDescent="0.2">
      <c r="A98" s="2" t="s">
        <v>109</v>
      </c>
      <c r="B98" s="544">
        <v>42</v>
      </c>
      <c r="C98" s="541">
        <v>0.18456378579139701</v>
      </c>
      <c r="D98" s="541">
        <v>0.81543618440628096</v>
      </c>
    </row>
    <row r="99" spans="1:4" x14ac:dyDescent="0.2">
      <c r="A99" s="5" t="s">
        <v>111</v>
      </c>
      <c r="B99" s="543" t="s">
        <v>1</v>
      </c>
      <c r="C99" s="540" t="s">
        <v>1</v>
      </c>
      <c r="D99" s="540" t="s">
        <v>1</v>
      </c>
    </row>
    <row r="100" spans="1:4" x14ac:dyDescent="0.2">
      <c r="A100" s="2" t="s">
        <v>112</v>
      </c>
      <c r="B100" s="544">
        <v>63</v>
      </c>
      <c r="C100" s="541">
        <v>8.5508152842521695E-2</v>
      </c>
      <c r="D100" s="541">
        <v>0.91449183225631703</v>
      </c>
    </row>
    <row r="101" spans="1:4" x14ac:dyDescent="0.2">
      <c r="A101" s="2" t="s">
        <v>113</v>
      </c>
      <c r="B101" s="544">
        <v>193</v>
      </c>
      <c r="C101" s="541">
        <v>0.112139202654362</v>
      </c>
      <c r="D101" s="541">
        <v>0.88786077499389604</v>
      </c>
    </row>
    <row r="102" spans="1:4" x14ac:dyDescent="0.2">
      <c r="A102" s="2" t="s">
        <v>114</v>
      </c>
      <c r="B102" s="544">
        <v>218</v>
      </c>
      <c r="C102" s="541">
        <v>0.17174066603183699</v>
      </c>
      <c r="D102" s="541">
        <v>0.82825934886932395</v>
      </c>
    </row>
    <row r="103" spans="1:4" x14ac:dyDescent="0.2">
      <c r="A103" s="2" t="s">
        <v>115</v>
      </c>
      <c r="B103" s="544">
        <v>137</v>
      </c>
      <c r="C103" s="541">
        <v>0.20089054107665999</v>
      </c>
      <c r="D103" s="541">
        <v>0.79910945892333995</v>
      </c>
    </row>
    <row r="104" spans="1:4" x14ac:dyDescent="0.2">
      <c r="A104" s="2" t="s">
        <v>116</v>
      </c>
      <c r="B104" s="544">
        <v>113</v>
      </c>
      <c r="C104" s="541">
        <v>0.116251260042191</v>
      </c>
      <c r="D104" s="541">
        <v>0.88374871015548695</v>
      </c>
    </row>
    <row r="105" spans="1:4" x14ac:dyDescent="0.2">
      <c r="A105" s="2" t="s">
        <v>117</v>
      </c>
      <c r="B105" s="544">
        <v>112</v>
      </c>
      <c r="C105" s="541">
        <v>0.24057741463184401</v>
      </c>
      <c r="D105" s="541">
        <v>0.75942260026931796</v>
      </c>
    </row>
    <row r="106" spans="1:4" x14ac:dyDescent="0.2">
      <c r="A106" s="2" t="s">
        <v>118</v>
      </c>
      <c r="B106" s="544">
        <v>85</v>
      </c>
      <c r="C106" s="541">
        <v>0.26500254869461098</v>
      </c>
      <c r="D106" s="541">
        <v>0.73499745130538896</v>
      </c>
    </row>
    <row r="107" spans="1:4" x14ac:dyDescent="0.2">
      <c r="A107" s="5" t="s">
        <v>111</v>
      </c>
      <c r="B107" s="543" t="s">
        <v>1</v>
      </c>
      <c r="C107" s="540" t="s">
        <v>1</v>
      </c>
      <c r="D107" s="540" t="s">
        <v>1</v>
      </c>
    </row>
    <row r="108" spans="1:4" x14ac:dyDescent="0.2">
      <c r="A108" s="2" t="s">
        <v>119</v>
      </c>
      <c r="B108" s="544">
        <v>256</v>
      </c>
      <c r="C108" s="541">
        <v>0.10331293195486101</v>
      </c>
      <c r="D108" s="541">
        <v>0.89668709039688099</v>
      </c>
    </row>
    <row r="109" spans="1:4" x14ac:dyDescent="0.2">
      <c r="A109" s="2" t="s">
        <v>120</v>
      </c>
      <c r="B109" s="544">
        <v>291</v>
      </c>
      <c r="C109" s="541">
        <v>0.178837850689888</v>
      </c>
      <c r="D109" s="541">
        <v>0.82116216421127297</v>
      </c>
    </row>
    <row r="110" spans="1:4" x14ac:dyDescent="0.2">
      <c r="A110" s="2" t="s">
        <v>121</v>
      </c>
      <c r="B110" s="544">
        <v>177</v>
      </c>
      <c r="C110" s="541">
        <v>0.14573547244071999</v>
      </c>
      <c r="D110" s="541">
        <v>0.85426449775695801</v>
      </c>
    </row>
    <row r="111" spans="1:4" x14ac:dyDescent="0.2">
      <c r="A111" s="2" t="s">
        <v>122</v>
      </c>
      <c r="B111" s="544">
        <v>197</v>
      </c>
      <c r="C111" s="541">
        <v>0.25134935975074801</v>
      </c>
      <c r="D111" s="541">
        <v>0.74865067005157504</v>
      </c>
    </row>
    <row r="112" spans="1:4" x14ac:dyDescent="0.2">
      <c r="A112" s="5" t="s">
        <v>111</v>
      </c>
      <c r="B112" s="543" t="s">
        <v>1</v>
      </c>
      <c r="C112" s="540" t="s">
        <v>1</v>
      </c>
      <c r="D112" s="540" t="s">
        <v>1</v>
      </c>
    </row>
    <row r="113" spans="1:4" x14ac:dyDescent="0.2">
      <c r="A113" s="2" t="s">
        <v>119</v>
      </c>
      <c r="B113" s="544">
        <v>256</v>
      </c>
      <c r="C113" s="541">
        <v>0.10331293195486101</v>
      </c>
      <c r="D113" s="541">
        <v>0.89668709039688099</v>
      </c>
    </row>
    <row r="114" spans="1:4" x14ac:dyDescent="0.2">
      <c r="A114" s="2" t="s">
        <v>123</v>
      </c>
      <c r="B114" s="544">
        <v>355</v>
      </c>
      <c r="C114" s="541">
        <v>0.18373507261276201</v>
      </c>
      <c r="D114" s="541">
        <v>0.81626492738723799</v>
      </c>
    </row>
    <row r="115" spans="1:4" x14ac:dyDescent="0.2">
      <c r="A115" s="2" t="s">
        <v>124</v>
      </c>
      <c r="B115" s="544">
        <v>310</v>
      </c>
      <c r="C115" s="541">
        <v>0.190224424004555</v>
      </c>
      <c r="D115" s="541">
        <v>0.809775590896606</v>
      </c>
    </row>
    <row r="116" spans="1:4" x14ac:dyDescent="0.2">
      <c r="A116" s="5" t="s">
        <v>125</v>
      </c>
      <c r="B116" s="543" t="s">
        <v>1</v>
      </c>
      <c r="C116" s="540" t="s">
        <v>1</v>
      </c>
      <c r="D116" s="540" t="s">
        <v>1</v>
      </c>
    </row>
    <row r="117" spans="1:4" x14ac:dyDescent="0.2">
      <c r="A117" s="2" t="s">
        <v>126</v>
      </c>
      <c r="B117" s="544">
        <v>131</v>
      </c>
      <c r="C117" s="541">
        <v>0.14190274477004999</v>
      </c>
      <c r="D117" s="541">
        <v>0.85809725522994995</v>
      </c>
    </row>
    <row r="118" spans="1:4" x14ac:dyDescent="0.2">
      <c r="A118" s="2" t="s">
        <v>127</v>
      </c>
      <c r="B118" s="544">
        <v>34</v>
      </c>
      <c r="C118" s="541">
        <v>0.144631013274193</v>
      </c>
      <c r="D118" s="541">
        <v>0.855368971824646</v>
      </c>
    </row>
    <row r="119" spans="1:4" x14ac:dyDescent="0.2">
      <c r="A119" s="2" t="s">
        <v>128</v>
      </c>
      <c r="B119" s="544">
        <v>61</v>
      </c>
      <c r="C119" s="541">
        <v>0.15722985565662401</v>
      </c>
      <c r="D119" s="541">
        <v>0.84277015924453702</v>
      </c>
    </row>
    <row r="120" spans="1:4" x14ac:dyDescent="0.2">
      <c r="A120" s="2" t="s">
        <v>129</v>
      </c>
      <c r="B120" s="544">
        <v>132</v>
      </c>
      <c r="C120" s="541">
        <v>0.187300860881805</v>
      </c>
      <c r="D120" s="541">
        <v>0.81269913911819502</v>
      </c>
    </row>
    <row r="121" spans="1:4" x14ac:dyDescent="0.2">
      <c r="A121" s="2" t="s">
        <v>130</v>
      </c>
      <c r="B121" s="544">
        <v>126</v>
      </c>
      <c r="C121" s="541">
        <v>0.14606216549873399</v>
      </c>
      <c r="D121" s="541">
        <v>0.85393786430358898</v>
      </c>
    </row>
    <row r="122" spans="1:4" x14ac:dyDescent="0.2">
      <c r="A122" s="2" t="s">
        <v>131</v>
      </c>
      <c r="B122" s="544">
        <v>91</v>
      </c>
      <c r="C122" s="541">
        <v>0.14896099269390101</v>
      </c>
      <c r="D122" s="541">
        <v>0.85103899240493797</v>
      </c>
    </row>
    <row r="123" spans="1:4" x14ac:dyDescent="0.2">
      <c r="A123" s="2" t="s">
        <v>132</v>
      </c>
      <c r="B123" s="544">
        <v>41</v>
      </c>
      <c r="C123" s="541">
        <v>0.25419577956199602</v>
      </c>
      <c r="D123" s="541">
        <v>0.74580419063568104</v>
      </c>
    </row>
    <row r="124" spans="1:4" x14ac:dyDescent="0.2">
      <c r="A124" s="3" t="s">
        <v>133</v>
      </c>
      <c r="B124" s="545">
        <v>249</v>
      </c>
      <c r="C124" s="542">
        <v>0.153558850288391</v>
      </c>
      <c r="D124" s="542">
        <v>0.846441149711609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400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49" t="s">
        <v>1</v>
      </c>
      <c r="C6" s="546" t="s">
        <v>1</v>
      </c>
      <c r="D6" s="546" t="s">
        <v>1</v>
      </c>
    </row>
    <row r="7" spans="1:4" x14ac:dyDescent="0.2">
      <c r="A7" s="2" t="s">
        <v>26</v>
      </c>
      <c r="B7" s="550">
        <v>904</v>
      </c>
      <c r="C7" s="547">
        <v>0.56926733255386397</v>
      </c>
      <c r="D7" s="547">
        <v>0.43073269724845897</v>
      </c>
    </row>
    <row r="8" spans="1:4" x14ac:dyDescent="0.2">
      <c r="A8" s="5" t="s">
        <v>27</v>
      </c>
      <c r="B8" s="549" t="s">
        <v>1</v>
      </c>
      <c r="C8" s="546" t="s">
        <v>1</v>
      </c>
      <c r="D8" s="546" t="s">
        <v>1</v>
      </c>
    </row>
    <row r="9" spans="1:4" x14ac:dyDescent="0.2">
      <c r="A9" s="2" t="s">
        <v>28</v>
      </c>
      <c r="B9" s="550">
        <v>323</v>
      </c>
      <c r="C9" s="547">
        <v>0.51732993125915505</v>
      </c>
      <c r="D9" s="547">
        <v>0.482670098543167</v>
      </c>
    </row>
    <row r="10" spans="1:4" x14ac:dyDescent="0.2">
      <c r="A10" s="2" t="s">
        <v>29</v>
      </c>
      <c r="B10" s="550">
        <v>41</v>
      </c>
      <c r="C10" s="547">
        <v>0.46590751409530601</v>
      </c>
      <c r="D10" s="547">
        <v>0.53409248590469405</v>
      </c>
    </row>
    <row r="11" spans="1:4" x14ac:dyDescent="0.2">
      <c r="A11" s="2" t="s">
        <v>30</v>
      </c>
      <c r="B11" s="550">
        <v>135</v>
      </c>
      <c r="C11" s="547">
        <v>0.622541964054108</v>
      </c>
      <c r="D11" s="547">
        <v>0.377458035945892</v>
      </c>
    </row>
    <row r="12" spans="1:4" x14ac:dyDescent="0.2">
      <c r="A12" s="2" t="s">
        <v>31</v>
      </c>
      <c r="B12" s="550">
        <v>165</v>
      </c>
      <c r="C12" s="547">
        <v>0.57174432277679399</v>
      </c>
      <c r="D12" s="547">
        <v>0.42825564742088301</v>
      </c>
    </row>
    <row r="13" spans="1:4" x14ac:dyDescent="0.2">
      <c r="A13" s="2" t="s">
        <v>32</v>
      </c>
      <c r="B13" s="550">
        <v>69</v>
      </c>
      <c r="C13" s="547">
        <v>0.67467260360717796</v>
      </c>
      <c r="D13" s="547">
        <v>0.32532739639282199</v>
      </c>
    </row>
    <row r="14" spans="1:4" x14ac:dyDescent="0.2">
      <c r="A14" s="2" t="s">
        <v>33</v>
      </c>
      <c r="B14" s="550">
        <v>144</v>
      </c>
      <c r="C14" s="547">
        <v>0.69076359272003196</v>
      </c>
      <c r="D14" s="547">
        <v>0.30923640727996798</v>
      </c>
    </row>
    <row r="15" spans="1:4" x14ac:dyDescent="0.2">
      <c r="A15" s="5" t="s">
        <v>34</v>
      </c>
      <c r="B15" s="549" t="s">
        <v>1</v>
      </c>
      <c r="C15" s="546" t="s">
        <v>1</v>
      </c>
      <c r="D15" s="546" t="s">
        <v>1</v>
      </c>
    </row>
    <row r="16" spans="1:4" x14ac:dyDescent="0.2">
      <c r="A16" s="2" t="s">
        <v>35</v>
      </c>
      <c r="B16" s="550">
        <v>594</v>
      </c>
      <c r="C16" s="547">
        <v>0.56303340196609497</v>
      </c>
      <c r="D16" s="547">
        <v>0.43696659803390497</v>
      </c>
    </row>
    <row r="17" spans="1:4" x14ac:dyDescent="0.2">
      <c r="A17" s="2" t="s">
        <v>36</v>
      </c>
      <c r="B17" s="550">
        <v>38</v>
      </c>
      <c r="C17" s="547">
        <v>0.52282518148422197</v>
      </c>
      <c r="D17" s="547">
        <v>0.47717481851577798</v>
      </c>
    </row>
    <row r="18" spans="1:4" x14ac:dyDescent="0.2">
      <c r="A18" s="2" t="s">
        <v>37</v>
      </c>
      <c r="B18" s="550">
        <v>205</v>
      </c>
      <c r="C18" s="547">
        <v>0.65773046016693104</v>
      </c>
      <c r="D18" s="547">
        <v>0.34226956963539101</v>
      </c>
    </row>
    <row r="19" spans="1:4" x14ac:dyDescent="0.2">
      <c r="A19" s="2" t="s">
        <v>38</v>
      </c>
      <c r="B19" s="550">
        <v>46</v>
      </c>
      <c r="C19" s="547">
        <v>0.46839648485183699</v>
      </c>
      <c r="D19" s="547">
        <v>0.53160351514816295</v>
      </c>
    </row>
    <row r="20" spans="1:4" x14ac:dyDescent="0.2">
      <c r="A20" s="5" t="s">
        <v>39</v>
      </c>
      <c r="B20" s="549" t="s">
        <v>1</v>
      </c>
      <c r="C20" s="546" t="s">
        <v>1</v>
      </c>
      <c r="D20" s="546" t="s">
        <v>1</v>
      </c>
    </row>
    <row r="21" spans="1:4" x14ac:dyDescent="0.2">
      <c r="A21" s="2" t="s">
        <v>35</v>
      </c>
      <c r="B21" s="550">
        <v>594</v>
      </c>
      <c r="C21" s="547">
        <v>0.56303340196609497</v>
      </c>
      <c r="D21" s="547">
        <v>0.43696659803390497</v>
      </c>
    </row>
    <row r="22" spans="1:4" x14ac:dyDescent="0.2">
      <c r="A22" s="2" t="s">
        <v>40</v>
      </c>
      <c r="B22" s="550">
        <v>18</v>
      </c>
      <c r="C22" s="547" t="s">
        <v>1</v>
      </c>
      <c r="D22" s="547" t="s">
        <v>1</v>
      </c>
    </row>
    <row r="23" spans="1:4" x14ac:dyDescent="0.2">
      <c r="A23" s="2" t="s">
        <v>41</v>
      </c>
      <c r="B23" s="550">
        <v>18</v>
      </c>
      <c r="C23" s="547" t="s">
        <v>1</v>
      </c>
      <c r="D23" s="547" t="s">
        <v>1</v>
      </c>
    </row>
    <row r="24" spans="1:4" x14ac:dyDescent="0.2">
      <c r="A24" s="2" t="s">
        <v>42</v>
      </c>
      <c r="B24" s="550">
        <v>2</v>
      </c>
      <c r="C24" s="547" t="s">
        <v>1</v>
      </c>
      <c r="D24" s="547" t="s">
        <v>1</v>
      </c>
    </row>
    <row r="25" spans="1:4" x14ac:dyDescent="0.2">
      <c r="A25" s="2" t="s">
        <v>43</v>
      </c>
      <c r="B25" s="550">
        <v>1</v>
      </c>
      <c r="C25" s="547" t="s">
        <v>1</v>
      </c>
      <c r="D25" s="547" t="s">
        <v>1</v>
      </c>
    </row>
    <row r="26" spans="1:4" x14ac:dyDescent="0.2">
      <c r="A26" s="2" t="s">
        <v>37</v>
      </c>
      <c r="B26" s="550">
        <v>205</v>
      </c>
      <c r="C26" s="547">
        <v>0.65773046016693104</v>
      </c>
      <c r="D26" s="547">
        <v>0.34226956963539101</v>
      </c>
    </row>
    <row r="27" spans="1:4" x14ac:dyDescent="0.2">
      <c r="A27" s="2" t="s">
        <v>44</v>
      </c>
      <c r="B27" s="550">
        <v>6</v>
      </c>
      <c r="C27" s="547" t="s">
        <v>1</v>
      </c>
      <c r="D27" s="547" t="s">
        <v>1</v>
      </c>
    </row>
    <row r="28" spans="1:4" x14ac:dyDescent="0.2">
      <c r="A28" s="2" t="s">
        <v>45</v>
      </c>
      <c r="B28" s="550">
        <v>39</v>
      </c>
      <c r="C28" s="547">
        <v>0.44969922304153398</v>
      </c>
      <c r="D28" s="547">
        <v>0.55030077695846602</v>
      </c>
    </row>
    <row r="29" spans="1:4" x14ac:dyDescent="0.2">
      <c r="A29" s="5" t="s">
        <v>46</v>
      </c>
      <c r="B29" s="549" t="s">
        <v>1</v>
      </c>
      <c r="C29" s="546" t="s">
        <v>1</v>
      </c>
      <c r="D29" s="546" t="s">
        <v>1</v>
      </c>
    </row>
    <row r="30" spans="1:4" x14ac:dyDescent="0.2">
      <c r="A30" s="2" t="s">
        <v>47</v>
      </c>
      <c r="B30" s="550">
        <v>49</v>
      </c>
      <c r="C30" s="547">
        <v>0.39450973272323597</v>
      </c>
      <c r="D30" s="547">
        <v>0.60549026727676403</v>
      </c>
    </row>
    <row r="31" spans="1:4" x14ac:dyDescent="0.2">
      <c r="A31" s="2" t="s">
        <v>48</v>
      </c>
      <c r="B31" s="550">
        <v>227</v>
      </c>
      <c r="C31" s="547">
        <v>0.59039086103439298</v>
      </c>
      <c r="D31" s="547">
        <v>0.40960916876792902</v>
      </c>
    </row>
    <row r="32" spans="1:4" x14ac:dyDescent="0.2">
      <c r="A32" s="2" t="s">
        <v>49</v>
      </c>
      <c r="B32" s="550">
        <v>164</v>
      </c>
      <c r="C32" s="547">
        <v>0.52780205011367798</v>
      </c>
      <c r="D32" s="547">
        <v>0.47219794988632202</v>
      </c>
    </row>
    <row r="33" spans="1:4" x14ac:dyDescent="0.2">
      <c r="A33" s="2" t="s">
        <v>50</v>
      </c>
      <c r="B33" s="550">
        <v>405</v>
      </c>
      <c r="C33" s="547">
        <v>0.602736115455627</v>
      </c>
      <c r="D33" s="547">
        <v>0.39726385474205</v>
      </c>
    </row>
    <row r="34" spans="1:4" x14ac:dyDescent="0.2">
      <c r="A34" s="5" t="s">
        <v>51</v>
      </c>
      <c r="B34" s="549" t="s">
        <v>1</v>
      </c>
      <c r="C34" s="546" t="s">
        <v>1</v>
      </c>
      <c r="D34" s="546" t="s">
        <v>1</v>
      </c>
    </row>
    <row r="35" spans="1:4" x14ac:dyDescent="0.2">
      <c r="A35" s="2" t="s">
        <v>52</v>
      </c>
      <c r="B35" s="550">
        <v>304</v>
      </c>
      <c r="C35" s="547">
        <v>0.54494363069534302</v>
      </c>
      <c r="D35" s="547">
        <v>0.45505639910697898</v>
      </c>
    </row>
    <row r="36" spans="1:4" x14ac:dyDescent="0.2">
      <c r="A36" s="2" t="s">
        <v>53</v>
      </c>
      <c r="B36" s="550">
        <v>374</v>
      </c>
      <c r="C36" s="547">
        <v>0.60918009281158403</v>
      </c>
      <c r="D36" s="547">
        <v>0.39081990718841603</v>
      </c>
    </row>
    <row r="37" spans="1:4" x14ac:dyDescent="0.2">
      <c r="A37" s="2" t="s">
        <v>54</v>
      </c>
      <c r="B37" s="550">
        <v>114</v>
      </c>
      <c r="C37" s="547">
        <v>0.55721229314804099</v>
      </c>
      <c r="D37" s="547">
        <v>0.44278770685195901</v>
      </c>
    </row>
    <row r="38" spans="1:4" x14ac:dyDescent="0.2">
      <c r="A38" s="2" t="s">
        <v>55</v>
      </c>
      <c r="B38" s="550">
        <v>105</v>
      </c>
      <c r="C38" s="547">
        <v>0.543842554092407</v>
      </c>
      <c r="D38" s="547">
        <v>0.45615747570991499</v>
      </c>
    </row>
    <row r="39" spans="1:4" x14ac:dyDescent="0.2">
      <c r="A39" s="5" t="s">
        <v>56</v>
      </c>
      <c r="B39" s="549" t="s">
        <v>1</v>
      </c>
      <c r="C39" s="546" t="s">
        <v>1</v>
      </c>
      <c r="D39" s="546" t="s">
        <v>1</v>
      </c>
    </row>
    <row r="40" spans="1:4" x14ac:dyDescent="0.2">
      <c r="A40" s="2" t="s">
        <v>57</v>
      </c>
      <c r="B40" s="550">
        <v>788</v>
      </c>
      <c r="C40" s="547">
        <v>0.56285929679870605</v>
      </c>
      <c r="D40" s="547">
        <v>0.437140703201294</v>
      </c>
    </row>
    <row r="41" spans="1:4" x14ac:dyDescent="0.2">
      <c r="A41" s="2" t="s">
        <v>58</v>
      </c>
      <c r="B41" s="550">
        <v>93</v>
      </c>
      <c r="C41" s="547">
        <v>0.58499240875244096</v>
      </c>
      <c r="D41" s="547">
        <v>0.41500759124755898</v>
      </c>
    </row>
    <row r="42" spans="1:4" x14ac:dyDescent="0.2">
      <c r="A42" s="5" t="s">
        <v>59</v>
      </c>
      <c r="B42" s="549" t="s">
        <v>1</v>
      </c>
      <c r="C42" s="546" t="s">
        <v>1</v>
      </c>
      <c r="D42" s="546" t="s">
        <v>1</v>
      </c>
    </row>
    <row r="43" spans="1:4" x14ac:dyDescent="0.2">
      <c r="A43" s="2" t="s">
        <v>60</v>
      </c>
      <c r="B43" s="550">
        <v>697</v>
      </c>
      <c r="C43" s="547">
        <v>0.55722337961196899</v>
      </c>
      <c r="D43" s="547">
        <v>0.44277662038803101</v>
      </c>
    </row>
    <row r="44" spans="1:4" x14ac:dyDescent="0.2">
      <c r="A44" s="2" t="s">
        <v>61</v>
      </c>
      <c r="B44" s="550">
        <v>114</v>
      </c>
      <c r="C44" s="547">
        <v>0.55329644680023204</v>
      </c>
      <c r="D44" s="547">
        <v>0.44670352339744601</v>
      </c>
    </row>
    <row r="45" spans="1:4" x14ac:dyDescent="0.2">
      <c r="A45" s="2" t="s">
        <v>62</v>
      </c>
      <c r="B45" s="550">
        <v>79</v>
      </c>
      <c r="C45" s="547">
        <v>0.62334454059600797</v>
      </c>
      <c r="D45" s="547">
        <v>0.37665548920631398</v>
      </c>
    </row>
    <row r="46" spans="1:4" x14ac:dyDescent="0.2">
      <c r="A46" s="5" t="s">
        <v>63</v>
      </c>
      <c r="B46" s="549" t="s">
        <v>1</v>
      </c>
      <c r="C46" s="546" t="s">
        <v>1</v>
      </c>
      <c r="D46" s="546" t="s">
        <v>1</v>
      </c>
    </row>
    <row r="47" spans="1:4" x14ac:dyDescent="0.2">
      <c r="A47" s="2" t="s">
        <v>64</v>
      </c>
      <c r="B47" s="550">
        <v>99</v>
      </c>
      <c r="C47" s="547">
        <v>0.51767450571060203</v>
      </c>
      <c r="D47" s="547">
        <v>0.48232549428939803</v>
      </c>
    </row>
    <row r="48" spans="1:4" x14ac:dyDescent="0.2">
      <c r="A48" s="2" t="s">
        <v>65</v>
      </c>
      <c r="B48" s="550">
        <v>58</v>
      </c>
      <c r="C48" s="547">
        <v>0.67480897903442405</v>
      </c>
      <c r="D48" s="547">
        <v>0.325191050767899</v>
      </c>
    </row>
    <row r="49" spans="1:4" x14ac:dyDescent="0.2">
      <c r="A49" s="2" t="s">
        <v>66</v>
      </c>
      <c r="B49" s="550">
        <v>121</v>
      </c>
      <c r="C49" s="547">
        <v>0.54099470376968395</v>
      </c>
      <c r="D49" s="547">
        <v>0.459005296230316</v>
      </c>
    </row>
    <row r="50" spans="1:4" x14ac:dyDescent="0.2">
      <c r="A50" s="2" t="s">
        <v>67</v>
      </c>
      <c r="B50" s="550">
        <v>107</v>
      </c>
      <c r="C50" s="547">
        <v>0.51344603300094604</v>
      </c>
      <c r="D50" s="547">
        <v>0.48655393719673201</v>
      </c>
    </row>
    <row r="51" spans="1:4" x14ac:dyDescent="0.2">
      <c r="A51" s="2" t="s">
        <v>68</v>
      </c>
      <c r="B51" s="550">
        <v>123</v>
      </c>
      <c r="C51" s="547">
        <v>0.52707445621490501</v>
      </c>
      <c r="D51" s="547">
        <v>0.47292554378509499</v>
      </c>
    </row>
    <row r="52" spans="1:4" x14ac:dyDescent="0.2">
      <c r="A52" s="2" t="s">
        <v>69</v>
      </c>
      <c r="B52" s="550">
        <v>89</v>
      </c>
      <c r="C52" s="547">
        <v>0.48134517669677701</v>
      </c>
      <c r="D52" s="547">
        <v>0.51865482330322299</v>
      </c>
    </row>
    <row r="53" spans="1:4" x14ac:dyDescent="0.2">
      <c r="A53" s="2" t="s">
        <v>70</v>
      </c>
      <c r="B53" s="550">
        <v>51</v>
      </c>
      <c r="C53" s="547">
        <v>0.66128653287887595</v>
      </c>
      <c r="D53" s="547">
        <v>0.33871343731880199</v>
      </c>
    </row>
    <row r="54" spans="1:4" x14ac:dyDescent="0.2">
      <c r="A54" s="2" t="s">
        <v>71</v>
      </c>
      <c r="B54" s="550">
        <v>88</v>
      </c>
      <c r="C54" s="547">
        <v>0.53526425361633301</v>
      </c>
      <c r="D54" s="547">
        <v>0.46473574638366699</v>
      </c>
    </row>
    <row r="55" spans="1:4" x14ac:dyDescent="0.2">
      <c r="A55" s="2" t="s">
        <v>72</v>
      </c>
      <c r="B55" s="550">
        <v>49</v>
      </c>
      <c r="C55" s="547">
        <v>0.89675366878509499</v>
      </c>
      <c r="D55" s="547">
        <v>0.10324633866548499</v>
      </c>
    </row>
    <row r="56" spans="1:4" x14ac:dyDescent="0.2">
      <c r="A56" s="2" t="s">
        <v>73</v>
      </c>
      <c r="B56" s="550">
        <v>119</v>
      </c>
      <c r="C56" s="547">
        <v>0.57511049509048495</v>
      </c>
      <c r="D56" s="547">
        <v>0.42488950490951499</v>
      </c>
    </row>
    <row r="57" spans="1:4" x14ac:dyDescent="0.2">
      <c r="A57" s="5" t="s">
        <v>74</v>
      </c>
      <c r="B57" s="549" t="s">
        <v>1</v>
      </c>
      <c r="C57" s="546" t="s">
        <v>1</v>
      </c>
      <c r="D57" s="546" t="s">
        <v>1</v>
      </c>
    </row>
    <row r="58" spans="1:4" x14ac:dyDescent="0.2">
      <c r="A58" s="2" t="s">
        <v>75</v>
      </c>
      <c r="B58" s="550">
        <v>99</v>
      </c>
      <c r="C58" s="547">
        <v>0.51767450571060203</v>
      </c>
      <c r="D58" s="547">
        <v>0.48232549428939803</v>
      </c>
    </row>
    <row r="59" spans="1:4" x14ac:dyDescent="0.2">
      <c r="A59" s="2" t="s">
        <v>76</v>
      </c>
      <c r="B59" s="550">
        <v>539</v>
      </c>
      <c r="C59" s="547">
        <v>0.53212618827819802</v>
      </c>
      <c r="D59" s="547">
        <v>0.46787384152412398</v>
      </c>
    </row>
    <row r="60" spans="1:4" x14ac:dyDescent="0.2">
      <c r="A60" s="2" t="s">
        <v>77</v>
      </c>
      <c r="B60" s="550">
        <v>183</v>
      </c>
      <c r="C60" s="547">
        <v>0.60727417469024703</v>
      </c>
      <c r="D60" s="547">
        <v>0.39272582530975297</v>
      </c>
    </row>
    <row r="61" spans="1:4" x14ac:dyDescent="0.2">
      <c r="A61" s="2" t="s">
        <v>78</v>
      </c>
      <c r="B61" s="550">
        <v>83</v>
      </c>
      <c r="C61" s="547">
        <v>0.82160347700118996</v>
      </c>
      <c r="D61" s="547">
        <v>0.17839653789997101</v>
      </c>
    </row>
    <row r="62" spans="1:4" x14ac:dyDescent="0.2">
      <c r="A62" s="5" t="s">
        <v>79</v>
      </c>
      <c r="B62" s="549" t="s">
        <v>1</v>
      </c>
      <c r="C62" s="546" t="s">
        <v>1</v>
      </c>
      <c r="D62" s="546" t="s">
        <v>1</v>
      </c>
    </row>
    <row r="63" spans="1:4" x14ac:dyDescent="0.2">
      <c r="A63" s="2" t="s">
        <v>80</v>
      </c>
      <c r="B63" s="550">
        <v>739</v>
      </c>
      <c r="C63" s="547">
        <v>0.56420177221298196</v>
      </c>
      <c r="D63" s="547">
        <v>0.43579822778701799</v>
      </c>
    </row>
    <row r="64" spans="1:4" x14ac:dyDescent="0.2">
      <c r="A64" s="2" t="s">
        <v>81</v>
      </c>
      <c r="B64" s="550">
        <v>25</v>
      </c>
      <c r="C64" s="547" t="s">
        <v>1</v>
      </c>
      <c r="D64" s="547" t="s">
        <v>1</v>
      </c>
    </row>
    <row r="65" spans="1:4" x14ac:dyDescent="0.2">
      <c r="A65" s="2" t="s">
        <v>82</v>
      </c>
      <c r="B65" s="550">
        <v>46</v>
      </c>
      <c r="C65" s="547">
        <v>0.64471232891082797</v>
      </c>
      <c r="D65" s="547">
        <v>0.35528767108917197</v>
      </c>
    </row>
    <row r="66" spans="1:4" x14ac:dyDescent="0.2">
      <c r="A66" s="2" t="s">
        <v>83</v>
      </c>
      <c r="B66" s="550">
        <v>85</v>
      </c>
      <c r="C66" s="547">
        <v>0.54426962137222301</v>
      </c>
      <c r="D66" s="547">
        <v>0.45573037862777699</v>
      </c>
    </row>
    <row r="67" spans="1:4" x14ac:dyDescent="0.2">
      <c r="A67" s="5" t="s">
        <v>84</v>
      </c>
      <c r="B67" s="549" t="s">
        <v>1</v>
      </c>
      <c r="C67" s="546" t="s">
        <v>1</v>
      </c>
      <c r="D67" s="546" t="s">
        <v>1</v>
      </c>
    </row>
    <row r="68" spans="1:4" x14ac:dyDescent="0.2">
      <c r="A68" s="2" t="s">
        <v>85</v>
      </c>
      <c r="B68" s="550">
        <v>815</v>
      </c>
      <c r="C68" s="547">
        <v>0.57645452022552501</v>
      </c>
      <c r="D68" s="547">
        <v>0.42354547977447499</v>
      </c>
    </row>
    <row r="69" spans="1:4" x14ac:dyDescent="0.2">
      <c r="A69" s="2" t="s">
        <v>86</v>
      </c>
      <c r="B69" s="550">
        <v>14</v>
      </c>
      <c r="C69" s="547" t="s">
        <v>1</v>
      </c>
      <c r="D69" s="547" t="s">
        <v>1</v>
      </c>
    </row>
    <row r="70" spans="1:4" x14ac:dyDescent="0.2">
      <c r="A70" s="2" t="s">
        <v>87</v>
      </c>
      <c r="B70" s="550">
        <v>70</v>
      </c>
      <c r="C70" s="547">
        <v>0.48233664035797102</v>
      </c>
      <c r="D70" s="547">
        <v>0.51766335964202903</v>
      </c>
    </row>
    <row r="71" spans="1:4" x14ac:dyDescent="0.2">
      <c r="A71" s="2" t="s">
        <v>88</v>
      </c>
      <c r="B71" s="550">
        <v>5</v>
      </c>
      <c r="C71" s="547" t="s">
        <v>1</v>
      </c>
      <c r="D71" s="547" t="s">
        <v>1</v>
      </c>
    </row>
    <row r="72" spans="1:4" x14ac:dyDescent="0.2">
      <c r="A72" s="5" t="s">
        <v>89</v>
      </c>
      <c r="B72" s="549" t="s">
        <v>1</v>
      </c>
      <c r="C72" s="546" t="s">
        <v>1</v>
      </c>
      <c r="D72" s="546" t="s">
        <v>1</v>
      </c>
    </row>
    <row r="73" spans="1:4" x14ac:dyDescent="0.2">
      <c r="A73" s="2" t="s">
        <v>89</v>
      </c>
      <c r="B73" s="550">
        <v>754</v>
      </c>
      <c r="C73" s="547">
        <v>0.54981350898742698</v>
      </c>
      <c r="D73" s="547">
        <v>0.45018646121025102</v>
      </c>
    </row>
    <row r="74" spans="1:4" x14ac:dyDescent="0.2">
      <c r="A74" s="2" t="s">
        <v>90</v>
      </c>
      <c r="B74" s="550">
        <v>148</v>
      </c>
      <c r="C74" s="547">
        <v>0.70166510343551602</v>
      </c>
      <c r="D74" s="547">
        <v>0.29833486676216098</v>
      </c>
    </row>
    <row r="75" spans="1:4" x14ac:dyDescent="0.2">
      <c r="A75" s="5" t="s">
        <v>91</v>
      </c>
      <c r="B75" s="549" t="s">
        <v>1</v>
      </c>
      <c r="C75" s="546" t="s">
        <v>1</v>
      </c>
      <c r="D75" s="546" t="s">
        <v>1</v>
      </c>
    </row>
    <row r="76" spans="1:4" x14ac:dyDescent="0.2">
      <c r="A76" s="2" t="s">
        <v>92</v>
      </c>
      <c r="B76" s="550">
        <v>388</v>
      </c>
      <c r="C76" s="547">
        <v>0.57947176694869995</v>
      </c>
      <c r="D76" s="547">
        <v>0.42052820324897799</v>
      </c>
    </row>
    <row r="77" spans="1:4" x14ac:dyDescent="0.2">
      <c r="A77" s="2" t="s">
        <v>93</v>
      </c>
      <c r="B77" s="550">
        <v>160</v>
      </c>
      <c r="C77" s="547">
        <v>0.51916736364364602</v>
      </c>
      <c r="D77" s="547">
        <v>0.48083263635635398</v>
      </c>
    </row>
    <row r="78" spans="1:4" x14ac:dyDescent="0.2">
      <c r="A78" s="2" t="s">
        <v>94</v>
      </c>
      <c r="B78" s="550">
        <v>346</v>
      </c>
      <c r="C78" s="547">
        <v>0.57053703069686901</v>
      </c>
      <c r="D78" s="547">
        <v>0.42946299910545299</v>
      </c>
    </row>
    <row r="79" spans="1:4" x14ac:dyDescent="0.2">
      <c r="A79" s="5" t="s">
        <v>95</v>
      </c>
      <c r="B79" s="549" t="s">
        <v>1</v>
      </c>
      <c r="C79" s="546" t="s">
        <v>1</v>
      </c>
      <c r="D79" s="546" t="s">
        <v>1</v>
      </c>
    </row>
    <row r="80" spans="1:4" x14ac:dyDescent="0.2">
      <c r="A80" s="2" t="s">
        <v>96</v>
      </c>
      <c r="B80" s="550">
        <v>200</v>
      </c>
      <c r="C80" s="547">
        <v>0.31970149278640703</v>
      </c>
      <c r="D80" s="547">
        <v>0.68029850721359297</v>
      </c>
    </row>
    <row r="81" spans="1:4" x14ac:dyDescent="0.2">
      <c r="A81" s="2" t="s">
        <v>97</v>
      </c>
      <c r="B81" s="550">
        <v>160</v>
      </c>
      <c r="C81" s="547">
        <v>0.54883843660354603</v>
      </c>
      <c r="D81" s="547">
        <v>0.45116156339645402</v>
      </c>
    </row>
    <row r="82" spans="1:4" x14ac:dyDescent="0.2">
      <c r="A82" s="2" t="s">
        <v>98</v>
      </c>
      <c r="B82" s="550">
        <v>37</v>
      </c>
      <c r="C82" s="547">
        <v>0.50040715932846103</v>
      </c>
      <c r="D82" s="547">
        <v>0.49959281086921697</v>
      </c>
    </row>
    <row r="83" spans="1:4" x14ac:dyDescent="0.2">
      <c r="A83" s="2" t="s">
        <v>99</v>
      </c>
      <c r="B83" s="550">
        <v>119</v>
      </c>
      <c r="C83" s="547">
        <v>0.67267793416976895</v>
      </c>
      <c r="D83" s="547">
        <v>0.32732206583023099</v>
      </c>
    </row>
    <row r="84" spans="1:4" x14ac:dyDescent="0.2">
      <c r="A84" s="2" t="s">
        <v>100</v>
      </c>
      <c r="B84" s="550">
        <v>41</v>
      </c>
      <c r="C84" s="547">
        <v>0.63942074775695801</v>
      </c>
      <c r="D84" s="547">
        <v>0.36057925224304199</v>
      </c>
    </row>
    <row r="85" spans="1:4" x14ac:dyDescent="0.2">
      <c r="A85" s="2" t="s">
        <v>101</v>
      </c>
      <c r="B85" s="550">
        <v>94</v>
      </c>
      <c r="C85" s="547">
        <v>0.75874799489974998</v>
      </c>
      <c r="D85" s="547">
        <v>0.24125203490257299</v>
      </c>
    </row>
    <row r="86" spans="1:4" x14ac:dyDescent="0.2">
      <c r="A86" s="2" t="s">
        <v>102</v>
      </c>
      <c r="B86" s="550">
        <v>31</v>
      </c>
      <c r="C86" s="547">
        <v>0.94429141283035301</v>
      </c>
      <c r="D86" s="547">
        <v>5.5708568543195697E-2</v>
      </c>
    </row>
    <row r="87" spans="1:4" x14ac:dyDescent="0.2">
      <c r="A87" s="2" t="s">
        <v>103</v>
      </c>
      <c r="B87" s="550">
        <v>46</v>
      </c>
      <c r="C87" s="547">
        <v>1</v>
      </c>
      <c r="D87" s="547">
        <v>0</v>
      </c>
    </row>
    <row r="88" spans="1:4" x14ac:dyDescent="0.2">
      <c r="A88" s="2" t="s">
        <v>104</v>
      </c>
      <c r="B88" s="550">
        <v>163</v>
      </c>
      <c r="C88" s="547">
        <v>0.53849774599075295</v>
      </c>
      <c r="D88" s="547">
        <v>0.46150225400924699</v>
      </c>
    </row>
    <row r="89" spans="1:4" x14ac:dyDescent="0.2">
      <c r="A89" s="5" t="s">
        <v>105</v>
      </c>
      <c r="B89" s="549" t="s">
        <v>1</v>
      </c>
      <c r="C89" s="546" t="s">
        <v>1</v>
      </c>
      <c r="D89" s="546" t="s">
        <v>1</v>
      </c>
    </row>
    <row r="90" spans="1:4" x14ac:dyDescent="0.2">
      <c r="A90" s="2" t="s">
        <v>106</v>
      </c>
      <c r="B90" s="550">
        <v>102</v>
      </c>
      <c r="C90" s="547">
        <v>0.47269025444984403</v>
      </c>
      <c r="D90" s="547">
        <v>0.52730977535247803</v>
      </c>
    </row>
    <row r="91" spans="1:4" x14ac:dyDescent="0.2">
      <c r="A91" s="2" t="s">
        <v>107</v>
      </c>
      <c r="B91" s="550">
        <v>242</v>
      </c>
      <c r="C91" s="547">
        <v>0.55430108308792103</v>
      </c>
      <c r="D91" s="547">
        <v>0.44569894671440102</v>
      </c>
    </row>
    <row r="92" spans="1:4" x14ac:dyDescent="0.2">
      <c r="A92" s="2" t="s">
        <v>108</v>
      </c>
      <c r="B92" s="550">
        <v>425</v>
      </c>
      <c r="C92" s="547">
        <v>0.582463920116425</v>
      </c>
      <c r="D92" s="547">
        <v>0.417536050081253</v>
      </c>
    </row>
    <row r="93" spans="1:4" x14ac:dyDescent="0.2">
      <c r="A93" s="2" t="s">
        <v>109</v>
      </c>
      <c r="B93" s="550">
        <v>74</v>
      </c>
      <c r="C93" s="547">
        <v>0.71628969907760598</v>
      </c>
      <c r="D93" s="547">
        <v>0.28371027112007102</v>
      </c>
    </row>
    <row r="94" spans="1:4" x14ac:dyDescent="0.2">
      <c r="A94" s="5" t="s">
        <v>110</v>
      </c>
      <c r="B94" s="549" t="s">
        <v>1</v>
      </c>
      <c r="C94" s="546" t="s">
        <v>1</v>
      </c>
      <c r="D94" s="546" t="s">
        <v>1</v>
      </c>
    </row>
    <row r="95" spans="1:4" x14ac:dyDescent="0.2">
      <c r="A95" s="2" t="s">
        <v>106</v>
      </c>
      <c r="B95" s="550">
        <v>177</v>
      </c>
      <c r="C95" s="547">
        <v>0.51818341016769398</v>
      </c>
      <c r="D95" s="547">
        <v>0.48181656002998402</v>
      </c>
    </row>
    <row r="96" spans="1:4" x14ac:dyDescent="0.2">
      <c r="A96" s="2" t="s">
        <v>107</v>
      </c>
      <c r="B96" s="550">
        <v>292</v>
      </c>
      <c r="C96" s="547">
        <v>0.55950242280960105</v>
      </c>
      <c r="D96" s="547">
        <v>0.440497577190399</v>
      </c>
    </row>
    <row r="97" spans="1:4" x14ac:dyDescent="0.2">
      <c r="A97" s="2" t="s">
        <v>108</v>
      </c>
      <c r="B97" s="550">
        <v>332</v>
      </c>
      <c r="C97" s="547">
        <v>0.59367424249649003</v>
      </c>
      <c r="D97" s="547">
        <v>0.40632572770118702</v>
      </c>
    </row>
    <row r="98" spans="1:4" x14ac:dyDescent="0.2">
      <c r="A98" s="2" t="s">
        <v>109</v>
      </c>
      <c r="B98" s="550">
        <v>42</v>
      </c>
      <c r="C98" s="547">
        <v>0.67682230472564697</v>
      </c>
      <c r="D98" s="547">
        <v>0.32317769527435303</v>
      </c>
    </row>
    <row r="99" spans="1:4" x14ac:dyDescent="0.2">
      <c r="A99" s="5" t="s">
        <v>111</v>
      </c>
      <c r="B99" s="549" t="s">
        <v>1</v>
      </c>
      <c r="C99" s="546" t="s">
        <v>1</v>
      </c>
      <c r="D99" s="546" t="s">
        <v>1</v>
      </c>
    </row>
    <row r="100" spans="1:4" x14ac:dyDescent="0.2">
      <c r="A100" s="2" t="s">
        <v>112</v>
      </c>
      <c r="B100" s="550">
        <v>61</v>
      </c>
      <c r="C100" s="547">
        <v>0.45045036077499401</v>
      </c>
      <c r="D100" s="547">
        <v>0.54954963922500599</v>
      </c>
    </row>
    <row r="101" spans="1:4" x14ac:dyDescent="0.2">
      <c r="A101" s="2" t="s">
        <v>113</v>
      </c>
      <c r="B101" s="550">
        <v>187</v>
      </c>
      <c r="C101" s="547">
        <v>0.52977198362350497</v>
      </c>
      <c r="D101" s="547">
        <v>0.47022804617881803</v>
      </c>
    </row>
    <row r="102" spans="1:4" x14ac:dyDescent="0.2">
      <c r="A102" s="2" t="s">
        <v>114</v>
      </c>
      <c r="B102" s="550">
        <v>208</v>
      </c>
      <c r="C102" s="547">
        <v>0.59330224990844704</v>
      </c>
      <c r="D102" s="547">
        <v>0.40669775009155301</v>
      </c>
    </row>
    <row r="103" spans="1:4" x14ac:dyDescent="0.2">
      <c r="A103" s="2" t="s">
        <v>115</v>
      </c>
      <c r="B103" s="550">
        <v>135</v>
      </c>
      <c r="C103" s="547">
        <v>0.51068425178527799</v>
      </c>
      <c r="D103" s="547">
        <v>0.48931577801704401</v>
      </c>
    </row>
    <row r="104" spans="1:4" x14ac:dyDescent="0.2">
      <c r="A104" s="2" t="s">
        <v>116</v>
      </c>
      <c r="B104" s="550">
        <v>113</v>
      </c>
      <c r="C104" s="547">
        <v>0.62001878023147605</v>
      </c>
      <c r="D104" s="547">
        <v>0.379981219768524</v>
      </c>
    </row>
    <row r="105" spans="1:4" x14ac:dyDescent="0.2">
      <c r="A105" s="2" t="s">
        <v>117</v>
      </c>
      <c r="B105" s="550">
        <v>112</v>
      </c>
      <c r="C105" s="547">
        <v>0.645330131053925</v>
      </c>
      <c r="D105" s="547">
        <v>0.354669868946075</v>
      </c>
    </row>
    <row r="106" spans="1:4" x14ac:dyDescent="0.2">
      <c r="A106" s="2" t="s">
        <v>118</v>
      </c>
      <c r="B106" s="550">
        <v>83</v>
      </c>
      <c r="C106" s="547">
        <v>0.70725405216216997</v>
      </c>
      <c r="D106" s="547">
        <v>0.29274594783782998</v>
      </c>
    </row>
    <row r="107" spans="1:4" x14ac:dyDescent="0.2">
      <c r="A107" s="5" t="s">
        <v>111</v>
      </c>
      <c r="B107" s="549" t="s">
        <v>1</v>
      </c>
      <c r="C107" s="546" t="s">
        <v>1</v>
      </c>
      <c r="D107" s="546" t="s">
        <v>1</v>
      </c>
    </row>
    <row r="108" spans="1:4" x14ac:dyDescent="0.2">
      <c r="A108" s="2" t="s">
        <v>119</v>
      </c>
      <c r="B108" s="550">
        <v>248</v>
      </c>
      <c r="C108" s="547">
        <v>0.50379914045333896</v>
      </c>
      <c r="D108" s="547">
        <v>0.49620085954666099</v>
      </c>
    </row>
    <row r="109" spans="1:4" x14ac:dyDescent="0.2">
      <c r="A109" s="2" t="s">
        <v>120</v>
      </c>
      <c r="B109" s="550">
        <v>280</v>
      </c>
      <c r="C109" s="547">
        <v>0.56936377286911</v>
      </c>
      <c r="D109" s="547">
        <v>0.430636197328568</v>
      </c>
    </row>
    <row r="110" spans="1:4" x14ac:dyDescent="0.2">
      <c r="A110" s="2" t="s">
        <v>121</v>
      </c>
      <c r="B110" s="550">
        <v>176</v>
      </c>
      <c r="C110" s="547">
        <v>0.58514517545700095</v>
      </c>
      <c r="D110" s="547">
        <v>0.41485482454299899</v>
      </c>
    </row>
    <row r="111" spans="1:4" x14ac:dyDescent="0.2">
      <c r="A111" s="2" t="s">
        <v>122</v>
      </c>
      <c r="B111" s="550">
        <v>195</v>
      </c>
      <c r="C111" s="547">
        <v>0.67227971553802501</v>
      </c>
      <c r="D111" s="547">
        <v>0.32772025465965299</v>
      </c>
    </row>
    <row r="112" spans="1:4" x14ac:dyDescent="0.2">
      <c r="A112" s="5" t="s">
        <v>111</v>
      </c>
      <c r="B112" s="549" t="s">
        <v>1</v>
      </c>
      <c r="C112" s="546" t="s">
        <v>1</v>
      </c>
      <c r="D112" s="546" t="s">
        <v>1</v>
      </c>
    </row>
    <row r="113" spans="1:4" x14ac:dyDescent="0.2">
      <c r="A113" s="2" t="s">
        <v>119</v>
      </c>
      <c r="B113" s="550">
        <v>248</v>
      </c>
      <c r="C113" s="547">
        <v>0.50379914045333896</v>
      </c>
      <c r="D113" s="547">
        <v>0.49620085954666099</v>
      </c>
    </row>
    <row r="114" spans="1:4" x14ac:dyDescent="0.2">
      <c r="A114" s="2" t="s">
        <v>123</v>
      </c>
      <c r="B114" s="550">
        <v>343</v>
      </c>
      <c r="C114" s="547">
        <v>0.55819010734558105</v>
      </c>
      <c r="D114" s="547">
        <v>0.441809892654419</v>
      </c>
    </row>
    <row r="115" spans="1:4" x14ac:dyDescent="0.2">
      <c r="A115" s="2" t="s">
        <v>124</v>
      </c>
      <c r="B115" s="550">
        <v>308</v>
      </c>
      <c r="C115" s="547">
        <v>0.647480487823486</v>
      </c>
      <c r="D115" s="547">
        <v>0.35251948237419101</v>
      </c>
    </row>
    <row r="116" spans="1:4" x14ac:dyDescent="0.2">
      <c r="A116" s="5" t="s">
        <v>125</v>
      </c>
      <c r="B116" s="549" t="s">
        <v>1</v>
      </c>
      <c r="C116" s="546" t="s">
        <v>1</v>
      </c>
      <c r="D116" s="546" t="s">
        <v>1</v>
      </c>
    </row>
    <row r="117" spans="1:4" x14ac:dyDescent="0.2">
      <c r="A117" s="2" t="s">
        <v>126</v>
      </c>
      <c r="B117" s="550">
        <v>123</v>
      </c>
      <c r="C117" s="547">
        <v>0.50394529104232799</v>
      </c>
      <c r="D117" s="547">
        <v>0.49605473875999501</v>
      </c>
    </row>
    <row r="118" spans="1:4" x14ac:dyDescent="0.2">
      <c r="A118" s="2" t="s">
        <v>127</v>
      </c>
      <c r="B118" s="550">
        <v>34</v>
      </c>
      <c r="C118" s="547">
        <v>0.49240443110465998</v>
      </c>
      <c r="D118" s="547">
        <v>0.50759553909301802</v>
      </c>
    </row>
    <row r="119" spans="1:4" x14ac:dyDescent="0.2">
      <c r="A119" s="2" t="s">
        <v>128</v>
      </c>
      <c r="B119" s="550">
        <v>59</v>
      </c>
      <c r="C119" s="547">
        <v>0.56482118368148804</v>
      </c>
      <c r="D119" s="547">
        <v>0.43517881631851202</v>
      </c>
    </row>
    <row r="120" spans="1:4" x14ac:dyDescent="0.2">
      <c r="A120" s="2" t="s">
        <v>129</v>
      </c>
      <c r="B120" s="550">
        <v>128</v>
      </c>
      <c r="C120" s="547">
        <v>0.54424101114273105</v>
      </c>
      <c r="D120" s="547">
        <v>0.45575898885726901</v>
      </c>
    </row>
    <row r="121" spans="1:4" x14ac:dyDescent="0.2">
      <c r="A121" s="2" t="s">
        <v>130</v>
      </c>
      <c r="B121" s="550">
        <v>127</v>
      </c>
      <c r="C121" s="547">
        <v>0.58003443479537997</v>
      </c>
      <c r="D121" s="547">
        <v>0.41996556520461997</v>
      </c>
    </row>
    <row r="122" spans="1:4" x14ac:dyDescent="0.2">
      <c r="A122" s="2" t="s">
        <v>131</v>
      </c>
      <c r="B122" s="550">
        <v>89</v>
      </c>
      <c r="C122" s="547">
        <v>0.58230119943618797</v>
      </c>
      <c r="D122" s="547">
        <v>0.41769883036613498</v>
      </c>
    </row>
    <row r="123" spans="1:4" x14ac:dyDescent="0.2">
      <c r="A123" s="2" t="s">
        <v>132</v>
      </c>
      <c r="B123" s="550">
        <v>39</v>
      </c>
      <c r="C123" s="547">
        <v>0.547654569149017</v>
      </c>
      <c r="D123" s="547">
        <v>0.452345460653305</v>
      </c>
    </row>
    <row r="124" spans="1:4" x14ac:dyDescent="0.2">
      <c r="A124" s="3" t="s">
        <v>133</v>
      </c>
      <c r="B124" s="551">
        <v>244</v>
      </c>
      <c r="C124" s="548">
        <v>0.63030856847763095</v>
      </c>
      <c r="D124" s="548">
        <v>0.369691401720047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401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55" t="s">
        <v>1</v>
      </c>
      <c r="C6" s="552" t="s">
        <v>1</v>
      </c>
      <c r="D6" s="552" t="s">
        <v>1</v>
      </c>
    </row>
    <row r="7" spans="1:4" x14ac:dyDescent="0.2">
      <c r="A7" s="2" t="s">
        <v>26</v>
      </c>
      <c r="B7" s="556">
        <v>952</v>
      </c>
      <c r="C7" s="553">
        <v>0.45333838462829601</v>
      </c>
      <c r="D7" s="553">
        <v>0.54666161537170399</v>
      </c>
    </row>
    <row r="8" spans="1:4" x14ac:dyDescent="0.2">
      <c r="A8" s="5" t="s">
        <v>27</v>
      </c>
      <c r="B8" s="555" t="s">
        <v>1</v>
      </c>
      <c r="C8" s="552" t="s">
        <v>1</v>
      </c>
      <c r="D8" s="552" t="s">
        <v>1</v>
      </c>
    </row>
    <row r="9" spans="1:4" x14ac:dyDescent="0.2">
      <c r="A9" s="2" t="s">
        <v>28</v>
      </c>
      <c r="B9" s="556">
        <v>333</v>
      </c>
      <c r="C9" s="553">
        <v>0.416105717420578</v>
      </c>
      <c r="D9" s="553">
        <v>0.58389431238174405</v>
      </c>
    </row>
    <row r="10" spans="1:4" x14ac:dyDescent="0.2">
      <c r="A10" s="2" t="s">
        <v>29</v>
      </c>
      <c r="B10" s="556">
        <v>43</v>
      </c>
      <c r="C10" s="553">
        <v>0.53600960969924905</v>
      </c>
      <c r="D10" s="553">
        <v>0.46399036049842801</v>
      </c>
    </row>
    <row r="11" spans="1:4" x14ac:dyDescent="0.2">
      <c r="A11" s="2" t="s">
        <v>30</v>
      </c>
      <c r="B11" s="556">
        <v>140</v>
      </c>
      <c r="C11" s="553">
        <v>0.58526384830474898</v>
      </c>
      <c r="D11" s="553">
        <v>0.41473618149757402</v>
      </c>
    </row>
    <row r="12" spans="1:4" x14ac:dyDescent="0.2">
      <c r="A12" s="2" t="s">
        <v>31</v>
      </c>
      <c r="B12" s="556">
        <v>174</v>
      </c>
      <c r="C12" s="553">
        <v>0.46328896284103399</v>
      </c>
      <c r="D12" s="553">
        <v>0.53671103715896595</v>
      </c>
    </row>
    <row r="13" spans="1:4" x14ac:dyDescent="0.2">
      <c r="A13" s="2" t="s">
        <v>32</v>
      </c>
      <c r="B13" s="556">
        <v>79</v>
      </c>
      <c r="C13" s="553">
        <v>0.34067070484161399</v>
      </c>
      <c r="D13" s="553">
        <v>0.65932929515838601</v>
      </c>
    </row>
    <row r="14" spans="1:4" x14ac:dyDescent="0.2">
      <c r="A14" s="2" t="s">
        <v>33</v>
      </c>
      <c r="B14" s="556">
        <v>154</v>
      </c>
      <c r="C14" s="553">
        <v>0.46766921877861001</v>
      </c>
      <c r="D14" s="553">
        <v>0.53233081102371205</v>
      </c>
    </row>
    <row r="15" spans="1:4" x14ac:dyDescent="0.2">
      <c r="A15" s="5" t="s">
        <v>34</v>
      </c>
      <c r="B15" s="555" t="s">
        <v>1</v>
      </c>
      <c r="C15" s="552" t="s">
        <v>1</v>
      </c>
      <c r="D15" s="552" t="s">
        <v>1</v>
      </c>
    </row>
    <row r="16" spans="1:4" x14ac:dyDescent="0.2">
      <c r="A16" s="2" t="s">
        <v>35</v>
      </c>
      <c r="B16" s="556">
        <v>618</v>
      </c>
      <c r="C16" s="553">
        <v>0.47741454839706399</v>
      </c>
      <c r="D16" s="553">
        <v>0.52258545160293601</v>
      </c>
    </row>
    <row r="17" spans="1:4" x14ac:dyDescent="0.2">
      <c r="A17" s="2" t="s">
        <v>36</v>
      </c>
      <c r="B17" s="556">
        <v>42</v>
      </c>
      <c r="C17" s="553">
        <v>0.56972610950470004</v>
      </c>
      <c r="D17" s="553">
        <v>0.43027392029762301</v>
      </c>
    </row>
    <row r="18" spans="1:4" x14ac:dyDescent="0.2">
      <c r="A18" s="2" t="s">
        <v>37</v>
      </c>
      <c r="B18" s="556">
        <v>222</v>
      </c>
      <c r="C18" s="553">
        <v>0.36669382452964799</v>
      </c>
      <c r="D18" s="553">
        <v>0.633306205272675</v>
      </c>
    </row>
    <row r="19" spans="1:4" x14ac:dyDescent="0.2">
      <c r="A19" s="2" t="s">
        <v>38</v>
      </c>
      <c r="B19" s="556">
        <v>48</v>
      </c>
      <c r="C19" s="553">
        <v>0.38165661692619302</v>
      </c>
      <c r="D19" s="553">
        <v>0.61834341287612904</v>
      </c>
    </row>
    <row r="20" spans="1:4" x14ac:dyDescent="0.2">
      <c r="A20" s="5" t="s">
        <v>39</v>
      </c>
      <c r="B20" s="555" t="s">
        <v>1</v>
      </c>
      <c r="C20" s="552" t="s">
        <v>1</v>
      </c>
      <c r="D20" s="552" t="s">
        <v>1</v>
      </c>
    </row>
    <row r="21" spans="1:4" x14ac:dyDescent="0.2">
      <c r="A21" s="2" t="s">
        <v>35</v>
      </c>
      <c r="B21" s="556">
        <v>618</v>
      </c>
      <c r="C21" s="553">
        <v>0.47741454839706399</v>
      </c>
      <c r="D21" s="553">
        <v>0.52258545160293601</v>
      </c>
    </row>
    <row r="22" spans="1:4" x14ac:dyDescent="0.2">
      <c r="A22" s="2" t="s">
        <v>40</v>
      </c>
      <c r="B22" s="556">
        <v>19</v>
      </c>
      <c r="C22" s="553" t="s">
        <v>1</v>
      </c>
      <c r="D22" s="553" t="s">
        <v>1</v>
      </c>
    </row>
    <row r="23" spans="1:4" x14ac:dyDescent="0.2">
      <c r="A23" s="2" t="s">
        <v>41</v>
      </c>
      <c r="B23" s="556">
        <v>19</v>
      </c>
      <c r="C23" s="553" t="s">
        <v>1</v>
      </c>
      <c r="D23" s="553" t="s">
        <v>1</v>
      </c>
    </row>
    <row r="24" spans="1:4" x14ac:dyDescent="0.2">
      <c r="A24" s="2" t="s">
        <v>42</v>
      </c>
      <c r="B24" s="556">
        <v>4</v>
      </c>
      <c r="C24" s="553" t="s">
        <v>1</v>
      </c>
      <c r="D24" s="553" t="s">
        <v>1</v>
      </c>
    </row>
    <row r="25" spans="1:4" x14ac:dyDescent="0.2">
      <c r="A25" s="2" t="s">
        <v>43</v>
      </c>
      <c r="B25" s="556">
        <v>1</v>
      </c>
      <c r="C25" s="553" t="s">
        <v>1</v>
      </c>
      <c r="D25" s="553" t="s">
        <v>1</v>
      </c>
    </row>
    <row r="26" spans="1:4" x14ac:dyDescent="0.2">
      <c r="A26" s="2" t="s">
        <v>37</v>
      </c>
      <c r="B26" s="556">
        <v>222</v>
      </c>
      <c r="C26" s="553">
        <v>0.36669382452964799</v>
      </c>
      <c r="D26" s="553">
        <v>0.633306205272675</v>
      </c>
    </row>
    <row r="27" spans="1:4" x14ac:dyDescent="0.2">
      <c r="A27" s="2" t="s">
        <v>44</v>
      </c>
      <c r="B27" s="556">
        <v>6</v>
      </c>
      <c r="C27" s="553" t="s">
        <v>1</v>
      </c>
      <c r="D27" s="553" t="s">
        <v>1</v>
      </c>
    </row>
    <row r="28" spans="1:4" x14ac:dyDescent="0.2">
      <c r="A28" s="2" t="s">
        <v>45</v>
      </c>
      <c r="B28" s="556">
        <v>41</v>
      </c>
      <c r="C28" s="553">
        <v>0.41643375158309898</v>
      </c>
      <c r="D28" s="553">
        <v>0.58356624841690097</v>
      </c>
    </row>
    <row r="29" spans="1:4" x14ac:dyDescent="0.2">
      <c r="A29" s="5" t="s">
        <v>46</v>
      </c>
      <c r="B29" s="555" t="s">
        <v>1</v>
      </c>
      <c r="C29" s="552" t="s">
        <v>1</v>
      </c>
      <c r="D29" s="552" t="s">
        <v>1</v>
      </c>
    </row>
    <row r="30" spans="1:4" x14ac:dyDescent="0.2">
      <c r="A30" s="2" t="s">
        <v>47</v>
      </c>
      <c r="B30" s="556">
        <v>55</v>
      </c>
      <c r="C30" s="553">
        <v>0.45089673995971702</v>
      </c>
      <c r="D30" s="553">
        <v>0.54910326004028298</v>
      </c>
    </row>
    <row r="31" spans="1:4" x14ac:dyDescent="0.2">
      <c r="A31" s="2" t="s">
        <v>48</v>
      </c>
      <c r="B31" s="556">
        <v>241</v>
      </c>
      <c r="C31" s="553">
        <v>0.35214063525199901</v>
      </c>
      <c r="D31" s="553">
        <v>0.64785939455032304</v>
      </c>
    </row>
    <row r="32" spans="1:4" x14ac:dyDescent="0.2">
      <c r="A32" s="2" t="s">
        <v>49</v>
      </c>
      <c r="B32" s="556">
        <v>172</v>
      </c>
      <c r="C32" s="553">
        <v>0.49213111400604198</v>
      </c>
      <c r="D32" s="553">
        <v>0.50786888599395796</v>
      </c>
    </row>
    <row r="33" spans="1:4" x14ac:dyDescent="0.2">
      <c r="A33" s="2" t="s">
        <v>50</v>
      </c>
      <c r="B33" s="556">
        <v>422</v>
      </c>
      <c r="C33" s="553">
        <v>0.51290959119796797</v>
      </c>
      <c r="D33" s="553">
        <v>0.48709037899971003</v>
      </c>
    </row>
    <row r="34" spans="1:4" x14ac:dyDescent="0.2">
      <c r="A34" s="5" t="s">
        <v>51</v>
      </c>
      <c r="B34" s="555" t="s">
        <v>1</v>
      </c>
      <c r="C34" s="552" t="s">
        <v>1</v>
      </c>
      <c r="D34" s="552" t="s">
        <v>1</v>
      </c>
    </row>
    <row r="35" spans="1:4" x14ac:dyDescent="0.2">
      <c r="A35" s="2" t="s">
        <v>52</v>
      </c>
      <c r="B35" s="556">
        <v>323</v>
      </c>
      <c r="C35" s="553">
        <v>0.38742431998252902</v>
      </c>
      <c r="D35" s="553">
        <v>0.61257565021514904</v>
      </c>
    </row>
    <row r="36" spans="1:4" x14ac:dyDescent="0.2">
      <c r="A36" s="2" t="s">
        <v>53</v>
      </c>
      <c r="B36" s="556">
        <v>392</v>
      </c>
      <c r="C36" s="553">
        <v>0.47232866287231401</v>
      </c>
      <c r="D36" s="553">
        <v>0.52767133712768599</v>
      </c>
    </row>
    <row r="37" spans="1:4" x14ac:dyDescent="0.2">
      <c r="A37" s="2" t="s">
        <v>54</v>
      </c>
      <c r="B37" s="556">
        <v>122</v>
      </c>
      <c r="C37" s="553">
        <v>0.52689325809478804</v>
      </c>
      <c r="D37" s="553">
        <v>0.47310671210289001</v>
      </c>
    </row>
    <row r="38" spans="1:4" x14ac:dyDescent="0.2">
      <c r="A38" s="2" t="s">
        <v>55</v>
      </c>
      <c r="B38" s="556">
        <v>107</v>
      </c>
      <c r="C38" s="553">
        <v>0.61849910020828203</v>
      </c>
      <c r="D38" s="553">
        <v>0.38150092959403997</v>
      </c>
    </row>
    <row r="39" spans="1:4" x14ac:dyDescent="0.2">
      <c r="A39" s="5" t="s">
        <v>56</v>
      </c>
      <c r="B39" s="555" t="s">
        <v>1</v>
      </c>
      <c r="C39" s="552" t="s">
        <v>1</v>
      </c>
      <c r="D39" s="552" t="s">
        <v>1</v>
      </c>
    </row>
    <row r="40" spans="1:4" x14ac:dyDescent="0.2">
      <c r="A40" s="2" t="s">
        <v>57</v>
      </c>
      <c r="B40" s="556">
        <v>835</v>
      </c>
      <c r="C40" s="553">
        <v>0.43583282828330999</v>
      </c>
      <c r="D40" s="553">
        <v>0.56416714191436801</v>
      </c>
    </row>
    <row r="41" spans="1:4" x14ac:dyDescent="0.2">
      <c r="A41" s="2" t="s">
        <v>58</v>
      </c>
      <c r="B41" s="556">
        <v>92</v>
      </c>
      <c r="C41" s="553">
        <v>0.51857829093933105</v>
      </c>
      <c r="D41" s="553">
        <v>0.481421709060669</v>
      </c>
    </row>
    <row r="42" spans="1:4" x14ac:dyDescent="0.2">
      <c r="A42" s="5" t="s">
        <v>59</v>
      </c>
      <c r="B42" s="555" t="s">
        <v>1</v>
      </c>
      <c r="C42" s="552" t="s">
        <v>1</v>
      </c>
      <c r="D42" s="552" t="s">
        <v>1</v>
      </c>
    </row>
    <row r="43" spans="1:4" x14ac:dyDescent="0.2">
      <c r="A43" s="2" t="s">
        <v>60</v>
      </c>
      <c r="B43" s="556">
        <v>734</v>
      </c>
      <c r="C43" s="553">
        <v>0.43161404132843001</v>
      </c>
      <c r="D43" s="553">
        <v>0.56838595867157005</v>
      </c>
    </row>
    <row r="44" spans="1:4" x14ac:dyDescent="0.2">
      <c r="A44" s="2" t="s">
        <v>61</v>
      </c>
      <c r="B44" s="556">
        <v>124</v>
      </c>
      <c r="C44" s="553">
        <v>0.458232641220093</v>
      </c>
      <c r="D44" s="553">
        <v>0.541767358779907</v>
      </c>
    </row>
    <row r="45" spans="1:4" x14ac:dyDescent="0.2">
      <c r="A45" s="2" t="s">
        <v>62</v>
      </c>
      <c r="B45" s="556">
        <v>79</v>
      </c>
      <c r="C45" s="553">
        <v>0.53249526023864702</v>
      </c>
      <c r="D45" s="553">
        <v>0.46750470995902998</v>
      </c>
    </row>
    <row r="46" spans="1:4" x14ac:dyDescent="0.2">
      <c r="A46" s="5" t="s">
        <v>63</v>
      </c>
      <c r="B46" s="555" t="s">
        <v>1</v>
      </c>
      <c r="C46" s="552" t="s">
        <v>1</v>
      </c>
      <c r="D46" s="552" t="s">
        <v>1</v>
      </c>
    </row>
    <row r="47" spans="1:4" x14ac:dyDescent="0.2">
      <c r="A47" s="2" t="s">
        <v>64</v>
      </c>
      <c r="B47" s="556">
        <v>108</v>
      </c>
      <c r="C47" s="553">
        <v>0.55101507902145397</v>
      </c>
      <c r="D47" s="553">
        <v>0.44898492097854598</v>
      </c>
    </row>
    <row r="48" spans="1:4" x14ac:dyDescent="0.2">
      <c r="A48" s="2" t="s">
        <v>65</v>
      </c>
      <c r="B48" s="556">
        <v>64</v>
      </c>
      <c r="C48" s="553">
        <v>0.36072385311126698</v>
      </c>
      <c r="D48" s="553">
        <v>0.63927614688873302</v>
      </c>
    </row>
    <row r="49" spans="1:4" x14ac:dyDescent="0.2">
      <c r="A49" s="2" t="s">
        <v>66</v>
      </c>
      <c r="B49" s="556">
        <v>125</v>
      </c>
      <c r="C49" s="553">
        <v>0.443547934293747</v>
      </c>
      <c r="D49" s="553">
        <v>0.556452095508575</v>
      </c>
    </row>
    <row r="50" spans="1:4" x14ac:dyDescent="0.2">
      <c r="A50" s="2" t="s">
        <v>67</v>
      </c>
      <c r="B50" s="556">
        <v>114</v>
      </c>
      <c r="C50" s="553">
        <v>0.44390389323234603</v>
      </c>
      <c r="D50" s="553">
        <v>0.55609613656997703</v>
      </c>
    </row>
    <row r="51" spans="1:4" x14ac:dyDescent="0.2">
      <c r="A51" s="2" t="s">
        <v>68</v>
      </c>
      <c r="B51" s="556">
        <v>126</v>
      </c>
      <c r="C51" s="553">
        <v>0.43787428736686701</v>
      </c>
      <c r="D51" s="553">
        <v>0.56212568283081099</v>
      </c>
    </row>
    <row r="52" spans="1:4" x14ac:dyDescent="0.2">
      <c r="A52" s="2" t="s">
        <v>69</v>
      </c>
      <c r="B52" s="556">
        <v>94</v>
      </c>
      <c r="C52" s="553">
        <v>0.42671436071395902</v>
      </c>
      <c r="D52" s="553">
        <v>0.57328563928604104</v>
      </c>
    </row>
    <row r="53" spans="1:4" x14ac:dyDescent="0.2">
      <c r="A53" s="2" t="s">
        <v>70</v>
      </c>
      <c r="B53" s="556">
        <v>51</v>
      </c>
      <c r="C53" s="553">
        <v>0.53395158052444502</v>
      </c>
      <c r="D53" s="553">
        <v>0.46604838967323298</v>
      </c>
    </row>
    <row r="54" spans="1:4" x14ac:dyDescent="0.2">
      <c r="A54" s="2" t="s">
        <v>71</v>
      </c>
      <c r="B54" s="556">
        <v>93</v>
      </c>
      <c r="C54" s="553">
        <v>0.47301208972930903</v>
      </c>
      <c r="D54" s="553">
        <v>0.52698791027069103</v>
      </c>
    </row>
    <row r="55" spans="1:4" x14ac:dyDescent="0.2">
      <c r="A55" s="2" t="s">
        <v>72</v>
      </c>
      <c r="B55" s="556">
        <v>51</v>
      </c>
      <c r="C55" s="553">
        <v>0.63935500383377097</v>
      </c>
      <c r="D55" s="553">
        <v>0.36064496636390703</v>
      </c>
    </row>
    <row r="56" spans="1:4" x14ac:dyDescent="0.2">
      <c r="A56" s="2" t="s">
        <v>73</v>
      </c>
      <c r="B56" s="556">
        <v>126</v>
      </c>
      <c r="C56" s="553">
        <v>0.366547971963882</v>
      </c>
      <c r="D56" s="553">
        <v>0.63345199823379505</v>
      </c>
    </row>
    <row r="57" spans="1:4" x14ac:dyDescent="0.2">
      <c r="A57" s="5" t="s">
        <v>74</v>
      </c>
      <c r="B57" s="555" t="s">
        <v>1</v>
      </c>
      <c r="C57" s="552" t="s">
        <v>1</v>
      </c>
      <c r="D57" s="552" t="s">
        <v>1</v>
      </c>
    </row>
    <row r="58" spans="1:4" x14ac:dyDescent="0.2">
      <c r="A58" s="2" t="s">
        <v>75</v>
      </c>
      <c r="B58" s="556">
        <v>108</v>
      </c>
      <c r="C58" s="553">
        <v>0.55101507902145397</v>
      </c>
      <c r="D58" s="553">
        <v>0.44898492097854598</v>
      </c>
    </row>
    <row r="59" spans="1:4" x14ac:dyDescent="0.2">
      <c r="A59" s="2" t="s">
        <v>76</v>
      </c>
      <c r="B59" s="556">
        <v>567</v>
      </c>
      <c r="C59" s="553">
        <v>0.410533547401428</v>
      </c>
      <c r="D59" s="553">
        <v>0.589466452598572</v>
      </c>
    </row>
    <row r="60" spans="1:4" x14ac:dyDescent="0.2">
      <c r="A60" s="2" t="s">
        <v>77</v>
      </c>
      <c r="B60" s="556">
        <v>188</v>
      </c>
      <c r="C60" s="553">
        <v>0.46838697791099498</v>
      </c>
      <c r="D60" s="553">
        <v>0.53161305189132702</v>
      </c>
    </row>
    <row r="61" spans="1:4" x14ac:dyDescent="0.2">
      <c r="A61" s="2" t="s">
        <v>78</v>
      </c>
      <c r="B61" s="556">
        <v>89</v>
      </c>
      <c r="C61" s="553">
        <v>0.61954772472381603</v>
      </c>
      <c r="D61" s="553">
        <v>0.38045224547386203</v>
      </c>
    </row>
    <row r="62" spans="1:4" x14ac:dyDescent="0.2">
      <c r="A62" s="5" t="s">
        <v>79</v>
      </c>
      <c r="B62" s="555" t="s">
        <v>1</v>
      </c>
      <c r="C62" s="552" t="s">
        <v>1</v>
      </c>
      <c r="D62" s="552" t="s">
        <v>1</v>
      </c>
    </row>
    <row r="63" spans="1:4" x14ac:dyDescent="0.2">
      <c r="A63" s="2" t="s">
        <v>80</v>
      </c>
      <c r="B63" s="556">
        <v>779</v>
      </c>
      <c r="C63" s="553">
        <v>0.42077597975730902</v>
      </c>
      <c r="D63" s="553">
        <v>0.57922405004501298</v>
      </c>
    </row>
    <row r="64" spans="1:4" x14ac:dyDescent="0.2">
      <c r="A64" s="2" t="s">
        <v>81</v>
      </c>
      <c r="B64" s="556">
        <v>27</v>
      </c>
      <c r="C64" s="553" t="s">
        <v>1</v>
      </c>
      <c r="D64" s="553" t="s">
        <v>1</v>
      </c>
    </row>
    <row r="65" spans="1:4" x14ac:dyDescent="0.2">
      <c r="A65" s="2" t="s">
        <v>82</v>
      </c>
      <c r="B65" s="556">
        <v>49</v>
      </c>
      <c r="C65" s="553">
        <v>0.50074225664138805</v>
      </c>
      <c r="D65" s="553">
        <v>0.49925774335861201</v>
      </c>
    </row>
    <row r="66" spans="1:4" x14ac:dyDescent="0.2">
      <c r="A66" s="2" t="s">
        <v>83</v>
      </c>
      <c r="B66" s="556">
        <v>87</v>
      </c>
      <c r="C66" s="553">
        <v>0.58901846408844005</v>
      </c>
      <c r="D66" s="553">
        <v>0.41098153591156</v>
      </c>
    </row>
    <row r="67" spans="1:4" x14ac:dyDescent="0.2">
      <c r="A67" s="5" t="s">
        <v>84</v>
      </c>
      <c r="B67" s="555" t="s">
        <v>1</v>
      </c>
      <c r="C67" s="552" t="s">
        <v>1</v>
      </c>
      <c r="D67" s="552" t="s">
        <v>1</v>
      </c>
    </row>
    <row r="68" spans="1:4" x14ac:dyDescent="0.2">
      <c r="A68" s="2" t="s">
        <v>85</v>
      </c>
      <c r="B68" s="556">
        <v>860</v>
      </c>
      <c r="C68" s="553">
        <v>0.44662025570869401</v>
      </c>
      <c r="D68" s="553">
        <v>0.55337977409362804</v>
      </c>
    </row>
    <row r="69" spans="1:4" x14ac:dyDescent="0.2">
      <c r="A69" s="2" t="s">
        <v>86</v>
      </c>
      <c r="B69" s="556">
        <v>14</v>
      </c>
      <c r="C69" s="553" t="s">
        <v>1</v>
      </c>
      <c r="D69" s="553" t="s">
        <v>1</v>
      </c>
    </row>
    <row r="70" spans="1:4" x14ac:dyDescent="0.2">
      <c r="A70" s="2" t="s">
        <v>87</v>
      </c>
      <c r="B70" s="556">
        <v>72</v>
      </c>
      <c r="C70" s="553">
        <v>0.48301497101783802</v>
      </c>
      <c r="D70" s="553">
        <v>0.51698499917983998</v>
      </c>
    </row>
    <row r="71" spans="1:4" x14ac:dyDescent="0.2">
      <c r="A71" s="2" t="s">
        <v>88</v>
      </c>
      <c r="B71" s="556">
        <v>6</v>
      </c>
      <c r="C71" s="553" t="s">
        <v>1</v>
      </c>
      <c r="D71" s="553" t="s">
        <v>1</v>
      </c>
    </row>
    <row r="72" spans="1:4" x14ac:dyDescent="0.2">
      <c r="A72" s="5" t="s">
        <v>89</v>
      </c>
      <c r="B72" s="555" t="s">
        <v>1</v>
      </c>
      <c r="C72" s="552" t="s">
        <v>1</v>
      </c>
      <c r="D72" s="552" t="s">
        <v>1</v>
      </c>
    </row>
    <row r="73" spans="1:4" x14ac:dyDescent="0.2">
      <c r="A73" s="2" t="s">
        <v>89</v>
      </c>
      <c r="B73" s="556">
        <v>801</v>
      </c>
      <c r="C73" s="553">
        <v>0.420709908008575</v>
      </c>
      <c r="D73" s="553">
        <v>0.579290091991425</v>
      </c>
    </row>
    <row r="74" spans="1:4" x14ac:dyDescent="0.2">
      <c r="A74" s="2" t="s">
        <v>90</v>
      </c>
      <c r="B74" s="556">
        <v>148</v>
      </c>
      <c r="C74" s="553">
        <v>0.68183702230453502</v>
      </c>
      <c r="D74" s="553">
        <v>0.31816297769546498</v>
      </c>
    </row>
    <row r="75" spans="1:4" x14ac:dyDescent="0.2">
      <c r="A75" s="5" t="s">
        <v>91</v>
      </c>
      <c r="B75" s="555" t="s">
        <v>1</v>
      </c>
      <c r="C75" s="552" t="s">
        <v>1</v>
      </c>
      <c r="D75" s="552" t="s">
        <v>1</v>
      </c>
    </row>
    <row r="76" spans="1:4" x14ac:dyDescent="0.2">
      <c r="A76" s="2" t="s">
        <v>92</v>
      </c>
      <c r="B76" s="556">
        <v>405</v>
      </c>
      <c r="C76" s="553">
        <v>0.50721549987793002</v>
      </c>
      <c r="D76" s="553">
        <v>0.49278450012206998</v>
      </c>
    </row>
    <row r="77" spans="1:4" x14ac:dyDescent="0.2">
      <c r="A77" s="2" t="s">
        <v>93</v>
      </c>
      <c r="B77" s="556">
        <v>170</v>
      </c>
      <c r="C77" s="553">
        <v>0.46629530191421498</v>
      </c>
      <c r="D77" s="553">
        <v>0.53370469808578502</v>
      </c>
    </row>
    <row r="78" spans="1:4" x14ac:dyDescent="0.2">
      <c r="A78" s="2" t="s">
        <v>94</v>
      </c>
      <c r="B78" s="556">
        <v>366</v>
      </c>
      <c r="C78" s="553">
        <v>0.37233486771583602</v>
      </c>
      <c r="D78" s="553">
        <v>0.62766516208648704</v>
      </c>
    </row>
    <row r="79" spans="1:4" x14ac:dyDescent="0.2">
      <c r="A79" s="5" t="s">
        <v>95</v>
      </c>
      <c r="B79" s="555" t="s">
        <v>1</v>
      </c>
      <c r="C79" s="552" t="s">
        <v>1</v>
      </c>
      <c r="D79" s="552" t="s">
        <v>1</v>
      </c>
    </row>
    <row r="80" spans="1:4" x14ac:dyDescent="0.2">
      <c r="A80" s="2" t="s">
        <v>96</v>
      </c>
      <c r="B80" s="556">
        <v>213</v>
      </c>
      <c r="C80" s="553">
        <v>0.46334463357925398</v>
      </c>
      <c r="D80" s="553">
        <v>0.53665536642074596</v>
      </c>
    </row>
    <row r="81" spans="1:4" x14ac:dyDescent="0.2">
      <c r="A81" s="2" t="s">
        <v>97</v>
      </c>
      <c r="B81" s="556">
        <v>165</v>
      </c>
      <c r="C81" s="553">
        <v>0.34008347988128701</v>
      </c>
      <c r="D81" s="553">
        <v>0.65991652011871305</v>
      </c>
    </row>
    <row r="82" spans="1:4" x14ac:dyDescent="0.2">
      <c r="A82" s="2" t="s">
        <v>98</v>
      </c>
      <c r="B82" s="556">
        <v>37</v>
      </c>
      <c r="C82" s="553">
        <v>0.35925269126892101</v>
      </c>
      <c r="D82" s="553">
        <v>0.64074730873107899</v>
      </c>
    </row>
    <row r="83" spans="1:4" x14ac:dyDescent="0.2">
      <c r="A83" s="2" t="s">
        <v>99</v>
      </c>
      <c r="B83" s="556">
        <v>126</v>
      </c>
      <c r="C83" s="553">
        <v>0.34098201990127602</v>
      </c>
      <c r="D83" s="553">
        <v>0.65901798009872403</v>
      </c>
    </row>
    <row r="84" spans="1:4" x14ac:dyDescent="0.2">
      <c r="A84" s="2" t="s">
        <v>100</v>
      </c>
      <c r="B84" s="556">
        <v>45</v>
      </c>
      <c r="C84" s="553">
        <v>0.39716595411300698</v>
      </c>
      <c r="D84" s="553">
        <v>0.60283404588699296</v>
      </c>
    </row>
    <row r="85" spans="1:4" x14ac:dyDescent="0.2">
      <c r="A85" s="2" t="s">
        <v>101</v>
      </c>
      <c r="B85" s="556">
        <v>99</v>
      </c>
      <c r="C85" s="553">
        <v>0.54738694429397605</v>
      </c>
      <c r="D85" s="553">
        <v>0.452613025903702</v>
      </c>
    </row>
    <row r="86" spans="1:4" x14ac:dyDescent="0.2">
      <c r="A86" s="2" t="s">
        <v>102</v>
      </c>
      <c r="B86" s="556">
        <v>32</v>
      </c>
      <c r="C86" s="553">
        <v>0.87891548871993996</v>
      </c>
      <c r="D86" s="553">
        <v>0.12108453363180199</v>
      </c>
    </row>
    <row r="87" spans="1:4" x14ac:dyDescent="0.2">
      <c r="A87" s="2" t="s">
        <v>103</v>
      </c>
      <c r="B87" s="556">
        <v>46</v>
      </c>
      <c r="C87" s="553">
        <v>0.75279694795608498</v>
      </c>
      <c r="D87" s="553">
        <v>0.24720306694507599</v>
      </c>
    </row>
    <row r="88" spans="1:4" x14ac:dyDescent="0.2">
      <c r="A88" s="2" t="s">
        <v>104</v>
      </c>
      <c r="B88" s="556">
        <v>175</v>
      </c>
      <c r="C88" s="553">
        <v>0.49121212959289601</v>
      </c>
      <c r="D88" s="553">
        <v>0.50878787040710405</v>
      </c>
    </row>
    <row r="89" spans="1:4" x14ac:dyDescent="0.2">
      <c r="A89" s="5" t="s">
        <v>105</v>
      </c>
      <c r="B89" s="555" t="s">
        <v>1</v>
      </c>
      <c r="C89" s="552" t="s">
        <v>1</v>
      </c>
      <c r="D89" s="552" t="s">
        <v>1</v>
      </c>
    </row>
    <row r="90" spans="1:4" x14ac:dyDescent="0.2">
      <c r="A90" s="2" t="s">
        <v>106</v>
      </c>
      <c r="B90" s="556">
        <v>112</v>
      </c>
      <c r="C90" s="553">
        <v>0.45977795124053999</v>
      </c>
      <c r="D90" s="553">
        <v>0.54022204875946001</v>
      </c>
    </row>
    <row r="91" spans="1:4" x14ac:dyDescent="0.2">
      <c r="A91" s="2" t="s">
        <v>107</v>
      </c>
      <c r="B91" s="556">
        <v>257</v>
      </c>
      <c r="C91" s="553">
        <v>0.40179753303527799</v>
      </c>
      <c r="D91" s="553">
        <v>0.59820246696472201</v>
      </c>
    </row>
    <row r="92" spans="1:4" x14ac:dyDescent="0.2">
      <c r="A92" s="2" t="s">
        <v>108</v>
      </c>
      <c r="B92" s="556">
        <v>443</v>
      </c>
      <c r="C92" s="553">
        <v>0.45126304030418402</v>
      </c>
      <c r="D92" s="553">
        <v>0.54873692989349399</v>
      </c>
    </row>
    <row r="93" spans="1:4" x14ac:dyDescent="0.2">
      <c r="A93" s="2" t="s">
        <v>109</v>
      </c>
      <c r="B93" s="556">
        <v>76</v>
      </c>
      <c r="C93" s="553">
        <v>0.60007059574127197</v>
      </c>
      <c r="D93" s="553">
        <v>0.39992940425872803</v>
      </c>
    </row>
    <row r="94" spans="1:4" x14ac:dyDescent="0.2">
      <c r="A94" s="5" t="s">
        <v>110</v>
      </c>
      <c r="B94" s="555" t="s">
        <v>1</v>
      </c>
      <c r="C94" s="552" t="s">
        <v>1</v>
      </c>
      <c r="D94" s="552" t="s">
        <v>1</v>
      </c>
    </row>
    <row r="95" spans="1:4" x14ac:dyDescent="0.2">
      <c r="A95" s="2" t="s">
        <v>106</v>
      </c>
      <c r="B95" s="556">
        <v>191</v>
      </c>
      <c r="C95" s="553">
        <v>0.41647803783416698</v>
      </c>
      <c r="D95" s="553">
        <v>0.58352196216583296</v>
      </c>
    </row>
    <row r="96" spans="1:4" x14ac:dyDescent="0.2">
      <c r="A96" s="2" t="s">
        <v>107</v>
      </c>
      <c r="B96" s="556">
        <v>305</v>
      </c>
      <c r="C96" s="553">
        <v>0.419928729534149</v>
      </c>
      <c r="D96" s="553">
        <v>0.58007127046585105</v>
      </c>
    </row>
    <row r="97" spans="1:4" x14ac:dyDescent="0.2">
      <c r="A97" s="2" t="s">
        <v>108</v>
      </c>
      <c r="B97" s="556">
        <v>350</v>
      </c>
      <c r="C97" s="553">
        <v>0.487407237291336</v>
      </c>
      <c r="D97" s="553">
        <v>0.512592792510986</v>
      </c>
    </row>
    <row r="98" spans="1:4" x14ac:dyDescent="0.2">
      <c r="A98" s="2" t="s">
        <v>109</v>
      </c>
      <c r="B98" s="556">
        <v>42</v>
      </c>
      <c r="C98" s="553">
        <v>0.55359107255935702</v>
      </c>
      <c r="D98" s="553">
        <v>0.44640889763832098</v>
      </c>
    </row>
    <row r="99" spans="1:4" x14ac:dyDescent="0.2">
      <c r="A99" s="5" t="s">
        <v>111</v>
      </c>
      <c r="B99" s="555" t="s">
        <v>1</v>
      </c>
      <c r="C99" s="552" t="s">
        <v>1</v>
      </c>
      <c r="D99" s="552" t="s">
        <v>1</v>
      </c>
    </row>
    <row r="100" spans="1:4" x14ac:dyDescent="0.2">
      <c r="A100" s="2" t="s">
        <v>112</v>
      </c>
      <c r="B100" s="556">
        <v>64</v>
      </c>
      <c r="C100" s="553">
        <v>0.41558346152305597</v>
      </c>
      <c r="D100" s="553">
        <v>0.58441656827926602</v>
      </c>
    </row>
    <row r="101" spans="1:4" x14ac:dyDescent="0.2">
      <c r="A101" s="2" t="s">
        <v>113</v>
      </c>
      <c r="B101" s="556">
        <v>197</v>
      </c>
      <c r="C101" s="553">
        <v>0.47308978438377403</v>
      </c>
      <c r="D101" s="553">
        <v>0.52691018581390403</v>
      </c>
    </row>
    <row r="102" spans="1:4" x14ac:dyDescent="0.2">
      <c r="A102" s="2" t="s">
        <v>114</v>
      </c>
      <c r="B102" s="556">
        <v>218</v>
      </c>
      <c r="C102" s="553">
        <v>0.49491417407989502</v>
      </c>
      <c r="D102" s="553">
        <v>0.50508582592010498</v>
      </c>
    </row>
    <row r="103" spans="1:4" x14ac:dyDescent="0.2">
      <c r="A103" s="2" t="s">
        <v>115</v>
      </c>
      <c r="B103" s="556">
        <v>139</v>
      </c>
      <c r="C103" s="553">
        <v>0.52611345052719105</v>
      </c>
      <c r="D103" s="553">
        <v>0.473886549472809</v>
      </c>
    </row>
    <row r="104" spans="1:4" x14ac:dyDescent="0.2">
      <c r="A104" s="2" t="s">
        <v>116</v>
      </c>
      <c r="B104" s="556">
        <v>118</v>
      </c>
      <c r="C104" s="553">
        <v>0.39171656966209401</v>
      </c>
      <c r="D104" s="553">
        <v>0.60828340053558305</v>
      </c>
    </row>
    <row r="105" spans="1:4" x14ac:dyDescent="0.2">
      <c r="A105" s="2" t="s">
        <v>117</v>
      </c>
      <c r="B105" s="556">
        <v>117</v>
      </c>
      <c r="C105" s="553">
        <v>0.376480162143707</v>
      </c>
      <c r="D105" s="553">
        <v>0.62351983785629295</v>
      </c>
    </row>
    <row r="106" spans="1:4" x14ac:dyDescent="0.2">
      <c r="A106" s="2" t="s">
        <v>118</v>
      </c>
      <c r="B106" s="556">
        <v>93</v>
      </c>
      <c r="C106" s="553">
        <v>0.37163102626800498</v>
      </c>
      <c r="D106" s="553">
        <v>0.62836897373199496</v>
      </c>
    </row>
    <row r="107" spans="1:4" x14ac:dyDescent="0.2">
      <c r="A107" s="5" t="s">
        <v>111</v>
      </c>
      <c r="B107" s="555" t="s">
        <v>1</v>
      </c>
      <c r="C107" s="552" t="s">
        <v>1</v>
      </c>
      <c r="D107" s="552" t="s">
        <v>1</v>
      </c>
    </row>
    <row r="108" spans="1:4" x14ac:dyDescent="0.2">
      <c r="A108" s="2" t="s">
        <v>119</v>
      </c>
      <c r="B108" s="556">
        <v>261</v>
      </c>
      <c r="C108" s="553">
        <v>0.45403006672859197</v>
      </c>
      <c r="D108" s="553">
        <v>0.54596996307373002</v>
      </c>
    </row>
    <row r="109" spans="1:4" x14ac:dyDescent="0.2">
      <c r="A109" s="2" t="s">
        <v>120</v>
      </c>
      <c r="B109" s="556">
        <v>291</v>
      </c>
      <c r="C109" s="553">
        <v>0.50037378072738603</v>
      </c>
      <c r="D109" s="553">
        <v>0.49962618947029103</v>
      </c>
    </row>
    <row r="110" spans="1:4" x14ac:dyDescent="0.2">
      <c r="A110" s="2" t="s">
        <v>121</v>
      </c>
      <c r="B110" s="556">
        <v>184</v>
      </c>
      <c r="C110" s="553">
        <v>0.43920886516571001</v>
      </c>
      <c r="D110" s="553">
        <v>0.56079113483428999</v>
      </c>
    </row>
    <row r="111" spans="1:4" x14ac:dyDescent="0.2">
      <c r="A111" s="2" t="s">
        <v>122</v>
      </c>
      <c r="B111" s="556">
        <v>210</v>
      </c>
      <c r="C111" s="553">
        <v>0.37432897090911899</v>
      </c>
      <c r="D111" s="553">
        <v>0.62567102909088101</v>
      </c>
    </row>
    <row r="112" spans="1:4" x14ac:dyDescent="0.2">
      <c r="A112" s="5" t="s">
        <v>111</v>
      </c>
      <c r="B112" s="555" t="s">
        <v>1</v>
      </c>
      <c r="C112" s="552" t="s">
        <v>1</v>
      </c>
      <c r="D112" s="552" t="s">
        <v>1</v>
      </c>
    </row>
    <row r="113" spans="1:4" x14ac:dyDescent="0.2">
      <c r="A113" s="2" t="s">
        <v>119</v>
      </c>
      <c r="B113" s="556">
        <v>261</v>
      </c>
      <c r="C113" s="553">
        <v>0.45403006672859197</v>
      </c>
      <c r="D113" s="553">
        <v>0.54596996307373002</v>
      </c>
    </row>
    <row r="114" spans="1:4" x14ac:dyDescent="0.2">
      <c r="A114" s="2" t="s">
        <v>123</v>
      </c>
      <c r="B114" s="556">
        <v>357</v>
      </c>
      <c r="C114" s="553">
        <v>0.50775843858718905</v>
      </c>
      <c r="D114" s="553">
        <v>0.492241561412811</v>
      </c>
    </row>
    <row r="115" spans="1:4" x14ac:dyDescent="0.2">
      <c r="A115" s="2" t="s">
        <v>124</v>
      </c>
      <c r="B115" s="556">
        <v>328</v>
      </c>
      <c r="C115" s="553">
        <v>0.382386565208435</v>
      </c>
      <c r="D115" s="553">
        <v>0.61761343479156505</v>
      </c>
    </row>
    <row r="116" spans="1:4" x14ac:dyDescent="0.2">
      <c r="A116" s="5" t="s">
        <v>125</v>
      </c>
      <c r="B116" s="555" t="s">
        <v>1</v>
      </c>
      <c r="C116" s="552" t="s">
        <v>1</v>
      </c>
      <c r="D116" s="552" t="s">
        <v>1</v>
      </c>
    </row>
    <row r="117" spans="1:4" x14ac:dyDescent="0.2">
      <c r="A117" s="2" t="s">
        <v>126</v>
      </c>
      <c r="B117" s="556">
        <v>133</v>
      </c>
      <c r="C117" s="553">
        <v>0.45928788185119601</v>
      </c>
      <c r="D117" s="553">
        <v>0.54071211814880404</v>
      </c>
    </row>
    <row r="118" spans="1:4" x14ac:dyDescent="0.2">
      <c r="A118" s="2" t="s">
        <v>127</v>
      </c>
      <c r="B118" s="556">
        <v>36</v>
      </c>
      <c r="C118" s="553">
        <v>0.32191640138626099</v>
      </c>
      <c r="D118" s="553">
        <v>0.67808359861373901</v>
      </c>
    </row>
    <row r="119" spans="1:4" x14ac:dyDescent="0.2">
      <c r="A119" s="2" t="s">
        <v>128</v>
      </c>
      <c r="B119" s="556">
        <v>63</v>
      </c>
      <c r="C119" s="553">
        <v>0.34921491146087602</v>
      </c>
      <c r="D119" s="553">
        <v>0.65078508853912398</v>
      </c>
    </row>
    <row r="120" spans="1:4" x14ac:dyDescent="0.2">
      <c r="A120" s="2" t="s">
        <v>129</v>
      </c>
      <c r="B120" s="556">
        <v>137</v>
      </c>
      <c r="C120" s="553">
        <v>0.44614559412002602</v>
      </c>
      <c r="D120" s="553">
        <v>0.55385440587997403</v>
      </c>
    </row>
    <row r="121" spans="1:4" x14ac:dyDescent="0.2">
      <c r="A121" s="2" t="s">
        <v>130</v>
      </c>
      <c r="B121" s="556">
        <v>129</v>
      </c>
      <c r="C121" s="553">
        <v>0.39657077193260198</v>
      </c>
      <c r="D121" s="553">
        <v>0.60342925786972001</v>
      </c>
    </row>
    <row r="122" spans="1:4" x14ac:dyDescent="0.2">
      <c r="A122" s="2" t="s">
        <v>131</v>
      </c>
      <c r="B122" s="556">
        <v>96</v>
      </c>
      <c r="C122" s="553">
        <v>0.50367230176925704</v>
      </c>
      <c r="D122" s="553">
        <v>0.49632769823074302</v>
      </c>
    </row>
    <row r="123" spans="1:4" x14ac:dyDescent="0.2">
      <c r="A123" s="2" t="s">
        <v>132</v>
      </c>
      <c r="B123" s="556">
        <v>42</v>
      </c>
      <c r="C123" s="553">
        <v>0.395756036043167</v>
      </c>
      <c r="D123" s="553">
        <v>0.60424393415451005</v>
      </c>
    </row>
    <row r="124" spans="1:4" x14ac:dyDescent="0.2">
      <c r="A124" s="3" t="s">
        <v>133</v>
      </c>
      <c r="B124" s="557">
        <v>252</v>
      </c>
      <c r="C124" s="554">
        <v>0.51940762996673595</v>
      </c>
      <c r="D124" s="554">
        <v>0.48059237003326399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402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61" t="s">
        <v>1</v>
      </c>
      <c r="C6" s="558" t="s">
        <v>1</v>
      </c>
      <c r="D6" s="558" t="s">
        <v>1</v>
      </c>
    </row>
    <row r="7" spans="1:4" x14ac:dyDescent="0.2">
      <c r="A7" s="2" t="s">
        <v>26</v>
      </c>
      <c r="B7" s="562">
        <v>954</v>
      </c>
      <c r="C7" s="559">
        <v>0.43818885087966902</v>
      </c>
      <c r="D7" s="559">
        <v>0.56181114912033103</v>
      </c>
    </row>
    <row r="8" spans="1:4" x14ac:dyDescent="0.2">
      <c r="A8" s="5" t="s">
        <v>27</v>
      </c>
      <c r="B8" s="561" t="s">
        <v>1</v>
      </c>
      <c r="C8" s="558" t="s">
        <v>1</v>
      </c>
      <c r="D8" s="558" t="s">
        <v>1</v>
      </c>
    </row>
    <row r="9" spans="1:4" x14ac:dyDescent="0.2">
      <c r="A9" s="2" t="s">
        <v>28</v>
      </c>
      <c r="B9" s="562">
        <v>333</v>
      </c>
      <c r="C9" s="559">
        <v>0.370809346437454</v>
      </c>
      <c r="D9" s="559">
        <v>0.62919062376022294</v>
      </c>
    </row>
    <row r="10" spans="1:4" x14ac:dyDescent="0.2">
      <c r="A10" s="2" t="s">
        <v>29</v>
      </c>
      <c r="B10" s="562">
        <v>44</v>
      </c>
      <c r="C10" s="559">
        <v>0.30140748620033297</v>
      </c>
      <c r="D10" s="559">
        <v>0.69859248399734497</v>
      </c>
    </row>
    <row r="11" spans="1:4" x14ac:dyDescent="0.2">
      <c r="A11" s="2" t="s">
        <v>30</v>
      </c>
      <c r="B11" s="562">
        <v>139</v>
      </c>
      <c r="C11" s="559">
        <v>0.59064131975173995</v>
      </c>
      <c r="D11" s="559">
        <v>0.40935868024826</v>
      </c>
    </row>
    <row r="12" spans="1:4" x14ac:dyDescent="0.2">
      <c r="A12" s="2" t="s">
        <v>31</v>
      </c>
      <c r="B12" s="562">
        <v>175</v>
      </c>
      <c r="C12" s="559">
        <v>0.412822306156158</v>
      </c>
      <c r="D12" s="559">
        <v>0.587177693843842</v>
      </c>
    </row>
    <row r="13" spans="1:4" x14ac:dyDescent="0.2">
      <c r="A13" s="2" t="s">
        <v>32</v>
      </c>
      <c r="B13" s="562">
        <v>78</v>
      </c>
      <c r="C13" s="559">
        <v>0.42102006077766402</v>
      </c>
      <c r="D13" s="559">
        <v>0.57897990942001298</v>
      </c>
    </row>
    <row r="14" spans="1:4" x14ac:dyDescent="0.2">
      <c r="A14" s="2" t="s">
        <v>33</v>
      </c>
      <c r="B14" s="562">
        <v>155</v>
      </c>
      <c r="C14" s="559">
        <v>0.67769378423690796</v>
      </c>
      <c r="D14" s="559">
        <v>0.32230621576309199</v>
      </c>
    </row>
    <row r="15" spans="1:4" x14ac:dyDescent="0.2">
      <c r="A15" s="5" t="s">
        <v>34</v>
      </c>
      <c r="B15" s="561" t="s">
        <v>1</v>
      </c>
      <c r="C15" s="558" t="s">
        <v>1</v>
      </c>
      <c r="D15" s="558" t="s">
        <v>1</v>
      </c>
    </row>
    <row r="16" spans="1:4" x14ac:dyDescent="0.2">
      <c r="A16" s="2" t="s">
        <v>35</v>
      </c>
      <c r="B16" s="562">
        <v>618</v>
      </c>
      <c r="C16" s="559">
        <v>0.42044827342033397</v>
      </c>
      <c r="D16" s="559">
        <v>0.57955169677734397</v>
      </c>
    </row>
    <row r="17" spans="1:4" x14ac:dyDescent="0.2">
      <c r="A17" s="2" t="s">
        <v>36</v>
      </c>
      <c r="B17" s="562">
        <v>44</v>
      </c>
      <c r="C17" s="559">
        <v>0.43504357337951699</v>
      </c>
      <c r="D17" s="559">
        <v>0.56495642662048295</v>
      </c>
    </row>
    <row r="18" spans="1:4" x14ac:dyDescent="0.2">
      <c r="A18" s="2" t="s">
        <v>37</v>
      </c>
      <c r="B18" s="562">
        <v>221</v>
      </c>
      <c r="C18" s="559">
        <v>0.529613077640533</v>
      </c>
      <c r="D18" s="559">
        <v>0.470386922359467</v>
      </c>
    </row>
    <row r="19" spans="1:4" x14ac:dyDescent="0.2">
      <c r="A19" s="2" t="s">
        <v>38</v>
      </c>
      <c r="B19" s="562">
        <v>49</v>
      </c>
      <c r="C19" s="559">
        <v>0.362616747617722</v>
      </c>
      <c r="D19" s="559">
        <v>0.63738328218460105</v>
      </c>
    </row>
    <row r="20" spans="1:4" x14ac:dyDescent="0.2">
      <c r="A20" s="5" t="s">
        <v>39</v>
      </c>
      <c r="B20" s="561" t="s">
        <v>1</v>
      </c>
      <c r="C20" s="558" t="s">
        <v>1</v>
      </c>
      <c r="D20" s="558" t="s">
        <v>1</v>
      </c>
    </row>
    <row r="21" spans="1:4" x14ac:dyDescent="0.2">
      <c r="A21" s="2" t="s">
        <v>35</v>
      </c>
      <c r="B21" s="562">
        <v>618</v>
      </c>
      <c r="C21" s="559">
        <v>0.42044827342033397</v>
      </c>
      <c r="D21" s="559">
        <v>0.57955169677734397</v>
      </c>
    </row>
    <row r="22" spans="1:4" x14ac:dyDescent="0.2">
      <c r="A22" s="2" t="s">
        <v>40</v>
      </c>
      <c r="B22" s="562">
        <v>20</v>
      </c>
      <c r="C22" s="559" t="s">
        <v>1</v>
      </c>
      <c r="D22" s="559" t="s">
        <v>1</v>
      </c>
    </row>
    <row r="23" spans="1:4" x14ac:dyDescent="0.2">
      <c r="A23" s="2" t="s">
        <v>41</v>
      </c>
      <c r="B23" s="562">
        <v>20</v>
      </c>
      <c r="C23" s="559" t="s">
        <v>1</v>
      </c>
      <c r="D23" s="559" t="s">
        <v>1</v>
      </c>
    </row>
    <row r="24" spans="1:4" x14ac:dyDescent="0.2">
      <c r="A24" s="2" t="s">
        <v>42</v>
      </c>
      <c r="B24" s="562">
        <v>4</v>
      </c>
      <c r="C24" s="559" t="s">
        <v>1</v>
      </c>
      <c r="D24" s="559" t="s">
        <v>1</v>
      </c>
    </row>
    <row r="25" spans="1:4" x14ac:dyDescent="0.2">
      <c r="A25" s="2" t="s">
        <v>43</v>
      </c>
      <c r="B25" s="562">
        <v>1</v>
      </c>
      <c r="C25" s="559" t="s">
        <v>1</v>
      </c>
      <c r="D25" s="559" t="s">
        <v>1</v>
      </c>
    </row>
    <row r="26" spans="1:4" x14ac:dyDescent="0.2">
      <c r="A26" s="2" t="s">
        <v>37</v>
      </c>
      <c r="B26" s="562">
        <v>221</v>
      </c>
      <c r="C26" s="559">
        <v>0.529613077640533</v>
      </c>
      <c r="D26" s="559">
        <v>0.470386922359467</v>
      </c>
    </row>
    <row r="27" spans="1:4" x14ac:dyDescent="0.2">
      <c r="A27" s="2" t="s">
        <v>44</v>
      </c>
      <c r="B27" s="562">
        <v>7</v>
      </c>
      <c r="C27" s="559" t="s">
        <v>1</v>
      </c>
      <c r="D27" s="559" t="s">
        <v>1</v>
      </c>
    </row>
    <row r="28" spans="1:4" x14ac:dyDescent="0.2">
      <c r="A28" s="2" t="s">
        <v>45</v>
      </c>
      <c r="B28" s="562">
        <v>41</v>
      </c>
      <c r="C28" s="559">
        <v>0.39867675304412797</v>
      </c>
      <c r="D28" s="559">
        <v>0.60132324695587203</v>
      </c>
    </row>
    <row r="29" spans="1:4" x14ac:dyDescent="0.2">
      <c r="A29" s="5" t="s">
        <v>46</v>
      </c>
      <c r="B29" s="561" t="s">
        <v>1</v>
      </c>
      <c r="C29" s="558" t="s">
        <v>1</v>
      </c>
      <c r="D29" s="558" t="s">
        <v>1</v>
      </c>
    </row>
    <row r="30" spans="1:4" x14ac:dyDescent="0.2">
      <c r="A30" s="2" t="s">
        <v>47</v>
      </c>
      <c r="B30" s="562">
        <v>57</v>
      </c>
      <c r="C30" s="559">
        <v>0.50260281562805198</v>
      </c>
      <c r="D30" s="559">
        <v>0.49739721417427102</v>
      </c>
    </row>
    <row r="31" spans="1:4" x14ac:dyDescent="0.2">
      <c r="A31" s="2" t="s">
        <v>48</v>
      </c>
      <c r="B31" s="562">
        <v>235</v>
      </c>
      <c r="C31" s="559">
        <v>0.37045109272003202</v>
      </c>
      <c r="D31" s="559">
        <v>0.62954890727996804</v>
      </c>
    </row>
    <row r="32" spans="1:4" x14ac:dyDescent="0.2">
      <c r="A32" s="2" t="s">
        <v>49</v>
      </c>
      <c r="B32" s="562">
        <v>173</v>
      </c>
      <c r="C32" s="559">
        <v>0.42502060532569902</v>
      </c>
      <c r="D32" s="559">
        <v>0.57497936487197898</v>
      </c>
    </row>
    <row r="33" spans="1:4" x14ac:dyDescent="0.2">
      <c r="A33" s="2" t="s">
        <v>50</v>
      </c>
      <c r="B33" s="562">
        <v>424</v>
      </c>
      <c r="C33" s="559">
        <v>0.49287050962448098</v>
      </c>
      <c r="D33" s="559">
        <v>0.50712949037551902</v>
      </c>
    </row>
    <row r="34" spans="1:4" x14ac:dyDescent="0.2">
      <c r="A34" s="5" t="s">
        <v>51</v>
      </c>
      <c r="B34" s="561" t="s">
        <v>1</v>
      </c>
      <c r="C34" s="558" t="s">
        <v>1</v>
      </c>
      <c r="D34" s="558" t="s">
        <v>1</v>
      </c>
    </row>
    <row r="35" spans="1:4" x14ac:dyDescent="0.2">
      <c r="A35" s="2" t="s">
        <v>52</v>
      </c>
      <c r="B35" s="562">
        <v>322</v>
      </c>
      <c r="C35" s="559">
        <v>0.390659719705582</v>
      </c>
      <c r="D35" s="559">
        <v>0.60934025049209595</v>
      </c>
    </row>
    <row r="36" spans="1:4" x14ac:dyDescent="0.2">
      <c r="A36" s="2" t="s">
        <v>53</v>
      </c>
      <c r="B36" s="562">
        <v>396</v>
      </c>
      <c r="C36" s="559">
        <v>0.47771078348159801</v>
      </c>
      <c r="D36" s="559">
        <v>0.52228921651840199</v>
      </c>
    </row>
    <row r="37" spans="1:4" x14ac:dyDescent="0.2">
      <c r="A37" s="2" t="s">
        <v>54</v>
      </c>
      <c r="B37" s="562">
        <v>120</v>
      </c>
      <c r="C37" s="559">
        <v>0.46161508560180697</v>
      </c>
      <c r="D37" s="559">
        <v>0.53838491439819303</v>
      </c>
    </row>
    <row r="38" spans="1:4" x14ac:dyDescent="0.2">
      <c r="A38" s="2" t="s">
        <v>55</v>
      </c>
      <c r="B38" s="562">
        <v>108</v>
      </c>
      <c r="C38" s="559">
        <v>0.512198626995087</v>
      </c>
      <c r="D38" s="559">
        <v>0.487801373004913</v>
      </c>
    </row>
    <row r="39" spans="1:4" x14ac:dyDescent="0.2">
      <c r="A39" s="5" t="s">
        <v>56</v>
      </c>
      <c r="B39" s="561" t="s">
        <v>1</v>
      </c>
      <c r="C39" s="558" t="s">
        <v>1</v>
      </c>
      <c r="D39" s="558" t="s">
        <v>1</v>
      </c>
    </row>
    <row r="40" spans="1:4" x14ac:dyDescent="0.2">
      <c r="A40" s="2" t="s">
        <v>57</v>
      </c>
      <c r="B40" s="562">
        <v>834</v>
      </c>
      <c r="C40" s="559">
        <v>0.43304228782653797</v>
      </c>
      <c r="D40" s="559">
        <v>0.56695771217346203</v>
      </c>
    </row>
    <row r="41" spans="1:4" x14ac:dyDescent="0.2">
      <c r="A41" s="2" t="s">
        <v>58</v>
      </c>
      <c r="B41" s="562">
        <v>94</v>
      </c>
      <c r="C41" s="559">
        <v>0.44320303201675398</v>
      </c>
      <c r="D41" s="559">
        <v>0.55679696798324596</v>
      </c>
    </row>
    <row r="42" spans="1:4" x14ac:dyDescent="0.2">
      <c r="A42" s="5" t="s">
        <v>59</v>
      </c>
      <c r="B42" s="561" t="s">
        <v>1</v>
      </c>
      <c r="C42" s="558" t="s">
        <v>1</v>
      </c>
      <c r="D42" s="558" t="s">
        <v>1</v>
      </c>
    </row>
    <row r="43" spans="1:4" x14ac:dyDescent="0.2">
      <c r="A43" s="2" t="s">
        <v>60</v>
      </c>
      <c r="B43" s="562">
        <v>735</v>
      </c>
      <c r="C43" s="559">
        <v>0.45846736431121798</v>
      </c>
      <c r="D43" s="559">
        <v>0.54153263568878196</v>
      </c>
    </row>
    <row r="44" spans="1:4" x14ac:dyDescent="0.2">
      <c r="A44" s="2" t="s">
        <v>61</v>
      </c>
      <c r="B44" s="562">
        <v>123</v>
      </c>
      <c r="C44" s="559">
        <v>0.24338501691818201</v>
      </c>
      <c r="D44" s="559">
        <v>0.75661498308181796</v>
      </c>
    </row>
    <row r="45" spans="1:4" x14ac:dyDescent="0.2">
      <c r="A45" s="2" t="s">
        <v>62</v>
      </c>
      <c r="B45" s="562">
        <v>80</v>
      </c>
      <c r="C45" s="559">
        <v>0.44939818978309598</v>
      </c>
      <c r="D45" s="559">
        <v>0.55060178041458097</v>
      </c>
    </row>
    <row r="46" spans="1:4" x14ac:dyDescent="0.2">
      <c r="A46" s="5" t="s">
        <v>63</v>
      </c>
      <c r="B46" s="561" t="s">
        <v>1</v>
      </c>
      <c r="C46" s="558" t="s">
        <v>1</v>
      </c>
      <c r="D46" s="558" t="s">
        <v>1</v>
      </c>
    </row>
    <row r="47" spans="1:4" x14ac:dyDescent="0.2">
      <c r="A47" s="2" t="s">
        <v>64</v>
      </c>
      <c r="B47" s="562">
        <v>108</v>
      </c>
      <c r="C47" s="559">
        <v>0.39485824108123802</v>
      </c>
      <c r="D47" s="559">
        <v>0.60514175891876198</v>
      </c>
    </row>
    <row r="48" spans="1:4" x14ac:dyDescent="0.2">
      <c r="A48" s="2" t="s">
        <v>65</v>
      </c>
      <c r="B48" s="562">
        <v>64</v>
      </c>
      <c r="C48" s="559">
        <v>0.50940078496932995</v>
      </c>
      <c r="D48" s="559">
        <v>0.49059921503067</v>
      </c>
    </row>
    <row r="49" spans="1:4" x14ac:dyDescent="0.2">
      <c r="A49" s="2" t="s">
        <v>66</v>
      </c>
      <c r="B49" s="562">
        <v>129</v>
      </c>
      <c r="C49" s="559">
        <v>0.48943382501602201</v>
      </c>
      <c r="D49" s="559">
        <v>0.51056617498397805</v>
      </c>
    </row>
    <row r="50" spans="1:4" x14ac:dyDescent="0.2">
      <c r="A50" s="2" t="s">
        <v>67</v>
      </c>
      <c r="B50" s="562">
        <v>117</v>
      </c>
      <c r="C50" s="559">
        <v>0.38045176863670299</v>
      </c>
      <c r="D50" s="559">
        <v>0.61954826116561901</v>
      </c>
    </row>
    <row r="51" spans="1:4" x14ac:dyDescent="0.2">
      <c r="A51" s="2" t="s">
        <v>68</v>
      </c>
      <c r="B51" s="562">
        <v>123</v>
      </c>
      <c r="C51" s="559">
        <v>0.32401904463768</v>
      </c>
      <c r="D51" s="559">
        <v>0.675980925559998</v>
      </c>
    </row>
    <row r="52" spans="1:4" x14ac:dyDescent="0.2">
      <c r="A52" s="2" t="s">
        <v>69</v>
      </c>
      <c r="B52" s="562">
        <v>93</v>
      </c>
      <c r="C52" s="559">
        <v>0.415448397397995</v>
      </c>
      <c r="D52" s="559">
        <v>0.58455157279968295</v>
      </c>
    </row>
    <row r="53" spans="1:4" x14ac:dyDescent="0.2">
      <c r="A53" s="2" t="s">
        <v>70</v>
      </c>
      <c r="B53" s="562">
        <v>52</v>
      </c>
      <c r="C53" s="559">
        <v>0.73771703243255604</v>
      </c>
      <c r="D53" s="559">
        <v>0.26228296756744401</v>
      </c>
    </row>
    <row r="54" spans="1:4" x14ac:dyDescent="0.2">
      <c r="A54" s="2" t="s">
        <v>71</v>
      </c>
      <c r="B54" s="562">
        <v>91</v>
      </c>
      <c r="C54" s="559">
        <v>0.29155197739601102</v>
      </c>
      <c r="D54" s="559">
        <v>0.70844799280166604</v>
      </c>
    </row>
    <row r="55" spans="1:4" x14ac:dyDescent="0.2">
      <c r="A55" s="2" t="s">
        <v>72</v>
      </c>
      <c r="B55" s="562">
        <v>51</v>
      </c>
      <c r="C55" s="559">
        <v>0.66344600915908802</v>
      </c>
      <c r="D55" s="559">
        <v>0.33655399084091198</v>
      </c>
    </row>
    <row r="56" spans="1:4" x14ac:dyDescent="0.2">
      <c r="A56" s="2" t="s">
        <v>73</v>
      </c>
      <c r="B56" s="562">
        <v>126</v>
      </c>
      <c r="C56" s="559">
        <v>0.425994962453842</v>
      </c>
      <c r="D56" s="559">
        <v>0.57400506734848</v>
      </c>
    </row>
    <row r="57" spans="1:4" x14ac:dyDescent="0.2">
      <c r="A57" s="5" t="s">
        <v>74</v>
      </c>
      <c r="B57" s="561" t="s">
        <v>1</v>
      </c>
      <c r="C57" s="558" t="s">
        <v>1</v>
      </c>
      <c r="D57" s="558" t="s">
        <v>1</v>
      </c>
    </row>
    <row r="58" spans="1:4" x14ac:dyDescent="0.2">
      <c r="A58" s="2" t="s">
        <v>75</v>
      </c>
      <c r="B58" s="562">
        <v>108</v>
      </c>
      <c r="C58" s="559">
        <v>0.39485824108123802</v>
      </c>
      <c r="D58" s="559">
        <v>0.60514175891876198</v>
      </c>
    </row>
    <row r="59" spans="1:4" x14ac:dyDescent="0.2">
      <c r="A59" s="2" t="s">
        <v>76</v>
      </c>
      <c r="B59" s="562">
        <v>565</v>
      </c>
      <c r="C59" s="559">
        <v>0.30850335955619801</v>
      </c>
      <c r="D59" s="559">
        <v>0.69149661064147905</v>
      </c>
    </row>
    <row r="60" spans="1:4" x14ac:dyDescent="0.2">
      <c r="A60" s="2" t="s">
        <v>77</v>
      </c>
      <c r="B60" s="562">
        <v>190</v>
      </c>
      <c r="C60" s="559">
        <v>0.64411866664886497</v>
      </c>
      <c r="D60" s="559">
        <v>0.35588130354881298</v>
      </c>
    </row>
    <row r="61" spans="1:4" x14ac:dyDescent="0.2">
      <c r="A61" s="2" t="s">
        <v>78</v>
      </c>
      <c r="B61" s="562">
        <v>91</v>
      </c>
      <c r="C61" s="559">
        <v>0.906053066253662</v>
      </c>
      <c r="D61" s="559">
        <v>9.3946933746337905E-2</v>
      </c>
    </row>
    <row r="62" spans="1:4" x14ac:dyDescent="0.2">
      <c r="A62" s="5" t="s">
        <v>79</v>
      </c>
      <c r="B62" s="561" t="s">
        <v>1</v>
      </c>
      <c r="C62" s="558" t="s">
        <v>1</v>
      </c>
      <c r="D62" s="558" t="s">
        <v>1</v>
      </c>
    </row>
    <row r="63" spans="1:4" x14ac:dyDescent="0.2">
      <c r="A63" s="2" t="s">
        <v>80</v>
      </c>
      <c r="B63" s="562">
        <v>782</v>
      </c>
      <c r="C63" s="559">
        <v>0.42822805047035201</v>
      </c>
      <c r="D63" s="559">
        <v>0.57177197933196999</v>
      </c>
    </row>
    <row r="64" spans="1:4" x14ac:dyDescent="0.2">
      <c r="A64" s="2" t="s">
        <v>81</v>
      </c>
      <c r="B64" s="562">
        <v>27</v>
      </c>
      <c r="C64" s="559" t="s">
        <v>1</v>
      </c>
      <c r="D64" s="559" t="s">
        <v>1</v>
      </c>
    </row>
    <row r="65" spans="1:4" x14ac:dyDescent="0.2">
      <c r="A65" s="2" t="s">
        <v>82</v>
      </c>
      <c r="B65" s="562">
        <v>49</v>
      </c>
      <c r="C65" s="559">
        <v>0.47909581661224399</v>
      </c>
      <c r="D65" s="559">
        <v>0.52090418338775601</v>
      </c>
    </row>
    <row r="66" spans="1:4" x14ac:dyDescent="0.2">
      <c r="A66" s="2" t="s">
        <v>83</v>
      </c>
      <c r="B66" s="562">
        <v>86</v>
      </c>
      <c r="C66" s="559">
        <v>0.46154630184173601</v>
      </c>
      <c r="D66" s="559">
        <v>0.53845369815826405</v>
      </c>
    </row>
    <row r="67" spans="1:4" x14ac:dyDescent="0.2">
      <c r="A67" s="5" t="s">
        <v>84</v>
      </c>
      <c r="B67" s="561" t="s">
        <v>1</v>
      </c>
      <c r="C67" s="558" t="s">
        <v>1</v>
      </c>
      <c r="D67" s="558" t="s">
        <v>1</v>
      </c>
    </row>
    <row r="68" spans="1:4" x14ac:dyDescent="0.2">
      <c r="A68" s="2" t="s">
        <v>85</v>
      </c>
      <c r="B68" s="562">
        <v>863</v>
      </c>
      <c r="C68" s="559">
        <v>0.443584203720093</v>
      </c>
      <c r="D68" s="559">
        <v>0.556415796279907</v>
      </c>
    </row>
    <row r="69" spans="1:4" x14ac:dyDescent="0.2">
      <c r="A69" s="2" t="s">
        <v>86</v>
      </c>
      <c r="B69" s="562">
        <v>14</v>
      </c>
      <c r="C69" s="559" t="s">
        <v>1</v>
      </c>
      <c r="D69" s="559" t="s">
        <v>1</v>
      </c>
    </row>
    <row r="70" spans="1:4" x14ac:dyDescent="0.2">
      <c r="A70" s="2" t="s">
        <v>87</v>
      </c>
      <c r="B70" s="562">
        <v>71</v>
      </c>
      <c r="C70" s="559">
        <v>0.27275148034095797</v>
      </c>
      <c r="D70" s="559">
        <v>0.72724854946136497</v>
      </c>
    </row>
    <row r="71" spans="1:4" x14ac:dyDescent="0.2">
      <c r="A71" s="2" t="s">
        <v>88</v>
      </c>
      <c r="B71" s="562">
        <v>5</v>
      </c>
      <c r="C71" s="559" t="s">
        <v>1</v>
      </c>
      <c r="D71" s="559" t="s">
        <v>1</v>
      </c>
    </row>
    <row r="72" spans="1:4" x14ac:dyDescent="0.2">
      <c r="A72" s="5" t="s">
        <v>89</v>
      </c>
      <c r="B72" s="561" t="s">
        <v>1</v>
      </c>
      <c r="C72" s="558" t="s">
        <v>1</v>
      </c>
      <c r="D72" s="558" t="s">
        <v>1</v>
      </c>
    </row>
    <row r="73" spans="1:4" x14ac:dyDescent="0.2">
      <c r="A73" s="2" t="s">
        <v>89</v>
      </c>
      <c r="B73" s="562">
        <v>799</v>
      </c>
      <c r="C73" s="559">
        <v>0.38614839315414401</v>
      </c>
      <c r="D73" s="559">
        <v>0.61385160684585605</v>
      </c>
    </row>
    <row r="74" spans="1:4" x14ac:dyDescent="0.2">
      <c r="A74" s="2" t="s">
        <v>90</v>
      </c>
      <c r="B74" s="562">
        <v>152</v>
      </c>
      <c r="C74" s="559">
        <v>0.80257093906402599</v>
      </c>
      <c r="D74" s="559">
        <v>0.19742907583713501</v>
      </c>
    </row>
    <row r="75" spans="1:4" x14ac:dyDescent="0.2">
      <c r="A75" s="5" t="s">
        <v>91</v>
      </c>
      <c r="B75" s="561" t="s">
        <v>1</v>
      </c>
      <c r="C75" s="558" t="s">
        <v>1</v>
      </c>
      <c r="D75" s="558" t="s">
        <v>1</v>
      </c>
    </row>
    <row r="76" spans="1:4" x14ac:dyDescent="0.2">
      <c r="A76" s="2" t="s">
        <v>92</v>
      </c>
      <c r="B76" s="562">
        <v>407</v>
      </c>
      <c r="C76" s="559">
        <v>0.38013467192649802</v>
      </c>
      <c r="D76" s="559">
        <v>0.61986529827117898</v>
      </c>
    </row>
    <row r="77" spans="1:4" x14ac:dyDescent="0.2">
      <c r="A77" s="2" t="s">
        <v>93</v>
      </c>
      <c r="B77" s="562">
        <v>170</v>
      </c>
      <c r="C77" s="559">
        <v>0.47208395600318898</v>
      </c>
      <c r="D77" s="559">
        <v>0.52791607379913297</v>
      </c>
    </row>
    <row r="78" spans="1:4" x14ac:dyDescent="0.2">
      <c r="A78" s="2" t="s">
        <v>94</v>
      </c>
      <c r="B78" s="562">
        <v>367</v>
      </c>
      <c r="C78" s="559">
        <v>0.49330461025237998</v>
      </c>
      <c r="D78" s="559">
        <v>0.50669538974761996</v>
      </c>
    </row>
    <row r="79" spans="1:4" x14ac:dyDescent="0.2">
      <c r="A79" s="5" t="s">
        <v>95</v>
      </c>
      <c r="B79" s="561" t="s">
        <v>1</v>
      </c>
      <c r="C79" s="558" t="s">
        <v>1</v>
      </c>
      <c r="D79" s="558" t="s">
        <v>1</v>
      </c>
    </row>
    <row r="80" spans="1:4" x14ac:dyDescent="0.2">
      <c r="A80" s="2" t="s">
        <v>96</v>
      </c>
      <c r="B80" s="562">
        <v>212</v>
      </c>
      <c r="C80" s="559">
        <v>0.235845342278481</v>
      </c>
      <c r="D80" s="559">
        <v>0.764154672622681</v>
      </c>
    </row>
    <row r="81" spans="1:4" x14ac:dyDescent="0.2">
      <c r="A81" s="2" t="s">
        <v>97</v>
      </c>
      <c r="B81" s="562">
        <v>162</v>
      </c>
      <c r="C81" s="559">
        <v>0.25180816650390597</v>
      </c>
      <c r="D81" s="559">
        <v>0.74819183349609397</v>
      </c>
    </row>
    <row r="82" spans="1:4" x14ac:dyDescent="0.2">
      <c r="A82" s="2" t="s">
        <v>98</v>
      </c>
      <c r="B82" s="562">
        <v>37</v>
      </c>
      <c r="C82" s="559">
        <v>0.45203414559364302</v>
      </c>
      <c r="D82" s="559">
        <v>0.54796582460403398</v>
      </c>
    </row>
    <row r="83" spans="1:4" x14ac:dyDescent="0.2">
      <c r="A83" s="2" t="s">
        <v>99</v>
      </c>
      <c r="B83" s="562">
        <v>122</v>
      </c>
      <c r="C83" s="559">
        <v>0.576346576213837</v>
      </c>
      <c r="D83" s="559">
        <v>0.423653453588486</v>
      </c>
    </row>
    <row r="84" spans="1:4" x14ac:dyDescent="0.2">
      <c r="A84" s="2" t="s">
        <v>100</v>
      </c>
      <c r="B84" s="562">
        <v>45</v>
      </c>
      <c r="C84" s="559">
        <v>0.415234714746475</v>
      </c>
      <c r="D84" s="559">
        <v>0.58476525545120195</v>
      </c>
    </row>
    <row r="85" spans="1:4" x14ac:dyDescent="0.2">
      <c r="A85" s="2" t="s">
        <v>101</v>
      </c>
      <c r="B85" s="562">
        <v>107</v>
      </c>
      <c r="C85" s="559">
        <v>0.84029078483581499</v>
      </c>
      <c r="D85" s="559">
        <v>0.15970920026302299</v>
      </c>
    </row>
    <row r="86" spans="1:4" x14ac:dyDescent="0.2">
      <c r="A86" s="2" t="s">
        <v>102</v>
      </c>
      <c r="B86" s="562">
        <v>33</v>
      </c>
      <c r="C86" s="559">
        <v>0.86412566900253296</v>
      </c>
      <c r="D86" s="559">
        <v>0.13587431609630601</v>
      </c>
    </row>
    <row r="87" spans="1:4" x14ac:dyDescent="0.2">
      <c r="A87" s="2" t="s">
        <v>103</v>
      </c>
      <c r="B87" s="562">
        <v>46</v>
      </c>
      <c r="C87" s="559">
        <v>0.71805500984191895</v>
      </c>
      <c r="D87" s="559">
        <v>0.281944960355759</v>
      </c>
    </row>
    <row r="88" spans="1:4" x14ac:dyDescent="0.2">
      <c r="A88" s="2" t="s">
        <v>104</v>
      </c>
      <c r="B88" s="562">
        <v>175</v>
      </c>
      <c r="C88" s="559">
        <v>0.38102060556411699</v>
      </c>
      <c r="D88" s="559">
        <v>0.61897939443588301</v>
      </c>
    </row>
    <row r="89" spans="1:4" x14ac:dyDescent="0.2">
      <c r="A89" s="5" t="s">
        <v>105</v>
      </c>
      <c r="B89" s="561" t="s">
        <v>1</v>
      </c>
      <c r="C89" s="558" t="s">
        <v>1</v>
      </c>
      <c r="D89" s="558" t="s">
        <v>1</v>
      </c>
    </row>
    <row r="90" spans="1:4" x14ac:dyDescent="0.2">
      <c r="A90" s="2" t="s">
        <v>106</v>
      </c>
      <c r="B90" s="562">
        <v>113</v>
      </c>
      <c r="C90" s="559">
        <v>0.43996796011924699</v>
      </c>
      <c r="D90" s="559">
        <v>0.56003201007842995</v>
      </c>
    </row>
    <row r="91" spans="1:4" x14ac:dyDescent="0.2">
      <c r="A91" s="2" t="s">
        <v>107</v>
      </c>
      <c r="B91" s="562">
        <v>254</v>
      </c>
      <c r="C91" s="559">
        <v>0.404177665710449</v>
      </c>
      <c r="D91" s="559">
        <v>0.595822334289551</v>
      </c>
    </row>
    <row r="92" spans="1:4" x14ac:dyDescent="0.2">
      <c r="A92" s="2" t="s">
        <v>108</v>
      </c>
      <c r="B92" s="562">
        <v>443</v>
      </c>
      <c r="C92" s="559">
        <v>0.45692777633666998</v>
      </c>
      <c r="D92" s="559">
        <v>0.54307222366332997</v>
      </c>
    </row>
    <row r="93" spans="1:4" x14ac:dyDescent="0.2">
      <c r="A93" s="2" t="s">
        <v>109</v>
      </c>
      <c r="B93" s="562">
        <v>77</v>
      </c>
      <c r="C93" s="559">
        <v>0.48827460408210799</v>
      </c>
      <c r="D93" s="559">
        <v>0.51172542572021495</v>
      </c>
    </row>
    <row r="94" spans="1:4" x14ac:dyDescent="0.2">
      <c r="A94" s="5" t="s">
        <v>110</v>
      </c>
      <c r="B94" s="561" t="s">
        <v>1</v>
      </c>
      <c r="C94" s="558" t="s">
        <v>1</v>
      </c>
      <c r="D94" s="558" t="s">
        <v>1</v>
      </c>
    </row>
    <row r="95" spans="1:4" x14ac:dyDescent="0.2">
      <c r="A95" s="2" t="s">
        <v>106</v>
      </c>
      <c r="B95" s="562">
        <v>191</v>
      </c>
      <c r="C95" s="559">
        <v>0.42885363101959201</v>
      </c>
      <c r="D95" s="559">
        <v>0.57114636898040805</v>
      </c>
    </row>
    <row r="96" spans="1:4" x14ac:dyDescent="0.2">
      <c r="A96" s="2" t="s">
        <v>107</v>
      </c>
      <c r="B96" s="562">
        <v>302</v>
      </c>
      <c r="C96" s="559">
        <v>0.40353500843048101</v>
      </c>
      <c r="D96" s="559">
        <v>0.59646499156951904</v>
      </c>
    </row>
    <row r="97" spans="1:4" x14ac:dyDescent="0.2">
      <c r="A97" s="2" t="s">
        <v>108</v>
      </c>
      <c r="B97" s="562">
        <v>351</v>
      </c>
      <c r="C97" s="559">
        <v>0.479285508394241</v>
      </c>
      <c r="D97" s="559">
        <v>0.52071452140808105</v>
      </c>
    </row>
    <row r="98" spans="1:4" x14ac:dyDescent="0.2">
      <c r="A98" s="2" t="s">
        <v>109</v>
      </c>
      <c r="B98" s="562">
        <v>43</v>
      </c>
      <c r="C98" s="559">
        <v>0.50802767276763905</v>
      </c>
      <c r="D98" s="559">
        <v>0.49197232723236101</v>
      </c>
    </row>
    <row r="99" spans="1:4" x14ac:dyDescent="0.2">
      <c r="A99" s="5" t="s">
        <v>111</v>
      </c>
      <c r="B99" s="561" t="s">
        <v>1</v>
      </c>
      <c r="C99" s="558" t="s">
        <v>1</v>
      </c>
      <c r="D99" s="558" t="s">
        <v>1</v>
      </c>
    </row>
    <row r="100" spans="1:4" x14ac:dyDescent="0.2">
      <c r="A100" s="2" t="s">
        <v>112</v>
      </c>
      <c r="B100" s="562">
        <v>64</v>
      </c>
      <c r="C100" s="559">
        <v>0.27152413129806502</v>
      </c>
      <c r="D100" s="559">
        <v>0.72847586870193504</v>
      </c>
    </row>
    <row r="101" spans="1:4" x14ac:dyDescent="0.2">
      <c r="A101" s="2" t="s">
        <v>113</v>
      </c>
      <c r="B101" s="562">
        <v>196</v>
      </c>
      <c r="C101" s="559">
        <v>0.33209982514381398</v>
      </c>
      <c r="D101" s="559">
        <v>0.66790014505386397</v>
      </c>
    </row>
    <row r="102" spans="1:4" x14ac:dyDescent="0.2">
      <c r="A102" s="2" t="s">
        <v>114</v>
      </c>
      <c r="B102" s="562">
        <v>219</v>
      </c>
      <c r="C102" s="559">
        <v>0.47376790642738298</v>
      </c>
      <c r="D102" s="559">
        <v>0.52623212337493896</v>
      </c>
    </row>
    <row r="103" spans="1:4" x14ac:dyDescent="0.2">
      <c r="A103" s="2" t="s">
        <v>115</v>
      </c>
      <c r="B103" s="562">
        <v>138</v>
      </c>
      <c r="C103" s="559">
        <v>0.39224416017532299</v>
      </c>
      <c r="D103" s="559">
        <v>0.60775583982467696</v>
      </c>
    </row>
    <row r="104" spans="1:4" x14ac:dyDescent="0.2">
      <c r="A104" s="2" t="s">
        <v>116</v>
      </c>
      <c r="B104" s="562">
        <v>121</v>
      </c>
      <c r="C104" s="559">
        <v>0.542882680892944</v>
      </c>
      <c r="D104" s="559">
        <v>0.457117319107056</v>
      </c>
    </row>
    <row r="105" spans="1:4" x14ac:dyDescent="0.2">
      <c r="A105" s="2" t="s">
        <v>117</v>
      </c>
      <c r="B105" s="562">
        <v>121</v>
      </c>
      <c r="C105" s="559">
        <v>0.55139350891113303</v>
      </c>
      <c r="D105" s="559">
        <v>0.44860646128654502</v>
      </c>
    </row>
    <row r="106" spans="1:4" x14ac:dyDescent="0.2">
      <c r="A106" s="2" t="s">
        <v>118</v>
      </c>
      <c r="B106" s="562">
        <v>88</v>
      </c>
      <c r="C106" s="559">
        <v>0.55741876363754295</v>
      </c>
      <c r="D106" s="559">
        <v>0.442581236362457</v>
      </c>
    </row>
    <row r="107" spans="1:4" x14ac:dyDescent="0.2">
      <c r="A107" s="5" t="s">
        <v>111</v>
      </c>
      <c r="B107" s="561" t="s">
        <v>1</v>
      </c>
      <c r="C107" s="558" t="s">
        <v>1</v>
      </c>
      <c r="D107" s="558" t="s">
        <v>1</v>
      </c>
    </row>
    <row r="108" spans="1:4" x14ac:dyDescent="0.2">
      <c r="A108" s="2" t="s">
        <v>119</v>
      </c>
      <c r="B108" s="562">
        <v>260</v>
      </c>
      <c r="C108" s="559">
        <v>0.31183490157127403</v>
      </c>
      <c r="D108" s="559">
        <v>0.68816512823104903</v>
      </c>
    </row>
    <row r="109" spans="1:4" x14ac:dyDescent="0.2">
      <c r="A109" s="2" t="s">
        <v>120</v>
      </c>
      <c r="B109" s="562">
        <v>291</v>
      </c>
      <c r="C109" s="559">
        <v>0.42672556638717701</v>
      </c>
      <c r="D109" s="559">
        <v>0.57327443361282304</v>
      </c>
    </row>
    <row r="110" spans="1:4" x14ac:dyDescent="0.2">
      <c r="A110" s="2" t="s">
        <v>121</v>
      </c>
      <c r="B110" s="562">
        <v>187</v>
      </c>
      <c r="C110" s="559">
        <v>0.52727371454238903</v>
      </c>
      <c r="D110" s="559">
        <v>0.47272628545761097</v>
      </c>
    </row>
    <row r="111" spans="1:4" x14ac:dyDescent="0.2">
      <c r="A111" s="2" t="s">
        <v>122</v>
      </c>
      <c r="B111" s="562">
        <v>209</v>
      </c>
      <c r="C111" s="559">
        <v>0.55403405427932695</v>
      </c>
      <c r="D111" s="559">
        <v>0.445965945720673</v>
      </c>
    </row>
    <row r="112" spans="1:4" x14ac:dyDescent="0.2">
      <c r="A112" s="5" t="s">
        <v>111</v>
      </c>
      <c r="B112" s="561" t="s">
        <v>1</v>
      </c>
      <c r="C112" s="558" t="s">
        <v>1</v>
      </c>
      <c r="D112" s="558" t="s">
        <v>1</v>
      </c>
    </row>
    <row r="113" spans="1:4" x14ac:dyDescent="0.2">
      <c r="A113" s="2" t="s">
        <v>119</v>
      </c>
      <c r="B113" s="562">
        <v>260</v>
      </c>
      <c r="C113" s="559">
        <v>0.31183490157127403</v>
      </c>
      <c r="D113" s="559">
        <v>0.68816512823104903</v>
      </c>
    </row>
    <row r="114" spans="1:4" x14ac:dyDescent="0.2">
      <c r="A114" s="2" t="s">
        <v>123</v>
      </c>
      <c r="B114" s="562">
        <v>357</v>
      </c>
      <c r="C114" s="559">
        <v>0.44037342071533198</v>
      </c>
      <c r="D114" s="559">
        <v>0.55962657928466797</v>
      </c>
    </row>
    <row r="115" spans="1:4" x14ac:dyDescent="0.2">
      <c r="A115" s="2" t="s">
        <v>124</v>
      </c>
      <c r="B115" s="562">
        <v>330</v>
      </c>
      <c r="C115" s="559">
        <v>0.54883575439453103</v>
      </c>
      <c r="D115" s="559">
        <v>0.45116421580314597</v>
      </c>
    </row>
    <row r="116" spans="1:4" x14ac:dyDescent="0.2">
      <c r="A116" s="5" t="s">
        <v>125</v>
      </c>
      <c r="B116" s="561" t="s">
        <v>1</v>
      </c>
      <c r="C116" s="558" t="s">
        <v>1</v>
      </c>
      <c r="D116" s="558" t="s">
        <v>1</v>
      </c>
    </row>
    <row r="117" spans="1:4" x14ac:dyDescent="0.2">
      <c r="A117" s="2" t="s">
        <v>126</v>
      </c>
      <c r="B117" s="562">
        <v>134</v>
      </c>
      <c r="C117" s="559">
        <v>0.439636319875717</v>
      </c>
      <c r="D117" s="559">
        <v>0.56036365032196001</v>
      </c>
    </row>
    <row r="118" spans="1:4" x14ac:dyDescent="0.2">
      <c r="A118" s="2" t="s">
        <v>127</v>
      </c>
      <c r="B118" s="562">
        <v>36</v>
      </c>
      <c r="C118" s="559">
        <v>0.52391111850738503</v>
      </c>
      <c r="D118" s="559">
        <v>0.47608888149261502</v>
      </c>
    </row>
    <row r="119" spans="1:4" x14ac:dyDescent="0.2">
      <c r="A119" s="2" t="s">
        <v>128</v>
      </c>
      <c r="B119" s="562">
        <v>59</v>
      </c>
      <c r="C119" s="559">
        <v>0.327560395002365</v>
      </c>
      <c r="D119" s="559">
        <v>0.67243957519531194</v>
      </c>
    </row>
    <row r="120" spans="1:4" x14ac:dyDescent="0.2">
      <c r="A120" s="2" t="s">
        <v>129</v>
      </c>
      <c r="B120" s="562">
        <v>138</v>
      </c>
      <c r="C120" s="559">
        <v>0.40145245194435097</v>
      </c>
      <c r="D120" s="559">
        <v>0.59854757785797097</v>
      </c>
    </row>
    <row r="121" spans="1:4" x14ac:dyDescent="0.2">
      <c r="A121" s="2" t="s">
        <v>130</v>
      </c>
      <c r="B121" s="562">
        <v>128</v>
      </c>
      <c r="C121" s="559">
        <v>0.41773468255996699</v>
      </c>
      <c r="D121" s="559">
        <v>0.58226531744003296</v>
      </c>
    </row>
    <row r="122" spans="1:4" x14ac:dyDescent="0.2">
      <c r="A122" s="2" t="s">
        <v>131</v>
      </c>
      <c r="B122" s="562">
        <v>96</v>
      </c>
      <c r="C122" s="559">
        <v>0.38004699349403398</v>
      </c>
      <c r="D122" s="559">
        <v>0.61995297670364402</v>
      </c>
    </row>
    <row r="123" spans="1:4" x14ac:dyDescent="0.2">
      <c r="A123" s="2" t="s">
        <v>132</v>
      </c>
      <c r="B123" s="562">
        <v>41</v>
      </c>
      <c r="C123" s="559">
        <v>0.710177421569824</v>
      </c>
      <c r="D123" s="559">
        <v>0.289822608232498</v>
      </c>
    </row>
    <row r="124" spans="1:4" x14ac:dyDescent="0.2">
      <c r="A124" s="3" t="s">
        <v>133</v>
      </c>
      <c r="B124" s="563">
        <v>255</v>
      </c>
      <c r="C124" s="560">
        <v>0.474922984838486</v>
      </c>
      <c r="D124" s="560">
        <v>0.525077044963837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403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67" t="s">
        <v>1</v>
      </c>
      <c r="C6" s="564" t="s">
        <v>1</v>
      </c>
      <c r="D6" s="564" t="s">
        <v>1</v>
      </c>
    </row>
    <row r="7" spans="1:4" x14ac:dyDescent="0.2">
      <c r="A7" s="2" t="s">
        <v>26</v>
      </c>
      <c r="B7" s="568">
        <v>910</v>
      </c>
      <c r="C7" s="565">
        <v>0.47799032926559398</v>
      </c>
      <c r="D7" s="565">
        <v>0.52200967073440596</v>
      </c>
    </row>
    <row r="8" spans="1:4" x14ac:dyDescent="0.2">
      <c r="A8" s="5" t="s">
        <v>27</v>
      </c>
      <c r="B8" s="567" t="s">
        <v>1</v>
      </c>
      <c r="C8" s="564" t="s">
        <v>1</v>
      </c>
      <c r="D8" s="564" t="s">
        <v>1</v>
      </c>
    </row>
    <row r="9" spans="1:4" x14ac:dyDescent="0.2">
      <c r="A9" s="2" t="s">
        <v>28</v>
      </c>
      <c r="B9" s="568">
        <v>313</v>
      </c>
      <c r="C9" s="565">
        <v>0.434428721666336</v>
      </c>
      <c r="D9" s="565">
        <v>0.565571248531342</v>
      </c>
    </row>
    <row r="10" spans="1:4" x14ac:dyDescent="0.2">
      <c r="A10" s="2" t="s">
        <v>29</v>
      </c>
      <c r="B10" s="568">
        <v>43</v>
      </c>
      <c r="C10" s="565">
        <v>0.62951868772506703</v>
      </c>
      <c r="D10" s="565">
        <v>0.37048134207725503</v>
      </c>
    </row>
    <row r="11" spans="1:4" x14ac:dyDescent="0.2">
      <c r="A11" s="2" t="s">
        <v>30</v>
      </c>
      <c r="B11" s="568">
        <v>138</v>
      </c>
      <c r="C11" s="565">
        <v>0.448397517204285</v>
      </c>
      <c r="D11" s="565">
        <v>0.551602482795715</v>
      </c>
    </row>
    <row r="12" spans="1:4" x14ac:dyDescent="0.2">
      <c r="A12" s="2" t="s">
        <v>31</v>
      </c>
      <c r="B12" s="568">
        <v>166</v>
      </c>
      <c r="C12" s="565">
        <v>0.49011820554733299</v>
      </c>
      <c r="D12" s="565">
        <v>0.50988179445266701</v>
      </c>
    </row>
    <row r="13" spans="1:4" x14ac:dyDescent="0.2">
      <c r="A13" s="2" t="s">
        <v>32</v>
      </c>
      <c r="B13" s="568">
        <v>72</v>
      </c>
      <c r="C13" s="565">
        <v>0.54250460863113403</v>
      </c>
      <c r="D13" s="565">
        <v>0.45749542117118802</v>
      </c>
    </row>
    <row r="14" spans="1:4" x14ac:dyDescent="0.2">
      <c r="A14" s="2" t="s">
        <v>33</v>
      </c>
      <c r="B14" s="568">
        <v>150</v>
      </c>
      <c r="C14" s="565">
        <v>0.56925743818283103</v>
      </c>
      <c r="D14" s="565">
        <v>0.43074256181716902</v>
      </c>
    </row>
    <row r="15" spans="1:4" x14ac:dyDescent="0.2">
      <c r="A15" s="5" t="s">
        <v>34</v>
      </c>
      <c r="B15" s="567" t="s">
        <v>1</v>
      </c>
      <c r="C15" s="564" t="s">
        <v>1</v>
      </c>
      <c r="D15" s="564" t="s">
        <v>1</v>
      </c>
    </row>
    <row r="16" spans="1:4" x14ac:dyDescent="0.2">
      <c r="A16" s="2" t="s">
        <v>35</v>
      </c>
      <c r="B16" s="568">
        <v>596</v>
      </c>
      <c r="C16" s="565">
        <v>0.477777779102325</v>
      </c>
      <c r="D16" s="565">
        <v>0.522222220897675</v>
      </c>
    </row>
    <row r="17" spans="1:4" x14ac:dyDescent="0.2">
      <c r="A17" s="2" t="s">
        <v>36</v>
      </c>
      <c r="B17" s="568">
        <v>42</v>
      </c>
      <c r="C17" s="565">
        <v>0.32549512386321999</v>
      </c>
      <c r="D17" s="565">
        <v>0.67450487613678001</v>
      </c>
    </row>
    <row r="18" spans="1:4" x14ac:dyDescent="0.2">
      <c r="A18" s="2" t="s">
        <v>37</v>
      </c>
      <c r="B18" s="568">
        <v>205</v>
      </c>
      <c r="C18" s="565">
        <v>0.56763577461242698</v>
      </c>
      <c r="D18" s="565">
        <v>0.43236422538757302</v>
      </c>
    </row>
    <row r="19" spans="1:4" x14ac:dyDescent="0.2">
      <c r="A19" s="2" t="s">
        <v>38</v>
      </c>
      <c r="B19" s="568">
        <v>46</v>
      </c>
      <c r="C19" s="565">
        <v>0.45053049921989402</v>
      </c>
      <c r="D19" s="565">
        <v>0.54946947097778298</v>
      </c>
    </row>
    <row r="20" spans="1:4" x14ac:dyDescent="0.2">
      <c r="A20" s="5" t="s">
        <v>39</v>
      </c>
      <c r="B20" s="567" t="s">
        <v>1</v>
      </c>
      <c r="C20" s="564" t="s">
        <v>1</v>
      </c>
      <c r="D20" s="564" t="s">
        <v>1</v>
      </c>
    </row>
    <row r="21" spans="1:4" x14ac:dyDescent="0.2">
      <c r="A21" s="2" t="s">
        <v>35</v>
      </c>
      <c r="B21" s="568">
        <v>596</v>
      </c>
      <c r="C21" s="565">
        <v>0.477777779102325</v>
      </c>
      <c r="D21" s="565">
        <v>0.522222220897675</v>
      </c>
    </row>
    <row r="22" spans="1:4" x14ac:dyDescent="0.2">
      <c r="A22" s="2" t="s">
        <v>40</v>
      </c>
      <c r="B22" s="568">
        <v>20</v>
      </c>
      <c r="C22" s="565" t="s">
        <v>1</v>
      </c>
      <c r="D22" s="565" t="s">
        <v>1</v>
      </c>
    </row>
    <row r="23" spans="1:4" x14ac:dyDescent="0.2">
      <c r="A23" s="2" t="s">
        <v>41</v>
      </c>
      <c r="B23" s="568">
        <v>20</v>
      </c>
      <c r="C23" s="565" t="s">
        <v>1</v>
      </c>
      <c r="D23" s="565" t="s">
        <v>1</v>
      </c>
    </row>
    <row r="24" spans="1:4" x14ac:dyDescent="0.2">
      <c r="A24" s="2" t="s">
        <v>42</v>
      </c>
      <c r="B24" s="568">
        <v>2</v>
      </c>
      <c r="C24" s="565" t="s">
        <v>1</v>
      </c>
      <c r="D24" s="565" t="s">
        <v>1</v>
      </c>
    </row>
    <row r="25" spans="1:4" x14ac:dyDescent="0.2">
      <c r="A25" s="2" t="s">
        <v>43</v>
      </c>
      <c r="B25" s="568">
        <v>0</v>
      </c>
      <c r="C25" s="565" t="s">
        <v>1</v>
      </c>
      <c r="D25" s="565" t="s">
        <v>1</v>
      </c>
    </row>
    <row r="26" spans="1:4" x14ac:dyDescent="0.2">
      <c r="A26" s="2" t="s">
        <v>37</v>
      </c>
      <c r="B26" s="568">
        <v>205</v>
      </c>
      <c r="C26" s="565">
        <v>0.56763577461242698</v>
      </c>
      <c r="D26" s="565">
        <v>0.43236422538757302</v>
      </c>
    </row>
    <row r="27" spans="1:4" x14ac:dyDescent="0.2">
      <c r="A27" s="2" t="s">
        <v>44</v>
      </c>
      <c r="B27" s="568">
        <v>6</v>
      </c>
      <c r="C27" s="565" t="s">
        <v>1</v>
      </c>
      <c r="D27" s="565" t="s">
        <v>1</v>
      </c>
    </row>
    <row r="28" spans="1:4" x14ac:dyDescent="0.2">
      <c r="A28" s="2" t="s">
        <v>45</v>
      </c>
      <c r="B28" s="568">
        <v>40</v>
      </c>
      <c r="C28" s="565">
        <v>0.46138259768486001</v>
      </c>
      <c r="D28" s="565">
        <v>0.53861737251281705</v>
      </c>
    </row>
    <row r="29" spans="1:4" x14ac:dyDescent="0.2">
      <c r="A29" s="5" t="s">
        <v>46</v>
      </c>
      <c r="B29" s="567" t="s">
        <v>1</v>
      </c>
      <c r="C29" s="564" t="s">
        <v>1</v>
      </c>
      <c r="D29" s="564" t="s">
        <v>1</v>
      </c>
    </row>
    <row r="30" spans="1:4" x14ac:dyDescent="0.2">
      <c r="A30" s="2" t="s">
        <v>47</v>
      </c>
      <c r="B30" s="568">
        <v>50</v>
      </c>
      <c r="C30" s="565">
        <v>0.41407722234726002</v>
      </c>
      <c r="D30" s="565">
        <v>0.58592277765274003</v>
      </c>
    </row>
    <row r="31" spans="1:4" x14ac:dyDescent="0.2">
      <c r="A31" s="2" t="s">
        <v>48</v>
      </c>
      <c r="B31" s="568">
        <v>231</v>
      </c>
      <c r="C31" s="565">
        <v>0.488840371370316</v>
      </c>
      <c r="D31" s="565">
        <v>0.51115959882736195</v>
      </c>
    </row>
    <row r="32" spans="1:4" x14ac:dyDescent="0.2">
      <c r="A32" s="2" t="s">
        <v>49</v>
      </c>
      <c r="B32" s="568">
        <v>162</v>
      </c>
      <c r="C32" s="565">
        <v>0.47132477164268499</v>
      </c>
      <c r="D32" s="565">
        <v>0.52867519855499301</v>
      </c>
    </row>
    <row r="33" spans="1:4" x14ac:dyDescent="0.2">
      <c r="A33" s="2" t="s">
        <v>50</v>
      </c>
      <c r="B33" s="568">
        <v>407</v>
      </c>
      <c r="C33" s="565">
        <v>0.46748808026313798</v>
      </c>
      <c r="D33" s="565">
        <v>0.53251188993454002</v>
      </c>
    </row>
    <row r="34" spans="1:4" x14ac:dyDescent="0.2">
      <c r="A34" s="5" t="s">
        <v>51</v>
      </c>
      <c r="B34" s="567" t="s">
        <v>1</v>
      </c>
      <c r="C34" s="564" t="s">
        <v>1</v>
      </c>
      <c r="D34" s="564" t="s">
        <v>1</v>
      </c>
    </row>
    <row r="35" spans="1:4" x14ac:dyDescent="0.2">
      <c r="A35" s="2" t="s">
        <v>52</v>
      </c>
      <c r="B35" s="568">
        <v>300</v>
      </c>
      <c r="C35" s="565">
        <v>0.44749084115028398</v>
      </c>
      <c r="D35" s="565">
        <v>0.55250912904739402</v>
      </c>
    </row>
    <row r="36" spans="1:4" x14ac:dyDescent="0.2">
      <c r="A36" s="2" t="s">
        <v>53</v>
      </c>
      <c r="B36" s="568">
        <v>380</v>
      </c>
      <c r="C36" s="565">
        <v>0.55656731128692605</v>
      </c>
      <c r="D36" s="565">
        <v>0.44343265891075101</v>
      </c>
    </row>
    <row r="37" spans="1:4" x14ac:dyDescent="0.2">
      <c r="A37" s="2" t="s">
        <v>54</v>
      </c>
      <c r="B37" s="568">
        <v>118</v>
      </c>
      <c r="C37" s="565">
        <v>0.438820600509644</v>
      </c>
      <c r="D37" s="565">
        <v>0.561179399490356</v>
      </c>
    </row>
    <row r="38" spans="1:4" x14ac:dyDescent="0.2">
      <c r="A38" s="2" t="s">
        <v>55</v>
      </c>
      <c r="B38" s="568">
        <v>105</v>
      </c>
      <c r="C38" s="565">
        <v>0.44775646924972501</v>
      </c>
      <c r="D38" s="565">
        <v>0.55224353075027499</v>
      </c>
    </row>
    <row r="39" spans="1:4" x14ac:dyDescent="0.2">
      <c r="A39" s="5" t="s">
        <v>56</v>
      </c>
      <c r="B39" s="567" t="s">
        <v>1</v>
      </c>
      <c r="C39" s="564" t="s">
        <v>1</v>
      </c>
      <c r="D39" s="564" t="s">
        <v>1</v>
      </c>
    </row>
    <row r="40" spans="1:4" x14ac:dyDescent="0.2">
      <c r="A40" s="2" t="s">
        <v>57</v>
      </c>
      <c r="B40" s="568">
        <v>793</v>
      </c>
      <c r="C40" s="565">
        <v>0.44724860787391701</v>
      </c>
      <c r="D40" s="565">
        <v>0.55275136232376099</v>
      </c>
    </row>
    <row r="41" spans="1:4" x14ac:dyDescent="0.2">
      <c r="A41" s="2" t="s">
        <v>58</v>
      </c>
      <c r="B41" s="568">
        <v>92</v>
      </c>
      <c r="C41" s="565">
        <v>0.58489733934402499</v>
      </c>
      <c r="D41" s="565">
        <v>0.41510266065597501</v>
      </c>
    </row>
    <row r="42" spans="1:4" x14ac:dyDescent="0.2">
      <c r="A42" s="5" t="s">
        <v>59</v>
      </c>
      <c r="B42" s="567" t="s">
        <v>1</v>
      </c>
      <c r="C42" s="564" t="s">
        <v>1</v>
      </c>
      <c r="D42" s="564" t="s">
        <v>1</v>
      </c>
    </row>
    <row r="43" spans="1:4" x14ac:dyDescent="0.2">
      <c r="A43" s="2" t="s">
        <v>60</v>
      </c>
      <c r="B43" s="568">
        <v>700</v>
      </c>
      <c r="C43" s="565">
        <v>0.45911294221878102</v>
      </c>
      <c r="D43" s="565">
        <v>0.54088705778121904</v>
      </c>
    </row>
    <row r="44" spans="1:4" x14ac:dyDescent="0.2">
      <c r="A44" s="2" t="s">
        <v>61</v>
      </c>
      <c r="B44" s="568">
        <v>116</v>
      </c>
      <c r="C44" s="565">
        <v>0.38335415720939597</v>
      </c>
      <c r="D44" s="565">
        <v>0.61664587259292603</v>
      </c>
    </row>
    <row r="45" spans="1:4" x14ac:dyDescent="0.2">
      <c r="A45" s="2" t="s">
        <v>62</v>
      </c>
      <c r="B45" s="568">
        <v>79</v>
      </c>
      <c r="C45" s="565">
        <v>0.59648633003234897</v>
      </c>
      <c r="D45" s="565">
        <v>0.40351364016532898</v>
      </c>
    </row>
    <row r="46" spans="1:4" x14ac:dyDescent="0.2">
      <c r="A46" s="5" t="s">
        <v>63</v>
      </c>
      <c r="B46" s="567" t="s">
        <v>1</v>
      </c>
      <c r="C46" s="564" t="s">
        <v>1</v>
      </c>
      <c r="D46" s="564" t="s">
        <v>1</v>
      </c>
    </row>
    <row r="47" spans="1:4" x14ac:dyDescent="0.2">
      <c r="A47" s="2" t="s">
        <v>64</v>
      </c>
      <c r="B47" s="568">
        <v>102</v>
      </c>
      <c r="C47" s="565">
        <v>0.45806351304054299</v>
      </c>
      <c r="D47" s="565">
        <v>0.54193645715713501</v>
      </c>
    </row>
    <row r="48" spans="1:4" x14ac:dyDescent="0.2">
      <c r="A48" s="2" t="s">
        <v>65</v>
      </c>
      <c r="B48" s="568">
        <v>61</v>
      </c>
      <c r="C48" s="565">
        <v>0.48512104153633101</v>
      </c>
      <c r="D48" s="565">
        <v>0.51487898826599099</v>
      </c>
    </row>
    <row r="49" spans="1:4" x14ac:dyDescent="0.2">
      <c r="A49" s="2" t="s">
        <v>66</v>
      </c>
      <c r="B49" s="568">
        <v>122</v>
      </c>
      <c r="C49" s="565">
        <v>0.44673565030098</v>
      </c>
      <c r="D49" s="565">
        <v>0.553264379501343</v>
      </c>
    </row>
    <row r="50" spans="1:4" x14ac:dyDescent="0.2">
      <c r="A50" s="2" t="s">
        <v>67</v>
      </c>
      <c r="B50" s="568">
        <v>110</v>
      </c>
      <c r="C50" s="565">
        <v>0.39719709753990201</v>
      </c>
      <c r="D50" s="565">
        <v>0.60280293226242099</v>
      </c>
    </row>
    <row r="51" spans="1:4" x14ac:dyDescent="0.2">
      <c r="A51" s="2" t="s">
        <v>68</v>
      </c>
      <c r="B51" s="568">
        <v>114</v>
      </c>
      <c r="C51" s="565">
        <v>0.43834963440895103</v>
      </c>
      <c r="D51" s="565">
        <v>0.56165033578872703</v>
      </c>
    </row>
    <row r="52" spans="1:4" x14ac:dyDescent="0.2">
      <c r="A52" s="2" t="s">
        <v>69</v>
      </c>
      <c r="B52" s="568">
        <v>92</v>
      </c>
      <c r="C52" s="565">
        <v>0.51218867301940896</v>
      </c>
      <c r="D52" s="565">
        <v>0.48781129717826799</v>
      </c>
    </row>
    <row r="53" spans="1:4" x14ac:dyDescent="0.2">
      <c r="A53" s="2" t="s">
        <v>70</v>
      </c>
      <c r="B53" s="568">
        <v>51</v>
      </c>
      <c r="C53" s="565">
        <v>0.61950361728668202</v>
      </c>
      <c r="D53" s="565">
        <v>0.38049635291099498</v>
      </c>
    </row>
    <row r="54" spans="1:4" x14ac:dyDescent="0.2">
      <c r="A54" s="2" t="s">
        <v>71</v>
      </c>
      <c r="B54" s="568">
        <v>91</v>
      </c>
      <c r="C54" s="565">
        <v>0.54366701841354403</v>
      </c>
      <c r="D54" s="565">
        <v>0.45633301138877902</v>
      </c>
    </row>
    <row r="55" spans="1:4" x14ac:dyDescent="0.2">
      <c r="A55" s="2" t="s">
        <v>72</v>
      </c>
      <c r="B55" s="568">
        <v>48</v>
      </c>
      <c r="C55" s="565">
        <v>0.54328930377960205</v>
      </c>
      <c r="D55" s="565">
        <v>0.456710696220398</v>
      </c>
    </row>
    <row r="56" spans="1:4" x14ac:dyDescent="0.2">
      <c r="A56" s="2" t="s">
        <v>73</v>
      </c>
      <c r="B56" s="568">
        <v>119</v>
      </c>
      <c r="C56" s="565">
        <v>0.45149210095405601</v>
      </c>
      <c r="D56" s="565">
        <v>0.54850792884826705</v>
      </c>
    </row>
    <row r="57" spans="1:4" x14ac:dyDescent="0.2">
      <c r="A57" s="5" t="s">
        <v>74</v>
      </c>
      <c r="B57" s="567" t="s">
        <v>1</v>
      </c>
      <c r="C57" s="564" t="s">
        <v>1</v>
      </c>
      <c r="D57" s="564" t="s">
        <v>1</v>
      </c>
    </row>
    <row r="58" spans="1:4" x14ac:dyDescent="0.2">
      <c r="A58" s="2" t="s">
        <v>75</v>
      </c>
      <c r="B58" s="568">
        <v>102</v>
      </c>
      <c r="C58" s="565">
        <v>0.45806351304054299</v>
      </c>
      <c r="D58" s="565">
        <v>0.54193645715713501</v>
      </c>
    </row>
    <row r="59" spans="1:4" x14ac:dyDescent="0.2">
      <c r="A59" s="2" t="s">
        <v>76</v>
      </c>
      <c r="B59" s="568">
        <v>536</v>
      </c>
      <c r="C59" s="565">
        <v>0.48334687948226901</v>
      </c>
      <c r="D59" s="565">
        <v>0.51665312051773105</v>
      </c>
    </row>
    <row r="60" spans="1:4" x14ac:dyDescent="0.2">
      <c r="A60" s="2" t="s">
        <v>77</v>
      </c>
      <c r="B60" s="568">
        <v>186</v>
      </c>
      <c r="C60" s="565">
        <v>0.53795170783996604</v>
      </c>
      <c r="D60" s="565">
        <v>0.46204832196235701</v>
      </c>
    </row>
    <row r="61" spans="1:4" x14ac:dyDescent="0.2">
      <c r="A61" s="2" t="s">
        <v>78</v>
      </c>
      <c r="B61" s="568">
        <v>86</v>
      </c>
      <c r="C61" s="565">
        <v>0.29382222890853898</v>
      </c>
      <c r="D61" s="565">
        <v>0.70617777109146096</v>
      </c>
    </row>
    <row r="62" spans="1:4" x14ac:dyDescent="0.2">
      <c r="A62" s="5" t="s">
        <v>79</v>
      </c>
      <c r="B62" s="567" t="s">
        <v>1</v>
      </c>
      <c r="C62" s="564" t="s">
        <v>1</v>
      </c>
      <c r="D62" s="564" t="s">
        <v>1</v>
      </c>
    </row>
    <row r="63" spans="1:4" x14ac:dyDescent="0.2">
      <c r="A63" s="2" t="s">
        <v>80</v>
      </c>
      <c r="B63" s="568">
        <v>742</v>
      </c>
      <c r="C63" s="565">
        <v>0.47321549057960499</v>
      </c>
      <c r="D63" s="565">
        <v>0.52678453922271695</v>
      </c>
    </row>
    <row r="64" spans="1:4" x14ac:dyDescent="0.2">
      <c r="A64" s="2" t="s">
        <v>81</v>
      </c>
      <c r="B64" s="568">
        <v>26</v>
      </c>
      <c r="C64" s="565" t="s">
        <v>1</v>
      </c>
      <c r="D64" s="565" t="s">
        <v>1</v>
      </c>
    </row>
    <row r="65" spans="1:4" x14ac:dyDescent="0.2">
      <c r="A65" s="2" t="s">
        <v>82</v>
      </c>
      <c r="B65" s="568">
        <v>49</v>
      </c>
      <c r="C65" s="565">
        <v>0.396224915981293</v>
      </c>
      <c r="D65" s="565">
        <v>0.60377508401870705</v>
      </c>
    </row>
    <row r="66" spans="1:4" x14ac:dyDescent="0.2">
      <c r="A66" s="2" t="s">
        <v>83</v>
      </c>
      <c r="B66" s="568">
        <v>84</v>
      </c>
      <c r="C66" s="565">
        <v>0.51035898923873901</v>
      </c>
      <c r="D66" s="565">
        <v>0.48964101076126099</v>
      </c>
    </row>
    <row r="67" spans="1:4" x14ac:dyDescent="0.2">
      <c r="A67" s="5" t="s">
        <v>84</v>
      </c>
      <c r="B67" s="567" t="s">
        <v>1</v>
      </c>
      <c r="C67" s="564" t="s">
        <v>1</v>
      </c>
      <c r="D67" s="564" t="s">
        <v>1</v>
      </c>
    </row>
    <row r="68" spans="1:4" x14ac:dyDescent="0.2">
      <c r="A68" s="2" t="s">
        <v>85</v>
      </c>
      <c r="B68" s="568">
        <v>819</v>
      </c>
      <c r="C68" s="565">
        <v>0.47334638237953203</v>
      </c>
      <c r="D68" s="565">
        <v>0.52665364742279097</v>
      </c>
    </row>
    <row r="69" spans="1:4" x14ac:dyDescent="0.2">
      <c r="A69" s="2" t="s">
        <v>86</v>
      </c>
      <c r="B69" s="568">
        <v>14</v>
      </c>
      <c r="C69" s="565" t="s">
        <v>1</v>
      </c>
      <c r="D69" s="565" t="s">
        <v>1</v>
      </c>
    </row>
    <row r="70" spans="1:4" x14ac:dyDescent="0.2">
      <c r="A70" s="2" t="s">
        <v>87</v>
      </c>
      <c r="B70" s="568">
        <v>70</v>
      </c>
      <c r="C70" s="565">
        <v>0.48626235127449002</v>
      </c>
      <c r="D70" s="565">
        <v>0.51373767852783203</v>
      </c>
    </row>
    <row r="71" spans="1:4" x14ac:dyDescent="0.2">
      <c r="A71" s="2" t="s">
        <v>88</v>
      </c>
      <c r="B71" s="568">
        <v>6</v>
      </c>
      <c r="C71" s="565" t="s">
        <v>1</v>
      </c>
      <c r="D71" s="565" t="s">
        <v>1</v>
      </c>
    </row>
    <row r="72" spans="1:4" x14ac:dyDescent="0.2">
      <c r="A72" s="5" t="s">
        <v>89</v>
      </c>
      <c r="B72" s="567" t="s">
        <v>1</v>
      </c>
      <c r="C72" s="564" t="s">
        <v>1</v>
      </c>
      <c r="D72" s="564" t="s">
        <v>1</v>
      </c>
    </row>
    <row r="73" spans="1:4" x14ac:dyDescent="0.2">
      <c r="A73" s="2" t="s">
        <v>89</v>
      </c>
      <c r="B73" s="568">
        <v>761</v>
      </c>
      <c r="C73" s="565">
        <v>0.49250006675720198</v>
      </c>
      <c r="D73" s="565">
        <v>0.50749993324279796</v>
      </c>
    </row>
    <row r="74" spans="1:4" x14ac:dyDescent="0.2">
      <c r="A74" s="2" t="s">
        <v>90</v>
      </c>
      <c r="B74" s="568">
        <v>146</v>
      </c>
      <c r="C74" s="565">
        <v>0.36482867598533603</v>
      </c>
      <c r="D74" s="565">
        <v>0.63517129421234098</v>
      </c>
    </row>
    <row r="75" spans="1:4" x14ac:dyDescent="0.2">
      <c r="A75" s="5" t="s">
        <v>91</v>
      </c>
      <c r="B75" s="567" t="s">
        <v>1</v>
      </c>
      <c r="C75" s="564" t="s">
        <v>1</v>
      </c>
      <c r="D75" s="564" t="s">
        <v>1</v>
      </c>
    </row>
    <row r="76" spans="1:4" x14ac:dyDescent="0.2">
      <c r="A76" s="2" t="s">
        <v>92</v>
      </c>
      <c r="B76" s="568">
        <v>390</v>
      </c>
      <c r="C76" s="565">
        <v>0.48239055275917098</v>
      </c>
      <c r="D76" s="565">
        <v>0.51760941743850697</v>
      </c>
    </row>
    <row r="77" spans="1:4" x14ac:dyDescent="0.2">
      <c r="A77" s="2" t="s">
        <v>93</v>
      </c>
      <c r="B77" s="568">
        <v>160</v>
      </c>
      <c r="C77" s="565">
        <v>0.43214577436447099</v>
      </c>
      <c r="D77" s="565">
        <v>0.56785422563552901</v>
      </c>
    </row>
    <row r="78" spans="1:4" x14ac:dyDescent="0.2">
      <c r="A78" s="2" t="s">
        <v>94</v>
      </c>
      <c r="B78" s="568">
        <v>349</v>
      </c>
      <c r="C78" s="565">
        <v>0.49390321969986001</v>
      </c>
      <c r="D78" s="565">
        <v>0.50609678030014005</v>
      </c>
    </row>
    <row r="79" spans="1:4" x14ac:dyDescent="0.2">
      <c r="A79" s="5" t="s">
        <v>95</v>
      </c>
      <c r="B79" s="567" t="s">
        <v>1</v>
      </c>
      <c r="C79" s="564" t="s">
        <v>1</v>
      </c>
      <c r="D79" s="564" t="s">
        <v>1</v>
      </c>
    </row>
    <row r="80" spans="1:4" x14ac:dyDescent="0.2">
      <c r="A80" s="2" t="s">
        <v>96</v>
      </c>
      <c r="B80" s="568">
        <v>203</v>
      </c>
      <c r="C80" s="565">
        <v>0.44872602820396401</v>
      </c>
      <c r="D80" s="565">
        <v>0.55127394199371305</v>
      </c>
    </row>
    <row r="81" spans="1:4" x14ac:dyDescent="0.2">
      <c r="A81" s="2" t="s">
        <v>97</v>
      </c>
      <c r="B81" s="568">
        <v>154</v>
      </c>
      <c r="C81" s="565">
        <v>0.550126492977142</v>
      </c>
      <c r="D81" s="565">
        <v>0.449873507022858</v>
      </c>
    </row>
    <row r="82" spans="1:4" x14ac:dyDescent="0.2">
      <c r="A82" s="2" t="s">
        <v>98</v>
      </c>
      <c r="B82" s="568">
        <v>37</v>
      </c>
      <c r="C82" s="565">
        <v>0.52827328443527199</v>
      </c>
      <c r="D82" s="565">
        <v>0.47172668576240501</v>
      </c>
    </row>
    <row r="83" spans="1:4" x14ac:dyDescent="0.2">
      <c r="A83" s="2" t="s">
        <v>99</v>
      </c>
      <c r="B83" s="568">
        <v>118</v>
      </c>
      <c r="C83" s="565">
        <v>0.56923264265060403</v>
      </c>
      <c r="D83" s="565">
        <v>0.43076735734939597</v>
      </c>
    </row>
    <row r="84" spans="1:4" x14ac:dyDescent="0.2">
      <c r="A84" s="2" t="s">
        <v>100</v>
      </c>
      <c r="B84" s="568">
        <v>43</v>
      </c>
      <c r="C84" s="565">
        <v>0.466803789138794</v>
      </c>
      <c r="D84" s="565">
        <v>0.53319621086120605</v>
      </c>
    </row>
    <row r="85" spans="1:4" x14ac:dyDescent="0.2">
      <c r="A85" s="2" t="s">
        <v>101</v>
      </c>
      <c r="B85" s="568">
        <v>99</v>
      </c>
      <c r="C85" s="565">
        <v>0.409186691045761</v>
      </c>
      <c r="D85" s="565">
        <v>0.59081327915191695</v>
      </c>
    </row>
    <row r="86" spans="1:4" x14ac:dyDescent="0.2">
      <c r="A86" s="2" t="s">
        <v>102</v>
      </c>
      <c r="B86" s="568">
        <v>31</v>
      </c>
      <c r="C86" s="565">
        <v>0.32924625277519198</v>
      </c>
      <c r="D86" s="565">
        <v>0.67075377702713002</v>
      </c>
    </row>
    <row r="87" spans="1:4" x14ac:dyDescent="0.2">
      <c r="A87" s="2" t="s">
        <v>103</v>
      </c>
      <c r="B87" s="568">
        <v>44</v>
      </c>
      <c r="C87" s="565">
        <v>0.59362465143203702</v>
      </c>
      <c r="D87" s="565">
        <v>0.40637531876563998</v>
      </c>
    </row>
    <row r="88" spans="1:4" x14ac:dyDescent="0.2">
      <c r="A88" s="2" t="s">
        <v>104</v>
      </c>
      <c r="B88" s="568">
        <v>166</v>
      </c>
      <c r="C88" s="565">
        <v>0.44094911217689498</v>
      </c>
      <c r="D88" s="565">
        <v>0.55905085802078203</v>
      </c>
    </row>
    <row r="89" spans="1:4" x14ac:dyDescent="0.2">
      <c r="A89" s="5" t="s">
        <v>105</v>
      </c>
      <c r="B89" s="567" t="s">
        <v>1</v>
      </c>
      <c r="C89" s="564" t="s">
        <v>1</v>
      </c>
      <c r="D89" s="564" t="s">
        <v>1</v>
      </c>
    </row>
    <row r="90" spans="1:4" x14ac:dyDescent="0.2">
      <c r="A90" s="2" t="s">
        <v>106</v>
      </c>
      <c r="B90" s="568">
        <v>105</v>
      </c>
      <c r="C90" s="565">
        <v>0.49245682358741799</v>
      </c>
      <c r="D90" s="565">
        <v>0.50754314661026001</v>
      </c>
    </row>
    <row r="91" spans="1:4" x14ac:dyDescent="0.2">
      <c r="A91" s="2" t="s">
        <v>107</v>
      </c>
      <c r="B91" s="568">
        <v>247</v>
      </c>
      <c r="C91" s="565">
        <v>0.478967845439911</v>
      </c>
      <c r="D91" s="565">
        <v>0.521032154560089</v>
      </c>
    </row>
    <row r="92" spans="1:4" x14ac:dyDescent="0.2">
      <c r="A92" s="2" t="s">
        <v>108</v>
      </c>
      <c r="B92" s="568">
        <v>424</v>
      </c>
      <c r="C92" s="565">
        <v>0.45693796873092701</v>
      </c>
      <c r="D92" s="565">
        <v>0.54306203126907304</v>
      </c>
    </row>
    <row r="93" spans="1:4" x14ac:dyDescent="0.2">
      <c r="A93" s="2" t="s">
        <v>109</v>
      </c>
      <c r="B93" s="568">
        <v>72</v>
      </c>
      <c r="C93" s="565">
        <v>0.47198307514190702</v>
      </c>
      <c r="D93" s="565">
        <v>0.52801692485809304</v>
      </c>
    </row>
    <row r="94" spans="1:4" x14ac:dyDescent="0.2">
      <c r="A94" s="5" t="s">
        <v>110</v>
      </c>
      <c r="B94" s="567" t="s">
        <v>1</v>
      </c>
      <c r="C94" s="564" t="s">
        <v>1</v>
      </c>
      <c r="D94" s="564" t="s">
        <v>1</v>
      </c>
    </row>
    <row r="95" spans="1:4" x14ac:dyDescent="0.2">
      <c r="A95" s="2" t="s">
        <v>106</v>
      </c>
      <c r="B95" s="568">
        <v>184</v>
      </c>
      <c r="C95" s="565">
        <v>0.49377533793449402</v>
      </c>
      <c r="D95" s="565">
        <v>0.50622463226318404</v>
      </c>
    </row>
    <row r="96" spans="1:4" x14ac:dyDescent="0.2">
      <c r="A96" s="2" t="s">
        <v>107</v>
      </c>
      <c r="B96" s="568">
        <v>288</v>
      </c>
      <c r="C96" s="565">
        <v>0.47379055619239802</v>
      </c>
      <c r="D96" s="565">
        <v>0.52620941400527999</v>
      </c>
    </row>
    <row r="97" spans="1:4" x14ac:dyDescent="0.2">
      <c r="A97" s="2" t="s">
        <v>108</v>
      </c>
      <c r="B97" s="568">
        <v>334</v>
      </c>
      <c r="C97" s="565">
        <v>0.43545985221862799</v>
      </c>
      <c r="D97" s="565">
        <v>0.56454014778137196</v>
      </c>
    </row>
    <row r="98" spans="1:4" x14ac:dyDescent="0.2">
      <c r="A98" s="2" t="s">
        <v>109</v>
      </c>
      <c r="B98" s="568">
        <v>42</v>
      </c>
      <c r="C98" s="565">
        <v>0.59789264202117898</v>
      </c>
      <c r="D98" s="565">
        <v>0.40210735797882102</v>
      </c>
    </row>
    <row r="99" spans="1:4" x14ac:dyDescent="0.2">
      <c r="A99" s="5" t="s">
        <v>111</v>
      </c>
      <c r="B99" s="567" t="s">
        <v>1</v>
      </c>
      <c r="C99" s="564" t="s">
        <v>1</v>
      </c>
      <c r="D99" s="564" t="s">
        <v>1</v>
      </c>
    </row>
    <row r="100" spans="1:4" x14ac:dyDescent="0.2">
      <c r="A100" s="2" t="s">
        <v>112</v>
      </c>
      <c r="B100" s="568">
        <v>61</v>
      </c>
      <c r="C100" s="565">
        <v>0.49579855799674999</v>
      </c>
      <c r="D100" s="565">
        <v>0.50420141220092796</v>
      </c>
    </row>
    <row r="101" spans="1:4" x14ac:dyDescent="0.2">
      <c r="A101" s="2" t="s">
        <v>113</v>
      </c>
      <c r="B101" s="568">
        <v>192</v>
      </c>
      <c r="C101" s="565">
        <v>0.44687137007713301</v>
      </c>
      <c r="D101" s="565">
        <v>0.55312865972518899</v>
      </c>
    </row>
    <row r="102" spans="1:4" x14ac:dyDescent="0.2">
      <c r="A102" s="2" t="s">
        <v>114</v>
      </c>
      <c r="B102" s="568">
        <v>214</v>
      </c>
      <c r="C102" s="565">
        <v>0.46041250228881803</v>
      </c>
      <c r="D102" s="565">
        <v>0.53958749771118197</v>
      </c>
    </row>
    <row r="103" spans="1:4" x14ac:dyDescent="0.2">
      <c r="A103" s="2" t="s">
        <v>115</v>
      </c>
      <c r="B103" s="568">
        <v>127</v>
      </c>
      <c r="C103" s="565">
        <v>0.49410846829414401</v>
      </c>
      <c r="D103" s="565">
        <v>0.50589156150817904</v>
      </c>
    </row>
    <row r="104" spans="1:4" x14ac:dyDescent="0.2">
      <c r="A104" s="2" t="s">
        <v>116</v>
      </c>
      <c r="B104" s="568">
        <v>108</v>
      </c>
      <c r="C104" s="565">
        <v>0.380267113447189</v>
      </c>
      <c r="D104" s="565">
        <v>0.61973285675048795</v>
      </c>
    </row>
    <row r="105" spans="1:4" x14ac:dyDescent="0.2">
      <c r="A105" s="2" t="s">
        <v>117</v>
      </c>
      <c r="B105" s="568">
        <v>120</v>
      </c>
      <c r="C105" s="565">
        <v>0.56947380304336503</v>
      </c>
      <c r="D105" s="565">
        <v>0.43052619695663502</v>
      </c>
    </row>
    <row r="106" spans="1:4" x14ac:dyDescent="0.2">
      <c r="A106" s="2" t="s">
        <v>118</v>
      </c>
      <c r="B106" s="568">
        <v>81</v>
      </c>
      <c r="C106" s="565">
        <v>0.63004738092422496</v>
      </c>
      <c r="D106" s="565">
        <v>0.36995258927345298</v>
      </c>
    </row>
    <row r="107" spans="1:4" x14ac:dyDescent="0.2">
      <c r="A107" s="5" t="s">
        <v>111</v>
      </c>
      <c r="B107" s="567" t="s">
        <v>1</v>
      </c>
      <c r="C107" s="564" t="s">
        <v>1</v>
      </c>
      <c r="D107" s="564" t="s">
        <v>1</v>
      </c>
    </row>
    <row r="108" spans="1:4" x14ac:dyDescent="0.2">
      <c r="A108" s="2" t="s">
        <v>119</v>
      </c>
      <c r="B108" s="568">
        <v>253</v>
      </c>
      <c r="C108" s="565">
        <v>0.46307128667831399</v>
      </c>
      <c r="D108" s="565">
        <v>0.53692871332168601</v>
      </c>
    </row>
    <row r="109" spans="1:4" x14ac:dyDescent="0.2">
      <c r="A109" s="2" t="s">
        <v>120</v>
      </c>
      <c r="B109" s="568">
        <v>281</v>
      </c>
      <c r="C109" s="565">
        <v>0.470816820859909</v>
      </c>
      <c r="D109" s="565">
        <v>0.529183149337769</v>
      </c>
    </row>
    <row r="110" spans="1:4" x14ac:dyDescent="0.2">
      <c r="A110" s="2" t="s">
        <v>121</v>
      </c>
      <c r="B110" s="568">
        <v>168</v>
      </c>
      <c r="C110" s="565">
        <v>0.41544640064239502</v>
      </c>
      <c r="D110" s="565">
        <v>0.58455359935760498</v>
      </c>
    </row>
    <row r="111" spans="1:4" x14ac:dyDescent="0.2">
      <c r="A111" s="2" t="s">
        <v>122</v>
      </c>
      <c r="B111" s="568">
        <v>201</v>
      </c>
      <c r="C111" s="565">
        <v>0.59473091363906905</v>
      </c>
      <c r="D111" s="565">
        <v>0.40526905655860901</v>
      </c>
    </row>
    <row r="112" spans="1:4" x14ac:dyDescent="0.2">
      <c r="A112" s="5" t="s">
        <v>111</v>
      </c>
      <c r="B112" s="567" t="s">
        <v>1</v>
      </c>
      <c r="C112" s="564" t="s">
        <v>1</v>
      </c>
      <c r="D112" s="564" t="s">
        <v>1</v>
      </c>
    </row>
    <row r="113" spans="1:4" x14ac:dyDescent="0.2">
      <c r="A113" s="2" t="s">
        <v>119</v>
      </c>
      <c r="B113" s="568">
        <v>253</v>
      </c>
      <c r="C113" s="565">
        <v>0.46307128667831399</v>
      </c>
      <c r="D113" s="565">
        <v>0.53692871332168601</v>
      </c>
    </row>
    <row r="114" spans="1:4" x14ac:dyDescent="0.2">
      <c r="A114" s="2" t="s">
        <v>123</v>
      </c>
      <c r="B114" s="568">
        <v>341</v>
      </c>
      <c r="C114" s="565">
        <v>0.47360867261886602</v>
      </c>
      <c r="D114" s="565">
        <v>0.52639132738113403</v>
      </c>
    </row>
    <row r="115" spans="1:4" x14ac:dyDescent="0.2">
      <c r="A115" s="2" t="s">
        <v>124</v>
      </c>
      <c r="B115" s="568">
        <v>309</v>
      </c>
      <c r="C115" s="565">
        <v>0.49934709072112998</v>
      </c>
      <c r="D115" s="565">
        <v>0.50065290927886996</v>
      </c>
    </row>
    <row r="116" spans="1:4" x14ac:dyDescent="0.2">
      <c r="A116" s="5" t="s">
        <v>125</v>
      </c>
      <c r="B116" s="567" t="s">
        <v>1</v>
      </c>
      <c r="C116" s="564" t="s">
        <v>1</v>
      </c>
      <c r="D116" s="564" t="s">
        <v>1</v>
      </c>
    </row>
    <row r="117" spans="1:4" x14ac:dyDescent="0.2">
      <c r="A117" s="2" t="s">
        <v>126</v>
      </c>
      <c r="B117" s="568">
        <v>127</v>
      </c>
      <c r="C117" s="565">
        <v>0.50373870134353604</v>
      </c>
      <c r="D117" s="565">
        <v>0.49626129865646401</v>
      </c>
    </row>
    <row r="118" spans="1:4" x14ac:dyDescent="0.2">
      <c r="A118" s="2" t="s">
        <v>127</v>
      </c>
      <c r="B118" s="568">
        <v>35</v>
      </c>
      <c r="C118" s="565">
        <v>0.55707752704620395</v>
      </c>
      <c r="D118" s="565">
        <v>0.442922443151474</v>
      </c>
    </row>
    <row r="119" spans="1:4" x14ac:dyDescent="0.2">
      <c r="A119" s="2" t="s">
        <v>128</v>
      </c>
      <c r="B119" s="568">
        <v>59</v>
      </c>
      <c r="C119" s="565">
        <v>0.40734905004501298</v>
      </c>
      <c r="D119" s="565">
        <v>0.59265094995498702</v>
      </c>
    </row>
    <row r="120" spans="1:4" x14ac:dyDescent="0.2">
      <c r="A120" s="2" t="s">
        <v>129</v>
      </c>
      <c r="B120" s="568">
        <v>131</v>
      </c>
      <c r="C120" s="565">
        <v>0.47626346349716198</v>
      </c>
      <c r="D120" s="565">
        <v>0.52373653650283802</v>
      </c>
    </row>
    <row r="121" spans="1:4" x14ac:dyDescent="0.2">
      <c r="A121" s="2" t="s">
        <v>130</v>
      </c>
      <c r="B121" s="568">
        <v>122</v>
      </c>
      <c r="C121" s="565">
        <v>0.46890866756439198</v>
      </c>
      <c r="D121" s="565">
        <v>0.53109133243560802</v>
      </c>
    </row>
    <row r="122" spans="1:4" x14ac:dyDescent="0.2">
      <c r="A122" s="2" t="s">
        <v>131</v>
      </c>
      <c r="B122" s="568">
        <v>91</v>
      </c>
      <c r="C122" s="565">
        <v>0.48683112859726002</v>
      </c>
      <c r="D122" s="565">
        <v>0.51316887140274003</v>
      </c>
    </row>
    <row r="123" spans="1:4" x14ac:dyDescent="0.2">
      <c r="A123" s="2" t="s">
        <v>132</v>
      </c>
      <c r="B123" s="568">
        <v>40</v>
      </c>
      <c r="C123" s="565">
        <v>0.45448273420333901</v>
      </c>
      <c r="D123" s="565">
        <v>0.54551726579666104</v>
      </c>
    </row>
    <row r="124" spans="1:4" x14ac:dyDescent="0.2">
      <c r="A124" s="3" t="s">
        <v>133</v>
      </c>
      <c r="B124" s="569">
        <v>243</v>
      </c>
      <c r="C124" s="566">
        <v>0.43996405601501498</v>
      </c>
      <c r="D124" s="566">
        <v>0.56003594398498502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404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73" t="s">
        <v>1</v>
      </c>
      <c r="C6" s="570" t="s">
        <v>1</v>
      </c>
      <c r="D6" s="570" t="s">
        <v>1</v>
      </c>
    </row>
    <row r="7" spans="1:4" x14ac:dyDescent="0.2">
      <c r="A7" s="2" t="s">
        <v>26</v>
      </c>
      <c r="B7" s="574">
        <v>943</v>
      </c>
      <c r="C7" s="571">
        <v>0.25180366635322599</v>
      </c>
      <c r="D7" s="571">
        <v>0.74819630384445202</v>
      </c>
    </row>
    <row r="8" spans="1:4" x14ac:dyDescent="0.2">
      <c r="A8" s="5" t="s">
        <v>27</v>
      </c>
      <c r="B8" s="573" t="s">
        <v>1</v>
      </c>
      <c r="C8" s="570" t="s">
        <v>1</v>
      </c>
      <c r="D8" s="570" t="s">
        <v>1</v>
      </c>
    </row>
    <row r="9" spans="1:4" x14ac:dyDescent="0.2">
      <c r="A9" s="2" t="s">
        <v>28</v>
      </c>
      <c r="B9" s="574">
        <v>333</v>
      </c>
      <c r="C9" s="571">
        <v>0.24308311939239499</v>
      </c>
      <c r="D9" s="571">
        <v>0.75691688060760498</v>
      </c>
    </row>
    <row r="10" spans="1:4" x14ac:dyDescent="0.2">
      <c r="A10" s="2" t="s">
        <v>29</v>
      </c>
      <c r="B10" s="574">
        <v>44</v>
      </c>
      <c r="C10" s="571">
        <v>0.19064433872699699</v>
      </c>
      <c r="D10" s="571">
        <v>0.80935567617416404</v>
      </c>
    </row>
    <row r="11" spans="1:4" x14ac:dyDescent="0.2">
      <c r="A11" s="2" t="s">
        <v>30</v>
      </c>
      <c r="B11" s="574">
        <v>139</v>
      </c>
      <c r="C11" s="571">
        <v>0.40038859844207803</v>
      </c>
      <c r="D11" s="571">
        <v>0.59961140155792203</v>
      </c>
    </row>
    <row r="12" spans="1:4" x14ac:dyDescent="0.2">
      <c r="A12" s="2" t="s">
        <v>31</v>
      </c>
      <c r="B12" s="574">
        <v>174</v>
      </c>
      <c r="C12" s="571">
        <v>0.23819351196289101</v>
      </c>
      <c r="D12" s="571">
        <v>0.76180648803710904</v>
      </c>
    </row>
    <row r="13" spans="1:4" x14ac:dyDescent="0.2">
      <c r="A13" s="2" t="s">
        <v>32</v>
      </c>
      <c r="B13" s="574">
        <v>74</v>
      </c>
      <c r="C13" s="571">
        <v>0.207440376281738</v>
      </c>
      <c r="D13" s="571">
        <v>0.79255962371826205</v>
      </c>
    </row>
    <row r="14" spans="1:4" x14ac:dyDescent="0.2">
      <c r="A14" s="2" t="s">
        <v>33</v>
      </c>
      <c r="B14" s="574">
        <v>150</v>
      </c>
      <c r="C14" s="571">
        <v>0.21508394181728399</v>
      </c>
      <c r="D14" s="571">
        <v>0.78491604328155495</v>
      </c>
    </row>
    <row r="15" spans="1:4" x14ac:dyDescent="0.2">
      <c r="A15" s="5" t="s">
        <v>34</v>
      </c>
      <c r="B15" s="573" t="s">
        <v>1</v>
      </c>
      <c r="C15" s="570" t="s">
        <v>1</v>
      </c>
      <c r="D15" s="570" t="s">
        <v>1</v>
      </c>
    </row>
    <row r="16" spans="1:4" x14ac:dyDescent="0.2">
      <c r="A16" s="2" t="s">
        <v>35</v>
      </c>
      <c r="B16" s="574">
        <v>617</v>
      </c>
      <c r="C16" s="571">
        <v>0.24395506083965299</v>
      </c>
      <c r="D16" s="571">
        <v>0.75604492425918601</v>
      </c>
    </row>
    <row r="17" spans="1:4" x14ac:dyDescent="0.2">
      <c r="A17" s="2" t="s">
        <v>36</v>
      </c>
      <c r="B17" s="574">
        <v>43</v>
      </c>
      <c r="C17" s="571">
        <v>0.34108769893646201</v>
      </c>
      <c r="D17" s="571">
        <v>0.65891230106353804</v>
      </c>
    </row>
    <row r="18" spans="1:4" x14ac:dyDescent="0.2">
      <c r="A18" s="2" t="s">
        <v>37</v>
      </c>
      <c r="B18" s="574">
        <v>212</v>
      </c>
      <c r="C18" s="571">
        <v>0.18935422599315599</v>
      </c>
      <c r="D18" s="571">
        <v>0.81064575910568204</v>
      </c>
    </row>
    <row r="19" spans="1:4" x14ac:dyDescent="0.2">
      <c r="A19" s="2" t="s">
        <v>38</v>
      </c>
      <c r="B19" s="574">
        <v>48</v>
      </c>
      <c r="C19" s="571">
        <v>0.38083687424659701</v>
      </c>
      <c r="D19" s="571">
        <v>0.61916315555572499</v>
      </c>
    </row>
    <row r="20" spans="1:4" x14ac:dyDescent="0.2">
      <c r="A20" s="5" t="s">
        <v>39</v>
      </c>
      <c r="B20" s="573" t="s">
        <v>1</v>
      </c>
      <c r="C20" s="570" t="s">
        <v>1</v>
      </c>
      <c r="D20" s="570" t="s">
        <v>1</v>
      </c>
    </row>
    <row r="21" spans="1:4" x14ac:dyDescent="0.2">
      <c r="A21" s="2" t="s">
        <v>35</v>
      </c>
      <c r="B21" s="574">
        <v>617</v>
      </c>
      <c r="C21" s="571">
        <v>0.24395506083965299</v>
      </c>
      <c r="D21" s="571">
        <v>0.75604492425918601</v>
      </c>
    </row>
    <row r="22" spans="1:4" x14ac:dyDescent="0.2">
      <c r="A22" s="2" t="s">
        <v>40</v>
      </c>
      <c r="B22" s="574">
        <v>20</v>
      </c>
      <c r="C22" s="571" t="s">
        <v>1</v>
      </c>
      <c r="D22" s="571" t="s">
        <v>1</v>
      </c>
    </row>
    <row r="23" spans="1:4" x14ac:dyDescent="0.2">
      <c r="A23" s="2" t="s">
        <v>41</v>
      </c>
      <c r="B23" s="574">
        <v>20</v>
      </c>
      <c r="C23" s="571" t="s">
        <v>1</v>
      </c>
      <c r="D23" s="571" t="s">
        <v>1</v>
      </c>
    </row>
    <row r="24" spans="1:4" x14ac:dyDescent="0.2">
      <c r="A24" s="2" t="s">
        <v>42</v>
      </c>
      <c r="B24" s="574">
        <v>3</v>
      </c>
      <c r="C24" s="571" t="s">
        <v>1</v>
      </c>
      <c r="D24" s="571" t="s">
        <v>1</v>
      </c>
    </row>
    <row r="25" spans="1:4" x14ac:dyDescent="0.2">
      <c r="A25" s="2" t="s">
        <v>43</v>
      </c>
      <c r="B25" s="574">
        <v>1</v>
      </c>
      <c r="C25" s="571" t="s">
        <v>1</v>
      </c>
      <c r="D25" s="571" t="s">
        <v>1</v>
      </c>
    </row>
    <row r="26" spans="1:4" x14ac:dyDescent="0.2">
      <c r="A26" s="2" t="s">
        <v>37</v>
      </c>
      <c r="B26" s="574">
        <v>212</v>
      </c>
      <c r="C26" s="571">
        <v>0.18935422599315599</v>
      </c>
      <c r="D26" s="571">
        <v>0.81064575910568204</v>
      </c>
    </row>
    <row r="27" spans="1:4" x14ac:dyDescent="0.2">
      <c r="A27" s="2" t="s">
        <v>44</v>
      </c>
      <c r="B27" s="574">
        <v>7</v>
      </c>
      <c r="C27" s="571" t="s">
        <v>1</v>
      </c>
      <c r="D27" s="571" t="s">
        <v>1</v>
      </c>
    </row>
    <row r="28" spans="1:4" x14ac:dyDescent="0.2">
      <c r="A28" s="2" t="s">
        <v>45</v>
      </c>
      <c r="B28" s="574">
        <v>40</v>
      </c>
      <c r="C28" s="571">
        <v>0.38109067082405101</v>
      </c>
      <c r="D28" s="571">
        <v>0.61890929937362704</v>
      </c>
    </row>
    <row r="29" spans="1:4" x14ac:dyDescent="0.2">
      <c r="A29" s="5" t="s">
        <v>46</v>
      </c>
      <c r="B29" s="573" t="s">
        <v>1</v>
      </c>
      <c r="C29" s="570" t="s">
        <v>1</v>
      </c>
      <c r="D29" s="570" t="s">
        <v>1</v>
      </c>
    </row>
    <row r="30" spans="1:4" x14ac:dyDescent="0.2">
      <c r="A30" s="2" t="s">
        <v>47</v>
      </c>
      <c r="B30" s="574">
        <v>55</v>
      </c>
      <c r="C30" s="571">
        <v>0.40444043278694197</v>
      </c>
      <c r="D30" s="571">
        <v>0.59555959701538097</v>
      </c>
    </row>
    <row r="31" spans="1:4" x14ac:dyDescent="0.2">
      <c r="A31" s="2" t="s">
        <v>48</v>
      </c>
      <c r="B31" s="574">
        <v>235</v>
      </c>
      <c r="C31" s="571">
        <v>0.18771310150623299</v>
      </c>
      <c r="D31" s="571">
        <v>0.81228691339492798</v>
      </c>
    </row>
    <row r="32" spans="1:4" x14ac:dyDescent="0.2">
      <c r="A32" s="2" t="s">
        <v>49</v>
      </c>
      <c r="B32" s="574">
        <v>167</v>
      </c>
      <c r="C32" s="571">
        <v>0.21075130999088301</v>
      </c>
      <c r="D32" s="571">
        <v>0.78924870491027799</v>
      </c>
    </row>
    <row r="33" spans="1:4" x14ac:dyDescent="0.2">
      <c r="A33" s="2" t="s">
        <v>50</v>
      </c>
      <c r="B33" s="574">
        <v>418</v>
      </c>
      <c r="C33" s="571">
        <v>0.30215701460838301</v>
      </c>
      <c r="D33" s="571">
        <v>0.69784295558929399</v>
      </c>
    </row>
    <row r="34" spans="1:4" x14ac:dyDescent="0.2">
      <c r="A34" s="5" t="s">
        <v>51</v>
      </c>
      <c r="B34" s="573" t="s">
        <v>1</v>
      </c>
      <c r="C34" s="570" t="s">
        <v>1</v>
      </c>
      <c r="D34" s="570" t="s">
        <v>1</v>
      </c>
    </row>
    <row r="35" spans="1:4" x14ac:dyDescent="0.2">
      <c r="A35" s="2" t="s">
        <v>52</v>
      </c>
      <c r="B35" s="574">
        <v>318</v>
      </c>
      <c r="C35" s="571">
        <v>0.24158507585525499</v>
      </c>
      <c r="D35" s="571">
        <v>0.75841492414474498</v>
      </c>
    </row>
    <row r="36" spans="1:4" x14ac:dyDescent="0.2">
      <c r="A36" s="2" t="s">
        <v>53</v>
      </c>
      <c r="B36" s="574">
        <v>389</v>
      </c>
      <c r="C36" s="571">
        <v>0.22118915617466001</v>
      </c>
      <c r="D36" s="571">
        <v>0.77881085872650102</v>
      </c>
    </row>
    <row r="37" spans="1:4" x14ac:dyDescent="0.2">
      <c r="A37" s="2" t="s">
        <v>54</v>
      </c>
      <c r="B37" s="574">
        <v>121</v>
      </c>
      <c r="C37" s="571">
        <v>0.24307784438133201</v>
      </c>
      <c r="D37" s="571">
        <v>0.75692212581634499</v>
      </c>
    </row>
    <row r="38" spans="1:4" x14ac:dyDescent="0.2">
      <c r="A38" s="2" t="s">
        <v>55</v>
      </c>
      <c r="B38" s="574">
        <v>108</v>
      </c>
      <c r="C38" s="571">
        <v>0.42025420069694502</v>
      </c>
      <c r="D38" s="571">
        <v>0.57974576950073198</v>
      </c>
    </row>
    <row r="39" spans="1:4" x14ac:dyDescent="0.2">
      <c r="A39" s="5" t="s">
        <v>56</v>
      </c>
      <c r="B39" s="573" t="s">
        <v>1</v>
      </c>
      <c r="C39" s="570" t="s">
        <v>1</v>
      </c>
      <c r="D39" s="570" t="s">
        <v>1</v>
      </c>
    </row>
    <row r="40" spans="1:4" x14ac:dyDescent="0.2">
      <c r="A40" s="2" t="s">
        <v>57</v>
      </c>
      <c r="B40" s="574">
        <v>822</v>
      </c>
      <c r="C40" s="571">
        <v>0.24089731276035301</v>
      </c>
      <c r="D40" s="571">
        <v>0.75910270214080799</v>
      </c>
    </row>
    <row r="41" spans="1:4" x14ac:dyDescent="0.2">
      <c r="A41" s="2" t="s">
        <v>58</v>
      </c>
      <c r="B41" s="574">
        <v>95</v>
      </c>
      <c r="C41" s="571">
        <v>0.32261848449706998</v>
      </c>
      <c r="D41" s="571">
        <v>0.67738151550293002</v>
      </c>
    </row>
    <row r="42" spans="1:4" x14ac:dyDescent="0.2">
      <c r="A42" s="5" t="s">
        <v>59</v>
      </c>
      <c r="B42" s="573" t="s">
        <v>1</v>
      </c>
      <c r="C42" s="570" t="s">
        <v>1</v>
      </c>
      <c r="D42" s="570" t="s">
        <v>1</v>
      </c>
    </row>
    <row r="43" spans="1:4" x14ac:dyDescent="0.2">
      <c r="A43" s="2" t="s">
        <v>60</v>
      </c>
      <c r="B43" s="574">
        <v>723</v>
      </c>
      <c r="C43" s="571">
        <v>0.24191160500049599</v>
      </c>
      <c r="D43" s="571">
        <v>0.75808840990066495</v>
      </c>
    </row>
    <row r="44" spans="1:4" x14ac:dyDescent="0.2">
      <c r="A44" s="2" t="s">
        <v>61</v>
      </c>
      <c r="B44" s="574">
        <v>123</v>
      </c>
      <c r="C44" s="571">
        <v>0.21557223796844499</v>
      </c>
      <c r="D44" s="571">
        <v>0.78442776203155495</v>
      </c>
    </row>
    <row r="45" spans="1:4" x14ac:dyDescent="0.2">
      <c r="A45" s="2" t="s">
        <v>62</v>
      </c>
      <c r="B45" s="574">
        <v>80</v>
      </c>
      <c r="C45" s="571">
        <v>0.34866651892661998</v>
      </c>
      <c r="D45" s="571">
        <v>0.65133351087570202</v>
      </c>
    </row>
    <row r="46" spans="1:4" x14ac:dyDescent="0.2">
      <c r="A46" s="5" t="s">
        <v>63</v>
      </c>
      <c r="B46" s="573" t="s">
        <v>1</v>
      </c>
      <c r="C46" s="570" t="s">
        <v>1</v>
      </c>
      <c r="D46" s="570" t="s">
        <v>1</v>
      </c>
    </row>
    <row r="47" spans="1:4" x14ac:dyDescent="0.2">
      <c r="A47" s="2" t="s">
        <v>64</v>
      </c>
      <c r="B47" s="574">
        <v>108</v>
      </c>
      <c r="C47" s="571">
        <v>0.33723926544189498</v>
      </c>
      <c r="D47" s="571">
        <v>0.66276073455810502</v>
      </c>
    </row>
    <row r="48" spans="1:4" x14ac:dyDescent="0.2">
      <c r="A48" s="2" t="s">
        <v>65</v>
      </c>
      <c r="B48" s="574">
        <v>59</v>
      </c>
      <c r="C48" s="571">
        <v>0.25463268160820002</v>
      </c>
      <c r="D48" s="571">
        <v>0.74536734819412198</v>
      </c>
    </row>
    <row r="49" spans="1:4" x14ac:dyDescent="0.2">
      <c r="A49" s="2" t="s">
        <v>66</v>
      </c>
      <c r="B49" s="574">
        <v>129</v>
      </c>
      <c r="C49" s="571">
        <v>0.22682982683181799</v>
      </c>
      <c r="D49" s="571">
        <v>0.77317017316818204</v>
      </c>
    </row>
    <row r="50" spans="1:4" x14ac:dyDescent="0.2">
      <c r="A50" s="2" t="s">
        <v>67</v>
      </c>
      <c r="B50" s="574">
        <v>113</v>
      </c>
      <c r="C50" s="571">
        <v>0.23425798118114499</v>
      </c>
      <c r="D50" s="571">
        <v>0.76574200391769398</v>
      </c>
    </row>
    <row r="51" spans="1:4" x14ac:dyDescent="0.2">
      <c r="A51" s="2" t="s">
        <v>68</v>
      </c>
      <c r="B51" s="574">
        <v>124</v>
      </c>
      <c r="C51" s="571">
        <v>0.20195057988166801</v>
      </c>
      <c r="D51" s="571">
        <v>0.79804944992065396</v>
      </c>
    </row>
    <row r="52" spans="1:4" x14ac:dyDescent="0.2">
      <c r="A52" s="2" t="s">
        <v>69</v>
      </c>
      <c r="B52" s="574">
        <v>93</v>
      </c>
      <c r="C52" s="571">
        <v>0.26328811049461398</v>
      </c>
      <c r="D52" s="571">
        <v>0.73671191930770896</v>
      </c>
    </row>
    <row r="53" spans="1:4" x14ac:dyDescent="0.2">
      <c r="A53" s="2" t="s">
        <v>70</v>
      </c>
      <c r="B53" s="574">
        <v>50</v>
      </c>
      <c r="C53" s="571">
        <v>0.16626864671707201</v>
      </c>
      <c r="D53" s="571">
        <v>0.83373135328292802</v>
      </c>
    </row>
    <row r="54" spans="1:4" x14ac:dyDescent="0.2">
      <c r="A54" s="2" t="s">
        <v>71</v>
      </c>
      <c r="B54" s="574">
        <v>92</v>
      </c>
      <c r="C54" s="571">
        <v>0.31322729587554898</v>
      </c>
      <c r="D54" s="571">
        <v>0.68677270412445102</v>
      </c>
    </row>
    <row r="55" spans="1:4" x14ac:dyDescent="0.2">
      <c r="A55" s="2" t="s">
        <v>72</v>
      </c>
      <c r="B55" s="574">
        <v>49</v>
      </c>
      <c r="C55" s="571">
        <v>0.33697757124900801</v>
      </c>
      <c r="D55" s="571">
        <v>0.66302245855331399</v>
      </c>
    </row>
    <row r="56" spans="1:4" x14ac:dyDescent="0.2">
      <c r="A56" s="2" t="s">
        <v>73</v>
      </c>
      <c r="B56" s="574">
        <v>126</v>
      </c>
      <c r="C56" s="571">
        <v>0.22377099096775099</v>
      </c>
      <c r="D56" s="571">
        <v>0.77622902393341098</v>
      </c>
    </row>
    <row r="57" spans="1:4" x14ac:dyDescent="0.2">
      <c r="A57" s="5" t="s">
        <v>74</v>
      </c>
      <c r="B57" s="573" t="s">
        <v>1</v>
      </c>
      <c r="C57" s="570" t="s">
        <v>1</v>
      </c>
      <c r="D57" s="570" t="s">
        <v>1</v>
      </c>
    </row>
    <row r="58" spans="1:4" x14ac:dyDescent="0.2">
      <c r="A58" s="2" t="s">
        <v>75</v>
      </c>
      <c r="B58" s="574">
        <v>108</v>
      </c>
      <c r="C58" s="571">
        <v>0.33723926544189498</v>
      </c>
      <c r="D58" s="571">
        <v>0.66276073455810502</v>
      </c>
    </row>
    <row r="59" spans="1:4" x14ac:dyDescent="0.2">
      <c r="A59" s="2" t="s">
        <v>76</v>
      </c>
      <c r="B59" s="574">
        <v>560</v>
      </c>
      <c r="C59" s="571">
        <v>0.242092415690422</v>
      </c>
      <c r="D59" s="571">
        <v>0.75790756940841697</v>
      </c>
    </row>
    <row r="60" spans="1:4" x14ac:dyDescent="0.2">
      <c r="A60" s="2" t="s">
        <v>77</v>
      </c>
      <c r="B60" s="574">
        <v>188</v>
      </c>
      <c r="C60" s="571">
        <v>0.21779391169548001</v>
      </c>
      <c r="D60" s="571">
        <v>0.78220611810684204</v>
      </c>
    </row>
    <row r="61" spans="1:4" x14ac:dyDescent="0.2">
      <c r="A61" s="2" t="s">
        <v>78</v>
      </c>
      <c r="B61" s="574">
        <v>87</v>
      </c>
      <c r="C61" s="571">
        <v>0.31770443916320801</v>
      </c>
      <c r="D61" s="571">
        <v>0.68229556083679199</v>
      </c>
    </row>
    <row r="62" spans="1:4" x14ac:dyDescent="0.2">
      <c r="A62" s="5" t="s">
        <v>79</v>
      </c>
      <c r="B62" s="573" t="s">
        <v>1</v>
      </c>
      <c r="C62" s="570" t="s">
        <v>1</v>
      </c>
      <c r="D62" s="570" t="s">
        <v>1</v>
      </c>
    </row>
    <row r="63" spans="1:4" x14ac:dyDescent="0.2">
      <c r="A63" s="2" t="s">
        <v>80</v>
      </c>
      <c r="B63" s="574">
        <v>772</v>
      </c>
      <c r="C63" s="571">
        <v>0.23365823924541501</v>
      </c>
      <c r="D63" s="571">
        <v>0.76634174585342396</v>
      </c>
    </row>
    <row r="64" spans="1:4" x14ac:dyDescent="0.2">
      <c r="A64" s="2" t="s">
        <v>81</v>
      </c>
      <c r="B64" s="574">
        <v>27</v>
      </c>
      <c r="C64" s="571" t="s">
        <v>1</v>
      </c>
      <c r="D64" s="571" t="s">
        <v>1</v>
      </c>
    </row>
    <row r="65" spans="1:4" x14ac:dyDescent="0.2">
      <c r="A65" s="2" t="s">
        <v>82</v>
      </c>
      <c r="B65" s="574">
        <v>49</v>
      </c>
      <c r="C65" s="571">
        <v>0.46263864636421198</v>
      </c>
      <c r="D65" s="571">
        <v>0.53736138343811002</v>
      </c>
    </row>
    <row r="66" spans="1:4" x14ac:dyDescent="0.2">
      <c r="A66" s="2" t="s">
        <v>83</v>
      </c>
      <c r="B66" s="574">
        <v>86</v>
      </c>
      <c r="C66" s="571">
        <v>0.308299541473389</v>
      </c>
      <c r="D66" s="571">
        <v>0.691700458526611</v>
      </c>
    </row>
    <row r="67" spans="1:4" x14ac:dyDescent="0.2">
      <c r="A67" s="5" t="s">
        <v>84</v>
      </c>
      <c r="B67" s="573" t="s">
        <v>1</v>
      </c>
      <c r="C67" s="570" t="s">
        <v>1</v>
      </c>
      <c r="D67" s="570" t="s">
        <v>1</v>
      </c>
    </row>
    <row r="68" spans="1:4" x14ac:dyDescent="0.2">
      <c r="A68" s="2" t="s">
        <v>85</v>
      </c>
      <c r="B68" s="574">
        <v>850</v>
      </c>
      <c r="C68" s="571">
        <v>0.241415500640869</v>
      </c>
      <c r="D68" s="571">
        <v>0.75858449935913097</v>
      </c>
    </row>
    <row r="69" spans="1:4" x14ac:dyDescent="0.2">
      <c r="A69" s="2" t="s">
        <v>86</v>
      </c>
      <c r="B69" s="574">
        <v>14</v>
      </c>
      <c r="C69" s="571" t="s">
        <v>1</v>
      </c>
      <c r="D69" s="571" t="s">
        <v>1</v>
      </c>
    </row>
    <row r="70" spans="1:4" x14ac:dyDescent="0.2">
      <c r="A70" s="2" t="s">
        <v>87</v>
      </c>
      <c r="B70" s="574">
        <v>73</v>
      </c>
      <c r="C70" s="571">
        <v>0.24832651019096399</v>
      </c>
      <c r="D70" s="571">
        <v>0.75167346000671398</v>
      </c>
    </row>
    <row r="71" spans="1:4" x14ac:dyDescent="0.2">
      <c r="A71" s="2" t="s">
        <v>88</v>
      </c>
      <c r="B71" s="574">
        <v>5</v>
      </c>
      <c r="C71" s="571" t="s">
        <v>1</v>
      </c>
      <c r="D71" s="571" t="s">
        <v>1</v>
      </c>
    </row>
    <row r="72" spans="1:4" x14ac:dyDescent="0.2">
      <c r="A72" s="5" t="s">
        <v>89</v>
      </c>
      <c r="B72" s="573" t="s">
        <v>1</v>
      </c>
      <c r="C72" s="570" t="s">
        <v>1</v>
      </c>
      <c r="D72" s="570" t="s">
        <v>1</v>
      </c>
    </row>
    <row r="73" spans="1:4" x14ac:dyDescent="0.2">
      <c r="A73" s="2" t="s">
        <v>89</v>
      </c>
      <c r="B73" s="574">
        <v>793</v>
      </c>
      <c r="C73" s="571">
        <v>0.232131168246269</v>
      </c>
      <c r="D73" s="571">
        <v>0.76786881685257002</v>
      </c>
    </row>
    <row r="74" spans="1:4" x14ac:dyDescent="0.2">
      <c r="A74" s="2" t="s">
        <v>90</v>
      </c>
      <c r="B74" s="574">
        <v>147</v>
      </c>
      <c r="C74" s="571">
        <v>0.39153748750686601</v>
      </c>
      <c r="D74" s="571">
        <v>0.60846251249313399</v>
      </c>
    </row>
    <row r="75" spans="1:4" x14ac:dyDescent="0.2">
      <c r="A75" s="5" t="s">
        <v>91</v>
      </c>
      <c r="B75" s="573" t="s">
        <v>1</v>
      </c>
      <c r="C75" s="570" t="s">
        <v>1</v>
      </c>
      <c r="D75" s="570" t="s">
        <v>1</v>
      </c>
    </row>
    <row r="76" spans="1:4" x14ac:dyDescent="0.2">
      <c r="A76" s="2" t="s">
        <v>92</v>
      </c>
      <c r="B76" s="574">
        <v>406</v>
      </c>
      <c r="C76" s="571">
        <v>0.30460041761398299</v>
      </c>
      <c r="D76" s="571">
        <v>0.69539958238601696</v>
      </c>
    </row>
    <row r="77" spans="1:4" x14ac:dyDescent="0.2">
      <c r="A77" s="2" t="s">
        <v>93</v>
      </c>
      <c r="B77" s="574">
        <v>167</v>
      </c>
      <c r="C77" s="571">
        <v>0.264024287462234</v>
      </c>
      <c r="D77" s="571">
        <v>0.735975682735443</v>
      </c>
    </row>
    <row r="78" spans="1:4" x14ac:dyDescent="0.2">
      <c r="A78" s="2" t="s">
        <v>94</v>
      </c>
      <c r="B78" s="574">
        <v>358</v>
      </c>
      <c r="C78" s="571">
        <v>0.165523171424866</v>
      </c>
      <c r="D78" s="571">
        <v>0.83447682857513406</v>
      </c>
    </row>
    <row r="79" spans="1:4" x14ac:dyDescent="0.2">
      <c r="A79" s="5" t="s">
        <v>95</v>
      </c>
      <c r="B79" s="573" t="s">
        <v>1</v>
      </c>
      <c r="C79" s="570" t="s">
        <v>1</v>
      </c>
      <c r="D79" s="570" t="s">
        <v>1</v>
      </c>
    </row>
    <row r="80" spans="1:4" x14ac:dyDescent="0.2">
      <c r="A80" s="2" t="s">
        <v>96</v>
      </c>
      <c r="B80" s="574">
        <v>208</v>
      </c>
      <c r="C80" s="571">
        <v>0.21757148206234</v>
      </c>
      <c r="D80" s="571">
        <v>0.78242850303649902</v>
      </c>
    </row>
    <row r="81" spans="1:4" x14ac:dyDescent="0.2">
      <c r="A81" s="2" t="s">
        <v>97</v>
      </c>
      <c r="B81" s="574">
        <v>162</v>
      </c>
      <c r="C81" s="571">
        <v>0.25111788511276201</v>
      </c>
      <c r="D81" s="571">
        <v>0.74888211488723799</v>
      </c>
    </row>
    <row r="82" spans="1:4" x14ac:dyDescent="0.2">
      <c r="A82" s="2" t="s">
        <v>98</v>
      </c>
      <c r="B82" s="574">
        <v>37</v>
      </c>
      <c r="C82" s="571">
        <v>0.20100770890712699</v>
      </c>
      <c r="D82" s="571">
        <v>0.79899227619171098</v>
      </c>
    </row>
    <row r="83" spans="1:4" x14ac:dyDescent="0.2">
      <c r="A83" s="2" t="s">
        <v>99</v>
      </c>
      <c r="B83" s="574">
        <v>122</v>
      </c>
      <c r="C83" s="571">
        <v>0.21086727082729301</v>
      </c>
      <c r="D83" s="571">
        <v>0.78913271427154497</v>
      </c>
    </row>
    <row r="84" spans="1:4" x14ac:dyDescent="0.2">
      <c r="A84" s="2" t="s">
        <v>100</v>
      </c>
      <c r="B84" s="574">
        <v>44</v>
      </c>
      <c r="C84" s="571">
        <v>8.8989339768886594E-2</v>
      </c>
      <c r="D84" s="571">
        <v>0.911010682582855</v>
      </c>
    </row>
    <row r="85" spans="1:4" x14ac:dyDescent="0.2">
      <c r="A85" s="2" t="s">
        <v>101</v>
      </c>
      <c r="B85" s="574">
        <v>101</v>
      </c>
      <c r="C85" s="571">
        <v>0.238084986805916</v>
      </c>
      <c r="D85" s="571">
        <v>0.76191502809524503</v>
      </c>
    </row>
    <row r="86" spans="1:4" x14ac:dyDescent="0.2">
      <c r="A86" s="2" t="s">
        <v>102</v>
      </c>
      <c r="B86" s="574">
        <v>32</v>
      </c>
      <c r="C86" s="571">
        <v>0.60856860876083396</v>
      </c>
      <c r="D86" s="571">
        <v>0.39143139123916598</v>
      </c>
    </row>
    <row r="87" spans="1:4" x14ac:dyDescent="0.2">
      <c r="A87" s="2" t="s">
        <v>103</v>
      </c>
      <c r="B87" s="574">
        <v>47</v>
      </c>
      <c r="C87" s="571">
        <v>0.85365104675293002</v>
      </c>
      <c r="D87" s="571">
        <v>0.14634896814823201</v>
      </c>
    </row>
    <row r="88" spans="1:4" x14ac:dyDescent="0.2">
      <c r="A88" s="2" t="s">
        <v>104</v>
      </c>
      <c r="B88" s="574">
        <v>174</v>
      </c>
      <c r="C88" s="571">
        <v>0.215397909283638</v>
      </c>
      <c r="D88" s="571">
        <v>0.78460210561752297</v>
      </c>
    </row>
    <row r="89" spans="1:4" x14ac:dyDescent="0.2">
      <c r="A89" s="5" t="s">
        <v>105</v>
      </c>
      <c r="B89" s="573" t="s">
        <v>1</v>
      </c>
      <c r="C89" s="570" t="s">
        <v>1</v>
      </c>
      <c r="D89" s="570" t="s">
        <v>1</v>
      </c>
    </row>
    <row r="90" spans="1:4" x14ac:dyDescent="0.2">
      <c r="A90" s="2" t="s">
        <v>106</v>
      </c>
      <c r="B90" s="574">
        <v>113</v>
      </c>
      <c r="C90" s="571">
        <v>0.33962988853454601</v>
      </c>
      <c r="D90" s="571">
        <v>0.66037011146545399</v>
      </c>
    </row>
    <row r="91" spans="1:4" x14ac:dyDescent="0.2">
      <c r="A91" s="2" t="s">
        <v>107</v>
      </c>
      <c r="B91" s="574">
        <v>248</v>
      </c>
      <c r="C91" s="571">
        <v>0.19057862460613301</v>
      </c>
      <c r="D91" s="571">
        <v>0.80942136049270597</v>
      </c>
    </row>
    <row r="92" spans="1:4" x14ac:dyDescent="0.2">
      <c r="A92" s="2" t="s">
        <v>108</v>
      </c>
      <c r="B92" s="574">
        <v>436</v>
      </c>
      <c r="C92" s="571">
        <v>0.24244953691959401</v>
      </c>
      <c r="D92" s="571">
        <v>0.75755047798156705</v>
      </c>
    </row>
    <row r="93" spans="1:4" x14ac:dyDescent="0.2">
      <c r="A93" s="2" t="s">
        <v>109</v>
      </c>
      <c r="B93" s="574">
        <v>77</v>
      </c>
      <c r="C93" s="571">
        <v>0.41431152820587203</v>
      </c>
      <c r="D93" s="571">
        <v>0.58568847179412797</v>
      </c>
    </row>
    <row r="94" spans="1:4" x14ac:dyDescent="0.2">
      <c r="A94" s="5" t="s">
        <v>110</v>
      </c>
      <c r="B94" s="573" t="s">
        <v>1</v>
      </c>
      <c r="C94" s="570" t="s">
        <v>1</v>
      </c>
      <c r="D94" s="570" t="s">
        <v>1</v>
      </c>
    </row>
    <row r="95" spans="1:4" x14ac:dyDescent="0.2">
      <c r="A95" s="2" t="s">
        <v>106</v>
      </c>
      <c r="B95" s="574">
        <v>191</v>
      </c>
      <c r="C95" s="571">
        <v>0.29577341675758401</v>
      </c>
      <c r="D95" s="571">
        <v>0.70422655344009399</v>
      </c>
    </row>
    <row r="96" spans="1:4" x14ac:dyDescent="0.2">
      <c r="A96" s="2" t="s">
        <v>107</v>
      </c>
      <c r="B96" s="574">
        <v>295</v>
      </c>
      <c r="C96" s="571">
        <v>0.19067083299160001</v>
      </c>
      <c r="D96" s="571">
        <v>0.80932915210723899</v>
      </c>
    </row>
    <row r="97" spans="1:4" x14ac:dyDescent="0.2">
      <c r="A97" s="2" t="s">
        <v>108</v>
      </c>
      <c r="B97" s="574">
        <v>345</v>
      </c>
      <c r="C97" s="571">
        <v>0.26441586017608598</v>
      </c>
      <c r="D97" s="571">
        <v>0.73558413982391402</v>
      </c>
    </row>
    <row r="98" spans="1:4" x14ac:dyDescent="0.2">
      <c r="A98" s="2" t="s">
        <v>109</v>
      </c>
      <c r="B98" s="574">
        <v>43</v>
      </c>
      <c r="C98" s="571">
        <v>0.481424540281296</v>
      </c>
      <c r="D98" s="571">
        <v>0.51857548952102706</v>
      </c>
    </row>
    <row r="99" spans="1:4" x14ac:dyDescent="0.2">
      <c r="A99" s="5" t="s">
        <v>111</v>
      </c>
      <c r="B99" s="573" t="s">
        <v>1</v>
      </c>
      <c r="C99" s="570" t="s">
        <v>1</v>
      </c>
      <c r="D99" s="570" t="s">
        <v>1</v>
      </c>
    </row>
    <row r="100" spans="1:4" x14ac:dyDescent="0.2">
      <c r="A100" s="2" t="s">
        <v>112</v>
      </c>
      <c r="B100" s="574">
        <v>65</v>
      </c>
      <c r="C100" s="571">
        <v>0.255285084247589</v>
      </c>
      <c r="D100" s="571">
        <v>0.744714915752411</v>
      </c>
    </row>
    <row r="101" spans="1:4" x14ac:dyDescent="0.2">
      <c r="A101" s="2" t="s">
        <v>113</v>
      </c>
      <c r="B101" s="574">
        <v>196</v>
      </c>
      <c r="C101" s="571">
        <v>0.30129563808441201</v>
      </c>
      <c r="D101" s="571">
        <v>0.69870436191558805</v>
      </c>
    </row>
    <row r="102" spans="1:4" x14ac:dyDescent="0.2">
      <c r="A102" s="2" t="s">
        <v>114</v>
      </c>
      <c r="B102" s="574">
        <v>219</v>
      </c>
      <c r="C102" s="571">
        <v>0.28832018375396701</v>
      </c>
      <c r="D102" s="571">
        <v>0.71167981624603305</v>
      </c>
    </row>
    <row r="103" spans="1:4" x14ac:dyDescent="0.2">
      <c r="A103" s="2" t="s">
        <v>115</v>
      </c>
      <c r="B103" s="574">
        <v>137</v>
      </c>
      <c r="C103" s="571">
        <v>0.25431704521179199</v>
      </c>
      <c r="D103" s="571">
        <v>0.74568295478820801</v>
      </c>
    </row>
    <row r="104" spans="1:4" x14ac:dyDescent="0.2">
      <c r="A104" s="2" t="s">
        <v>116</v>
      </c>
      <c r="B104" s="574">
        <v>117</v>
      </c>
      <c r="C104" s="571">
        <v>0.16273111104965199</v>
      </c>
      <c r="D104" s="571">
        <v>0.83726888895034801</v>
      </c>
    </row>
    <row r="105" spans="1:4" x14ac:dyDescent="0.2">
      <c r="A105" s="2" t="s">
        <v>117</v>
      </c>
      <c r="B105" s="574">
        <v>122</v>
      </c>
      <c r="C105" s="571">
        <v>0.209592670202255</v>
      </c>
      <c r="D105" s="571">
        <v>0.79040729999542203</v>
      </c>
    </row>
    <row r="106" spans="1:4" x14ac:dyDescent="0.2">
      <c r="A106" s="2" t="s">
        <v>118</v>
      </c>
      <c r="B106" s="574">
        <v>80</v>
      </c>
      <c r="C106" s="571">
        <v>0.21715593338012701</v>
      </c>
      <c r="D106" s="571">
        <v>0.78284406661987305</v>
      </c>
    </row>
    <row r="107" spans="1:4" x14ac:dyDescent="0.2">
      <c r="A107" s="5" t="s">
        <v>111</v>
      </c>
      <c r="B107" s="573" t="s">
        <v>1</v>
      </c>
      <c r="C107" s="570" t="s">
        <v>1</v>
      </c>
      <c r="D107" s="570" t="s">
        <v>1</v>
      </c>
    </row>
    <row r="108" spans="1:4" x14ac:dyDescent="0.2">
      <c r="A108" s="2" t="s">
        <v>119</v>
      </c>
      <c r="B108" s="574">
        <v>261</v>
      </c>
      <c r="C108" s="571">
        <v>0.28578263521194502</v>
      </c>
      <c r="D108" s="571">
        <v>0.71421736478805498</v>
      </c>
    </row>
    <row r="109" spans="1:4" x14ac:dyDescent="0.2">
      <c r="A109" s="2" t="s">
        <v>120</v>
      </c>
      <c r="B109" s="574">
        <v>291</v>
      </c>
      <c r="C109" s="571">
        <v>0.27863815426826499</v>
      </c>
      <c r="D109" s="571">
        <v>0.72136181592941295</v>
      </c>
    </row>
    <row r="110" spans="1:4" x14ac:dyDescent="0.2">
      <c r="A110" s="2" t="s">
        <v>121</v>
      </c>
      <c r="B110" s="574">
        <v>182</v>
      </c>
      <c r="C110" s="571">
        <v>0.19375020265579199</v>
      </c>
      <c r="D110" s="571">
        <v>0.80624979734420799</v>
      </c>
    </row>
    <row r="111" spans="1:4" x14ac:dyDescent="0.2">
      <c r="A111" s="2" t="s">
        <v>122</v>
      </c>
      <c r="B111" s="574">
        <v>202</v>
      </c>
      <c r="C111" s="571">
        <v>0.21263107657432601</v>
      </c>
      <c r="D111" s="571">
        <v>0.78736895322799705</v>
      </c>
    </row>
    <row r="112" spans="1:4" x14ac:dyDescent="0.2">
      <c r="A112" s="5" t="s">
        <v>111</v>
      </c>
      <c r="B112" s="573" t="s">
        <v>1</v>
      </c>
      <c r="C112" s="570" t="s">
        <v>1</v>
      </c>
      <c r="D112" s="570" t="s">
        <v>1</v>
      </c>
    </row>
    <row r="113" spans="1:4" x14ac:dyDescent="0.2">
      <c r="A113" s="2" t="s">
        <v>119</v>
      </c>
      <c r="B113" s="574">
        <v>261</v>
      </c>
      <c r="C113" s="571">
        <v>0.28578263521194502</v>
      </c>
      <c r="D113" s="571">
        <v>0.71421736478805498</v>
      </c>
    </row>
    <row r="114" spans="1:4" x14ac:dyDescent="0.2">
      <c r="A114" s="2" t="s">
        <v>123</v>
      </c>
      <c r="B114" s="574">
        <v>356</v>
      </c>
      <c r="C114" s="571">
        <v>0.27446776628494302</v>
      </c>
      <c r="D114" s="571">
        <v>0.72553223371505704</v>
      </c>
    </row>
    <row r="115" spans="1:4" x14ac:dyDescent="0.2">
      <c r="A115" s="2" t="s">
        <v>124</v>
      </c>
      <c r="B115" s="574">
        <v>319</v>
      </c>
      <c r="C115" s="571">
        <v>0.189434334635735</v>
      </c>
      <c r="D115" s="571">
        <v>0.81056565046310403</v>
      </c>
    </row>
    <row r="116" spans="1:4" x14ac:dyDescent="0.2">
      <c r="A116" s="5" t="s">
        <v>125</v>
      </c>
      <c r="B116" s="573" t="s">
        <v>1</v>
      </c>
      <c r="C116" s="570" t="s">
        <v>1</v>
      </c>
      <c r="D116" s="570" t="s">
        <v>1</v>
      </c>
    </row>
    <row r="117" spans="1:4" x14ac:dyDescent="0.2">
      <c r="A117" s="2" t="s">
        <v>126</v>
      </c>
      <c r="B117" s="574">
        <v>134</v>
      </c>
      <c r="C117" s="571">
        <v>0.33176153898239102</v>
      </c>
      <c r="D117" s="571">
        <v>0.66823846101760898</v>
      </c>
    </row>
    <row r="118" spans="1:4" x14ac:dyDescent="0.2">
      <c r="A118" s="2" t="s">
        <v>127</v>
      </c>
      <c r="B118" s="574">
        <v>35</v>
      </c>
      <c r="C118" s="571">
        <v>0.144542410969734</v>
      </c>
      <c r="D118" s="571">
        <v>0.855457603931427</v>
      </c>
    </row>
    <row r="119" spans="1:4" x14ac:dyDescent="0.2">
      <c r="A119" s="2" t="s">
        <v>128</v>
      </c>
      <c r="B119" s="574">
        <v>61</v>
      </c>
      <c r="C119" s="571">
        <v>0.18570692837238301</v>
      </c>
      <c r="D119" s="571">
        <v>0.81429308652877797</v>
      </c>
    </row>
    <row r="120" spans="1:4" x14ac:dyDescent="0.2">
      <c r="A120" s="2" t="s">
        <v>129</v>
      </c>
      <c r="B120" s="574">
        <v>131</v>
      </c>
      <c r="C120" s="571">
        <v>0.19843870401382399</v>
      </c>
      <c r="D120" s="571">
        <v>0.80156129598617598</v>
      </c>
    </row>
    <row r="121" spans="1:4" x14ac:dyDescent="0.2">
      <c r="A121" s="2" t="s">
        <v>130</v>
      </c>
      <c r="B121" s="574">
        <v>127</v>
      </c>
      <c r="C121" s="571">
        <v>0.203378722071648</v>
      </c>
      <c r="D121" s="571">
        <v>0.79662126302719105</v>
      </c>
    </row>
    <row r="122" spans="1:4" x14ac:dyDescent="0.2">
      <c r="A122" s="2" t="s">
        <v>131</v>
      </c>
      <c r="B122" s="574">
        <v>94</v>
      </c>
      <c r="C122" s="571">
        <v>0.23478654026985199</v>
      </c>
      <c r="D122" s="571">
        <v>0.76521342992782604</v>
      </c>
    </row>
    <row r="123" spans="1:4" x14ac:dyDescent="0.2">
      <c r="A123" s="2" t="s">
        <v>132</v>
      </c>
      <c r="B123" s="574">
        <v>41</v>
      </c>
      <c r="C123" s="571">
        <v>0.25787889957428001</v>
      </c>
      <c r="D123" s="571">
        <v>0.74212110042571999</v>
      </c>
    </row>
    <row r="124" spans="1:4" x14ac:dyDescent="0.2">
      <c r="A124" s="3" t="s">
        <v>133</v>
      </c>
      <c r="B124" s="575">
        <v>251</v>
      </c>
      <c r="C124" s="572">
        <v>0.32016894221305803</v>
      </c>
      <c r="D124" s="572">
        <v>0.67983102798461903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405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79" t="s">
        <v>1</v>
      </c>
      <c r="C6" s="576" t="s">
        <v>1</v>
      </c>
      <c r="D6" s="576" t="s">
        <v>1</v>
      </c>
    </row>
    <row r="7" spans="1:4" x14ac:dyDescent="0.2">
      <c r="A7" s="2" t="s">
        <v>26</v>
      </c>
      <c r="B7" s="580">
        <v>947</v>
      </c>
      <c r="C7" s="577">
        <v>0.41506528854370101</v>
      </c>
      <c r="D7" s="577">
        <v>0.58493471145629905</v>
      </c>
    </row>
    <row r="8" spans="1:4" x14ac:dyDescent="0.2">
      <c r="A8" s="5" t="s">
        <v>27</v>
      </c>
      <c r="B8" s="579" t="s">
        <v>1</v>
      </c>
      <c r="C8" s="576" t="s">
        <v>1</v>
      </c>
      <c r="D8" s="576" t="s">
        <v>1</v>
      </c>
    </row>
    <row r="9" spans="1:4" x14ac:dyDescent="0.2">
      <c r="A9" s="2" t="s">
        <v>28</v>
      </c>
      <c r="B9" s="580">
        <v>337</v>
      </c>
      <c r="C9" s="577">
        <v>0.40397736430168202</v>
      </c>
      <c r="D9" s="577">
        <v>0.59602260589599598</v>
      </c>
    </row>
    <row r="10" spans="1:4" x14ac:dyDescent="0.2">
      <c r="A10" s="2" t="s">
        <v>29</v>
      </c>
      <c r="B10" s="580">
        <v>44</v>
      </c>
      <c r="C10" s="577">
        <v>0.16530697047710399</v>
      </c>
      <c r="D10" s="577">
        <v>0.83469301462173495</v>
      </c>
    </row>
    <row r="11" spans="1:4" x14ac:dyDescent="0.2">
      <c r="A11" s="2" t="s">
        <v>30</v>
      </c>
      <c r="B11" s="580">
        <v>138</v>
      </c>
      <c r="C11" s="577">
        <v>0.40114861726760898</v>
      </c>
      <c r="D11" s="577">
        <v>0.59885138273239102</v>
      </c>
    </row>
    <row r="12" spans="1:4" x14ac:dyDescent="0.2">
      <c r="A12" s="2" t="s">
        <v>31</v>
      </c>
      <c r="B12" s="580">
        <v>174</v>
      </c>
      <c r="C12" s="577">
        <v>0.52455246448516801</v>
      </c>
      <c r="D12" s="577">
        <v>0.47544750571250899</v>
      </c>
    </row>
    <row r="13" spans="1:4" x14ac:dyDescent="0.2">
      <c r="A13" s="2" t="s">
        <v>32</v>
      </c>
      <c r="B13" s="580">
        <v>75</v>
      </c>
      <c r="C13" s="577">
        <v>0.36897340416908297</v>
      </c>
      <c r="D13" s="577">
        <v>0.63102662563323997</v>
      </c>
    </row>
    <row r="14" spans="1:4" x14ac:dyDescent="0.2">
      <c r="A14" s="2" t="s">
        <v>33</v>
      </c>
      <c r="B14" s="580">
        <v>151</v>
      </c>
      <c r="C14" s="577">
        <v>0.50503909587860096</v>
      </c>
      <c r="D14" s="577">
        <v>0.49496090412139898</v>
      </c>
    </row>
    <row r="15" spans="1:4" x14ac:dyDescent="0.2">
      <c r="A15" s="5" t="s">
        <v>34</v>
      </c>
      <c r="B15" s="579" t="s">
        <v>1</v>
      </c>
      <c r="C15" s="576" t="s">
        <v>1</v>
      </c>
      <c r="D15" s="576" t="s">
        <v>1</v>
      </c>
    </row>
    <row r="16" spans="1:4" x14ac:dyDescent="0.2">
      <c r="A16" s="2" t="s">
        <v>35</v>
      </c>
      <c r="B16" s="580">
        <v>618</v>
      </c>
      <c r="C16" s="577">
        <v>0.39819106459617598</v>
      </c>
      <c r="D16" s="577">
        <v>0.60180896520614602</v>
      </c>
    </row>
    <row r="17" spans="1:4" x14ac:dyDescent="0.2">
      <c r="A17" s="2" t="s">
        <v>36</v>
      </c>
      <c r="B17" s="580">
        <v>42</v>
      </c>
      <c r="C17" s="577">
        <v>0.36213859915733299</v>
      </c>
      <c r="D17" s="577">
        <v>0.63786143064498901</v>
      </c>
    </row>
    <row r="18" spans="1:4" x14ac:dyDescent="0.2">
      <c r="A18" s="2" t="s">
        <v>37</v>
      </c>
      <c r="B18" s="580">
        <v>215</v>
      </c>
      <c r="C18" s="577">
        <v>0.40438801050186202</v>
      </c>
      <c r="D18" s="577">
        <v>0.59561198949813798</v>
      </c>
    </row>
    <row r="19" spans="1:4" x14ac:dyDescent="0.2">
      <c r="A19" s="2" t="s">
        <v>38</v>
      </c>
      <c r="B19" s="580">
        <v>49</v>
      </c>
      <c r="C19" s="577">
        <v>0.65724176168441795</v>
      </c>
      <c r="D19" s="577">
        <v>0.342758268117905</v>
      </c>
    </row>
    <row r="20" spans="1:4" x14ac:dyDescent="0.2">
      <c r="A20" s="5" t="s">
        <v>39</v>
      </c>
      <c r="B20" s="579" t="s">
        <v>1</v>
      </c>
      <c r="C20" s="576" t="s">
        <v>1</v>
      </c>
      <c r="D20" s="576" t="s">
        <v>1</v>
      </c>
    </row>
    <row r="21" spans="1:4" x14ac:dyDescent="0.2">
      <c r="A21" s="2" t="s">
        <v>35</v>
      </c>
      <c r="B21" s="580">
        <v>618</v>
      </c>
      <c r="C21" s="577">
        <v>0.39819106459617598</v>
      </c>
      <c r="D21" s="577">
        <v>0.60180896520614602</v>
      </c>
    </row>
    <row r="22" spans="1:4" x14ac:dyDescent="0.2">
      <c r="A22" s="2" t="s">
        <v>40</v>
      </c>
      <c r="B22" s="580">
        <v>19</v>
      </c>
      <c r="C22" s="577" t="s">
        <v>1</v>
      </c>
      <c r="D22" s="577" t="s">
        <v>1</v>
      </c>
    </row>
    <row r="23" spans="1:4" x14ac:dyDescent="0.2">
      <c r="A23" s="2" t="s">
        <v>41</v>
      </c>
      <c r="B23" s="580">
        <v>20</v>
      </c>
      <c r="C23" s="577" t="s">
        <v>1</v>
      </c>
      <c r="D23" s="577" t="s">
        <v>1</v>
      </c>
    </row>
    <row r="24" spans="1:4" x14ac:dyDescent="0.2">
      <c r="A24" s="2" t="s">
        <v>42</v>
      </c>
      <c r="B24" s="580">
        <v>3</v>
      </c>
      <c r="C24" s="577" t="s">
        <v>1</v>
      </c>
      <c r="D24" s="577" t="s">
        <v>1</v>
      </c>
    </row>
    <row r="25" spans="1:4" x14ac:dyDescent="0.2">
      <c r="A25" s="2" t="s">
        <v>43</v>
      </c>
      <c r="B25" s="580">
        <v>1</v>
      </c>
      <c r="C25" s="577" t="s">
        <v>1</v>
      </c>
      <c r="D25" s="577" t="s">
        <v>1</v>
      </c>
    </row>
    <row r="26" spans="1:4" x14ac:dyDescent="0.2">
      <c r="A26" s="2" t="s">
        <v>37</v>
      </c>
      <c r="B26" s="580">
        <v>215</v>
      </c>
      <c r="C26" s="577">
        <v>0.40438801050186202</v>
      </c>
      <c r="D26" s="577">
        <v>0.59561198949813798</v>
      </c>
    </row>
    <row r="27" spans="1:4" x14ac:dyDescent="0.2">
      <c r="A27" s="2" t="s">
        <v>44</v>
      </c>
      <c r="B27" s="580">
        <v>7</v>
      </c>
      <c r="C27" s="577" t="s">
        <v>1</v>
      </c>
      <c r="D27" s="577" t="s">
        <v>1</v>
      </c>
    </row>
    <row r="28" spans="1:4" x14ac:dyDescent="0.2">
      <c r="A28" s="2" t="s">
        <v>45</v>
      </c>
      <c r="B28" s="580">
        <v>41</v>
      </c>
      <c r="C28" s="577">
        <v>0.65639531612396196</v>
      </c>
      <c r="D28" s="577">
        <v>0.34360465407371499</v>
      </c>
    </row>
    <row r="29" spans="1:4" x14ac:dyDescent="0.2">
      <c r="A29" s="5" t="s">
        <v>46</v>
      </c>
      <c r="B29" s="579" t="s">
        <v>1</v>
      </c>
      <c r="C29" s="576" t="s">
        <v>1</v>
      </c>
      <c r="D29" s="576" t="s">
        <v>1</v>
      </c>
    </row>
    <row r="30" spans="1:4" x14ac:dyDescent="0.2">
      <c r="A30" s="2" t="s">
        <v>47</v>
      </c>
      <c r="B30" s="580">
        <v>57</v>
      </c>
      <c r="C30" s="577">
        <v>0.49661046266555797</v>
      </c>
      <c r="D30" s="577">
        <v>0.50338953733444203</v>
      </c>
    </row>
    <row r="31" spans="1:4" x14ac:dyDescent="0.2">
      <c r="A31" s="2" t="s">
        <v>48</v>
      </c>
      <c r="B31" s="580">
        <v>238</v>
      </c>
      <c r="C31" s="577">
        <v>0.35850173234939597</v>
      </c>
      <c r="D31" s="577">
        <v>0.64149826765060403</v>
      </c>
    </row>
    <row r="32" spans="1:4" x14ac:dyDescent="0.2">
      <c r="A32" s="2" t="s">
        <v>49</v>
      </c>
      <c r="B32" s="580">
        <v>167</v>
      </c>
      <c r="C32" s="577">
        <v>0.391934454441071</v>
      </c>
      <c r="D32" s="577">
        <v>0.608065545558929</v>
      </c>
    </row>
    <row r="33" spans="1:4" x14ac:dyDescent="0.2">
      <c r="A33" s="2" t="s">
        <v>50</v>
      </c>
      <c r="B33" s="580">
        <v>421</v>
      </c>
      <c r="C33" s="577">
        <v>0.44005343317985501</v>
      </c>
      <c r="D33" s="577">
        <v>0.55994653701782204</v>
      </c>
    </row>
    <row r="34" spans="1:4" x14ac:dyDescent="0.2">
      <c r="A34" s="5" t="s">
        <v>51</v>
      </c>
      <c r="B34" s="579" t="s">
        <v>1</v>
      </c>
      <c r="C34" s="576" t="s">
        <v>1</v>
      </c>
      <c r="D34" s="576" t="s">
        <v>1</v>
      </c>
    </row>
    <row r="35" spans="1:4" x14ac:dyDescent="0.2">
      <c r="A35" s="2" t="s">
        <v>52</v>
      </c>
      <c r="B35" s="580">
        <v>321</v>
      </c>
      <c r="C35" s="577">
        <v>0.40066584944724998</v>
      </c>
      <c r="D35" s="577">
        <v>0.59933418035507202</v>
      </c>
    </row>
    <row r="36" spans="1:4" x14ac:dyDescent="0.2">
      <c r="A36" s="2" t="s">
        <v>53</v>
      </c>
      <c r="B36" s="580">
        <v>391</v>
      </c>
      <c r="C36" s="577">
        <v>0.43353438377380399</v>
      </c>
      <c r="D36" s="577">
        <v>0.56646561622619596</v>
      </c>
    </row>
    <row r="37" spans="1:4" x14ac:dyDescent="0.2">
      <c r="A37" s="2" t="s">
        <v>54</v>
      </c>
      <c r="B37" s="580">
        <v>121</v>
      </c>
      <c r="C37" s="577">
        <v>0.43509522080421398</v>
      </c>
      <c r="D37" s="577">
        <v>0.56490480899810802</v>
      </c>
    </row>
    <row r="38" spans="1:4" x14ac:dyDescent="0.2">
      <c r="A38" s="2" t="s">
        <v>55</v>
      </c>
      <c r="B38" s="580">
        <v>107</v>
      </c>
      <c r="C38" s="577">
        <v>0.38498023152351402</v>
      </c>
      <c r="D38" s="577">
        <v>0.61501973867416404</v>
      </c>
    </row>
    <row r="39" spans="1:4" x14ac:dyDescent="0.2">
      <c r="A39" s="5" t="s">
        <v>56</v>
      </c>
      <c r="B39" s="579" t="s">
        <v>1</v>
      </c>
      <c r="C39" s="576" t="s">
        <v>1</v>
      </c>
      <c r="D39" s="576" t="s">
        <v>1</v>
      </c>
    </row>
    <row r="40" spans="1:4" x14ac:dyDescent="0.2">
      <c r="A40" s="2" t="s">
        <v>57</v>
      </c>
      <c r="B40" s="580">
        <v>826</v>
      </c>
      <c r="C40" s="577">
        <v>0.38694953918456998</v>
      </c>
      <c r="D40" s="577">
        <v>0.61305046081543002</v>
      </c>
    </row>
    <row r="41" spans="1:4" x14ac:dyDescent="0.2">
      <c r="A41" s="2" t="s">
        <v>58</v>
      </c>
      <c r="B41" s="580">
        <v>95</v>
      </c>
      <c r="C41" s="577">
        <v>0.55871367454528797</v>
      </c>
      <c r="D41" s="577">
        <v>0.44128629565239003</v>
      </c>
    </row>
    <row r="42" spans="1:4" x14ac:dyDescent="0.2">
      <c r="A42" s="5" t="s">
        <v>59</v>
      </c>
      <c r="B42" s="579" t="s">
        <v>1</v>
      </c>
      <c r="C42" s="576" t="s">
        <v>1</v>
      </c>
      <c r="D42" s="576" t="s">
        <v>1</v>
      </c>
    </row>
    <row r="43" spans="1:4" x14ac:dyDescent="0.2">
      <c r="A43" s="2" t="s">
        <v>60</v>
      </c>
      <c r="B43" s="580">
        <v>728</v>
      </c>
      <c r="C43" s="577">
        <v>0.36950513720512401</v>
      </c>
      <c r="D43" s="577">
        <v>0.63049483299255404</v>
      </c>
    </row>
    <row r="44" spans="1:4" x14ac:dyDescent="0.2">
      <c r="A44" s="2" t="s">
        <v>61</v>
      </c>
      <c r="B44" s="580">
        <v>123</v>
      </c>
      <c r="C44" s="577">
        <v>0.49348694086074801</v>
      </c>
      <c r="D44" s="577">
        <v>0.50651305913925204</v>
      </c>
    </row>
    <row r="45" spans="1:4" x14ac:dyDescent="0.2">
      <c r="A45" s="2" t="s">
        <v>62</v>
      </c>
      <c r="B45" s="580">
        <v>80</v>
      </c>
      <c r="C45" s="577">
        <v>0.59819924831390403</v>
      </c>
      <c r="D45" s="577">
        <v>0.40180075168609602</v>
      </c>
    </row>
    <row r="46" spans="1:4" x14ac:dyDescent="0.2">
      <c r="A46" s="5" t="s">
        <v>63</v>
      </c>
      <c r="B46" s="579" t="s">
        <v>1</v>
      </c>
      <c r="C46" s="576" t="s">
        <v>1</v>
      </c>
      <c r="D46" s="576" t="s">
        <v>1</v>
      </c>
    </row>
    <row r="47" spans="1:4" x14ac:dyDescent="0.2">
      <c r="A47" s="2" t="s">
        <v>64</v>
      </c>
      <c r="B47" s="580">
        <v>106</v>
      </c>
      <c r="C47" s="577">
        <v>0.548792123794556</v>
      </c>
      <c r="D47" s="577">
        <v>0.451207906007767</v>
      </c>
    </row>
    <row r="48" spans="1:4" x14ac:dyDescent="0.2">
      <c r="A48" s="2" t="s">
        <v>65</v>
      </c>
      <c r="B48" s="580">
        <v>61</v>
      </c>
      <c r="C48" s="577">
        <v>0.428009063005447</v>
      </c>
      <c r="D48" s="577">
        <v>0.57199090719223</v>
      </c>
    </row>
    <row r="49" spans="1:4" x14ac:dyDescent="0.2">
      <c r="A49" s="2" t="s">
        <v>66</v>
      </c>
      <c r="B49" s="580">
        <v>130</v>
      </c>
      <c r="C49" s="577">
        <v>0.426427632570267</v>
      </c>
      <c r="D49" s="577">
        <v>0.573572337627411</v>
      </c>
    </row>
    <row r="50" spans="1:4" x14ac:dyDescent="0.2">
      <c r="A50" s="2" t="s">
        <v>67</v>
      </c>
      <c r="B50" s="580">
        <v>113</v>
      </c>
      <c r="C50" s="577">
        <v>0.300252854824066</v>
      </c>
      <c r="D50" s="577">
        <v>0.69974714517593395</v>
      </c>
    </row>
    <row r="51" spans="1:4" x14ac:dyDescent="0.2">
      <c r="A51" s="2" t="s">
        <v>68</v>
      </c>
      <c r="B51" s="580">
        <v>125</v>
      </c>
      <c r="C51" s="577">
        <v>0.40899819135665899</v>
      </c>
      <c r="D51" s="577">
        <v>0.59100180864334095</v>
      </c>
    </row>
    <row r="52" spans="1:4" x14ac:dyDescent="0.2">
      <c r="A52" s="2" t="s">
        <v>69</v>
      </c>
      <c r="B52" s="580">
        <v>93</v>
      </c>
      <c r="C52" s="577">
        <v>0.41643849015235901</v>
      </c>
      <c r="D52" s="577">
        <v>0.58356148004531905</v>
      </c>
    </row>
    <row r="53" spans="1:4" x14ac:dyDescent="0.2">
      <c r="A53" s="2" t="s">
        <v>70</v>
      </c>
      <c r="B53" s="580">
        <v>51</v>
      </c>
      <c r="C53" s="577">
        <v>0.26263207197189298</v>
      </c>
      <c r="D53" s="577">
        <v>0.73736792802810702</v>
      </c>
    </row>
    <row r="54" spans="1:4" x14ac:dyDescent="0.2">
      <c r="A54" s="2" t="s">
        <v>71</v>
      </c>
      <c r="B54" s="580">
        <v>92</v>
      </c>
      <c r="C54" s="577">
        <v>0.37861406803131098</v>
      </c>
      <c r="D54" s="577">
        <v>0.62138593196868896</v>
      </c>
    </row>
    <row r="55" spans="1:4" x14ac:dyDescent="0.2">
      <c r="A55" s="2" t="s">
        <v>72</v>
      </c>
      <c r="B55" s="580">
        <v>50</v>
      </c>
      <c r="C55" s="577">
        <v>0.60265815258026101</v>
      </c>
      <c r="D55" s="577">
        <v>0.39734184741973899</v>
      </c>
    </row>
    <row r="56" spans="1:4" x14ac:dyDescent="0.2">
      <c r="A56" s="2" t="s">
        <v>73</v>
      </c>
      <c r="B56" s="580">
        <v>126</v>
      </c>
      <c r="C56" s="577">
        <v>0.42314547300338701</v>
      </c>
      <c r="D56" s="577">
        <v>0.57685452699661299</v>
      </c>
    </row>
    <row r="57" spans="1:4" x14ac:dyDescent="0.2">
      <c r="A57" s="5" t="s">
        <v>74</v>
      </c>
      <c r="B57" s="579" t="s">
        <v>1</v>
      </c>
      <c r="C57" s="576" t="s">
        <v>1</v>
      </c>
      <c r="D57" s="576" t="s">
        <v>1</v>
      </c>
    </row>
    <row r="58" spans="1:4" x14ac:dyDescent="0.2">
      <c r="A58" s="2" t="s">
        <v>75</v>
      </c>
      <c r="B58" s="580">
        <v>106</v>
      </c>
      <c r="C58" s="577">
        <v>0.548792123794556</v>
      </c>
      <c r="D58" s="577">
        <v>0.451207906007767</v>
      </c>
    </row>
    <row r="59" spans="1:4" x14ac:dyDescent="0.2">
      <c r="A59" s="2" t="s">
        <v>76</v>
      </c>
      <c r="B59" s="580">
        <v>562</v>
      </c>
      <c r="C59" s="577">
        <v>0.39422559738159202</v>
      </c>
      <c r="D59" s="577">
        <v>0.60577440261840798</v>
      </c>
    </row>
    <row r="60" spans="1:4" x14ac:dyDescent="0.2">
      <c r="A60" s="2" t="s">
        <v>77</v>
      </c>
      <c r="B60" s="580">
        <v>190</v>
      </c>
      <c r="C60" s="577">
        <v>0.33013269305229198</v>
      </c>
      <c r="D60" s="577">
        <v>0.66986727714538596</v>
      </c>
    </row>
    <row r="61" spans="1:4" x14ac:dyDescent="0.2">
      <c r="A61" s="2" t="s">
        <v>78</v>
      </c>
      <c r="B61" s="580">
        <v>89</v>
      </c>
      <c r="C61" s="577">
        <v>0.65099865198135398</v>
      </c>
      <c r="D61" s="577">
        <v>0.34900134801864602</v>
      </c>
    </row>
    <row r="62" spans="1:4" x14ac:dyDescent="0.2">
      <c r="A62" s="5" t="s">
        <v>79</v>
      </c>
      <c r="B62" s="579" t="s">
        <v>1</v>
      </c>
      <c r="C62" s="576" t="s">
        <v>1</v>
      </c>
      <c r="D62" s="576" t="s">
        <v>1</v>
      </c>
    </row>
    <row r="63" spans="1:4" x14ac:dyDescent="0.2">
      <c r="A63" s="2" t="s">
        <v>80</v>
      </c>
      <c r="B63" s="580">
        <v>777</v>
      </c>
      <c r="C63" s="577">
        <v>0.426313877105713</v>
      </c>
      <c r="D63" s="577">
        <v>0.573686122894287</v>
      </c>
    </row>
    <row r="64" spans="1:4" x14ac:dyDescent="0.2">
      <c r="A64" s="2" t="s">
        <v>81</v>
      </c>
      <c r="B64" s="580">
        <v>27</v>
      </c>
      <c r="C64" s="577" t="s">
        <v>1</v>
      </c>
      <c r="D64" s="577" t="s">
        <v>1</v>
      </c>
    </row>
    <row r="65" spans="1:4" x14ac:dyDescent="0.2">
      <c r="A65" s="2" t="s">
        <v>82</v>
      </c>
      <c r="B65" s="580">
        <v>48</v>
      </c>
      <c r="C65" s="577">
        <v>0.36387738585472101</v>
      </c>
      <c r="D65" s="577">
        <v>0.63612264394760099</v>
      </c>
    </row>
    <row r="66" spans="1:4" x14ac:dyDescent="0.2">
      <c r="A66" s="2" t="s">
        <v>83</v>
      </c>
      <c r="B66" s="580">
        <v>86</v>
      </c>
      <c r="C66" s="577">
        <v>0.31669846177101102</v>
      </c>
      <c r="D66" s="577">
        <v>0.68330156803131104</v>
      </c>
    </row>
    <row r="67" spans="1:4" x14ac:dyDescent="0.2">
      <c r="A67" s="5" t="s">
        <v>84</v>
      </c>
      <c r="B67" s="579" t="s">
        <v>1</v>
      </c>
      <c r="C67" s="576" t="s">
        <v>1</v>
      </c>
      <c r="D67" s="576" t="s">
        <v>1</v>
      </c>
    </row>
    <row r="68" spans="1:4" x14ac:dyDescent="0.2">
      <c r="A68" s="2" t="s">
        <v>85</v>
      </c>
      <c r="B68" s="580">
        <v>854</v>
      </c>
      <c r="C68" s="577">
        <v>0.406154185533524</v>
      </c>
      <c r="D68" s="577">
        <v>0.59384578466415405</v>
      </c>
    </row>
    <row r="69" spans="1:4" x14ac:dyDescent="0.2">
      <c r="A69" s="2" t="s">
        <v>86</v>
      </c>
      <c r="B69" s="580">
        <v>14</v>
      </c>
      <c r="C69" s="577" t="s">
        <v>1</v>
      </c>
      <c r="D69" s="577" t="s">
        <v>1</v>
      </c>
    </row>
    <row r="70" spans="1:4" x14ac:dyDescent="0.2">
      <c r="A70" s="2" t="s">
        <v>87</v>
      </c>
      <c r="B70" s="580">
        <v>73</v>
      </c>
      <c r="C70" s="577">
        <v>0.45941737294197099</v>
      </c>
      <c r="D70" s="577">
        <v>0.54058265686035201</v>
      </c>
    </row>
    <row r="71" spans="1:4" x14ac:dyDescent="0.2">
      <c r="A71" s="2" t="s">
        <v>88</v>
      </c>
      <c r="B71" s="580">
        <v>5</v>
      </c>
      <c r="C71" s="577" t="s">
        <v>1</v>
      </c>
      <c r="D71" s="577" t="s">
        <v>1</v>
      </c>
    </row>
    <row r="72" spans="1:4" x14ac:dyDescent="0.2">
      <c r="A72" s="5" t="s">
        <v>89</v>
      </c>
      <c r="B72" s="579" t="s">
        <v>1</v>
      </c>
      <c r="C72" s="576" t="s">
        <v>1</v>
      </c>
      <c r="D72" s="576" t="s">
        <v>1</v>
      </c>
    </row>
    <row r="73" spans="1:4" x14ac:dyDescent="0.2">
      <c r="A73" s="2" t="s">
        <v>89</v>
      </c>
      <c r="B73" s="580">
        <v>795</v>
      </c>
      <c r="C73" s="577">
        <v>0.36439397931098899</v>
      </c>
      <c r="D73" s="577">
        <v>0.63560605049133301</v>
      </c>
    </row>
    <row r="74" spans="1:4" x14ac:dyDescent="0.2">
      <c r="A74" s="2" t="s">
        <v>90</v>
      </c>
      <c r="B74" s="580">
        <v>150</v>
      </c>
      <c r="C74" s="577">
        <v>0.79436188936233498</v>
      </c>
      <c r="D74" s="577">
        <v>0.20563812553882599</v>
      </c>
    </row>
    <row r="75" spans="1:4" x14ac:dyDescent="0.2">
      <c r="A75" s="5" t="s">
        <v>91</v>
      </c>
      <c r="B75" s="579" t="s">
        <v>1</v>
      </c>
      <c r="C75" s="576" t="s">
        <v>1</v>
      </c>
      <c r="D75" s="576" t="s">
        <v>1</v>
      </c>
    </row>
    <row r="76" spans="1:4" x14ac:dyDescent="0.2">
      <c r="A76" s="2" t="s">
        <v>92</v>
      </c>
      <c r="B76" s="580">
        <v>405</v>
      </c>
      <c r="C76" s="577">
        <v>0.47252118587493902</v>
      </c>
      <c r="D76" s="577">
        <v>0.52747881412506104</v>
      </c>
    </row>
    <row r="77" spans="1:4" x14ac:dyDescent="0.2">
      <c r="A77" s="2" t="s">
        <v>93</v>
      </c>
      <c r="B77" s="580">
        <v>168</v>
      </c>
      <c r="C77" s="577">
        <v>0.33006471395492598</v>
      </c>
      <c r="D77" s="577">
        <v>0.66993528604507402</v>
      </c>
    </row>
    <row r="78" spans="1:4" x14ac:dyDescent="0.2">
      <c r="A78" s="2" t="s">
        <v>94</v>
      </c>
      <c r="B78" s="580">
        <v>364</v>
      </c>
      <c r="C78" s="577">
        <v>0.38505575060844399</v>
      </c>
      <c r="D78" s="577">
        <v>0.61494427919387795</v>
      </c>
    </row>
    <row r="79" spans="1:4" x14ac:dyDescent="0.2">
      <c r="A79" s="5" t="s">
        <v>95</v>
      </c>
      <c r="B79" s="579" t="s">
        <v>1</v>
      </c>
      <c r="C79" s="576" t="s">
        <v>1</v>
      </c>
      <c r="D79" s="576" t="s">
        <v>1</v>
      </c>
    </row>
    <row r="80" spans="1:4" x14ac:dyDescent="0.2">
      <c r="A80" s="2" t="s">
        <v>96</v>
      </c>
      <c r="B80" s="580">
        <v>211</v>
      </c>
      <c r="C80" s="577">
        <v>0.462749034166336</v>
      </c>
      <c r="D80" s="577">
        <v>0.537250936031342</v>
      </c>
    </row>
    <row r="81" spans="1:4" x14ac:dyDescent="0.2">
      <c r="A81" s="2" t="s">
        <v>97</v>
      </c>
      <c r="B81" s="580">
        <v>160</v>
      </c>
      <c r="C81" s="577">
        <v>0.33264049887657199</v>
      </c>
      <c r="D81" s="577">
        <v>0.66735947132110596</v>
      </c>
    </row>
    <row r="82" spans="1:4" x14ac:dyDescent="0.2">
      <c r="A82" s="2" t="s">
        <v>98</v>
      </c>
      <c r="B82" s="580">
        <v>37</v>
      </c>
      <c r="C82" s="577">
        <v>0.31118100881576499</v>
      </c>
      <c r="D82" s="577">
        <v>0.68881899118423495</v>
      </c>
    </row>
    <row r="83" spans="1:4" x14ac:dyDescent="0.2">
      <c r="A83" s="2" t="s">
        <v>99</v>
      </c>
      <c r="B83" s="580">
        <v>122</v>
      </c>
      <c r="C83" s="577">
        <v>0.304338008165359</v>
      </c>
      <c r="D83" s="577">
        <v>0.695662021636963</v>
      </c>
    </row>
    <row r="84" spans="1:4" x14ac:dyDescent="0.2">
      <c r="A84" s="2" t="s">
        <v>100</v>
      </c>
      <c r="B84" s="580">
        <v>45</v>
      </c>
      <c r="C84" s="577">
        <v>0.42490300536155701</v>
      </c>
      <c r="D84" s="577">
        <v>0.57509696483612105</v>
      </c>
    </row>
    <row r="85" spans="1:4" x14ac:dyDescent="0.2">
      <c r="A85" s="2" t="s">
        <v>101</v>
      </c>
      <c r="B85" s="580">
        <v>104</v>
      </c>
      <c r="C85" s="577">
        <v>0.47852858901023898</v>
      </c>
      <c r="D85" s="577">
        <v>0.52147138118743896</v>
      </c>
    </row>
    <row r="86" spans="1:4" x14ac:dyDescent="0.2">
      <c r="A86" s="2" t="s">
        <v>102</v>
      </c>
      <c r="B86" s="580">
        <v>32</v>
      </c>
      <c r="C86" s="577">
        <v>0.70650428533554099</v>
      </c>
      <c r="D86" s="577">
        <v>0.29349568486213701</v>
      </c>
    </row>
    <row r="87" spans="1:4" x14ac:dyDescent="0.2">
      <c r="A87" s="2" t="s">
        <v>103</v>
      </c>
      <c r="B87" s="580">
        <v>46</v>
      </c>
      <c r="C87" s="577">
        <v>0.619307160377502</v>
      </c>
      <c r="D87" s="577">
        <v>0.380692839622498</v>
      </c>
    </row>
    <row r="88" spans="1:4" x14ac:dyDescent="0.2">
      <c r="A88" s="2" t="s">
        <v>104</v>
      </c>
      <c r="B88" s="580">
        <v>177</v>
      </c>
      <c r="C88" s="577">
        <v>0.40919679403305098</v>
      </c>
      <c r="D88" s="577">
        <v>0.59080320596694902</v>
      </c>
    </row>
    <row r="89" spans="1:4" x14ac:dyDescent="0.2">
      <c r="A89" s="5" t="s">
        <v>105</v>
      </c>
      <c r="B89" s="579" t="s">
        <v>1</v>
      </c>
      <c r="C89" s="576" t="s">
        <v>1</v>
      </c>
      <c r="D89" s="576" t="s">
        <v>1</v>
      </c>
    </row>
    <row r="90" spans="1:4" x14ac:dyDescent="0.2">
      <c r="A90" s="2" t="s">
        <v>106</v>
      </c>
      <c r="B90" s="580">
        <v>113</v>
      </c>
      <c r="C90" s="577">
        <v>0.44015955924987799</v>
      </c>
      <c r="D90" s="577">
        <v>0.55984044075012196</v>
      </c>
    </row>
    <row r="91" spans="1:4" x14ac:dyDescent="0.2">
      <c r="A91" s="2" t="s">
        <v>107</v>
      </c>
      <c r="B91" s="580">
        <v>252</v>
      </c>
      <c r="C91" s="577">
        <v>0.35056665539741499</v>
      </c>
      <c r="D91" s="577">
        <v>0.649433374404907</v>
      </c>
    </row>
    <row r="92" spans="1:4" x14ac:dyDescent="0.2">
      <c r="A92" s="2" t="s">
        <v>108</v>
      </c>
      <c r="B92" s="580">
        <v>439</v>
      </c>
      <c r="C92" s="577">
        <v>0.39883100986480702</v>
      </c>
      <c r="D92" s="577">
        <v>0.60116899013519298</v>
      </c>
    </row>
    <row r="93" spans="1:4" x14ac:dyDescent="0.2">
      <c r="A93" s="2" t="s">
        <v>109</v>
      </c>
      <c r="B93" s="580">
        <v>77</v>
      </c>
      <c r="C93" s="577">
        <v>0.67603838443756104</v>
      </c>
      <c r="D93" s="577">
        <v>0.32396158576011702</v>
      </c>
    </row>
    <row r="94" spans="1:4" x14ac:dyDescent="0.2">
      <c r="A94" s="5" t="s">
        <v>110</v>
      </c>
      <c r="B94" s="579" t="s">
        <v>1</v>
      </c>
      <c r="C94" s="576" t="s">
        <v>1</v>
      </c>
      <c r="D94" s="576" t="s">
        <v>1</v>
      </c>
    </row>
    <row r="95" spans="1:4" x14ac:dyDescent="0.2">
      <c r="A95" s="2" t="s">
        <v>106</v>
      </c>
      <c r="B95" s="580">
        <v>191</v>
      </c>
      <c r="C95" s="577">
        <v>0.40135762095451399</v>
      </c>
      <c r="D95" s="577">
        <v>0.59864234924316395</v>
      </c>
    </row>
    <row r="96" spans="1:4" x14ac:dyDescent="0.2">
      <c r="A96" s="2" t="s">
        <v>107</v>
      </c>
      <c r="B96" s="580">
        <v>299</v>
      </c>
      <c r="C96" s="577">
        <v>0.37222370505332902</v>
      </c>
      <c r="D96" s="577">
        <v>0.62777626514434803</v>
      </c>
    </row>
    <row r="97" spans="1:4" x14ac:dyDescent="0.2">
      <c r="A97" s="2" t="s">
        <v>108</v>
      </c>
      <c r="B97" s="580">
        <v>348</v>
      </c>
      <c r="C97" s="577">
        <v>0.422191232442856</v>
      </c>
      <c r="D97" s="577">
        <v>0.577808797359467</v>
      </c>
    </row>
    <row r="98" spans="1:4" x14ac:dyDescent="0.2">
      <c r="A98" s="2" t="s">
        <v>109</v>
      </c>
      <c r="B98" s="580">
        <v>43</v>
      </c>
      <c r="C98" s="577">
        <v>0.70032358169555697</v>
      </c>
      <c r="D98" s="577">
        <v>0.29967638850212103</v>
      </c>
    </row>
    <row r="99" spans="1:4" x14ac:dyDescent="0.2">
      <c r="A99" s="5" t="s">
        <v>111</v>
      </c>
      <c r="B99" s="579" t="s">
        <v>1</v>
      </c>
      <c r="C99" s="576" t="s">
        <v>1</v>
      </c>
      <c r="D99" s="576" t="s">
        <v>1</v>
      </c>
    </row>
    <row r="100" spans="1:4" x14ac:dyDescent="0.2">
      <c r="A100" s="2" t="s">
        <v>112</v>
      </c>
      <c r="B100" s="580">
        <v>65</v>
      </c>
      <c r="C100" s="577">
        <v>0.54754036664962802</v>
      </c>
      <c r="D100" s="577">
        <v>0.45245960354804998</v>
      </c>
    </row>
    <row r="101" spans="1:4" x14ac:dyDescent="0.2">
      <c r="A101" s="2" t="s">
        <v>113</v>
      </c>
      <c r="B101" s="580">
        <v>196</v>
      </c>
      <c r="C101" s="577">
        <v>0.42177402973174999</v>
      </c>
      <c r="D101" s="577">
        <v>0.57822597026824996</v>
      </c>
    </row>
    <row r="102" spans="1:4" x14ac:dyDescent="0.2">
      <c r="A102" s="2" t="s">
        <v>114</v>
      </c>
      <c r="B102" s="580">
        <v>219</v>
      </c>
      <c r="C102" s="577">
        <v>0.35910144448280301</v>
      </c>
      <c r="D102" s="577">
        <v>0.64089852571487405</v>
      </c>
    </row>
    <row r="103" spans="1:4" x14ac:dyDescent="0.2">
      <c r="A103" s="2" t="s">
        <v>115</v>
      </c>
      <c r="B103" s="580">
        <v>139</v>
      </c>
      <c r="C103" s="577">
        <v>0.426739752292633</v>
      </c>
      <c r="D103" s="577">
        <v>0.57326024770736705</v>
      </c>
    </row>
    <row r="104" spans="1:4" x14ac:dyDescent="0.2">
      <c r="A104" s="2" t="s">
        <v>116</v>
      </c>
      <c r="B104" s="580">
        <v>118</v>
      </c>
      <c r="C104" s="577">
        <v>0.38816574215888999</v>
      </c>
      <c r="D104" s="577">
        <v>0.61183422803878795</v>
      </c>
    </row>
    <row r="105" spans="1:4" x14ac:dyDescent="0.2">
      <c r="A105" s="2" t="s">
        <v>117</v>
      </c>
      <c r="B105" s="580">
        <v>121</v>
      </c>
      <c r="C105" s="577">
        <v>0.34114006161689803</v>
      </c>
      <c r="D105" s="577">
        <v>0.65885996818542503</v>
      </c>
    </row>
    <row r="106" spans="1:4" x14ac:dyDescent="0.2">
      <c r="A106" s="2" t="s">
        <v>118</v>
      </c>
      <c r="B106" s="580">
        <v>84</v>
      </c>
      <c r="C106" s="577">
        <v>0.49237257242202798</v>
      </c>
      <c r="D106" s="577">
        <v>0.50762742757797197</v>
      </c>
    </row>
    <row r="107" spans="1:4" x14ac:dyDescent="0.2">
      <c r="A107" s="5" t="s">
        <v>111</v>
      </c>
      <c r="B107" s="579" t="s">
        <v>1</v>
      </c>
      <c r="C107" s="576" t="s">
        <v>1</v>
      </c>
      <c r="D107" s="576" t="s">
        <v>1</v>
      </c>
    </row>
    <row r="108" spans="1:4" x14ac:dyDescent="0.2">
      <c r="A108" s="2" t="s">
        <v>119</v>
      </c>
      <c r="B108" s="580">
        <v>261</v>
      </c>
      <c r="C108" s="577">
        <v>0.464148730039597</v>
      </c>
      <c r="D108" s="577">
        <v>0.53585129976272605</v>
      </c>
    </row>
    <row r="109" spans="1:4" x14ac:dyDescent="0.2">
      <c r="A109" s="2" t="s">
        <v>120</v>
      </c>
      <c r="B109" s="580">
        <v>292</v>
      </c>
      <c r="C109" s="577">
        <v>0.374126076698303</v>
      </c>
      <c r="D109" s="577">
        <v>0.625873923301697</v>
      </c>
    </row>
    <row r="110" spans="1:4" x14ac:dyDescent="0.2">
      <c r="A110" s="2" t="s">
        <v>121</v>
      </c>
      <c r="B110" s="580">
        <v>184</v>
      </c>
      <c r="C110" s="577">
        <v>0.40434062480926503</v>
      </c>
      <c r="D110" s="577">
        <v>0.59565937519073497</v>
      </c>
    </row>
    <row r="111" spans="1:4" x14ac:dyDescent="0.2">
      <c r="A111" s="2" t="s">
        <v>122</v>
      </c>
      <c r="B111" s="580">
        <v>205</v>
      </c>
      <c r="C111" s="577">
        <v>0.40312767028808599</v>
      </c>
      <c r="D111" s="577">
        <v>0.59687232971191395</v>
      </c>
    </row>
    <row r="112" spans="1:4" x14ac:dyDescent="0.2">
      <c r="A112" s="5" t="s">
        <v>111</v>
      </c>
      <c r="B112" s="579" t="s">
        <v>1</v>
      </c>
      <c r="C112" s="576" t="s">
        <v>1</v>
      </c>
      <c r="D112" s="576" t="s">
        <v>1</v>
      </c>
    </row>
    <row r="113" spans="1:4" x14ac:dyDescent="0.2">
      <c r="A113" s="2" t="s">
        <v>119</v>
      </c>
      <c r="B113" s="580">
        <v>261</v>
      </c>
      <c r="C113" s="577">
        <v>0.464148730039597</v>
      </c>
      <c r="D113" s="577">
        <v>0.53585129976272605</v>
      </c>
    </row>
    <row r="114" spans="1:4" x14ac:dyDescent="0.2">
      <c r="A114" s="2" t="s">
        <v>123</v>
      </c>
      <c r="B114" s="580">
        <v>358</v>
      </c>
      <c r="C114" s="577">
        <v>0.38696062564849898</v>
      </c>
      <c r="D114" s="577">
        <v>0.61303937435150102</v>
      </c>
    </row>
    <row r="115" spans="1:4" x14ac:dyDescent="0.2">
      <c r="A115" s="2" t="s">
        <v>124</v>
      </c>
      <c r="B115" s="580">
        <v>323</v>
      </c>
      <c r="C115" s="577">
        <v>0.39613929390907299</v>
      </c>
      <c r="D115" s="577">
        <v>0.60386073589324996</v>
      </c>
    </row>
    <row r="116" spans="1:4" x14ac:dyDescent="0.2">
      <c r="A116" s="5" t="s">
        <v>125</v>
      </c>
      <c r="B116" s="579" t="s">
        <v>1</v>
      </c>
      <c r="C116" s="576" t="s">
        <v>1</v>
      </c>
      <c r="D116" s="576" t="s">
        <v>1</v>
      </c>
    </row>
    <row r="117" spans="1:4" x14ac:dyDescent="0.2">
      <c r="A117" s="2" t="s">
        <v>126</v>
      </c>
      <c r="B117" s="580">
        <v>133</v>
      </c>
      <c r="C117" s="577">
        <v>0.42156910896301297</v>
      </c>
      <c r="D117" s="577">
        <v>0.57843089103698697</v>
      </c>
    </row>
    <row r="118" spans="1:4" x14ac:dyDescent="0.2">
      <c r="A118" s="2" t="s">
        <v>127</v>
      </c>
      <c r="B118" s="580">
        <v>37</v>
      </c>
      <c r="C118" s="577">
        <v>0.46314820647239702</v>
      </c>
      <c r="D118" s="577">
        <v>0.53685182332992598</v>
      </c>
    </row>
    <row r="119" spans="1:4" x14ac:dyDescent="0.2">
      <c r="A119" s="2" t="s">
        <v>128</v>
      </c>
      <c r="B119" s="580">
        <v>62</v>
      </c>
      <c r="C119" s="577">
        <v>0.35029301047325101</v>
      </c>
      <c r="D119" s="577">
        <v>0.64970695972442605</v>
      </c>
    </row>
    <row r="120" spans="1:4" x14ac:dyDescent="0.2">
      <c r="A120" s="2" t="s">
        <v>129</v>
      </c>
      <c r="B120" s="580">
        <v>133</v>
      </c>
      <c r="C120" s="577">
        <v>0.32807588577270502</v>
      </c>
      <c r="D120" s="577">
        <v>0.67192411422729503</v>
      </c>
    </row>
    <row r="121" spans="1:4" x14ac:dyDescent="0.2">
      <c r="A121" s="2" t="s">
        <v>130</v>
      </c>
      <c r="B121" s="580">
        <v>127</v>
      </c>
      <c r="C121" s="577">
        <v>0.38200858235359197</v>
      </c>
      <c r="D121" s="577">
        <v>0.61799138784408603</v>
      </c>
    </row>
    <row r="122" spans="1:4" x14ac:dyDescent="0.2">
      <c r="A122" s="2" t="s">
        <v>131</v>
      </c>
      <c r="B122" s="580">
        <v>94</v>
      </c>
      <c r="C122" s="577">
        <v>0.36415499448776201</v>
      </c>
      <c r="D122" s="577">
        <v>0.63584500551223799</v>
      </c>
    </row>
    <row r="123" spans="1:4" x14ac:dyDescent="0.2">
      <c r="A123" s="2" t="s">
        <v>132</v>
      </c>
      <c r="B123" s="580">
        <v>41</v>
      </c>
      <c r="C123" s="577">
        <v>0.36735180020332298</v>
      </c>
      <c r="D123" s="577">
        <v>0.63264816999435403</v>
      </c>
    </row>
    <row r="124" spans="1:4" x14ac:dyDescent="0.2">
      <c r="A124" s="3" t="s">
        <v>133</v>
      </c>
      <c r="B124" s="581">
        <v>254</v>
      </c>
      <c r="C124" s="578">
        <v>0.513330698013306</v>
      </c>
      <c r="D124" s="578">
        <v>0.486669301986694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406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585" t="s">
        <v>1</v>
      </c>
      <c r="C6" s="582" t="s">
        <v>1</v>
      </c>
      <c r="D6" s="582" t="s">
        <v>1</v>
      </c>
    </row>
    <row r="7" spans="1:4" x14ac:dyDescent="0.2">
      <c r="A7" s="2" t="s">
        <v>26</v>
      </c>
      <c r="B7" s="586">
        <v>271</v>
      </c>
      <c r="C7" s="583">
        <v>0.50966769456863403</v>
      </c>
      <c r="D7" s="583">
        <v>0.49033230543136602</v>
      </c>
    </row>
    <row r="8" spans="1:4" x14ac:dyDescent="0.2">
      <c r="A8" s="5" t="s">
        <v>27</v>
      </c>
      <c r="B8" s="585" t="s">
        <v>1</v>
      </c>
      <c r="C8" s="582" t="s">
        <v>1</v>
      </c>
      <c r="D8" s="582" t="s">
        <v>1</v>
      </c>
    </row>
    <row r="9" spans="1:4" x14ac:dyDescent="0.2">
      <c r="A9" s="2" t="s">
        <v>28</v>
      </c>
      <c r="B9" s="586">
        <v>102</v>
      </c>
      <c r="C9" s="583">
        <v>0.56652343273162797</v>
      </c>
      <c r="D9" s="583">
        <v>0.43347653746604897</v>
      </c>
    </row>
    <row r="10" spans="1:4" x14ac:dyDescent="0.2">
      <c r="A10" s="2" t="s">
        <v>29</v>
      </c>
      <c r="B10" s="586">
        <v>12</v>
      </c>
      <c r="C10" s="583" t="s">
        <v>1</v>
      </c>
      <c r="D10" s="583" t="s">
        <v>1</v>
      </c>
    </row>
    <row r="11" spans="1:4" x14ac:dyDescent="0.2">
      <c r="A11" s="2" t="s">
        <v>30</v>
      </c>
      <c r="B11" s="586">
        <v>47</v>
      </c>
      <c r="C11" s="583">
        <v>0.41682791709899902</v>
      </c>
      <c r="D11" s="583">
        <v>0.58317208290100098</v>
      </c>
    </row>
    <row r="12" spans="1:4" x14ac:dyDescent="0.2">
      <c r="A12" s="2" t="s">
        <v>31</v>
      </c>
      <c r="B12" s="586">
        <v>52</v>
      </c>
      <c r="C12" s="583">
        <v>0.44558000564575201</v>
      </c>
      <c r="D12" s="583">
        <v>0.55441999435424805</v>
      </c>
    </row>
    <row r="13" spans="1:4" x14ac:dyDescent="0.2">
      <c r="A13" s="2" t="s">
        <v>32</v>
      </c>
      <c r="B13" s="586">
        <v>15</v>
      </c>
      <c r="C13" s="583" t="s">
        <v>1</v>
      </c>
      <c r="D13" s="583" t="s">
        <v>1</v>
      </c>
    </row>
    <row r="14" spans="1:4" x14ac:dyDescent="0.2">
      <c r="A14" s="2" t="s">
        <v>33</v>
      </c>
      <c r="B14" s="586">
        <v>32</v>
      </c>
      <c r="C14" s="583">
        <v>0.36711084842681901</v>
      </c>
      <c r="D14" s="583">
        <v>0.63288915157318104</v>
      </c>
    </row>
    <row r="15" spans="1:4" x14ac:dyDescent="0.2">
      <c r="A15" s="5" t="s">
        <v>34</v>
      </c>
      <c r="B15" s="585" t="s">
        <v>1</v>
      </c>
      <c r="C15" s="582" t="s">
        <v>1</v>
      </c>
      <c r="D15" s="582" t="s">
        <v>1</v>
      </c>
    </row>
    <row r="16" spans="1:4" x14ac:dyDescent="0.2">
      <c r="A16" s="2" t="s">
        <v>35</v>
      </c>
      <c r="B16" s="586">
        <v>192</v>
      </c>
      <c r="C16" s="583">
        <v>0.51396286487579301</v>
      </c>
      <c r="D16" s="583">
        <v>0.48603716492652899</v>
      </c>
    </row>
    <row r="17" spans="1:4" x14ac:dyDescent="0.2">
      <c r="A17" s="2" t="s">
        <v>36</v>
      </c>
      <c r="B17" s="586">
        <v>16</v>
      </c>
      <c r="C17" s="583" t="s">
        <v>1</v>
      </c>
      <c r="D17" s="583" t="s">
        <v>1</v>
      </c>
    </row>
    <row r="18" spans="1:4" x14ac:dyDescent="0.2">
      <c r="A18" s="2" t="s">
        <v>37</v>
      </c>
      <c r="B18" s="586">
        <v>44</v>
      </c>
      <c r="C18" s="583">
        <v>0.34643992781639099</v>
      </c>
      <c r="D18" s="583">
        <v>0.65356004238128695</v>
      </c>
    </row>
    <row r="19" spans="1:4" x14ac:dyDescent="0.2">
      <c r="A19" s="2" t="s">
        <v>38</v>
      </c>
      <c r="B19" s="586">
        <v>14</v>
      </c>
      <c r="C19" s="583" t="s">
        <v>1</v>
      </c>
      <c r="D19" s="583" t="s">
        <v>1</v>
      </c>
    </row>
    <row r="20" spans="1:4" x14ac:dyDescent="0.2">
      <c r="A20" s="5" t="s">
        <v>39</v>
      </c>
      <c r="B20" s="585" t="s">
        <v>1</v>
      </c>
      <c r="C20" s="582" t="s">
        <v>1</v>
      </c>
      <c r="D20" s="582" t="s">
        <v>1</v>
      </c>
    </row>
    <row r="21" spans="1:4" x14ac:dyDescent="0.2">
      <c r="A21" s="2" t="s">
        <v>35</v>
      </c>
      <c r="B21" s="586">
        <v>192</v>
      </c>
      <c r="C21" s="583">
        <v>0.51396286487579301</v>
      </c>
      <c r="D21" s="583">
        <v>0.48603716492652899</v>
      </c>
    </row>
    <row r="22" spans="1:4" x14ac:dyDescent="0.2">
      <c r="A22" s="2" t="s">
        <v>40</v>
      </c>
      <c r="B22" s="586">
        <v>8</v>
      </c>
      <c r="C22" s="583" t="s">
        <v>1</v>
      </c>
      <c r="D22" s="583" t="s">
        <v>1</v>
      </c>
    </row>
    <row r="23" spans="1:4" x14ac:dyDescent="0.2">
      <c r="A23" s="2" t="s">
        <v>41</v>
      </c>
      <c r="B23" s="586">
        <v>7</v>
      </c>
      <c r="C23" s="583" t="s">
        <v>1</v>
      </c>
      <c r="D23" s="583" t="s">
        <v>1</v>
      </c>
    </row>
    <row r="24" spans="1:4" x14ac:dyDescent="0.2">
      <c r="A24" s="2" t="s">
        <v>42</v>
      </c>
      <c r="B24" s="586">
        <v>1</v>
      </c>
      <c r="C24" s="583" t="s">
        <v>1</v>
      </c>
      <c r="D24" s="583" t="s">
        <v>1</v>
      </c>
    </row>
    <row r="25" spans="1:4" x14ac:dyDescent="0.2">
      <c r="A25" s="2" t="s">
        <v>43</v>
      </c>
      <c r="B25" s="586">
        <v>0</v>
      </c>
      <c r="C25" s="583" t="s">
        <v>1</v>
      </c>
      <c r="D25" s="583" t="s">
        <v>1</v>
      </c>
    </row>
    <row r="26" spans="1:4" x14ac:dyDescent="0.2">
      <c r="A26" s="2" t="s">
        <v>37</v>
      </c>
      <c r="B26" s="586">
        <v>44</v>
      </c>
      <c r="C26" s="583">
        <v>0.34643992781639099</v>
      </c>
      <c r="D26" s="583">
        <v>0.65356004238128695</v>
      </c>
    </row>
    <row r="27" spans="1:4" x14ac:dyDescent="0.2">
      <c r="A27" s="2" t="s">
        <v>44</v>
      </c>
      <c r="B27" s="586">
        <v>1</v>
      </c>
      <c r="C27" s="583" t="s">
        <v>1</v>
      </c>
      <c r="D27" s="583" t="s">
        <v>1</v>
      </c>
    </row>
    <row r="28" spans="1:4" x14ac:dyDescent="0.2">
      <c r="A28" s="2" t="s">
        <v>45</v>
      </c>
      <c r="B28" s="586">
        <v>13</v>
      </c>
      <c r="C28" s="583" t="s">
        <v>1</v>
      </c>
      <c r="D28" s="583" t="s">
        <v>1</v>
      </c>
    </row>
    <row r="29" spans="1:4" x14ac:dyDescent="0.2">
      <c r="A29" s="5" t="s">
        <v>46</v>
      </c>
      <c r="B29" s="585" t="s">
        <v>1</v>
      </c>
      <c r="C29" s="582" t="s">
        <v>1</v>
      </c>
      <c r="D29" s="582" t="s">
        <v>1</v>
      </c>
    </row>
    <row r="30" spans="1:4" x14ac:dyDescent="0.2">
      <c r="A30" s="2" t="s">
        <v>47</v>
      </c>
      <c r="B30" s="586">
        <v>20</v>
      </c>
      <c r="C30" s="583" t="s">
        <v>1</v>
      </c>
      <c r="D30" s="583" t="s">
        <v>1</v>
      </c>
    </row>
    <row r="31" spans="1:4" x14ac:dyDescent="0.2">
      <c r="A31" s="2" t="s">
        <v>48</v>
      </c>
      <c r="B31" s="586">
        <v>64</v>
      </c>
      <c r="C31" s="583">
        <v>0.56932079792022705</v>
      </c>
      <c r="D31" s="583">
        <v>0.430679202079773</v>
      </c>
    </row>
    <row r="32" spans="1:4" x14ac:dyDescent="0.2">
      <c r="A32" s="2" t="s">
        <v>49</v>
      </c>
      <c r="B32" s="586">
        <v>55</v>
      </c>
      <c r="C32" s="583">
        <v>0.61492049694061302</v>
      </c>
      <c r="D32" s="583">
        <v>0.38507950305938698</v>
      </c>
    </row>
    <row r="33" spans="1:4" x14ac:dyDescent="0.2">
      <c r="A33" s="2" t="s">
        <v>50</v>
      </c>
      <c r="B33" s="586">
        <v>115</v>
      </c>
      <c r="C33" s="583">
        <v>0.42982798814773598</v>
      </c>
      <c r="D33" s="583">
        <v>0.57017201185226396</v>
      </c>
    </row>
    <row r="34" spans="1:4" x14ac:dyDescent="0.2">
      <c r="A34" s="5" t="s">
        <v>51</v>
      </c>
      <c r="B34" s="585" t="s">
        <v>1</v>
      </c>
      <c r="C34" s="582" t="s">
        <v>1</v>
      </c>
      <c r="D34" s="582" t="s">
        <v>1</v>
      </c>
    </row>
    <row r="35" spans="1:4" x14ac:dyDescent="0.2">
      <c r="A35" s="2" t="s">
        <v>52</v>
      </c>
      <c r="B35" s="586">
        <v>98</v>
      </c>
      <c r="C35" s="583">
        <v>0.56974840164184604</v>
      </c>
      <c r="D35" s="583">
        <v>0.43025162816047702</v>
      </c>
    </row>
    <row r="36" spans="1:4" x14ac:dyDescent="0.2">
      <c r="A36" s="2" t="s">
        <v>53</v>
      </c>
      <c r="B36" s="586">
        <v>102</v>
      </c>
      <c r="C36" s="583">
        <v>0.43167161941528298</v>
      </c>
      <c r="D36" s="583">
        <v>0.56832838058471702</v>
      </c>
    </row>
    <row r="37" spans="1:4" x14ac:dyDescent="0.2">
      <c r="A37" s="2" t="s">
        <v>54</v>
      </c>
      <c r="B37" s="586">
        <v>32</v>
      </c>
      <c r="C37" s="583">
        <v>0.55705475807189897</v>
      </c>
      <c r="D37" s="583">
        <v>0.44294521212577798</v>
      </c>
    </row>
    <row r="38" spans="1:4" x14ac:dyDescent="0.2">
      <c r="A38" s="2" t="s">
        <v>55</v>
      </c>
      <c r="B38" s="586">
        <v>37</v>
      </c>
      <c r="C38" s="583">
        <v>0.33817014098167397</v>
      </c>
      <c r="D38" s="583">
        <v>0.66182988882064797</v>
      </c>
    </row>
    <row r="39" spans="1:4" x14ac:dyDescent="0.2">
      <c r="A39" s="5" t="s">
        <v>56</v>
      </c>
      <c r="B39" s="585" t="s">
        <v>1</v>
      </c>
      <c r="C39" s="582" t="s">
        <v>1</v>
      </c>
      <c r="D39" s="582" t="s">
        <v>1</v>
      </c>
    </row>
    <row r="40" spans="1:4" x14ac:dyDescent="0.2">
      <c r="A40" s="2" t="s">
        <v>57</v>
      </c>
      <c r="B40" s="586">
        <v>231</v>
      </c>
      <c r="C40" s="583">
        <v>0.50809681415557895</v>
      </c>
      <c r="D40" s="583">
        <v>0.491903185844421</v>
      </c>
    </row>
    <row r="41" spans="1:4" x14ac:dyDescent="0.2">
      <c r="A41" s="2" t="s">
        <v>58</v>
      </c>
      <c r="B41" s="586">
        <v>35</v>
      </c>
      <c r="C41" s="583">
        <v>0.53337174654007002</v>
      </c>
      <c r="D41" s="583">
        <v>0.46662825345992998</v>
      </c>
    </row>
    <row r="42" spans="1:4" x14ac:dyDescent="0.2">
      <c r="A42" s="5" t="s">
        <v>59</v>
      </c>
      <c r="B42" s="585" t="s">
        <v>1</v>
      </c>
      <c r="C42" s="582" t="s">
        <v>1</v>
      </c>
      <c r="D42" s="582" t="s">
        <v>1</v>
      </c>
    </row>
    <row r="43" spans="1:4" x14ac:dyDescent="0.2">
      <c r="A43" s="2" t="s">
        <v>60</v>
      </c>
      <c r="B43" s="586">
        <v>206</v>
      </c>
      <c r="C43" s="583">
        <v>0.50497841835021995</v>
      </c>
      <c r="D43" s="583">
        <v>0.49502161145210299</v>
      </c>
    </row>
    <row r="44" spans="1:4" x14ac:dyDescent="0.2">
      <c r="A44" s="2" t="s">
        <v>61</v>
      </c>
      <c r="B44" s="586">
        <v>34</v>
      </c>
      <c r="C44" s="583">
        <v>0.59838759899139404</v>
      </c>
      <c r="D44" s="583">
        <v>0.40161243081092801</v>
      </c>
    </row>
    <row r="45" spans="1:4" x14ac:dyDescent="0.2">
      <c r="A45" s="2" t="s">
        <v>62</v>
      </c>
      <c r="B45" s="586">
        <v>28</v>
      </c>
      <c r="C45" s="583" t="s">
        <v>1</v>
      </c>
      <c r="D45" s="583" t="s">
        <v>1</v>
      </c>
    </row>
    <row r="46" spans="1:4" x14ac:dyDescent="0.2">
      <c r="A46" s="5" t="s">
        <v>63</v>
      </c>
      <c r="B46" s="585" t="s">
        <v>1</v>
      </c>
      <c r="C46" s="582" t="s">
        <v>1</v>
      </c>
      <c r="D46" s="582" t="s">
        <v>1</v>
      </c>
    </row>
    <row r="47" spans="1:4" x14ac:dyDescent="0.2">
      <c r="A47" s="2" t="s">
        <v>64</v>
      </c>
      <c r="B47" s="586">
        <v>30</v>
      </c>
      <c r="C47" s="583">
        <v>0.62755191326141402</v>
      </c>
      <c r="D47" s="583">
        <v>0.37244808673858598</v>
      </c>
    </row>
    <row r="48" spans="1:4" x14ac:dyDescent="0.2">
      <c r="A48" s="2" t="s">
        <v>65</v>
      </c>
      <c r="B48" s="586">
        <v>11</v>
      </c>
      <c r="C48" s="583" t="s">
        <v>1</v>
      </c>
      <c r="D48" s="583" t="s">
        <v>1</v>
      </c>
    </row>
    <row r="49" spans="1:4" x14ac:dyDescent="0.2">
      <c r="A49" s="2" t="s">
        <v>66</v>
      </c>
      <c r="B49" s="586">
        <v>32</v>
      </c>
      <c r="C49" s="583">
        <v>0.47933024168014499</v>
      </c>
      <c r="D49" s="583">
        <v>0.52066975831985496</v>
      </c>
    </row>
    <row r="50" spans="1:4" x14ac:dyDescent="0.2">
      <c r="A50" s="2" t="s">
        <v>67</v>
      </c>
      <c r="B50" s="586">
        <v>39</v>
      </c>
      <c r="C50" s="583">
        <v>0.374787837266922</v>
      </c>
      <c r="D50" s="583">
        <v>0.62521213293075595</v>
      </c>
    </row>
    <row r="51" spans="1:4" x14ac:dyDescent="0.2">
      <c r="A51" s="2" t="s">
        <v>68</v>
      </c>
      <c r="B51" s="586">
        <v>36</v>
      </c>
      <c r="C51" s="583">
        <v>0.66815775632858299</v>
      </c>
      <c r="D51" s="583">
        <v>0.33184224367141701</v>
      </c>
    </row>
    <row r="52" spans="1:4" x14ac:dyDescent="0.2">
      <c r="A52" s="2" t="s">
        <v>69</v>
      </c>
      <c r="B52" s="586">
        <v>28</v>
      </c>
      <c r="C52" s="583" t="s">
        <v>1</v>
      </c>
      <c r="D52" s="583" t="s">
        <v>1</v>
      </c>
    </row>
    <row r="53" spans="1:4" x14ac:dyDescent="0.2">
      <c r="A53" s="2" t="s">
        <v>70</v>
      </c>
      <c r="B53" s="586">
        <v>20</v>
      </c>
      <c r="C53" s="583" t="s">
        <v>1</v>
      </c>
      <c r="D53" s="583" t="s">
        <v>1</v>
      </c>
    </row>
    <row r="54" spans="1:4" x14ac:dyDescent="0.2">
      <c r="A54" s="2" t="s">
        <v>71</v>
      </c>
      <c r="B54" s="586">
        <v>22</v>
      </c>
      <c r="C54" s="583" t="s">
        <v>1</v>
      </c>
      <c r="D54" s="583" t="s">
        <v>1</v>
      </c>
    </row>
    <row r="55" spans="1:4" x14ac:dyDescent="0.2">
      <c r="A55" s="2" t="s">
        <v>72</v>
      </c>
      <c r="B55" s="586">
        <v>15</v>
      </c>
      <c r="C55" s="583" t="s">
        <v>1</v>
      </c>
      <c r="D55" s="583" t="s">
        <v>1</v>
      </c>
    </row>
    <row r="56" spans="1:4" x14ac:dyDescent="0.2">
      <c r="A56" s="2" t="s">
        <v>73</v>
      </c>
      <c r="B56" s="586">
        <v>38</v>
      </c>
      <c r="C56" s="583">
        <v>0.49132841825485202</v>
      </c>
      <c r="D56" s="583">
        <v>0.50867158174514804</v>
      </c>
    </row>
    <row r="57" spans="1:4" x14ac:dyDescent="0.2">
      <c r="A57" s="5" t="s">
        <v>74</v>
      </c>
      <c r="B57" s="585" t="s">
        <v>1</v>
      </c>
      <c r="C57" s="582" t="s">
        <v>1</v>
      </c>
      <c r="D57" s="582" t="s">
        <v>1</v>
      </c>
    </row>
    <row r="58" spans="1:4" x14ac:dyDescent="0.2">
      <c r="A58" s="2" t="s">
        <v>75</v>
      </c>
      <c r="B58" s="586">
        <v>30</v>
      </c>
      <c r="C58" s="583">
        <v>0.62755191326141402</v>
      </c>
      <c r="D58" s="583">
        <v>0.37244808673858598</v>
      </c>
    </row>
    <row r="59" spans="1:4" x14ac:dyDescent="0.2">
      <c r="A59" s="2" t="s">
        <v>76</v>
      </c>
      <c r="B59" s="586">
        <v>164</v>
      </c>
      <c r="C59" s="583">
        <v>0.52262538671493497</v>
      </c>
      <c r="D59" s="583">
        <v>0.47737464308738697</v>
      </c>
    </row>
    <row r="60" spans="1:4" x14ac:dyDescent="0.2">
      <c r="A60" s="2" t="s">
        <v>77</v>
      </c>
      <c r="B60" s="586">
        <v>57</v>
      </c>
      <c r="C60" s="583">
        <v>0.448824852705002</v>
      </c>
      <c r="D60" s="583">
        <v>0.551175177097321</v>
      </c>
    </row>
    <row r="61" spans="1:4" x14ac:dyDescent="0.2">
      <c r="A61" s="2" t="s">
        <v>78</v>
      </c>
      <c r="B61" s="586">
        <v>20</v>
      </c>
      <c r="C61" s="583" t="s">
        <v>1</v>
      </c>
      <c r="D61" s="583" t="s">
        <v>1</v>
      </c>
    </row>
    <row r="62" spans="1:4" x14ac:dyDescent="0.2">
      <c r="A62" s="5" t="s">
        <v>79</v>
      </c>
      <c r="B62" s="585" t="s">
        <v>1</v>
      </c>
      <c r="C62" s="582" t="s">
        <v>1</v>
      </c>
      <c r="D62" s="582" t="s">
        <v>1</v>
      </c>
    </row>
    <row r="63" spans="1:4" x14ac:dyDescent="0.2">
      <c r="A63" s="2" t="s">
        <v>80</v>
      </c>
      <c r="B63" s="586">
        <v>211</v>
      </c>
      <c r="C63" s="583">
        <v>0.51591724157333396</v>
      </c>
      <c r="D63" s="583">
        <v>0.48408272862434398</v>
      </c>
    </row>
    <row r="64" spans="1:4" x14ac:dyDescent="0.2">
      <c r="A64" s="2" t="s">
        <v>81</v>
      </c>
      <c r="B64" s="586">
        <v>9</v>
      </c>
      <c r="C64" s="583" t="s">
        <v>1</v>
      </c>
      <c r="D64" s="583" t="s">
        <v>1</v>
      </c>
    </row>
    <row r="65" spans="1:4" x14ac:dyDescent="0.2">
      <c r="A65" s="2" t="s">
        <v>82</v>
      </c>
      <c r="B65" s="586">
        <v>18</v>
      </c>
      <c r="C65" s="583" t="s">
        <v>1</v>
      </c>
      <c r="D65" s="583" t="s">
        <v>1</v>
      </c>
    </row>
    <row r="66" spans="1:4" x14ac:dyDescent="0.2">
      <c r="A66" s="2" t="s">
        <v>83</v>
      </c>
      <c r="B66" s="586">
        <v>29</v>
      </c>
      <c r="C66" s="583" t="s">
        <v>1</v>
      </c>
      <c r="D66" s="583" t="s">
        <v>1</v>
      </c>
    </row>
    <row r="67" spans="1:4" x14ac:dyDescent="0.2">
      <c r="A67" s="5" t="s">
        <v>84</v>
      </c>
      <c r="B67" s="585" t="s">
        <v>1</v>
      </c>
      <c r="C67" s="582" t="s">
        <v>1</v>
      </c>
      <c r="D67" s="582" t="s">
        <v>1</v>
      </c>
    </row>
    <row r="68" spans="1:4" x14ac:dyDescent="0.2">
      <c r="A68" s="2" t="s">
        <v>85</v>
      </c>
      <c r="B68" s="586">
        <v>249</v>
      </c>
      <c r="C68" s="583">
        <v>0.51813727617263805</v>
      </c>
      <c r="D68" s="583">
        <v>0.48186269402504001</v>
      </c>
    </row>
    <row r="69" spans="1:4" x14ac:dyDescent="0.2">
      <c r="A69" s="2" t="s">
        <v>86</v>
      </c>
      <c r="B69" s="586">
        <v>2</v>
      </c>
      <c r="C69" s="583" t="s">
        <v>1</v>
      </c>
      <c r="D69" s="583" t="s">
        <v>1</v>
      </c>
    </row>
    <row r="70" spans="1:4" x14ac:dyDescent="0.2">
      <c r="A70" s="2" t="s">
        <v>87</v>
      </c>
      <c r="B70" s="586">
        <v>18</v>
      </c>
      <c r="C70" s="583" t="s">
        <v>1</v>
      </c>
      <c r="D70" s="583" t="s">
        <v>1</v>
      </c>
    </row>
    <row r="71" spans="1:4" x14ac:dyDescent="0.2">
      <c r="A71" s="2" t="s">
        <v>88</v>
      </c>
      <c r="B71" s="586">
        <v>2</v>
      </c>
      <c r="C71" s="583" t="s">
        <v>1</v>
      </c>
      <c r="D71" s="583" t="s">
        <v>1</v>
      </c>
    </row>
    <row r="72" spans="1:4" x14ac:dyDescent="0.2">
      <c r="A72" s="5" t="s">
        <v>89</v>
      </c>
      <c r="B72" s="585" t="s">
        <v>1</v>
      </c>
      <c r="C72" s="582" t="s">
        <v>1</v>
      </c>
      <c r="D72" s="582" t="s">
        <v>1</v>
      </c>
    </row>
    <row r="73" spans="1:4" x14ac:dyDescent="0.2">
      <c r="A73" s="2" t="s">
        <v>89</v>
      </c>
      <c r="B73" s="586">
        <v>247</v>
      </c>
      <c r="C73" s="583">
        <v>0.50673782825470004</v>
      </c>
      <c r="D73" s="583">
        <v>0.49326217174530002</v>
      </c>
    </row>
    <row r="74" spans="1:4" x14ac:dyDescent="0.2">
      <c r="A74" s="2" t="s">
        <v>90</v>
      </c>
      <c r="B74" s="586">
        <v>24</v>
      </c>
      <c r="C74" s="583" t="s">
        <v>1</v>
      </c>
      <c r="D74" s="583" t="s">
        <v>1</v>
      </c>
    </row>
    <row r="75" spans="1:4" x14ac:dyDescent="0.2">
      <c r="A75" s="5" t="s">
        <v>91</v>
      </c>
      <c r="B75" s="585" t="s">
        <v>1</v>
      </c>
      <c r="C75" s="582" t="s">
        <v>1</v>
      </c>
      <c r="D75" s="582" t="s">
        <v>1</v>
      </c>
    </row>
    <row r="76" spans="1:4" x14ac:dyDescent="0.2">
      <c r="A76" s="2" t="s">
        <v>92</v>
      </c>
      <c r="B76" s="586">
        <v>127</v>
      </c>
      <c r="C76" s="583">
        <v>0.55042040348053001</v>
      </c>
      <c r="D76" s="583">
        <v>0.44957959651946999</v>
      </c>
    </row>
    <row r="77" spans="1:4" x14ac:dyDescent="0.2">
      <c r="A77" s="2" t="s">
        <v>93</v>
      </c>
      <c r="B77" s="586">
        <v>55</v>
      </c>
      <c r="C77" s="583">
        <v>0.55135017633438099</v>
      </c>
      <c r="D77" s="583">
        <v>0.44864985346794101</v>
      </c>
    </row>
    <row r="78" spans="1:4" x14ac:dyDescent="0.2">
      <c r="A78" s="2" t="s">
        <v>94</v>
      </c>
      <c r="B78" s="586">
        <v>86</v>
      </c>
      <c r="C78" s="583">
        <v>0.39297324419021601</v>
      </c>
      <c r="D78" s="583">
        <v>0.60702675580978405</v>
      </c>
    </row>
    <row r="79" spans="1:4" x14ac:dyDescent="0.2">
      <c r="A79" s="5" t="s">
        <v>95</v>
      </c>
      <c r="B79" s="585" t="s">
        <v>1</v>
      </c>
      <c r="C79" s="582" t="s">
        <v>1</v>
      </c>
      <c r="D79" s="582" t="s">
        <v>1</v>
      </c>
    </row>
    <row r="80" spans="1:4" x14ac:dyDescent="0.2">
      <c r="A80" s="2" t="s">
        <v>96</v>
      </c>
      <c r="B80" s="586">
        <v>68</v>
      </c>
      <c r="C80" s="583">
        <v>0.61164242029190097</v>
      </c>
      <c r="D80" s="583">
        <v>0.38835760951042197</v>
      </c>
    </row>
    <row r="81" spans="1:4" x14ac:dyDescent="0.2">
      <c r="A81" s="2" t="s">
        <v>97</v>
      </c>
      <c r="B81" s="586">
        <v>35</v>
      </c>
      <c r="C81" s="583">
        <v>0.61223578453063998</v>
      </c>
      <c r="D81" s="583">
        <v>0.38776421546936002</v>
      </c>
    </row>
    <row r="82" spans="1:4" x14ac:dyDescent="0.2">
      <c r="A82" s="2" t="s">
        <v>98</v>
      </c>
      <c r="B82" s="586">
        <v>13</v>
      </c>
      <c r="C82" s="583" t="s">
        <v>1</v>
      </c>
      <c r="D82" s="583" t="s">
        <v>1</v>
      </c>
    </row>
    <row r="83" spans="1:4" x14ac:dyDescent="0.2">
      <c r="A83" s="2" t="s">
        <v>99</v>
      </c>
      <c r="B83" s="586">
        <v>38</v>
      </c>
      <c r="C83" s="583">
        <v>0.352999716997147</v>
      </c>
      <c r="D83" s="583">
        <v>0.647000312805176</v>
      </c>
    </row>
    <row r="84" spans="1:4" x14ac:dyDescent="0.2">
      <c r="A84" s="2" t="s">
        <v>100</v>
      </c>
      <c r="B84" s="586">
        <v>10</v>
      </c>
      <c r="C84" s="583" t="s">
        <v>1</v>
      </c>
      <c r="D84" s="583" t="s">
        <v>1</v>
      </c>
    </row>
    <row r="85" spans="1:4" x14ac:dyDescent="0.2">
      <c r="A85" s="2" t="s">
        <v>101</v>
      </c>
      <c r="B85" s="586">
        <v>27</v>
      </c>
      <c r="C85" s="583" t="s">
        <v>1</v>
      </c>
      <c r="D85" s="583" t="s">
        <v>1</v>
      </c>
    </row>
    <row r="86" spans="1:4" x14ac:dyDescent="0.2">
      <c r="A86" s="2" t="s">
        <v>102</v>
      </c>
      <c r="B86" s="586">
        <v>7</v>
      </c>
      <c r="C86" s="583" t="s">
        <v>1</v>
      </c>
      <c r="D86" s="583" t="s">
        <v>1</v>
      </c>
    </row>
    <row r="87" spans="1:4" x14ac:dyDescent="0.2">
      <c r="A87" s="2" t="s">
        <v>103</v>
      </c>
      <c r="B87" s="586">
        <v>11</v>
      </c>
      <c r="C87" s="583" t="s">
        <v>1</v>
      </c>
      <c r="D87" s="583" t="s">
        <v>1</v>
      </c>
    </row>
    <row r="88" spans="1:4" x14ac:dyDescent="0.2">
      <c r="A88" s="2" t="s">
        <v>104</v>
      </c>
      <c r="B88" s="586">
        <v>60</v>
      </c>
      <c r="C88" s="583">
        <v>0.53528982400894198</v>
      </c>
      <c r="D88" s="583">
        <v>0.46471017599105802</v>
      </c>
    </row>
    <row r="89" spans="1:4" x14ac:dyDescent="0.2">
      <c r="A89" s="5" t="s">
        <v>105</v>
      </c>
      <c r="B89" s="585" t="s">
        <v>1</v>
      </c>
      <c r="C89" s="582" t="s">
        <v>1</v>
      </c>
      <c r="D89" s="582" t="s">
        <v>1</v>
      </c>
    </row>
    <row r="90" spans="1:4" x14ac:dyDescent="0.2">
      <c r="A90" s="2" t="s">
        <v>106</v>
      </c>
      <c r="B90" s="586">
        <v>32</v>
      </c>
      <c r="C90" s="583">
        <v>0.36884155869483898</v>
      </c>
      <c r="D90" s="583">
        <v>0.63115847110748302</v>
      </c>
    </row>
    <row r="91" spans="1:4" x14ac:dyDescent="0.2">
      <c r="A91" s="2" t="s">
        <v>107</v>
      </c>
      <c r="B91" s="586">
        <v>73</v>
      </c>
      <c r="C91" s="583">
        <v>0.57326221466064498</v>
      </c>
      <c r="D91" s="583">
        <v>0.42673778533935502</v>
      </c>
    </row>
    <row r="92" spans="1:4" x14ac:dyDescent="0.2">
      <c r="A92" s="2" t="s">
        <v>108</v>
      </c>
      <c r="B92" s="586">
        <v>125</v>
      </c>
      <c r="C92" s="583">
        <v>0.54563051462173495</v>
      </c>
      <c r="D92" s="583">
        <v>0.45436948537826499</v>
      </c>
    </row>
    <row r="93" spans="1:4" x14ac:dyDescent="0.2">
      <c r="A93" s="2" t="s">
        <v>109</v>
      </c>
      <c r="B93" s="586">
        <v>23</v>
      </c>
      <c r="C93" s="583" t="s">
        <v>1</v>
      </c>
      <c r="D93" s="583" t="s">
        <v>1</v>
      </c>
    </row>
    <row r="94" spans="1:4" x14ac:dyDescent="0.2">
      <c r="A94" s="5" t="s">
        <v>110</v>
      </c>
      <c r="B94" s="585" t="s">
        <v>1</v>
      </c>
      <c r="C94" s="582" t="s">
        <v>1</v>
      </c>
      <c r="D94" s="582" t="s">
        <v>1</v>
      </c>
    </row>
    <row r="95" spans="1:4" x14ac:dyDescent="0.2">
      <c r="A95" s="2" t="s">
        <v>106</v>
      </c>
      <c r="B95" s="586">
        <v>53</v>
      </c>
      <c r="C95" s="583">
        <v>0.50203567743301403</v>
      </c>
      <c r="D95" s="583">
        <v>0.49796429276466397</v>
      </c>
    </row>
    <row r="96" spans="1:4" x14ac:dyDescent="0.2">
      <c r="A96" s="2" t="s">
        <v>107</v>
      </c>
      <c r="B96" s="586">
        <v>86</v>
      </c>
      <c r="C96" s="583">
        <v>0.55864572525024403</v>
      </c>
      <c r="D96" s="583">
        <v>0.44135427474975603</v>
      </c>
    </row>
    <row r="97" spans="1:4" x14ac:dyDescent="0.2">
      <c r="A97" s="2" t="s">
        <v>108</v>
      </c>
      <c r="B97" s="586">
        <v>102</v>
      </c>
      <c r="C97" s="583">
        <v>0.48600110411643999</v>
      </c>
      <c r="D97" s="583">
        <v>0.51399892568588301</v>
      </c>
    </row>
    <row r="98" spans="1:4" x14ac:dyDescent="0.2">
      <c r="A98" s="2" t="s">
        <v>109</v>
      </c>
      <c r="B98" s="586">
        <v>12</v>
      </c>
      <c r="C98" s="583" t="s">
        <v>1</v>
      </c>
      <c r="D98" s="583" t="s">
        <v>1</v>
      </c>
    </row>
    <row r="99" spans="1:4" x14ac:dyDescent="0.2">
      <c r="A99" s="5" t="s">
        <v>111</v>
      </c>
      <c r="B99" s="585" t="s">
        <v>1</v>
      </c>
      <c r="C99" s="582" t="s">
        <v>1</v>
      </c>
      <c r="D99" s="582" t="s">
        <v>1</v>
      </c>
    </row>
    <row r="100" spans="1:4" x14ac:dyDescent="0.2">
      <c r="A100" s="2" t="s">
        <v>112</v>
      </c>
      <c r="B100" s="586">
        <v>14</v>
      </c>
      <c r="C100" s="583" t="s">
        <v>1</v>
      </c>
      <c r="D100" s="583" t="s">
        <v>1</v>
      </c>
    </row>
    <row r="101" spans="1:4" x14ac:dyDescent="0.2">
      <c r="A101" s="2" t="s">
        <v>113</v>
      </c>
      <c r="B101" s="586">
        <v>65</v>
      </c>
      <c r="C101" s="583">
        <v>0.58149254322052002</v>
      </c>
      <c r="D101" s="583">
        <v>0.41850748658180198</v>
      </c>
    </row>
    <row r="102" spans="1:4" x14ac:dyDescent="0.2">
      <c r="A102" s="2" t="s">
        <v>114</v>
      </c>
      <c r="B102" s="586">
        <v>82</v>
      </c>
      <c r="C102" s="583">
        <v>0.43723607063293501</v>
      </c>
      <c r="D102" s="583">
        <v>0.56276392936706499</v>
      </c>
    </row>
    <row r="103" spans="1:4" x14ac:dyDescent="0.2">
      <c r="A103" s="2" t="s">
        <v>115</v>
      </c>
      <c r="B103" s="586">
        <v>40</v>
      </c>
      <c r="C103" s="583">
        <v>0.61073917150497403</v>
      </c>
      <c r="D103" s="583">
        <v>0.38926085829734802</v>
      </c>
    </row>
    <row r="104" spans="1:4" x14ac:dyDescent="0.2">
      <c r="A104" s="2" t="s">
        <v>116</v>
      </c>
      <c r="B104" s="586">
        <v>30</v>
      </c>
      <c r="C104" s="583">
        <v>0.451349496841431</v>
      </c>
      <c r="D104" s="583">
        <v>0.548650503158569</v>
      </c>
    </row>
    <row r="105" spans="1:4" x14ac:dyDescent="0.2">
      <c r="A105" s="2" t="s">
        <v>117</v>
      </c>
      <c r="B105" s="586">
        <v>25</v>
      </c>
      <c r="C105" s="583" t="s">
        <v>1</v>
      </c>
      <c r="D105" s="583" t="s">
        <v>1</v>
      </c>
    </row>
    <row r="106" spans="1:4" x14ac:dyDescent="0.2">
      <c r="A106" s="2" t="s">
        <v>118</v>
      </c>
      <c r="B106" s="586">
        <v>14</v>
      </c>
      <c r="C106" s="583" t="s">
        <v>1</v>
      </c>
      <c r="D106" s="583" t="s">
        <v>1</v>
      </c>
    </row>
    <row r="107" spans="1:4" x14ac:dyDescent="0.2">
      <c r="A107" s="5" t="s">
        <v>111</v>
      </c>
      <c r="B107" s="585" t="s">
        <v>1</v>
      </c>
      <c r="C107" s="582" t="s">
        <v>1</v>
      </c>
      <c r="D107" s="582" t="s">
        <v>1</v>
      </c>
    </row>
    <row r="108" spans="1:4" x14ac:dyDescent="0.2">
      <c r="A108" s="2" t="s">
        <v>119</v>
      </c>
      <c r="B108" s="586">
        <v>79</v>
      </c>
      <c r="C108" s="583">
        <v>0.58636599779128995</v>
      </c>
      <c r="D108" s="583">
        <v>0.41363403201103199</v>
      </c>
    </row>
    <row r="109" spans="1:4" x14ac:dyDescent="0.2">
      <c r="A109" s="2" t="s">
        <v>120</v>
      </c>
      <c r="B109" s="586">
        <v>108</v>
      </c>
      <c r="C109" s="583">
        <v>0.47826984524726901</v>
      </c>
      <c r="D109" s="583">
        <v>0.52173018455505404</v>
      </c>
    </row>
    <row r="110" spans="1:4" x14ac:dyDescent="0.2">
      <c r="A110" s="2" t="s">
        <v>121</v>
      </c>
      <c r="B110" s="586">
        <v>44</v>
      </c>
      <c r="C110" s="583">
        <v>0.499133110046387</v>
      </c>
      <c r="D110" s="583">
        <v>0.50086688995361295</v>
      </c>
    </row>
    <row r="111" spans="1:4" x14ac:dyDescent="0.2">
      <c r="A111" s="2" t="s">
        <v>122</v>
      </c>
      <c r="B111" s="586">
        <v>39</v>
      </c>
      <c r="C111" s="583">
        <v>0.36089015007018999</v>
      </c>
      <c r="D111" s="583">
        <v>0.63910984992981001</v>
      </c>
    </row>
    <row r="112" spans="1:4" x14ac:dyDescent="0.2">
      <c r="A112" s="5" t="s">
        <v>111</v>
      </c>
      <c r="B112" s="585" t="s">
        <v>1</v>
      </c>
      <c r="C112" s="582" t="s">
        <v>1</v>
      </c>
      <c r="D112" s="582" t="s">
        <v>1</v>
      </c>
    </row>
    <row r="113" spans="1:4" x14ac:dyDescent="0.2">
      <c r="A113" s="2" t="s">
        <v>119</v>
      </c>
      <c r="B113" s="586">
        <v>79</v>
      </c>
      <c r="C113" s="583">
        <v>0.58636599779128995</v>
      </c>
      <c r="D113" s="583">
        <v>0.41363403201103199</v>
      </c>
    </row>
    <row r="114" spans="1:4" x14ac:dyDescent="0.2">
      <c r="A114" s="2" t="s">
        <v>123</v>
      </c>
      <c r="B114" s="586">
        <v>122</v>
      </c>
      <c r="C114" s="583">
        <v>0.495045185089111</v>
      </c>
      <c r="D114" s="583">
        <v>0.504954814910889</v>
      </c>
    </row>
    <row r="115" spans="1:4" x14ac:dyDescent="0.2">
      <c r="A115" s="2" t="s">
        <v>124</v>
      </c>
      <c r="B115" s="586">
        <v>69</v>
      </c>
      <c r="C115" s="583">
        <v>0.41226872801780701</v>
      </c>
      <c r="D115" s="583">
        <v>0.58773124217987105</v>
      </c>
    </row>
    <row r="116" spans="1:4" x14ac:dyDescent="0.2">
      <c r="A116" s="5" t="s">
        <v>125</v>
      </c>
      <c r="B116" s="585" t="s">
        <v>1</v>
      </c>
      <c r="C116" s="582" t="s">
        <v>1</v>
      </c>
      <c r="D116" s="582" t="s">
        <v>1</v>
      </c>
    </row>
    <row r="117" spans="1:4" x14ac:dyDescent="0.2">
      <c r="A117" s="2" t="s">
        <v>126</v>
      </c>
      <c r="B117" s="586">
        <v>38</v>
      </c>
      <c r="C117" s="583">
        <v>0.358094602823257</v>
      </c>
      <c r="D117" s="583">
        <v>0.64190536737442005</v>
      </c>
    </row>
    <row r="118" spans="1:4" x14ac:dyDescent="0.2">
      <c r="A118" s="2" t="s">
        <v>127</v>
      </c>
      <c r="B118" s="586">
        <v>8</v>
      </c>
      <c r="C118" s="583" t="s">
        <v>1</v>
      </c>
      <c r="D118" s="583" t="s">
        <v>1</v>
      </c>
    </row>
    <row r="119" spans="1:4" x14ac:dyDescent="0.2">
      <c r="A119" s="2" t="s">
        <v>128</v>
      </c>
      <c r="B119" s="586">
        <v>21</v>
      </c>
      <c r="C119" s="583" t="s">
        <v>1</v>
      </c>
      <c r="D119" s="583" t="s">
        <v>1</v>
      </c>
    </row>
    <row r="120" spans="1:4" x14ac:dyDescent="0.2">
      <c r="A120" s="2" t="s">
        <v>129</v>
      </c>
      <c r="B120" s="586">
        <v>38</v>
      </c>
      <c r="C120" s="583">
        <v>0.51228910684585605</v>
      </c>
      <c r="D120" s="583">
        <v>0.48771086335182201</v>
      </c>
    </row>
    <row r="121" spans="1:4" x14ac:dyDescent="0.2">
      <c r="A121" s="2" t="s">
        <v>130</v>
      </c>
      <c r="B121" s="586">
        <v>34</v>
      </c>
      <c r="C121" s="583">
        <v>0.635270595550537</v>
      </c>
      <c r="D121" s="583">
        <v>0.364729374647141</v>
      </c>
    </row>
    <row r="122" spans="1:4" x14ac:dyDescent="0.2">
      <c r="A122" s="2" t="s">
        <v>131</v>
      </c>
      <c r="B122" s="586">
        <v>26</v>
      </c>
      <c r="C122" s="583" t="s">
        <v>1</v>
      </c>
      <c r="D122" s="583" t="s">
        <v>1</v>
      </c>
    </row>
    <row r="123" spans="1:4" x14ac:dyDescent="0.2">
      <c r="A123" s="2" t="s">
        <v>132</v>
      </c>
      <c r="B123" s="586">
        <v>14</v>
      </c>
      <c r="C123" s="583" t="s">
        <v>1</v>
      </c>
      <c r="D123" s="583" t="s">
        <v>1</v>
      </c>
    </row>
    <row r="124" spans="1:4" x14ac:dyDescent="0.2">
      <c r="A124" s="3" t="s">
        <v>133</v>
      </c>
      <c r="B124" s="587">
        <v>74</v>
      </c>
      <c r="C124" s="584">
        <v>0.42877086997032199</v>
      </c>
      <c r="D124" s="584">
        <v>0.57122910022735596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17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47" t="s">
        <v>1</v>
      </c>
      <c r="C6" s="44" t="s">
        <v>1</v>
      </c>
      <c r="D6" s="44" t="s">
        <v>1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50" t="s">
        <v>1</v>
      </c>
    </row>
    <row r="7" spans="1:10" x14ac:dyDescent="0.2">
      <c r="A7" s="2" t="s">
        <v>26</v>
      </c>
      <c r="B7" s="48">
        <v>8345</v>
      </c>
      <c r="C7" s="45">
        <v>0.31343725323677102</v>
      </c>
      <c r="D7" s="45">
        <v>0.32353162765502902</v>
      </c>
      <c r="E7" s="45">
        <v>0.20024892687797499</v>
      </c>
      <c r="F7" s="45">
        <v>8.3023965358734103E-2</v>
      </c>
      <c r="G7" s="45">
        <v>4.7120288014411899E-2</v>
      </c>
      <c r="H7" s="45">
        <v>1.7799977213144299E-2</v>
      </c>
      <c r="I7" s="45">
        <v>1.48379541933537E-2</v>
      </c>
      <c r="J7" s="51">
        <v>1.35600101947784</v>
      </c>
    </row>
    <row r="8" spans="1:10" x14ac:dyDescent="0.2">
      <c r="A8" s="5" t="s">
        <v>27</v>
      </c>
      <c r="B8" s="47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50" t="s">
        <v>1</v>
      </c>
    </row>
    <row r="9" spans="1:10" x14ac:dyDescent="0.2">
      <c r="A9" s="2" t="s">
        <v>28</v>
      </c>
      <c r="B9" s="48">
        <v>2160</v>
      </c>
      <c r="C9" s="45">
        <v>0.28196629881858798</v>
      </c>
      <c r="D9" s="45">
        <v>0.47836461663246199</v>
      </c>
      <c r="E9" s="45">
        <v>0.14428037405013999</v>
      </c>
      <c r="F9" s="45">
        <v>5.0636500120162999E-2</v>
      </c>
      <c r="G9" s="45">
        <v>2.1440029144287099E-2</v>
      </c>
      <c r="H9" s="45">
        <v>1.3758557848632299E-2</v>
      </c>
      <c r="I9" s="45">
        <v>9.5536252483725496E-3</v>
      </c>
      <c r="J9" s="51">
        <v>1.1450982093811</v>
      </c>
    </row>
    <row r="10" spans="1:10" x14ac:dyDescent="0.2">
      <c r="A10" s="2" t="s">
        <v>29</v>
      </c>
      <c r="B10" s="48">
        <v>352</v>
      </c>
      <c r="C10" s="45">
        <v>0.198201254010201</v>
      </c>
      <c r="D10" s="45">
        <v>0.22693303227424599</v>
      </c>
      <c r="E10" s="45">
        <v>0.32223263382911699</v>
      </c>
      <c r="F10" s="45">
        <v>0.166756942868233</v>
      </c>
      <c r="G10" s="45">
        <v>5.9339072555303601E-2</v>
      </c>
      <c r="H10" s="45">
        <v>1.49184800684452E-2</v>
      </c>
      <c r="I10" s="45">
        <v>1.1618580669164699E-2</v>
      </c>
      <c r="J10" s="51">
        <v>1.7582416534423799</v>
      </c>
    </row>
    <row r="11" spans="1:10" x14ac:dyDescent="0.2">
      <c r="A11" s="2" t="s">
        <v>30</v>
      </c>
      <c r="B11" s="48">
        <v>1378</v>
      </c>
      <c r="C11" s="45">
        <v>0.15504135191440599</v>
      </c>
      <c r="D11" s="45">
        <v>9.2218600213527693E-2</v>
      </c>
      <c r="E11" s="45">
        <v>0.20129956305027</v>
      </c>
      <c r="F11" s="45">
        <v>0.24577143788337699</v>
      </c>
      <c r="G11" s="45">
        <v>0.191309154033661</v>
      </c>
      <c r="H11" s="45">
        <v>6.6129952669143705E-2</v>
      </c>
      <c r="I11" s="45">
        <v>4.8229936510324499E-2</v>
      </c>
      <c r="J11" s="51">
        <v>2.6642210483550999</v>
      </c>
    </row>
    <row r="12" spans="1:10" x14ac:dyDescent="0.2">
      <c r="A12" s="2" t="s">
        <v>31</v>
      </c>
      <c r="B12" s="48">
        <v>1581</v>
      </c>
      <c r="C12" s="45">
        <v>0.217679709196091</v>
      </c>
      <c r="D12" s="45">
        <v>0.19290737807750699</v>
      </c>
      <c r="E12" s="45">
        <v>0.38861280679702798</v>
      </c>
      <c r="F12" s="45">
        <v>0.114794917404652</v>
      </c>
      <c r="G12" s="45">
        <v>5.38460351526737E-2</v>
      </c>
      <c r="H12" s="45">
        <v>1.54690695926547E-2</v>
      </c>
      <c r="I12" s="45">
        <v>1.6690073534846299E-2</v>
      </c>
      <c r="J12" s="51">
        <v>1.7233318090438801</v>
      </c>
    </row>
    <row r="13" spans="1:10" x14ac:dyDescent="0.2">
      <c r="A13" s="2" t="s">
        <v>32</v>
      </c>
      <c r="B13" s="48">
        <v>864</v>
      </c>
      <c r="C13" s="45">
        <v>0.59812355041503895</v>
      </c>
      <c r="D13" s="45">
        <v>0.32416227459907498</v>
      </c>
      <c r="E13" s="45">
        <v>6.4023889601230594E-2</v>
      </c>
      <c r="F13" s="45">
        <v>7.5405128300189998E-3</v>
      </c>
      <c r="G13" s="45">
        <v>3.18000721745193E-3</v>
      </c>
      <c r="H13" s="45">
        <v>0</v>
      </c>
      <c r="I13" s="45">
        <v>2.9697990976274001E-3</v>
      </c>
      <c r="J13" s="51">
        <v>0.51232439279556297</v>
      </c>
    </row>
    <row r="14" spans="1:10" x14ac:dyDescent="0.2">
      <c r="A14" s="2" t="s">
        <v>33</v>
      </c>
      <c r="B14" s="48">
        <v>1527</v>
      </c>
      <c r="C14" s="45">
        <v>0.43532434105873102</v>
      </c>
      <c r="D14" s="45">
        <v>0.18563960492610901</v>
      </c>
      <c r="E14" s="45">
        <v>0.324826419353485</v>
      </c>
      <c r="F14" s="45">
        <v>3.5972952842712402E-2</v>
      </c>
      <c r="G14" s="45">
        <v>1.45163973793387E-2</v>
      </c>
      <c r="H14" s="45">
        <v>1.23440485913306E-3</v>
      </c>
      <c r="I14" s="45">
        <v>2.4858722463250199E-3</v>
      </c>
      <c r="J14" s="51">
        <v>1.02362716197968</v>
      </c>
    </row>
    <row r="15" spans="1:10" x14ac:dyDescent="0.2">
      <c r="A15" s="5" t="s">
        <v>34</v>
      </c>
      <c r="B15" s="47" t="s">
        <v>1</v>
      </c>
      <c r="C15" s="44" t="s">
        <v>1</v>
      </c>
      <c r="D15" s="44" t="s">
        <v>1</v>
      </c>
      <c r="E15" s="44" t="s">
        <v>1</v>
      </c>
      <c r="F15" s="44" t="s">
        <v>1</v>
      </c>
      <c r="G15" s="44" t="s">
        <v>1</v>
      </c>
      <c r="H15" s="44" t="s">
        <v>1</v>
      </c>
      <c r="I15" s="44" t="s">
        <v>1</v>
      </c>
      <c r="J15" s="50" t="s">
        <v>1</v>
      </c>
    </row>
    <row r="16" spans="1:10" x14ac:dyDescent="0.2">
      <c r="A16" s="2" t="s">
        <v>35</v>
      </c>
      <c r="B16" s="48">
        <v>5349</v>
      </c>
      <c r="C16" s="45">
        <v>0.22472953796386699</v>
      </c>
      <c r="D16" s="45">
        <v>0.32948490977287298</v>
      </c>
      <c r="E16" s="45">
        <v>0.22092828154563901</v>
      </c>
      <c r="F16" s="45">
        <v>0.11097951233387</v>
      </c>
      <c r="G16" s="45">
        <v>6.7964971065521199E-2</v>
      </c>
      <c r="H16" s="45">
        <v>2.5003276765346499E-2</v>
      </c>
      <c r="I16" s="45">
        <v>2.0909491926431701E-2</v>
      </c>
      <c r="J16" s="51">
        <v>1.64905297756195</v>
      </c>
    </row>
    <row r="17" spans="1:10" x14ac:dyDescent="0.2">
      <c r="A17" s="2" t="s">
        <v>36</v>
      </c>
      <c r="B17" s="48">
        <v>276</v>
      </c>
      <c r="C17" s="45">
        <v>0.34642076492309598</v>
      </c>
      <c r="D17" s="45">
        <v>0.40253031253814697</v>
      </c>
      <c r="E17" s="45">
        <v>0.184173494577408</v>
      </c>
      <c r="F17" s="45">
        <v>4.3632335960865E-2</v>
      </c>
      <c r="G17" s="45">
        <v>1.3176171109080301E-2</v>
      </c>
      <c r="H17" s="45">
        <v>6.4998939633369402E-3</v>
      </c>
      <c r="I17" s="45">
        <v>3.5670239012688398E-3</v>
      </c>
      <c r="J17" s="51">
        <v>1.0132738351821899</v>
      </c>
    </row>
    <row r="18" spans="1:10" x14ac:dyDescent="0.2">
      <c r="A18" s="2" t="s">
        <v>37</v>
      </c>
      <c r="B18" s="48">
        <v>2249</v>
      </c>
      <c r="C18" s="45">
        <v>0.53399008512496904</v>
      </c>
      <c r="D18" s="45">
        <v>0.29125520586967502</v>
      </c>
      <c r="E18" s="45">
        <v>0.14586395025253299</v>
      </c>
      <c r="F18" s="45">
        <v>1.73572935163975E-2</v>
      </c>
      <c r="G18" s="45">
        <v>6.6368421539664303E-3</v>
      </c>
      <c r="H18" s="45">
        <v>2.3421226069331199E-3</v>
      </c>
      <c r="I18" s="45">
        <v>2.5545146781951202E-3</v>
      </c>
      <c r="J18" s="51">
        <v>0.69355118274688698</v>
      </c>
    </row>
    <row r="19" spans="1:10" x14ac:dyDescent="0.2">
      <c r="A19" s="2" t="s">
        <v>38</v>
      </c>
      <c r="B19" s="48">
        <v>272</v>
      </c>
      <c r="C19" s="45">
        <v>0.29668730497360202</v>
      </c>
      <c r="D19" s="45">
        <v>0.33899560570716902</v>
      </c>
      <c r="E19" s="45">
        <v>0.21612152457237199</v>
      </c>
      <c r="F19" s="45">
        <v>9.1177426278591198E-2</v>
      </c>
      <c r="G19" s="45">
        <v>2.4955056607723201E-2</v>
      </c>
      <c r="H19" s="45">
        <v>2.0221529528498601E-2</v>
      </c>
      <c r="I19" s="45">
        <v>1.18415802717209E-2</v>
      </c>
      <c r="J19" s="51">
        <v>1.3280448913574201</v>
      </c>
    </row>
    <row r="20" spans="1:10" x14ac:dyDescent="0.2">
      <c r="A20" s="5" t="s">
        <v>39</v>
      </c>
      <c r="B20" s="47" t="s">
        <v>1</v>
      </c>
      <c r="C20" s="44" t="s">
        <v>1</v>
      </c>
      <c r="D20" s="44" t="s">
        <v>1</v>
      </c>
      <c r="E20" s="44" t="s">
        <v>1</v>
      </c>
      <c r="F20" s="44" t="s">
        <v>1</v>
      </c>
      <c r="G20" s="44" t="s">
        <v>1</v>
      </c>
      <c r="H20" s="44" t="s">
        <v>1</v>
      </c>
      <c r="I20" s="44" t="s">
        <v>1</v>
      </c>
      <c r="J20" s="50" t="s">
        <v>1</v>
      </c>
    </row>
    <row r="21" spans="1:10" x14ac:dyDescent="0.2">
      <c r="A21" s="2" t="s">
        <v>35</v>
      </c>
      <c r="B21" s="48">
        <v>5349</v>
      </c>
      <c r="C21" s="45">
        <v>0.22472953796386699</v>
      </c>
      <c r="D21" s="45">
        <v>0.32948490977287298</v>
      </c>
      <c r="E21" s="45">
        <v>0.22092828154563901</v>
      </c>
      <c r="F21" s="45">
        <v>0.11097951233387</v>
      </c>
      <c r="G21" s="45">
        <v>6.7964971065521199E-2</v>
      </c>
      <c r="H21" s="45">
        <v>2.5003276765346499E-2</v>
      </c>
      <c r="I21" s="45">
        <v>2.0909491926431701E-2</v>
      </c>
      <c r="J21" s="51">
        <v>1.64905297756195</v>
      </c>
    </row>
    <row r="22" spans="1:10" x14ac:dyDescent="0.2">
      <c r="A22" s="2" t="s">
        <v>40</v>
      </c>
      <c r="B22" s="48">
        <v>91</v>
      </c>
      <c r="C22" s="45">
        <v>0.280195862054825</v>
      </c>
      <c r="D22" s="45">
        <v>0.34658882021903997</v>
      </c>
      <c r="E22" s="45">
        <v>0.29707452654838601</v>
      </c>
      <c r="F22" s="45">
        <v>5.1054652780294398E-2</v>
      </c>
      <c r="G22" s="45">
        <v>1.8801977857947301E-2</v>
      </c>
      <c r="H22" s="45">
        <v>5.6917412439361204E-4</v>
      </c>
      <c r="I22" s="45">
        <v>5.7150111533701402E-3</v>
      </c>
      <c r="J22" s="51">
        <v>1.2176756858825699</v>
      </c>
    </row>
    <row r="23" spans="1:10" x14ac:dyDescent="0.2">
      <c r="A23" s="2" t="s">
        <v>41</v>
      </c>
      <c r="B23" s="48">
        <v>155</v>
      </c>
      <c r="C23" s="45">
        <v>0.32694765925407399</v>
      </c>
      <c r="D23" s="45">
        <v>0.441012263298035</v>
      </c>
      <c r="E23" s="45">
        <v>0.15731023252010301</v>
      </c>
      <c r="F23" s="45">
        <v>4.79926243424416E-2</v>
      </c>
      <c r="G23" s="45">
        <v>1.26147139817476E-2</v>
      </c>
      <c r="H23" s="45">
        <v>1.1054325848817799E-2</v>
      </c>
      <c r="I23" s="45">
        <v>3.0681926291436E-3</v>
      </c>
      <c r="J23" s="51">
        <v>1.02596688270569</v>
      </c>
    </row>
    <row r="24" spans="1:10" x14ac:dyDescent="0.2">
      <c r="A24" s="2" t="s">
        <v>42</v>
      </c>
      <c r="B24" s="48">
        <v>30</v>
      </c>
      <c r="C24" s="45">
        <v>0.63573867082595803</v>
      </c>
      <c r="D24" s="45">
        <v>0.36426135897636402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51">
        <v>0.36426135897636402</v>
      </c>
    </row>
    <row r="25" spans="1:10" x14ac:dyDescent="0.2">
      <c r="A25" s="2" t="s">
        <v>43</v>
      </c>
      <c r="B25" s="48">
        <v>10</v>
      </c>
      <c r="C25" s="45" t="s">
        <v>1</v>
      </c>
      <c r="D25" s="45" t="s">
        <v>1</v>
      </c>
      <c r="E25" s="45" t="s">
        <v>1</v>
      </c>
      <c r="F25" s="45" t="s">
        <v>1</v>
      </c>
      <c r="G25" s="45" t="s">
        <v>1</v>
      </c>
      <c r="H25" s="45" t="s">
        <v>1</v>
      </c>
      <c r="I25" s="45" t="s">
        <v>1</v>
      </c>
      <c r="J25" s="51" t="s">
        <v>1</v>
      </c>
    </row>
    <row r="26" spans="1:10" x14ac:dyDescent="0.2">
      <c r="A26" s="2" t="s">
        <v>37</v>
      </c>
      <c r="B26" s="48">
        <v>2249</v>
      </c>
      <c r="C26" s="45">
        <v>0.53399008512496904</v>
      </c>
      <c r="D26" s="45">
        <v>0.29125520586967502</v>
      </c>
      <c r="E26" s="45">
        <v>0.14586395025253299</v>
      </c>
      <c r="F26" s="45">
        <v>1.73572935163975E-2</v>
      </c>
      <c r="G26" s="45">
        <v>6.6368421539664303E-3</v>
      </c>
      <c r="H26" s="45">
        <v>2.3421226069331199E-3</v>
      </c>
      <c r="I26" s="45">
        <v>2.5545146781951202E-3</v>
      </c>
      <c r="J26" s="51">
        <v>0.69355118274688698</v>
      </c>
    </row>
    <row r="27" spans="1:10" x14ac:dyDescent="0.2">
      <c r="A27" s="2" t="s">
        <v>44</v>
      </c>
      <c r="B27" s="48">
        <v>26</v>
      </c>
      <c r="C27" s="45" t="s">
        <v>1</v>
      </c>
      <c r="D27" s="45" t="s">
        <v>1</v>
      </c>
      <c r="E27" s="45" t="s">
        <v>1</v>
      </c>
      <c r="F27" s="45" t="s">
        <v>1</v>
      </c>
      <c r="G27" s="45" t="s">
        <v>1</v>
      </c>
      <c r="H27" s="45" t="s">
        <v>1</v>
      </c>
      <c r="I27" s="45" t="s">
        <v>1</v>
      </c>
      <c r="J27" s="51" t="s">
        <v>1</v>
      </c>
    </row>
    <row r="28" spans="1:10" x14ac:dyDescent="0.2">
      <c r="A28" s="2" t="s">
        <v>45</v>
      </c>
      <c r="B28" s="48">
        <v>236</v>
      </c>
      <c r="C28" s="45">
        <v>0.24939203262329099</v>
      </c>
      <c r="D28" s="45">
        <v>0.36742904782295199</v>
      </c>
      <c r="E28" s="45">
        <v>0.23033376038074499</v>
      </c>
      <c r="F28" s="45">
        <v>8.8336192071437794E-2</v>
      </c>
      <c r="G28" s="45">
        <v>2.6826977729797401E-2</v>
      </c>
      <c r="H28" s="45">
        <v>2.3765239864587801E-2</v>
      </c>
      <c r="I28" s="45">
        <v>1.3916751369833899E-2</v>
      </c>
      <c r="J28" s="51">
        <v>1.41601610183716</v>
      </c>
    </row>
    <row r="29" spans="1:10" x14ac:dyDescent="0.2">
      <c r="A29" s="5" t="s">
        <v>46</v>
      </c>
      <c r="B29" s="47" t="s">
        <v>1</v>
      </c>
      <c r="C29" s="44" t="s">
        <v>1</v>
      </c>
      <c r="D29" s="44" t="s">
        <v>1</v>
      </c>
      <c r="E29" s="44" t="s">
        <v>1</v>
      </c>
      <c r="F29" s="44" t="s">
        <v>1</v>
      </c>
      <c r="G29" s="44" t="s">
        <v>1</v>
      </c>
      <c r="H29" s="44" t="s">
        <v>1</v>
      </c>
      <c r="I29" s="44" t="s">
        <v>1</v>
      </c>
      <c r="J29" s="50" t="s">
        <v>1</v>
      </c>
    </row>
    <row r="30" spans="1:10" x14ac:dyDescent="0.2">
      <c r="A30" s="2" t="s">
        <v>47</v>
      </c>
      <c r="B30" s="48">
        <v>419</v>
      </c>
      <c r="C30" s="45">
        <v>0.41230791807174699</v>
      </c>
      <c r="D30" s="45">
        <v>0.40941211581230202</v>
      </c>
      <c r="E30" s="45">
        <v>0.116689592599869</v>
      </c>
      <c r="F30" s="45">
        <v>3.4845296293497099E-2</v>
      </c>
      <c r="G30" s="45">
        <v>1.28451893106103E-2</v>
      </c>
      <c r="H30" s="45">
        <v>7.5247082859277699E-3</v>
      </c>
      <c r="I30" s="45">
        <v>6.3751549459993796E-3</v>
      </c>
      <c r="J30" s="51">
        <v>0.888011574745178</v>
      </c>
    </row>
    <row r="31" spans="1:10" x14ac:dyDescent="0.2">
      <c r="A31" s="2" t="s">
        <v>48</v>
      </c>
      <c r="B31" s="48">
        <v>1876</v>
      </c>
      <c r="C31" s="45">
        <v>0.40948882699012801</v>
      </c>
      <c r="D31" s="45">
        <v>0.38833087682723999</v>
      </c>
      <c r="E31" s="45">
        <v>0.14425761997699699</v>
      </c>
      <c r="F31" s="45">
        <v>3.38871069252491E-2</v>
      </c>
      <c r="G31" s="45">
        <v>1.42564075067639E-2</v>
      </c>
      <c r="H31" s="45">
        <v>5.1268064416944998E-3</v>
      </c>
      <c r="I31" s="45">
        <v>4.6523595228791202E-3</v>
      </c>
      <c r="J31" s="51">
        <v>0.89492279291152999</v>
      </c>
    </row>
    <row r="32" spans="1:10" x14ac:dyDescent="0.2">
      <c r="A32" s="2" t="s">
        <v>49</v>
      </c>
      <c r="B32" s="48">
        <v>1643</v>
      </c>
      <c r="C32" s="45">
        <v>0.28684827685356101</v>
      </c>
      <c r="D32" s="45">
        <v>0.36932384967803999</v>
      </c>
      <c r="E32" s="45">
        <v>0.22700601816177399</v>
      </c>
      <c r="F32" s="45">
        <v>7.5083158910274506E-2</v>
      </c>
      <c r="G32" s="45">
        <v>2.4778055027127301E-2</v>
      </c>
      <c r="H32" s="45">
        <v>1.08768604695797E-2</v>
      </c>
      <c r="I32" s="45">
        <v>6.0837711207568602E-3</v>
      </c>
      <c r="J32" s="51">
        <v>1.2512284517288199</v>
      </c>
    </row>
    <row r="33" spans="1:10" x14ac:dyDescent="0.2">
      <c r="A33" s="2" t="s">
        <v>50</v>
      </c>
      <c r="B33" s="48">
        <v>3813</v>
      </c>
      <c r="C33" s="45">
        <v>0.17953822016716001</v>
      </c>
      <c r="D33" s="45">
        <v>0.20406439900398299</v>
      </c>
      <c r="E33" s="45">
        <v>0.274942666292191</v>
      </c>
      <c r="F33" s="45">
        <v>0.15522930026054399</v>
      </c>
      <c r="G33" s="45">
        <v>0.10975193977356</v>
      </c>
      <c r="H33" s="45">
        <v>4.0947418659925502E-2</v>
      </c>
      <c r="I33" s="45">
        <v>3.5526070743799203E-2</v>
      </c>
      <c r="J33" s="51">
        <v>2.1086726188659699</v>
      </c>
    </row>
    <row r="34" spans="1:10" x14ac:dyDescent="0.2">
      <c r="A34" s="5" t="s">
        <v>51</v>
      </c>
      <c r="B34" s="47" t="s">
        <v>1</v>
      </c>
      <c r="C34" s="44" t="s">
        <v>1</v>
      </c>
      <c r="D34" s="44" t="s">
        <v>1</v>
      </c>
      <c r="E34" s="44" t="s">
        <v>1</v>
      </c>
      <c r="F34" s="44" t="s">
        <v>1</v>
      </c>
      <c r="G34" s="44" t="s">
        <v>1</v>
      </c>
      <c r="H34" s="44" t="s">
        <v>1</v>
      </c>
      <c r="I34" s="44" t="s">
        <v>1</v>
      </c>
      <c r="J34" s="50" t="s">
        <v>1</v>
      </c>
    </row>
    <row r="35" spans="1:10" x14ac:dyDescent="0.2">
      <c r="A35" s="2" t="s">
        <v>52</v>
      </c>
      <c r="B35" s="48">
        <v>2393</v>
      </c>
      <c r="C35" s="45">
        <v>0.38595077395439098</v>
      </c>
      <c r="D35" s="45">
        <v>0.46633717417717002</v>
      </c>
      <c r="E35" s="45">
        <v>0.11274366825819</v>
      </c>
      <c r="F35" s="45">
        <v>2.17795912176371E-2</v>
      </c>
      <c r="G35" s="45">
        <v>7.8881541267037392E-3</v>
      </c>
      <c r="H35" s="45">
        <v>3.3234746661037198E-3</v>
      </c>
      <c r="I35" s="45">
        <v>1.9771661609411201E-3</v>
      </c>
      <c r="J35" s="51">
        <v>0.82252597808837902</v>
      </c>
    </row>
    <row r="36" spans="1:10" x14ac:dyDescent="0.2">
      <c r="A36" s="2" t="s">
        <v>53</v>
      </c>
      <c r="B36" s="48">
        <v>3631</v>
      </c>
      <c r="C36" s="45">
        <v>0.28595152497291598</v>
      </c>
      <c r="D36" s="45">
        <v>0.20589628815650901</v>
      </c>
      <c r="E36" s="45">
        <v>0.35963663458824202</v>
      </c>
      <c r="F36" s="45">
        <v>9.3365222215652494E-2</v>
      </c>
      <c r="G36" s="45">
        <v>3.6682412028312697E-2</v>
      </c>
      <c r="H36" s="45">
        <v>8.1446422263979894E-3</v>
      </c>
      <c r="I36" s="45">
        <v>1.0323279537260499E-2</v>
      </c>
      <c r="J36" s="51">
        <v>1.46337378025055</v>
      </c>
    </row>
    <row r="37" spans="1:10" x14ac:dyDescent="0.2">
      <c r="A37" s="2" t="s">
        <v>54</v>
      </c>
      <c r="B37" s="48">
        <v>1157</v>
      </c>
      <c r="C37" s="45">
        <v>0.15524694323539701</v>
      </c>
      <c r="D37" s="45">
        <v>0.15132020413875599</v>
      </c>
      <c r="E37" s="45">
        <v>0.25264129042625399</v>
      </c>
      <c r="F37" s="45">
        <v>0.29483899474143999</v>
      </c>
      <c r="G37" s="45">
        <v>8.3490990102291093E-2</v>
      </c>
      <c r="H37" s="45">
        <v>4.1108742356300403E-2</v>
      </c>
      <c r="I37" s="45">
        <v>2.13528499007225E-2</v>
      </c>
      <c r="J37" s="51">
        <v>2.2304022312164302</v>
      </c>
    </row>
    <row r="38" spans="1:10" x14ac:dyDescent="0.2">
      <c r="A38" s="2" t="s">
        <v>55</v>
      </c>
      <c r="B38" s="48">
        <v>1104</v>
      </c>
      <c r="C38" s="45">
        <v>0.15730743110179901</v>
      </c>
      <c r="D38" s="45">
        <v>7.2620801627635997E-2</v>
      </c>
      <c r="E38" s="45">
        <v>0.11328411847353</v>
      </c>
      <c r="F38" s="45">
        <v>0.15476180613040899</v>
      </c>
      <c r="G38" s="45">
        <v>0.28625297546386702</v>
      </c>
      <c r="H38" s="45">
        <v>0.11214638501405701</v>
      </c>
      <c r="I38" s="45">
        <v>0.103626482188702</v>
      </c>
      <c r="J38" s="51">
        <v>3.1990406513214098</v>
      </c>
    </row>
    <row r="39" spans="1:10" x14ac:dyDescent="0.2">
      <c r="A39" s="5" t="s">
        <v>56</v>
      </c>
      <c r="B39" s="47" t="s">
        <v>1</v>
      </c>
      <c r="C39" s="44" t="s">
        <v>1</v>
      </c>
      <c r="D39" s="44" t="s">
        <v>1</v>
      </c>
      <c r="E39" s="44" t="s">
        <v>1</v>
      </c>
      <c r="F39" s="44" t="s">
        <v>1</v>
      </c>
      <c r="G39" s="44" t="s">
        <v>1</v>
      </c>
      <c r="H39" s="44" t="s">
        <v>1</v>
      </c>
      <c r="I39" s="44" t="s">
        <v>1</v>
      </c>
      <c r="J39" s="50" t="s">
        <v>1</v>
      </c>
    </row>
    <row r="40" spans="1:10" x14ac:dyDescent="0.2">
      <c r="A40" s="2" t="s">
        <v>57</v>
      </c>
      <c r="B40" s="48">
        <v>7333</v>
      </c>
      <c r="C40" s="45">
        <v>0.30065691471099898</v>
      </c>
      <c r="D40" s="45">
        <v>0.33503833413124101</v>
      </c>
      <c r="E40" s="45">
        <v>0.20407991111278501</v>
      </c>
      <c r="F40" s="45">
        <v>8.1259235739707905E-2</v>
      </c>
      <c r="G40" s="45">
        <v>4.7789957374334301E-2</v>
      </c>
      <c r="H40" s="45">
        <v>1.6427706927061098E-2</v>
      </c>
      <c r="I40" s="45">
        <v>1.4747926965355901E-2</v>
      </c>
      <c r="J40" s="51">
        <v>1.3651942014694201</v>
      </c>
    </row>
    <row r="41" spans="1:10" x14ac:dyDescent="0.2">
      <c r="A41" s="2" t="s">
        <v>58</v>
      </c>
      <c r="B41" s="48">
        <v>729</v>
      </c>
      <c r="C41" s="45">
        <v>0.37455156445503202</v>
      </c>
      <c r="D41" s="45">
        <v>0.26335117220878601</v>
      </c>
      <c r="E41" s="45">
        <v>0.182251662015915</v>
      </c>
      <c r="F41" s="45">
        <v>9.4003096222877502E-2</v>
      </c>
      <c r="G41" s="45">
        <v>4.76543083786964E-2</v>
      </c>
      <c r="H41" s="45">
        <v>2.51791067421436E-2</v>
      </c>
      <c r="I41" s="45">
        <v>1.3009084388613701E-2</v>
      </c>
      <c r="J41" s="51">
        <v>1.32063400745392</v>
      </c>
    </row>
    <row r="42" spans="1:10" x14ac:dyDescent="0.2">
      <c r="A42" s="5" t="s">
        <v>59</v>
      </c>
      <c r="B42" s="47" t="s">
        <v>1</v>
      </c>
      <c r="C42" s="44" t="s">
        <v>1</v>
      </c>
      <c r="D42" s="44" t="s">
        <v>1</v>
      </c>
      <c r="E42" s="44" t="s">
        <v>1</v>
      </c>
      <c r="F42" s="44" t="s">
        <v>1</v>
      </c>
      <c r="G42" s="44" t="s">
        <v>1</v>
      </c>
      <c r="H42" s="44" t="s">
        <v>1</v>
      </c>
      <c r="I42" s="44" t="s">
        <v>1</v>
      </c>
      <c r="J42" s="50" t="s">
        <v>1</v>
      </c>
    </row>
    <row r="43" spans="1:10" x14ac:dyDescent="0.2">
      <c r="A43" s="2" t="s">
        <v>60</v>
      </c>
      <c r="B43" s="48">
        <v>6695</v>
      </c>
      <c r="C43" s="45">
        <v>0.31291830539703402</v>
      </c>
      <c r="D43" s="45">
        <v>0.340082317590714</v>
      </c>
      <c r="E43" s="45">
        <v>0.198447421193123</v>
      </c>
      <c r="F43" s="45">
        <v>7.6892629265785203E-2</v>
      </c>
      <c r="G43" s="45">
        <v>4.5267354696989101E-2</v>
      </c>
      <c r="H43" s="45">
        <v>1.43013214692473E-2</v>
      </c>
      <c r="I43" s="45">
        <v>1.20906298980117E-2</v>
      </c>
      <c r="J43" s="51">
        <v>1.3051842451095601</v>
      </c>
    </row>
    <row r="44" spans="1:10" x14ac:dyDescent="0.2">
      <c r="A44" s="2" t="s">
        <v>61</v>
      </c>
      <c r="B44" s="48">
        <v>876</v>
      </c>
      <c r="C44" s="45">
        <v>0.21106478571891801</v>
      </c>
      <c r="D44" s="45">
        <v>0.307780802249908</v>
      </c>
      <c r="E44" s="45">
        <v>0.232664585113525</v>
      </c>
      <c r="F44" s="45">
        <v>0.109114326536655</v>
      </c>
      <c r="G44" s="45">
        <v>6.6367499530315399E-2</v>
      </c>
      <c r="H44" s="45">
        <v>3.5895466804504401E-2</v>
      </c>
      <c r="I44" s="45">
        <v>3.7112537771463401E-2</v>
      </c>
      <c r="J44" s="51">
        <v>1.81618916988373</v>
      </c>
    </row>
    <row r="45" spans="1:10" x14ac:dyDescent="0.2">
      <c r="A45" s="2" t="s">
        <v>62</v>
      </c>
      <c r="B45" s="48">
        <v>611</v>
      </c>
      <c r="C45" s="45">
        <v>0.38550031185150102</v>
      </c>
      <c r="D45" s="45">
        <v>0.24868513643741599</v>
      </c>
      <c r="E45" s="45">
        <v>0.18655562400817899</v>
      </c>
      <c r="F45" s="45">
        <v>9.7089312970638303E-2</v>
      </c>
      <c r="G45" s="45">
        <v>4.6362746506929398E-2</v>
      </c>
      <c r="H45" s="45">
        <v>2.3337138816714301E-2</v>
      </c>
      <c r="I45" s="45">
        <v>1.2469724752008899E-2</v>
      </c>
      <c r="J45" s="51">
        <v>1.30646848678589</v>
      </c>
    </row>
    <row r="46" spans="1:10" x14ac:dyDescent="0.2">
      <c r="A46" s="5" t="s">
        <v>63</v>
      </c>
      <c r="B46" s="47" t="s">
        <v>1</v>
      </c>
      <c r="C46" s="44" t="s">
        <v>1</v>
      </c>
      <c r="D46" s="44" t="s">
        <v>1</v>
      </c>
      <c r="E46" s="44" t="s">
        <v>1</v>
      </c>
      <c r="F46" s="44" t="s">
        <v>1</v>
      </c>
      <c r="G46" s="44" t="s">
        <v>1</v>
      </c>
      <c r="H46" s="44" t="s">
        <v>1</v>
      </c>
      <c r="I46" s="44" t="s">
        <v>1</v>
      </c>
      <c r="J46" s="50" t="s">
        <v>1</v>
      </c>
    </row>
    <row r="47" spans="1:10" x14ac:dyDescent="0.2">
      <c r="A47" s="2" t="s">
        <v>64</v>
      </c>
      <c r="B47" s="48">
        <v>1020</v>
      </c>
      <c r="C47" s="45">
        <v>0.29204174876213101</v>
      </c>
      <c r="D47" s="45">
        <v>0.309170842170715</v>
      </c>
      <c r="E47" s="45">
        <v>0.19886271655559501</v>
      </c>
      <c r="F47" s="45">
        <v>9.3111105263233199E-2</v>
      </c>
      <c r="G47" s="45">
        <v>5.8664076030254399E-2</v>
      </c>
      <c r="H47" s="45">
        <v>2.6202391833066899E-2</v>
      </c>
      <c r="I47" s="45">
        <v>2.19471231102943E-2</v>
      </c>
      <c r="J47" s="51">
        <v>1.51100206375122</v>
      </c>
    </row>
    <row r="48" spans="1:10" x14ac:dyDescent="0.2">
      <c r="A48" s="2" t="s">
        <v>65</v>
      </c>
      <c r="B48" s="48">
        <v>705</v>
      </c>
      <c r="C48" s="45">
        <v>0.41717803478241</v>
      </c>
      <c r="D48" s="45">
        <v>0.29441353678703303</v>
      </c>
      <c r="E48" s="45">
        <v>0.20464485883712799</v>
      </c>
      <c r="F48" s="45">
        <v>5.0904814153909697E-2</v>
      </c>
      <c r="G48" s="45">
        <v>2.2547995671629899E-2</v>
      </c>
      <c r="H48" s="45">
        <v>6.0761775821447398E-3</v>
      </c>
      <c r="I48" s="45">
        <v>4.2345835827291003E-3</v>
      </c>
      <c r="J48" s="51">
        <v>1.0044703483581501</v>
      </c>
    </row>
    <row r="49" spans="1:10" x14ac:dyDescent="0.2">
      <c r="A49" s="2" t="s">
        <v>66</v>
      </c>
      <c r="B49" s="48">
        <v>1255</v>
      </c>
      <c r="C49" s="45">
        <v>0.34432590007781999</v>
      </c>
      <c r="D49" s="45">
        <v>0.30862963199615501</v>
      </c>
      <c r="E49" s="45">
        <v>0.19900703430175801</v>
      </c>
      <c r="F49" s="45">
        <v>7.9817265272140503E-2</v>
      </c>
      <c r="G49" s="45">
        <v>3.8015976548194899E-2</v>
      </c>
      <c r="H49" s="45">
        <v>1.33580649271607E-2</v>
      </c>
      <c r="I49" s="45">
        <v>1.6846116632223102E-2</v>
      </c>
      <c r="J49" s="51">
        <v>1.2806980609893801</v>
      </c>
    </row>
    <row r="50" spans="1:10" x14ac:dyDescent="0.2">
      <c r="A50" s="2" t="s">
        <v>67</v>
      </c>
      <c r="B50" s="48">
        <v>816</v>
      </c>
      <c r="C50" s="45">
        <v>0.26828870177268999</v>
      </c>
      <c r="D50" s="45">
        <v>0.31951975822448703</v>
      </c>
      <c r="E50" s="45">
        <v>0.23159465193748499</v>
      </c>
      <c r="F50" s="45">
        <v>0.10482350736856499</v>
      </c>
      <c r="G50" s="45">
        <v>4.6900212764739997E-2</v>
      </c>
      <c r="H50" s="45">
        <v>1.7118627205491101E-2</v>
      </c>
      <c r="I50" s="45">
        <v>1.1754515580833E-2</v>
      </c>
      <c r="J50" s="51">
        <v>1.4498994350433301</v>
      </c>
    </row>
    <row r="51" spans="1:10" x14ac:dyDescent="0.2">
      <c r="A51" s="2" t="s">
        <v>68</v>
      </c>
      <c r="B51" s="48">
        <v>781</v>
      </c>
      <c r="C51" s="45">
        <v>0.240888521075249</v>
      </c>
      <c r="D51" s="45">
        <v>0.31198132038116499</v>
      </c>
      <c r="E51" s="45">
        <v>0.22138451039791099</v>
      </c>
      <c r="F51" s="45">
        <v>0.110625438392162</v>
      </c>
      <c r="G51" s="45">
        <v>6.5928094089031206E-2</v>
      </c>
      <c r="H51" s="45">
        <v>2.72718742489815E-2</v>
      </c>
      <c r="I51" s="45">
        <v>2.1920237690210301E-2</v>
      </c>
      <c r="J51" s="51">
        <v>1.6510199308395399</v>
      </c>
    </row>
    <row r="52" spans="1:10" x14ac:dyDescent="0.2">
      <c r="A52" s="2" t="s">
        <v>69</v>
      </c>
      <c r="B52" s="48">
        <v>810</v>
      </c>
      <c r="C52" s="45">
        <v>0.198467716574669</v>
      </c>
      <c r="D52" s="45">
        <v>0.355995893478394</v>
      </c>
      <c r="E52" s="45">
        <v>0.207804560661316</v>
      </c>
      <c r="F52" s="45">
        <v>0.105447836220264</v>
      </c>
      <c r="G52" s="45">
        <v>7.5585782527923598E-2</v>
      </c>
      <c r="H52" s="45">
        <v>3.0163144692778601E-2</v>
      </c>
      <c r="I52" s="45">
        <v>2.65350807458162E-2</v>
      </c>
      <c r="J52" s="51">
        <v>1.72444367408752</v>
      </c>
    </row>
    <row r="53" spans="1:10" x14ac:dyDescent="0.2">
      <c r="A53" s="2" t="s">
        <v>70</v>
      </c>
      <c r="B53" s="48">
        <v>774</v>
      </c>
      <c r="C53" s="45">
        <v>0.46617347002029402</v>
      </c>
      <c r="D53" s="45">
        <v>0.32568460702896102</v>
      </c>
      <c r="E53" s="45">
        <v>0.13576771318912501</v>
      </c>
      <c r="F53" s="45">
        <v>4.6295978128910099E-2</v>
      </c>
      <c r="G53" s="45">
        <v>1.51823479682207E-2</v>
      </c>
      <c r="H53" s="45">
        <v>6.46965391933918E-3</v>
      </c>
      <c r="I53" s="45">
        <v>4.4262167066335704E-3</v>
      </c>
      <c r="J53" s="51">
        <v>0.85708534717559803</v>
      </c>
    </row>
    <row r="54" spans="1:10" x14ac:dyDescent="0.2">
      <c r="A54" s="2" t="s">
        <v>71</v>
      </c>
      <c r="B54" s="48">
        <v>836</v>
      </c>
      <c r="C54" s="45">
        <v>0.27358001470565801</v>
      </c>
      <c r="D54" s="45">
        <v>0.33495110273361201</v>
      </c>
      <c r="E54" s="45">
        <v>0.20257659256458299</v>
      </c>
      <c r="F54" s="45">
        <v>0.102529242634773</v>
      </c>
      <c r="G54" s="45">
        <v>5.6887097656726802E-2</v>
      </c>
      <c r="H54" s="45">
        <v>1.3309845700859999E-2</v>
      </c>
      <c r="I54" s="45">
        <v>1.6166107729077301E-2</v>
      </c>
      <c r="J54" s="51">
        <v>1.45523905754089</v>
      </c>
    </row>
    <row r="55" spans="1:10" x14ac:dyDescent="0.2">
      <c r="A55" s="2" t="s">
        <v>72</v>
      </c>
      <c r="B55" s="48">
        <v>508</v>
      </c>
      <c r="C55" s="45">
        <v>0.354397892951965</v>
      </c>
      <c r="D55" s="45">
        <v>0.346667230129242</v>
      </c>
      <c r="E55" s="45">
        <v>0.19479341804981201</v>
      </c>
      <c r="F55" s="45">
        <v>3.9204787462949801E-2</v>
      </c>
      <c r="G55" s="45">
        <v>4.23492453992367E-2</v>
      </c>
      <c r="H55" s="45">
        <v>1.8092716112732901E-2</v>
      </c>
      <c r="I55" s="45">
        <v>4.4947122223675303E-3</v>
      </c>
      <c r="J55" s="51">
        <v>1.1454842090606701</v>
      </c>
    </row>
    <row r="56" spans="1:10" x14ac:dyDescent="0.2">
      <c r="A56" s="2" t="s">
        <v>73</v>
      </c>
      <c r="B56" s="48">
        <v>840</v>
      </c>
      <c r="C56" s="45">
        <v>0.29971423745155301</v>
      </c>
      <c r="D56" s="45">
        <v>0.34495425224304199</v>
      </c>
      <c r="E56" s="45">
        <v>0.20408114790916401</v>
      </c>
      <c r="F56" s="45">
        <v>7.5460389256477398E-2</v>
      </c>
      <c r="G56" s="45">
        <v>4.5187376439571401E-2</v>
      </c>
      <c r="H56" s="45">
        <v>1.8605347722768801E-2</v>
      </c>
      <c r="I56" s="45">
        <v>1.19972443208098E-2</v>
      </c>
      <c r="J56" s="51">
        <v>1.3459624052047701</v>
      </c>
    </row>
    <row r="57" spans="1:10" x14ac:dyDescent="0.2">
      <c r="A57" s="5" t="s">
        <v>74</v>
      </c>
      <c r="B57" s="47" t="s">
        <v>1</v>
      </c>
      <c r="C57" s="44" t="s">
        <v>1</v>
      </c>
      <c r="D57" s="44" t="s">
        <v>1</v>
      </c>
      <c r="E57" s="44" t="s">
        <v>1</v>
      </c>
      <c r="F57" s="44" t="s">
        <v>1</v>
      </c>
      <c r="G57" s="44" t="s">
        <v>1</v>
      </c>
      <c r="H57" s="44" t="s">
        <v>1</v>
      </c>
      <c r="I57" s="44" t="s">
        <v>1</v>
      </c>
      <c r="J57" s="50" t="s">
        <v>1</v>
      </c>
    </row>
    <row r="58" spans="1:10" x14ac:dyDescent="0.2">
      <c r="A58" s="2" t="s">
        <v>75</v>
      </c>
      <c r="B58" s="48">
        <v>1020</v>
      </c>
      <c r="C58" s="45">
        <v>0.29204174876213101</v>
      </c>
      <c r="D58" s="45">
        <v>0.309170842170715</v>
      </c>
      <c r="E58" s="45">
        <v>0.19886271655559501</v>
      </c>
      <c r="F58" s="45">
        <v>9.3111105263233199E-2</v>
      </c>
      <c r="G58" s="45">
        <v>5.8664076030254399E-2</v>
      </c>
      <c r="H58" s="45">
        <v>2.6202391833066899E-2</v>
      </c>
      <c r="I58" s="45">
        <v>2.19471231102943E-2</v>
      </c>
      <c r="J58" s="51">
        <v>1.51100206375122</v>
      </c>
    </row>
    <row r="59" spans="1:10" x14ac:dyDescent="0.2">
      <c r="A59" s="2" t="s">
        <v>76</v>
      </c>
      <c r="B59" s="48">
        <v>3601</v>
      </c>
      <c r="C59" s="45">
        <v>0.276931673288345</v>
      </c>
      <c r="D59" s="45">
        <v>0.325315982103348</v>
      </c>
      <c r="E59" s="45">
        <v>0.21936607360839799</v>
      </c>
      <c r="F59" s="45">
        <v>8.9640520513057695E-2</v>
      </c>
      <c r="G59" s="45">
        <v>5.4726731032133102E-2</v>
      </c>
      <c r="H59" s="45">
        <v>1.76489315927029E-2</v>
      </c>
      <c r="I59" s="45">
        <v>1.63701120764017E-2</v>
      </c>
      <c r="J59" s="51">
        <v>1.4561642408371001</v>
      </c>
    </row>
    <row r="60" spans="1:10" x14ac:dyDescent="0.2">
      <c r="A60" s="2" t="s">
        <v>77</v>
      </c>
      <c r="B60" s="48">
        <v>2073</v>
      </c>
      <c r="C60" s="45">
        <v>0.39916086196899397</v>
      </c>
      <c r="D60" s="45">
        <v>0.31949841976165799</v>
      </c>
      <c r="E60" s="45">
        <v>0.16986410319805101</v>
      </c>
      <c r="F60" s="45">
        <v>6.9440096616744995E-2</v>
      </c>
      <c r="G60" s="45">
        <v>2.50127520412207E-2</v>
      </c>
      <c r="H60" s="45">
        <v>1.04259392246604E-2</v>
      </c>
      <c r="I60" s="45">
        <v>6.5978108905255803E-3</v>
      </c>
      <c r="J60" s="51">
        <v>1.0660973787307699</v>
      </c>
    </row>
    <row r="61" spans="1:10" x14ac:dyDescent="0.2">
      <c r="A61" s="2" t="s">
        <v>78</v>
      </c>
      <c r="B61" s="48">
        <v>1651</v>
      </c>
      <c r="C61" s="45">
        <v>0.31857106089592002</v>
      </c>
      <c r="D61" s="45">
        <v>0.34171181917190602</v>
      </c>
      <c r="E61" s="45">
        <v>0.179566010832787</v>
      </c>
      <c r="F61" s="45">
        <v>7.0029146969318404E-2</v>
      </c>
      <c r="G61" s="45">
        <v>4.7169312834739699E-2</v>
      </c>
      <c r="H61" s="45">
        <v>2.5233305990695998E-2</v>
      </c>
      <c r="I61" s="45">
        <v>1.7719360068440399E-2</v>
      </c>
      <c r="J61" s="51">
        <v>1.3502107858657799</v>
      </c>
    </row>
    <row r="62" spans="1:10" x14ac:dyDescent="0.2">
      <c r="A62" s="5" t="s">
        <v>79</v>
      </c>
      <c r="B62" s="47" t="s">
        <v>1</v>
      </c>
      <c r="C62" s="44" t="s">
        <v>1</v>
      </c>
      <c r="D62" s="44" t="s">
        <v>1</v>
      </c>
      <c r="E62" s="44" t="s">
        <v>1</v>
      </c>
      <c r="F62" s="44" t="s">
        <v>1</v>
      </c>
      <c r="G62" s="44" t="s">
        <v>1</v>
      </c>
      <c r="H62" s="44" t="s">
        <v>1</v>
      </c>
      <c r="I62" s="44" t="s">
        <v>1</v>
      </c>
      <c r="J62" s="50" t="s">
        <v>1</v>
      </c>
    </row>
    <row r="63" spans="1:10" x14ac:dyDescent="0.2">
      <c r="A63" s="2" t="s">
        <v>80</v>
      </c>
      <c r="B63" s="48">
        <v>6667</v>
      </c>
      <c r="C63" s="45">
        <v>0.33961585164070102</v>
      </c>
      <c r="D63" s="45">
        <v>0.35943642258644098</v>
      </c>
      <c r="E63" s="45">
        <v>0.19529210031032601</v>
      </c>
      <c r="F63" s="45">
        <v>6.0217037796974203E-2</v>
      </c>
      <c r="G63" s="45">
        <v>2.57740598171949E-2</v>
      </c>
      <c r="H63" s="45">
        <v>9.6344994381070102E-3</v>
      </c>
      <c r="I63" s="45">
        <v>1.00300181657076E-2</v>
      </c>
      <c r="J63" s="51">
        <v>1.15460753440857</v>
      </c>
    </row>
    <row r="64" spans="1:10" x14ac:dyDescent="0.2">
      <c r="A64" s="2" t="s">
        <v>81</v>
      </c>
      <c r="B64" s="48">
        <v>272</v>
      </c>
      <c r="C64" s="45">
        <v>0.18787683546543099</v>
      </c>
      <c r="D64" s="45">
        <v>5.6076020002365098E-2</v>
      </c>
      <c r="E64" s="45">
        <v>0.13827255368232699</v>
      </c>
      <c r="F64" s="45">
        <v>0.213367730379105</v>
      </c>
      <c r="G64" s="45">
        <v>0.26507067680358898</v>
      </c>
      <c r="H64" s="45">
        <v>8.0546826124191298E-2</v>
      </c>
      <c r="I64" s="45">
        <v>5.8789368718862499E-2</v>
      </c>
      <c r="J64" s="51">
        <v>2.8338208198547399</v>
      </c>
    </row>
    <row r="65" spans="1:10" x14ac:dyDescent="0.2">
      <c r="A65" s="2" t="s">
        <v>82</v>
      </c>
      <c r="B65" s="48">
        <v>568</v>
      </c>
      <c r="C65" s="45">
        <v>0.232976838946342</v>
      </c>
      <c r="D65" s="45">
        <v>0.164901167154312</v>
      </c>
      <c r="E65" s="45">
        <v>0.30412942171096802</v>
      </c>
      <c r="F65" s="45">
        <v>0.15943816304206801</v>
      </c>
      <c r="G65" s="45">
        <v>9.1153420507907895E-2</v>
      </c>
      <c r="H65" s="45">
        <v>2.3277027532458298E-2</v>
      </c>
      <c r="I65" s="45">
        <v>2.4123968556523299E-2</v>
      </c>
      <c r="J65" s="51">
        <v>1.9084929227828999</v>
      </c>
    </row>
    <row r="66" spans="1:10" x14ac:dyDescent="0.2">
      <c r="A66" s="2" t="s">
        <v>83</v>
      </c>
      <c r="B66" s="48">
        <v>755</v>
      </c>
      <c r="C66" s="45">
        <v>0.12381172180175801</v>
      </c>
      <c r="D66" s="45">
        <v>0.13714993000030501</v>
      </c>
      <c r="E66" s="45">
        <v>0.19823482632636999</v>
      </c>
      <c r="F66" s="45">
        <v>0.23683898150920901</v>
      </c>
      <c r="G66" s="45">
        <v>0.17312940955162001</v>
      </c>
      <c r="H66" s="45">
        <v>8.35414528846741E-2</v>
      </c>
      <c r="I66" s="45">
        <v>4.7293670475482899E-2</v>
      </c>
      <c r="J66" s="51">
        <v>2.6787760257720898</v>
      </c>
    </row>
    <row r="67" spans="1:10" x14ac:dyDescent="0.2">
      <c r="A67" s="5" t="s">
        <v>84</v>
      </c>
      <c r="B67" s="47" t="s">
        <v>1</v>
      </c>
      <c r="C67" s="44" t="s">
        <v>1</v>
      </c>
      <c r="D67" s="44" t="s">
        <v>1</v>
      </c>
      <c r="E67" s="44" t="s">
        <v>1</v>
      </c>
      <c r="F67" s="44" t="s">
        <v>1</v>
      </c>
      <c r="G67" s="44" t="s">
        <v>1</v>
      </c>
      <c r="H67" s="44" t="s">
        <v>1</v>
      </c>
      <c r="I67" s="44" t="s">
        <v>1</v>
      </c>
      <c r="J67" s="50" t="s">
        <v>1</v>
      </c>
    </row>
    <row r="68" spans="1:10" x14ac:dyDescent="0.2">
      <c r="A68" s="2" t="s">
        <v>85</v>
      </c>
      <c r="B68" s="48">
        <v>7612</v>
      </c>
      <c r="C68" s="45">
        <v>0.31468656659126298</v>
      </c>
      <c r="D68" s="45">
        <v>0.33437263965606701</v>
      </c>
      <c r="E68" s="45">
        <v>0.20237816870212599</v>
      </c>
      <c r="F68" s="45">
        <v>7.7742516994476304E-2</v>
      </c>
      <c r="G68" s="45">
        <v>4.4856589287519497E-2</v>
      </c>
      <c r="H68" s="45">
        <v>1.4717934653163E-2</v>
      </c>
      <c r="I68" s="45">
        <v>1.12455626949668E-2</v>
      </c>
      <c r="J68" s="51">
        <v>1.303955078125</v>
      </c>
    </row>
    <row r="69" spans="1:10" x14ac:dyDescent="0.2">
      <c r="A69" s="2" t="s">
        <v>86</v>
      </c>
      <c r="B69" s="48">
        <v>200</v>
      </c>
      <c r="C69" s="45">
        <v>0.25171637535095198</v>
      </c>
      <c r="D69" s="45">
        <v>0.200527653098106</v>
      </c>
      <c r="E69" s="45">
        <v>0.131187349557877</v>
      </c>
      <c r="F69" s="45">
        <v>0.14923040568828599</v>
      </c>
      <c r="G69" s="45">
        <v>0.13968780636787401</v>
      </c>
      <c r="H69" s="45">
        <v>7.3164939880371094E-2</v>
      </c>
      <c r="I69" s="45">
        <v>5.44854700565338E-2</v>
      </c>
      <c r="J69" s="51">
        <v>2.2272498607635498</v>
      </c>
    </row>
    <row r="70" spans="1:10" x14ac:dyDescent="0.2">
      <c r="A70" s="2" t="s">
        <v>87</v>
      </c>
      <c r="B70" s="48">
        <v>461</v>
      </c>
      <c r="C70" s="45">
        <v>0.24771763384342199</v>
      </c>
      <c r="D70" s="45">
        <v>0.22148312628269201</v>
      </c>
      <c r="E70" s="45">
        <v>0.22063960134983099</v>
      </c>
      <c r="F70" s="45">
        <v>0.15873402357101399</v>
      </c>
      <c r="G70" s="45">
        <v>5.2240885794162799E-2</v>
      </c>
      <c r="H70" s="45">
        <v>4.37683798372746E-2</v>
      </c>
      <c r="I70" s="45">
        <v>5.54163567721844E-2</v>
      </c>
      <c r="J70" s="51">
        <v>1.98081922531128</v>
      </c>
    </row>
    <row r="71" spans="1:10" x14ac:dyDescent="0.2">
      <c r="A71" s="2" t="s">
        <v>88</v>
      </c>
      <c r="B71" s="48">
        <v>54</v>
      </c>
      <c r="C71" s="45">
        <v>0.59701043367385898</v>
      </c>
      <c r="D71" s="45">
        <v>0.23060515522956801</v>
      </c>
      <c r="E71" s="45">
        <v>8.0673642456531497E-2</v>
      </c>
      <c r="F71" s="45">
        <v>1.7282638698816299E-2</v>
      </c>
      <c r="G71" s="45">
        <v>2.5469137355685199E-2</v>
      </c>
      <c r="H71" s="45">
        <v>2.6490980759263E-2</v>
      </c>
      <c r="I71" s="45">
        <v>2.2467987611889801E-2</v>
      </c>
      <c r="J71" s="51">
        <v>0.83273112773895297</v>
      </c>
    </row>
    <row r="72" spans="1:10" x14ac:dyDescent="0.2">
      <c r="A72" s="5" t="s">
        <v>89</v>
      </c>
      <c r="B72" s="47" t="s">
        <v>1</v>
      </c>
      <c r="C72" s="44" t="s">
        <v>1</v>
      </c>
      <c r="D72" s="44" t="s">
        <v>1</v>
      </c>
      <c r="E72" s="44" t="s">
        <v>1</v>
      </c>
      <c r="F72" s="44" t="s">
        <v>1</v>
      </c>
      <c r="G72" s="44" t="s">
        <v>1</v>
      </c>
      <c r="H72" s="44" t="s">
        <v>1</v>
      </c>
      <c r="I72" s="44" t="s">
        <v>1</v>
      </c>
      <c r="J72" s="50" t="s">
        <v>1</v>
      </c>
    </row>
    <row r="73" spans="1:10" x14ac:dyDescent="0.2">
      <c r="A73" s="2" t="s">
        <v>89</v>
      </c>
      <c r="B73" s="48">
        <v>4085</v>
      </c>
      <c r="C73" s="45">
        <v>0.32487925887107799</v>
      </c>
      <c r="D73" s="45">
        <v>0.33758112788200401</v>
      </c>
      <c r="E73" s="45">
        <v>0.19277693331241599</v>
      </c>
      <c r="F73" s="45">
        <v>8.01534503698349E-2</v>
      </c>
      <c r="G73" s="45">
        <v>3.9690285921096802E-2</v>
      </c>
      <c r="H73" s="45">
        <v>1.4337944798171499E-2</v>
      </c>
      <c r="I73" s="45">
        <v>1.0580993257462999E-2</v>
      </c>
      <c r="J73" s="51">
        <v>1.27001929283142</v>
      </c>
    </row>
    <row r="74" spans="1:10" x14ac:dyDescent="0.2">
      <c r="A74" s="2" t="s">
        <v>90</v>
      </c>
      <c r="B74" s="48">
        <v>1984</v>
      </c>
      <c r="C74" s="45">
        <v>0.22161611914634699</v>
      </c>
      <c r="D74" s="45">
        <v>0.24338975548744199</v>
      </c>
      <c r="E74" s="45">
        <v>0.24797171354293801</v>
      </c>
      <c r="F74" s="45">
        <v>0.110178969800472</v>
      </c>
      <c r="G74" s="45">
        <v>0.103131979703903</v>
      </c>
      <c r="H74" s="45">
        <v>4.3636497110128403E-2</v>
      </c>
      <c r="I74" s="45">
        <v>3.0074957758188199E-2</v>
      </c>
      <c r="J74" s="51">
        <v>1.8991990089416499</v>
      </c>
    </row>
    <row r="75" spans="1:10" x14ac:dyDescent="0.2">
      <c r="A75" s="5" t="s">
        <v>91</v>
      </c>
      <c r="B75" s="47" t="s">
        <v>1</v>
      </c>
      <c r="C75" s="44" t="s">
        <v>1</v>
      </c>
      <c r="D75" s="44" t="s">
        <v>1</v>
      </c>
      <c r="E75" s="44" t="s">
        <v>1</v>
      </c>
      <c r="F75" s="44" t="s">
        <v>1</v>
      </c>
      <c r="G75" s="44" t="s">
        <v>1</v>
      </c>
      <c r="H75" s="44" t="s">
        <v>1</v>
      </c>
      <c r="I75" s="44" t="s">
        <v>1</v>
      </c>
      <c r="J75" s="50" t="s">
        <v>1</v>
      </c>
    </row>
    <row r="76" spans="1:10" x14ac:dyDescent="0.2">
      <c r="A76" s="2" t="s">
        <v>92</v>
      </c>
      <c r="B76" s="48">
        <v>2025</v>
      </c>
      <c r="C76" s="45">
        <v>0.26504272222518899</v>
      </c>
      <c r="D76" s="45">
        <v>0.34356489777565002</v>
      </c>
      <c r="E76" s="45">
        <v>0.21543985605239899</v>
      </c>
      <c r="F76" s="45">
        <v>9.7663953900337205E-2</v>
      </c>
      <c r="G76" s="45">
        <v>4.46565449237823E-2</v>
      </c>
      <c r="H76" s="45">
        <v>2.0495273172855401E-2</v>
      </c>
      <c r="I76" s="45">
        <v>1.3136720284819599E-2</v>
      </c>
      <c r="J76" s="51">
        <v>1.4420421123504601</v>
      </c>
    </row>
    <row r="77" spans="1:10" x14ac:dyDescent="0.2">
      <c r="A77" s="2" t="s">
        <v>93</v>
      </c>
      <c r="B77" s="48">
        <v>1042</v>
      </c>
      <c r="C77" s="45">
        <v>0.29189488291740401</v>
      </c>
      <c r="D77" s="45">
        <v>0.30838719010353099</v>
      </c>
      <c r="E77" s="45">
        <v>0.190402060747147</v>
      </c>
      <c r="F77" s="45">
        <v>0.100871384143829</v>
      </c>
      <c r="G77" s="45">
        <v>6.9324612617492704E-2</v>
      </c>
      <c r="H77" s="45">
        <v>2.3377953097224201E-2</v>
      </c>
      <c r="I77" s="45">
        <v>1.5741914510726901E-2</v>
      </c>
      <c r="J77" s="51">
        <v>1.4987094402313199</v>
      </c>
    </row>
    <row r="78" spans="1:10" x14ac:dyDescent="0.2">
      <c r="A78" s="2" t="s">
        <v>94</v>
      </c>
      <c r="B78" s="48">
        <v>2969</v>
      </c>
      <c r="C78" s="45">
        <v>0.37008818984031699</v>
      </c>
      <c r="D78" s="45">
        <v>0.31662696599960299</v>
      </c>
      <c r="E78" s="45">
        <v>0.187966898083687</v>
      </c>
      <c r="F78" s="45">
        <v>6.09054528176785E-2</v>
      </c>
      <c r="G78" s="45">
        <v>4.0257278829812997E-2</v>
      </c>
      <c r="H78" s="45">
        <v>1.25546548515558E-2</v>
      </c>
      <c r="I78" s="45">
        <v>1.1600561439991001E-2</v>
      </c>
      <c r="J78" s="51">
        <v>1.1779266595840501</v>
      </c>
    </row>
    <row r="79" spans="1:10" x14ac:dyDescent="0.2">
      <c r="A79" s="5" t="s">
        <v>95</v>
      </c>
      <c r="B79" s="47" t="s">
        <v>1</v>
      </c>
      <c r="C79" s="44" t="s">
        <v>1</v>
      </c>
      <c r="D79" s="44" t="s">
        <v>1</v>
      </c>
      <c r="E79" s="44" t="s">
        <v>1</v>
      </c>
      <c r="F79" s="44" t="s">
        <v>1</v>
      </c>
      <c r="G79" s="44" t="s">
        <v>1</v>
      </c>
      <c r="H79" s="44" t="s">
        <v>1</v>
      </c>
      <c r="I79" s="44" t="s">
        <v>1</v>
      </c>
      <c r="J79" s="50" t="s">
        <v>1</v>
      </c>
    </row>
    <row r="80" spans="1:10" x14ac:dyDescent="0.2">
      <c r="A80" s="2" t="s">
        <v>96</v>
      </c>
      <c r="B80" s="48">
        <v>1058</v>
      </c>
      <c r="C80" s="45">
        <v>0.20335428416729001</v>
      </c>
      <c r="D80" s="45">
        <v>0.33087927103042603</v>
      </c>
      <c r="E80" s="45">
        <v>0.23987685143947601</v>
      </c>
      <c r="F80" s="45">
        <v>0.107259623706341</v>
      </c>
      <c r="G80" s="45">
        <v>7.0591956377029405E-2</v>
      </c>
      <c r="H80" s="45">
        <v>2.2187110036611599E-2</v>
      </c>
      <c r="I80" s="45">
        <v>2.5850893929600698E-2</v>
      </c>
      <c r="J80" s="51">
        <v>1.7032387256622299</v>
      </c>
    </row>
    <row r="81" spans="1:10" x14ac:dyDescent="0.2">
      <c r="A81" s="2" t="s">
        <v>97</v>
      </c>
      <c r="B81" s="48">
        <v>1171</v>
      </c>
      <c r="C81" s="45">
        <v>0.24248272180557301</v>
      </c>
      <c r="D81" s="45">
        <v>0.32942461967468301</v>
      </c>
      <c r="E81" s="45">
        <v>0.22427904605865501</v>
      </c>
      <c r="F81" s="45">
        <v>9.9748320877552005E-2</v>
      </c>
      <c r="G81" s="45">
        <v>6.2975898385047899E-2</v>
      </c>
      <c r="H81" s="45">
        <v>2.15982217341661E-2</v>
      </c>
      <c r="I81" s="45">
        <v>1.9491191953420601E-2</v>
      </c>
      <c r="J81" s="51">
        <v>1.57777464389801</v>
      </c>
    </row>
    <row r="82" spans="1:10" x14ac:dyDescent="0.2">
      <c r="A82" s="2" t="s">
        <v>98</v>
      </c>
      <c r="B82" s="48">
        <v>246</v>
      </c>
      <c r="C82" s="45">
        <v>0.33744904398918202</v>
      </c>
      <c r="D82" s="45">
        <v>0.35801377892494202</v>
      </c>
      <c r="E82" s="45">
        <v>0.18830731511116</v>
      </c>
      <c r="F82" s="45">
        <v>6.6594257950782804E-2</v>
      </c>
      <c r="G82" s="45">
        <v>3.2493010163307197E-2</v>
      </c>
      <c r="H82" s="45">
        <v>9.7462236881256104E-3</v>
      </c>
      <c r="I82" s="45">
        <v>7.3963599279522896E-3</v>
      </c>
      <c r="J82" s="51">
        <v>1.16262018680573</v>
      </c>
    </row>
    <row r="83" spans="1:10" x14ac:dyDescent="0.2">
      <c r="A83" s="2" t="s">
        <v>99</v>
      </c>
      <c r="B83" s="48">
        <v>677</v>
      </c>
      <c r="C83" s="45">
        <v>0.42700141668319702</v>
      </c>
      <c r="D83" s="45">
        <v>0.36737838387489302</v>
      </c>
      <c r="E83" s="45">
        <v>0.13756799697875999</v>
      </c>
      <c r="F83" s="45">
        <v>4.8998344689607599E-2</v>
      </c>
      <c r="G83" s="45">
        <v>1.43819600343704E-2</v>
      </c>
      <c r="H83" s="45">
        <v>2.83732824027538E-3</v>
      </c>
      <c r="I83" s="45">
        <v>1.8345778807997699E-3</v>
      </c>
      <c r="J83" s="51">
        <v>0.87223136425018299</v>
      </c>
    </row>
    <row r="84" spans="1:10" x14ac:dyDescent="0.2">
      <c r="A84" s="2" t="s">
        <v>100</v>
      </c>
      <c r="B84" s="48">
        <v>361</v>
      </c>
      <c r="C84" s="45">
        <v>0.355052620172501</v>
      </c>
      <c r="D84" s="45">
        <v>0.33576238155365001</v>
      </c>
      <c r="E84" s="45">
        <v>0.195062726736069</v>
      </c>
      <c r="F84" s="45">
        <v>8.4187455475330394E-2</v>
      </c>
      <c r="G84" s="45">
        <v>1.5920761972665801E-2</v>
      </c>
      <c r="H84" s="45">
        <v>7.62904342263937E-3</v>
      </c>
      <c r="I84" s="45">
        <v>6.3849990256130704E-3</v>
      </c>
      <c r="J84" s="51">
        <v>1.1293084621429399</v>
      </c>
    </row>
    <row r="85" spans="1:10" x14ac:dyDescent="0.2">
      <c r="A85" s="2" t="s">
        <v>101</v>
      </c>
      <c r="B85" s="48">
        <v>973</v>
      </c>
      <c r="C85" s="45">
        <v>0.35923460125923201</v>
      </c>
      <c r="D85" s="45">
        <v>0.309055745601654</v>
      </c>
      <c r="E85" s="45">
        <v>0.211309343576431</v>
      </c>
      <c r="F85" s="45">
        <v>6.5837360918521895E-2</v>
      </c>
      <c r="G85" s="45">
        <v>3.2785490155219997E-2</v>
      </c>
      <c r="H85" s="45">
        <v>1.5696417540311799E-2</v>
      </c>
      <c r="I85" s="45">
        <v>6.0810190625488801E-3</v>
      </c>
      <c r="J85" s="51">
        <v>1.1779634952545199</v>
      </c>
    </row>
    <row r="86" spans="1:10" x14ac:dyDescent="0.2">
      <c r="A86" s="2" t="s">
        <v>102</v>
      </c>
      <c r="B86" s="48">
        <v>299</v>
      </c>
      <c r="C86" s="45">
        <v>0.26970955729484603</v>
      </c>
      <c r="D86" s="45">
        <v>0.250481396913528</v>
      </c>
      <c r="E86" s="45">
        <v>0.18279525637626601</v>
      </c>
      <c r="F86" s="45">
        <v>9.4882361590862302E-2</v>
      </c>
      <c r="G86" s="45">
        <v>0.117498569190502</v>
      </c>
      <c r="H86" s="45">
        <v>5.5793017148971599E-2</v>
      </c>
      <c r="I86" s="45">
        <v>2.8839848935604099E-2</v>
      </c>
      <c r="J86" s="51">
        <v>1.8576457500457799</v>
      </c>
    </row>
    <row r="87" spans="1:10" x14ac:dyDescent="0.2">
      <c r="A87" s="2" t="s">
        <v>103</v>
      </c>
      <c r="B87" s="48">
        <v>341</v>
      </c>
      <c r="C87" s="45">
        <v>0.33325454592704801</v>
      </c>
      <c r="D87" s="45">
        <v>0.218361482024193</v>
      </c>
      <c r="E87" s="45">
        <v>0.17824466526508301</v>
      </c>
      <c r="F87" s="45">
        <v>0.103263162076473</v>
      </c>
      <c r="G87" s="45">
        <v>0.10665738582611101</v>
      </c>
      <c r="H87" s="45">
        <v>4.4024266302585602E-2</v>
      </c>
      <c r="I87" s="45">
        <v>1.6194496303796799E-2</v>
      </c>
      <c r="J87" s="51">
        <v>1.63139748573303</v>
      </c>
    </row>
    <row r="88" spans="1:10" x14ac:dyDescent="0.2">
      <c r="A88" s="2" t="s">
        <v>104</v>
      </c>
      <c r="B88" s="48">
        <v>859</v>
      </c>
      <c r="C88" s="45">
        <v>0.34103447198867798</v>
      </c>
      <c r="D88" s="45">
        <v>0.32213211059570301</v>
      </c>
      <c r="E88" s="45">
        <v>0.19472666084766399</v>
      </c>
      <c r="F88" s="45">
        <v>8.0188207328319494E-2</v>
      </c>
      <c r="G88" s="45">
        <v>3.3605244010686902E-2</v>
      </c>
      <c r="H88" s="45">
        <v>1.9456883892416999E-2</v>
      </c>
      <c r="I88" s="45">
        <v>8.8564241304993595E-3</v>
      </c>
      <c r="J88" s="51">
        <v>1.2506306171417201</v>
      </c>
    </row>
    <row r="89" spans="1:10" x14ac:dyDescent="0.2">
      <c r="A89" s="5" t="s">
        <v>105</v>
      </c>
      <c r="B89" s="47" t="s">
        <v>1</v>
      </c>
      <c r="C89" s="44" t="s">
        <v>1</v>
      </c>
      <c r="D89" s="44" t="s">
        <v>1</v>
      </c>
      <c r="E89" s="44" t="s">
        <v>1</v>
      </c>
      <c r="F89" s="44" t="s">
        <v>1</v>
      </c>
      <c r="G89" s="44" t="s">
        <v>1</v>
      </c>
      <c r="H89" s="44" t="s">
        <v>1</v>
      </c>
      <c r="I89" s="44" t="s">
        <v>1</v>
      </c>
      <c r="J89" s="50" t="s">
        <v>1</v>
      </c>
    </row>
    <row r="90" spans="1:10" x14ac:dyDescent="0.2">
      <c r="A90" s="2" t="s">
        <v>106</v>
      </c>
      <c r="B90" s="48">
        <v>922</v>
      </c>
      <c r="C90" s="45">
        <v>0.39589309692382801</v>
      </c>
      <c r="D90" s="45">
        <v>0.33057960867881803</v>
      </c>
      <c r="E90" s="45">
        <v>0.16959479451179499</v>
      </c>
      <c r="F90" s="45">
        <v>6.0628041625022902E-2</v>
      </c>
      <c r="G90" s="45">
        <v>1.9450196996331201E-2</v>
      </c>
      <c r="H90" s="45">
        <v>1.0757727548479999E-2</v>
      </c>
      <c r="I90" s="45">
        <v>1.3096508570015399E-2</v>
      </c>
      <c r="J90" s="51">
        <v>1.0781458616256701</v>
      </c>
    </row>
    <row r="91" spans="1:10" x14ac:dyDescent="0.2">
      <c r="A91" s="2" t="s">
        <v>107</v>
      </c>
      <c r="B91" s="48">
        <v>2171</v>
      </c>
      <c r="C91" s="45">
        <v>0.36149236559867898</v>
      </c>
      <c r="D91" s="45">
        <v>0.33106252551078802</v>
      </c>
      <c r="E91" s="45">
        <v>0.17965257167816201</v>
      </c>
      <c r="F91" s="45">
        <v>6.5849050879478496E-2</v>
      </c>
      <c r="G91" s="45">
        <v>3.8751240819692598E-2</v>
      </c>
      <c r="H91" s="45">
        <v>1.5511666424572501E-2</v>
      </c>
      <c r="I91" s="45">
        <v>7.6805469579994696E-3</v>
      </c>
      <c r="J91" s="51">
        <v>1.17768383026123</v>
      </c>
    </row>
    <row r="92" spans="1:10" x14ac:dyDescent="0.2">
      <c r="A92" s="2" t="s">
        <v>108</v>
      </c>
      <c r="B92" s="48">
        <v>3925</v>
      </c>
      <c r="C92" s="45">
        <v>0.25607380270957902</v>
      </c>
      <c r="D92" s="45">
        <v>0.32629013061523399</v>
      </c>
      <c r="E92" s="45">
        <v>0.22536595165729501</v>
      </c>
      <c r="F92" s="45">
        <v>9.7989365458488506E-2</v>
      </c>
      <c r="G92" s="45">
        <v>5.7330120354890803E-2</v>
      </c>
      <c r="H92" s="45">
        <v>1.8871258944272998E-2</v>
      </c>
      <c r="I92" s="45">
        <v>1.8079353496432301E-2</v>
      </c>
      <c r="J92" s="51">
        <v>1.52177178859711</v>
      </c>
    </row>
    <row r="93" spans="1:10" x14ac:dyDescent="0.2">
      <c r="A93" s="2" t="s">
        <v>109</v>
      </c>
      <c r="B93" s="48">
        <v>689</v>
      </c>
      <c r="C93" s="45">
        <v>0.148477137088776</v>
      </c>
      <c r="D93" s="45">
        <v>0.29150900244712802</v>
      </c>
      <c r="E93" s="45">
        <v>0.25229546427726701</v>
      </c>
      <c r="F93" s="45">
        <v>0.11794997006654701</v>
      </c>
      <c r="G93" s="45">
        <v>0.104023039340973</v>
      </c>
      <c r="H93" s="45">
        <v>4.8076014965772601E-2</v>
      </c>
      <c r="I93" s="45">
        <v>3.7669356912374503E-2</v>
      </c>
      <c r="J93" s="51">
        <v>2.06485199928284</v>
      </c>
    </row>
    <row r="94" spans="1:10" x14ac:dyDescent="0.2">
      <c r="A94" s="5" t="s">
        <v>110</v>
      </c>
      <c r="B94" s="47" t="s">
        <v>1</v>
      </c>
      <c r="C94" s="44" t="s">
        <v>1</v>
      </c>
      <c r="D94" s="44" t="s">
        <v>1</v>
      </c>
      <c r="E94" s="44" t="s">
        <v>1</v>
      </c>
      <c r="F94" s="44" t="s">
        <v>1</v>
      </c>
      <c r="G94" s="44" t="s">
        <v>1</v>
      </c>
      <c r="H94" s="44" t="s">
        <v>1</v>
      </c>
      <c r="I94" s="44" t="s">
        <v>1</v>
      </c>
      <c r="J94" s="50" t="s">
        <v>1</v>
      </c>
    </row>
    <row r="95" spans="1:10" x14ac:dyDescent="0.2">
      <c r="A95" s="2" t="s">
        <v>106</v>
      </c>
      <c r="B95" s="48">
        <v>1471</v>
      </c>
      <c r="C95" s="45">
        <v>0.386488497257233</v>
      </c>
      <c r="D95" s="45">
        <v>0.329606562852859</v>
      </c>
      <c r="E95" s="45">
        <v>0.17394137382507299</v>
      </c>
      <c r="F95" s="45">
        <v>6.3085176050662994E-2</v>
      </c>
      <c r="G95" s="45">
        <v>2.5778971612453499E-2</v>
      </c>
      <c r="H95" s="45">
        <v>1.02269155904651E-2</v>
      </c>
      <c r="I95" s="45">
        <v>1.08725195750594E-2</v>
      </c>
      <c r="J95" s="51">
        <v>1.10141837596893</v>
      </c>
    </row>
    <row r="96" spans="1:10" x14ac:dyDescent="0.2">
      <c r="A96" s="2" t="s">
        <v>107</v>
      </c>
      <c r="B96" s="48">
        <v>2913</v>
      </c>
      <c r="C96" s="45">
        <v>0.34019523859023998</v>
      </c>
      <c r="D96" s="45">
        <v>0.34533247351646401</v>
      </c>
      <c r="E96" s="45">
        <v>0.18529969453811601</v>
      </c>
      <c r="F96" s="45">
        <v>6.2926113605499295E-2</v>
      </c>
      <c r="G96" s="45">
        <v>4.0717583149671603E-2</v>
      </c>
      <c r="H96" s="45">
        <v>1.5959635376930199E-2</v>
      </c>
      <c r="I96" s="45">
        <v>9.5692742615938204E-3</v>
      </c>
      <c r="J96" s="51">
        <v>1.2126437425613401</v>
      </c>
    </row>
    <row r="97" spans="1:10" x14ac:dyDescent="0.2">
      <c r="A97" s="2" t="s">
        <v>108</v>
      </c>
      <c r="B97" s="48">
        <v>2959</v>
      </c>
      <c r="C97" s="45">
        <v>0.20930777490138999</v>
      </c>
      <c r="D97" s="45">
        <v>0.30847465991973899</v>
      </c>
      <c r="E97" s="45">
        <v>0.24711936712265001</v>
      </c>
      <c r="F97" s="45">
        <v>0.11812587082386</v>
      </c>
      <c r="G97" s="45">
        <v>6.9707565009594005E-2</v>
      </c>
      <c r="H97" s="45">
        <v>2.4297047406434999E-2</v>
      </c>
      <c r="I97" s="45">
        <v>2.2967722266912498E-2</v>
      </c>
      <c r="J97" s="51">
        <v>1.7222152948379501</v>
      </c>
    </row>
    <row r="98" spans="1:10" x14ac:dyDescent="0.2">
      <c r="A98" s="2" t="s">
        <v>109</v>
      </c>
      <c r="B98" s="48">
        <v>364</v>
      </c>
      <c r="C98" s="45">
        <v>0.19035378098487901</v>
      </c>
      <c r="D98" s="45">
        <v>0.23825314640998799</v>
      </c>
      <c r="E98" s="45">
        <v>0.22940631210803999</v>
      </c>
      <c r="F98" s="45">
        <v>0.142540067434311</v>
      </c>
      <c r="G98" s="45">
        <v>0.102812938392162</v>
      </c>
      <c r="H98" s="45">
        <v>5.2844692021608401E-2</v>
      </c>
      <c r="I98" s="45">
        <v>4.37890738248825E-2</v>
      </c>
      <c r="J98" s="51">
        <v>2.1018581390380899</v>
      </c>
    </row>
    <row r="99" spans="1:10" x14ac:dyDescent="0.2">
      <c r="A99" s="5" t="s">
        <v>111</v>
      </c>
      <c r="B99" s="47" t="s">
        <v>1</v>
      </c>
      <c r="C99" s="44" t="s">
        <v>1</v>
      </c>
      <c r="D99" s="44" t="s">
        <v>1</v>
      </c>
      <c r="E99" s="44" t="s">
        <v>1</v>
      </c>
      <c r="F99" s="44" t="s">
        <v>1</v>
      </c>
      <c r="G99" s="44" t="s">
        <v>1</v>
      </c>
      <c r="H99" s="44" t="s">
        <v>1</v>
      </c>
      <c r="I99" s="44" t="s">
        <v>1</v>
      </c>
      <c r="J99" s="50" t="s">
        <v>1</v>
      </c>
    </row>
    <row r="100" spans="1:10" x14ac:dyDescent="0.2">
      <c r="A100" s="2" t="s">
        <v>112</v>
      </c>
      <c r="B100" s="48">
        <v>497</v>
      </c>
      <c r="C100" s="45">
        <v>0.264901012182236</v>
      </c>
      <c r="D100" s="45">
        <v>0.327421814203262</v>
      </c>
      <c r="E100" s="45">
        <v>0.22523102164268499</v>
      </c>
      <c r="F100" s="45">
        <v>9.1126859188079806E-2</v>
      </c>
      <c r="G100" s="45">
        <v>4.0083501487970401E-2</v>
      </c>
      <c r="H100" s="45">
        <v>3.1320646405219997E-2</v>
      </c>
      <c r="I100" s="45">
        <v>1.9915163516998301E-2</v>
      </c>
      <c r="J100" s="51">
        <v>1.51224660873413</v>
      </c>
    </row>
    <row r="101" spans="1:10" x14ac:dyDescent="0.2">
      <c r="A101" s="2" t="s">
        <v>113</v>
      </c>
      <c r="B101" s="48">
        <v>1211</v>
      </c>
      <c r="C101" s="45">
        <v>0.24620230495929701</v>
      </c>
      <c r="D101" s="45">
        <v>0.334998399019241</v>
      </c>
      <c r="E101" s="45">
        <v>0.24608452618122101</v>
      </c>
      <c r="F101" s="45">
        <v>9.1348782181739793E-2</v>
      </c>
      <c r="G101" s="45">
        <v>4.5198243111372001E-2</v>
      </c>
      <c r="H101" s="45">
        <v>1.9499590620398501E-2</v>
      </c>
      <c r="I101" s="45">
        <v>1.6668140888214101E-2</v>
      </c>
      <c r="J101" s="51">
        <v>1.4955465793609599</v>
      </c>
    </row>
    <row r="102" spans="1:10" x14ac:dyDescent="0.2">
      <c r="A102" s="2" t="s">
        <v>114</v>
      </c>
      <c r="B102" s="48">
        <v>1735</v>
      </c>
      <c r="C102" s="45">
        <v>0.18378961086273199</v>
      </c>
      <c r="D102" s="45">
        <v>0.31864908337593101</v>
      </c>
      <c r="E102" s="45">
        <v>0.211108863353729</v>
      </c>
      <c r="F102" s="45">
        <v>0.13836500048637401</v>
      </c>
      <c r="G102" s="45">
        <v>9.2878714203834506E-2</v>
      </c>
      <c r="H102" s="45">
        <v>3.2904639840126003E-2</v>
      </c>
      <c r="I102" s="45">
        <v>2.2304089739918698E-2</v>
      </c>
      <c r="J102" s="51">
        <v>1.8516045808792101</v>
      </c>
    </row>
    <row r="103" spans="1:10" x14ac:dyDescent="0.2">
      <c r="A103" s="2" t="s">
        <v>115</v>
      </c>
      <c r="B103" s="48">
        <v>1201</v>
      </c>
      <c r="C103" s="45">
        <v>0.224556535482407</v>
      </c>
      <c r="D103" s="45">
        <v>0.32644385099411</v>
      </c>
      <c r="E103" s="45">
        <v>0.17758685350418099</v>
      </c>
      <c r="F103" s="45">
        <v>0.14020512998104101</v>
      </c>
      <c r="G103" s="45">
        <v>8.3484731614589705E-2</v>
      </c>
      <c r="H103" s="45">
        <v>2.4399172514676999E-2</v>
      </c>
      <c r="I103" s="45">
        <v>2.3323705419897998E-2</v>
      </c>
      <c r="J103" s="51">
        <v>1.7155069112777701</v>
      </c>
    </row>
    <row r="104" spans="1:10" x14ac:dyDescent="0.2">
      <c r="A104" s="2" t="s">
        <v>116</v>
      </c>
      <c r="B104" s="48">
        <v>1368</v>
      </c>
      <c r="C104" s="45">
        <v>0.32493850588798501</v>
      </c>
      <c r="D104" s="45">
        <v>0.37345424294471702</v>
      </c>
      <c r="E104" s="45">
        <v>0.21478289365768399</v>
      </c>
      <c r="F104" s="45">
        <v>4.58885245025158E-2</v>
      </c>
      <c r="G104" s="45">
        <v>2.3268304765224498E-2</v>
      </c>
      <c r="H104" s="45">
        <v>7.4553717859089401E-3</v>
      </c>
      <c r="I104" s="45">
        <v>1.02121373638511E-2</v>
      </c>
      <c r="J104" s="51">
        <v>1.1477626562118499</v>
      </c>
    </row>
    <row r="105" spans="1:10" x14ac:dyDescent="0.2">
      <c r="A105" s="2" t="s">
        <v>117</v>
      </c>
      <c r="B105" s="48">
        <v>1287</v>
      </c>
      <c r="C105" s="45">
        <v>0.498475521802902</v>
      </c>
      <c r="D105" s="45">
        <v>0.29709872603416398</v>
      </c>
      <c r="E105" s="45">
        <v>0.17109917104244199</v>
      </c>
      <c r="F105" s="45">
        <v>2.2398693487048101E-2</v>
      </c>
      <c r="G105" s="45">
        <v>4.8506348393857496E-3</v>
      </c>
      <c r="H105" s="45">
        <v>7.6980673475190997E-4</v>
      </c>
      <c r="I105" s="45">
        <v>5.3074504248797902E-3</v>
      </c>
      <c r="J105" s="51">
        <v>0.77111983299255404</v>
      </c>
    </row>
    <row r="106" spans="1:10" x14ac:dyDescent="0.2">
      <c r="A106" s="2" t="s">
        <v>118</v>
      </c>
      <c r="B106" s="48">
        <v>990</v>
      </c>
      <c r="C106" s="45">
        <v>0.61211746931076005</v>
      </c>
      <c r="D106" s="45">
        <v>0.254990935325623</v>
      </c>
      <c r="E106" s="45">
        <v>0.113779880106449</v>
      </c>
      <c r="F106" s="45">
        <v>1.26110017299652E-2</v>
      </c>
      <c r="G106" s="45">
        <v>6.5006944350898301E-3</v>
      </c>
      <c r="H106" s="45">
        <v>0</v>
      </c>
      <c r="I106" s="45">
        <v>0</v>
      </c>
      <c r="J106" s="51">
        <v>0.54638648033142101</v>
      </c>
    </row>
    <row r="107" spans="1:10" x14ac:dyDescent="0.2">
      <c r="A107" s="5" t="s">
        <v>111</v>
      </c>
      <c r="B107" s="47" t="s">
        <v>1</v>
      </c>
      <c r="C107" s="44" t="s">
        <v>1</v>
      </c>
      <c r="D107" s="44" t="s">
        <v>1</v>
      </c>
      <c r="E107" s="44" t="s">
        <v>1</v>
      </c>
      <c r="F107" s="44" t="s">
        <v>1</v>
      </c>
      <c r="G107" s="44" t="s">
        <v>1</v>
      </c>
      <c r="H107" s="44" t="s">
        <v>1</v>
      </c>
      <c r="I107" s="44" t="s">
        <v>1</v>
      </c>
      <c r="J107" s="50" t="s">
        <v>1</v>
      </c>
    </row>
    <row r="108" spans="1:10" x14ac:dyDescent="0.2">
      <c r="A108" s="2" t="s">
        <v>119</v>
      </c>
      <c r="B108" s="48">
        <v>1708</v>
      </c>
      <c r="C108" s="45">
        <v>0.25230512022972101</v>
      </c>
      <c r="D108" s="45">
        <v>0.33252558112144498</v>
      </c>
      <c r="E108" s="45">
        <v>0.23927843570709201</v>
      </c>
      <c r="F108" s="45">
        <v>9.1276355087757097E-2</v>
      </c>
      <c r="G108" s="45">
        <v>4.3528910726308802E-2</v>
      </c>
      <c r="H108" s="45">
        <v>2.33577024191618E-2</v>
      </c>
      <c r="I108" s="45">
        <v>1.7727890983223901E-2</v>
      </c>
      <c r="J108" s="51">
        <v>1.5009970664978001</v>
      </c>
    </row>
    <row r="109" spans="1:10" x14ac:dyDescent="0.2">
      <c r="A109" s="2" t="s">
        <v>120</v>
      </c>
      <c r="B109" s="48">
        <v>2424</v>
      </c>
      <c r="C109" s="45">
        <v>0.18762718141078899</v>
      </c>
      <c r="D109" s="45">
        <v>0.32273930311202997</v>
      </c>
      <c r="E109" s="45">
        <v>0.20203933119773901</v>
      </c>
      <c r="F109" s="45">
        <v>0.14047420024871801</v>
      </c>
      <c r="G109" s="45">
        <v>9.21362340450287E-2</v>
      </c>
      <c r="H109" s="45">
        <v>3.1247572973370601E-2</v>
      </c>
      <c r="I109" s="45">
        <v>2.3736188188195201E-2</v>
      </c>
      <c r="J109" s="51">
        <v>1.83923316001892</v>
      </c>
    </row>
    <row r="110" spans="1:10" x14ac:dyDescent="0.2">
      <c r="A110" s="2" t="s">
        <v>121</v>
      </c>
      <c r="B110" s="48">
        <v>1880</v>
      </c>
      <c r="C110" s="45">
        <v>0.31327894330024703</v>
      </c>
      <c r="D110" s="45">
        <v>0.36041745543479897</v>
      </c>
      <c r="E110" s="45">
        <v>0.20682139694690699</v>
      </c>
      <c r="F110" s="45">
        <v>6.4041361212730394E-2</v>
      </c>
      <c r="G110" s="45">
        <v>3.37946675717831E-2</v>
      </c>
      <c r="H110" s="45">
        <v>1.02392770349979E-2</v>
      </c>
      <c r="I110" s="45">
        <v>1.1406885460019099E-2</v>
      </c>
      <c r="J110" s="51">
        <v>1.2365030050277701</v>
      </c>
    </row>
    <row r="111" spans="1:10" x14ac:dyDescent="0.2">
      <c r="A111" s="2" t="s">
        <v>122</v>
      </c>
      <c r="B111" s="48">
        <v>2277</v>
      </c>
      <c r="C111" s="45">
        <v>0.549186050891876</v>
      </c>
      <c r="D111" s="45">
        <v>0.27830892801284801</v>
      </c>
      <c r="E111" s="45">
        <v>0.14552153646946001</v>
      </c>
      <c r="F111" s="45">
        <v>1.8031124025583298E-2</v>
      </c>
      <c r="G111" s="45">
        <v>5.5869421921670402E-3</v>
      </c>
      <c r="H111" s="45">
        <v>4.2629521340131798E-4</v>
      </c>
      <c r="I111" s="45">
        <v>2.9391024727374298E-3</v>
      </c>
      <c r="J111" s="51">
        <v>0.67083686590194702</v>
      </c>
    </row>
    <row r="112" spans="1:10" x14ac:dyDescent="0.2">
      <c r="A112" s="5" t="s">
        <v>111</v>
      </c>
      <c r="B112" s="47" t="s">
        <v>1</v>
      </c>
      <c r="C112" s="44" t="s">
        <v>1</v>
      </c>
      <c r="D112" s="44" t="s">
        <v>1</v>
      </c>
      <c r="E112" s="44" t="s">
        <v>1</v>
      </c>
      <c r="F112" s="44" t="s">
        <v>1</v>
      </c>
      <c r="G112" s="44" t="s">
        <v>1</v>
      </c>
      <c r="H112" s="44" t="s">
        <v>1</v>
      </c>
      <c r="I112" s="44" t="s">
        <v>1</v>
      </c>
      <c r="J112" s="50" t="s">
        <v>1</v>
      </c>
    </row>
    <row r="113" spans="1:10" x14ac:dyDescent="0.2">
      <c r="A113" s="2" t="s">
        <v>119</v>
      </c>
      <c r="B113" s="48">
        <v>1708</v>
      </c>
      <c r="C113" s="45">
        <v>0.25230512022972101</v>
      </c>
      <c r="D113" s="45">
        <v>0.33252558112144498</v>
      </c>
      <c r="E113" s="45">
        <v>0.23927843570709201</v>
      </c>
      <c r="F113" s="45">
        <v>9.1276355087757097E-2</v>
      </c>
      <c r="G113" s="45">
        <v>4.3528910726308802E-2</v>
      </c>
      <c r="H113" s="45">
        <v>2.33577024191618E-2</v>
      </c>
      <c r="I113" s="45">
        <v>1.7727890983223901E-2</v>
      </c>
      <c r="J113" s="51">
        <v>1.5009970664978001</v>
      </c>
    </row>
    <row r="114" spans="1:10" x14ac:dyDescent="0.2">
      <c r="A114" s="2" t="s">
        <v>123</v>
      </c>
      <c r="B114" s="48">
        <v>2936</v>
      </c>
      <c r="C114" s="45">
        <v>0.19867470860481301</v>
      </c>
      <c r="D114" s="45">
        <v>0.32149517536163302</v>
      </c>
      <c r="E114" s="45">
        <v>0.198869079351425</v>
      </c>
      <c r="F114" s="45">
        <v>0.13903687894344299</v>
      </c>
      <c r="G114" s="45">
        <v>8.9448712766170502E-2</v>
      </c>
      <c r="H114" s="45">
        <v>2.97990627586842E-2</v>
      </c>
      <c r="I114" s="45">
        <v>2.2676378488540601E-2</v>
      </c>
      <c r="J114" s="51">
        <v>1.8019117116928101</v>
      </c>
    </row>
    <row r="115" spans="1:10" x14ac:dyDescent="0.2">
      <c r="A115" s="2" t="s">
        <v>124</v>
      </c>
      <c r="B115" s="48">
        <v>3645</v>
      </c>
      <c r="C115" s="45">
        <v>0.45666244626045199</v>
      </c>
      <c r="D115" s="45">
        <v>0.31756550073623702</v>
      </c>
      <c r="E115" s="45">
        <v>0.17409849166870101</v>
      </c>
      <c r="F115" s="45">
        <v>2.9524972662329702E-2</v>
      </c>
      <c r="G115" s="45">
        <v>1.28822000697255E-2</v>
      </c>
      <c r="H115" s="45">
        <v>3.3264635130763102E-3</v>
      </c>
      <c r="I115" s="45">
        <v>5.9399264864623503E-3</v>
      </c>
      <c r="J115" s="51">
        <v>0.86761450767517101</v>
      </c>
    </row>
    <row r="116" spans="1:10" x14ac:dyDescent="0.2">
      <c r="A116" s="5" t="s">
        <v>125</v>
      </c>
      <c r="B116" s="47" t="s">
        <v>1</v>
      </c>
      <c r="C116" s="44" t="s">
        <v>1</v>
      </c>
      <c r="D116" s="44" t="s">
        <v>1</v>
      </c>
      <c r="E116" s="44" t="s">
        <v>1</v>
      </c>
      <c r="F116" s="44" t="s">
        <v>1</v>
      </c>
      <c r="G116" s="44" t="s">
        <v>1</v>
      </c>
      <c r="H116" s="44" t="s">
        <v>1</v>
      </c>
      <c r="I116" s="44" t="s">
        <v>1</v>
      </c>
      <c r="J116" s="50" t="s">
        <v>1</v>
      </c>
    </row>
    <row r="117" spans="1:10" x14ac:dyDescent="0.2">
      <c r="A117" s="2" t="s">
        <v>126</v>
      </c>
      <c r="B117" s="48">
        <v>1027</v>
      </c>
      <c r="C117" s="45">
        <v>0.39842244982719399</v>
      </c>
      <c r="D117" s="45">
        <v>0.330454081296921</v>
      </c>
      <c r="E117" s="45">
        <v>0.16836361587047599</v>
      </c>
      <c r="F117" s="45">
        <v>5.7992503046989399E-2</v>
      </c>
      <c r="G117" s="45">
        <v>2.0375333726406101E-2</v>
      </c>
      <c r="H117" s="45">
        <v>1.21878515928984E-2</v>
      </c>
      <c r="I117" s="45">
        <v>1.2204173952341101E-2</v>
      </c>
      <c r="J117" s="51">
        <v>1.0717129707336399</v>
      </c>
    </row>
    <row r="118" spans="1:10" x14ac:dyDescent="0.2">
      <c r="A118" s="2" t="s">
        <v>127</v>
      </c>
      <c r="B118" s="48">
        <v>277</v>
      </c>
      <c r="C118" s="45">
        <v>0.39655709266662598</v>
      </c>
      <c r="D118" s="45">
        <v>0.28739890456199602</v>
      </c>
      <c r="E118" s="45">
        <v>0.182622790336609</v>
      </c>
      <c r="F118" s="45">
        <v>8.4966078400611905E-2</v>
      </c>
      <c r="G118" s="45">
        <v>3.7795573472976698E-2</v>
      </c>
      <c r="H118" s="45">
        <v>6.62784092128277E-3</v>
      </c>
      <c r="I118" s="45">
        <v>4.03170473873615E-3</v>
      </c>
      <c r="J118" s="51">
        <v>1.1200861930847199</v>
      </c>
    </row>
    <row r="119" spans="1:10" x14ac:dyDescent="0.2">
      <c r="A119" s="2" t="s">
        <v>128</v>
      </c>
      <c r="B119" s="48">
        <v>568</v>
      </c>
      <c r="C119" s="45">
        <v>0.34975725412368802</v>
      </c>
      <c r="D119" s="45">
        <v>0.33392074704170199</v>
      </c>
      <c r="E119" s="45">
        <v>0.198737993836403</v>
      </c>
      <c r="F119" s="45">
        <v>5.1779411733150503E-2</v>
      </c>
      <c r="G119" s="45">
        <v>4.7834374010562897E-2</v>
      </c>
      <c r="H119" s="45">
        <v>9.8173804581165296E-3</v>
      </c>
      <c r="I119" s="45">
        <v>8.1528425216674805E-3</v>
      </c>
      <c r="J119" s="51">
        <v>1.19918525218964</v>
      </c>
    </row>
    <row r="120" spans="1:10" x14ac:dyDescent="0.2">
      <c r="A120" s="2" t="s">
        <v>129</v>
      </c>
      <c r="B120" s="48">
        <v>1221</v>
      </c>
      <c r="C120" s="45">
        <v>0.350755214691162</v>
      </c>
      <c r="D120" s="45">
        <v>0.34240800142288202</v>
      </c>
      <c r="E120" s="45">
        <v>0.17149101197719599</v>
      </c>
      <c r="F120" s="45">
        <v>7.1243129670620006E-2</v>
      </c>
      <c r="G120" s="45">
        <v>3.5306192934513099E-2</v>
      </c>
      <c r="H120" s="45">
        <v>1.9824475049972499E-2</v>
      </c>
      <c r="I120" s="45">
        <v>8.9719425886869396E-3</v>
      </c>
      <c r="J120" s="51">
        <v>1.2014424800872801</v>
      </c>
    </row>
    <row r="121" spans="1:10" x14ac:dyDescent="0.2">
      <c r="A121" s="2" t="s">
        <v>130</v>
      </c>
      <c r="B121" s="48">
        <v>1303</v>
      </c>
      <c r="C121" s="45">
        <v>0.31329959630966198</v>
      </c>
      <c r="D121" s="45">
        <v>0.36224704980850198</v>
      </c>
      <c r="E121" s="45">
        <v>0.19622270762920399</v>
      </c>
      <c r="F121" s="45">
        <v>5.9655841439962401E-2</v>
      </c>
      <c r="G121" s="45">
        <v>4.4164534658193602E-2</v>
      </c>
      <c r="H121" s="45">
        <v>1.30613790825009E-2</v>
      </c>
      <c r="I121" s="45">
        <v>1.1348892934620399E-2</v>
      </c>
      <c r="J121" s="51">
        <v>1.24819111824036</v>
      </c>
    </row>
    <row r="122" spans="1:10" x14ac:dyDescent="0.2">
      <c r="A122" s="2" t="s">
        <v>131</v>
      </c>
      <c r="B122" s="48">
        <v>742</v>
      </c>
      <c r="C122" s="45">
        <v>0.26378062367439298</v>
      </c>
      <c r="D122" s="45">
        <v>0.31249400973320002</v>
      </c>
      <c r="E122" s="45">
        <v>0.221511825919151</v>
      </c>
      <c r="F122" s="45">
        <v>0.112405896186829</v>
      </c>
      <c r="G122" s="45">
        <v>4.6647652983665501E-2</v>
      </c>
      <c r="H122" s="45">
        <v>1.71031374484301E-2</v>
      </c>
      <c r="I122" s="45">
        <v>2.6056878268718699E-2</v>
      </c>
      <c r="J122" s="51">
        <v>1.5479269027710001</v>
      </c>
    </row>
    <row r="123" spans="1:10" x14ac:dyDescent="0.2">
      <c r="A123" s="2" t="s">
        <v>132</v>
      </c>
      <c r="B123" s="48">
        <v>451</v>
      </c>
      <c r="C123" s="45">
        <v>0.229366734623909</v>
      </c>
      <c r="D123" s="45">
        <v>0.278705894947052</v>
      </c>
      <c r="E123" s="45">
        <v>0.25746631622314498</v>
      </c>
      <c r="F123" s="45">
        <v>0.123721145093441</v>
      </c>
      <c r="G123" s="45">
        <v>7.0132099092006697E-2</v>
      </c>
      <c r="H123" s="45">
        <v>1.7122732475399999E-2</v>
      </c>
      <c r="I123" s="45">
        <v>2.34850719571114E-2</v>
      </c>
      <c r="J123" s="51">
        <v>1.6885471343994101</v>
      </c>
    </row>
    <row r="124" spans="1:10" x14ac:dyDescent="0.2">
      <c r="A124" s="3" t="s">
        <v>133</v>
      </c>
      <c r="B124" s="49">
        <v>2118</v>
      </c>
      <c r="C124" s="46">
        <v>0.18004158139228801</v>
      </c>
      <c r="D124" s="46">
        <v>0.30366328358650202</v>
      </c>
      <c r="E124" s="46">
        <v>0.251195788383484</v>
      </c>
      <c r="F124" s="46">
        <v>0.123527087271214</v>
      </c>
      <c r="G124" s="46">
        <v>8.3270020782947499E-2</v>
      </c>
      <c r="H124" s="46">
        <v>3.3494900912046398E-2</v>
      </c>
      <c r="I124" s="46">
        <v>2.4807322770357101E-2</v>
      </c>
      <c r="J124" s="52">
        <v>1.8577145338058501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1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407</v>
      </c>
    </row>
    <row r="5" spans="1:4" x14ac:dyDescent="0.2">
      <c r="A5" s="4" t="s">
        <v>3</v>
      </c>
      <c r="B5" s="4" t="s">
        <v>4</v>
      </c>
      <c r="C5" s="4" t="s">
        <v>203</v>
      </c>
      <c r="D5" s="4" t="s">
        <v>204</v>
      </c>
    </row>
    <row r="6" spans="1:4" x14ac:dyDescent="0.2">
      <c r="A6" s="98" t="s">
        <v>408</v>
      </c>
      <c r="B6" s="786">
        <v>857</v>
      </c>
      <c r="C6" s="785">
        <v>0.59370142221450795</v>
      </c>
      <c r="D6" s="785">
        <v>0.406298577785492</v>
      </c>
    </row>
    <row r="7" spans="1:4" x14ac:dyDescent="0.2">
      <c r="A7" s="98" t="s">
        <v>409</v>
      </c>
      <c r="B7" s="786">
        <v>807</v>
      </c>
      <c r="C7" s="785">
        <v>0.73728543519973799</v>
      </c>
      <c r="D7" s="785">
        <v>0.26271459460258501</v>
      </c>
    </row>
    <row r="8" spans="1:4" x14ac:dyDescent="0.2">
      <c r="A8" s="98" t="s">
        <v>410</v>
      </c>
      <c r="B8" s="786">
        <v>961</v>
      </c>
      <c r="C8" s="785">
        <v>0.94366621971130404</v>
      </c>
      <c r="D8" s="785">
        <v>5.6333757936954498E-2</v>
      </c>
    </row>
    <row r="9" spans="1:4" x14ac:dyDescent="0.2">
      <c r="A9" s="98" t="s">
        <v>411</v>
      </c>
      <c r="B9" s="786">
        <v>947</v>
      </c>
      <c r="C9" s="785">
        <v>0.83597016334533703</v>
      </c>
      <c r="D9" s="785">
        <v>0.164029851555824</v>
      </c>
    </row>
    <row r="10" spans="1:4" x14ac:dyDescent="0.2">
      <c r="A10" s="98" t="s">
        <v>412</v>
      </c>
      <c r="B10" s="786">
        <v>919</v>
      </c>
      <c r="C10" s="785">
        <v>0.58218145370483398</v>
      </c>
      <c r="D10" s="785">
        <v>0.41781851649284402</v>
      </c>
    </row>
    <row r="11" spans="1:4" x14ac:dyDescent="0.2">
      <c r="A11" s="98" t="s">
        <v>413</v>
      </c>
      <c r="B11" s="786">
        <v>856</v>
      </c>
      <c r="C11" s="785">
        <v>0.563792705535889</v>
      </c>
      <c r="D11" s="785">
        <v>0.43620732426643399</v>
      </c>
    </row>
    <row r="12" spans="1:4" x14ac:dyDescent="0.2">
      <c r="A12" s="98" t="s">
        <v>414</v>
      </c>
      <c r="B12" s="786">
        <v>936</v>
      </c>
      <c r="C12" s="785">
        <v>0.80553829669952404</v>
      </c>
      <c r="D12" s="785">
        <v>0.19446173310279799</v>
      </c>
    </row>
    <row r="13" spans="1:4" x14ac:dyDescent="0.2">
      <c r="A13" s="98" t="s">
        <v>415</v>
      </c>
      <c r="B13" s="786">
        <v>934</v>
      </c>
      <c r="C13" s="785">
        <v>0.66753458976745605</v>
      </c>
      <c r="D13" s="785">
        <v>0.332465380430222</v>
      </c>
    </row>
    <row r="14" spans="1:4" x14ac:dyDescent="0.2">
      <c r="A14" s="98" t="s">
        <v>416</v>
      </c>
      <c r="B14" s="786">
        <v>907</v>
      </c>
      <c r="C14" s="785">
        <v>0.16611507534980799</v>
      </c>
      <c r="D14" s="785">
        <v>0.83388489484786998</v>
      </c>
    </row>
    <row r="15" spans="1:4" x14ac:dyDescent="0.2">
      <c r="A15" s="98" t="s">
        <v>417</v>
      </c>
      <c r="B15" s="786">
        <v>873</v>
      </c>
      <c r="C15" s="785">
        <v>0.57517617940902699</v>
      </c>
      <c r="D15" s="785">
        <v>0.42482382059097301</v>
      </c>
    </row>
    <row r="16" spans="1:4" x14ac:dyDescent="0.2">
      <c r="A16" s="98" t="s">
        <v>418</v>
      </c>
      <c r="B16" s="786">
        <v>948</v>
      </c>
      <c r="C16" s="785">
        <v>0.94456940889358498</v>
      </c>
      <c r="D16" s="785">
        <v>5.5430617183446898E-2</v>
      </c>
    </row>
    <row r="17" spans="1:4" x14ac:dyDescent="0.2">
      <c r="A17" s="98" t="s">
        <v>419</v>
      </c>
      <c r="B17" s="786">
        <v>926</v>
      </c>
      <c r="C17" s="785">
        <v>0.92175501585006703</v>
      </c>
      <c r="D17" s="785">
        <v>7.8244999051094097E-2</v>
      </c>
    </row>
    <row r="18" spans="1:4" x14ac:dyDescent="0.2">
      <c r="A18" s="98" t="s">
        <v>420</v>
      </c>
      <c r="B18" s="786">
        <v>918</v>
      </c>
      <c r="C18" s="785">
        <v>0.93771499395370495</v>
      </c>
      <c r="D18" s="785">
        <v>6.2284991145134E-2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421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593" t="s">
        <v>1</v>
      </c>
      <c r="C6" s="590" t="s">
        <v>1</v>
      </c>
      <c r="D6" s="590" t="s">
        <v>1</v>
      </c>
      <c r="E6" s="590" t="s">
        <v>1</v>
      </c>
      <c r="F6" s="590" t="s">
        <v>1</v>
      </c>
      <c r="G6" s="590" t="s">
        <v>1</v>
      </c>
      <c r="H6" s="596" t="s">
        <v>1</v>
      </c>
    </row>
    <row r="7" spans="1:8" x14ac:dyDescent="0.2">
      <c r="A7" s="2" t="s">
        <v>26</v>
      </c>
      <c r="B7" s="594">
        <v>982</v>
      </c>
      <c r="C7" s="591">
        <v>0.309889256954193</v>
      </c>
      <c r="D7" s="591">
        <v>0.35597226023674</v>
      </c>
      <c r="E7" s="591">
        <v>0.165673017501831</v>
      </c>
      <c r="F7" s="591">
        <v>5.4659444838762297E-2</v>
      </c>
      <c r="G7" s="591">
        <v>0.113806046545506</v>
      </c>
      <c r="H7" s="597">
        <v>2.3065207004547101</v>
      </c>
    </row>
    <row r="8" spans="1:8" x14ac:dyDescent="0.2">
      <c r="A8" s="5" t="s">
        <v>27</v>
      </c>
      <c r="B8" s="593" t="s">
        <v>1</v>
      </c>
      <c r="C8" s="590" t="s">
        <v>1</v>
      </c>
      <c r="D8" s="590" t="s">
        <v>1</v>
      </c>
      <c r="E8" s="590" t="s">
        <v>1</v>
      </c>
      <c r="F8" s="590" t="s">
        <v>1</v>
      </c>
      <c r="G8" s="590" t="s">
        <v>1</v>
      </c>
      <c r="H8" s="596" t="s">
        <v>1</v>
      </c>
    </row>
    <row r="9" spans="1:8" x14ac:dyDescent="0.2">
      <c r="A9" s="2" t="s">
        <v>28</v>
      </c>
      <c r="B9" s="594">
        <v>363</v>
      </c>
      <c r="C9" s="591">
        <v>0.37424179911613498</v>
      </c>
      <c r="D9" s="591">
        <v>0.38489639759063698</v>
      </c>
      <c r="E9" s="591">
        <v>0.160681307315826</v>
      </c>
      <c r="F9" s="591">
        <v>4.4521439820528003E-2</v>
      </c>
      <c r="G9" s="591">
        <v>3.56590636074543E-2</v>
      </c>
      <c r="H9" s="597">
        <v>1.9824595451355</v>
      </c>
    </row>
    <row r="10" spans="1:8" x14ac:dyDescent="0.2">
      <c r="A10" s="2" t="s">
        <v>29</v>
      </c>
      <c r="B10" s="594">
        <v>45</v>
      </c>
      <c r="C10" s="591">
        <v>0.353060722351074</v>
      </c>
      <c r="D10" s="591">
        <v>0.445416450500488</v>
      </c>
      <c r="E10" s="591">
        <v>0.125830247998238</v>
      </c>
      <c r="F10" s="591">
        <v>0</v>
      </c>
      <c r="G10" s="591">
        <v>7.5692601501941695E-2</v>
      </c>
      <c r="H10" s="597">
        <v>1.9998472929000899</v>
      </c>
    </row>
    <row r="11" spans="1:8" x14ac:dyDescent="0.2">
      <c r="A11" s="2" t="s">
        <v>30</v>
      </c>
      <c r="B11" s="594">
        <v>149</v>
      </c>
      <c r="C11" s="591">
        <v>0.26945006847381597</v>
      </c>
      <c r="D11" s="591">
        <v>0.385823965072632</v>
      </c>
      <c r="E11" s="591">
        <v>0.28396680951118503</v>
      </c>
      <c r="F11" s="591">
        <v>5.08518144488335E-2</v>
      </c>
      <c r="G11" s="591">
        <v>9.9073462188243901E-3</v>
      </c>
      <c r="H11" s="597">
        <v>2.1459424495696999</v>
      </c>
    </row>
    <row r="12" spans="1:8" x14ac:dyDescent="0.2">
      <c r="A12" s="2" t="s">
        <v>31</v>
      </c>
      <c r="B12" s="594">
        <v>190</v>
      </c>
      <c r="C12" s="591">
        <v>0.35800644755363498</v>
      </c>
      <c r="D12" s="591">
        <v>0.38552564382553101</v>
      </c>
      <c r="E12" s="591">
        <v>0.17003826797008501</v>
      </c>
      <c r="F12" s="591">
        <v>6.0806918889284099E-2</v>
      </c>
      <c r="G12" s="591">
        <v>2.5622732937335999E-2</v>
      </c>
      <c r="H12" s="597">
        <v>2.0105137825012198</v>
      </c>
    </row>
    <row r="13" spans="1:8" x14ac:dyDescent="0.2">
      <c r="A13" s="2" t="s">
        <v>32</v>
      </c>
      <c r="B13" s="594">
        <v>73</v>
      </c>
      <c r="C13" s="591">
        <v>4.19999547302723E-2</v>
      </c>
      <c r="D13" s="591">
        <v>0.184654340147972</v>
      </c>
      <c r="E13" s="591">
        <v>5.2349831908941297E-2</v>
      </c>
      <c r="F13" s="591">
        <v>0.11434541642665901</v>
      </c>
      <c r="G13" s="591">
        <v>0.60665047168731701</v>
      </c>
      <c r="H13" s="597">
        <v>4.0589919090270996</v>
      </c>
    </row>
    <row r="14" spans="1:8" x14ac:dyDescent="0.2">
      <c r="A14" s="2" t="s">
        <v>33</v>
      </c>
      <c r="B14" s="594">
        <v>127</v>
      </c>
      <c r="C14" s="591">
        <v>0.13748396933078799</v>
      </c>
      <c r="D14" s="591">
        <v>0.19569100439548501</v>
      </c>
      <c r="E14" s="591">
        <v>0.164941295981407</v>
      </c>
      <c r="F14" s="591">
        <v>6.7552551627159105E-2</v>
      </c>
      <c r="G14" s="591">
        <v>0.43433117866516102</v>
      </c>
      <c r="H14" s="597">
        <v>3.4655559062957799</v>
      </c>
    </row>
    <row r="15" spans="1:8" x14ac:dyDescent="0.2">
      <c r="A15" s="5" t="s">
        <v>34</v>
      </c>
      <c r="B15" s="593" t="s">
        <v>1</v>
      </c>
      <c r="C15" s="590" t="s">
        <v>1</v>
      </c>
      <c r="D15" s="590" t="s">
        <v>1</v>
      </c>
      <c r="E15" s="590" t="s">
        <v>1</v>
      </c>
      <c r="F15" s="590" t="s">
        <v>1</v>
      </c>
      <c r="G15" s="590" t="s">
        <v>1</v>
      </c>
      <c r="H15" s="596" t="s">
        <v>1</v>
      </c>
    </row>
    <row r="16" spans="1:8" x14ac:dyDescent="0.2">
      <c r="A16" s="2" t="s">
        <v>35</v>
      </c>
      <c r="B16" s="594">
        <v>667</v>
      </c>
      <c r="C16" s="591">
        <v>0.35528904199600198</v>
      </c>
      <c r="D16" s="591">
        <v>0.37779814004898099</v>
      </c>
      <c r="E16" s="591">
        <v>0.20087379217147799</v>
      </c>
      <c r="F16" s="591">
        <v>4.35438975691795E-2</v>
      </c>
      <c r="G16" s="591">
        <v>2.2495130077004401E-2</v>
      </c>
      <c r="H16" s="597">
        <v>2.0001578330993701</v>
      </c>
    </row>
    <row r="17" spans="1:8" x14ac:dyDescent="0.2">
      <c r="A17" s="2" t="s">
        <v>36</v>
      </c>
      <c r="B17" s="594">
        <v>48</v>
      </c>
      <c r="C17" s="591">
        <v>0.33884266018867498</v>
      </c>
      <c r="D17" s="591">
        <v>0.39770799875259399</v>
      </c>
      <c r="E17" s="591">
        <v>0.161519944667816</v>
      </c>
      <c r="F17" s="591">
        <v>7.9333506524562794E-2</v>
      </c>
      <c r="G17" s="591">
        <v>2.2595889866352099E-2</v>
      </c>
      <c r="H17" s="597">
        <v>2.0491318702697798</v>
      </c>
    </row>
    <row r="18" spans="1:8" x14ac:dyDescent="0.2">
      <c r="A18" s="2" t="s">
        <v>37</v>
      </c>
      <c r="B18" s="594">
        <v>188</v>
      </c>
      <c r="C18" s="591">
        <v>6.2467273324727998E-2</v>
      </c>
      <c r="D18" s="591">
        <v>0.18774825334549</v>
      </c>
      <c r="E18" s="591">
        <v>9.7607888281345395E-2</v>
      </c>
      <c r="F18" s="591">
        <v>8.8382065296173096E-2</v>
      </c>
      <c r="G18" s="591">
        <v>0.56379449367523204</v>
      </c>
      <c r="H18" s="597">
        <v>3.9032883644103999</v>
      </c>
    </row>
    <row r="19" spans="1:8" x14ac:dyDescent="0.2">
      <c r="A19" s="2" t="s">
        <v>38</v>
      </c>
      <c r="B19" s="594">
        <v>56</v>
      </c>
      <c r="C19" s="591">
        <v>0.41089636087417603</v>
      </c>
      <c r="D19" s="591">
        <v>0.49554833769798301</v>
      </c>
      <c r="E19" s="591">
        <v>3.5455282777547802E-2</v>
      </c>
      <c r="F19" s="591">
        <v>3.3415243029594401E-2</v>
      </c>
      <c r="G19" s="591">
        <v>2.46847942471504E-2</v>
      </c>
      <c r="H19" s="597">
        <v>1.7654438018798799</v>
      </c>
    </row>
    <row r="20" spans="1:8" x14ac:dyDescent="0.2">
      <c r="A20" s="5" t="s">
        <v>39</v>
      </c>
      <c r="B20" s="593" t="s">
        <v>1</v>
      </c>
      <c r="C20" s="590" t="s">
        <v>1</v>
      </c>
      <c r="D20" s="590" t="s">
        <v>1</v>
      </c>
      <c r="E20" s="590" t="s">
        <v>1</v>
      </c>
      <c r="F20" s="590" t="s">
        <v>1</v>
      </c>
      <c r="G20" s="590" t="s">
        <v>1</v>
      </c>
      <c r="H20" s="596" t="s">
        <v>1</v>
      </c>
    </row>
    <row r="21" spans="1:8" x14ac:dyDescent="0.2">
      <c r="A21" s="2" t="s">
        <v>35</v>
      </c>
      <c r="B21" s="594">
        <v>667</v>
      </c>
      <c r="C21" s="591">
        <v>0.35528904199600198</v>
      </c>
      <c r="D21" s="591">
        <v>0.37779814004898099</v>
      </c>
      <c r="E21" s="591">
        <v>0.20087379217147799</v>
      </c>
      <c r="F21" s="591">
        <v>4.35438975691795E-2</v>
      </c>
      <c r="G21" s="591">
        <v>2.2495130077004401E-2</v>
      </c>
      <c r="H21" s="597">
        <v>2.0001578330993701</v>
      </c>
    </row>
    <row r="22" spans="1:8" x14ac:dyDescent="0.2">
      <c r="A22" s="2" t="s">
        <v>40</v>
      </c>
      <c r="B22" s="594">
        <v>21</v>
      </c>
      <c r="C22" s="591" t="s">
        <v>1</v>
      </c>
      <c r="D22" s="591" t="s">
        <v>1</v>
      </c>
      <c r="E22" s="591" t="s">
        <v>1</v>
      </c>
      <c r="F22" s="591" t="s">
        <v>1</v>
      </c>
      <c r="G22" s="591" t="s">
        <v>1</v>
      </c>
      <c r="H22" s="597" t="s">
        <v>1</v>
      </c>
    </row>
    <row r="23" spans="1:8" x14ac:dyDescent="0.2">
      <c r="A23" s="2" t="s">
        <v>41</v>
      </c>
      <c r="B23" s="594">
        <v>24</v>
      </c>
      <c r="C23" s="591" t="s">
        <v>1</v>
      </c>
      <c r="D23" s="591" t="s">
        <v>1</v>
      </c>
      <c r="E23" s="591" t="s">
        <v>1</v>
      </c>
      <c r="F23" s="591" t="s">
        <v>1</v>
      </c>
      <c r="G23" s="591" t="s">
        <v>1</v>
      </c>
      <c r="H23" s="597" t="s">
        <v>1</v>
      </c>
    </row>
    <row r="24" spans="1:8" x14ac:dyDescent="0.2">
      <c r="A24" s="2" t="s">
        <v>42</v>
      </c>
      <c r="B24" s="594">
        <v>3</v>
      </c>
      <c r="C24" s="591" t="s">
        <v>1</v>
      </c>
      <c r="D24" s="591" t="s">
        <v>1</v>
      </c>
      <c r="E24" s="591" t="s">
        <v>1</v>
      </c>
      <c r="F24" s="591" t="s">
        <v>1</v>
      </c>
      <c r="G24" s="591" t="s">
        <v>1</v>
      </c>
      <c r="H24" s="597" t="s">
        <v>1</v>
      </c>
    </row>
    <row r="25" spans="1:8" x14ac:dyDescent="0.2">
      <c r="A25" s="2" t="s">
        <v>43</v>
      </c>
      <c r="B25" s="594">
        <v>3</v>
      </c>
      <c r="C25" s="591" t="s">
        <v>1</v>
      </c>
      <c r="D25" s="591" t="s">
        <v>1</v>
      </c>
      <c r="E25" s="591" t="s">
        <v>1</v>
      </c>
      <c r="F25" s="591" t="s">
        <v>1</v>
      </c>
      <c r="G25" s="591" t="s">
        <v>1</v>
      </c>
      <c r="H25" s="597" t="s">
        <v>1</v>
      </c>
    </row>
    <row r="26" spans="1:8" x14ac:dyDescent="0.2">
      <c r="A26" s="2" t="s">
        <v>37</v>
      </c>
      <c r="B26" s="594">
        <v>188</v>
      </c>
      <c r="C26" s="591">
        <v>6.2467273324727998E-2</v>
      </c>
      <c r="D26" s="591">
        <v>0.18774825334549</v>
      </c>
      <c r="E26" s="591">
        <v>9.7607888281345395E-2</v>
      </c>
      <c r="F26" s="591">
        <v>8.8382065296173096E-2</v>
      </c>
      <c r="G26" s="591">
        <v>0.56379449367523204</v>
      </c>
      <c r="H26" s="597">
        <v>3.9032883644103999</v>
      </c>
    </row>
    <row r="27" spans="1:8" x14ac:dyDescent="0.2">
      <c r="A27" s="2" t="s">
        <v>44</v>
      </c>
      <c r="B27" s="594">
        <v>9</v>
      </c>
      <c r="C27" s="591" t="s">
        <v>1</v>
      </c>
      <c r="D27" s="591" t="s">
        <v>1</v>
      </c>
      <c r="E27" s="591" t="s">
        <v>1</v>
      </c>
      <c r="F27" s="591" t="s">
        <v>1</v>
      </c>
      <c r="G27" s="591" t="s">
        <v>1</v>
      </c>
      <c r="H27" s="597" t="s">
        <v>1</v>
      </c>
    </row>
    <row r="28" spans="1:8" x14ac:dyDescent="0.2">
      <c r="A28" s="2" t="s">
        <v>45</v>
      </c>
      <c r="B28" s="594">
        <v>44</v>
      </c>
      <c r="C28" s="591">
        <v>0.38654145598411599</v>
      </c>
      <c r="D28" s="591">
        <v>0.55568462610244795</v>
      </c>
      <c r="E28" s="591">
        <v>2.74118520319462E-2</v>
      </c>
      <c r="F28" s="591">
        <v>0</v>
      </c>
      <c r="G28" s="591">
        <v>3.03620863705873E-2</v>
      </c>
      <c r="H28" s="597">
        <v>1.73195660114288</v>
      </c>
    </row>
    <row r="29" spans="1:8" x14ac:dyDescent="0.2">
      <c r="A29" s="5" t="s">
        <v>46</v>
      </c>
      <c r="B29" s="593" t="s">
        <v>1</v>
      </c>
      <c r="C29" s="590" t="s">
        <v>1</v>
      </c>
      <c r="D29" s="590" t="s">
        <v>1</v>
      </c>
      <c r="E29" s="590" t="s">
        <v>1</v>
      </c>
      <c r="F29" s="590" t="s">
        <v>1</v>
      </c>
      <c r="G29" s="590" t="s">
        <v>1</v>
      </c>
      <c r="H29" s="596" t="s">
        <v>1</v>
      </c>
    </row>
    <row r="30" spans="1:8" x14ac:dyDescent="0.2">
      <c r="A30" s="2" t="s">
        <v>47</v>
      </c>
      <c r="B30" s="594">
        <v>63</v>
      </c>
      <c r="C30" s="591">
        <v>0.36725604534149198</v>
      </c>
      <c r="D30" s="591">
        <v>0.34884467720985401</v>
      </c>
      <c r="E30" s="591">
        <v>0.101372413337231</v>
      </c>
      <c r="F30" s="591">
        <v>5.7600162923336001E-2</v>
      </c>
      <c r="G30" s="591">
        <v>0.12492670118808701</v>
      </c>
      <c r="H30" s="597">
        <v>2.2240967750549299</v>
      </c>
    </row>
    <row r="31" spans="1:8" x14ac:dyDescent="0.2">
      <c r="A31" s="2" t="s">
        <v>48</v>
      </c>
      <c r="B31" s="594">
        <v>238</v>
      </c>
      <c r="C31" s="591">
        <v>0.31828913092613198</v>
      </c>
      <c r="D31" s="591">
        <v>0.33639097213745101</v>
      </c>
      <c r="E31" s="591">
        <v>0.14712613821029699</v>
      </c>
      <c r="F31" s="591">
        <v>4.1790779680013698E-2</v>
      </c>
      <c r="G31" s="591">
        <v>0.15640297532081601</v>
      </c>
      <c r="H31" s="597">
        <v>2.3816275596618701</v>
      </c>
    </row>
    <row r="32" spans="1:8" x14ac:dyDescent="0.2">
      <c r="A32" s="2" t="s">
        <v>49</v>
      </c>
      <c r="B32" s="594">
        <v>163</v>
      </c>
      <c r="C32" s="591">
        <v>0.33236241340637201</v>
      </c>
      <c r="D32" s="591">
        <v>0.37735879421234098</v>
      </c>
      <c r="E32" s="591">
        <v>0.15082257986068701</v>
      </c>
      <c r="F32" s="591">
        <v>6.78685307502747E-2</v>
      </c>
      <c r="G32" s="591">
        <v>7.1587681770324693E-2</v>
      </c>
      <c r="H32" s="597">
        <v>2.1689603328704798</v>
      </c>
    </row>
    <row r="33" spans="1:8" x14ac:dyDescent="0.2">
      <c r="A33" s="2" t="s">
        <v>50</v>
      </c>
      <c r="B33" s="594">
        <v>437</v>
      </c>
      <c r="C33" s="591">
        <v>0.274206012487411</v>
      </c>
      <c r="D33" s="591">
        <v>0.38124680519103998</v>
      </c>
      <c r="E33" s="591">
        <v>0.20282089710235601</v>
      </c>
      <c r="F33" s="591">
        <v>5.3883440792560598E-2</v>
      </c>
      <c r="G33" s="591">
        <v>8.7842866778373704E-2</v>
      </c>
      <c r="H33" s="597">
        <v>2.2999103069305402</v>
      </c>
    </row>
    <row r="34" spans="1:8" x14ac:dyDescent="0.2">
      <c r="A34" s="5" t="s">
        <v>51</v>
      </c>
      <c r="B34" s="593" t="s">
        <v>1</v>
      </c>
      <c r="C34" s="590" t="s">
        <v>1</v>
      </c>
      <c r="D34" s="590" t="s">
        <v>1</v>
      </c>
      <c r="E34" s="590" t="s">
        <v>1</v>
      </c>
      <c r="F34" s="590" t="s">
        <v>1</v>
      </c>
      <c r="G34" s="590" t="s">
        <v>1</v>
      </c>
      <c r="H34" s="596" t="s">
        <v>1</v>
      </c>
    </row>
    <row r="35" spans="1:8" x14ac:dyDescent="0.2">
      <c r="A35" s="2" t="s">
        <v>52</v>
      </c>
      <c r="B35" s="594">
        <v>340</v>
      </c>
      <c r="C35" s="591">
        <v>0.31675821542739901</v>
      </c>
      <c r="D35" s="591">
        <v>0.348324984312057</v>
      </c>
      <c r="E35" s="591">
        <v>0.138735756278038</v>
      </c>
      <c r="F35" s="591">
        <v>5.18116988241673E-2</v>
      </c>
      <c r="G35" s="591">
        <v>0.14436931908130601</v>
      </c>
      <c r="H35" s="597">
        <v>2.3587088584899898</v>
      </c>
    </row>
    <row r="36" spans="1:8" x14ac:dyDescent="0.2">
      <c r="A36" s="2" t="s">
        <v>53</v>
      </c>
      <c r="B36" s="594">
        <v>384</v>
      </c>
      <c r="C36" s="591">
        <v>0.31145289540290799</v>
      </c>
      <c r="D36" s="591">
        <v>0.33528539538383501</v>
      </c>
      <c r="E36" s="591">
        <v>0.15461537241935699</v>
      </c>
      <c r="F36" s="591">
        <v>5.7309646159410498E-2</v>
      </c>
      <c r="G36" s="591">
        <v>0.141336694359779</v>
      </c>
      <c r="H36" s="597">
        <v>2.3817918300628702</v>
      </c>
    </row>
    <row r="37" spans="1:8" x14ac:dyDescent="0.2">
      <c r="A37" s="2" t="s">
        <v>54</v>
      </c>
      <c r="B37" s="594">
        <v>133</v>
      </c>
      <c r="C37" s="591">
        <v>0.27530774474143999</v>
      </c>
      <c r="D37" s="591">
        <v>0.39973857998848</v>
      </c>
      <c r="E37" s="591">
        <v>0.26362982392311102</v>
      </c>
      <c r="F37" s="591">
        <v>5.7201948016881901E-2</v>
      </c>
      <c r="G37" s="591">
        <v>4.1218958795070596E-3</v>
      </c>
      <c r="H37" s="597">
        <v>2.1150915622711199</v>
      </c>
    </row>
    <row r="38" spans="1:8" x14ac:dyDescent="0.2">
      <c r="A38" s="2" t="s">
        <v>55</v>
      </c>
      <c r="B38" s="594">
        <v>116</v>
      </c>
      <c r="C38" s="591">
        <v>0.29163095355033902</v>
      </c>
      <c r="D38" s="591">
        <v>0.42721572518348699</v>
      </c>
      <c r="E38" s="591">
        <v>0.232748627662659</v>
      </c>
      <c r="F38" s="591">
        <v>3.4411102533340503E-2</v>
      </c>
      <c r="G38" s="591">
        <v>1.39935920014977E-2</v>
      </c>
      <c r="H38" s="597">
        <v>2.0519206523895299</v>
      </c>
    </row>
    <row r="39" spans="1:8" x14ac:dyDescent="0.2">
      <c r="A39" s="5" t="s">
        <v>56</v>
      </c>
      <c r="B39" s="593" t="s">
        <v>1</v>
      </c>
      <c r="C39" s="590" t="s">
        <v>1</v>
      </c>
      <c r="D39" s="590" t="s">
        <v>1</v>
      </c>
      <c r="E39" s="590" t="s">
        <v>1</v>
      </c>
      <c r="F39" s="590" t="s">
        <v>1</v>
      </c>
      <c r="G39" s="590" t="s">
        <v>1</v>
      </c>
      <c r="H39" s="596" t="s">
        <v>1</v>
      </c>
    </row>
    <row r="40" spans="1:8" x14ac:dyDescent="0.2">
      <c r="A40" s="2" t="s">
        <v>57</v>
      </c>
      <c r="B40" s="594">
        <v>854</v>
      </c>
      <c r="C40" s="591">
        <v>0.26572600007057201</v>
      </c>
      <c r="D40" s="591">
        <v>0.36650818586349498</v>
      </c>
      <c r="E40" s="591">
        <v>0.18193940818309801</v>
      </c>
      <c r="F40" s="591">
        <v>6.2077492475509602E-2</v>
      </c>
      <c r="G40" s="591">
        <v>0.12374891340732599</v>
      </c>
      <c r="H40" s="597">
        <v>2.4116151332855198</v>
      </c>
    </row>
    <row r="41" spans="1:8" x14ac:dyDescent="0.2">
      <c r="A41" s="2" t="s">
        <v>58</v>
      </c>
      <c r="B41" s="594">
        <v>103</v>
      </c>
      <c r="C41" s="591">
        <v>0.50801897048950195</v>
      </c>
      <c r="D41" s="591">
        <v>0.32029339671134899</v>
      </c>
      <c r="E41" s="591">
        <v>0.10596114397049</v>
      </c>
      <c r="F41" s="591">
        <v>2.1821927279233901E-2</v>
      </c>
      <c r="G41" s="591">
        <v>4.3904572725296E-2</v>
      </c>
      <c r="H41" s="597">
        <v>1.77329969406128</v>
      </c>
    </row>
    <row r="42" spans="1:8" x14ac:dyDescent="0.2">
      <c r="A42" s="5" t="s">
        <v>59</v>
      </c>
      <c r="B42" s="593" t="s">
        <v>1</v>
      </c>
      <c r="C42" s="590" t="s">
        <v>1</v>
      </c>
      <c r="D42" s="590" t="s">
        <v>1</v>
      </c>
      <c r="E42" s="590" t="s">
        <v>1</v>
      </c>
      <c r="F42" s="590" t="s">
        <v>1</v>
      </c>
      <c r="G42" s="590" t="s">
        <v>1</v>
      </c>
      <c r="H42" s="596" t="s">
        <v>1</v>
      </c>
    </row>
    <row r="43" spans="1:8" x14ac:dyDescent="0.2">
      <c r="A43" s="2" t="s">
        <v>60</v>
      </c>
      <c r="B43" s="594">
        <v>737</v>
      </c>
      <c r="C43" s="591">
        <v>0.25409889221191401</v>
      </c>
      <c r="D43" s="591">
        <v>0.35355147719383201</v>
      </c>
      <c r="E43" s="591">
        <v>0.191903531551361</v>
      </c>
      <c r="F43" s="591">
        <v>6.4902178943157196E-2</v>
      </c>
      <c r="G43" s="591">
        <v>0.135543912649155</v>
      </c>
      <c r="H43" s="597">
        <v>2.4742407798767099</v>
      </c>
    </row>
    <row r="44" spans="1:8" x14ac:dyDescent="0.2">
      <c r="A44" s="2" t="s">
        <v>61</v>
      </c>
      <c r="B44" s="594">
        <v>140</v>
      </c>
      <c r="C44" s="591">
        <v>0.36943206191062899</v>
      </c>
      <c r="D44" s="591">
        <v>0.45622843503951999</v>
      </c>
      <c r="E44" s="591">
        <v>7.9502545297145802E-2</v>
      </c>
      <c r="F44" s="591">
        <v>3.5918857902288402E-2</v>
      </c>
      <c r="G44" s="591">
        <v>5.8918088674545302E-2</v>
      </c>
      <c r="H44" s="597">
        <v>1.95866250991821</v>
      </c>
    </row>
    <row r="45" spans="1:8" x14ac:dyDescent="0.2">
      <c r="A45" s="2" t="s">
        <v>62</v>
      </c>
      <c r="B45" s="594">
        <v>89</v>
      </c>
      <c r="C45" s="591">
        <v>0.51781845092773404</v>
      </c>
      <c r="D45" s="591">
        <v>0.30857193470001198</v>
      </c>
      <c r="E45" s="591">
        <v>0.120772257447243</v>
      </c>
      <c r="F45" s="591">
        <v>2.4872167035937299E-2</v>
      </c>
      <c r="G45" s="591">
        <v>2.7965208515524899E-2</v>
      </c>
      <c r="H45" s="597">
        <v>1.73659372329712</v>
      </c>
    </row>
    <row r="46" spans="1:8" x14ac:dyDescent="0.2">
      <c r="A46" s="5" t="s">
        <v>63</v>
      </c>
      <c r="B46" s="593" t="s">
        <v>1</v>
      </c>
      <c r="C46" s="590" t="s">
        <v>1</v>
      </c>
      <c r="D46" s="590" t="s">
        <v>1</v>
      </c>
      <c r="E46" s="590" t="s">
        <v>1</v>
      </c>
      <c r="F46" s="590" t="s">
        <v>1</v>
      </c>
      <c r="G46" s="590" t="s">
        <v>1</v>
      </c>
      <c r="H46" s="596" t="s">
        <v>1</v>
      </c>
    </row>
    <row r="47" spans="1:8" x14ac:dyDescent="0.2">
      <c r="A47" s="2" t="s">
        <v>64</v>
      </c>
      <c r="B47" s="594">
        <v>120</v>
      </c>
      <c r="C47" s="591">
        <v>0.368291735649109</v>
      </c>
      <c r="D47" s="591">
        <v>0.31969600915908802</v>
      </c>
      <c r="E47" s="591">
        <v>0.160217896103859</v>
      </c>
      <c r="F47" s="591">
        <v>9.7591027617454501E-2</v>
      </c>
      <c r="G47" s="591">
        <v>5.4203331470489502E-2</v>
      </c>
      <c r="H47" s="597">
        <v>2.14971828460693</v>
      </c>
    </row>
    <row r="48" spans="1:8" x14ac:dyDescent="0.2">
      <c r="A48" s="2" t="s">
        <v>65</v>
      </c>
      <c r="B48" s="594">
        <v>66</v>
      </c>
      <c r="C48" s="591">
        <v>0.30204993486404402</v>
      </c>
      <c r="D48" s="591">
        <v>0.43564411997795099</v>
      </c>
      <c r="E48" s="591">
        <v>0.165941417217255</v>
      </c>
      <c r="F48" s="591">
        <v>3.3811312168836601E-2</v>
      </c>
      <c r="G48" s="591">
        <v>6.2553226947784396E-2</v>
      </c>
      <c r="H48" s="597">
        <v>2.1191737651825</v>
      </c>
    </row>
    <row r="49" spans="1:8" x14ac:dyDescent="0.2">
      <c r="A49" s="2" t="s">
        <v>66</v>
      </c>
      <c r="B49" s="594">
        <v>127</v>
      </c>
      <c r="C49" s="591">
        <v>0.30588766932487499</v>
      </c>
      <c r="D49" s="591">
        <v>0.34493008255958602</v>
      </c>
      <c r="E49" s="591">
        <v>0.173315584659576</v>
      </c>
      <c r="F49" s="591">
        <v>4.3149396777153001E-2</v>
      </c>
      <c r="G49" s="591">
        <v>0.13271726667881001</v>
      </c>
      <c r="H49" s="597">
        <v>2.35187840461731</v>
      </c>
    </row>
    <row r="50" spans="1:8" x14ac:dyDescent="0.2">
      <c r="A50" s="2" t="s">
        <v>67</v>
      </c>
      <c r="B50" s="594">
        <v>115</v>
      </c>
      <c r="C50" s="591">
        <v>0.35210576653480502</v>
      </c>
      <c r="D50" s="591">
        <v>0.28633186221122697</v>
      </c>
      <c r="E50" s="591">
        <v>0.12868347764015201</v>
      </c>
      <c r="F50" s="591">
        <v>3.1817682087421403E-2</v>
      </c>
      <c r="G50" s="591">
        <v>0.20106121897697399</v>
      </c>
      <c r="H50" s="597">
        <v>2.4433968067169198</v>
      </c>
    </row>
    <row r="51" spans="1:8" x14ac:dyDescent="0.2">
      <c r="A51" s="2" t="s">
        <v>68</v>
      </c>
      <c r="B51" s="594">
        <v>127</v>
      </c>
      <c r="C51" s="591">
        <v>0.30046179890632602</v>
      </c>
      <c r="D51" s="591">
        <v>0.422278732061386</v>
      </c>
      <c r="E51" s="591">
        <v>0.162284269928932</v>
      </c>
      <c r="F51" s="591">
        <v>6.6979050636291504E-2</v>
      </c>
      <c r="G51" s="591">
        <v>4.7996148467063897E-2</v>
      </c>
      <c r="H51" s="597">
        <v>2.1397690773010298</v>
      </c>
    </row>
    <row r="52" spans="1:8" x14ac:dyDescent="0.2">
      <c r="A52" s="2" t="s">
        <v>69</v>
      </c>
      <c r="B52" s="594">
        <v>97</v>
      </c>
      <c r="C52" s="591">
        <v>0.31660723686218301</v>
      </c>
      <c r="D52" s="591">
        <v>0.40602505207061801</v>
      </c>
      <c r="E52" s="591">
        <v>0.21478445827961001</v>
      </c>
      <c r="F52" s="591">
        <v>3.3239576965570401E-2</v>
      </c>
      <c r="G52" s="591">
        <v>2.9343660920858401E-2</v>
      </c>
      <c r="H52" s="597">
        <v>2.0526874065399201</v>
      </c>
    </row>
    <row r="53" spans="1:8" x14ac:dyDescent="0.2">
      <c r="A53" s="2" t="s">
        <v>70</v>
      </c>
      <c r="B53" s="594">
        <v>50</v>
      </c>
      <c r="C53" s="591">
        <v>0.31550762057304399</v>
      </c>
      <c r="D53" s="591">
        <v>0.20271722972393</v>
      </c>
      <c r="E53" s="591">
        <v>0.244955018162727</v>
      </c>
      <c r="F53" s="591">
        <v>4.5222947373986201E-3</v>
      </c>
      <c r="G53" s="591">
        <v>0.23229785263538399</v>
      </c>
      <c r="H53" s="597">
        <v>2.6353855133056601</v>
      </c>
    </row>
    <row r="54" spans="1:8" x14ac:dyDescent="0.2">
      <c r="A54" s="2" t="s">
        <v>71</v>
      </c>
      <c r="B54" s="594">
        <v>98</v>
      </c>
      <c r="C54" s="591">
        <v>0.23165728151798201</v>
      </c>
      <c r="D54" s="591">
        <v>0.355005532503128</v>
      </c>
      <c r="E54" s="591">
        <v>0.22001069784164401</v>
      </c>
      <c r="F54" s="591">
        <v>3.3763561397790902E-2</v>
      </c>
      <c r="G54" s="591">
        <v>0.15956291556358301</v>
      </c>
      <c r="H54" s="597">
        <v>2.5345692634582502</v>
      </c>
    </row>
    <row r="55" spans="1:8" x14ac:dyDescent="0.2">
      <c r="A55" s="2" t="s">
        <v>72</v>
      </c>
      <c r="B55" s="594">
        <v>49</v>
      </c>
      <c r="C55" s="591">
        <v>0.38893300294876099</v>
      </c>
      <c r="D55" s="591">
        <v>0.33033865690231301</v>
      </c>
      <c r="E55" s="591">
        <v>0.15680308640003199</v>
      </c>
      <c r="F55" s="591">
        <v>4.7291312366724E-2</v>
      </c>
      <c r="G55" s="591">
        <v>7.6633952558040605E-2</v>
      </c>
      <c r="H55" s="597">
        <v>2.0923545360565199</v>
      </c>
    </row>
    <row r="56" spans="1:8" x14ac:dyDescent="0.2">
      <c r="A56" s="2" t="s">
        <v>73</v>
      </c>
      <c r="B56" s="594">
        <v>133</v>
      </c>
      <c r="C56" s="591">
        <v>0.27202108502388</v>
      </c>
      <c r="D56" s="591">
        <v>0.38643661141395602</v>
      </c>
      <c r="E56" s="591">
        <v>7.71893709897995E-2</v>
      </c>
      <c r="F56" s="591">
        <v>0.113785818219185</v>
      </c>
      <c r="G56" s="591">
        <v>0.15056712925434099</v>
      </c>
      <c r="H56" s="597">
        <v>2.4844412803649898</v>
      </c>
    </row>
    <row r="57" spans="1:8" x14ac:dyDescent="0.2">
      <c r="A57" s="5" t="s">
        <v>74</v>
      </c>
      <c r="B57" s="593" t="s">
        <v>1</v>
      </c>
      <c r="C57" s="590" t="s">
        <v>1</v>
      </c>
      <c r="D57" s="590" t="s">
        <v>1</v>
      </c>
      <c r="E57" s="590" t="s">
        <v>1</v>
      </c>
      <c r="F57" s="590" t="s">
        <v>1</v>
      </c>
      <c r="G57" s="590" t="s">
        <v>1</v>
      </c>
      <c r="H57" s="596" t="s">
        <v>1</v>
      </c>
    </row>
    <row r="58" spans="1:8" x14ac:dyDescent="0.2">
      <c r="A58" s="2" t="s">
        <v>75</v>
      </c>
      <c r="B58" s="594">
        <v>120</v>
      </c>
      <c r="C58" s="591">
        <v>0.368291735649109</v>
      </c>
      <c r="D58" s="591">
        <v>0.31969600915908802</v>
      </c>
      <c r="E58" s="591">
        <v>0.160217896103859</v>
      </c>
      <c r="F58" s="591">
        <v>9.7591027617454501E-2</v>
      </c>
      <c r="G58" s="591">
        <v>5.4203331470489502E-2</v>
      </c>
      <c r="H58" s="597">
        <v>2.14971828460693</v>
      </c>
    </row>
    <row r="59" spans="1:8" x14ac:dyDescent="0.2">
      <c r="A59" s="2" t="s">
        <v>76</v>
      </c>
      <c r="B59" s="594">
        <v>594</v>
      </c>
      <c r="C59" s="591">
        <v>0.30749586224556003</v>
      </c>
      <c r="D59" s="591">
        <v>0.37503269314765902</v>
      </c>
      <c r="E59" s="591">
        <v>0.156616806983948</v>
      </c>
      <c r="F59" s="591">
        <v>5.2512831985950498E-2</v>
      </c>
      <c r="G59" s="591">
        <v>0.108341805636883</v>
      </c>
      <c r="H59" s="597">
        <v>2.2791719436645499</v>
      </c>
    </row>
    <row r="60" spans="1:8" x14ac:dyDescent="0.2">
      <c r="A60" s="2" t="s">
        <v>77</v>
      </c>
      <c r="B60" s="594">
        <v>185</v>
      </c>
      <c r="C60" s="591">
        <v>0.308491051197052</v>
      </c>
      <c r="D60" s="591">
        <v>0.332647085189819</v>
      </c>
      <c r="E60" s="591">
        <v>0.18081746995449099</v>
      </c>
      <c r="F60" s="591">
        <v>2.8921615332365001E-2</v>
      </c>
      <c r="G60" s="591">
        <v>0.149122774600983</v>
      </c>
      <c r="H60" s="597">
        <v>2.3775379657745401</v>
      </c>
    </row>
    <row r="61" spans="1:8" x14ac:dyDescent="0.2">
      <c r="A61" s="2" t="s">
        <v>78</v>
      </c>
      <c r="B61" s="594">
        <v>83</v>
      </c>
      <c r="C61" s="591">
        <v>0.24855633080005601</v>
      </c>
      <c r="D61" s="591">
        <v>0.31307414174079901</v>
      </c>
      <c r="E61" s="591">
        <v>0.20728407800197601</v>
      </c>
      <c r="F61" s="591">
        <v>8.9015386998653398E-2</v>
      </c>
      <c r="G61" s="591">
        <v>0.14207006990909599</v>
      </c>
      <c r="H61" s="597">
        <v>2.5629687309265101</v>
      </c>
    </row>
    <row r="62" spans="1:8" x14ac:dyDescent="0.2">
      <c r="A62" s="5" t="s">
        <v>79</v>
      </c>
      <c r="B62" s="593" t="s">
        <v>1</v>
      </c>
      <c r="C62" s="590" t="s">
        <v>1</v>
      </c>
      <c r="D62" s="590" t="s">
        <v>1</v>
      </c>
      <c r="E62" s="590" t="s">
        <v>1</v>
      </c>
      <c r="F62" s="590" t="s">
        <v>1</v>
      </c>
      <c r="G62" s="590" t="s">
        <v>1</v>
      </c>
      <c r="H62" s="596" t="s">
        <v>1</v>
      </c>
    </row>
    <row r="63" spans="1:8" x14ac:dyDescent="0.2">
      <c r="A63" s="2" t="s">
        <v>80</v>
      </c>
      <c r="B63" s="594">
        <v>796</v>
      </c>
      <c r="C63" s="591">
        <v>0.30087757110595698</v>
      </c>
      <c r="D63" s="591">
        <v>0.35921150445938099</v>
      </c>
      <c r="E63" s="591">
        <v>0.15599021315574599</v>
      </c>
      <c r="F63" s="591">
        <v>5.1904242485761601E-2</v>
      </c>
      <c r="G63" s="591">
        <v>0.13201647996902499</v>
      </c>
      <c r="H63" s="597">
        <v>2.35497045516968</v>
      </c>
    </row>
    <row r="64" spans="1:8" x14ac:dyDescent="0.2">
      <c r="A64" s="2" t="s">
        <v>81</v>
      </c>
      <c r="B64" s="594">
        <v>29</v>
      </c>
      <c r="C64" s="591" t="s">
        <v>1</v>
      </c>
      <c r="D64" s="591" t="s">
        <v>1</v>
      </c>
      <c r="E64" s="591" t="s">
        <v>1</v>
      </c>
      <c r="F64" s="591" t="s">
        <v>1</v>
      </c>
      <c r="G64" s="591" t="s">
        <v>1</v>
      </c>
      <c r="H64" s="597" t="s">
        <v>1</v>
      </c>
    </row>
    <row r="65" spans="1:8" x14ac:dyDescent="0.2">
      <c r="A65" s="2" t="s">
        <v>82</v>
      </c>
      <c r="B65" s="594">
        <v>54</v>
      </c>
      <c r="C65" s="591">
        <v>0.33935940265655501</v>
      </c>
      <c r="D65" s="591">
        <v>0.34864500164985701</v>
      </c>
      <c r="E65" s="591">
        <v>0.23238065838813801</v>
      </c>
      <c r="F65" s="591">
        <v>7.9614952206611606E-2</v>
      </c>
      <c r="G65" s="591">
        <v>0</v>
      </c>
      <c r="H65" s="597">
        <v>2.0522511005401598</v>
      </c>
    </row>
    <row r="66" spans="1:8" x14ac:dyDescent="0.2">
      <c r="A66" s="2" t="s">
        <v>83</v>
      </c>
      <c r="B66" s="594">
        <v>91</v>
      </c>
      <c r="C66" s="591">
        <v>0.394668608903885</v>
      </c>
      <c r="D66" s="591">
        <v>0.31475040316581698</v>
      </c>
      <c r="E66" s="591">
        <v>0.18922093510627699</v>
      </c>
      <c r="F66" s="591">
        <v>4.81844507157803E-2</v>
      </c>
      <c r="G66" s="591">
        <v>5.3175605833530398E-2</v>
      </c>
      <c r="H66" s="597">
        <v>2.05044794082642</v>
      </c>
    </row>
    <row r="67" spans="1:8" x14ac:dyDescent="0.2">
      <c r="A67" s="5" t="s">
        <v>84</v>
      </c>
      <c r="B67" s="593" t="s">
        <v>1</v>
      </c>
      <c r="C67" s="590" t="s">
        <v>1</v>
      </c>
      <c r="D67" s="590" t="s">
        <v>1</v>
      </c>
      <c r="E67" s="590" t="s">
        <v>1</v>
      </c>
      <c r="F67" s="590" t="s">
        <v>1</v>
      </c>
      <c r="G67" s="590" t="s">
        <v>1</v>
      </c>
      <c r="H67" s="596" t="s">
        <v>1</v>
      </c>
    </row>
    <row r="68" spans="1:8" x14ac:dyDescent="0.2">
      <c r="A68" s="2" t="s">
        <v>85</v>
      </c>
      <c r="B68" s="594">
        <v>878</v>
      </c>
      <c r="C68" s="591">
        <v>0.30445796251297003</v>
      </c>
      <c r="D68" s="591">
        <v>0.34834533929824801</v>
      </c>
      <c r="E68" s="591">
        <v>0.16831240057945299</v>
      </c>
      <c r="F68" s="591">
        <v>5.67635633051395E-2</v>
      </c>
      <c r="G68" s="591">
        <v>0.12212073802947999</v>
      </c>
      <c r="H68" s="597">
        <v>2.3437438011169398</v>
      </c>
    </row>
    <row r="69" spans="1:8" x14ac:dyDescent="0.2">
      <c r="A69" s="2" t="s">
        <v>86</v>
      </c>
      <c r="B69" s="594">
        <v>16</v>
      </c>
      <c r="C69" s="591" t="s">
        <v>1</v>
      </c>
      <c r="D69" s="591" t="s">
        <v>1</v>
      </c>
      <c r="E69" s="591" t="s">
        <v>1</v>
      </c>
      <c r="F69" s="591" t="s">
        <v>1</v>
      </c>
      <c r="G69" s="591" t="s">
        <v>1</v>
      </c>
      <c r="H69" s="597" t="s">
        <v>1</v>
      </c>
    </row>
    <row r="70" spans="1:8" x14ac:dyDescent="0.2">
      <c r="A70" s="2" t="s">
        <v>87</v>
      </c>
      <c r="B70" s="594">
        <v>81</v>
      </c>
      <c r="C70" s="591">
        <v>0.383388251066208</v>
      </c>
      <c r="D70" s="591">
        <v>0.38036605715751598</v>
      </c>
      <c r="E70" s="591">
        <v>0.17611315846443201</v>
      </c>
      <c r="F70" s="591">
        <v>1.31491338834167E-2</v>
      </c>
      <c r="G70" s="591">
        <v>4.6983379870653201E-2</v>
      </c>
      <c r="H70" s="597">
        <v>1.95997333526611</v>
      </c>
    </row>
    <row r="71" spans="1:8" x14ac:dyDescent="0.2">
      <c r="A71" s="2" t="s">
        <v>88</v>
      </c>
      <c r="B71" s="594">
        <v>6</v>
      </c>
      <c r="C71" s="591" t="s">
        <v>1</v>
      </c>
      <c r="D71" s="591" t="s">
        <v>1</v>
      </c>
      <c r="E71" s="591" t="s">
        <v>1</v>
      </c>
      <c r="F71" s="591" t="s">
        <v>1</v>
      </c>
      <c r="G71" s="591" t="s">
        <v>1</v>
      </c>
      <c r="H71" s="597" t="s">
        <v>1</v>
      </c>
    </row>
    <row r="72" spans="1:8" x14ac:dyDescent="0.2">
      <c r="A72" s="5" t="s">
        <v>89</v>
      </c>
      <c r="B72" s="593" t="s">
        <v>1</v>
      </c>
      <c r="C72" s="590" t="s">
        <v>1</v>
      </c>
      <c r="D72" s="590" t="s">
        <v>1</v>
      </c>
      <c r="E72" s="590" t="s">
        <v>1</v>
      </c>
      <c r="F72" s="590" t="s">
        <v>1</v>
      </c>
      <c r="G72" s="590" t="s">
        <v>1</v>
      </c>
      <c r="H72" s="596" t="s">
        <v>1</v>
      </c>
    </row>
    <row r="73" spans="1:8" x14ac:dyDescent="0.2">
      <c r="A73" s="2" t="s">
        <v>89</v>
      </c>
      <c r="B73" s="594">
        <v>828</v>
      </c>
      <c r="C73" s="591">
        <v>0.31202217936515803</v>
      </c>
      <c r="D73" s="591">
        <v>0.349069774150848</v>
      </c>
      <c r="E73" s="591">
        <v>0.16554726660251601</v>
      </c>
      <c r="F73" s="591">
        <v>5.1044020801782601E-2</v>
      </c>
      <c r="G73" s="591">
        <v>0.12231674790382401</v>
      </c>
      <c r="H73" s="597">
        <v>2.3225634098053001</v>
      </c>
    </row>
    <row r="74" spans="1:8" x14ac:dyDescent="0.2">
      <c r="A74" s="2" t="s">
        <v>90</v>
      </c>
      <c r="B74" s="594">
        <v>149</v>
      </c>
      <c r="C74" s="591">
        <v>0.28346070647239702</v>
      </c>
      <c r="D74" s="591">
        <v>0.39751067757606501</v>
      </c>
      <c r="E74" s="591">
        <v>0.17741596698761</v>
      </c>
      <c r="F74" s="591">
        <v>8.6135298013687106E-2</v>
      </c>
      <c r="G74" s="591">
        <v>5.5477350950241103E-2</v>
      </c>
      <c r="H74" s="597">
        <v>2.2326579093933101</v>
      </c>
    </row>
    <row r="75" spans="1:8" x14ac:dyDescent="0.2">
      <c r="A75" s="5" t="s">
        <v>91</v>
      </c>
      <c r="B75" s="593" t="s">
        <v>1</v>
      </c>
      <c r="C75" s="590" t="s">
        <v>1</v>
      </c>
      <c r="D75" s="590" t="s">
        <v>1</v>
      </c>
      <c r="E75" s="590" t="s">
        <v>1</v>
      </c>
      <c r="F75" s="590" t="s">
        <v>1</v>
      </c>
      <c r="G75" s="590" t="s">
        <v>1</v>
      </c>
      <c r="H75" s="596" t="s">
        <v>1</v>
      </c>
    </row>
    <row r="76" spans="1:8" x14ac:dyDescent="0.2">
      <c r="A76" s="2" t="s">
        <v>92</v>
      </c>
      <c r="B76" s="594">
        <v>429</v>
      </c>
      <c r="C76" s="591">
        <v>0.41673904657363903</v>
      </c>
      <c r="D76" s="591">
        <v>0.35413613915443398</v>
      </c>
      <c r="E76" s="591">
        <v>0.13891448080539701</v>
      </c>
      <c r="F76" s="591">
        <v>3.9683498442172997E-2</v>
      </c>
      <c r="G76" s="591">
        <v>5.05268536508083E-2</v>
      </c>
      <c r="H76" s="597">
        <v>1.9531229734420801</v>
      </c>
    </row>
    <row r="77" spans="1:8" x14ac:dyDescent="0.2">
      <c r="A77" s="2" t="s">
        <v>93</v>
      </c>
      <c r="B77" s="594">
        <v>185</v>
      </c>
      <c r="C77" s="591">
        <v>0.27170038223266602</v>
      </c>
      <c r="D77" s="591">
        <v>0.36194360256195102</v>
      </c>
      <c r="E77" s="591">
        <v>0.25944465398788502</v>
      </c>
      <c r="F77" s="591">
        <v>2.8782155364751798E-2</v>
      </c>
      <c r="G77" s="591">
        <v>7.8129179775714902E-2</v>
      </c>
      <c r="H77" s="597">
        <v>2.27969622612</v>
      </c>
    </row>
    <row r="78" spans="1:8" x14ac:dyDescent="0.2">
      <c r="A78" s="2" t="s">
        <v>94</v>
      </c>
      <c r="B78" s="594">
        <v>356</v>
      </c>
      <c r="C78" s="591">
        <v>0.166486635804176</v>
      </c>
      <c r="D78" s="591">
        <v>0.36234048008918801</v>
      </c>
      <c r="E78" s="591">
        <v>0.14894223213195801</v>
      </c>
      <c r="F78" s="591">
        <v>9.0661451220512404E-2</v>
      </c>
      <c r="G78" s="591">
        <v>0.23156920075416601</v>
      </c>
      <c r="H78" s="597">
        <v>2.8584861755371098</v>
      </c>
    </row>
    <row r="79" spans="1:8" x14ac:dyDescent="0.2">
      <c r="A79" s="5" t="s">
        <v>95</v>
      </c>
      <c r="B79" s="593" t="s">
        <v>1</v>
      </c>
      <c r="C79" s="590" t="s">
        <v>1</v>
      </c>
      <c r="D79" s="590" t="s">
        <v>1</v>
      </c>
      <c r="E79" s="590" t="s">
        <v>1</v>
      </c>
      <c r="F79" s="590" t="s">
        <v>1</v>
      </c>
      <c r="G79" s="590" t="s">
        <v>1</v>
      </c>
      <c r="H79" s="596" t="s">
        <v>1</v>
      </c>
    </row>
    <row r="80" spans="1:8" x14ac:dyDescent="0.2">
      <c r="A80" s="2" t="s">
        <v>96</v>
      </c>
      <c r="B80" s="594">
        <v>220</v>
      </c>
      <c r="C80" s="591">
        <v>0.25736841559410101</v>
      </c>
      <c r="D80" s="591">
        <v>0.45750099420547502</v>
      </c>
      <c r="E80" s="591">
        <v>0.16299130022525801</v>
      </c>
      <c r="F80" s="591">
        <v>4.1305072605609901E-2</v>
      </c>
      <c r="G80" s="591">
        <v>8.0834209918975802E-2</v>
      </c>
      <c r="H80" s="597">
        <v>2.2307355403900102</v>
      </c>
    </row>
    <row r="81" spans="1:8" x14ac:dyDescent="0.2">
      <c r="A81" s="2" t="s">
        <v>97</v>
      </c>
      <c r="B81" s="594">
        <v>169</v>
      </c>
      <c r="C81" s="591">
        <v>0.22255240380763999</v>
      </c>
      <c r="D81" s="591">
        <v>0.37422537803649902</v>
      </c>
      <c r="E81" s="591">
        <v>0.15178526937961601</v>
      </c>
      <c r="F81" s="591">
        <v>9.0455077588558197E-2</v>
      </c>
      <c r="G81" s="591">
        <v>0.16098186373710599</v>
      </c>
      <c r="H81" s="597">
        <v>2.59308862686157</v>
      </c>
    </row>
    <row r="82" spans="1:8" x14ac:dyDescent="0.2">
      <c r="A82" s="2" t="s">
        <v>98</v>
      </c>
      <c r="B82" s="594">
        <v>40</v>
      </c>
      <c r="C82" s="591">
        <v>0.25556752085685702</v>
      </c>
      <c r="D82" s="591">
        <v>0.37499770522117598</v>
      </c>
      <c r="E82" s="591">
        <v>0.229737624526024</v>
      </c>
      <c r="F82" s="591">
        <v>7.3351413011550903E-2</v>
      </c>
      <c r="G82" s="591">
        <v>6.6345721483230605E-2</v>
      </c>
      <c r="H82" s="597">
        <v>2.3199100494384801</v>
      </c>
    </row>
    <row r="83" spans="1:8" x14ac:dyDescent="0.2">
      <c r="A83" s="2" t="s">
        <v>99</v>
      </c>
      <c r="B83" s="594">
        <v>120</v>
      </c>
      <c r="C83" s="591">
        <v>0.29778015613555903</v>
      </c>
      <c r="D83" s="591">
        <v>0.34264206886291498</v>
      </c>
      <c r="E83" s="591">
        <v>0.20015962421894101</v>
      </c>
      <c r="F83" s="591">
        <v>1.59354358911514E-2</v>
      </c>
      <c r="G83" s="591">
        <v>0.14348272979259499</v>
      </c>
      <c r="H83" s="597">
        <v>2.3646986484527601</v>
      </c>
    </row>
    <row r="84" spans="1:8" x14ac:dyDescent="0.2">
      <c r="A84" s="2" t="s">
        <v>100</v>
      </c>
      <c r="B84" s="594">
        <v>44</v>
      </c>
      <c r="C84" s="591">
        <v>0.26813527941703802</v>
      </c>
      <c r="D84" s="591">
        <v>0.41632610559463501</v>
      </c>
      <c r="E84" s="591">
        <v>0.13231419026851701</v>
      </c>
      <c r="F84" s="591">
        <v>7.1067631244659396E-2</v>
      </c>
      <c r="G84" s="591">
        <v>0.11215678602456999</v>
      </c>
      <c r="H84" s="597">
        <v>2.34278464317322</v>
      </c>
    </row>
    <row r="85" spans="1:8" x14ac:dyDescent="0.2">
      <c r="A85" s="2" t="s">
        <v>101</v>
      </c>
      <c r="B85" s="594">
        <v>97</v>
      </c>
      <c r="C85" s="591">
        <v>0.31890520453453097</v>
      </c>
      <c r="D85" s="591">
        <v>0.262347191572189</v>
      </c>
      <c r="E85" s="591">
        <v>0.11180239170789701</v>
      </c>
      <c r="F85" s="591">
        <v>0.13151317834854101</v>
      </c>
      <c r="G85" s="591">
        <v>0.17543202638626099</v>
      </c>
      <c r="H85" s="597">
        <v>2.5822196006774898</v>
      </c>
    </row>
    <row r="86" spans="1:8" x14ac:dyDescent="0.2">
      <c r="A86" s="2" t="s">
        <v>102</v>
      </c>
      <c r="B86" s="594">
        <v>34</v>
      </c>
      <c r="C86" s="591">
        <v>0.27704307436943099</v>
      </c>
      <c r="D86" s="591">
        <v>0.42997881770134</v>
      </c>
      <c r="E86" s="591">
        <v>6.8997643887996701E-2</v>
      </c>
      <c r="F86" s="591">
        <v>0.12827771902084401</v>
      </c>
      <c r="G86" s="591">
        <v>9.5702730119228405E-2</v>
      </c>
      <c r="H86" s="597">
        <v>2.3356182575225799</v>
      </c>
    </row>
    <row r="87" spans="1:8" x14ac:dyDescent="0.2">
      <c r="A87" s="2" t="s">
        <v>103</v>
      </c>
      <c r="B87" s="594">
        <v>49</v>
      </c>
      <c r="C87" s="591">
        <v>0.39439615607261702</v>
      </c>
      <c r="D87" s="591">
        <v>0.29266747832298301</v>
      </c>
      <c r="E87" s="591">
        <v>0.19247876107692699</v>
      </c>
      <c r="F87" s="591">
        <v>7.5567075982689901E-3</v>
      </c>
      <c r="G87" s="591">
        <v>0.112900897860527</v>
      </c>
      <c r="H87" s="597">
        <v>2.15189862251282</v>
      </c>
    </row>
    <row r="88" spans="1:8" x14ac:dyDescent="0.2">
      <c r="A88" s="2" t="s">
        <v>104</v>
      </c>
      <c r="B88" s="594">
        <v>191</v>
      </c>
      <c r="C88" s="591">
        <v>0.43809467554092402</v>
      </c>
      <c r="D88" s="591">
        <v>0.30199944972991899</v>
      </c>
      <c r="E88" s="591">
        <v>0.177841901779175</v>
      </c>
      <c r="F88" s="591">
        <v>2.6110675185918801E-2</v>
      </c>
      <c r="G88" s="591">
        <v>5.5953282862901701E-2</v>
      </c>
      <c r="H88" s="597">
        <v>1.95982837677002</v>
      </c>
    </row>
    <row r="89" spans="1:8" x14ac:dyDescent="0.2">
      <c r="A89" s="5" t="s">
        <v>105</v>
      </c>
      <c r="B89" s="593" t="s">
        <v>1</v>
      </c>
      <c r="C89" s="590" t="s">
        <v>1</v>
      </c>
      <c r="D89" s="590" t="s">
        <v>1</v>
      </c>
      <c r="E89" s="590" t="s">
        <v>1</v>
      </c>
      <c r="F89" s="590" t="s">
        <v>1</v>
      </c>
      <c r="G89" s="590" t="s">
        <v>1</v>
      </c>
      <c r="H89" s="596" t="s">
        <v>1</v>
      </c>
    </row>
    <row r="90" spans="1:8" x14ac:dyDescent="0.2">
      <c r="A90" s="2" t="s">
        <v>106</v>
      </c>
      <c r="B90" s="594">
        <v>121</v>
      </c>
      <c r="C90" s="591">
        <v>0.38212135434150701</v>
      </c>
      <c r="D90" s="591">
        <v>0.33637064695358299</v>
      </c>
      <c r="E90" s="591">
        <v>0.12896157801151301</v>
      </c>
      <c r="F90" s="591">
        <v>4.9615494906902299E-2</v>
      </c>
      <c r="G90" s="591">
        <v>0.102930910885334</v>
      </c>
      <c r="H90" s="597">
        <v>2.1548638343811</v>
      </c>
    </row>
    <row r="91" spans="1:8" x14ac:dyDescent="0.2">
      <c r="A91" s="2" t="s">
        <v>107</v>
      </c>
      <c r="B91" s="594">
        <v>243</v>
      </c>
      <c r="C91" s="591">
        <v>0.236728996038437</v>
      </c>
      <c r="D91" s="591">
        <v>0.36636012792587302</v>
      </c>
      <c r="E91" s="591">
        <v>0.16812084615230599</v>
      </c>
      <c r="F91" s="591">
        <v>5.1876936107873903E-2</v>
      </c>
      <c r="G91" s="591">
        <v>0.176913097500801</v>
      </c>
      <c r="H91" s="597">
        <v>2.56588506698608</v>
      </c>
    </row>
    <row r="92" spans="1:8" x14ac:dyDescent="0.2">
      <c r="A92" s="2" t="s">
        <v>108</v>
      </c>
      <c r="B92" s="594">
        <v>451</v>
      </c>
      <c r="C92" s="591">
        <v>0.32616013288497903</v>
      </c>
      <c r="D92" s="591">
        <v>0.376919716596603</v>
      </c>
      <c r="E92" s="591">
        <v>0.15944862365722701</v>
      </c>
      <c r="F92" s="591">
        <v>5.6899406015872997E-2</v>
      </c>
      <c r="G92" s="591">
        <v>8.0572098493575994E-2</v>
      </c>
      <c r="H92" s="597">
        <v>2.18880367279053</v>
      </c>
    </row>
    <row r="93" spans="1:8" x14ac:dyDescent="0.2">
      <c r="A93" s="2" t="s">
        <v>109</v>
      </c>
      <c r="B93" s="594">
        <v>83</v>
      </c>
      <c r="C93" s="591">
        <v>0.32995778322219799</v>
      </c>
      <c r="D93" s="591">
        <v>0.31068533658981301</v>
      </c>
      <c r="E93" s="591">
        <v>0.25847709178924599</v>
      </c>
      <c r="F93" s="591">
        <v>4.0653392672538799E-2</v>
      </c>
      <c r="G93" s="591">
        <v>6.0226399451494203E-2</v>
      </c>
      <c r="H93" s="597">
        <v>2.1905052661895801</v>
      </c>
    </row>
    <row r="94" spans="1:8" x14ac:dyDescent="0.2">
      <c r="A94" s="5" t="s">
        <v>110</v>
      </c>
      <c r="B94" s="593" t="s">
        <v>1</v>
      </c>
      <c r="C94" s="590" t="s">
        <v>1</v>
      </c>
      <c r="D94" s="590" t="s">
        <v>1</v>
      </c>
      <c r="E94" s="590" t="s">
        <v>1</v>
      </c>
      <c r="F94" s="590" t="s">
        <v>1</v>
      </c>
      <c r="G94" s="590" t="s">
        <v>1</v>
      </c>
      <c r="H94" s="596" t="s">
        <v>1</v>
      </c>
    </row>
    <row r="95" spans="1:8" x14ac:dyDescent="0.2">
      <c r="A95" s="2" t="s">
        <v>106</v>
      </c>
      <c r="B95" s="594">
        <v>196</v>
      </c>
      <c r="C95" s="591">
        <v>0.31394326686859098</v>
      </c>
      <c r="D95" s="591">
        <v>0.37779158353805498</v>
      </c>
      <c r="E95" s="591">
        <v>0.151674404740334</v>
      </c>
      <c r="F95" s="591">
        <v>4.0278520435094799E-2</v>
      </c>
      <c r="G95" s="591">
        <v>0.116312228143215</v>
      </c>
      <c r="H95" s="597">
        <v>2.2672247886657702</v>
      </c>
    </row>
    <row r="96" spans="1:8" x14ac:dyDescent="0.2">
      <c r="A96" s="2" t="s">
        <v>107</v>
      </c>
      <c r="B96" s="594">
        <v>298</v>
      </c>
      <c r="C96" s="591">
        <v>0.30262276530265803</v>
      </c>
      <c r="D96" s="591">
        <v>0.356252551078796</v>
      </c>
      <c r="E96" s="591">
        <v>0.15384313464164701</v>
      </c>
      <c r="F96" s="591">
        <v>5.0356920808553703E-2</v>
      </c>
      <c r="G96" s="591">
        <v>0.136924639344215</v>
      </c>
      <c r="H96" s="597">
        <v>2.3627080917358398</v>
      </c>
    </row>
    <row r="97" spans="1:8" x14ac:dyDescent="0.2">
      <c r="A97" s="2" t="s">
        <v>108</v>
      </c>
      <c r="B97" s="594">
        <v>359</v>
      </c>
      <c r="C97" s="591">
        <v>0.316859900951385</v>
      </c>
      <c r="D97" s="591">
        <v>0.34957376122474698</v>
      </c>
      <c r="E97" s="591">
        <v>0.17391790449619299</v>
      </c>
      <c r="F97" s="591">
        <v>6.6937036812305506E-2</v>
      </c>
      <c r="G97" s="591">
        <v>9.2711403965949998E-2</v>
      </c>
      <c r="H97" s="597">
        <v>2.2690663337707502</v>
      </c>
    </row>
    <row r="98" spans="1:8" x14ac:dyDescent="0.2">
      <c r="A98" s="2" t="s">
        <v>109</v>
      </c>
      <c r="B98" s="594">
        <v>45</v>
      </c>
      <c r="C98" s="591">
        <v>0.265475213527679</v>
      </c>
      <c r="D98" s="591">
        <v>0.42565727233886702</v>
      </c>
      <c r="E98" s="591">
        <v>0.24575896561145799</v>
      </c>
      <c r="F98" s="591">
        <v>4.4244512915611302E-2</v>
      </c>
      <c r="G98" s="591">
        <v>1.8864022567868202E-2</v>
      </c>
      <c r="H98" s="597">
        <v>2.1253647804260298</v>
      </c>
    </row>
    <row r="99" spans="1:8" x14ac:dyDescent="0.2">
      <c r="A99" s="5" t="s">
        <v>111</v>
      </c>
      <c r="B99" s="593" t="s">
        <v>1</v>
      </c>
      <c r="C99" s="590" t="s">
        <v>1</v>
      </c>
      <c r="D99" s="590" t="s">
        <v>1</v>
      </c>
      <c r="E99" s="590" t="s">
        <v>1</v>
      </c>
      <c r="F99" s="590" t="s">
        <v>1</v>
      </c>
      <c r="G99" s="590" t="s">
        <v>1</v>
      </c>
      <c r="H99" s="596" t="s">
        <v>1</v>
      </c>
    </row>
    <row r="100" spans="1:8" x14ac:dyDescent="0.2">
      <c r="A100" s="2" t="s">
        <v>112</v>
      </c>
      <c r="B100" s="594">
        <v>69</v>
      </c>
      <c r="C100" s="591">
        <v>0.400948375463486</v>
      </c>
      <c r="D100" s="591">
        <v>0.48152786493301403</v>
      </c>
      <c r="E100" s="591">
        <v>6.70795068144798E-2</v>
      </c>
      <c r="F100" s="591">
        <v>5.04442453384399E-2</v>
      </c>
      <c r="G100" s="591">
        <v>0</v>
      </c>
      <c r="H100" s="597">
        <v>1.7670196294784499</v>
      </c>
    </row>
    <row r="101" spans="1:8" x14ac:dyDescent="0.2">
      <c r="A101" s="2" t="s">
        <v>113</v>
      </c>
      <c r="B101" s="594">
        <v>209</v>
      </c>
      <c r="C101" s="591">
        <v>0.47556221485137901</v>
      </c>
      <c r="D101" s="591">
        <v>0.36266314983367898</v>
      </c>
      <c r="E101" s="591">
        <v>0.11421778053045301</v>
      </c>
      <c r="F101" s="591">
        <v>2.3235285654664001E-2</v>
      </c>
      <c r="G101" s="591">
        <v>2.4321584030985801E-2</v>
      </c>
      <c r="H101" s="597">
        <v>1.7580908536911</v>
      </c>
    </row>
    <row r="102" spans="1:8" x14ac:dyDescent="0.2">
      <c r="A102" s="2" t="s">
        <v>114</v>
      </c>
      <c r="B102" s="594">
        <v>238</v>
      </c>
      <c r="C102" s="591">
        <v>0.34533646702766402</v>
      </c>
      <c r="D102" s="591">
        <v>0.38495185971260099</v>
      </c>
      <c r="E102" s="591">
        <v>0.22572302818298301</v>
      </c>
      <c r="F102" s="591">
        <v>2.1123293787240999E-2</v>
      </c>
      <c r="G102" s="591">
        <v>2.2865355014801001E-2</v>
      </c>
      <c r="H102" s="597">
        <v>1.9912291765212999</v>
      </c>
    </row>
    <row r="103" spans="1:8" x14ac:dyDescent="0.2">
      <c r="A103" s="2" t="s">
        <v>115</v>
      </c>
      <c r="B103" s="594">
        <v>149</v>
      </c>
      <c r="C103" s="591">
        <v>0.26284772157669101</v>
      </c>
      <c r="D103" s="591">
        <v>0.40708813071250899</v>
      </c>
      <c r="E103" s="591">
        <v>0.25514331459999101</v>
      </c>
      <c r="F103" s="591">
        <v>4.3731801211834002E-2</v>
      </c>
      <c r="G103" s="591">
        <v>3.1189022585749598E-2</v>
      </c>
      <c r="H103" s="597">
        <v>2.1733262538909899</v>
      </c>
    </row>
    <row r="104" spans="1:8" x14ac:dyDescent="0.2">
      <c r="A104" s="2" t="s">
        <v>116</v>
      </c>
      <c r="B104" s="594">
        <v>130</v>
      </c>
      <c r="C104" s="591">
        <v>0.22919240593910201</v>
      </c>
      <c r="D104" s="591">
        <v>0.36555504798889199</v>
      </c>
      <c r="E104" s="591">
        <v>0.20789185166358901</v>
      </c>
      <c r="F104" s="591">
        <v>0.111386060714722</v>
      </c>
      <c r="G104" s="591">
        <v>8.5974618792533902E-2</v>
      </c>
      <c r="H104" s="597">
        <v>2.4593954086303702</v>
      </c>
    </row>
    <row r="105" spans="1:8" x14ac:dyDescent="0.2">
      <c r="A105" s="2" t="s">
        <v>117</v>
      </c>
      <c r="B105" s="594">
        <v>112</v>
      </c>
      <c r="C105" s="591">
        <v>5.7291764765977901E-2</v>
      </c>
      <c r="D105" s="591">
        <v>0.20785591006279</v>
      </c>
      <c r="E105" s="591">
        <v>0.13384385406971</v>
      </c>
      <c r="F105" s="591">
        <v>9.2641241848468794E-2</v>
      </c>
      <c r="G105" s="591">
        <v>0.508367240428925</v>
      </c>
      <c r="H105" s="597">
        <v>3.78693628311157</v>
      </c>
    </row>
    <row r="106" spans="1:8" x14ac:dyDescent="0.2">
      <c r="A106" s="2" t="s">
        <v>118</v>
      </c>
      <c r="B106" s="594">
        <v>66</v>
      </c>
      <c r="C106" s="591">
        <v>8.5783585906028706E-2</v>
      </c>
      <c r="D106" s="591">
        <v>0.103055022656918</v>
      </c>
      <c r="E106" s="591">
        <v>1.1311932466924199E-2</v>
      </c>
      <c r="F106" s="591">
        <v>0.107196152210236</v>
      </c>
      <c r="G106" s="591">
        <v>0.69265329837799094</v>
      </c>
      <c r="H106" s="597">
        <v>4.2178807258606001</v>
      </c>
    </row>
    <row r="107" spans="1:8" x14ac:dyDescent="0.2">
      <c r="A107" s="5" t="s">
        <v>111</v>
      </c>
      <c r="B107" s="593" t="s">
        <v>1</v>
      </c>
      <c r="C107" s="590" t="s">
        <v>1</v>
      </c>
      <c r="D107" s="590" t="s">
        <v>1</v>
      </c>
      <c r="E107" s="590" t="s">
        <v>1</v>
      </c>
      <c r="F107" s="590" t="s">
        <v>1</v>
      </c>
      <c r="G107" s="590" t="s">
        <v>1</v>
      </c>
      <c r="H107" s="596" t="s">
        <v>1</v>
      </c>
    </row>
    <row r="108" spans="1:8" x14ac:dyDescent="0.2">
      <c r="A108" s="2" t="s">
        <v>119</v>
      </c>
      <c r="B108" s="594">
        <v>278</v>
      </c>
      <c r="C108" s="591">
        <v>0.45012351870536799</v>
      </c>
      <c r="D108" s="591">
        <v>0.40318867564201399</v>
      </c>
      <c r="E108" s="591">
        <v>9.8146542906761197E-2</v>
      </c>
      <c r="F108" s="591">
        <v>3.25118601322174E-2</v>
      </c>
      <c r="G108" s="591">
        <v>1.6029426828026799E-2</v>
      </c>
      <c r="H108" s="597">
        <v>1.76113498210907</v>
      </c>
    </row>
    <row r="109" spans="1:8" x14ac:dyDescent="0.2">
      <c r="A109" s="2" t="s">
        <v>120</v>
      </c>
      <c r="B109" s="594">
        <v>321</v>
      </c>
      <c r="C109" s="591">
        <v>0.317127555608749</v>
      </c>
      <c r="D109" s="591">
        <v>0.391629278659821</v>
      </c>
      <c r="E109" s="591">
        <v>0.22708220779895799</v>
      </c>
      <c r="F109" s="591">
        <v>3.17961685359478E-2</v>
      </c>
      <c r="G109" s="591">
        <v>3.2364763319492298E-2</v>
      </c>
      <c r="H109" s="597">
        <v>2.0706412792205802</v>
      </c>
    </row>
    <row r="110" spans="1:8" x14ac:dyDescent="0.2">
      <c r="A110" s="2" t="s">
        <v>121</v>
      </c>
      <c r="B110" s="594">
        <v>196</v>
      </c>
      <c r="C110" s="591">
        <v>0.248037278652191</v>
      </c>
      <c r="D110" s="591">
        <v>0.37750345468521102</v>
      </c>
      <c r="E110" s="591">
        <v>0.23135422170162201</v>
      </c>
      <c r="F110" s="591">
        <v>8.4011793136596694E-2</v>
      </c>
      <c r="G110" s="591">
        <v>5.9093248099088697E-2</v>
      </c>
      <c r="H110" s="597">
        <v>2.3286201953887899</v>
      </c>
    </row>
    <row r="111" spans="1:8" x14ac:dyDescent="0.2">
      <c r="A111" s="2" t="s">
        <v>122</v>
      </c>
      <c r="B111" s="594">
        <v>178</v>
      </c>
      <c r="C111" s="591">
        <v>6.8032525479793493E-2</v>
      </c>
      <c r="D111" s="591">
        <v>0.16834838688373599</v>
      </c>
      <c r="E111" s="591">
        <v>8.7652146816253704E-2</v>
      </c>
      <c r="F111" s="591">
        <v>9.8128110170364394E-2</v>
      </c>
      <c r="G111" s="591">
        <v>0.57783883810043302</v>
      </c>
      <c r="H111" s="597">
        <v>3.9493923187255899</v>
      </c>
    </row>
    <row r="112" spans="1:8" x14ac:dyDescent="0.2">
      <c r="A112" s="5" t="s">
        <v>111</v>
      </c>
      <c r="B112" s="593" t="s">
        <v>1</v>
      </c>
      <c r="C112" s="590" t="s">
        <v>1</v>
      </c>
      <c r="D112" s="590" t="s">
        <v>1</v>
      </c>
      <c r="E112" s="590" t="s">
        <v>1</v>
      </c>
      <c r="F112" s="590" t="s">
        <v>1</v>
      </c>
      <c r="G112" s="590" t="s">
        <v>1</v>
      </c>
      <c r="H112" s="596" t="s">
        <v>1</v>
      </c>
    </row>
    <row r="113" spans="1:8" x14ac:dyDescent="0.2">
      <c r="A113" s="2" t="s">
        <v>119</v>
      </c>
      <c r="B113" s="594">
        <v>278</v>
      </c>
      <c r="C113" s="591">
        <v>0.45012351870536799</v>
      </c>
      <c r="D113" s="591">
        <v>0.40318867564201399</v>
      </c>
      <c r="E113" s="591">
        <v>9.8146542906761197E-2</v>
      </c>
      <c r="F113" s="591">
        <v>3.25118601322174E-2</v>
      </c>
      <c r="G113" s="591">
        <v>1.6029426828026799E-2</v>
      </c>
      <c r="H113" s="597">
        <v>1.76113498210907</v>
      </c>
    </row>
    <row r="114" spans="1:8" x14ac:dyDescent="0.2">
      <c r="A114" s="2" t="s">
        <v>123</v>
      </c>
      <c r="B114" s="594">
        <v>387</v>
      </c>
      <c r="C114" s="591">
        <v>0.311892509460449</v>
      </c>
      <c r="D114" s="591">
        <v>0.39392670989036599</v>
      </c>
      <c r="E114" s="591">
        <v>0.23765109479427299</v>
      </c>
      <c r="F114" s="591">
        <v>3.0289607122540502E-2</v>
      </c>
      <c r="G114" s="591">
        <v>2.6240075007081001E-2</v>
      </c>
      <c r="H114" s="597">
        <v>2.0650579929351802</v>
      </c>
    </row>
    <row r="115" spans="1:8" x14ac:dyDescent="0.2">
      <c r="A115" s="2" t="s">
        <v>124</v>
      </c>
      <c r="B115" s="594">
        <v>308</v>
      </c>
      <c r="C115" s="591">
        <v>0.15032356977462799</v>
      </c>
      <c r="D115" s="591">
        <v>0.26904553174972501</v>
      </c>
      <c r="E115" s="591">
        <v>0.149048641324043</v>
      </c>
      <c r="F115" s="591">
        <v>0.104897849261761</v>
      </c>
      <c r="G115" s="591">
        <v>0.32668441534042397</v>
      </c>
      <c r="H115" s="597">
        <v>3.1885740756988499</v>
      </c>
    </row>
    <row r="116" spans="1:8" x14ac:dyDescent="0.2">
      <c r="A116" s="5" t="s">
        <v>125</v>
      </c>
      <c r="B116" s="593" t="s">
        <v>1</v>
      </c>
      <c r="C116" s="590" t="s">
        <v>1</v>
      </c>
      <c r="D116" s="590" t="s">
        <v>1</v>
      </c>
      <c r="E116" s="590" t="s">
        <v>1</v>
      </c>
      <c r="F116" s="590" t="s">
        <v>1</v>
      </c>
      <c r="G116" s="590" t="s">
        <v>1</v>
      </c>
      <c r="H116" s="596" t="s">
        <v>1</v>
      </c>
    </row>
    <row r="117" spans="1:8" x14ac:dyDescent="0.2">
      <c r="A117" s="2" t="s">
        <v>126</v>
      </c>
      <c r="B117" s="594">
        <v>141</v>
      </c>
      <c r="C117" s="591">
        <v>0.353475391864777</v>
      </c>
      <c r="D117" s="591">
        <v>0.33768725395202598</v>
      </c>
      <c r="E117" s="591">
        <v>0.14663887023925801</v>
      </c>
      <c r="F117" s="591">
        <v>4.4676370918750798E-2</v>
      </c>
      <c r="G117" s="591">
        <v>0.117522098124027</v>
      </c>
      <c r="H117" s="597">
        <v>2.2350823879241899</v>
      </c>
    </row>
    <row r="118" spans="1:8" x14ac:dyDescent="0.2">
      <c r="A118" s="2" t="s">
        <v>127</v>
      </c>
      <c r="B118" s="594">
        <v>35</v>
      </c>
      <c r="C118" s="591">
        <v>0.245300903916359</v>
      </c>
      <c r="D118" s="591">
        <v>0.52445930242538497</v>
      </c>
      <c r="E118" s="591">
        <v>0.15489520132541701</v>
      </c>
      <c r="F118" s="591">
        <v>1.35356849059463E-2</v>
      </c>
      <c r="G118" s="591">
        <v>6.1808895319700199E-2</v>
      </c>
      <c r="H118" s="597">
        <v>2.12209224700928</v>
      </c>
    </row>
    <row r="119" spans="1:8" x14ac:dyDescent="0.2">
      <c r="A119" s="2" t="s">
        <v>128</v>
      </c>
      <c r="B119" s="594">
        <v>61</v>
      </c>
      <c r="C119" s="591">
        <v>0.185596868395805</v>
      </c>
      <c r="D119" s="591">
        <v>0.33707979321479797</v>
      </c>
      <c r="E119" s="591">
        <v>0.130853846669197</v>
      </c>
      <c r="F119" s="591">
        <v>9.3035601079464E-2</v>
      </c>
      <c r="G119" s="591">
        <v>0.25343388319015497</v>
      </c>
      <c r="H119" s="597">
        <v>2.89162993431091</v>
      </c>
    </row>
    <row r="120" spans="1:8" x14ac:dyDescent="0.2">
      <c r="A120" s="2" t="s">
        <v>129</v>
      </c>
      <c r="B120" s="594">
        <v>127</v>
      </c>
      <c r="C120" s="591">
        <v>0.279169142246246</v>
      </c>
      <c r="D120" s="591">
        <v>0.33183318376541099</v>
      </c>
      <c r="E120" s="591">
        <v>0.17465628683567</v>
      </c>
      <c r="F120" s="591">
        <v>4.92879673838615E-2</v>
      </c>
      <c r="G120" s="591">
        <v>0.16505339741706801</v>
      </c>
      <c r="H120" s="597">
        <v>2.4892232418060298</v>
      </c>
    </row>
    <row r="121" spans="1:8" x14ac:dyDescent="0.2">
      <c r="A121" s="2" t="s">
        <v>130</v>
      </c>
      <c r="B121" s="594">
        <v>131</v>
      </c>
      <c r="C121" s="591">
        <v>0.355492442846298</v>
      </c>
      <c r="D121" s="591">
        <v>0.389527648687363</v>
      </c>
      <c r="E121" s="591">
        <v>0.16833122074604001</v>
      </c>
      <c r="F121" s="591">
        <v>2.9294537380337701E-2</v>
      </c>
      <c r="G121" s="591">
        <v>5.7354152202606201E-2</v>
      </c>
      <c r="H121" s="597">
        <v>2.0434904098510702</v>
      </c>
    </row>
    <row r="122" spans="1:8" x14ac:dyDescent="0.2">
      <c r="A122" s="2" t="s">
        <v>131</v>
      </c>
      <c r="B122" s="594">
        <v>94</v>
      </c>
      <c r="C122" s="591">
        <v>0.39042609930038502</v>
      </c>
      <c r="D122" s="591">
        <v>0.37321269512176503</v>
      </c>
      <c r="E122" s="591">
        <v>0.11029521375894499</v>
      </c>
      <c r="F122" s="591">
        <v>5.9329207986593198E-2</v>
      </c>
      <c r="G122" s="591">
        <v>6.6736780107021304E-2</v>
      </c>
      <c r="H122" s="597">
        <v>2.0387377738952601</v>
      </c>
    </row>
    <row r="123" spans="1:8" x14ac:dyDescent="0.2">
      <c r="A123" s="2" t="s">
        <v>132</v>
      </c>
      <c r="B123" s="594">
        <v>42</v>
      </c>
      <c r="C123" s="591">
        <v>0.28989502787589999</v>
      </c>
      <c r="D123" s="591">
        <v>0.293354481458664</v>
      </c>
      <c r="E123" s="591">
        <v>0.19173105061054199</v>
      </c>
      <c r="F123" s="591">
        <v>6.6417008638382E-2</v>
      </c>
      <c r="G123" s="591">
        <v>0.15860243141651201</v>
      </c>
      <c r="H123" s="597">
        <v>2.5104773044586199</v>
      </c>
    </row>
    <row r="124" spans="1:8" x14ac:dyDescent="0.2">
      <c r="A124" s="3" t="s">
        <v>133</v>
      </c>
      <c r="B124" s="595">
        <v>267</v>
      </c>
      <c r="C124" s="592">
        <v>0.28803107142448398</v>
      </c>
      <c r="D124" s="592">
        <v>0.36811789870262102</v>
      </c>
      <c r="E124" s="592">
        <v>0.19633288681507099</v>
      </c>
      <c r="F124" s="592">
        <v>6.7692659795284299E-2</v>
      </c>
      <c r="G124" s="592">
        <v>7.9825513064861298E-2</v>
      </c>
      <c r="H124" s="598">
        <v>2.28316378593445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422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02" t="s">
        <v>1</v>
      </c>
      <c r="C6" s="599" t="s">
        <v>1</v>
      </c>
      <c r="D6" s="599" t="s">
        <v>1</v>
      </c>
      <c r="E6" s="599" t="s">
        <v>1</v>
      </c>
      <c r="F6" s="599" t="s">
        <v>1</v>
      </c>
      <c r="G6" s="599" t="s">
        <v>1</v>
      </c>
      <c r="H6" s="605" t="s">
        <v>1</v>
      </c>
    </row>
    <row r="7" spans="1:8" x14ac:dyDescent="0.2">
      <c r="A7" s="2" t="s">
        <v>26</v>
      </c>
      <c r="B7" s="603">
        <v>951</v>
      </c>
      <c r="C7" s="600">
        <v>0.168448641896248</v>
      </c>
      <c r="D7" s="600">
        <v>0.16273482143878901</v>
      </c>
      <c r="E7" s="600">
        <v>8.3830840885639205E-2</v>
      </c>
      <c r="F7" s="600">
        <v>0.154203280806541</v>
      </c>
      <c r="G7" s="600">
        <v>0.43078243732452398</v>
      </c>
      <c r="H7" s="606">
        <v>3.5161359310150102</v>
      </c>
    </row>
    <row r="8" spans="1:8" x14ac:dyDescent="0.2">
      <c r="A8" s="5" t="s">
        <v>27</v>
      </c>
      <c r="B8" s="602" t="s">
        <v>1</v>
      </c>
      <c r="C8" s="599" t="s">
        <v>1</v>
      </c>
      <c r="D8" s="599" t="s">
        <v>1</v>
      </c>
      <c r="E8" s="599" t="s">
        <v>1</v>
      </c>
      <c r="F8" s="599" t="s">
        <v>1</v>
      </c>
      <c r="G8" s="599" t="s">
        <v>1</v>
      </c>
      <c r="H8" s="605" t="s">
        <v>1</v>
      </c>
    </row>
    <row r="9" spans="1:8" x14ac:dyDescent="0.2">
      <c r="A9" s="2" t="s">
        <v>28</v>
      </c>
      <c r="B9" s="603">
        <v>350</v>
      </c>
      <c r="C9" s="600">
        <v>7.4963212013244601E-2</v>
      </c>
      <c r="D9" s="600">
        <v>0.108488999307156</v>
      </c>
      <c r="E9" s="600">
        <v>0.108644664287567</v>
      </c>
      <c r="F9" s="600">
        <v>0.20456795394420599</v>
      </c>
      <c r="G9" s="600">
        <v>0.50333517789840698</v>
      </c>
      <c r="H9" s="606">
        <v>3.9528229236602801</v>
      </c>
    </row>
    <row r="10" spans="1:8" x14ac:dyDescent="0.2">
      <c r="A10" s="2" t="s">
        <v>29</v>
      </c>
      <c r="B10" s="603">
        <v>45</v>
      </c>
      <c r="C10" s="600">
        <v>0.53440237045288097</v>
      </c>
      <c r="D10" s="600">
        <v>0.27580350637435902</v>
      </c>
      <c r="E10" s="600">
        <v>9.6930742263793904E-2</v>
      </c>
      <c r="F10" s="600">
        <v>2.7087572962045701E-2</v>
      </c>
      <c r="G10" s="600">
        <v>6.5775811672210693E-2</v>
      </c>
      <c r="H10" s="606">
        <v>1.81403088569641</v>
      </c>
    </row>
    <row r="11" spans="1:8" x14ac:dyDescent="0.2">
      <c r="A11" s="2" t="s">
        <v>30</v>
      </c>
      <c r="B11" s="603">
        <v>149</v>
      </c>
      <c r="C11" s="600">
        <v>0.52291667461395297</v>
      </c>
      <c r="D11" s="600">
        <v>0.400129854679108</v>
      </c>
      <c r="E11" s="600">
        <v>2.0362099632620801E-2</v>
      </c>
      <c r="F11" s="600">
        <v>3.9276570081710802E-2</v>
      </c>
      <c r="G11" s="600">
        <v>1.7314793542027501E-2</v>
      </c>
      <c r="H11" s="606">
        <v>1.6279429197311399</v>
      </c>
    </row>
    <row r="12" spans="1:8" x14ac:dyDescent="0.2">
      <c r="A12" s="2" t="s">
        <v>31</v>
      </c>
      <c r="B12" s="603">
        <v>183</v>
      </c>
      <c r="C12" s="600">
        <v>0.116462454199791</v>
      </c>
      <c r="D12" s="600">
        <v>0.14800365269184099</v>
      </c>
      <c r="E12" s="600">
        <v>0.11163001507520701</v>
      </c>
      <c r="F12" s="600">
        <v>0.19096851348877</v>
      </c>
      <c r="G12" s="600">
        <v>0.43293535709381098</v>
      </c>
      <c r="H12" s="606">
        <v>3.6759107112884499</v>
      </c>
    </row>
    <row r="13" spans="1:8" x14ac:dyDescent="0.2">
      <c r="A13" s="2" t="s">
        <v>32</v>
      </c>
      <c r="B13" s="603">
        <v>69</v>
      </c>
      <c r="C13" s="600">
        <v>5.3065881133079501E-2</v>
      </c>
      <c r="D13" s="600">
        <v>0.10914698988199199</v>
      </c>
      <c r="E13" s="600">
        <v>4.0005147457122803E-2</v>
      </c>
      <c r="F13" s="600">
        <v>9.03732404112816E-2</v>
      </c>
      <c r="G13" s="600">
        <v>0.70740872621536299</v>
      </c>
      <c r="H13" s="606">
        <v>4.2899117469787598</v>
      </c>
    </row>
    <row r="14" spans="1:8" x14ac:dyDescent="0.2">
      <c r="A14" s="2" t="s">
        <v>33</v>
      </c>
      <c r="B14" s="603">
        <v>120</v>
      </c>
      <c r="C14" s="600">
        <v>6.6613219678401905E-2</v>
      </c>
      <c r="D14" s="600">
        <v>0.15091234445571899</v>
      </c>
      <c r="E14" s="600">
        <v>2.5049392133951201E-2</v>
      </c>
      <c r="F14" s="600">
        <v>0.13064001500606501</v>
      </c>
      <c r="G14" s="600">
        <v>0.62678503990173295</v>
      </c>
      <c r="H14" s="606">
        <v>4.1000714302062997</v>
      </c>
    </row>
    <row r="15" spans="1:8" x14ac:dyDescent="0.2">
      <c r="A15" s="5" t="s">
        <v>34</v>
      </c>
      <c r="B15" s="602" t="s">
        <v>1</v>
      </c>
      <c r="C15" s="599" t="s">
        <v>1</v>
      </c>
      <c r="D15" s="599" t="s">
        <v>1</v>
      </c>
      <c r="E15" s="599" t="s">
        <v>1</v>
      </c>
      <c r="F15" s="599" t="s">
        <v>1</v>
      </c>
      <c r="G15" s="599" t="s">
        <v>1</v>
      </c>
      <c r="H15" s="605" t="s">
        <v>1</v>
      </c>
    </row>
    <row r="16" spans="1:8" x14ac:dyDescent="0.2">
      <c r="A16" s="2" t="s">
        <v>35</v>
      </c>
      <c r="B16" s="603">
        <v>648</v>
      </c>
      <c r="C16" s="600">
        <v>0.19373579323291801</v>
      </c>
      <c r="D16" s="600">
        <v>0.163200482726097</v>
      </c>
      <c r="E16" s="600">
        <v>0.102130822837353</v>
      </c>
      <c r="F16" s="600">
        <v>0.153921023011208</v>
      </c>
      <c r="G16" s="600">
        <v>0.38701188564300498</v>
      </c>
      <c r="H16" s="606">
        <v>3.3772726058960001</v>
      </c>
    </row>
    <row r="17" spans="1:8" x14ac:dyDescent="0.2">
      <c r="A17" s="2" t="s">
        <v>36</v>
      </c>
      <c r="B17" s="603">
        <v>45</v>
      </c>
      <c r="C17" s="600">
        <v>0.220317453145981</v>
      </c>
      <c r="D17" s="600">
        <v>0.25118654966354398</v>
      </c>
      <c r="E17" s="600">
        <v>7.4345171451568604E-2</v>
      </c>
      <c r="F17" s="600">
        <v>0.13025826215743999</v>
      </c>
      <c r="G17" s="600">
        <v>0.32389259338378901</v>
      </c>
      <c r="H17" s="606">
        <v>3.0862219333648699</v>
      </c>
    </row>
    <row r="18" spans="1:8" x14ac:dyDescent="0.2">
      <c r="A18" s="2" t="s">
        <v>37</v>
      </c>
      <c r="B18" s="603">
        <v>180</v>
      </c>
      <c r="C18" s="600">
        <v>6.8893820047378498E-2</v>
      </c>
      <c r="D18" s="600">
        <v>0.11483870446682</v>
      </c>
      <c r="E18" s="600">
        <v>2.98750810325146E-2</v>
      </c>
      <c r="F18" s="600">
        <v>0.12942299246788</v>
      </c>
      <c r="G18" s="600">
        <v>0.65696942806243896</v>
      </c>
      <c r="H18" s="606">
        <v>4.19073534011841</v>
      </c>
    </row>
    <row r="19" spans="1:8" x14ac:dyDescent="0.2">
      <c r="A19" s="2" t="s">
        <v>38</v>
      </c>
      <c r="B19" s="603">
        <v>55</v>
      </c>
      <c r="C19" s="600">
        <v>7.0415660738944993E-2</v>
      </c>
      <c r="D19" s="600">
        <v>0.14238148927688599</v>
      </c>
      <c r="E19" s="600">
        <v>5.72904385626316E-2</v>
      </c>
      <c r="F19" s="600">
        <v>0.26130032539367698</v>
      </c>
      <c r="G19" s="600">
        <v>0.46861210465431202</v>
      </c>
      <c r="H19" s="606">
        <v>3.91531157493591</v>
      </c>
    </row>
    <row r="20" spans="1:8" x14ac:dyDescent="0.2">
      <c r="A20" s="5" t="s">
        <v>39</v>
      </c>
      <c r="B20" s="602" t="s">
        <v>1</v>
      </c>
      <c r="C20" s="599" t="s">
        <v>1</v>
      </c>
      <c r="D20" s="599" t="s">
        <v>1</v>
      </c>
      <c r="E20" s="599" t="s">
        <v>1</v>
      </c>
      <c r="F20" s="599" t="s">
        <v>1</v>
      </c>
      <c r="G20" s="599" t="s">
        <v>1</v>
      </c>
      <c r="H20" s="605" t="s">
        <v>1</v>
      </c>
    </row>
    <row r="21" spans="1:8" x14ac:dyDescent="0.2">
      <c r="A21" s="2" t="s">
        <v>35</v>
      </c>
      <c r="B21" s="603">
        <v>648</v>
      </c>
      <c r="C21" s="600">
        <v>0.19373579323291801</v>
      </c>
      <c r="D21" s="600">
        <v>0.163200482726097</v>
      </c>
      <c r="E21" s="600">
        <v>0.102130822837353</v>
      </c>
      <c r="F21" s="600">
        <v>0.153921023011208</v>
      </c>
      <c r="G21" s="600">
        <v>0.38701188564300498</v>
      </c>
      <c r="H21" s="606">
        <v>3.3772726058960001</v>
      </c>
    </row>
    <row r="22" spans="1:8" x14ac:dyDescent="0.2">
      <c r="A22" s="2" t="s">
        <v>40</v>
      </c>
      <c r="B22" s="603">
        <v>21</v>
      </c>
      <c r="C22" s="600" t="s">
        <v>1</v>
      </c>
      <c r="D22" s="600" t="s">
        <v>1</v>
      </c>
      <c r="E22" s="600" t="s">
        <v>1</v>
      </c>
      <c r="F22" s="600" t="s">
        <v>1</v>
      </c>
      <c r="G22" s="600" t="s">
        <v>1</v>
      </c>
      <c r="H22" s="606" t="s">
        <v>1</v>
      </c>
    </row>
    <row r="23" spans="1:8" x14ac:dyDescent="0.2">
      <c r="A23" s="2" t="s">
        <v>41</v>
      </c>
      <c r="B23" s="603">
        <v>22</v>
      </c>
      <c r="C23" s="600" t="s">
        <v>1</v>
      </c>
      <c r="D23" s="600" t="s">
        <v>1</v>
      </c>
      <c r="E23" s="600" t="s">
        <v>1</v>
      </c>
      <c r="F23" s="600" t="s">
        <v>1</v>
      </c>
      <c r="G23" s="600" t="s">
        <v>1</v>
      </c>
      <c r="H23" s="606" t="s">
        <v>1</v>
      </c>
    </row>
    <row r="24" spans="1:8" x14ac:dyDescent="0.2">
      <c r="A24" s="2" t="s">
        <v>42</v>
      </c>
      <c r="B24" s="603">
        <v>2</v>
      </c>
      <c r="C24" s="600" t="s">
        <v>1</v>
      </c>
      <c r="D24" s="600" t="s">
        <v>1</v>
      </c>
      <c r="E24" s="600" t="s">
        <v>1</v>
      </c>
      <c r="F24" s="600" t="s">
        <v>1</v>
      </c>
      <c r="G24" s="600" t="s">
        <v>1</v>
      </c>
      <c r="H24" s="606" t="s">
        <v>1</v>
      </c>
    </row>
    <row r="25" spans="1:8" x14ac:dyDescent="0.2">
      <c r="A25" s="2" t="s">
        <v>43</v>
      </c>
      <c r="B25" s="603">
        <v>3</v>
      </c>
      <c r="C25" s="600" t="s">
        <v>1</v>
      </c>
      <c r="D25" s="600" t="s">
        <v>1</v>
      </c>
      <c r="E25" s="600" t="s">
        <v>1</v>
      </c>
      <c r="F25" s="600" t="s">
        <v>1</v>
      </c>
      <c r="G25" s="600" t="s">
        <v>1</v>
      </c>
      <c r="H25" s="606" t="s">
        <v>1</v>
      </c>
    </row>
    <row r="26" spans="1:8" x14ac:dyDescent="0.2">
      <c r="A26" s="2" t="s">
        <v>37</v>
      </c>
      <c r="B26" s="603">
        <v>180</v>
      </c>
      <c r="C26" s="600">
        <v>6.8893820047378498E-2</v>
      </c>
      <c r="D26" s="600">
        <v>0.11483870446682</v>
      </c>
      <c r="E26" s="600">
        <v>2.98750810325146E-2</v>
      </c>
      <c r="F26" s="600">
        <v>0.12942299246788</v>
      </c>
      <c r="G26" s="600">
        <v>0.65696942806243896</v>
      </c>
      <c r="H26" s="606">
        <v>4.19073534011841</v>
      </c>
    </row>
    <row r="27" spans="1:8" x14ac:dyDescent="0.2">
      <c r="A27" s="2" t="s">
        <v>44</v>
      </c>
      <c r="B27" s="603">
        <v>9</v>
      </c>
      <c r="C27" s="600" t="s">
        <v>1</v>
      </c>
      <c r="D27" s="600" t="s">
        <v>1</v>
      </c>
      <c r="E27" s="600" t="s">
        <v>1</v>
      </c>
      <c r="F27" s="600" t="s">
        <v>1</v>
      </c>
      <c r="G27" s="600" t="s">
        <v>1</v>
      </c>
      <c r="H27" s="606" t="s">
        <v>1</v>
      </c>
    </row>
    <row r="28" spans="1:8" x14ac:dyDescent="0.2">
      <c r="A28" s="2" t="s">
        <v>45</v>
      </c>
      <c r="B28" s="603">
        <v>43</v>
      </c>
      <c r="C28" s="600">
        <v>6.5544173121452304E-2</v>
      </c>
      <c r="D28" s="600">
        <v>0.16328391432762099</v>
      </c>
      <c r="E28" s="600">
        <v>5.1539681851863903E-2</v>
      </c>
      <c r="F28" s="600">
        <v>0.255182445049286</v>
      </c>
      <c r="G28" s="600">
        <v>0.464449793100357</v>
      </c>
      <c r="H28" s="606">
        <v>3.88970971107483</v>
      </c>
    </row>
    <row r="29" spans="1:8" x14ac:dyDescent="0.2">
      <c r="A29" s="5" t="s">
        <v>46</v>
      </c>
      <c r="B29" s="602" t="s">
        <v>1</v>
      </c>
      <c r="C29" s="599" t="s">
        <v>1</v>
      </c>
      <c r="D29" s="599" t="s">
        <v>1</v>
      </c>
      <c r="E29" s="599" t="s">
        <v>1</v>
      </c>
      <c r="F29" s="599" t="s">
        <v>1</v>
      </c>
      <c r="G29" s="599" t="s">
        <v>1</v>
      </c>
      <c r="H29" s="605" t="s">
        <v>1</v>
      </c>
    </row>
    <row r="30" spans="1:8" x14ac:dyDescent="0.2">
      <c r="A30" s="2" t="s">
        <v>47</v>
      </c>
      <c r="B30" s="603">
        <v>62</v>
      </c>
      <c r="C30" s="600">
        <v>7.7027469873428303E-2</v>
      </c>
      <c r="D30" s="600">
        <v>0.18620410561561601</v>
      </c>
      <c r="E30" s="600">
        <v>8.7300904095172896E-2</v>
      </c>
      <c r="F30" s="600">
        <v>0.11485624313354501</v>
      </c>
      <c r="G30" s="600">
        <v>0.53461128473281905</v>
      </c>
      <c r="H30" s="606">
        <v>3.8438198566436799</v>
      </c>
    </row>
    <row r="31" spans="1:8" x14ac:dyDescent="0.2">
      <c r="A31" s="2" t="s">
        <v>48</v>
      </c>
      <c r="B31" s="603">
        <v>225</v>
      </c>
      <c r="C31" s="600">
        <v>0.14988203346729301</v>
      </c>
      <c r="D31" s="600">
        <v>7.2314977645873996E-2</v>
      </c>
      <c r="E31" s="600">
        <v>9.9142074584960896E-2</v>
      </c>
      <c r="F31" s="600">
        <v>0.18365076184272799</v>
      </c>
      <c r="G31" s="600">
        <v>0.49501013755798301</v>
      </c>
      <c r="H31" s="606">
        <v>3.80159211158752</v>
      </c>
    </row>
    <row r="32" spans="1:8" x14ac:dyDescent="0.2">
      <c r="A32" s="2" t="s">
        <v>49</v>
      </c>
      <c r="B32" s="603">
        <v>160</v>
      </c>
      <c r="C32" s="600">
        <v>0.157783463597298</v>
      </c>
      <c r="D32" s="600">
        <v>0.150682523846626</v>
      </c>
      <c r="E32" s="600">
        <v>8.2888908684253707E-2</v>
      </c>
      <c r="F32" s="600">
        <v>0.15951649844646501</v>
      </c>
      <c r="G32" s="600">
        <v>0.449128597974777</v>
      </c>
      <c r="H32" s="606">
        <v>3.59152436256409</v>
      </c>
    </row>
    <row r="33" spans="1:8" x14ac:dyDescent="0.2">
      <c r="A33" s="2" t="s">
        <v>50</v>
      </c>
      <c r="B33" s="603">
        <v>430</v>
      </c>
      <c r="C33" s="600">
        <v>0.22152264416217801</v>
      </c>
      <c r="D33" s="600">
        <v>0.24446102976799</v>
      </c>
      <c r="E33" s="600">
        <v>6.8917155265808105E-2</v>
      </c>
      <c r="F33" s="600">
        <v>0.137574627995491</v>
      </c>
      <c r="G33" s="600">
        <v>0.32752454280853299</v>
      </c>
      <c r="H33" s="606">
        <v>3.1051173210143999</v>
      </c>
    </row>
    <row r="34" spans="1:8" x14ac:dyDescent="0.2">
      <c r="A34" s="5" t="s">
        <v>51</v>
      </c>
      <c r="B34" s="602" t="s">
        <v>1</v>
      </c>
      <c r="C34" s="599" t="s">
        <v>1</v>
      </c>
      <c r="D34" s="599" t="s">
        <v>1</v>
      </c>
      <c r="E34" s="599" t="s">
        <v>1</v>
      </c>
      <c r="F34" s="599" t="s">
        <v>1</v>
      </c>
      <c r="G34" s="599" t="s">
        <v>1</v>
      </c>
      <c r="H34" s="605" t="s">
        <v>1</v>
      </c>
    </row>
    <row r="35" spans="1:8" x14ac:dyDescent="0.2">
      <c r="A35" s="2" t="s">
        <v>52</v>
      </c>
      <c r="B35" s="603">
        <v>325</v>
      </c>
      <c r="C35" s="600">
        <v>7.7336855232715607E-2</v>
      </c>
      <c r="D35" s="600">
        <v>0.11010760068893399</v>
      </c>
      <c r="E35" s="600">
        <v>0.10193479806184801</v>
      </c>
      <c r="F35" s="600">
        <v>0.18383397161960599</v>
      </c>
      <c r="G35" s="600">
        <v>0.52678680419921897</v>
      </c>
      <c r="H35" s="606">
        <v>3.9726262092590301</v>
      </c>
    </row>
    <row r="36" spans="1:8" x14ac:dyDescent="0.2">
      <c r="A36" s="2" t="s">
        <v>53</v>
      </c>
      <c r="B36" s="603">
        <v>368</v>
      </c>
      <c r="C36" s="600">
        <v>0.13615982234478</v>
      </c>
      <c r="D36" s="600">
        <v>0.155621603131294</v>
      </c>
      <c r="E36" s="600">
        <v>8.4944523870945005E-2</v>
      </c>
      <c r="F36" s="600">
        <v>0.14574955403804801</v>
      </c>
      <c r="G36" s="600">
        <v>0.47752451896667503</v>
      </c>
      <c r="H36" s="606">
        <v>3.6728572845459002</v>
      </c>
    </row>
    <row r="37" spans="1:8" x14ac:dyDescent="0.2">
      <c r="A37" s="2" t="s">
        <v>54</v>
      </c>
      <c r="B37" s="603">
        <v>133</v>
      </c>
      <c r="C37" s="600">
        <v>0.41050285100936901</v>
      </c>
      <c r="D37" s="600">
        <v>0.32419264316558799</v>
      </c>
      <c r="E37" s="600">
        <v>3.0576368793845201E-2</v>
      </c>
      <c r="F37" s="600">
        <v>0.104275695979595</v>
      </c>
      <c r="G37" s="600">
        <v>0.13045242428779599</v>
      </c>
      <c r="H37" s="606">
        <v>2.2199821472168</v>
      </c>
    </row>
    <row r="38" spans="1:8" x14ac:dyDescent="0.2">
      <c r="A38" s="2" t="s">
        <v>55</v>
      </c>
      <c r="B38" s="603">
        <v>116</v>
      </c>
      <c r="C38" s="600">
        <v>0.46303203701973</v>
      </c>
      <c r="D38" s="600">
        <v>0.28840714693069502</v>
      </c>
      <c r="E38" s="600">
        <v>6.2261462211608901E-2</v>
      </c>
      <c r="F38" s="600">
        <v>5.6023050099611303E-2</v>
      </c>
      <c r="G38" s="600">
        <v>0.13027630746364599</v>
      </c>
      <c r="H38" s="606">
        <v>2.1021044254303001</v>
      </c>
    </row>
    <row r="39" spans="1:8" x14ac:dyDescent="0.2">
      <c r="A39" s="5" t="s">
        <v>56</v>
      </c>
      <c r="B39" s="602" t="s">
        <v>1</v>
      </c>
      <c r="C39" s="599" t="s">
        <v>1</v>
      </c>
      <c r="D39" s="599" t="s">
        <v>1</v>
      </c>
      <c r="E39" s="599" t="s">
        <v>1</v>
      </c>
      <c r="F39" s="599" t="s">
        <v>1</v>
      </c>
      <c r="G39" s="599" t="s">
        <v>1</v>
      </c>
      <c r="H39" s="605" t="s">
        <v>1</v>
      </c>
    </row>
    <row r="40" spans="1:8" x14ac:dyDescent="0.2">
      <c r="A40" s="2" t="s">
        <v>57</v>
      </c>
      <c r="B40" s="603">
        <v>829</v>
      </c>
      <c r="C40" s="600">
        <v>0.14730240404605899</v>
      </c>
      <c r="D40" s="600">
        <v>0.156042009592056</v>
      </c>
      <c r="E40" s="600">
        <v>9.1659866273403195E-2</v>
      </c>
      <c r="F40" s="600">
        <v>0.14056840538978599</v>
      </c>
      <c r="G40" s="600">
        <v>0.46442732214927701</v>
      </c>
      <c r="H40" s="606">
        <v>3.6187763214111301</v>
      </c>
    </row>
    <row r="41" spans="1:8" x14ac:dyDescent="0.2">
      <c r="A41" s="2" t="s">
        <v>58</v>
      </c>
      <c r="B41" s="603">
        <v>99</v>
      </c>
      <c r="C41" s="600">
        <v>0.24313473701477101</v>
      </c>
      <c r="D41" s="600">
        <v>0.20444601774215701</v>
      </c>
      <c r="E41" s="600">
        <v>5.5803529918193803E-2</v>
      </c>
      <c r="F41" s="600">
        <v>0.223942130804062</v>
      </c>
      <c r="G41" s="600">
        <v>0.27267357707023598</v>
      </c>
      <c r="H41" s="606">
        <v>3.07857370376587</v>
      </c>
    </row>
    <row r="42" spans="1:8" x14ac:dyDescent="0.2">
      <c r="A42" s="5" t="s">
        <v>59</v>
      </c>
      <c r="B42" s="602" t="s">
        <v>1</v>
      </c>
      <c r="C42" s="599" t="s">
        <v>1</v>
      </c>
      <c r="D42" s="599" t="s">
        <v>1</v>
      </c>
      <c r="E42" s="599" t="s">
        <v>1</v>
      </c>
      <c r="F42" s="599" t="s">
        <v>1</v>
      </c>
      <c r="G42" s="599" t="s">
        <v>1</v>
      </c>
      <c r="H42" s="605" t="s">
        <v>1</v>
      </c>
    </row>
    <row r="43" spans="1:8" x14ac:dyDescent="0.2">
      <c r="A43" s="2" t="s">
        <v>60</v>
      </c>
      <c r="B43" s="603">
        <v>713</v>
      </c>
      <c r="C43" s="600">
        <v>0.145627707242966</v>
      </c>
      <c r="D43" s="600">
        <v>0.15352739393711101</v>
      </c>
      <c r="E43" s="600">
        <v>9.7310274839401203E-2</v>
      </c>
      <c r="F43" s="600">
        <v>0.14594013988971699</v>
      </c>
      <c r="G43" s="600">
        <v>0.457594484090805</v>
      </c>
      <c r="H43" s="606">
        <v>3.6163463592529301</v>
      </c>
    </row>
    <row r="44" spans="1:8" x14ac:dyDescent="0.2">
      <c r="A44" s="2" t="s">
        <v>61</v>
      </c>
      <c r="B44" s="603">
        <v>137</v>
      </c>
      <c r="C44" s="600">
        <v>0.16234064102172899</v>
      </c>
      <c r="D44" s="600">
        <v>0.15467160940170299</v>
      </c>
      <c r="E44" s="600">
        <v>3.9805304259061799E-2</v>
      </c>
      <c r="F44" s="600">
        <v>0.142012864351273</v>
      </c>
      <c r="G44" s="600">
        <v>0.50116956233978305</v>
      </c>
      <c r="H44" s="606">
        <v>3.66499900817871</v>
      </c>
    </row>
    <row r="45" spans="1:8" x14ac:dyDescent="0.2">
      <c r="A45" s="2" t="s">
        <v>62</v>
      </c>
      <c r="B45" s="603">
        <v>86</v>
      </c>
      <c r="C45" s="600">
        <v>0.25016492605209401</v>
      </c>
      <c r="D45" s="600">
        <v>0.222269102931023</v>
      </c>
      <c r="E45" s="600">
        <v>6.3135363161563901E-2</v>
      </c>
      <c r="F45" s="600">
        <v>0.21357284486293801</v>
      </c>
      <c r="G45" s="600">
        <v>0.25085777044296298</v>
      </c>
      <c r="H45" s="606">
        <v>2.9926893711090101</v>
      </c>
    </row>
    <row r="46" spans="1:8" x14ac:dyDescent="0.2">
      <c r="A46" s="5" t="s">
        <v>63</v>
      </c>
      <c r="B46" s="602" t="s">
        <v>1</v>
      </c>
      <c r="C46" s="599" t="s">
        <v>1</v>
      </c>
      <c r="D46" s="599" t="s">
        <v>1</v>
      </c>
      <c r="E46" s="599" t="s">
        <v>1</v>
      </c>
      <c r="F46" s="599" t="s">
        <v>1</v>
      </c>
      <c r="G46" s="599" t="s">
        <v>1</v>
      </c>
      <c r="H46" s="605" t="s">
        <v>1</v>
      </c>
    </row>
    <row r="47" spans="1:8" x14ac:dyDescent="0.2">
      <c r="A47" s="2" t="s">
        <v>64</v>
      </c>
      <c r="B47" s="603">
        <v>113</v>
      </c>
      <c r="C47" s="600">
        <v>0.13808894157409701</v>
      </c>
      <c r="D47" s="600">
        <v>0.115395553410053</v>
      </c>
      <c r="E47" s="600">
        <v>8.7346166372299194E-2</v>
      </c>
      <c r="F47" s="600">
        <v>0.18873834609985399</v>
      </c>
      <c r="G47" s="600">
        <v>0.47043099999427801</v>
      </c>
      <c r="H47" s="606">
        <v>3.7380268573761</v>
      </c>
    </row>
    <row r="48" spans="1:8" x14ac:dyDescent="0.2">
      <c r="A48" s="2" t="s">
        <v>65</v>
      </c>
      <c r="B48" s="603">
        <v>65</v>
      </c>
      <c r="C48" s="600">
        <v>8.5103966295719105E-2</v>
      </c>
      <c r="D48" s="600">
        <v>0.21541851758956901</v>
      </c>
      <c r="E48" s="600">
        <v>0.201390996575356</v>
      </c>
      <c r="F48" s="600">
        <v>0.140763655304909</v>
      </c>
      <c r="G48" s="600">
        <v>0.35732284188270602</v>
      </c>
      <c r="H48" s="606">
        <v>3.4697828292846702</v>
      </c>
    </row>
    <row r="49" spans="1:8" x14ac:dyDescent="0.2">
      <c r="A49" s="2" t="s">
        <v>66</v>
      </c>
      <c r="B49" s="603">
        <v>124</v>
      </c>
      <c r="C49" s="600">
        <v>0.19199058413505601</v>
      </c>
      <c r="D49" s="600">
        <v>0.16080020368099199</v>
      </c>
      <c r="E49" s="600">
        <v>0.107579678297043</v>
      </c>
      <c r="F49" s="600">
        <v>0.170478701591492</v>
      </c>
      <c r="G49" s="600">
        <v>0.36915084719657898</v>
      </c>
      <c r="H49" s="606">
        <v>3.3639991283416699</v>
      </c>
    </row>
    <row r="50" spans="1:8" x14ac:dyDescent="0.2">
      <c r="A50" s="2" t="s">
        <v>67</v>
      </c>
      <c r="B50" s="603">
        <v>115</v>
      </c>
      <c r="C50" s="600">
        <v>0.14962875843048101</v>
      </c>
      <c r="D50" s="600">
        <v>0.13858343660831501</v>
      </c>
      <c r="E50" s="600">
        <v>0.101202465593815</v>
      </c>
      <c r="F50" s="600">
        <v>0.105469733476639</v>
      </c>
      <c r="G50" s="600">
        <v>0.50511562824249301</v>
      </c>
      <c r="H50" s="606">
        <v>3.6778600215911901</v>
      </c>
    </row>
    <row r="51" spans="1:8" x14ac:dyDescent="0.2">
      <c r="A51" s="2" t="s">
        <v>68</v>
      </c>
      <c r="B51" s="603">
        <v>124</v>
      </c>
      <c r="C51" s="600">
        <v>0.17186611890792799</v>
      </c>
      <c r="D51" s="600">
        <v>0.16058792173862499</v>
      </c>
      <c r="E51" s="600">
        <v>4.9175564199686099E-2</v>
      </c>
      <c r="F51" s="600">
        <v>0.135844081640244</v>
      </c>
      <c r="G51" s="600">
        <v>0.48252630233764598</v>
      </c>
      <c r="H51" s="606">
        <v>3.5965764522552499</v>
      </c>
    </row>
    <row r="52" spans="1:8" x14ac:dyDescent="0.2">
      <c r="A52" s="2" t="s">
        <v>69</v>
      </c>
      <c r="B52" s="603">
        <v>93</v>
      </c>
      <c r="C52" s="600">
        <v>0.182604134082794</v>
      </c>
      <c r="D52" s="600">
        <v>0.18123123049736001</v>
      </c>
      <c r="E52" s="600">
        <v>2.3343630135059398E-2</v>
      </c>
      <c r="F52" s="600">
        <v>0.17363697290420499</v>
      </c>
      <c r="G52" s="600">
        <v>0.439184039831161</v>
      </c>
      <c r="H52" s="606">
        <v>3.50556564331055</v>
      </c>
    </row>
    <row r="53" spans="1:8" x14ac:dyDescent="0.2">
      <c r="A53" s="2" t="s">
        <v>70</v>
      </c>
      <c r="B53" s="603">
        <v>46</v>
      </c>
      <c r="C53" s="600">
        <v>0.14491429924964899</v>
      </c>
      <c r="D53" s="600">
        <v>0.129115596413612</v>
      </c>
      <c r="E53" s="600">
        <v>5.7418763637542697E-2</v>
      </c>
      <c r="F53" s="600">
        <v>0.119355738162994</v>
      </c>
      <c r="G53" s="600">
        <v>0.54919558763503995</v>
      </c>
      <c r="H53" s="606">
        <v>3.7988028526306201</v>
      </c>
    </row>
    <row r="54" spans="1:8" x14ac:dyDescent="0.2">
      <c r="A54" s="2" t="s">
        <v>71</v>
      </c>
      <c r="B54" s="603">
        <v>95</v>
      </c>
      <c r="C54" s="600">
        <v>0.123469367623329</v>
      </c>
      <c r="D54" s="600">
        <v>0.17291860282421101</v>
      </c>
      <c r="E54" s="600">
        <v>0.102460704743862</v>
      </c>
      <c r="F54" s="600">
        <v>0.152640610933304</v>
      </c>
      <c r="G54" s="600">
        <v>0.44851070642471302</v>
      </c>
      <c r="H54" s="606">
        <v>3.6298046112060498</v>
      </c>
    </row>
    <row r="55" spans="1:8" x14ac:dyDescent="0.2">
      <c r="A55" s="2" t="s">
        <v>72</v>
      </c>
      <c r="B55" s="603">
        <v>50</v>
      </c>
      <c r="C55" s="600">
        <v>0.25188636779785201</v>
      </c>
      <c r="D55" s="600">
        <v>0.23622180521488201</v>
      </c>
      <c r="E55" s="600">
        <v>7.5457513332366902E-2</v>
      </c>
      <c r="F55" s="600">
        <v>7.6418668031692505E-2</v>
      </c>
      <c r="G55" s="600">
        <v>0.36001566052436801</v>
      </c>
      <c r="H55" s="606">
        <v>3.0564553737640399</v>
      </c>
    </row>
    <row r="56" spans="1:8" x14ac:dyDescent="0.2">
      <c r="A56" s="2" t="s">
        <v>73</v>
      </c>
      <c r="B56" s="603">
        <v>126</v>
      </c>
      <c r="C56" s="600">
        <v>0.23832826316356701</v>
      </c>
      <c r="D56" s="600">
        <v>0.153819561004639</v>
      </c>
      <c r="E56" s="600">
        <v>4.47605513036251E-2</v>
      </c>
      <c r="F56" s="600">
        <v>0.21165589988231701</v>
      </c>
      <c r="G56" s="600">
        <v>0.35143572092056302</v>
      </c>
      <c r="H56" s="606">
        <v>3.2840511798858598</v>
      </c>
    </row>
    <row r="57" spans="1:8" x14ac:dyDescent="0.2">
      <c r="A57" s="5" t="s">
        <v>74</v>
      </c>
      <c r="B57" s="602" t="s">
        <v>1</v>
      </c>
      <c r="C57" s="599" t="s">
        <v>1</v>
      </c>
      <c r="D57" s="599" t="s">
        <v>1</v>
      </c>
      <c r="E57" s="599" t="s">
        <v>1</v>
      </c>
      <c r="F57" s="599" t="s">
        <v>1</v>
      </c>
      <c r="G57" s="599" t="s">
        <v>1</v>
      </c>
      <c r="H57" s="605" t="s">
        <v>1</v>
      </c>
    </row>
    <row r="58" spans="1:8" x14ac:dyDescent="0.2">
      <c r="A58" s="2" t="s">
        <v>75</v>
      </c>
      <c r="B58" s="603">
        <v>113</v>
      </c>
      <c r="C58" s="600">
        <v>0.13808894157409701</v>
      </c>
      <c r="D58" s="600">
        <v>0.115395553410053</v>
      </c>
      <c r="E58" s="600">
        <v>8.7346166372299194E-2</v>
      </c>
      <c r="F58" s="600">
        <v>0.18873834609985399</v>
      </c>
      <c r="G58" s="600">
        <v>0.47043099999427801</v>
      </c>
      <c r="H58" s="606">
        <v>3.7380268573761</v>
      </c>
    </row>
    <row r="59" spans="1:8" x14ac:dyDescent="0.2">
      <c r="A59" s="2" t="s">
        <v>76</v>
      </c>
      <c r="B59" s="603">
        <v>578</v>
      </c>
      <c r="C59" s="600">
        <v>0.15772995352745101</v>
      </c>
      <c r="D59" s="600">
        <v>0.16490964591503099</v>
      </c>
      <c r="E59" s="600">
        <v>8.1984110176563305E-2</v>
      </c>
      <c r="F59" s="600">
        <v>0.14866040647029899</v>
      </c>
      <c r="G59" s="600">
        <v>0.44671589136123702</v>
      </c>
      <c r="H59" s="606">
        <v>3.5617225170135498</v>
      </c>
    </row>
    <row r="60" spans="1:8" x14ac:dyDescent="0.2">
      <c r="A60" s="2" t="s">
        <v>77</v>
      </c>
      <c r="B60" s="603">
        <v>175</v>
      </c>
      <c r="C60" s="600">
        <v>0.20777319371700301</v>
      </c>
      <c r="D60" s="600">
        <v>0.14607220888137801</v>
      </c>
      <c r="E60" s="600">
        <v>9.4814091920852703E-2</v>
      </c>
      <c r="F60" s="600">
        <v>0.14266435801982899</v>
      </c>
      <c r="G60" s="600">
        <v>0.408676147460938</v>
      </c>
      <c r="H60" s="606">
        <v>3.39839792251587</v>
      </c>
    </row>
    <row r="61" spans="1:8" x14ac:dyDescent="0.2">
      <c r="A61" s="2" t="s">
        <v>78</v>
      </c>
      <c r="B61" s="603">
        <v>85</v>
      </c>
      <c r="C61" s="600">
        <v>0.18710635602474199</v>
      </c>
      <c r="D61" s="600">
        <v>0.25946202874183699</v>
      </c>
      <c r="E61" s="600">
        <v>6.2382552772760398E-2</v>
      </c>
      <c r="F61" s="600">
        <v>0.18763227760791801</v>
      </c>
      <c r="G61" s="600">
        <v>0.303416788578033</v>
      </c>
      <c r="H61" s="606">
        <v>3.1607911586761501</v>
      </c>
    </row>
    <row r="62" spans="1:8" x14ac:dyDescent="0.2">
      <c r="A62" s="5" t="s">
        <v>79</v>
      </c>
      <c r="B62" s="602" t="s">
        <v>1</v>
      </c>
      <c r="C62" s="599" t="s">
        <v>1</v>
      </c>
      <c r="D62" s="599" t="s">
        <v>1</v>
      </c>
      <c r="E62" s="599" t="s">
        <v>1</v>
      </c>
      <c r="F62" s="599" t="s">
        <v>1</v>
      </c>
      <c r="G62" s="599" t="s">
        <v>1</v>
      </c>
      <c r="H62" s="605" t="s">
        <v>1</v>
      </c>
    </row>
    <row r="63" spans="1:8" x14ac:dyDescent="0.2">
      <c r="A63" s="2" t="s">
        <v>80</v>
      </c>
      <c r="B63" s="603">
        <v>765</v>
      </c>
      <c r="C63" s="600">
        <v>8.5432395339012104E-2</v>
      </c>
      <c r="D63" s="600">
        <v>0.13344606757163999</v>
      </c>
      <c r="E63" s="600">
        <v>9.5366910099983201E-2</v>
      </c>
      <c r="F63" s="600">
        <v>0.17564862966537501</v>
      </c>
      <c r="G63" s="600">
        <v>0.51010602712631203</v>
      </c>
      <c r="H63" s="606">
        <v>3.8915498256683301</v>
      </c>
    </row>
    <row r="64" spans="1:8" x14ac:dyDescent="0.2">
      <c r="A64" s="2" t="s">
        <v>81</v>
      </c>
      <c r="B64" s="603">
        <v>29</v>
      </c>
      <c r="C64" s="600" t="s">
        <v>1</v>
      </c>
      <c r="D64" s="600" t="s">
        <v>1</v>
      </c>
      <c r="E64" s="600" t="s">
        <v>1</v>
      </c>
      <c r="F64" s="600" t="s">
        <v>1</v>
      </c>
      <c r="G64" s="600" t="s">
        <v>1</v>
      </c>
      <c r="H64" s="606" t="s">
        <v>1</v>
      </c>
    </row>
    <row r="65" spans="1:8" x14ac:dyDescent="0.2">
      <c r="A65" s="2" t="s">
        <v>82</v>
      </c>
      <c r="B65" s="603">
        <v>54</v>
      </c>
      <c r="C65" s="600">
        <v>0.65859061479568504</v>
      </c>
      <c r="D65" s="600">
        <v>0.31995826959610002</v>
      </c>
      <c r="E65" s="600">
        <v>0</v>
      </c>
      <c r="F65" s="600">
        <v>7.0873168297111997E-3</v>
      </c>
      <c r="G65" s="600">
        <v>1.43638085573912E-2</v>
      </c>
      <c r="H65" s="606">
        <v>1.39867544174194</v>
      </c>
    </row>
    <row r="66" spans="1:8" x14ac:dyDescent="0.2">
      <c r="A66" s="2" t="s">
        <v>83</v>
      </c>
      <c r="B66" s="603">
        <v>91</v>
      </c>
      <c r="C66" s="600">
        <v>0.537006616592407</v>
      </c>
      <c r="D66" s="600">
        <v>0.35455796122550998</v>
      </c>
      <c r="E66" s="600">
        <v>6.1357669532299E-2</v>
      </c>
      <c r="F66" s="600">
        <v>4.35198806226254E-2</v>
      </c>
      <c r="G66" s="600">
        <v>3.5579106770455798E-3</v>
      </c>
      <c r="H66" s="606">
        <v>1.6220645904541</v>
      </c>
    </row>
    <row r="67" spans="1:8" x14ac:dyDescent="0.2">
      <c r="A67" s="5" t="s">
        <v>84</v>
      </c>
      <c r="B67" s="602" t="s">
        <v>1</v>
      </c>
      <c r="C67" s="599" t="s">
        <v>1</v>
      </c>
      <c r="D67" s="599" t="s">
        <v>1</v>
      </c>
      <c r="E67" s="599" t="s">
        <v>1</v>
      </c>
      <c r="F67" s="599" t="s">
        <v>1</v>
      </c>
      <c r="G67" s="599" t="s">
        <v>1</v>
      </c>
      <c r="H67" s="605" t="s">
        <v>1</v>
      </c>
    </row>
    <row r="68" spans="1:8" x14ac:dyDescent="0.2">
      <c r="A68" s="2" t="s">
        <v>85</v>
      </c>
      <c r="B68" s="603">
        <v>849</v>
      </c>
      <c r="C68" s="600">
        <v>0.175317898392677</v>
      </c>
      <c r="D68" s="600">
        <v>0.15852877497673001</v>
      </c>
      <c r="E68" s="600">
        <v>8.6675420403480502E-2</v>
      </c>
      <c r="F68" s="600">
        <v>0.15574198961257901</v>
      </c>
      <c r="G68" s="600">
        <v>0.42373591661453203</v>
      </c>
      <c r="H68" s="606">
        <v>3.4940493106842001</v>
      </c>
    </row>
    <row r="69" spans="1:8" x14ac:dyDescent="0.2">
      <c r="A69" s="2" t="s">
        <v>86</v>
      </c>
      <c r="B69" s="603">
        <v>16</v>
      </c>
      <c r="C69" s="600" t="s">
        <v>1</v>
      </c>
      <c r="D69" s="600" t="s">
        <v>1</v>
      </c>
      <c r="E69" s="600" t="s">
        <v>1</v>
      </c>
      <c r="F69" s="600" t="s">
        <v>1</v>
      </c>
      <c r="G69" s="600" t="s">
        <v>1</v>
      </c>
      <c r="H69" s="606" t="s">
        <v>1</v>
      </c>
    </row>
    <row r="70" spans="1:8" x14ac:dyDescent="0.2">
      <c r="A70" s="2" t="s">
        <v>87</v>
      </c>
      <c r="B70" s="603">
        <v>79</v>
      </c>
      <c r="C70" s="600">
        <v>5.1086626946926103E-2</v>
      </c>
      <c r="D70" s="600">
        <v>0.17619776725769001</v>
      </c>
      <c r="E70" s="600">
        <v>8.1343188881874098E-2</v>
      </c>
      <c r="F70" s="600">
        <v>0.101136349141598</v>
      </c>
      <c r="G70" s="600">
        <v>0.59023606777191195</v>
      </c>
      <c r="H70" s="606">
        <v>4.0032377243042001</v>
      </c>
    </row>
    <row r="71" spans="1:8" x14ac:dyDescent="0.2">
      <c r="A71" s="2" t="s">
        <v>88</v>
      </c>
      <c r="B71" s="603">
        <v>6</v>
      </c>
      <c r="C71" s="600" t="s">
        <v>1</v>
      </c>
      <c r="D71" s="600" t="s">
        <v>1</v>
      </c>
      <c r="E71" s="600" t="s">
        <v>1</v>
      </c>
      <c r="F71" s="600" t="s">
        <v>1</v>
      </c>
      <c r="G71" s="600" t="s">
        <v>1</v>
      </c>
      <c r="H71" s="606" t="s">
        <v>1</v>
      </c>
    </row>
    <row r="72" spans="1:8" x14ac:dyDescent="0.2">
      <c r="A72" s="5" t="s">
        <v>89</v>
      </c>
      <c r="B72" s="602" t="s">
        <v>1</v>
      </c>
      <c r="C72" s="599" t="s">
        <v>1</v>
      </c>
      <c r="D72" s="599" t="s">
        <v>1</v>
      </c>
      <c r="E72" s="599" t="s">
        <v>1</v>
      </c>
      <c r="F72" s="599" t="s">
        <v>1</v>
      </c>
      <c r="G72" s="599" t="s">
        <v>1</v>
      </c>
      <c r="H72" s="605" t="s">
        <v>1</v>
      </c>
    </row>
    <row r="73" spans="1:8" x14ac:dyDescent="0.2">
      <c r="A73" s="2" t="s">
        <v>89</v>
      </c>
      <c r="B73" s="603">
        <v>798</v>
      </c>
      <c r="C73" s="600">
        <v>0.15639334917068501</v>
      </c>
      <c r="D73" s="600">
        <v>0.144602805376053</v>
      </c>
      <c r="E73" s="600">
        <v>8.3124347031116499E-2</v>
      </c>
      <c r="F73" s="600">
        <v>0.148970991373062</v>
      </c>
      <c r="G73" s="600">
        <v>0.46690851449966397</v>
      </c>
      <c r="H73" s="606">
        <v>3.62539863586426</v>
      </c>
    </row>
    <row r="74" spans="1:8" x14ac:dyDescent="0.2">
      <c r="A74" s="2" t="s">
        <v>90</v>
      </c>
      <c r="B74" s="603">
        <v>148</v>
      </c>
      <c r="C74" s="600">
        <v>0.26131451129913302</v>
      </c>
      <c r="D74" s="600">
        <v>0.31401407718658397</v>
      </c>
      <c r="E74" s="600">
        <v>7.6871976256370503E-2</v>
      </c>
      <c r="F74" s="600">
        <v>0.198917075991631</v>
      </c>
      <c r="G74" s="600">
        <v>0.14888235926628099</v>
      </c>
      <c r="H74" s="606">
        <v>2.6600387096404998</v>
      </c>
    </row>
    <row r="75" spans="1:8" x14ac:dyDescent="0.2">
      <c r="A75" s="5" t="s">
        <v>91</v>
      </c>
      <c r="B75" s="602" t="s">
        <v>1</v>
      </c>
      <c r="C75" s="599" t="s">
        <v>1</v>
      </c>
      <c r="D75" s="599" t="s">
        <v>1</v>
      </c>
      <c r="E75" s="599" t="s">
        <v>1</v>
      </c>
      <c r="F75" s="599" t="s">
        <v>1</v>
      </c>
      <c r="G75" s="599" t="s">
        <v>1</v>
      </c>
      <c r="H75" s="605" t="s">
        <v>1</v>
      </c>
    </row>
    <row r="76" spans="1:8" x14ac:dyDescent="0.2">
      <c r="A76" s="2" t="s">
        <v>92</v>
      </c>
      <c r="B76" s="603">
        <v>415</v>
      </c>
      <c r="C76" s="600">
        <v>0.18866467475891099</v>
      </c>
      <c r="D76" s="600">
        <v>0.15548327565193201</v>
      </c>
      <c r="E76" s="600">
        <v>8.78877863287926E-2</v>
      </c>
      <c r="F76" s="600">
        <v>0.17395471036434201</v>
      </c>
      <c r="G76" s="600">
        <v>0.394009560346603</v>
      </c>
      <c r="H76" s="606">
        <v>3.4291610717773402</v>
      </c>
    </row>
    <row r="77" spans="1:8" x14ac:dyDescent="0.2">
      <c r="A77" s="2" t="s">
        <v>93</v>
      </c>
      <c r="B77" s="603">
        <v>184</v>
      </c>
      <c r="C77" s="600">
        <v>0.19132272899150801</v>
      </c>
      <c r="D77" s="600">
        <v>0.22998791933059701</v>
      </c>
      <c r="E77" s="600">
        <v>7.5718142092227894E-2</v>
      </c>
      <c r="F77" s="600">
        <v>0.11628632247447999</v>
      </c>
      <c r="G77" s="600">
        <v>0.38668489456176802</v>
      </c>
      <c r="H77" s="606">
        <v>3.2770226001739502</v>
      </c>
    </row>
    <row r="78" spans="1:8" x14ac:dyDescent="0.2">
      <c r="A78" s="2" t="s">
        <v>94</v>
      </c>
      <c r="B78" s="603">
        <v>341</v>
      </c>
      <c r="C78" s="600">
        <v>0.11886277794838</v>
      </c>
      <c r="D78" s="600">
        <v>0.13112050294876099</v>
      </c>
      <c r="E78" s="600">
        <v>8.4437437355518299E-2</v>
      </c>
      <c r="F78" s="600">
        <v>0.14780314266681699</v>
      </c>
      <c r="G78" s="600">
        <v>0.51777613162994396</v>
      </c>
      <c r="H78" s="606">
        <v>3.8145093917846702</v>
      </c>
    </row>
    <row r="79" spans="1:8" x14ac:dyDescent="0.2">
      <c r="A79" s="5" t="s">
        <v>95</v>
      </c>
      <c r="B79" s="602" t="s">
        <v>1</v>
      </c>
      <c r="C79" s="599" t="s">
        <v>1</v>
      </c>
      <c r="D79" s="599" t="s">
        <v>1</v>
      </c>
      <c r="E79" s="599" t="s">
        <v>1</v>
      </c>
      <c r="F79" s="599" t="s">
        <v>1</v>
      </c>
      <c r="G79" s="599" t="s">
        <v>1</v>
      </c>
      <c r="H79" s="605" t="s">
        <v>1</v>
      </c>
    </row>
    <row r="80" spans="1:8" x14ac:dyDescent="0.2">
      <c r="A80" s="2" t="s">
        <v>96</v>
      </c>
      <c r="B80" s="603">
        <v>214</v>
      </c>
      <c r="C80" s="600">
        <v>0.14108894765377</v>
      </c>
      <c r="D80" s="600">
        <v>0.201934203505516</v>
      </c>
      <c r="E80" s="600">
        <v>6.5822459757328006E-2</v>
      </c>
      <c r="F80" s="600">
        <v>0.141652137041092</v>
      </c>
      <c r="G80" s="600">
        <v>0.44950225949287398</v>
      </c>
      <c r="H80" s="606">
        <v>3.5565445423126198</v>
      </c>
    </row>
    <row r="81" spans="1:8" x14ac:dyDescent="0.2">
      <c r="A81" s="2" t="s">
        <v>97</v>
      </c>
      <c r="B81" s="603">
        <v>164</v>
      </c>
      <c r="C81" s="600">
        <v>0.19103051722049699</v>
      </c>
      <c r="D81" s="600">
        <v>0.15868911147117601</v>
      </c>
      <c r="E81" s="600">
        <v>9.6680350601673098E-2</v>
      </c>
      <c r="F81" s="600">
        <v>0.17127487063407901</v>
      </c>
      <c r="G81" s="600">
        <v>0.38232514262199402</v>
      </c>
      <c r="H81" s="606">
        <v>3.3951749801635702</v>
      </c>
    </row>
    <row r="82" spans="1:8" x14ac:dyDescent="0.2">
      <c r="A82" s="2" t="s">
        <v>98</v>
      </c>
      <c r="B82" s="603">
        <v>37</v>
      </c>
      <c r="C82" s="600">
        <v>0.21108281612396201</v>
      </c>
      <c r="D82" s="600">
        <v>9.8496362566947895E-2</v>
      </c>
      <c r="E82" s="600">
        <v>0.104081824421883</v>
      </c>
      <c r="F82" s="600">
        <v>0.161670953035355</v>
      </c>
      <c r="G82" s="600">
        <v>0.42466804385185197</v>
      </c>
      <c r="H82" s="606">
        <v>3.4903450012207</v>
      </c>
    </row>
    <row r="83" spans="1:8" x14ac:dyDescent="0.2">
      <c r="A83" s="2" t="s">
        <v>99</v>
      </c>
      <c r="B83" s="603">
        <v>114</v>
      </c>
      <c r="C83" s="600">
        <v>0.14006295800209001</v>
      </c>
      <c r="D83" s="600">
        <v>0.19488166272640201</v>
      </c>
      <c r="E83" s="600">
        <v>0.13456539809703799</v>
      </c>
      <c r="F83" s="600">
        <v>9.3865983188152299E-2</v>
      </c>
      <c r="G83" s="600">
        <v>0.43662399053573597</v>
      </c>
      <c r="H83" s="606">
        <v>3.4921064376831099</v>
      </c>
    </row>
    <row r="84" spans="1:8" x14ac:dyDescent="0.2">
      <c r="A84" s="2" t="s">
        <v>100</v>
      </c>
      <c r="B84" s="603">
        <v>44</v>
      </c>
      <c r="C84" s="600">
        <v>0.15336233377456701</v>
      </c>
      <c r="D84" s="600">
        <v>0.176751673221588</v>
      </c>
      <c r="E84" s="600">
        <v>4.5617233961820602E-2</v>
      </c>
      <c r="F84" s="600">
        <v>0.16991688311100001</v>
      </c>
      <c r="G84" s="600">
        <v>0.45435190200805697</v>
      </c>
      <c r="H84" s="606">
        <v>3.5951442718505899</v>
      </c>
    </row>
    <row r="85" spans="1:8" x14ac:dyDescent="0.2">
      <c r="A85" s="2" t="s">
        <v>101</v>
      </c>
      <c r="B85" s="603">
        <v>94</v>
      </c>
      <c r="C85" s="600">
        <v>0.17192107439041099</v>
      </c>
      <c r="D85" s="600">
        <v>0.12934622168540999</v>
      </c>
      <c r="E85" s="600">
        <v>5.4547902196645702E-2</v>
      </c>
      <c r="F85" s="600">
        <v>0.24869008362293199</v>
      </c>
      <c r="G85" s="600">
        <v>0.39549472928047202</v>
      </c>
      <c r="H85" s="606">
        <v>3.5664911270141602</v>
      </c>
    </row>
    <row r="86" spans="1:8" x14ac:dyDescent="0.2">
      <c r="A86" s="2" t="s">
        <v>102</v>
      </c>
      <c r="B86" s="603">
        <v>34</v>
      </c>
      <c r="C86" s="600">
        <v>0.102077536284924</v>
      </c>
      <c r="D86" s="600">
        <v>0.27868619561195401</v>
      </c>
      <c r="E86" s="600">
        <v>9.1668859124183696E-2</v>
      </c>
      <c r="F86" s="600">
        <v>0.161758452653885</v>
      </c>
      <c r="G86" s="600">
        <v>0.36580893397331199</v>
      </c>
      <c r="H86" s="606">
        <v>3.4105350971221902</v>
      </c>
    </row>
    <row r="87" spans="1:8" x14ac:dyDescent="0.2">
      <c r="A87" s="2" t="s">
        <v>103</v>
      </c>
      <c r="B87" s="603">
        <v>47</v>
      </c>
      <c r="C87" s="600">
        <v>0.37212938070297202</v>
      </c>
      <c r="D87" s="600">
        <v>0.22566027939319599</v>
      </c>
      <c r="E87" s="600">
        <v>4.2559690773487098E-2</v>
      </c>
      <c r="F87" s="600">
        <v>6.0961615294218098E-2</v>
      </c>
      <c r="G87" s="600">
        <v>0.29868903756141701</v>
      </c>
      <c r="H87" s="606">
        <v>2.6884207725524898</v>
      </c>
    </row>
    <row r="88" spans="1:8" x14ac:dyDescent="0.2">
      <c r="A88" s="2" t="s">
        <v>104</v>
      </c>
      <c r="B88" s="603">
        <v>186</v>
      </c>
      <c r="C88" s="600">
        <v>0.172137826681137</v>
      </c>
      <c r="D88" s="600">
        <v>0.115939110517502</v>
      </c>
      <c r="E88" s="600">
        <v>7.30312615633011E-2</v>
      </c>
      <c r="F88" s="600">
        <v>0.15144926309585599</v>
      </c>
      <c r="G88" s="600">
        <v>0.48744255304336498</v>
      </c>
      <c r="H88" s="606">
        <v>3.6661195755004901</v>
      </c>
    </row>
    <row r="89" spans="1:8" x14ac:dyDescent="0.2">
      <c r="A89" s="5" t="s">
        <v>105</v>
      </c>
      <c r="B89" s="602" t="s">
        <v>1</v>
      </c>
      <c r="C89" s="599" t="s">
        <v>1</v>
      </c>
      <c r="D89" s="599" t="s">
        <v>1</v>
      </c>
      <c r="E89" s="599" t="s">
        <v>1</v>
      </c>
      <c r="F89" s="599" t="s">
        <v>1</v>
      </c>
      <c r="G89" s="599" t="s">
        <v>1</v>
      </c>
      <c r="H89" s="605" t="s">
        <v>1</v>
      </c>
    </row>
    <row r="90" spans="1:8" x14ac:dyDescent="0.2">
      <c r="A90" s="2" t="s">
        <v>106</v>
      </c>
      <c r="B90" s="603">
        <v>118</v>
      </c>
      <c r="C90" s="600">
        <v>0.16945885121822399</v>
      </c>
      <c r="D90" s="600">
        <v>0.18278805911540999</v>
      </c>
      <c r="E90" s="600">
        <v>7.69981294870377E-2</v>
      </c>
      <c r="F90" s="600">
        <v>0.15880617499351499</v>
      </c>
      <c r="G90" s="600">
        <v>0.41194880008697499</v>
      </c>
      <c r="H90" s="606">
        <v>3.46099805831909</v>
      </c>
    </row>
    <row r="91" spans="1:8" x14ac:dyDescent="0.2">
      <c r="A91" s="2" t="s">
        <v>107</v>
      </c>
      <c r="B91" s="603">
        <v>236</v>
      </c>
      <c r="C91" s="600">
        <v>0.18069753050804099</v>
      </c>
      <c r="D91" s="600">
        <v>9.4100005924701705E-2</v>
      </c>
      <c r="E91" s="600">
        <v>0.10109103471040699</v>
      </c>
      <c r="F91" s="600">
        <v>0.184095129370689</v>
      </c>
      <c r="G91" s="600">
        <v>0.44001629948616</v>
      </c>
      <c r="H91" s="606">
        <v>3.60863256454468</v>
      </c>
    </row>
    <row r="92" spans="1:8" x14ac:dyDescent="0.2">
      <c r="A92" s="2" t="s">
        <v>108</v>
      </c>
      <c r="B92" s="603">
        <v>438</v>
      </c>
      <c r="C92" s="600">
        <v>0.17041741311550099</v>
      </c>
      <c r="D92" s="600">
        <v>0.198063135147095</v>
      </c>
      <c r="E92" s="600">
        <v>7.8182227909565E-2</v>
      </c>
      <c r="F92" s="600">
        <v>0.122759304940701</v>
      </c>
      <c r="G92" s="600">
        <v>0.43057790398597701</v>
      </c>
      <c r="H92" s="606">
        <v>3.4450170993804901</v>
      </c>
    </row>
    <row r="93" spans="1:8" x14ac:dyDescent="0.2">
      <c r="A93" s="2" t="s">
        <v>109</v>
      </c>
      <c r="B93" s="603">
        <v>82</v>
      </c>
      <c r="C93" s="600">
        <v>0.14859867095947299</v>
      </c>
      <c r="D93" s="600">
        <v>0.208144575357437</v>
      </c>
      <c r="E93" s="600">
        <v>6.2674760818481404E-2</v>
      </c>
      <c r="F93" s="600">
        <v>0.21491815149784099</v>
      </c>
      <c r="G93" s="600">
        <v>0.36566382646560702</v>
      </c>
      <c r="H93" s="606">
        <v>3.4409039020538299</v>
      </c>
    </row>
    <row r="94" spans="1:8" x14ac:dyDescent="0.2">
      <c r="A94" s="5" t="s">
        <v>110</v>
      </c>
      <c r="B94" s="602" t="s">
        <v>1</v>
      </c>
      <c r="C94" s="599" t="s">
        <v>1</v>
      </c>
      <c r="D94" s="599" t="s">
        <v>1</v>
      </c>
      <c r="E94" s="599" t="s">
        <v>1</v>
      </c>
      <c r="F94" s="599" t="s">
        <v>1</v>
      </c>
      <c r="G94" s="599" t="s">
        <v>1</v>
      </c>
      <c r="H94" s="605" t="s">
        <v>1</v>
      </c>
    </row>
    <row r="95" spans="1:8" x14ac:dyDescent="0.2">
      <c r="A95" s="2" t="s">
        <v>106</v>
      </c>
      <c r="B95" s="603">
        <v>192</v>
      </c>
      <c r="C95" s="600">
        <v>0.20459285378456099</v>
      </c>
      <c r="D95" s="600">
        <v>0.132194504141808</v>
      </c>
      <c r="E95" s="600">
        <v>7.0470444858074202E-2</v>
      </c>
      <c r="F95" s="600">
        <v>0.153609618544579</v>
      </c>
      <c r="G95" s="600">
        <v>0.439132571220398</v>
      </c>
      <c r="H95" s="606">
        <v>3.4904944896697998</v>
      </c>
    </row>
    <row r="96" spans="1:8" x14ac:dyDescent="0.2">
      <c r="A96" s="2" t="s">
        <v>107</v>
      </c>
      <c r="B96" s="603">
        <v>284</v>
      </c>
      <c r="C96" s="600">
        <v>0.15863698720932001</v>
      </c>
      <c r="D96" s="600">
        <v>0.154577761888504</v>
      </c>
      <c r="E96" s="600">
        <v>9.6561126410961207E-2</v>
      </c>
      <c r="F96" s="600">
        <v>0.16185167431831399</v>
      </c>
      <c r="G96" s="600">
        <v>0.428372472524643</v>
      </c>
      <c r="H96" s="606">
        <v>3.5467448234558101</v>
      </c>
    </row>
    <row r="97" spans="1:8" x14ac:dyDescent="0.2">
      <c r="A97" s="2" t="s">
        <v>108</v>
      </c>
      <c r="B97" s="603">
        <v>354</v>
      </c>
      <c r="C97" s="600">
        <v>0.15488666296005199</v>
      </c>
      <c r="D97" s="600">
        <v>0.19523872435092901</v>
      </c>
      <c r="E97" s="600">
        <v>8.5175096988678006E-2</v>
      </c>
      <c r="F97" s="600">
        <v>0.13365331292152399</v>
      </c>
      <c r="G97" s="600">
        <v>0.43104618787765497</v>
      </c>
      <c r="H97" s="606">
        <v>3.49073362350464</v>
      </c>
    </row>
    <row r="98" spans="1:8" x14ac:dyDescent="0.2">
      <c r="A98" s="2" t="s">
        <v>109</v>
      </c>
      <c r="B98" s="603">
        <v>44</v>
      </c>
      <c r="C98" s="600">
        <v>0.217251747846603</v>
      </c>
      <c r="D98" s="600">
        <v>0.221720650792122</v>
      </c>
      <c r="E98" s="600">
        <v>4.6254813671112102E-2</v>
      </c>
      <c r="F98" s="600">
        <v>0.26653373241424599</v>
      </c>
      <c r="G98" s="600">
        <v>0.248239040374756</v>
      </c>
      <c r="H98" s="606">
        <v>3.1067876815795898</v>
      </c>
    </row>
    <row r="99" spans="1:8" x14ac:dyDescent="0.2">
      <c r="A99" s="5" t="s">
        <v>111</v>
      </c>
      <c r="B99" s="602" t="s">
        <v>1</v>
      </c>
      <c r="C99" s="599" t="s">
        <v>1</v>
      </c>
      <c r="D99" s="599" t="s">
        <v>1</v>
      </c>
      <c r="E99" s="599" t="s">
        <v>1</v>
      </c>
      <c r="F99" s="599" t="s">
        <v>1</v>
      </c>
      <c r="G99" s="599" t="s">
        <v>1</v>
      </c>
      <c r="H99" s="605" t="s">
        <v>1</v>
      </c>
    </row>
    <row r="100" spans="1:8" x14ac:dyDescent="0.2">
      <c r="A100" s="2" t="s">
        <v>112</v>
      </c>
      <c r="B100" s="603">
        <v>67</v>
      </c>
      <c r="C100" s="600">
        <v>0.103942416608334</v>
      </c>
      <c r="D100" s="600">
        <v>7.2442643344402299E-2</v>
      </c>
      <c r="E100" s="600">
        <v>9.6610702574253096E-2</v>
      </c>
      <c r="F100" s="600">
        <v>0.19717222452163699</v>
      </c>
      <c r="G100" s="600">
        <v>0.52983200550079301</v>
      </c>
      <c r="H100" s="606">
        <v>3.9765088558196999</v>
      </c>
    </row>
    <row r="101" spans="1:8" x14ac:dyDescent="0.2">
      <c r="A101" s="2" t="s">
        <v>113</v>
      </c>
      <c r="B101" s="603">
        <v>203</v>
      </c>
      <c r="C101" s="600">
        <v>0.188372448086739</v>
      </c>
      <c r="D101" s="600">
        <v>0.185289546847343</v>
      </c>
      <c r="E101" s="600">
        <v>9.7773797810077695E-2</v>
      </c>
      <c r="F101" s="600">
        <v>0.16005051136016801</v>
      </c>
      <c r="G101" s="600">
        <v>0.368513703346252</v>
      </c>
      <c r="H101" s="606">
        <v>3.33504343032837</v>
      </c>
    </row>
    <row r="102" spans="1:8" x14ac:dyDescent="0.2">
      <c r="A102" s="2" t="s">
        <v>114</v>
      </c>
      <c r="B102" s="603">
        <v>232</v>
      </c>
      <c r="C102" s="600">
        <v>0.31358793377876298</v>
      </c>
      <c r="D102" s="600">
        <v>0.21022987365722701</v>
      </c>
      <c r="E102" s="600">
        <v>9.3674652278423295E-2</v>
      </c>
      <c r="F102" s="600">
        <v>0.10885845124721499</v>
      </c>
      <c r="G102" s="600">
        <v>0.27364909648895303</v>
      </c>
      <c r="H102" s="606">
        <v>2.8187508583068799</v>
      </c>
    </row>
    <row r="103" spans="1:8" x14ac:dyDescent="0.2">
      <c r="A103" s="2" t="s">
        <v>115</v>
      </c>
      <c r="B103" s="603">
        <v>146</v>
      </c>
      <c r="C103" s="600">
        <v>0.163996040821075</v>
      </c>
      <c r="D103" s="600">
        <v>0.21372926235199</v>
      </c>
      <c r="E103" s="600">
        <v>6.9720417261123699E-2</v>
      </c>
      <c r="F103" s="600">
        <v>0.23305733501911199</v>
      </c>
      <c r="G103" s="600">
        <v>0.319496929645538</v>
      </c>
      <c r="H103" s="606">
        <v>3.3303298950195299</v>
      </c>
    </row>
    <row r="104" spans="1:8" x14ac:dyDescent="0.2">
      <c r="A104" s="2" t="s">
        <v>116</v>
      </c>
      <c r="B104" s="603">
        <v>124</v>
      </c>
      <c r="C104" s="600">
        <v>7.9937450587749495E-2</v>
      </c>
      <c r="D104" s="600">
        <v>0.13752229511737801</v>
      </c>
      <c r="E104" s="600">
        <v>0.10302193462848699</v>
      </c>
      <c r="F104" s="600">
        <v>0.13686186075210599</v>
      </c>
      <c r="G104" s="600">
        <v>0.54265648126602195</v>
      </c>
      <c r="H104" s="606">
        <v>3.9247775077819802</v>
      </c>
    </row>
    <row r="105" spans="1:8" x14ac:dyDescent="0.2">
      <c r="A105" s="2" t="s">
        <v>117</v>
      </c>
      <c r="B105" s="603">
        <v>108</v>
      </c>
      <c r="C105" s="600">
        <v>4.7175906598567997E-2</v>
      </c>
      <c r="D105" s="600">
        <v>0.12979179620742801</v>
      </c>
      <c r="E105" s="600">
        <v>6.1359468847513199E-2</v>
      </c>
      <c r="F105" s="600">
        <v>0.11270955950021699</v>
      </c>
      <c r="G105" s="600">
        <v>0.64896327257156405</v>
      </c>
      <c r="H105" s="606">
        <v>4.1864924430847203</v>
      </c>
    </row>
    <row r="106" spans="1:8" x14ac:dyDescent="0.2">
      <c r="A106" s="2" t="s">
        <v>118</v>
      </c>
      <c r="B106" s="603">
        <v>62</v>
      </c>
      <c r="C106" s="600">
        <v>9.8415330052375793E-2</v>
      </c>
      <c r="D106" s="600">
        <v>7.3327533900737804E-2</v>
      </c>
      <c r="E106" s="600">
        <v>0</v>
      </c>
      <c r="F106" s="600">
        <v>0.10348561406135599</v>
      </c>
      <c r="G106" s="600">
        <v>0.72477149963378895</v>
      </c>
      <c r="H106" s="606">
        <v>4.2828702926635698</v>
      </c>
    </row>
    <row r="107" spans="1:8" x14ac:dyDescent="0.2">
      <c r="A107" s="5" t="s">
        <v>111</v>
      </c>
      <c r="B107" s="602" t="s">
        <v>1</v>
      </c>
      <c r="C107" s="599" t="s">
        <v>1</v>
      </c>
      <c r="D107" s="599" t="s">
        <v>1</v>
      </c>
      <c r="E107" s="599" t="s">
        <v>1</v>
      </c>
      <c r="F107" s="599" t="s">
        <v>1</v>
      </c>
      <c r="G107" s="599" t="s">
        <v>1</v>
      </c>
      <c r="H107" s="605" t="s">
        <v>1</v>
      </c>
    </row>
    <row r="108" spans="1:8" x14ac:dyDescent="0.2">
      <c r="A108" s="2" t="s">
        <v>119</v>
      </c>
      <c r="B108" s="603">
        <v>270</v>
      </c>
      <c r="C108" s="600">
        <v>0.15945805609226199</v>
      </c>
      <c r="D108" s="600">
        <v>0.14664335548877699</v>
      </c>
      <c r="E108" s="600">
        <v>9.7375474870204898E-2</v>
      </c>
      <c r="F108" s="600">
        <v>0.172763422131538</v>
      </c>
      <c r="G108" s="600">
        <v>0.42375969886779802</v>
      </c>
      <c r="H108" s="606">
        <v>3.5547232627868701</v>
      </c>
    </row>
    <row r="109" spans="1:8" x14ac:dyDescent="0.2">
      <c r="A109" s="2" t="s">
        <v>120</v>
      </c>
      <c r="B109" s="603">
        <v>314</v>
      </c>
      <c r="C109" s="600">
        <v>0.28080907464027399</v>
      </c>
      <c r="D109" s="600">
        <v>0.20553901791572601</v>
      </c>
      <c r="E109" s="600">
        <v>8.4464520215988201E-2</v>
      </c>
      <c r="F109" s="600">
        <v>0.142033562064171</v>
      </c>
      <c r="G109" s="600">
        <v>0.287153840065002</v>
      </c>
      <c r="H109" s="606">
        <v>2.9491839408874498</v>
      </c>
    </row>
    <row r="110" spans="1:8" x14ac:dyDescent="0.2">
      <c r="A110" s="2" t="s">
        <v>121</v>
      </c>
      <c r="B110" s="603">
        <v>188</v>
      </c>
      <c r="C110" s="600">
        <v>9.5858298242092105E-2</v>
      </c>
      <c r="D110" s="600">
        <v>0.16852080821991</v>
      </c>
      <c r="E110" s="600">
        <v>9.6681244671344799E-2</v>
      </c>
      <c r="F110" s="600">
        <v>0.166270211338997</v>
      </c>
      <c r="G110" s="600">
        <v>0.47266945242881803</v>
      </c>
      <c r="H110" s="606">
        <v>3.75137162208557</v>
      </c>
    </row>
    <row r="111" spans="1:8" x14ac:dyDescent="0.2">
      <c r="A111" s="2" t="s">
        <v>122</v>
      </c>
      <c r="B111" s="603">
        <v>170</v>
      </c>
      <c r="C111" s="600">
        <v>6.6232219338417095E-2</v>
      </c>
      <c r="D111" s="600">
        <v>0.108792334794998</v>
      </c>
      <c r="E111" s="600">
        <v>3.8539439439773601E-2</v>
      </c>
      <c r="F111" s="600">
        <v>0.10927911102771801</v>
      </c>
      <c r="G111" s="600">
        <v>0.67715692520141602</v>
      </c>
      <c r="H111" s="606">
        <v>4.2223362922668501</v>
      </c>
    </row>
    <row r="112" spans="1:8" x14ac:dyDescent="0.2">
      <c r="A112" s="5" t="s">
        <v>111</v>
      </c>
      <c r="B112" s="602" t="s">
        <v>1</v>
      </c>
      <c r="C112" s="599" t="s">
        <v>1</v>
      </c>
      <c r="D112" s="599" t="s">
        <v>1</v>
      </c>
      <c r="E112" s="599" t="s">
        <v>1</v>
      </c>
      <c r="F112" s="599" t="s">
        <v>1</v>
      </c>
      <c r="G112" s="599" t="s">
        <v>1</v>
      </c>
      <c r="H112" s="605" t="s">
        <v>1</v>
      </c>
    </row>
    <row r="113" spans="1:8" x14ac:dyDescent="0.2">
      <c r="A113" s="2" t="s">
        <v>119</v>
      </c>
      <c r="B113" s="603">
        <v>270</v>
      </c>
      <c r="C113" s="600">
        <v>0.15945805609226199</v>
      </c>
      <c r="D113" s="600">
        <v>0.14664335548877699</v>
      </c>
      <c r="E113" s="600">
        <v>9.7375474870204898E-2</v>
      </c>
      <c r="F113" s="600">
        <v>0.172763422131538</v>
      </c>
      <c r="G113" s="600">
        <v>0.42375969886779802</v>
      </c>
      <c r="H113" s="606">
        <v>3.5547232627868701</v>
      </c>
    </row>
    <row r="114" spans="1:8" x14ac:dyDescent="0.2">
      <c r="A114" s="2" t="s">
        <v>123</v>
      </c>
      <c r="B114" s="603">
        <v>378</v>
      </c>
      <c r="C114" s="600">
        <v>0.253591477870941</v>
      </c>
      <c r="D114" s="600">
        <v>0.21163336932659099</v>
      </c>
      <c r="E114" s="600">
        <v>8.4067389369010898E-2</v>
      </c>
      <c r="F114" s="600">
        <v>0.158670589327812</v>
      </c>
      <c r="G114" s="600">
        <v>0.29203718900680498</v>
      </c>
      <c r="H114" s="606">
        <v>3.0239286422729501</v>
      </c>
    </row>
    <row r="115" spans="1:8" x14ac:dyDescent="0.2">
      <c r="A115" s="2" t="s">
        <v>124</v>
      </c>
      <c r="B115" s="603">
        <v>294</v>
      </c>
      <c r="C115" s="600">
        <v>7.3229633271694197E-2</v>
      </c>
      <c r="D115" s="600">
        <v>0.123460851609707</v>
      </c>
      <c r="E115" s="600">
        <v>7.1461953222751604E-2</v>
      </c>
      <c r="F115" s="600">
        <v>0.12336190789937999</v>
      </c>
      <c r="G115" s="600">
        <v>0.60848563909530595</v>
      </c>
      <c r="H115" s="606">
        <v>4.07041311264038</v>
      </c>
    </row>
    <row r="116" spans="1:8" x14ac:dyDescent="0.2">
      <c r="A116" s="5" t="s">
        <v>125</v>
      </c>
      <c r="B116" s="602" t="s">
        <v>1</v>
      </c>
      <c r="C116" s="599" t="s">
        <v>1</v>
      </c>
      <c r="D116" s="599" t="s">
        <v>1</v>
      </c>
      <c r="E116" s="599" t="s">
        <v>1</v>
      </c>
      <c r="F116" s="599" t="s">
        <v>1</v>
      </c>
      <c r="G116" s="599" t="s">
        <v>1</v>
      </c>
      <c r="H116" s="605" t="s">
        <v>1</v>
      </c>
    </row>
    <row r="117" spans="1:8" x14ac:dyDescent="0.2">
      <c r="A117" s="2" t="s">
        <v>126</v>
      </c>
      <c r="B117" s="603">
        <v>139</v>
      </c>
      <c r="C117" s="600">
        <v>0.190646842122078</v>
      </c>
      <c r="D117" s="600">
        <v>0.167449310421944</v>
      </c>
      <c r="E117" s="600">
        <v>7.0804432034492507E-2</v>
      </c>
      <c r="F117" s="600">
        <v>0.145319268107414</v>
      </c>
      <c r="G117" s="600">
        <v>0.42578014731407199</v>
      </c>
      <c r="H117" s="606">
        <v>3.4481365680694598</v>
      </c>
    </row>
    <row r="118" spans="1:8" x14ac:dyDescent="0.2">
      <c r="A118" s="2" t="s">
        <v>127</v>
      </c>
      <c r="B118" s="603">
        <v>34</v>
      </c>
      <c r="C118" s="600">
        <v>0.22302058339118999</v>
      </c>
      <c r="D118" s="600">
        <v>6.1329096555709797E-2</v>
      </c>
      <c r="E118" s="600">
        <v>0.105602905154228</v>
      </c>
      <c r="F118" s="600">
        <v>9.3607030808925601E-2</v>
      </c>
      <c r="G118" s="600">
        <v>0.51644039154052701</v>
      </c>
      <c r="H118" s="606">
        <v>3.6191174983978298</v>
      </c>
    </row>
    <row r="119" spans="1:8" x14ac:dyDescent="0.2">
      <c r="A119" s="2" t="s">
        <v>128</v>
      </c>
      <c r="B119" s="603">
        <v>60</v>
      </c>
      <c r="C119" s="600">
        <v>0.13929088413715399</v>
      </c>
      <c r="D119" s="600">
        <v>7.9869449138641399E-2</v>
      </c>
      <c r="E119" s="600">
        <v>2.5240205228328701E-2</v>
      </c>
      <c r="F119" s="600">
        <v>0.20627173781395</v>
      </c>
      <c r="G119" s="600">
        <v>0.54932773113250699</v>
      </c>
      <c r="H119" s="606">
        <v>3.9464759826660201</v>
      </c>
    </row>
    <row r="120" spans="1:8" x14ac:dyDescent="0.2">
      <c r="A120" s="2" t="s">
        <v>129</v>
      </c>
      <c r="B120" s="603">
        <v>121</v>
      </c>
      <c r="C120" s="600">
        <v>0.16300427913665799</v>
      </c>
      <c r="D120" s="600">
        <v>0.120784133672714</v>
      </c>
      <c r="E120" s="600">
        <v>0.15198779106140101</v>
      </c>
      <c r="F120" s="600">
        <v>0.22295218706131001</v>
      </c>
      <c r="G120" s="600">
        <v>0.34127160906791698</v>
      </c>
      <c r="H120" s="606">
        <v>3.4587028026580802</v>
      </c>
    </row>
    <row r="121" spans="1:8" x14ac:dyDescent="0.2">
      <c r="A121" s="2" t="s">
        <v>130</v>
      </c>
      <c r="B121" s="603">
        <v>123</v>
      </c>
      <c r="C121" s="600">
        <v>0.181203082203865</v>
      </c>
      <c r="D121" s="600">
        <v>0.19902023673057601</v>
      </c>
      <c r="E121" s="600">
        <v>6.1107710003852803E-2</v>
      </c>
      <c r="F121" s="600">
        <v>0.102301828563213</v>
      </c>
      <c r="G121" s="600">
        <v>0.45636713504791299</v>
      </c>
      <c r="H121" s="606">
        <v>3.4536097049713099</v>
      </c>
    </row>
    <row r="122" spans="1:8" x14ac:dyDescent="0.2">
      <c r="A122" s="2" t="s">
        <v>131</v>
      </c>
      <c r="B122" s="603">
        <v>92</v>
      </c>
      <c r="C122" s="600">
        <v>0.12223976105451601</v>
      </c>
      <c r="D122" s="600">
        <v>0.20141209661960599</v>
      </c>
      <c r="E122" s="600">
        <v>0.111830897629261</v>
      </c>
      <c r="F122" s="600">
        <v>8.5551716387271895E-2</v>
      </c>
      <c r="G122" s="600">
        <v>0.47896552085876498</v>
      </c>
      <c r="H122" s="606">
        <v>3.5975911617279102</v>
      </c>
    </row>
    <row r="123" spans="1:8" x14ac:dyDescent="0.2">
      <c r="A123" s="2" t="s">
        <v>132</v>
      </c>
      <c r="B123" s="603">
        <v>43</v>
      </c>
      <c r="C123" s="600">
        <v>0.17148402333259599</v>
      </c>
      <c r="D123" s="600">
        <v>0.13285921514034299</v>
      </c>
      <c r="E123" s="600">
        <v>9.7321234643459306E-2</v>
      </c>
      <c r="F123" s="600">
        <v>0.187828198075294</v>
      </c>
      <c r="G123" s="600">
        <v>0.410507321357727</v>
      </c>
      <c r="H123" s="606">
        <v>3.5330157279968302</v>
      </c>
    </row>
    <row r="124" spans="1:8" x14ac:dyDescent="0.2">
      <c r="A124" s="3" t="s">
        <v>133</v>
      </c>
      <c r="B124" s="604">
        <v>262</v>
      </c>
      <c r="C124" s="601">
        <v>0.17707033455371901</v>
      </c>
      <c r="D124" s="601">
        <v>0.21279446780681599</v>
      </c>
      <c r="E124" s="601">
        <v>6.6548749804496807E-2</v>
      </c>
      <c r="F124" s="601">
        <v>0.16503734886646301</v>
      </c>
      <c r="G124" s="601">
        <v>0.37854909896850603</v>
      </c>
      <c r="H124" s="607">
        <v>3.3552005290985099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423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11" t="s">
        <v>1</v>
      </c>
      <c r="C6" s="608" t="s">
        <v>1</v>
      </c>
      <c r="D6" s="608" t="s">
        <v>1</v>
      </c>
      <c r="E6" s="608" t="s">
        <v>1</v>
      </c>
      <c r="F6" s="608" t="s">
        <v>1</v>
      </c>
      <c r="G6" s="608" t="s">
        <v>1</v>
      </c>
      <c r="H6" s="614" t="s">
        <v>1</v>
      </c>
    </row>
    <row r="7" spans="1:8" x14ac:dyDescent="0.2">
      <c r="A7" s="2" t="s">
        <v>26</v>
      </c>
      <c r="B7" s="612">
        <v>1066</v>
      </c>
      <c r="C7" s="609">
        <v>0.56191724538803101</v>
      </c>
      <c r="D7" s="609">
        <v>0.36603489518165599</v>
      </c>
      <c r="E7" s="609">
        <v>6.2596902251243605E-2</v>
      </c>
      <c r="F7" s="609">
        <v>7.5728581286966801E-3</v>
      </c>
      <c r="G7" s="609">
        <v>1.8780935788527101E-3</v>
      </c>
      <c r="H7" s="615">
        <v>1.5214596986770601</v>
      </c>
    </row>
    <row r="8" spans="1:8" x14ac:dyDescent="0.2">
      <c r="A8" s="5" t="s">
        <v>27</v>
      </c>
      <c r="B8" s="611" t="s">
        <v>1</v>
      </c>
      <c r="C8" s="608" t="s">
        <v>1</v>
      </c>
      <c r="D8" s="608" t="s">
        <v>1</v>
      </c>
      <c r="E8" s="608" t="s">
        <v>1</v>
      </c>
      <c r="F8" s="608" t="s">
        <v>1</v>
      </c>
      <c r="G8" s="608" t="s">
        <v>1</v>
      </c>
      <c r="H8" s="614" t="s">
        <v>1</v>
      </c>
    </row>
    <row r="9" spans="1:8" x14ac:dyDescent="0.2">
      <c r="A9" s="2" t="s">
        <v>28</v>
      </c>
      <c r="B9" s="612">
        <v>369</v>
      </c>
      <c r="C9" s="609">
        <v>0.52868509292602495</v>
      </c>
      <c r="D9" s="609">
        <v>0.38755434751510598</v>
      </c>
      <c r="E9" s="609">
        <v>6.8654894828796401E-2</v>
      </c>
      <c r="F9" s="609">
        <v>1.2165015563368801E-2</v>
      </c>
      <c r="G9" s="609">
        <v>2.9406233225017799E-3</v>
      </c>
      <c r="H9" s="615">
        <v>1.5731216669082599</v>
      </c>
    </row>
    <row r="10" spans="1:8" x14ac:dyDescent="0.2">
      <c r="A10" s="2" t="s">
        <v>29</v>
      </c>
      <c r="B10" s="612">
        <v>45</v>
      </c>
      <c r="C10" s="609">
        <v>0.66344696283340499</v>
      </c>
      <c r="D10" s="609">
        <v>0.27799755334854098</v>
      </c>
      <c r="E10" s="609">
        <v>5.0257924944162403E-2</v>
      </c>
      <c r="F10" s="609">
        <v>8.2975327968597395E-3</v>
      </c>
      <c r="G10" s="609">
        <v>0</v>
      </c>
      <c r="H10" s="615">
        <v>1.4034060239791899</v>
      </c>
    </row>
    <row r="11" spans="1:8" x14ac:dyDescent="0.2">
      <c r="A11" s="2" t="s">
        <v>30</v>
      </c>
      <c r="B11" s="612">
        <v>147</v>
      </c>
      <c r="C11" s="609">
        <v>0.46249568462371798</v>
      </c>
      <c r="D11" s="609">
        <v>0.43175321817398099</v>
      </c>
      <c r="E11" s="609">
        <v>0.102333799004555</v>
      </c>
      <c r="F11" s="609">
        <v>3.4173158928751902E-3</v>
      </c>
      <c r="G11" s="609">
        <v>0</v>
      </c>
      <c r="H11" s="615">
        <v>1.64667272567749</v>
      </c>
    </row>
    <row r="12" spans="1:8" x14ac:dyDescent="0.2">
      <c r="A12" s="2" t="s">
        <v>31</v>
      </c>
      <c r="B12" s="612">
        <v>191</v>
      </c>
      <c r="C12" s="609">
        <v>0.54441469907760598</v>
      </c>
      <c r="D12" s="609">
        <v>0.38467648625373801</v>
      </c>
      <c r="E12" s="609">
        <v>6.5241225063800798E-2</v>
      </c>
      <c r="F12" s="609">
        <v>5.6676049716770597E-3</v>
      </c>
      <c r="G12" s="609">
        <v>0</v>
      </c>
      <c r="H12" s="615">
        <v>1.5321617126464799</v>
      </c>
    </row>
    <row r="13" spans="1:8" x14ac:dyDescent="0.2">
      <c r="A13" s="2" t="s">
        <v>32</v>
      </c>
      <c r="B13" s="612">
        <v>103</v>
      </c>
      <c r="C13" s="609">
        <v>0.68835270404815696</v>
      </c>
      <c r="D13" s="609">
        <v>0.29451316595077498</v>
      </c>
      <c r="E13" s="609">
        <v>1.71341001987457E-2</v>
      </c>
      <c r="F13" s="609">
        <v>0</v>
      </c>
      <c r="G13" s="609">
        <v>0</v>
      </c>
      <c r="H13" s="615">
        <v>1.3287813663482699</v>
      </c>
    </row>
    <row r="14" spans="1:8" x14ac:dyDescent="0.2">
      <c r="A14" s="2" t="s">
        <v>33</v>
      </c>
      <c r="B14" s="612">
        <v>175</v>
      </c>
      <c r="C14" s="609">
        <v>0.64932411909103405</v>
      </c>
      <c r="D14" s="609">
        <v>0.314665406942368</v>
      </c>
      <c r="E14" s="609">
        <v>2.6853803545236601E-2</v>
      </c>
      <c r="F14" s="609">
        <v>3.2934984192252198E-3</v>
      </c>
      <c r="G14" s="609">
        <v>5.8631668798625504E-3</v>
      </c>
      <c r="H14" s="615">
        <v>1.40170621871948</v>
      </c>
    </row>
    <row r="15" spans="1:8" x14ac:dyDescent="0.2">
      <c r="A15" s="5" t="s">
        <v>34</v>
      </c>
      <c r="B15" s="611" t="s">
        <v>1</v>
      </c>
      <c r="C15" s="608" t="s">
        <v>1</v>
      </c>
      <c r="D15" s="608" t="s">
        <v>1</v>
      </c>
      <c r="E15" s="608" t="s">
        <v>1</v>
      </c>
      <c r="F15" s="608" t="s">
        <v>1</v>
      </c>
      <c r="G15" s="608" t="s">
        <v>1</v>
      </c>
      <c r="H15" s="614" t="s">
        <v>1</v>
      </c>
    </row>
    <row r="16" spans="1:8" x14ac:dyDescent="0.2">
      <c r="A16" s="2" t="s">
        <v>35</v>
      </c>
      <c r="B16" s="612">
        <v>669</v>
      </c>
      <c r="C16" s="609">
        <v>0.50634515285491899</v>
      </c>
      <c r="D16" s="609">
        <v>0.40918558835983299</v>
      </c>
      <c r="E16" s="609">
        <v>7.2268217802047702E-2</v>
      </c>
      <c r="F16" s="609">
        <v>1.1753695085644699E-2</v>
      </c>
      <c r="G16" s="609">
        <v>4.4736824929714197E-4</v>
      </c>
      <c r="H16" s="615">
        <v>1.5907726287841799</v>
      </c>
    </row>
    <row r="17" spans="1:8" x14ac:dyDescent="0.2">
      <c r="A17" s="2" t="s">
        <v>36</v>
      </c>
      <c r="B17" s="612">
        <v>47</v>
      </c>
      <c r="C17" s="609">
        <v>0.63780742883682295</v>
      </c>
      <c r="D17" s="609">
        <v>0.31087914109230003</v>
      </c>
      <c r="E17" s="609">
        <v>3.68533656001091E-2</v>
      </c>
      <c r="F17" s="609">
        <v>0</v>
      </c>
      <c r="G17" s="609">
        <v>1.4460064470767999E-2</v>
      </c>
      <c r="H17" s="615">
        <v>1.44242608547211</v>
      </c>
    </row>
    <row r="18" spans="1:8" x14ac:dyDescent="0.2">
      <c r="A18" s="2" t="s">
        <v>37</v>
      </c>
      <c r="B18" s="612">
        <v>266</v>
      </c>
      <c r="C18" s="609">
        <v>0.67019641399383501</v>
      </c>
      <c r="D18" s="609">
        <v>0.303031265735626</v>
      </c>
      <c r="E18" s="609">
        <v>2.2987460717558899E-2</v>
      </c>
      <c r="F18" s="609">
        <v>1.3613541377708301E-3</v>
      </c>
      <c r="G18" s="609">
        <v>2.4235160090029201E-3</v>
      </c>
      <c r="H18" s="615">
        <v>1.3627842664718599</v>
      </c>
    </row>
    <row r="19" spans="1:8" x14ac:dyDescent="0.2">
      <c r="A19" s="2" t="s">
        <v>38</v>
      </c>
      <c r="B19" s="612">
        <v>57</v>
      </c>
      <c r="C19" s="609">
        <v>0.59428399801254295</v>
      </c>
      <c r="D19" s="609">
        <v>0.28541535139083901</v>
      </c>
      <c r="E19" s="609">
        <v>0.120300628244877</v>
      </c>
      <c r="F19" s="609">
        <v>0</v>
      </c>
      <c r="G19" s="609">
        <v>0</v>
      </c>
      <c r="H19" s="615">
        <v>1.52601659297943</v>
      </c>
    </row>
    <row r="20" spans="1:8" x14ac:dyDescent="0.2">
      <c r="A20" s="5" t="s">
        <v>39</v>
      </c>
      <c r="B20" s="611" t="s">
        <v>1</v>
      </c>
      <c r="C20" s="608" t="s">
        <v>1</v>
      </c>
      <c r="D20" s="608" t="s">
        <v>1</v>
      </c>
      <c r="E20" s="608" t="s">
        <v>1</v>
      </c>
      <c r="F20" s="608" t="s">
        <v>1</v>
      </c>
      <c r="G20" s="608" t="s">
        <v>1</v>
      </c>
      <c r="H20" s="614" t="s">
        <v>1</v>
      </c>
    </row>
    <row r="21" spans="1:8" x14ac:dyDescent="0.2">
      <c r="A21" s="2" t="s">
        <v>35</v>
      </c>
      <c r="B21" s="612">
        <v>669</v>
      </c>
      <c r="C21" s="609">
        <v>0.50634515285491899</v>
      </c>
      <c r="D21" s="609">
        <v>0.40918558835983299</v>
      </c>
      <c r="E21" s="609">
        <v>7.2268217802047702E-2</v>
      </c>
      <c r="F21" s="609">
        <v>1.1753695085644699E-2</v>
      </c>
      <c r="G21" s="609">
        <v>4.4736824929714197E-4</v>
      </c>
      <c r="H21" s="615">
        <v>1.5907726287841799</v>
      </c>
    </row>
    <row r="22" spans="1:8" x14ac:dyDescent="0.2">
      <c r="A22" s="2" t="s">
        <v>40</v>
      </c>
      <c r="B22" s="612">
        <v>20</v>
      </c>
      <c r="C22" s="609" t="s">
        <v>1</v>
      </c>
      <c r="D22" s="609" t="s">
        <v>1</v>
      </c>
      <c r="E22" s="609" t="s">
        <v>1</v>
      </c>
      <c r="F22" s="609" t="s">
        <v>1</v>
      </c>
      <c r="G22" s="609" t="s">
        <v>1</v>
      </c>
      <c r="H22" s="615" t="s">
        <v>1</v>
      </c>
    </row>
    <row r="23" spans="1:8" x14ac:dyDescent="0.2">
      <c r="A23" s="2" t="s">
        <v>41</v>
      </c>
      <c r="B23" s="612">
        <v>24</v>
      </c>
      <c r="C23" s="609" t="s">
        <v>1</v>
      </c>
      <c r="D23" s="609" t="s">
        <v>1</v>
      </c>
      <c r="E23" s="609" t="s">
        <v>1</v>
      </c>
      <c r="F23" s="609" t="s">
        <v>1</v>
      </c>
      <c r="G23" s="609" t="s">
        <v>1</v>
      </c>
      <c r="H23" s="615" t="s">
        <v>1</v>
      </c>
    </row>
    <row r="24" spans="1:8" x14ac:dyDescent="0.2">
      <c r="A24" s="2" t="s">
        <v>42</v>
      </c>
      <c r="B24" s="612">
        <v>3</v>
      </c>
      <c r="C24" s="609" t="s">
        <v>1</v>
      </c>
      <c r="D24" s="609" t="s">
        <v>1</v>
      </c>
      <c r="E24" s="609" t="s">
        <v>1</v>
      </c>
      <c r="F24" s="609" t="s">
        <v>1</v>
      </c>
      <c r="G24" s="609" t="s">
        <v>1</v>
      </c>
      <c r="H24" s="615" t="s">
        <v>1</v>
      </c>
    </row>
    <row r="25" spans="1:8" x14ac:dyDescent="0.2">
      <c r="A25" s="2" t="s">
        <v>43</v>
      </c>
      <c r="B25" s="612">
        <v>3</v>
      </c>
      <c r="C25" s="609" t="s">
        <v>1</v>
      </c>
      <c r="D25" s="609" t="s">
        <v>1</v>
      </c>
      <c r="E25" s="609" t="s">
        <v>1</v>
      </c>
      <c r="F25" s="609" t="s">
        <v>1</v>
      </c>
      <c r="G25" s="609" t="s">
        <v>1</v>
      </c>
      <c r="H25" s="615" t="s">
        <v>1</v>
      </c>
    </row>
    <row r="26" spans="1:8" x14ac:dyDescent="0.2">
      <c r="A26" s="2" t="s">
        <v>37</v>
      </c>
      <c r="B26" s="612">
        <v>266</v>
      </c>
      <c r="C26" s="609">
        <v>0.67019641399383501</v>
      </c>
      <c r="D26" s="609">
        <v>0.303031265735626</v>
      </c>
      <c r="E26" s="609">
        <v>2.2987460717558899E-2</v>
      </c>
      <c r="F26" s="609">
        <v>1.3613541377708301E-3</v>
      </c>
      <c r="G26" s="609">
        <v>2.4235160090029201E-3</v>
      </c>
      <c r="H26" s="615">
        <v>1.3627842664718599</v>
      </c>
    </row>
    <row r="27" spans="1:8" x14ac:dyDescent="0.2">
      <c r="A27" s="2" t="s">
        <v>44</v>
      </c>
      <c r="B27" s="612">
        <v>10</v>
      </c>
      <c r="C27" s="609" t="s">
        <v>1</v>
      </c>
      <c r="D27" s="609" t="s">
        <v>1</v>
      </c>
      <c r="E27" s="609" t="s">
        <v>1</v>
      </c>
      <c r="F27" s="609" t="s">
        <v>1</v>
      </c>
      <c r="G27" s="609" t="s">
        <v>1</v>
      </c>
      <c r="H27" s="615" t="s">
        <v>1</v>
      </c>
    </row>
    <row r="28" spans="1:8" x14ac:dyDescent="0.2">
      <c r="A28" s="2" t="s">
        <v>45</v>
      </c>
      <c r="B28" s="612">
        <v>44</v>
      </c>
      <c r="C28" s="609">
        <v>0.510062575340271</v>
      </c>
      <c r="D28" s="609">
        <v>0.33637663722038302</v>
      </c>
      <c r="E28" s="609">
        <v>0.15356075763702401</v>
      </c>
      <c r="F28" s="609">
        <v>0</v>
      </c>
      <c r="G28" s="609">
        <v>0</v>
      </c>
      <c r="H28" s="615">
        <v>1.64349818229675</v>
      </c>
    </row>
    <row r="29" spans="1:8" x14ac:dyDescent="0.2">
      <c r="A29" s="5" t="s">
        <v>46</v>
      </c>
      <c r="B29" s="611" t="s">
        <v>1</v>
      </c>
      <c r="C29" s="608" t="s">
        <v>1</v>
      </c>
      <c r="D29" s="608" t="s">
        <v>1</v>
      </c>
      <c r="E29" s="608" t="s">
        <v>1</v>
      </c>
      <c r="F29" s="608" t="s">
        <v>1</v>
      </c>
      <c r="G29" s="608" t="s">
        <v>1</v>
      </c>
      <c r="H29" s="614" t="s">
        <v>1</v>
      </c>
    </row>
    <row r="30" spans="1:8" x14ac:dyDescent="0.2">
      <c r="A30" s="2" t="s">
        <v>47</v>
      </c>
      <c r="B30" s="612">
        <v>68</v>
      </c>
      <c r="C30" s="609">
        <v>0.61383724212646495</v>
      </c>
      <c r="D30" s="609">
        <v>0.25746658444404602</v>
      </c>
      <c r="E30" s="609">
        <v>0.128696158528328</v>
      </c>
      <c r="F30" s="609">
        <v>0</v>
      </c>
      <c r="G30" s="609">
        <v>0</v>
      </c>
      <c r="H30" s="615">
        <v>1.51485884189606</v>
      </c>
    </row>
    <row r="31" spans="1:8" x14ac:dyDescent="0.2">
      <c r="A31" s="2" t="s">
        <v>48</v>
      </c>
      <c r="B31" s="612">
        <v>265</v>
      </c>
      <c r="C31" s="609">
        <v>0.65899592638015703</v>
      </c>
      <c r="D31" s="609">
        <v>0.28439489006996199</v>
      </c>
      <c r="E31" s="609">
        <v>3.7341285496950101E-2</v>
      </c>
      <c r="F31" s="609">
        <v>1.57416891306639E-2</v>
      </c>
      <c r="G31" s="609">
        <v>3.5261984448880001E-3</v>
      </c>
      <c r="H31" s="615">
        <v>1.4204072952270499</v>
      </c>
    </row>
    <row r="32" spans="1:8" x14ac:dyDescent="0.2">
      <c r="A32" s="2" t="s">
        <v>49</v>
      </c>
      <c r="B32" s="612">
        <v>184</v>
      </c>
      <c r="C32" s="609">
        <v>0.513197481632233</v>
      </c>
      <c r="D32" s="609">
        <v>0.41041794419288602</v>
      </c>
      <c r="E32" s="609">
        <v>7.6384603977203397E-2</v>
      </c>
      <c r="F32" s="609">
        <v>0</v>
      </c>
      <c r="G32" s="609">
        <v>0</v>
      </c>
      <c r="H32" s="615">
        <v>1.56318712234497</v>
      </c>
    </row>
    <row r="33" spans="1:8" x14ac:dyDescent="0.2">
      <c r="A33" s="2" t="s">
        <v>50</v>
      </c>
      <c r="B33" s="612">
        <v>461</v>
      </c>
      <c r="C33" s="609">
        <v>0.490951627492905</v>
      </c>
      <c r="D33" s="609">
        <v>0.43220049142837502</v>
      </c>
      <c r="E33" s="609">
        <v>6.9167360663414001E-2</v>
      </c>
      <c r="F33" s="609">
        <v>6.8414779379963901E-3</v>
      </c>
      <c r="G33" s="609">
        <v>8.3902018377557397E-4</v>
      </c>
      <c r="H33" s="615">
        <v>1.59441578388214</v>
      </c>
    </row>
    <row r="34" spans="1:8" x14ac:dyDescent="0.2">
      <c r="A34" s="5" t="s">
        <v>51</v>
      </c>
      <c r="B34" s="611" t="s">
        <v>1</v>
      </c>
      <c r="C34" s="608" t="s">
        <v>1</v>
      </c>
      <c r="D34" s="608" t="s">
        <v>1</v>
      </c>
      <c r="E34" s="608" t="s">
        <v>1</v>
      </c>
      <c r="F34" s="608" t="s">
        <v>1</v>
      </c>
      <c r="G34" s="608" t="s">
        <v>1</v>
      </c>
      <c r="H34" s="614" t="s">
        <v>1</v>
      </c>
    </row>
    <row r="35" spans="1:8" x14ac:dyDescent="0.2">
      <c r="A35" s="2" t="s">
        <v>52</v>
      </c>
      <c r="B35" s="612">
        <v>375</v>
      </c>
      <c r="C35" s="609">
        <v>0.55695068836212203</v>
      </c>
      <c r="D35" s="609">
        <v>0.37000149488449102</v>
      </c>
      <c r="E35" s="609">
        <v>5.9587661176919902E-2</v>
      </c>
      <c r="F35" s="609">
        <v>1.12804807722569E-2</v>
      </c>
      <c r="G35" s="609">
        <v>2.1796463988721401E-3</v>
      </c>
      <c r="H35" s="615">
        <v>1.5317368507385301</v>
      </c>
    </row>
    <row r="36" spans="1:8" x14ac:dyDescent="0.2">
      <c r="A36" s="2" t="s">
        <v>53</v>
      </c>
      <c r="B36" s="612">
        <v>434</v>
      </c>
      <c r="C36" s="609">
        <v>0.59181463718414296</v>
      </c>
      <c r="D36" s="609">
        <v>0.34262415766715998</v>
      </c>
      <c r="E36" s="609">
        <v>5.7877257466316202E-2</v>
      </c>
      <c r="F36" s="609">
        <v>5.0159348174929601E-3</v>
      </c>
      <c r="G36" s="609">
        <v>2.66800937242806E-3</v>
      </c>
      <c r="H36" s="615">
        <v>1.48409855365753</v>
      </c>
    </row>
    <row r="37" spans="1:8" x14ac:dyDescent="0.2">
      <c r="A37" s="2" t="s">
        <v>54</v>
      </c>
      <c r="B37" s="612">
        <v>133</v>
      </c>
      <c r="C37" s="609">
        <v>0.50944888591766402</v>
      </c>
      <c r="D37" s="609">
        <v>0.40698289871215798</v>
      </c>
      <c r="E37" s="609">
        <v>8.3568193018436404E-2</v>
      </c>
      <c r="F37" s="609">
        <v>0</v>
      </c>
      <c r="G37" s="609">
        <v>0</v>
      </c>
      <c r="H37" s="615">
        <v>1.57411932945251</v>
      </c>
    </row>
    <row r="38" spans="1:8" x14ac:dyDescent="0.2">
      <c r="A38" s="2" t="s">
        <v>55</v>
      </c>
      <c r="B38" s="612">
        <v>115</v>
      </c>
      <c r="C38" s="609">
        <v>0.54092913866043102</v>
      </c>
      <c r="D38" s="609">
        <v>0.39126819372177102</v>
      </c>
      <c r="E38" s="609">
        <v>6.30161017179489E-2</v>
      </c>
      <c r="F38" s="609">
        <v>4.7866026870906396E-3</v>
      </c>
      <c r="G38" s="609">
        <v>0</v>
      </c>
      <c r="H38" s="615">
        <v>1.53166019916534</v>
      </c>
    </row>
    <row r="39" spans="1:8" x14ac:dyDescent="0.2">
      <c r="A39" s="5" t="s">
        <v>56</v>
      </c>
      <c r="B39" s="611" t="s">
        <v>1</v>
      </c>
      <c r="C39" s="608" t="s">
        <v>1</v>
      </c>
      <c r="D39" s="608" t="s">
        <v>1</v>
      </c>
      <c r="E39" s="608" t="s">
        <v>1</v>
      </c>
      <c r="F39" s="608" t="s">
        <v>1</v>
      </c>
      <c r="G39" s="608" t="s">
        <v>1</v>
      </c>
      <c r="H39" s="614" t="s">
        <v>1</v>
      </c>
    </row>
    <row r="40" spans="1:8" x14ac:dyDescent="0.2">
      <c r="A40" s="2" t="s">
        <v>57</v>
      </c>
      <c r="B40" s="612">
        <v>924</v>
      </c>
      <c r="C40" s="609">
        <v>0.52672439813613903</v>
      </c>
      <c r="D40" s="609">
        <v>0.39285859465599099</v>
      </c>
      <c r="E40" s="609">
        <v>7.0034667849540697E-2</v>
      </c>
      <c r="F40" s="609">
        <v>9.4218598678708094E-3</v>
      </c>
      <c r="G40" s="609">
        <v>9.6047041006386302E-4</v>
      </c>
      <c r="H40" s="615">
        <v>1.56503534317017</v>
      </c>
    </row>
    <row r="41" spans="1:8" x14ac:dyDescent="0.2">
      <c r="A41" s="2" t="s">
        <v>58</v>
      </c>
      <c r="B41" s="612">
        <v>110</v>
      </c>
      <c r="C41" s="609">
        <v>0.71101903915405296</v>
      </c>
      <c r="D41" s="609">
        <v>0.25471019744873002</v>
      </c>
      <c r="E41" s="609">
        <v>2.8011184185743301E-2</v>
      </c>
      <c r="F41" s="609">
        <v>0</v>
      </c>
      <c r="G41" s="609">
        <v>6.2595717608928698E-3</v>
      </c>
      <c r="H41" s="615">
        <v>1.33577084541321</v>
      </c>
    </row>
    <row r="42" spans="1:8" x14ac:dyDescent="0.2">
      <c r="A42" s="5" t="s">
        <v>59</v>
      </c>
      <c r="B42" s="611" t="s">
        <v>1</v>
      </c>
      <c r="C42" s="608" t="s">
        <v>1</v>
      </c>
      <c r="D42" s="608" t="s">
        <v>1</v>
      </c>
      <c r="E42" s="608" t="s">
        <v>1</v>
      </c>
      <c r="F42" s="608" t="s">
        <v>1</v>
      </c>
      <c r="G42" s="608" t="s">
        <v>1</v>
      </c>
      <c r="H42" s="614" t="s">
        <v>1</v>
      </c>
    </row>
    <row r="43" spans="1:8" x14ac:dyDescent="0.2">
      <c r="A43" s="2" t="s">
        <v>60</v>
      </c>
      <c r="B43" s="612">
        <v>814</v>
      </c>
      <c r="C43" s="609">
        <v>0.52776414155960105</v>
      </c>
      <c r="D43" s="609">
        <v>0.38830465078353898</v>
      </c>
      <c r="E43" s="609">
        <v>7.1256406605243697E-2</v>
      </c>
      <c r="F43" s="609">
        <v>1.00798523053527E-2</v>
      </c>
      <c r="G43" s="609">
        <v>2.5949848350137498E-3</v>
      </c>
      <c r="H43" s="615">
        <v>1.5714370012283301</v>
      </c>
    </row>
    <row r="44" spans="1:8" x14ac:dyDescent="0.2">
      <c r="A44" s="2" t="s">
        <v>61</v>
      </c>
      <c r="B44" s="612">
        <v>141</v>
      </c>
      <c r="C44" s="609">
        <v>0.51537197828292802</v>
      </c>
      <c r="D44" s="609">
        <v>0.42538848519325301</v>
      </c>
      <c r="E44" s="609">
        <v>5.6640546768903698E-2</v>
      </c>
      <c r="F44" s="609">
        <v>2.59900349192321E-3</v>
      </c>
      <c r="G44" s="609">
        <v>0</v>
      </c>
      <c r="H44" s="615">
        <v>1.5464665889739999</v>
      </c>
    </row>
    <row r="45" spans="1:8" x14ac:dyDescent="0.2">
      <c r="A45" s="2" t="s">
        <v>62</v>
      </c>
      <c r="B45" s="612">
        <v>94</v>
      </c>
      <c r="C45" s="609">
        <v>0.75176107883453402</v>
      </c>
      <c r="D45" s="609">
        <v>0.22488975524902299</v>
      </c>
      <c r="E45" s="609">
        <v>2.33491491526365E-2</v>
      </c>
      <c r="F45" s="609">
        <v>0</v>
      </c>
      <c r="G45" s="609">
        <v>0</v>
      </c>
      <c r="H45" s="615">
        <v>1.2715880870819101</v>
      </c>
    </row>
    <row r="46" spans="1:8" x14ac:dyDescent="0.2">
      <c r="A46" s="5" t="s">
        <v>63</v>
      </c>
      <c r="B46" s="611" t="s">
        <v>1</v>
      </c>
      <c r="C46" s="608" t="s">
        <v>1</v>
      </c>
      <c r="D46" s="608" t="s">
        <v>1</v>
      </c>
      <c r="E46" s="608" t="s">
        <v>1</v>
      </c>
      <c r="F46" s="608" t="s">
        <v>1</v>
      </c>
      <c r="G46" s="608" t="s">
        <v>1</v>
      </c>
      <c r="H46" s="614" t="s">
        <v>1</v>
      </c>
    </row>
    <row r="47" spans="1:8" x14ac:dyDescent="0.2">
      <c r="A47" s="2" t="s">
        <v>64</v>
      </c>
      <c r="B47" s="612">
        <v>123</v>
      </c>
      <c r="C47" s="609">
        <v>0.574265956878662</v>
      </c>
      <c r="D47" s="609">
        <v>0.37005984783172602</v>
      </c>
      <c r="E47" s="609">
        <v>4.2146090418100399E-2</v>
      </c>
      <c r="F47" s="609">
        <v>8.3730537444353104E-3</v>
      </c>
      <c r="G47" s="609">
        <v>5.1550553180277304E-3</v>
      </c>
      <c r="H47" s="615">
        <v>1.5000914335250899</v>
      </c>
    </row>
    <row r="48" spans="1:8" x14ac:dyDescent="0.2">
      <c r="A48" s="2" t="s">
        <v>65</v>
      </c>
      <c r="B48" s="612">
        <v>74</v>
      </c>
      <c r="C48" s="609">
        <v>0.46892917156219499</v>
      </c>
      <c r="D48" s="609">
        <v>0.47286719083786</v>
      </c>
      <c r="E48" s="609">
        <v>5.5043429136276197E-2</v>
      </c>
      <c r="F48" s="609">
        <v>0</v>
      </c>
      <c r="G48" s="609">
        <v>3.1602077651768901E-3</v>
      </c>
      <c r="H48" s="615">
        <v>1.5955948829650899</v>
      </c>
    </row>
    <row r="49" spans="1:8" x14ac:dyDescent="0.2">
      <c r="A49" s="2" t="s">
        <v>66</v>
      </c>
      <c r="B49" s="612">
        <v>142</v>
      </c>
      <c r="C49" s="609">
        <v>0.55974715948104903</v>
      </c>
      <c r="D49" s="609">
        <v>0.35739588737487799</v>
      </c>
      <c r="E49" s="609">
        <v>6.6927216947078705E-2</v>
      </c>
      <c r="F49" s="609">
        <v>1.5929767861962301E-2</v>
      </c>
      <c r="G49" s="609">
        <v>0</v>
      </c>
      <c r="H49" s="615">
        <v>1.53903961181641</v>
      </c>
    </row>
    <row r="50" spans="1:8" x14ac:dyDescent="0.2">
      <c r="A50" s="2" t="s">
        <v>67</v>
      </c>
      <c r="B50" s="612">
        <v>127</v>
      </c>
      <c r="C50" s="609">
        <v>0.58116585016250599</v>
      </c>
      <c r="D50" s="609">
        <v>0.30517143011093101</v>
      </c>
      <c r="E50" s="609">
        <v>0.103420361876488</v>
      </c>
      <c r="F50" s="609">
        <v>0</v>
      </c>
      <c r="G50" s="609">
        <v>1.02423317730427E-2</v>
      </c>
      <c r="H50" s="615">
        <v>1.5529814958572401</v>
      </c>
    </row>
    <row r="51" spans="1:8" x14ac:dyDescent="0.2">
      <c r="A51" s="2" t="s">
        <v>68</v>
      </c>
      <c r="B51" s="612">
        <v>138</v>
      </c>
      <c r="C51" s="609">
        <v>0.56317895650863603</v>
      </c>
      <c r="D51" s="609">
        <v>0.34502041339874301</v>
      </c>
      <c r="E51" s="609">
        <v>9.1800667345523806E-2</v>
      </c>
      <c r="F51" s="609">
        <v>0</v>
      </c>
      <c r="G51" s="609">
        <v>0</v>
      </c>
      <c r="H51" s="615">
        <v>1.5286217927932699</v>
      </c>
    </row>
    <row r="52" spans="1:8" x14ac:dyDescent="0.2">
      <c r="A52" s="2" t="s">
        <v>69</v>
      </c>
      <c r="B52" s="612">
        <v>102</v>
      </c>
      <c r="C52" s="609">
        <v>0.62047255039215099</v>
      </c>
      <c r="D52" s="609">
        <v>0.31332924962043801</v>
      </c>
      <c r="E52" s="609">
        <v>6.6198177635669694E-2</v>
      </c>
      <c r="F52" s="609">
        <v>0</v>
      </c>
      <c r="G52" s="609">
        <v>0</v>
      </c>
      <c r="H52" s="615">
        <v>1.4457255601882899</v>
      </c>
    </row>
    <row r="53" spans="1:8" x14ac:dyDescent="0.2">
      <c r="A53" s="2" t="s">
        <v>70</v>
      </c>
      <c r="B53" s="612">
        <v>60</v>
      </c>
      <c r="C53" s="609">
        <v>0.54101079702377297</v>
      </c>
      <c r="D53" s="609">
        <v>0.44382184743881198</v>
      </c>
      <c r="E53" s="609">
        <v>0</v>
      </c>
      <c r="F53" s="609">
        <v>1.51673769578338E-2</v>
      </c>
      <c r="G53" s="609">
        <v>0</v>
      </c>
      <c r="H53" s="615">
        <v>1.4893239736557</v>
      </c>
    </row>
    <row r="54" spans="1:8" x14ac:dyDescent="0.2">
      <c r="A54" s="2" t="s">
        <v>71</v>
      </c>
      <c r="B54" s="612">
        <v>102</v>
      </c>
      <c r="C54" s="609">
        <v>0.57611972093582198</v>
      </c>
      <c r="D54" s="609">
        <v>0.35000768303871199</v>
      </c>
      <c r="E54" s="609">
        <v>5.98709024488926E-2</v>
      </c>
      <c r="F54" s="609">
        <v>1.40016730874777E-2</v>
      </c>
      <c r="G54" s="609">
        <v>0</v>
      </c>
      <c r="H54" s="615">
        <v>1.5117545127868699</v>
      </c>
    </row>
    <row r="55" spans="1:8" x14ac:dyDescent="0.2">
      <c r="A55" s="2" t="s">
        <v>72</v>
      </c>
      <c r="B55" s="612">
        <v>56</v>
      </c>
      <c r="C55" s="609">
        <v>0.52099531888961803</v>
      </c>
      <c r="D55" s="609">
        <v>0.41462084650993303</v>
      </c>
      <c r="E55" s="609">
        <v>6.4383849501609802E-2</v>
      </c>
      <c r="F55" s="609">
        <v>0</v>
      </c>
      <c r="G55" s="609">
        <v>0</v>
      </c>
      <c r="H55" s="615">
        <v>1.5433886051178001</v>
      </c>
    </row>
    <row r="56" spans="1:8" x14ac:dyDescent="0.2">
      <c r="A56" s="2" t="s">
        <v>73</v>
      </c>
      <c r="B56" s="612">
        <v>142</v>
      </c>
      <c r="C56" s="609">
        <v>0.57302385568618797</v>
      </c>
      <c r="D56" s="609">
        <v>0.36121138930320701</v>
      </c>
      <c r="E56" s="609">
        <v>4.9398299306631102E-2</v>
      </c>
      <c r="F56" s="609">
        <v>1.6366448253393201E-2</v>
      </c>
      <c r="G56" s="609">
        <v>0</v>
      </c>
      <c r="H56" s="615">
        <v>1.5091073513030999</v>
      </c>
    </row>
    <row r="57" spans="1:8" x14ac:dyDescent="0.2">
      <c r="A57" s="5" t="s">
        <v>74</v>
      </c>
      <c r="B57" s="611" t="s">
        <v>1</v>
      </c>
      <c r="C57" s="608" t="s">
        <v>1</v>
      </c>
      <c r="D57" s="608" t="s">
        <v>1</v>
      </c>
      <c r="E57" s="608" t="s">
        <v>1</v>
      </c>
      <c r="F57" s="608" t="s">
        <v>1</v>
      </c>
      <c r="G57" s="608" t="s">
        <v>1</v>
      </c>
      <c r="H57" s="614" t="s">
        <v>1</v>
      </c>
    </row>
    <row r="58" spans="1:8" x14ac:dyDescent="0.2">
      <c r="A58" s="2" t="s">
        <v>75</v>
      </c>
      <c r="B58" s="612">
        <v>123</v>
      </c>
      <c r="C58" s="609">
        <v>0.574265956878662</v>
      </c>
      <c r="D58" s="609">
        <v>0.37005984783172602</v>
      </c>
      <c r="E58" s="609">
        <v>4.2146090418100399E-2</v>
      </c>
      <c r="F58" s="609">
        <v>8.3730537444353104E-3</v>
      </c>
      <c r="G58" s="609">
        <v>5.1550553180277304E-3</v>
      </c>
      <c r="H58" s="615">
        <v>1.5000914335250899</v>
      </c>
    </row>
    <row r="59" spans="1:8" x14ac:dyDescent="0.2">
      <c r="A59" s="2" t="s">
        <v>76</v>
      </c>
      <c r="B59" s="612">
        <v>638</v>
      </c>
      <c r="C59" s="609">
        <v>0.56064146757125899</v>
      </c>
      <c r="D59" s="609">
        <v>0.35699129104614302</v>
      </c>
      <c r="E59" s="609">
        <v>7.4271522462367998E-2</v>
      </c>
      <c r="F59" s="609">
        <v>6.2786876223981398E-3</v>
      </c>
      <c r="G59" s="609">
        <v>1.81705283466727E-3</v>
      </c>
      <c r="H59" s="615">
        <v>1.53163862228394</v>
      </c>
    </row>
    <row r="60" spans="1:8" x14ac:dyDescent="0.2">
      <c r="A60" s="2" t="s">
        <v>77</v>
      </c>
      <c r="B60" s="612">
        <v>210</v>
      </c>
      <c r="C60" s="609">
        <v>0.56738919019699097</v>
      </c>
      <c r="D60" s="609">
        <v>0.38647374510765098</v>
      </c>
      <c r="E60" s="609">
        <v>3.1687274575233501E-2</v>
      </c>
      <c r="F60" s="609">
        <v>1.3205895200371701E-2</v>
      </c>
      <c r="G60" s="609">
        <v>1.2438952689990399E-3</v>
      </c>
      <c r="H60" s="615">
        <v>1.4944415092468299</v>
      </c>
    </row>
    <row r="61" spans="1:8" x14ac:dyDescent="0.2">
      <c r="A61" s="2" t="s">
        <v>78</v>
      </c>
      <c r="B61" s="612">
        <v>95</v>
      </c>
      <c r="C61" s="609">
        <v>0.53933870792388905</v>
      </c>
      <c r="D61" s="609">
        <v>0.37375238537788402</v>
      </c>
      <c r="E61" s="609">
        <v>8.6908891797065693E-2</v>
      </c>
      <c r="F61" s="609">
        <v>0</v>
      </c>
      <c r="G61" s="609">
        <v>0</v>
      </c>
      <c r="H61" s="615">
        <v>1.5475701093673699</v>
      </c>
    </row>
    <row r="62" spans="1:8" x14ac:dyDescent="0.2">
      <c r="A62" s="5" t="s">
        <v>79</v>
      </c>
      <c r="B62" s="611" t="s">
        <v>1</v>
      </c>
      <c r="C62" s="608" t="s">
        <v>1</v>
      </c>
      <c r="D62" s="608" t="s">
        <v>1</v>
      </c>
      <c r="E62" s="608" t="s">
        <v>1</v>
      </c>
      <c r="F62" s="608" t="s">
        <v>1</v>
      </c>
      <c r="G62" s="608" t="s">
        <v>1</v>
      </c>
      <c r="H62" s="614" t="s">
        <v>1</v>
      </c>
    </row>
    <row r="63" spans="1:8" x14ac:dyDescent="0.2">
      <c r="A63" s="2" t="s">
        <v>80</v>
      </c>
      <c r="B63" s="612">
        <v>882</v>
      </c>
      <c r="C63" s="609">
        <v>0.559517502784729</v>
      </c>
      <c r="D63" s="609">
        <v>0.368678629398346</v>
      </c>
      <c r="E63" s="609">
        <v>6.0993298888206503E-2</v>
      </c>
      <c r="F63" s="609">
        <v>8.5681071504950506E-3</v>
      </c>
      <c r="G63" s="609">
        <v>2.2424694616347599E-3</v>
      </c>
      <c r="H63" s="615">
        <v>1.5253394842147801</v>
      </c>
    </row>
    <row r="64" spans="1:8" x14ac:dyDescent="0.2">
      <c r="A64" s="2" t="s">
        <v>81</v>
      </c>
      <c r="B64" s="612">
        <v>29</v>
      </c>
      <c r="C64" s="609" t="s">
        <v>1</v>
      </c>
      <c r="D64" s="609" t="s">
        <v>1</v>
      </c>
      <c r="E64" s="609" t="s">
        <v>1</v>
      </c>
      <c r="F64" s="609" t="s">
        <v>1</v>
      </c>
      <c r="G64" s="609" t="s">
        <v>1</v>
      </c>
      <c r="H64" s="615" t="s">
        <v>1</v>
      </c>
    </row>
    <row r="65" spans="1:8" x14ac:dyDescent="0.2">
      <c r="A65" s="2" t="s">
        <v>82</v>
      </c>
      <c r="B65" s="612">
        <v>53</v>
      </c>
      <c r="C65" s="609">
        <v>0.42588081955909701</v>
      </c>
      <c r="D65" s="609">
        <v>0.46361264586448703</v>
      </c>
      <c r="E65" s="609">
        <v>0.110506527125835</v>
      </c>
      <c r="F65" s="609">
        <v>0</v>
      </c>
      <c r="G65" s="609">
        <v>0</v>
      </c>
      <c r="H65" s="615">
        <v>1.68462574481964</v>
      </c>
    </row>
    <row r="66" spans="1:8" x14ac:dyDescent="0.2">
      <c r="A66" s="2" t="s">
        <v>83</v>
      </c>
      <c r="B66" s="612">
        <v>90</v>
      </c>
      <c r="C66" s="609">
        <v>0.65479022264480602</v>
      </c>
      <c r="D66" s="609">
        <v>0.28399753570556602</v>
      </c>
      <c r="E66" s="609">
        <v>6.1212208122014999E-2</v>
      </c>
      <c r="F66" s="609">
        <v>0</v>
      </c>
      <c r="G66" s="609">
        <v>0</v>
      </c>
      <c r="H66" s="615">
        <v>1.40642201900482</v>
      </c>
    </row>
    <row r="67" spans="1:8" x14ac:dyDescent="0.2">
      <c r="A67" s="5" t="s">
        <v>84</v>
      </c>
      <c r="B67" s="611" t="s">
        <v>1</v>
      </c>
      <c r="C67" s="608" t="s">
        <v>1</v>
      </c>
      <c r="D67" s="608" t="s">
        <v>1</v>
      </c>
      <c r="E67" s="608" t="s">
        <v>1</v>
      </c>
      <c r="F67" s="608" t="s">
        <v>1</v>
      </c>
      <c r="G67" s="608" t="s">
        <v>1</v>
      </c>
      <c r="H67" s="614" t="s">
        <v>1</v>
      </c>
    </row>
    <row r="68" spans="1:8" x14ac:dyDescent="0.2">
      <c r="A68" s="2" t="s">
        <v>85</v>
      </c>
      <c r="B68" s="612">
        <v>962</v>
      </c>
      <c r="C68" s="609">
        <v>0.55748796463012695</v>
      </c>
      <c r="D68" s="609">
        <v>0.36991956830024703</v>
      </c>
      <c r="E68" s="609">
        <v>6.2893733382224995E-2</v>
      </c>
      <c r="F68" s="609">
        <v>7.9353637993335707E-3</v>
      </c>
      <c r="G68" s="609">
        <v>1.7633771058172001E-3</v>
      </c>
      <c r="H68" s="615">
        <v>1.52656662464142</v>
      </c>
    </row>
    <row r="69" spans="1:8" x14ac:dyDescent="0.2">
      <c r="A69" s="2" t="s">
        <v>86</v>
      </c>
      <c r="B69" s="612">
        <v>16</v>
      </c>
      <c r="C69" s="609" t="s">
        <v>1</v>
      </c>
      <c r="D69" s="609" t="s">
        <v>1</v>
      </c>
      <c r="E69" s="609" t="s">
        <v>1</v>
      </c>
      <c r="F69" s="609" t="s">
        <v>1</v>
      </c>
      <c r="G69" s="609" t="s">
        <v>1</v>
      </c>
      <c r="H69" s="615" t="s">
        <v>1</v>
      </c>
    </row>
    <row r="70" spans="1:8" x14ac:dyDescent="0.2">
      <c r="A70" s="2" t="s">
        <v>87</v>
      </c>
      <c r="B70" s="612">
        <v>81</v>
      </c>
      <c r="C70" s="609">
        <v>0.56587547063827504</v>
      </c>
      <c r="D70" s="609">
        <v>0.35149914026260398</v>
      </c>
      <c r="E70" s="609">
        <v>7.2840191423893003E-2</v>
      </c>
      <c r="F70" s="609">
        <v>5.5952216498553796E-3</v>
      </c>
      <c r="G70" s="609">
        <v>4.1899587959051098E-3</v>
      </c>
      <c r="H70" s="615">
        <v>1.5307250022888199</v>
      </c>
    </row>
    <row r="71" spans="1:8" x14ac:dyDescent="0.2">
      <c r="A71" s="2" t="s">
        <v>88</v>
      </c>
      <c r="B71" s="612">
        <v>6</v>
      </c>
      <c r="C71" s="609" t="s">
        <v>1</v>
      </c>
      <c r="D71" s="609" t="s">
        <v>1</v>
      </c>
      <c r="E71" s="609" t="s">
        <v>1</v>
      </c>
      <c r="F71" s="609" t="s">
        <v>1</v>
      </c>
      <c r="G71" s="609" t="s">
        <v>1</v>
      </c>
      <c r="H71" s="615" t="s">
        <v>1</v>
      </c>
    </row>
    <row r="72" spans="1:8" x14ac:dyDescent="0.2">
      <c r="A72" s="5" t="s">
        <v>89</v>
      </c>
      <c r="B72" s="611" t="s">
        <v>1</v>
      </c>
      <c r="C72" s="608" t="s">
        <v>1</v>
      </c>
      <c r="D72" s="608" t="s">
        <v>1</v>
      </c>
      <c r="E72" s="608" t="s">
        <v>1</v>
      </c>
      <c r="F72" s="608" t="s">
        <v>1</v>
      </c>
      <c r="G72" s="608" t="s">
        <v>1</v>
      </c>
      <c r="H72" s="614" t="s">
        <v>1</v>
      </c>
    </row>
    <row r="73" spans="1:8" x14ac:dyDescent="0.2">
      <c r="A73" s="2" t="s">
        <v>89</v>
      </c>
      <c r="B73" s="612">
        <v>897</v>
      </c>
      <c r="C73" s="609">
        <v>0.57311999797821001</v>
      </c>
      <c r="D73" s="609">
        <v>0.35518610477447499</v>
      </c>
      <c r="E73" s="609">
        <v>6.0915965586900697E-2</v>
      </c>
      <c r="F73" s="609">
        <v>8.6361346766352706E-3</v>
      </c>
      <c r="G73" s="609">
        <v>2.1417895331978798E-3</v>
      </c>
      <c r="H73" s="615">
        <v>1.5114935636520399</v>
      </c>
    </row>
    <row r="74" spans="1:8" x14ac:dyDescent="0.2">
      <c r="A74" s="2" t="s">
        <v>90</v>
      </c>
      <c r="B74" s="612">
        <v>164</v>
      </c>
      <c r="C74" s="609">
        <v>0.51093447208404497</v>
      </c>
      <c r="D74" s="609">
        <v>0.43770471215248102</v>
      </c>
      <c r="E74" s="609">
        <v>5.1360800862312303E-2</v>
      </c>
      <c r="F74" s="609">
        <v>0</v>
      </c>
      <c r="G74" s="609">
        <v>0</v>
      </c>
      <c r="H74" s="615">
        <v>1.54042625427246</v>
      </c>
    </row>
    <row r="75" spans="1:8" x14ac:dyDescent="0.2">
      <c r="A75" s="5" t="s">
        <v>91</v>
      </c>
      <c r="B75" s="611" t="s">
        <v>1</v>
      </c>
      <c r="C75" s="608" t="s">
        <v>1</v>
      </c>
      <c r="D75" s="608" t="s">
        <v>1</v>
      </c>
      <c r="E75" s="608" t="s">
        <v>1</v>
      </c>
      <c r="F75" s="608" t="s">
        <v>1</v>
      </c>
      <c r="G75" s="608" t="s">
        <v>1</v>
      </c>
      <c r="H75" s="614" t="s">
        <v>1</v>
      </c>
    </row>
    <row r="76" spans="1:8" x14ac:dyDescent="0.2">
      <c r="A76" s="2" t="s">
        <v>92</v>
      </c>
      <c r="B76" s="612">
        <v>443</v>
      </c>
      <c r="C76" s="609">
        <v>0.61649978160858199</v>
      </c>
      <c r="D76" s="609">
        <v>0.31613534688949602</v>
      </c>
      <c r="E76" s="609">
        <v>6.0911443084478399E-2</v>
      </c>
      <c r="F76" s="609">
        <v>6.4534447155892797E-3</v>
      </c>
      <c r="G76" s="609">
        <v>0</v>
      </c>
      <c r="H76" s="615">
        <v>1.45731854438782</v>
      </c>
    </row>
    <row r="77" spans="1:8" x14ac:dyDescent="0.2">
      <c r="A77" s="2" t="s">
        <v>93</v>
      </c>
      <c r="B77" s="612">
        <v>194</v>
      </c>
      <c r="C77" s="609">
        <v>0.40929096937179599</v>
      </c>
      <c r="D77" s="609">
        <v>0.49514153599739102</v>
      </c>
      <c r="E77" s="609">
        <v>8.2947835326194805E-2</v>
      </c>
      <c r="F77" s="609">
        <v>1.1163439601659801E-2</v>
      </c>
      <c r="G77" s="609">
        <v>1.45624356810004E-3</v>
      </c>
      <c r="H77" s="615">
        <v>1.7003525495529199</v>
      </c>
    </row>
    <row r="78" spans="1:8" x14ac:dyDescent="0.2">
      <c r="A78" s="2" t="s">
        <v>94</v>
      </c>
      <c r="B78" s="612">
        <v>416</v>
      </c>
      <c r="C78" s="609">
        <v>0.57646399736404397</v>
      </c>
      <c r="D78" s="609">
        <v>0.36591520905494701</v>
      </c>
      <c r="E78" s="609">
        <v>4.5659538358449901E-2</v>
      </c>
      <c r="F78" s="609">
        <v>7.3289168067276504E-3</v>
      </c>
      <c r="G78" s="609">
        <v>4.6323430724441996E-3</v>
      </c>
      <c r="H78" s="615">
        <v>1.4977504014968901</v>
      </c>
    </row>
    <row r="79" spans="1:8" x14ac:dyDescent="0.2">
      <c r="A79" s="5" t="s">
        <v>95</v>
      </c>
      <c r="B79" s="611" t="s">
        <v>1</v>
      </c>
      <c r="C79" s="608" t="s">
        <v>1</v>
      </c>
      <c r="D79" s="608" t="s">
        <v>1</v>
      </c>
      <c r="E79" s="608" t="s">
        <v>1</v>
      </c>
      <c r="F79" s="608" t="s">
        <v>1</v>
      </c>
      <c r="G79" s="608" t="s">
        <v>1</v>
      </c>
      <c r="H79" s="614" t="s">
        <v>1</v>
      </c>
    </row>
    <row r="80" spans="1:8" x14ac:dyDescent="0.2">
      <c r="A80" s="2" t="s">
        <v>96</v>
      </c>
      <c r="B80" s="612">
        <v>223</v>
      </c>
      <c r="C80" s="609">
        <v>0.50950497388839699</v>
      </c>
      <c r="D80" s="609">
        <v>0.39919862151145902</v>
      </c>
      <c r="E80" s="609">
        <v>7.2049960494041401E-2</v>
      </c>
      <c r="F80" s="609">
        <v>1.64320077747107E-2</v>
      </c>
      <c r="G80" s="609">
        <v>2.8144347015768298E-3</v>
      </c>
      <c r="H80" s="615">
        <v>1.6038522720336901</v>
      </c>
    </row>
    <row r="81" spans="1:8" x14ac:dyDescent="0.2">
      <c r="A81" s="2" t="s">
        <v>97</v>
      </c>
      <c r="B81" s="612">
        <v>187</v>
      </c>
      <c r="C81" s="609">
        <v>0.55613142251968395</v>
      </c>
      <c r="D81" s="609">
        <v>0.38877344131469699</v>
      </c>
      <c r="E81" s="609">
        <v>5.2820552140474299E-2</v>
      </c>
      <c r="F81" s="609">
        <v>2.2745623718947198E-3</v>
      </c>
      <c r="G81" s="609">
        <v>0</v>
      </c>
      <c r="H81" s="615">
        <v>1.50123822689056</v>
      </c>
    </row>
    <row r="82" spans="1:8" x14ac:dyDescent="0.2">
      <c r="A82" s="2" t="s">
        <v>98</v>
      </c>
      <c r="B82" s="612">
        <v>41</v>
      </c>
      <c r="C82" s="609">
        <v>0.357190251350403</v>
      </c>
      <c r="D82" s="609">
        <v>0.46200060844421398</v>
      </c>
      <c r="E82" s="609">
        <v>0.14959563314914701</v>
      </c>
      <c r="F82" s="609">
        <v>3.1213503330946E-2</v>
      </c>
      <c r="G82" s="609">
        <v>0</v>
      </c>
      <c r="H82" s="615">
        <v>1.8548324108123799</v>
      </c>
    </row>
    <row r="83" spans="1:8" x14ac:dyDescent="0.2">
      <c r="A83" s="2" t="s">
        <v>99</v>
      </c>
      <c r="B83" s="612">
        <v>143</v>
      </c>
      <c r="C83" s="609">
        <v>0.55082815885543801</v>
      </c>
      <c r="D83" s="609">
        <v>0.40389239788055398</v>
      </c>
      <c r="E83" s="609">
        <v>2.6476437225937802E-2</v>
      </c>
      <c r="F83" s="609">
        <v>1.8802974373102199E-2</v>
      </c>
      <c r="G83" s="609">
        <v>0</v>
      </c>
      <c r="H83" s="615">
        <v>1.5132541656494101</v>
      </c>
    </row>
    <row r="84" spans="1:8" x14ac:dyDescent="0.2">
      <c r="A84" s="2" t="s">
        <v>100</v>
      </c>
      <c r="B84" s="612">
        <v>47</v>
      </c>
      <c r="C84" s="609">
        <v>0.63629525899887096</v>
      </c>
      <c r="D84" s="609">
        <v>0.33805063366889998</v>
      </c>
      <c r="E84" s="609">
        <v>2.56541073322296E-2</v>
      </c>
      <c r="F84" s="609">
        <v>0</v>
      </c>
      <c r="G84" s="609">
        <v>0</v>
      </c>
      <c r="H84" s="615">
        <v>1.38935887813568</v>
      </c>
    </row>
    <row r="85" spans="1:8" x14ac:dyDescent="0.2">
      <c r="A85" s="2" t="s">
        <v>101</v>
      </c>
      <c r="B85" s="612">
        <v>117</v>
      </c>
      <c r="C85" s="609">
        <v>0.58580207824706998</v>
      </c>
      <c r="D85" s="609">
        <v>0.33711957931518599</v>
      </c>
      <c r="E85" s="609">
        <v>6.4343109726905795E-2</v>
      </c>
      <c r="F85" s="609">
        <v>2.55545112304389E-3</v>
      </c>
      <c r="G85" s="609">
        <v>1.0179799050092701E-2</v>
      </c>
      <c r="H85" s="615">
        <v>1.5141913890838601</v>
      </c>
    </row>
    <row r="86" spans="1:8" x14ac:dyDescent="0.2">
      <c r="A86" s="2" t="s">
        <v>102</v>
      </c>
      <c r="B86" s="612">
        <v>37</v>
      </c>
      <c r="C86" s="609">
        <v>0.50336492061615001</v>
      </c>
      <c r="D86" s="609">
        <v>0.39960789680481001</v>
      </c>
      <c r="E86" s="609">
        <v>9.7027160227298695E-2</v>
      </c>
      <c r="F86" s="609">
        <v>0</v>
      </c>
      <c r="G86" s="609">
        <v>0</v>
      </c>
      <c r="H86" s="615">
        <v>1.59366226196289</v>
      </c>
    </row>
    <row r="87" spans="1:8" x14ac:dyDescent="0.2">
      <c r="A87" s="2" t="s">
        <v>103</v>
      </c>
      <c r="B87" s="612">
        <v>53</v>
      </c>
      <c r="C87" s="609">
        <v>0.48025664687156699</v>
      </c>
      <c r="D87" s="609">
        <v>0.40128049254417397</v>
      </c>
      <c r="E87" s="609">
        <v>0.11846287548542001</v>
      </c>
      <c r="F87" s="609">
        <v>0</v>
      </c>
      <c r="G87" s="609">
        <v>0</v>
      </c>
      <c r="H87" s="615">
        <v>1.63820624351501</v>
      </c>
    </row>
    <row r="88" spans="1:8" x14ac:dyDescent="0.2">
      <c r="A88" s="2" t="s">
        <v>104</v>
      </c>
      <c r="B88" s="612">
        <v>199</v>
      </c>
      <c r="C88" s="609">
        <v>0.63873356580734297</v>
      </c>
      <c r="D88" s="609">
        <v>0.29767462611198398</v>
      </c>
      <c r="E88" s="609">
        <v>6.2312018126249299E-2</v>
      </c>
      <c r="F88" s="609">
        <v>0</v>
      </c>
      <c r="G88" s="609">
        <v>1.2798112584278E-3</v>
      </c>
      <c r="H88" s="615">
        <v>1.42741787433624</v>
      </c>
    </row>
    <row r="89" spans="1:8" x14ac:dyDescent="0.2">
      <c r="A89" s="5" t="s">
        <v>105</v>
      </c>
      <c r="B89" s="611" t="s">
        <v>1</v>
      </c>
      <c r="C89" s="608" t="s">
        <v>1</v>
      </c>
      <c r="D89" s="608" t="s">
        <v>1</v>
      </c>
      <c r="E89" s="608" t="s">
        <v>1</v>
      </c>
      <c r="F89" s="608" t="s">
        <v>1</v>
      </c>
      <c r="G89" s="608" t="s">
        <v>1</v>
      </c>
      <c r="H89" s="614" t="s">
        <v>1</v>
      </c>
    </row>
    <row r="90" spans="1:8" x14ac:dyDescent="0.2">
      <c r="A90" s="2" t="s">
        <v>106</v>
      </c>
      <c r="B90" s="612">
        <v>130</v>
      </c>
      <c r="C90" s="609">
        <v>0.63241213560104403</v>
      </c>
      <c r="D90" s="609">
        <v>0.26068511605262801</v>
      </c>
      <c r="E90" s="609">
        <v>0.106902785599232</v>
      </c>
      <c r="F90" s="609">
        <v>0</v>
      </c>
      <c r="G90" s="609">
        <v>0</v>
      </c>
      <c r="H90" s="615">
        <v>1.4744906425476101</v>
      </c>
    </row>
    <row r="91" spans="1:8" x14ac:dyDescent="0.2">
      <c r="A91" s="2" t="s">
        <v>107</v>
      </c>
      <c r="B91" s="612">
        <v>275</v>
      </c>
      <c r="C91" s="609">
        <v>0.64023733139038097</v>
      </c>
      <c r="D91" s="609">
        <v>0.31890755891799899</v>
      </c>
      <c r="E91" s="609">
        <v>3.5962842404842398E-2</v>
      </c>
      <c r="F91" s="609">
        <v>9.8168547265231609E-4</v>
      </c>
      <c r="G91" s="609">
        <v>3.9106053300201902E-3</v>
      </c>
      <c r="H91" s="615">
        <v>1.4094207286834699</v>
      </c>
    </row>
    <row r="92" spans="1:8" x14ac:dyDescent="0.2">
      <c r="A92" s="2" t="s">
        <v>108</v>
      </c>
      <c r="B92" s="612">
        <v>487</v>
      </c>
      <c r="C92" s="609">
        <v>0.50585663318634</v>
      </c>
      <c r="D92" s="609">
        <v>0.406884014606476</v>
      </c>
      <c r="E92" s="609">
        <v>7.2574451565742507E-2</v>
      </c>
      <c r="F92" s="609">
        <v>1.40055632218719E-2</v>
      </c>
      <c r="G92" s="609">
        <v>6.7934032995253801E-4</v>
      </c>
      <c r="H92" s="615">
        <v>1.5967669486999501</v>
      </c>
    </row>
    <row r="93" spans="1:8" x14ac:dyDescent="0.2">
      <c r="A93" s="2" t="s">
        <v>109</v>
      </c>
      <c r="B93" s="612">
        <v>83</v>
      </c>
      <c r="C93" s="609">
        <v>0.42590442299842801</v>
      </c>
      <c r="D93" s="609">
        <v>0.50041639804840099</v>
      </c>
      <c r="E93" s="609">
        <v>5.2413925528526299E-2</v>
      </c>
      <c r="F93" s="609">
        <v>2.1265259012579901E-2</v>
      </c>
      <c r="G93" s="609">
        <v>0</v>
      </c>
      <c r="H93" s="615">
        <v>1.66904008388519</v>
      </c>
    </row>
    <row r="94" spans="1:8" x14ac:dyDescent="0.2">
      <c r="A94" s="5" t="s">
        <v>110</v>
      </c>
      <c r="B94" s="611" t="s">
        <v>1</v>
      </c>
      <c r="C94" s="608" t="s">
        <v>1</v>
      </c>
      <c r="D94" s="608" t="s">
        <v>1</v>
      </c>
      <c r="E94" s="608" t="s">
        <v>1</v>
      </c>
      <c r="F94" s="608" t="s">
        <v>1</v>
      </c>
      <c r="G94" s="608" t="s">
        <v>1</v>
      </c>
      <c r="H94" s="614" t="s">
        <v>1</v>
      </c>
    </row>
    <row r="95" spans="1:8" x14ac:dyDescent="0.2">
      <c r="A95" s="2" t="s">
        <v>106</v>
      </c>
      <c r="B95" s="612">
        <v>215</v>
      </c>
      <c r="C95" s="609">
        <v>0.64903658628463701</v>
      </c>
      <c r="D95" s="609">
        <v>0.25827544927597001</v>
      </c>
      <c r="E95" s="609">
        <v>9.15675088763237E-2</v>
      </c>
      <c r="F95" s="609">
        <v>1.12043670378625E-3</v>
      </c>
      <c r="G95" s="609">
        <v>0</v>
      </c>
      <c r="H95" s="615">
        <v>1.4447717666626001</v>
      </c>
    </row>
    <row r="96" spans="1:8" x14ac:dyDescent="0.2">
      <c r="A96" s="2" t="s">
        <v>107</v>
      </c>
      <c r="B96" s="612">
        <v>335</v>
      </c>
      <c r="C96" s="609">
        <v>0.57744562625884999</v>
      </c>
      <c r="D96" s="609">
        <v>0.35999152064323398</v>
      </c>
      <c r="E96" s="609">
        <v>4.4403996318578699E-2</v>
      </c>
      <c r="F96" s="609">
        <v>1.40013815835118E-2</v>
      </c>
      <c r="G96" s="609">
        <v>4.1574719361960897E-3</v>
      </c>
      <c r="H96" s="615">
        <v>1.5074335336685201</v>
      </c>
    </row>
    <row r="97" spans="1:8" x14ac:dyDescent="0.2">
      <c r="A97" s="2" t="s">
        <v>108</v>
      </c>
      <c r="B97" s="612">
        <v>380</v>
      </c>
      <c r="C97" s="609">
        <v>0.49229598045349099</v>
      </c>
      <c r="D97" s="609">
        <v>0.43185654282569902</v>
      </c>
      <c r="E97" s="609">
        <v>6.8242445588111905E-2</v>
      </c>
      <c r="F97" s="609">
        <v>7.6050166971981499E-3</v>
      </c>
      <c r="G97" s="609">
        <v>0</v>
      </c>
      <c r="H97" s="615">
        <v>1.5911564826965301</v>
      </c>
    </row>
    <row r="98" spans="1:8" x14ac:dyDescent="0.2">
      <c r="A98" s="2" t="s">
        <v>109</v>
      </c>
      <c r="B98" s="612">
        <v>45</v>
      </c>
      <c r="C98" s="609">
        <v>0.45680859684944197</v>
      </c>
      <c r="D98" s="609">
        <v>0.47151756286621099</v>
      </c>
      <c r="E98" s="609">
        <v>7.16738551855087E-2</v>
      </c>
      <c r="F98" s="609">
        <v>0</v>
      </c>
      <c r="G98" s="609">
        <v>0</v>
      </c>
      <c r="H98" s="615">
        <v>1.6148653030395499</v>
      </c>
    </row>
    <row r="99" spans="1:8" x14ac:dyDescent="0.2">
      <c r="A99" s="5" t="s">
        <v>111</v>
      </c>
      <c r="B99" s="611" t="s">
        <v>1</v>
      </c>
      <c r="C99" s="608" t="s">
        <v>1</v>
      </c>
      <c r="D99" s="608" t="s">
        <v>1</v>
      </c>
      <c r="E99" s="608" t="s">
        <v>1</v>
      </c>
      <c r="F99" s="608" t="s">
        <v>1</v>
      </c>
      <c r="G99" s="608" t="s">
        <v>1</v>
      </c>
      <c r="H99" s="614" t="s">
        <v>1</v>
      </c>
    </row>
    <row r="100" spans="1:8" x14ac:dyDescent="0.2">
      <c r="A100" s="2" t="s">
        <v>112</v>
      </c>
      <c r="B100" s="612">
        <v>69</v>
      </c>
      <c r="C100" s="609">
        <v>0.65002453327178999</v>
      </c>
      <c r="D100" s="609">
        <v>0.27660703659057601</v>
      </c>
      <c r="E100" s="609">
        <v>7.3368452489376096E-2</v>
      </c>
      <c r="F100" s="609">
        <v>0</v>
      </c>
      <c r="G100" s="609">
        <v>0</v>
      </c>
      <c r="H100" s="615">
        <v>1.4233438968658401</v>
      </c>
    </row>
    <row r="101" spans="1:8" x14ac:dyDescent="0.2">
      <c r="A101" s="2" t="s">
        <v>113</v>
      </c>
      <c r="B101" s="612">
        <v>209</v>
      </c>
      <c r="C101" s="609">
        <v>0.59880381822586104</v>
      </c>
      <c r="D101" s="609">
        <v>0.32959520816803001</v>
      </c>
      <c r="E101" s="609">
        <v>6.0169842094183003E-2</v>
      </c>
      <c r="F101" s="609">
        <v>1.00314579904079E-2</v>
      </c>
      <c r="G101" s="609">
        <v>1.3996936613693801E-3</v>
      </c>
      <c r="H101" s="615">
        <v>1.48562800884247</v>
      </c>
    </row>
    <row r="102" spans="1:8" x14ac:dyDescent="0.2">
      <c r="A102" s="2" t="s">
        <v>114</v>
      </c>
      <c r="B102" s="612">
        <v>236</v>
      </c>
      <c r="C102" s="609">
        <v>0.490848869085312</v>
      </c>
      <c r="D102" s="609">
        <v>0.40447929501533503</v>
      </c>
      <c r="E102" s="609">
        <v>9.0529836714267703E-2</v>
      </c>
      <c r="F102" s="609">
        <v>1.4142001979053E-2</v>
      </c>
      <c r="G102" s="609">
        <v>0</v>
      </c>
      <c r="H102" s="615">
        <v>1.6279649734497099</v>
      </c>
    </row>
    <row r="103" spans="1:8" x14ac:dyDescent="0.2">
      <c r="A103" s="2" t="s">
        <v>115</v>
      </c>
      <c r="B103" s="612">
        <v>152</v>
      </c>
      <c r="C103" s="609">
        <v>0.43789854645729098</v>
      </c>
      <c r="D103" s="609">
        <v>0.49432301521301297</v>
      </c>
      <c r="E103" s="609">
        <v>6.4112007617950398E-2</v>
      </c>
      <c r="F103" s="609">
        <v>3.6664165090769499E-3</v>
      </c>
      <c r="G103" s="609">
        <v>0</v>
      </c>
      <c r="H103" s="615">
        <v>1.6335462331771899</v>
      </c>
    </row>
    <row r="104" spans="1:8" x14ac:dyDescent="0.2">
      <c r="A104" s="2" t="s">
        <v>116</v>
      </c>
      <c r="B104" s="612">
        <v>135</v>
      </c>
      <c r="C104" s="609">
        <v>0.51809382438659701</v>
      </c>
      <c r="D104" s="609">
        <v>0.40766674280166598</v>
      </c>
      <c r="E104" s="609">
        <v>6.6967323422431904E-2</v>
      </c>
      <c r="F104" s="609">
        <v>0</v>
      </c>
      <c r="G104" s="609">
        <v>7.2721270844340298E-3</v>
      </c>
      <c r="H104" s="615">
        <v>1.57068991661072</v>
      </c>
    </row>
    <row r="105" spans="1:8" x14ac:dyDescent="0.2">
      <c r="A105" s="2" t="s">
        <v>117</v>
      </c>
      <c r="B105" s="612">
        <v>136</v>
      </c>
      <c r="C105" s="609">
        <v>0.59867370128631603</v>
      </c>
      <c r="D105" s="609">
        <v>0.34037283062934898</v>
      </c>
      <c r="E105" s="609">
        <v>3.5020459443330799E-2</v>
      </c>
      <c r="F105" s="609">
        <v>2.11058370769024E-2</v>
      </c>
      <c r="G105" s="609">
        <v>4.8272130079567398E-3</v>
      </c>
      <c r="H105" s="615">
        <v>1.4930400848388701</v>
      </c>
    </row>
    <row r="106" spans="1:8" x14ac:dyDescent="0.2">
      <c r="A106" s="2" t="s">
        <v>118</v>
      </c>
      <c r="B106" s="612">
        <v>120</v>
      </c>
      <c r="C106" s="609">
        <v>0.76982021331787098</v>
      </c>
      <c r="D106" s="609">
        <v>0.23017978668212899</v>
      </c>
      <c r="E106" s="609">
        <v>0</v>
      </c>
      <c r="F106" s="609">
        <v>0</v>
      </c>
      <c r="G106" s="609">
        <v>0</v>
      </c>
      <c r="H106" s="615">
        <v>1.23017978668213</v>
      </c>
    </row>
    <row r="107" spans="1:8" x14ac:dyDescent="0.2">
      <c r="A107" s="5" t="s">
        <v>111</v>
      </c>
      <c r="B107" s="611" t="s">
        <v>1</v>
      </c>
      <c r="C107" s="608" t="s">
        <v>1</v>
      </c>
      <c r="D107" s="608" t="s">
        <v>1</v>
      </c>
      <c r="E107" s="608" t="s">
        <v>1</v>
      </c>
      <c r="F107" s="608" t="s">
        <v>1</v>
      </c>
      <c r="G107" s="608" t="s">
        <v>1</v>
      </c>
      <c r="H107" s="614" t="s">
        <v>1</v>
      </c>
    </row>
    <row r="108" spans="1:8" x14ac:dyDescent="0.2">
      <c r="A108" s="2" t="s">
        <v>119</v>
      </c>
      <c r="B108" s="612">
        <v>278</v>
      </c>
      <c r="C108" s="609">
        <v>0.61626690626144398</v>
      </c>
      <c r="D108" s="609">
        <v>0.31152951717376698</v>
      </c>
      <c r="E108" s="609">
        <v>6.4669750630855602E-2</v>
      </c>
      <c r="F108" s="609">
        <v>6.6113504581153401E-3</v>
      </c>
      <c r="G108" s="609">
        <v>9.2248461442068198E-4</v>
      </c>
      <c r="H108" s="615">
        <v>1.4643930196762101</v>
      </c>
    </row>
    <row r="109" spans="1:8" x14ac:dyDescent="0.2">
      <c r="A109" s="2" t="s">
        <v>120</v>
      </c>
      <c r="B109" s="612">
        <v>320</v>
      </c>
      <c r="C109" s="609">
        <v>0.48335012793540999</v>
      </c>
      <c r="D109" s="609">
        <v>0.42640721797943099</v>
      </c>
      <c r="E109" s="609">
        <v>7.8068800270557404E-2</v>
      </c>
      <c r="F109" s="609">
        <v>1.21738398447633E-2</v>
      </c>
      <c r="G109" s="609">
        <v>0</v>
      </c>
      <c r="H109" s="615">
        <v>1.6190663576126101</v>
      </c>
    </row>
    <row r="110" spans="1:8" x14ac:dyDescent="0.2">
      <c r="A110" s="2" t="s">
        <v>121</v>
      </c>
      <c r="B110" s="612">
        <v>203</v>
      </c>
      <c r="C110" s="609">
        <v>0.48476248979568498</v>
      </c>
      <c r="D110" s="609">
        <v>0.43730419874191301</v>
      </c>
      <c r="E110" s="609">
        <v>7.2884850203990895E-2</v>
      </c>
      <c r="F110" s="609">
        <v>0</v>
      </c>
      <c r="G110" s="609">
        <v>5.0484547391533904E-3</v>
      </c>
      <c r="H110" s="615">
        <v>1.6032676696777299</v>
      </c>
    </row>
    <row r="111" spans="1:8" x14ac:dyDescent="0.2">
      <c r="A111" s="2" t="s">
        <v>122</v>
      </c>
      <c r="B111" s="612">
        <v>256</v>
      </c>
      <c r="C111" s="609">
        <v>0.67802977561950695</v>
      </c>
      <c r="D111" s="609">
        <v>0.28927925229072599</v>
      </c>
      <c r="E111" s="609">
        <v>1.8782407045364401E-2</v>
      </c>
      <c r="F111" s="609">
        <v>1.13196242600679E-2</v>
      </c>
      <c r="G111" s="609">
        <v>2.58896336890757E-3</v>
      </c>
      <c r="H111" s="615">
        <v>1.3711588382720901</v>
      </c>
    </row>
    <row r="112" spans="1:8" x14ac:dyDescent="0.2">
      <c r="A112" s="5" t="s">
        <v>111</v>
      </c>
      <c r="B112" s="611" t="s">
        <v>1</v>
      </c>
      <c r="C112" s="608" t="s">
        <v>1</v>
      </c>
      <c r="D112" s="608" t="s">
        <v>1</v>
      </c>
      <c r="E112" s="608" t="s">
        <v>1</v>
      </c>
      <c r="F112" s="608" t="s">
        <v>1</v>
      </c>
      <c r="G112" s="608" t="s">
        <v>1</v>
      </c>
      <c r="H112" s="614" t="s">
        <v>1</v>
      </c>
    </row>
    <row r="113" spans="1:8" x14ac:dyDescent="0.2">
      <c r="A113" s="2" t="s">
        <v>119</v>
      </c>
      <c r="B113" s="612">
        <v>278</v>
      </c>
      <c r="C113" s="609">
        <v>0.61626690626144398</v>
      </c>
      <c r="D113" s="609">
        <v>0.31152951717376698</v>
      </c>
      <c r="E113" s="609">
        <v>6.4669750630855602E-2</v>
      </c>
      <c r="F113" s="609">
        <v>6.6113504581153401E-3</v>
      </c>
      <c r="G113" s="609">
        <v>9.2248461442068198E-4</v>
      </c>
      <c r="H113" s="615">
        <v>1.4643930196762101</v>
      </c>
    </row>
    <row r="114" spans="1:8" x14ac:dyDescent="0.2">
      <c r="A114" s="2" t="s">
        <v>123</v>
      </c>
      <c r="B114" s="612">
        <v>388</v>
      </c>
      <c r="C114" s="609">
        <v>0.46905595064163202</v>
      </c>
      <c r="D114" s="609">
        <v>0.44145655632018999</v>
      </c>
      <c r="E114" s="609">
        <v>7.9656966030597701E-2</v>
      </c>
      <c r="F114" s="609">
        <v>9.8305325955152494E-3</v>
      </c>
      <c r="G114" s="609">
        <v>0</v>
      </c>
      <c r="H114" s="615">
        <v>1.6302621364593499</v>
      </c>
    </row>
    <row r="115" spans="1:8" x14ac:dyDescent="0.2">
      <c r="A115" s="2" t="s">
        <v>124</v>
      </c>
      <c r="B115" s="612">
        <v>391</v>
      </c>
      <c r="C115" s="609">
        <v>0.60711336135864302</v>
      </c>
      <c r="D115" s="609">
        <v>0.34177285432815602</v>
      </c>
      <c r="E115" s="609">
        <v>4.0147840976715102E-2</v>
      </c>
      <c r="F115" s="609">
        <v>6.3004461117088803E-3</v>
      </c>
      <c r="G115" s="609">
        <v>4.6655014157295201E-3</v>
      </c>
      <c r="H115" s="615">
        <v>1.4596319198608401</v>
      </c>
    </row>
    <row r="116" spans="1:8" x14ac:dyDescent="0.2">
      <c r="A116" s="5" t="s">
        <v>125</v>
      </c>
      <c r="B116" s="611" t="s">
        <v>1</v>
      </c>
      <c r="C116" s="608" t="s">
        <v>1</v>
      </c>
      <c r="D116" s="608" t="s">
        <v>1</v>
      </c>
      <c r="E116" s="608" t="s">
        <v>1</v>
      </c>
      <c r="F116" s="608" t="s">
        <v>1</v>
      </c>
      <c r="G116" s="608" t="s">
        <v>1</v>
      </c>
      <c r="H116" s="614" t="s">
        <v>1</v>
      </c>
    </row>
    <row r="117" spans="1:8" x14ac:dyDescent="0.2">
      <c r="A117" s="2" t="s">
        <v>126</v>
      </c>
      <c r="B117" s="612">
        <v>153</v>
      </c>
      <c r="C117" s="609">
        <v>0.63826727867126498</v>
      </c>
      <c r="D117" s="609">
        <v>0.25797426700592002</v>
      </c>
      <c r="E117" s="609">
        <v>0.103758454322815</v>
      </c>
      <c r="F117" s="609">
        <v>0</v>
      </c>
      <c r="G117" s="609">
        <v>0</v>
      </c>
      <c r="H117" s="615">
        <v>1.4654911756515501</v>
      </c>
    </row>
    <row r="118" spans="1:8" x14ac:dyDescent="0.2">
      <c r="A118" s="2" t="s">
        <v>127</v>
      </c>
      <c r="B118" s="612">
        <v>39</v>
      </c>
      <c r="C118" s="609">
        <v>0.60042166709899902</v>
      </c>
      <c r="D118" s="609">
        <v>0.34395033121108998</v>
      </c>
      <c r="E118" s="609">
        <v>4.95503395795822E-2</v>
      </c>
      <c r="F118" s="609">
        <v>6.0776197351515302E-3</v>
      </c>
      <c r="G118" s="609">
        <v>0</v>
      </c>
      <c r="H118" s="615">
        <v>1.4612839221954299</v>
      </c>
    </row>
    <row r="119" spans="1:8" x14ac:dyDescent="0.2">
      <c r="A119" s="2" t="s">
        <v>128</v>
      </c>
      <c r="B119" s="612">
        <v>68</v>
      </c>
      <c r="C119" s="609">
        <v>0.67947059869766202</v>
      </c>
      <c r="D119" s="609">
        <v>0.25861081480979897</v>
      </c>
      <c r="E119" s="609">
        <v>6.19185715913773E-2</v>
      </c>
      <c r="F119" s="609">
        <v>0</v>
      </c>
      <c r="G119" s="609">
        <v>0</v>
      </c>
      <c r="H119" s="615">
        <v>1.3824479579925499</v>
      </c>
    </row>
    <row r="120" spans="1:8" x14ac:dyDescent="0.2">
      <c r="A120" s="2" t="s">
        <v>129</v>
      </c>
      <c r="B120" s="612">
        <v>145</v>
      </c>
      <c r="C120" s="609">
        <v>0.62601006031036399</v>
      </c>
      <c r="D120" s="609">
        <v>0.35297164320945701</v>
      </c>
      <c r="E120" s="609">
        <v>1.3344878330826799E-2</v>
      </c>
      <c r="F120" s="609">
        <v>0</v>
      </c>
      <c r="G120" s="609">
        <v>7.6734381727874296E-3</v>
      </c>
      <c r="H120" s="615">
        <v>1.41035521030426</v>
      </c>
    </row>
    <row r="121" spans="1:8" x14ac:dyDescent="0.2">
      <c r="A121" s="2" t="s">
        <v>130</v>
      </c>
      <c r="B121" s="612">
        <v>147</v>
      </c>
      <c r="C121" s="609">
        <v>0.505049228668213</v>
      </c>
      <c r="D121" s="609">
        <v>0.38775867223739602</v>
      </c>
      <c r="E121" s="609">
        <v>7.2112284600734697E-2</v>
      </c>
      <c r="F121" s="609">
        <v>3.3107221126556403E-2</v>
      </c>
      <c r="G121" s="609">
        <v>1.9726101309061098E-3</v>
      </c>
      <c r="H121" s="615">
        <v>1.6391953229904199</v>
      </c>
    </row>
    <row r="122" spans="1:8" x14ac:dyDescent="0.2">
      <c r="A122" s="2" t="s">
        <v>131</v>
      </c>
      <c r="B122" s="612">
        <v>102</v>
      </c>
      <c r="C122" s="609">
        <v>0.54345202445983898</v>
      </c>
      <c r="D122" s="609">
        <v>0.36193093657493602</v>
      </c>
      <c r="E122" s="609">
        <v>9.4617031514644595E-2</v>
      </c>
      <c r="F122" s="609">
        <v>0</v>
      </c>
      <c r="G122" s="609">
        <v>0</v>
      </c>
      <c r="H122" s="615">
        <v>1.55116498470306</v>
      </c>
    </row>
    <row r="123" spans="1:8" x14ac:dyDescent="0.2">
      <c r="A123" s="2" t="s">
        <v>132</v>
      </c>
      <c r="B123" s="612">
        <v>47</v>
      </c>
      <c r="C123" s="609">
        <v>0.488300681114197</v>
      </c>
      <c r="D123" s="609">
        <v>0.42512670159339899</v>
      </c>
      <c r="E123" s="609">
        <v>8.6572624742984799E-2</v>
      </c>
      <c r="F123" s="609">
        <v>0</v>
      </c>
      <c r="G123" s="609">
        <v>0</v>
      </c>
      <c r="H123" s="615">
        <v>1.59827196598053</v>
      </c>
    </row>
    <row r="124" spans="1:8" x14ac:dyDescent="0.2">
      <c r="A124" s="3" t="s">
        <v>133</v>
      </c>
      <c r="B124" s="613">
        <v>274</v>
      </c>
      <c r="C124" s="610">
        <v>0.47107055783271801</v>
      </c>
      <c r="D124" s="610">
        <v>0.46286311745643599</v>
      </c>
      <c r="E124" s="610">
        <v>5.4553288966417299E-2</v>
      </c>
      <c r="F124" s="610">
        <v>1.1513054370880099E-2</v>
      </c>
      <c r="G124" s="610">
        <v>0</v>
      </c>
      <c r="H124" s="616">
        <v>1.6065088510513299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424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20" t="s">
        <v>1</v>
      </c>
      <c r="C6" s="617" t="s">
        <v>1</v>
      </c>
      <c r="D6" s="617" t="s">
        <v>1</v>
      </c>
      <c r="E6" s="617" t="s">
        <v>1</v>
      </c>
      <c r="F6" s="617" t="s">
        <v>1</v>
      </c>
      <c r="G6" s="617" t="s">
        <v>1</v>
      </c>
      <c r="H6" s="623" t="s">
        <v>1</v>
      </c>
    </row>
    <row r="7" spans="1:8" x14ac:dyDescent="0.2">
      <c r="A7" s="2" t="s">
        <v>26</v>
      </c>
      <c r="B7" s="621">
        <v>1067</v>
      </c>
      <c r="C7" s="618">
        <v>0.37421920895576499</v>
      </c>
      <c r="D7" s="618">
        <v>0.39520081877708402</v>
      </c>
      <c r="E7" s="618">
        <v>0.15928789973259</v>
      </c>
      <c r="F7" s="618">
        <v>6.22379034757614E-2</v>
      </c>
      <c r="G7" s="618">
        <v>9.0541420504450798E-3</v>
      </c>
      <c r="H7" s="624">
        <v>1.93670690059662</v>
      </c>
    </row>
    <row r="8" spans="1:8" x14ac:dyDescent="0.2">
      <c r="A8" s="5" t="s">
        <v>27</v>
      </c>
      <c r="B8" s="620" t="s">
        <v>1</v>
      </c>
      <c r="C8" s="617" t="s">
        <v>1</v>
      </c>
      <c r="D8" s="617" t="s">
        <v>1</v>
      </c>
      <c r="E8" s="617" t="s">
        <v>1</v>
      </c>
      <c r="F8" s="617" t="s">
        <v>1</v>
      </c>
      <c r="G8" s="617" t="s">
        <v>1</v>
      </c>
      <c r="H8" s="623" t="s">
        <v>1</v>
      </c>
    </row>
    <row r="9" spans="1:8" x14ac:dyDescent="0.2">
      <c r="A9" s="2" t="s">
        <v>28</v>
      </c>
      <c r="B9" s="621">
        <v>369</v>
      </c>
      <c r="C9" s="618">
        <v>0.30174005031585699</v>
      </c>
      <c r="D9" s="618">
        <v>0.41141000390052801</v>
      </c>
      <c r="E9" s="618">
        <v>0.18098601698875399</v>
      </c>
      <c r="F9" s="618">
        <v>9.5197699964046506E-2</v>
      </c>
      <c r="G9" s="618">
        <v>1.06662064790726E-2</v>
      </c>
      <c r="H9" s="624">
        <v>2.1016399860382098</v>
      </c>
    </row>
    <row r="10" spans="1:8" x14ac:dyDescent="0.2">
      <c r="A10" s="2" t="s">
        <v>29</v>
      </c>
      <c r="B10" s="621">
        <v>44</v>
      </c>
      <c r="C10" s="618">
        <v>0.22675934433937101</v>
      </c>
      <c r="D10" s="618">
        <v>0.49751469492912298</v>
      </c>
      <c r="E10" s="618">
        <v>0.24355049431324</v>
      </c>
      <c r="F10" s="618">
        <v>3.2175458967685699E-2</v>
      </c>
      <c r="G10" s="618">
        <v>0</v>
      </c>
      <c r="H10" s="624">
        <v>2.0811421871185298</v>
      </c>
    </row>
    <row r="11" spans="1:8" x14ac:dyDescent="0.2">
      <c r="A11" s="2" t="s">
        <v>30</v>
      </c>
      <c r="B11" s="621">
        <v>149</v>
      </c>
      <c r="C11" s="618">
        <v>0.34812805056571999</v>
      </c>
      <c r="D11" s="618">
        <v>0.41451999545097401</v>
      </c>
      <c r="E11" s="618">
        <v>0.18241295218467701</v>
      </c>
      <c r="F11" s="618">
        <v>4.33955788612366E-2</v>
      </c>
      <c r="G11" s="618">
        <v>1.15434257313609E-2</v>
      </c>
      <c r="H11" s="624">
        <v>1.95570635795593</v>
      </c>
    </row>
    <row r="12" spans="1:8" x14ac:dyDescent="0.2">
      <c r="A12" s="2" t="s">
        <v>31</v>
      </c>
      <c r="B12" s="621">
        <v>191</v>
      </c>
      <c r="C12" s="618">
        <v>0.350827366113663</v>
      </c>
      <c r="D12" s="618">
        <v>0.41145423054695102</v>
      </c>
      <c r="E12" s="618">
        <v>0.15915259718895</v>
      </c>
      <c r="F12" s="618">
        <v>6.2781333923339802E-2</v>
      </c>
      <c r="G12" s="618">
        <v>1.57844740897417E-2</v>
      </c>
      <c r="H12" s="624">
        <v>1.9812413454055799</v>
      </c>
    </row>
    <row r="13" spans="1:8" x14ac:dyDescent="0.2">
      <c r="A13" s="2" t="s">
        <v>32</v>
      </c>
      <c r="B13" s="621">
        <v>101</v>
      </c>
      <c r="C13" s="618">
        <v>0.59631985425949097</v>
      </c>
      <c r="D13" s="618">
        <v>0.33258402347564697</v>
      </c>
      <c r="E13" s="618">
        <v>7.1096114814281505E-2</v>
      </c>
      <c r="F13" s="618">
        <v>0</v>
      </c>
      <c r="G13" s="618">
        <v>0</v>
      </c>
      <c r="H13" s="624">
        <v>1.47477626800537</v>
      </c>
    </row>
    <row r="14" spans="1:8" x14ac:dyDescent="0.2">
      <c r="A14" s="2" t="s">
        <v>33</v>
      </c>
      <c r="B14" s="621">
        <v>176</v>
      </c>
      <c r="C14" s="618">
        <v>0.62586152553558305</v>
      </c>
      <c r="D14" s="618">
        <v>0.29840475320816001</v>
      </c>
      <c r="E14" s="618">
        <v>5.9585243463516201E-2</v>
      </c>
      <c r="F14" s="618">
        <v>1.6148494556546201E-2</v>
      </c>
      <c r="G14" s="618">
        <v>0</v>
      </c>
      <c r="H14" s="624">
        <v>1.46602070331573</v>
      </c>
    </row>
    <row r="15" spans="1:8" x14ac:dyDescent="0.2">
      <c r="A15" s="5" t="s">
        <v>34</v>
      </c>
      <c r="B15" s="620" t="s">
        <v>1</v>
      </c>
      <c r="C15" s="617" t="s">
        <v>1</v>
      </c>
      <c r="D15" s="617" t="s">
        <v>1</v>
      </c>
      <c r="E15" s="617" t="s">
        <v>1</v>
      </c>
      <c r="F15" s="617" t="s">
        <v>1</v>
      </c>
      <c r="G15" s="617" t="s">
        <v>1</v>
      </c>
      <c r="H15" s="623" t="s">
        <v>1</v>
      </c>
    </row>
    <row r="16" spans="1:8" x14ac:dyDescent="0.2">
      <c r="A16" s="2" t="s">
        <v>35</v>
      </c>
      <c r="B16" s="621">
        <v>668</v>
      </c>
      <c r="C16" s="618">
        <v>0.30174228549003601</v>
      </c>
      <c r="D16" s="618">
        <v>0.428690224885941</v>
      </c>
      <c r="E16" s="618">
        <v>0.19675908982753801</v>
      </c>
      <c r="F16" s="618">
        <v>6.7556604743003804E-2</v>
      </c>
      <c r="G16" s="618">
        <v>5.2518132142722598E-3</v>
      </c>
      <c r="H16" s="624">
        <v>2.0458855628967298</v>
      </c>
    </row>
    <row r="17" spans="1:8" x14ac:dyDescent="0.2">
      <c r="A17" s="2" t="s">
        <v>36</v>
      </c>
      <c r="B17" s="621">
        <v>48</v>
      </c>
      <c r="C17" s="618">
        <v>0.47298297286033603</v>
      </c>
      <c r="D17" s="618">
        <v>0.35688415169715898</v>
      </c>
      <c r="E17" s="618">
        <v>0.120495483279228</v>
      </c>
      <c r="F17" s="618">
        <v>2.6810588315129301E-2</v>
      </c>
      <c r="G17" s="618">
        <v>2.2826807573437701E-2</v>
      </c>
      <c r="H17" s="624">
        <v>1.76961410045624</v>
      </c>
    </row>
    <row r="18" spans="1:8" x14ac:dyDescent="0.2">
      <c r="A18" s="2" t="s">
        <v>37</v>
      </c>
      <c r="B18" s="621">
        <v>267</v>
      </c>
      <c r="C18" s="618">
        <v>0.60339063405990601</v>
      </c>
      <c r="D18" s="618">
        <v>0.311133712530136</v>
      </c>
      <c r="E18" s="618">
        <v>8.0347388982772799E-2</v>
      </c>
      <c r="F18" s="618">
        <v>5.1282481290400002E-3</v>
      </c>
      <c r="G18" s="618">
        <v>0</v>
      </c>
      <c r="H18" s="624">
        <v>1.4872132539749101</v>
      </c>
    </row>
    <row r="19" spans="1:8" x14ac:dyDescent="0.2">
      <c r="A19" s="2" t="s">
        <v>38</v>
      </c>
      <c r="B19" s="621">
        <v>57</v>
      </c>
      <c r="C19" s="618">
        <v>0.21490710973739599</v>
      </c>
      <c r="D19" s="618">
        <v>0.40858304500579801</v>
      </c>
      <c r="E19" s="618">
        <v>0.101394556462765</v>
      </c>
      <c r="F19" s="618">
        <v>0.22098417580127699</v>
      </c>
      <c r="G19" s="618">
        <v>5.4131101816892603E-2</v>
      </c>
      <c r="H19" s="624">
        <v>2.4908490180969198</v>
      </c>
    </row>
    <row r="20" spans="1:8" x14ac:dyDescent="0.2">
      <c r="A20" s="5" t="s">
        <v>39</v>
      </c>
      <c r="B20" s="620" t="s">
        <v>1</v>
      </c>
      <c r="C20" s="617" t="s">
        <v>1</v>
      </c>
      <c r="D20" s="617" t="s">
        <v>1</v>
      </c>
      <c r="E20" s="617" t="s">
        <v>1</v>
      </c>
      <c r="F20" s="617" t="s">
        <v>1</v>
      </c>
      <c r="G20" s="617" t="s">
        <v>1</v>
      </c>
      <c r="H20" s="623" t="s">
        <v>1</v>
      </c>
    </row>
    <row r="21" spans="1:8" x14ac:dyDescent="0.2">
      <c r="A21" s="2" t="s">
        <v>35</v>
      </c>
      <c r="B21" s="621">
        <v>668</v>
      </c>
      <c r="C21" s="618">
        <v>0.30174228549003601</v>
      </c>
      <c r="D21" s="618">
        <v>0.428690224885941</v>
      </c>
      <c r="E21" s="618">
        <v>0.19675908982753801</v>
      </c>
      <c r="F21" s="618">
        <v>6.7556604743003804E-2</v>
      </c>
      <c r="G21" s="618">
        <v>5.2518132142722598E-3</v>
      </c>
      <c r="H21" s="624">
        <v>2.0458855628967298</v>
      </c>
    </row>
    <row r="22" spans="1:8" x14ac:dyDescent="0.2">
      <c r="A22" s="2" t="s">
        <v>40</v>
      </c>
      <c r="B22" s="621">
        <v>21</v>
      </c>
      <c r="C22" s="618" t="s">
        <v>1</v>
      </c>
      <c r="D22" s="618" t="s">
        <v>1</v>
      </c>
      <c r="E22" s="618" t="s">
        <v>1</v>
      </c>
      <c r="F22" s="618" t="s">
        <v>1</v>
      </c>
      <c r="G22" s="618" t="s">
        <v>1</v>
      </c>
      <c r="H22" s="624" t="s">
        <v>1</v>
      </c>
    </row>
    <row r="23" spans="1:8" x14ac:dyDescent="0.2">
      <c r="A23" s="2" t="s">
        <v>41</v>
      </c>
      <c r="B23" s="621">
        <v>24</v>
      </c>
      <c r="C23" s="618" t="s">
        <v>1</v>
      </c>
      <c r="D23" s="618" t="s">
        <v>1</v>
      </c>
      <c r="E23" s="618" t="s">
        <v>1</v>
      </c>
      <c r="F23" s="618" t="s">
        <v>1</v>
      </c>
      <c r="G23" s="618" t="s">
        <v>1</v>
      </c>
      <c r="H23" s="624" t="s">
        <v>1</v>
      </c>
    </row>
    <row r="24" spans="1:8" x14ac:dyDescent="0.2">
      <c r="A24" s="2" t="s">
        <v>42</v>
      </c>
      <c r="B24" s="621">
        <v>3</v>
      </c>
      <c r="C24" s="618" t="s">
        <v>1</v>
      </c>
      <c r="D24" s="618" t="s">
        <v>1</v>
      </c>
      <c r="E24" s="618" t="s">
        <v>1</v>
      </c>
      <c r="F24" s="618" t="s">
        <v>1</v>
      </c>
      <c r="G24" s="618" t="s">
        <v>1</v>
      </c>
      <c r="H24" s="624" t="s">
        <v>1</v>
      </c>
    </row>
    <row r="25" spans="1:8" x14ac:dyDescent="0.2">
      <c r="A25" s="2" t="s">
        <v>43</v>
      </c>
      <c r="B25" s="621">
        <v>3</v>
      </c>
      <c r="C25" s="618" t="s">
        <v>1</v>
      </c>
      <c r="D25" s="618" t="s">
        <v>1</v>
      </c>
      <c r="E25" s="618" t="s">
        <v>1</v>
      </c>
      <c r="F25" s="618" t="s">
        <v>1</v>
      </c>
      <c r="G25" s="618" t="s">
        <v>1</v>
      </c>
      <c r="H25" s="624" t="s">
        <v>1</v>
      </c>
    </row>
    <row r="26" spans="1:8" x14ac:dyDescent="0.2">
      <c r="A26" s="2" t="s">
        <v>37</v>
      </c>
      <c r="B26" s="621">
        <v>267</v>
      </c>
      <c r="C26" s="618">
        <v>0.60339063405990601</v>
      </c>
      <c r="D26" s="618">
        <v>0.311133712530136</v>
      </c>
      <c r="E26" s="618">
        <v>8.0347388982772799E-2</v>
      </c>
      <c r="F26" s="618">
        <v>5.1282481290400002E-3</v>
      </c>
      <c r="G26" s="618">
        <v>0</v>
      </c>
      <c r="H26" s="624">
        <v>1.4872132539749101</v>
      </c>
    </row>
    <row r="27" spans="1:8" x14ac:dyDescent="0.2">
      <c r="A27" s="2" t="s">
        <v>44</v>
      </c>
      <c r="B27" s="621">
        <v>10</v>
      </c>
      <c r="C27" s="618" t="s">
        <v>1</v>
      </c>
      <c r="D27" s="618" t="s">
        <v>1</v>
      </c>
      <c r="E27" s="618" t="s">
        <v>1</v>
      </c>
      <c r="F27" s="618" t="s">
        <v>1</v>
      </c>
      <c r="G27" s="618" t="s">
        <v>1</v>
      </c>
      <c r="H27" s="624" t="s">
        <v>1</v>
      </c>
    </row>
    <row r="28" spans="1:8" x14ac:dyDescent="0.2">
      <c r="A28" s="2" t="s">
        <v>45</v>
      </c>
      <c r="B28" s="621">
        <v>44</v>
      </c>
      <c r="C28" s="618">
        <v>0.12988799810409499</v>
      </c>
      <c r="D28" s="618">
        <v>0.44880568981170699</v>
      </c>
      <c r="E28" s="618">
        <v>0.123077780008316</v>
      </c>
      <c r="F28" s="618">
        <v>0.229131534695625</v>
      </c>
      <c r="G28" s="618">
        <v>6.9097004830837194E-2</v>
      </c>
      <c r="H28" s="624">
        <v>2.6587438583374001</v>
      </c>
    </row>
    <row r="29" spans="1:8" x14ac:dyDescent="0.2">
      <c r="A29" s="5" t="s">
        <v>46</v>
      </c>
      <c r="B29" s="620" t="s">
        <v>1</v>
      </c>
      <c r="C29" s="617" t="s">
        <v>1</v>
      </c>
      <c r="D29" s="617" t="s">
        <v>1</v>
      </c>
      <c r="E29" s="617" t="s">
        <v>1</v>
      </c>
      <c r="F29" s="617" t="s">
        <v>1</v>
      </c>
      <c r="G29" s="617" t="s">
        <v>1</v>
      </c>
      <c r="H29" s="623" t="s">
        <v>1</v>
      </c>
    </row>
    <row r="30" spans="1:8" x14ac:dyDescent="0.2">
      <c r="A30" s="2" t="s">
        <v>47</v>
      </c>
      <c r="B30" s="621">
        <v>68</v>
      </c>
      <c r="C30" s="618">
        <v>0.437923043966293</v>
      </c>
      <c r="D30" s="618">
        <v>0.26251265406608598</v>
      </c>
      <c r="E30" s="618">
        <v>0.18983718752861001</v>
      </c>
      <c r="F30" s="618">
        <v>8.7533332407474504E-2</v>
      </c>
      <c r="G30" s="618">
        <v>2.2193774580955498E-2</v>
      </c>
      <c r="H30" s="624">
        <v>1.9935621023178101</v>
      </c>
    </row>
    <row r="31" spans="1:8" x14ac:dyDescent="0.2">
      <c r="A31" s="2" t="s">
        <v>48</v>
      </c>
      <c r="B31" s="621">
        <v>264</v>
      </c>
      <c r="C31" s="618">
        <v>0.448264271020889</v>
      </c>
      <c r="D31" s="618">
        <v>0.37868198752403298</v>
      </c>
      <c r="E31" s="618">
        <v>0.13213945925235701</v>
      </c>
      <c r="F31" s="618">
        <v>3.6158904433250399E-2</v>
      </c>
      <c r="G31" s="618">
        <v>4.7553828917443804E-3</v>
      </c>
      <c r="H31" s="624">
        <v>1.77045917510986</v>
      </c>
    </row>
    <row r="32" spans="1:8" x14ac:dyDescent="0.2">
      <c r="A32" s="2" t="s">
        <v>49</v>
      </c>
      <c r="B32" s="621">
        <v>184</v>
      </c>
      <c r="C32" s="618">
        <v>0.381107598543167</v>
      </c>
      <c r="D32" s="618">
        <v>0.43622636795043901</v>
      </c>
      <c r="E32" s="618">
        <v>0.10202459990978199</v>
      </c>
      <c r="F32" s="618">
        <v>8.0641433596610995E-2</v>
      </c>
      <c r="G32" s="618">
        <v>0</v>
      </c>
      <c r="H32" s="624">
        <v>1.8821998834610001</v>
      </c>
    </row>
    <row r="33" spans="1:8" x14ac:dyDescent="0.2">
      <c r="A33" s="2" t="s">
        <v>50</v>
      </c>
      <c r="B33" s="621">
        <v>464</v>
      </c>
      <c r="C33" s="618">
        <v>0.31068259477615401</v>
      </c>
      <c r="D33" s="618">
        <v>0.41107511520385698</v>
      </c>
      <c r="E33" s="618">
        <v>0.217414855957031</v>
      </c>
      <c r="F33" s="618">
        <v>4.9216996878385502E-2</v>
      </c>
      <c r="G33" s="618">
        <v>1.16104241460562E-2</v>
      </c>
      <c r="H33" s="624">
        <v>2.0399975776672399</v>
      </c>
    </row>
    <row r="34" spans="1:8" x14ac:dyDescent="0.2">
      <c r="A34" s="5" t="s">
        <v>51</v>
      </c>
      <c r="B34" s="620" t="s">
        <v>1</v>
      </c>
      <c r="C34" s="617" t="s">
        <v>1</v>
      </c>
      <c r="D34" s="617" t="s">
        <v>1</v>
      </c>
      <c r="E34" s="617" t="s">
        <v>1</v>
      </c>
      <c r="F34" s="617" t="s">
        <v>1</v>
      </c>
      <c r="G34" s="617" t="s">
        <v>1</v>
      </c>
      <c r="H34" s="623" t="s">
        <v>1</v>
      </c>
    </row>
    <row r="35" spans="1:8" x14ac:dyDescent="0.2">
      <c r="A35" s="2" t="s">
        <v>52</v>
      </c>
      <c r="B35" s="621">
        <v>373</v>
      </c>
      <c r="C35" s="618">
        <v>0.38956007361411998</v>
      </c>
      <c r="D35" s="618">
        <v>0.40418243408203097</v>
      </c>
      <c r="E35" s="618">
        <v>0.14641536772251099</v>
      </c>
      <c r="F35" s="618">
        <v>5.4006088525056797E-2</v>
      </c>
      <c r="G35" s="618">
        <v>5.8360570110380598E-3</v>
      </c>
      <c r="H35" s="624">
        <v>1.8823755979537999</v>
      </c>
    </row>
    <row r="36" spans="1:8" x14ac:dyDescent="0.2">
      <c r="A36" s="2" t="s">
        <v>53</v>
      </c>
      <c r="B36" s="621">
        <v>434</v>
      </c>
      <c r="C36" s="618">
        <v>0.41465431451797502</v>
      </c>
      <c r="D36" s="618">
        <v>0.39491507411003102</v>
      </c>
      <c r="E36" s="618">
        <v>0.137745842337608</v>
      </c>
      <c r="F36" s="618">
        <v>4.4965211302042001E-2</v>
      </c>
      <c r="G36" s="618">
        <v>7.7195530757307998E-3</v>
      </c>
      <c r="H36" s="624">
        <v>1.83618056774139</v>
      </c>
    </row>
    <row r="37" spans="1:8" x14ac:dyDescent="0.2">
      <c r="A37" s="2" t="s">
        <v>54</v>
      </c>
      <c r="B37" s="621">
        <v>134</v>
      </c>
      <c r="C37" s="618">
        <v>0.313286632299423</v>
      </c>
      <c r="D37" s="618">
        <v>0.37628021836280801</v>
      </c>
      <c r="E37" s="618">
        <v>0.19645708799362199</v>
      </c>
      <c r="F37" s="618">
        <v>0.105860903859138</v>
      </c>
      <c r="G37" s="618">
        <v>8.1151733174920099E-3</v>
      </c>
      <c r="H37" s="624">
        <v>2.1192378997802699</v>
      </c>
    </row>
    <row r="38" spans="1:8" x14ac:dyDescent="0.2">
      <c r="A38" s="2" t="s">
        <v>55</v>
      </c>
      <c r="B38" s="621">
        <v>116</v>
      </c>
      <c r="C38" s="618">
        <v>0.24864529073238401</v>
      </c>
      <c r="D38" s="618">
        <v>0.38200446963310197</v>
      </c>
      <c r="E38" s="618">
        <v>0.224435344338417</v>
      </c>
      <c r="F38" s="618">
        <v>0.12527352571487399</v>
      </c>
      <c r="G38" s="618">
        <v>1.9641373306512801E-2</v>
      </c>
      <c r="H38" s="624">
        <v>2.2852611541747998</v>
      </c>
    </row>
    <row r="39" spans="1:8" x14ac:dyDescent="0.2">
      <c r="A39" s="5" t="s">
        <v>56</v>
      </c>
      <c r="B39" s="620" t="s">
        <v>1</v>
      </c>
      <c r="C39" s="617" t="s">
        <v>1</v>
      </c>
      <c r="D39" s="617" t="s">
        <v>1</v>
      </c>
      <c r="E39" s="617" t="s">
        <v>1</v>
      </c>
      <c r="F39" s="617" t="s">
        <v>1</v>
      </c>
      <c r="G39" s="617" t="s">
        <v>1</v>
      </c>
      <c r="H39" s="623" t="s">
        <v>1</v>
      </c>
    </row>
    <row r="40" spans="1:8" x14ac:dyDescent="0.2">
      <c r="A40" s="2" t="s">
        <v>57</v>
      </c>
      <c r="B40" s="621">
        <v>925</v>
      </c>
      <c r="C40" s="618">
        <v>0.357068240642548</v>
      </c>
      <c r="D40" s="618">
        <v>0.41147619485855103</v>
      </c>
      <c r="E40" s="618">
        <v>0.15651606023311601</v>
      </c>
      <c r="F40" s="618">
        <v>6.5879784524440793E-2</v>
      </c>
      <c r="G40" s="618">
        <v>9.0597290545701998E-3</v>
      </c>
      <c r="H40" s="624">
        <v>1.9583865404128999</v>
      </c>
    </row>
    <row r="41" spans="1:8" x14ac:dyDescent="0.2">
      <c r="A41" s="2" t="s">
        <v>58</v>
      </c>
      <c r="B41" s="621">
        <v>109</v>
      </c>
      <c r="C41" s="618">
        <v>0.44037342071533198</v>
      </c>
      <c r="D41" s="618">
        <v>0.34060272574424699</v>
      </c>
      <c r="E41" s="618">
        <v>0.155980214476585</v>
      </c>
      <c r="F41" s="618">
        <v>5.29353022575378E-2</v>
      </c>
      <c r="G41" s="618">
        <v>1.01083191111684E-2</v>
      </c>
      <c r="H41" s="624">
        <v>1.8518023490905799</v>
      </c>
    </row>
    <row r="42" spans="1:8" x14ac:dyDescent="0.2">
      <c r="A42" s="5" t="s">
        <v>59</v>
      </c>
      <c r="B42" s="620" t="s">
        <v>1</v>
      </c>
      <c r="C42" s="617" t="s">
        <v>1</v>
      </c>
      <c r="D42" s="617" t="s">
        <v>1</v>
      </c>
      <c r="E42" s="617" t="s">
        <v>1</v>
      </c>
      <c r="F42" s="617" t="s">
        <v>1</v>
      </c>
      <c r="G42" s="617" t="s">
        <v>1</v>
      </c>
      <c r="H42" s="623" t="s">
        <v>1</v>
      </c>
    </row>
    <row r="43" spans="1:8" x14ac:dyDescent="0.2">
      <c r="A43" s="2" t="s">
        <v>60</v>
      </c>
      <c r="B43" s="621">
        <v>814</v>
      </c>
      <c r="C43" s="618">
        <v>0.38699746131897</v>
      </c>
      <c r="D43" s="618">
        <v>0.39915022253990201</v>
      </c>
      <c r="E43" s="618">
        <v>0.15221497416496299</v>
      </c>
      <c r="F43" s="618">
        <v>5.4668378084898002E-2</v>
      </c>
      <c r="G43" s="618">
        <v>6.9689946249127397E-3</v>
      </c>
      <c r="H43" s="624">
        <v>1.8954612016677901</v>
      </c>
    </row>
    <row r="44" spans="1:8" x14ac:dyDescent="0.2">
      <c r="A44" s="2" t="s">
        <v>61</v>
      </c>
      <c r="B44" s="621">
        <v>142</v>
      </c>
      <c r="C44" s="618">
        <v>0.16267403960228</v>
      </c>
      <c r="D44" s="618">
        <v>0.50491476058960005</v>
      </c>
      <c r="E44" s="618">
        <v>0.171691790223122</v>
      </c>
      <c r="F44" s="618">
        <v>0.13983865082263899</v>
      </c>
      <c r="G44" s="618">
        <v>2.0880753174424199E-2</v>
      </c>
      <c r="H44" s="624">
        <v>2.3513371944427499</v>
      </c>
    </row>
    <row r="45" spans="1:8" x14ac:dyDescent="0.2">
      <c r="A45" s="2" t="s">
        <v>62</v>
      </c>
      <c r="B45" s="621">
        <v>93</v>
      </c>
      <c r="C45" s="618">
        <v>0.46114802360534701</v>
      </c>
      <c r="D45" s="618">
        <v>0.31509304046630898</v>
      </c>
      <c r="E45" s="618">
        <v>0.16220526397228199</v>
      </c>
      <c r="F45" s="618">
        <v>5.0012383610010099E-2</v>
      </c>
      <c r="G45" s="618">
        <v>1.1541301384568201E-2</v>
      </c>
      <c r="H45" s="624">
        <v>1.8357058763503999</v>
      </c>
    </row>
    <row r="46" spans="1:8" x14ac:dyDescent="0.2">
      <c r="A46" s="5" t="s">
        <v>63</v>
      </c>
      <c r="B46" s="620" t="s">
        <v>1</v>
      </c>
      <c r="C46" s="617" t="s">
        <v>1</v>
      </c>
      <c r="D46" s="617" t="s">
        <v>1</v>
      </c>
      <c r="E46" s="617" t="s">
        <v>1</v>
      </c>
      <c r="F46" s="617" t="s">
        <v>1</v>
      </c>
      <c r="G46" s="617" t="s">
        <v>1</v>
      </c>
      <c r="H46" s="623" t="s">
        <v>1</v>
      </c>
    </row>
    <row r="47" spans="1:8" x14ac:dyDescent="0.2">
      <c r="A47" s="2" t="s">
        <v>64</v>
      </c>
      <c r="B47" s="621">
        <v>124</v>
      </c>
      <c r="C47" s="618">
        <v>0.29816624522209201</v>
      </c>
      <c r="D47" s="618">
        <v>0.38990116119384799</v>
      </c>
      <c r="E47" s="618">
        <v>0.16793404519558</v>
      </c>
      <c r="F47" s="618">
        <v>0.14399853348732</v>
      </c>
      <c r="G47" s="618">
        <v>0</v>
      </c>
      <c r="H47" s="624">
        <v>2.15776491165161</v>
      </c>
    </row>
    <row r="48" spans="1:8" x14ac:dyDescent="0.2">
      <c r="A48" s="2" t="s">
        <v>65</v>
      </c>
      <c r="B48" s="621">
        <v>74</v>
      </c>
      <c r="C48" s="618">
        <v>0.40830522775650002</v>
      </c>
      <c r="D48" s="618">
        <v>0.41405895352363598</v>
      </c>
      <c r="E48" s="618">
        <v>0.13796144723892201</v>
      </c>
      <c r="F48" s="618">
        <v>3.9674356579780599E-2</v>
      </c>
      <c r="G48" s="618">
        <v>0</v>
      </c>
      <c r="H48" s="624">
        <v>1.80900490283966</v>
      </c>
    </row>
    <row r="49" spans="1:8" x14ac:dyDescent="0.2">
      <c r="A49" s="2" t="s">
        <v>66</v>
      </c>
      <c r="B49" s="621">
        <v>142</v>
      </c>
      <c r="C49" s="618">
        <v>0.38368830084800698</v>
      </c>
      <c r="D49" s="618">
        <v>0.447618067264557</v>
      </c>
      <c r="E49" s="618">
        <v>7.8465551137924194E-2</v>
      </c>
      <c r="F49" s="618">
        <v>7.3953591287136106E-2</v>
      </c>
      <c r="G49" s="618">
        <v>1.62744838744402E-2</v>
      </c>
      <c r="H49" s="624">
        <v>1.89150786399841</v>
      </c>
    </row>
    <row r="50" spans="1:8" x14ac:dyDescent="0.2">
      <c r="A50" s="2" t="s">
        <v>67</v>
      </c>
      <c r="B50" s="621">
        <v>127</v>
      </c>
      <c r="C50" s="618">
        <v>0.38968139886856101</v>
      </c>
      <c r="D50" s="618">
        <v>0.31540113687515298</v>
      </c>
      <c r="E50" s="618">
        <v>0.22455888986587499</v>
      </c>
      <c r="F50" s="618">
        <v>6.2590591609477997E-2</v>
      </c>
      <c r="G50" s="618">
        <v>7.76799069717526E-3</v>
      </c>
      <c r="H50" s="624">
        <v>1.9833626747131301</v>
      </c>
    </row>
    <row r="51" spans="1:8" x14ac:dyDescent="0.2">
      <c r="A51" s="2" t="s">
        <v>68</v>
      </c>
      <c r="B51" s="621">
        <v>138</v>
      </c>
      <c r="C51" s="618">
        <v>0.249014332890511</v>
      </c>
      <c r="D51" s="618">
        <v>0.41935846209526101</v>
      </c>
      <c r="E51" s="618">
        <v>0.222103506326675</v>
      </c>
      <c r="F51" s="618">
        <v>7.4118025600910201E-2</v>
      </c>
      <c r="G51" s="618">
        <v>3.5405680537223802E-2</v>
      </c>
      <c r="H51" s="624">
        <v>2.2275421619415301</v>
      </c>
    </row>
    <row r="52" spans="1:8" x14ac:dyDescent="0.2">
      <c r="A52" s="2" t="s">
        <v>69</v>
      </c>
      <c r="B52" s="621">
        <v>101</v>
      </c>
      <c r="C52" s="618">
        <v>0.351751029491425</v>
      </c>
      <c r="D52" s="618">
        <v>0.42364001274108898</v>
      </c>
      <c r="E52" s="618">
        <v>0.16528922319412201</v>
      </c>
      <c r="F52" s="618">
        <v>5.0939615815877901E-2</v>
      </c>
      <c r="G52" s="618">
        <v>8.3801317960023897E-3</v>
      </c>
      <c r="H52" s="624">
        <v>1.94055783748627</v>
      </c>
    </row>
    <row r="53" spans="1:8" x14ac:dyDescent="0.2">
      <c r="A53" s="2" t="s">
        <v>70</v>
      </c>
      <c r="B53" s="621">
        <v>63</v>
      </c>
      <c r="C53" s="618">
        <v>0.44440168142318698</v>
      </c>
      <c r="D53" s="618">
        <v>0.40724474191665599</v>
      </c>
      <c r="E53" s="618">
        <v>0.109781049191952</v>
      </c>
      <c r="F53" s="618">
        <v>3.8572546094655998E-2</v>
      </c>
      <c r="G53" s="618">
        <v>0</v>
      </c>
      <c r="H53" s="624">
        <v>1.7425245046615601</v>
      </c>
    </row>
    <row r="54" spans="1:8" x14ac:dyDescent="0.2">
      <c r="A54" s="2" t="s">
        <v>71</v>
      </c>
      <c r="B54" s="621">
        <v>101</v>
      </c>
      <c r="C54" s="618">
        <v>0.40841490030288702</v>
      </c>
      <c r="D54" s="618">
        <v>0.40833395719528198</v>
      </c>
      <c r="E54" s="618">
        <v>0.15142238140106201</v>
      </c>
      <c r="F54" s="618">
        <v>2.7526581659913101E-2</v>
      </c>
      <c r="G54" s="618">
        <v>4.3021747842431103E-3</v>
      </c>
      <c r="H54" s="624">
        <v>1.8109672069549601</v>
      </c>
    </row>
    <row r="55" spans="1:8" x14ac:dyDescent="0.2">
      <c r="A55" s="2" t="s">
        <v>72</v>
      </c>
      <c r="B55" s="621">
        <v>55</v>
      </c>
      <c r="C55" s="618">
        <v>0.44706887006759599</v>
      </c>
      <c r="D55" s="618">
        <v>0.333500295877457</v>
      </c>
      <c r="E55" s="618">
        <v>0.204496994614601</v>
      </c>
      <c r="F55" s="618">
        <v>1.49338599294424E-2</v>
      </c>
      <c r="G55" s="618">
        <v>0</v>
      </c>
      <c r="H55" s="624">
        <v>1.7872958183288601</v>
      </c>
    </row>
    <row r="56" spans="1:8" x14ac:dyDescent="0.2">
      <c r="A56" s="2" t="s">
        <v>73</v>
      </c>
      <c r="B56" s="621">
        <v>142</v>
      </c>
      <c r="C56" s="618">
        <v>0.42571979761123702</v>
      </c>
      <c r="D56" s="618">
        <v>0.36084765195846602</v>
      </c>
      <c r="E56" s="618">
        <v>0.149966046214104</v>
      </c>
      <c r="F56" s="618">
        <v>5.9986267238855397E-2</v>
      </c>
      <c r="G56" s="618">
        <v>3.4802281297743299E-3</v>
      </c>
      <c r="H56" s="624">
        <v>1.85465943813324</v>
      </c>
    </row>
    <row r="57" spans="1:8" x14ac:dyDescent="0.2">
      <c r="A57" s="5" t="s">
        <v>74</v>
      </c>
      <c r="B57" s="620" t="s">
        <v>1</v>
      </c>
      <c r="C57" s="617" t="s">
        <v>1</v>
      </c>
      <c r="D57" s="617" t="s">
        <v>1</v>
      </c>
      <c r="E57" s="617" t="s">
        <v>1</v>
      </c>
      <c r="F57" s="617" t="s">
        <v>1</v>
      </c>
      <c r="G57" s="617" t="s">
        <v>1</v>
      </c>
      <c r="H57" s="623" t="s">
        <v>1</v>
      </c>
    </row>
    <row r="58" spans="1:8" x14ac:dyDescent="0.2">
      <c r="A58" s="2" t="s">
        <v>75</v>
      </c>
      <c r="B58" s="621">
        <v>124</v>
      </c>
      <c r="C58" s="618">
        <v>0.29816624522209201</v>
      </c>
      <c r="D58" s="618">
        <v>0.38990116119384799</v>
      </c>
      <c r="E58" s="618">
        <v>0.16793404519558</v>
      </c>
      <c r="F58" s="618">
        <v>0.14399853348732</v>
      </c>
      <c r="G58" s="618">
        <v>0</v>
      </c>
      <c r="H58" s="624">
        <v>2.15776491165161</v>
      </c>
    </row>
    <row r="59" spans="1:8" x14ac:dyDescent="0.2">
      <c r="A59" s="2" t="s">
        <v>76</v>
      </c>
      <c r="B59" s="621">
        <v>634</v>
      </c>
      <c r="C59" s="618">
        <v>0.334167450666428</v>
      </c>
      <c r="D59" s="618">
        <v>0.40611252188682601</v>
      </c>
      <c r="E59" s="618">
        <v>0.18994572758674599</v>
      </c>
      <c r="F59" s="618">
        <v>5.6135866791009903E-2</v>
      </c>
      <c r="G59" s="618">
        <v>1.3638447038829301E-2</v>
      </c>
      <c r="H59" s="624">
        <v>2.0089652538299601</v>
      </c>
    </row>
    <row r="60" spans="1:8" x14ac:dyDescent="0.2">
      <c r="A60" s="2" t="s">
        <v>77</v>
      </c>
      <c r="B60" s="621">
        <v>213</v>
      </c>
      <c r="C60" s="618">
        <v>0.45433893799781799</v>
      </c>
      <c r="D60" s="618">
        <v>0.39245808124542197</v>
      </c>
      <c r="E60" s="618">
        <v>0.101666189730167</v>
      </c>
      <c r="F60" s="618">
        <v>4.9589082598686197E-2</v>
      </c>
      <c r="G60" s="618">
        <v>1.9477047026157401E-3</v>
      </c>
      <c r="H60" s="624">
        <v>1.7523485422134399</v>
      </c>
    </row>
    <row r="61" spans="1:8" x14ac:dyDescent="0.2">
      <c r="A61" s="2" t="s">
        <v>78</v>
      </c>
      <c r="B61" s="621">
        <v>96</v>
      </c>
      <c r="C61" s="618">
        <v>0.55834823846817005</v>
      </c>
      <c r="D61" s="618">
        <v>0.32077530026435902</v>
      </c>
      <c r="E61" s="618">
        <v>7.2417758405208602E-2</v>
      </c>
      <c r="F61" s="618">
        <v>4.3368473649024998E-2</v>
      </c>
      <c r="G61" s="618">
        <v>5.0902250222861802E-3</v>
      </c>
      <c r="H61" s="624">
        <v>1.61607706546783</v>
      </c>
    </row>
    <row r="62" spans="1:8" x14ac:dyDescent="0.2">
      <c r="A62" s="5" t="s">
        <v>79</v>
      </c>
      <c r="B62" s="620" t="s">
        <v>1</v>
      </c>
      <c r="C62" s="617" t="s">
        <v>1</v>
      </c>
      <c r="D62" s="617" t="s">
        <v>1</v>
      </c>
      <c r="E62" s="617" t="s">
        <v>1</v>
      </c>
      <c r="F62" s="617" t="s">
        <v>1</v>
      </c>
      <c r="G62" s="617" t="s">
        <v>1</v>
      </c>
      <c r="H62" s="623" t="s">
        <v>1</v>
      </c>
    </row>
    <row r="63" spans="1:8" x14ac:dyDescent="0.2">
      <c r="A63" s="2" t="s">
        <v>80</v>
      </c>
      <c r="B63" s="621">
        <v>880</v>
      </c>
      <c r="C63" s="618">
        <v>0.38800811767578097</v>
      </c>
      <c r="D63" s="618">
        <v>0.39535561203956598</v>
      </c>
      <c r="E63" s="618">
        <v>0.149627700448036</v>
      </c>
      <c r="F63" s="618">
        <v>5.9934556484222398E-2</v>
      </c>
      <c r="G63" s="618">
        <v>7.0740133523940997E-3</v>
      </c>
      <c r="H63" s="624">
        <v>1.90271079540253</v>
      </c>
    </row>
    <row r="64" spans="1:8" x14ac:dyDescent="0.2">
      <c r="A64" s="2" t="s">
        <v>81</v>
      </c>
      <c r="B64" s="621">
        <v>29</v>
      </c>
      <c r="C64" s="618" t="s">
        <v>1</v>
      </c>
      <c r="D64" s="618" t="s">
        <v>1</v>
      </c>
      <c r="E64" s="618" t="s">
        <v>1</v>
      </c>
      <c r="F64" s="618" t="s">
        <v>1</v>
      </c>
      <c r="G64" s="618" t="s">
        <v>1</v>
      </c>
      <c r="H64" s="624" t="s">
        <v>1</v>
      </c>
    </row>
    <row r="65" spans="1:8" x14ac:dyDescent="0.2">
      <c r="A65" s="2" t="s">
        <v>82</v>
      </c>
      <c r="B65" s="621">
        <v>54</v>
      </c>
      <c r="C65" s="618">
        <v>0.29512959718704201</v>
      </c>
      <c r="D65" s="618">
        <v>0.43015962839126598</v>
      </c>
      <c r="E65" s="618">
        <v>0.219683602452278</v>
      </c>
      <c r="F65" s="618">
        <v>4.1130844503641101E-2</v>
      </c>
      <c r="G65" s="618">
        <v>1.3896303251385699E-2</v>
      </c>
      <c r="H65" s="624">
        <v>2.0485045909881601</v>
      </c>
    </row>
    <row r="66" spans="1:8" x14ac:dyDescent="0.2">
      <c r="A66" s="2" t="s">
        <v>83</v>
      </c>
      <c r="B66" s="621">
        <v>91</v>
      </c>
      <c r="C66" s="618">
        <v>0.34634497761726402</v>
      </c>
      <c r="D66" s="618">
        <v>0.41184896230697599</v>
      </c>
      <c r="E66" s="618">
        <v>0.14399258792400399</v>
      </c>
      <c r="F66" s="618">
        <v>8.2633331418037401E-2</v>
      </c>
      <c r="G66" s="618">
        <v>1.51801574975252E-2</v>
      </c>
      <c r="H66" s="624">
        <v>2.0084547996521001</v>
      </c>
    </row>
    <row r="67" spans="1:8" x14ac:dyDescent="0.2">
      <c r="A67" s="5" t="s">
        <v>84</v>
      </c>
      <c r="B67" s="620" t="s">
        <v>1</v>
      </c>
      <c r="C67" s="617" t="s">
        <v>1</v>
      </c>
      <c r="D67" s="617" t="s">
        <v>1</v>
      </c>
      <c r="E67" s="617" t="s">
        <v>1</v>
      </c>
      <c r="F67" s="617" t="s">
        <v>1</v>
      </c>
      <c r="G67" s="617" t="s">
        <v>1</v>
      </c>
      <c r="H67" s="623" t="s">
        <v>1</v>
      </c>
    </row>
    <row r="68" spans="1:8" x14ac:dyDescent="0.2">
      <c r="A68" s="2" t="s">
        <v>85</v>
      </c>
      <c r="B68" s="621">
        <v>963</v>
      </c>
      <c r="C68" s="618">
        <v>0.39322006702423101</v>
      </c>
      <c r="D68" s="618">
        <v>0.40201056003570601</v>
      </c>
      <c r="E68" s="618">
        <v>0.153568521142006</v>
      </c>
      <c r="F68" s="618">
        <v>4.35283966362476E-2</v>
      </c>
      <c r="G68" s="618">
        <v>7.6724728569388398E-3</v>
      </c>
      <c r="H68" s="624">
        <v>1.87042272090912</v>
      </c>
    </row>
    <row r="69" spans="1:8" x14ac:dyDescent="0.2">
      <c r="A69" s="2" t="s">
        <v>86</v>
      </c>
      <c r="B69" s="621">
        <v>16</v>
      </c>
      <c r="C69" s="618" t="s">
        <v>1</v>
      </c>
      <c r="D69" s="618" t="s">
        <v>1</v>
      </c>
      <c r="E69" s="618" t="s">
        <v>1</v>
      </c>
      <c r="F69" s="618" t="s">
        <v>1</v>
      </c>
      <c r="G69" s="618" t="s">
        <v>1</v>
      </c>
      <c r="H69" s="624" t="s">
        <v>1</v>
      </c>
    </row>
    <row r="70" spans="1:8" x14ac:dyDescent="0.2">
      <c r="A70" s="2" t="s">
        <v>87</v>
      </c>
      <c r="B70" s="621">
        <v>80</v>
      </c>
      <c r="C70" s="618">
        <v>0.145929485559464</v>
      </c>
      <c r="D70" s="618">
        <v>0.33430171012878401</v>
      </c>
      <c r="E70" s="618">
        <v>0.22245812416076699</v>
      </c>
      <c r="F70" s="618">
        <v>0.26545575261116</v>
      </c>
      <c r="G70" s="618">
        <v>3.1854942440986599E-2</v>
      </c>
      <c r="H70" s="624">
        <v>2.7030050754547101</v>
      </c>
    </row>
    <row r="71" spans="1:8" x14ac:dyDescent="0.2">
      <c r="A71" s="2" t="s">
        <v>88</v>
      </c>
      <c r="B71" s="621">
        <v>6</v>
      </c>
      <c r="C71" s="618" t="s">
        <v>1</v>
      </c>
      <c r="D71" s="618" t="s">
        <v>1</v>
      </c>
      <c r="E71" s="618" t="s">
        <v>1</v>
      </c>
      <c r="F71" s="618" t="s">
        <v>1</v>
      </c>
      <c r="G71" s="618" t="s">
        <v>1</v>
      </c>
      <c r="H71" s="624" t="s">
        <v>1</v>
      </c>
    </row>
    <row r="72" spans="1:8" x14ac:dyDescent="0.2">
      <c r="A72" s="5" t="s">
        <v>89</v>
      </c>
      <c r="B72" s="620" t="s">
        <v>1</v>
      </c>
      <c r="C72" s="617" t="s">
        <v>1</v>
      </c>
      <c r="D72" s="617" t="s">
        <v>1</v>
      </c>
      <c r="E72" s="617" t="s">
        <v>1</v>
      </c>
      <c r="F72" s="617" t="s">
        <v>1</v>
      </c>
      <c r="G72" s="617" t="s">
        <v>1</v>
      </c>
      <c r="H72" s="623" t="s">
        <v>1</v>
      </c>
    </row>
    <row r="73" spans="1:8" x14ac:dyDescent="0.2">
      <c r="A73" s="2" t="s">
        <v>89</v>
      </c>
      <c r="B73" s="621">
        <v>898</v>
      </c>
      <c r="C73" s="618">
        <v>0.37604662775993303</v>
      </c>
      <c r="D73" s="618">
        <v>0.38005268573760997</v>
      </c>
      <c r="E73" s="618">
        <v>0.167493045330048</v>
      </c>
      <c r="F73" s="618">
        <v>6.7011669278144795E-2</v>
      </c>
      <c r="G73" s="618">
        <v>9.39599517732859E-3</v>
      </c>
      <c r="H73" s="624">
        <v>1.953657746315</v>
      </c>
    </row>
    <row r="74" spans="1:8" x14ac:dyDescent="0.2">
      <c r="A74" s="2" t="s">
        <v>90</v>
      </c>
      <c r="B74" s="621">
        <v>164</v>
      </c>
      <c r="C74" s="618">
        <v>0.38272696733474698</v>
      </c>
      <c r="D74" s="618">
        <v>0.50031560659408603</v>
      </c>
      <c r="E74" s="618">
        <v>7.9774267971515697E-2</v>
      </c>
      <c r="F74" s="618">
        <v>3.0153820291161499E-2</v>
      </c>
      <c r="G74" s="618">
        <v>7.0293373428285096E-3</v>
      </c>
      <c r="H74" s="624">
        <v>1.77844297885895</v>
      </c>
    </row>
    <row r="75" spans="1:8" x14ac:dyDescent="0.2">
      <c r="A75" s="5" t="s">
        <v>91</v>
      </c>
      <c r="B75" s="620" t="s">
        <v>1</v>
      </c>
      <c r="C75" s="617" t="s">
        <v>1</v>
      </c>
      <c r="D75" s="617" t="s">
        <v>1</v>
      </c>
      <c r="E75" s="617" t="s">
        <v>1</v>
      </c>
      <c r="F75" s="617" t="s">
        <v>1</v>
      </c>
      <c r="G75" s="617" t="s">
        <v>1</v>
      </c>
      <c r="H75" s="623" t="s">
        <v>1</v>
      </c>
    </row>
    <row r="76" spans="1:8" x14ac:dyDescent="0.2">
      <c r="A76" s="2" t="s">
        <v>92</v>
      </c>
      <c r="B76" s="621">
        <v>443</v>
      </c>
      <c r="C76" s="618">
        <v>0.32989808917045599</v>
      </c>
      <c r="D76" s="618">
        <v>0.34953930974006697</v>
      </c>
      <c r="E76" s="618">
        <v>0.21112805604934701</v>
      </c>
      <c r="F76" s="618">
        <v>9.3505255877971594E-2</v>
      </c>
      <c r="G76" s="618">
        <v>1.5929287299513799E-2</v>
      </c>
      <c r="H76" s="624">
        <v>2.11602830886841</v>
      </c>
    </row>
    <row r="77" spans="1:8" x14ac:dyDescent="0.2">
      <c r="A77" s="2" t="s">
        <v>93</v>
      </c>
      <c r="B77" s="621">
        <v>194</v>
      </c>
      <c r="C77" s="618">
        <v>0.24640701711177801</v>
      </c>
      <c r="D77" s="618">
        <v>0.53887665271759</v>
      </c>
      <c r="E77" s="618">
        <v>0.14133131504058799</v>
      </c>
      <c r="F77" s="618">
        <v>7.0173658430576297E-2</v>
      </c>
      <c r="G77" s="618">
        <v>3.2113757915794802E-3</v>
      </c>
      <c r="H77" s="624">
        <v>2.0449056625366202</v>
      </c>
    </row>
    <row r="78" spans="1:8" x14ac:dyDescent="0.2">
      <c r="A78" s="2" t="s">
        <v>94</v>
      </c>
      <c r="B78" s="621">
        <v>417</v>
      </c>
      <c r="C78" s="618">
        <v>0.50612884759902999</v>
      </c>
      <c r="D78" s="618">
        <v>0.38101229071617099</v>
      </c>
      <c r="E78" s="618">
        <v>8.9688234031200395E-2</v>
      </c>
      <c r="F78" s="618">
        <v>1.9529640674591099E-2</v>
      </c>
      <c r="G78" s="618">
        <v>3.6409802269190502E-3</v>
      </c>
      <c r="H78" s="624">
        <v>1.6335415840148899</v>
      </c>
    </row>
    <row r="79" spans="1:8" x14ac:dyDescent="0.2">
      <c r="A79" s="5" t="s">
        <v>95</v>
      </c>
      <c r="B79" s="620" t="s">
        <v>1</v>
      </c>
      <c r="C79" s="617" t="s">
        <v>1</v>
      </c>
      <c r="D79" s="617" t="s">
        <v>1</v>
      </c>
      <c r="E79" s="617" t="s">
        <v>1</v>
      </c>
      <c r="F79" s="617" t="s">
        <v>1</v>
      </c>
      <c r="G79" s="617" t="s">
        <v>1</v>
      </c>
      <c r="H79" s="623" t="s">
        <v>1</v>
      </c>
    </row>
    <row r="80" spans="1:8" x14ac:dyDescent="0.2">
      <c r="A80" s="2" t="s">
        <v>96</v>
      </c>
      <c r="B80" s="621">
        <v>222</v>
      </c>
      <c r="C80" s="618">
        <v>0.30112221837043801</v>
      </c>
      <c r="D80" s="618">
        <v>0.37786495685577398</v>
      </c>
      <c r="E80" s="618">
        <v>0.19919416308403001</v>
      </c>
      <c r="F80" s="618">
        <v>0.119315668940544</v>
      </c>
      <c r="G80" s="618">
        <v>2.5030053220689301E-3</v>
      </c>
      <c r="H80" s="624">
        <v>2.1442122459411599</v>
      </c>
    </row>
    <row r="81" spans="1:8" x14ac:dyDescent="0.2">
      <c r="A81" s="2" t="s">
        <v>97</v>
      </c>
      <c r="B81" s="621">
        <v>187</v>
      </c>
      <c r="C81" s="618">
        <v>0.40067198872566201</v>
      </c>
      <c r="D81" s="618">
        <v>0.42306905984878501</v>
      </c>
      <c r="E81" s="618">
        <v>0.13443155586719499</v>
      </c>
      <c r="F81" s="618">
        <v>3.7168052047491101E-2</v>
      </c>
      <c r="G81" s="618">
        <v>4.6593463048338899E-3</v>
      </c>
      <c r="H81" s="624">
        <v>1.8220736980438199</v>
      </c>
    </row>
    <row r="82" spans="1:8" x14ac:dyDescent="0.2">
      <c r="A82" s="2" t="s">
        <v>98</v>
      </c>
      <c r="B82" s="621">
        <v>41</v>
      </c>
      <c r="C82" s="618">
        <v>0.21332304179668399</v>
      </c>
      <c r="D82" s="618">
        <v>0.45813766121864302</v>
      </c>
      <c r="E82" s="618">
        <v>0.193606287240982</v>
      </c>
      <c r="F82" s="618">
        <v>0.126789554953575</v>
      </c>
      <c r="G82" s="618">
        <v>8.1434519961476309E-3</v>
      </c>
      <c r="H82" s="624">
        <v>2.2582926750183101</v>
      </c>
    </row>
    <row r="83" spans="1:8" x14ac:dyDescent="0.2">
      <c r="A83" s="2" t="s">
        <v>99</v>
      </c>
      <c r="B83" s="621">
        <v>145</v>
      </c>
      <c r="C83" s="618">
        <v>0.48914250731468201</v>
      </c>
      <c r="D83" s="618">
        <v>0.40393668413162198</v>
      </c>
      <c r="E83" s="618">
        <v>7.9224452376365703E-2</v>
      </c>
      <c r="F83" s="618">
        <v>2.76963636279106E-2</v>
      </c>
      <c r="G83" s="618">
        <v>0</v>
      </c>
      <c r="H83" s="624">
        <v>1.6454746723175</v>
      </c>
    </row>
    <row r="84" spans="1:8" x14ac:dyDescent="0.2">
      <c r="A84" s="2" t="s">
        <v>100</v>
      </c>
      <c r="B84" s="621">
        <v>47</v>
      </c>
      <c r="C84" s="618">
        <v>0.48249551653862</v>
      </c>
      <c r="D84" s="618">
        <v>0.37230908870696999</v>
      </c>
      <c r="E84" s="618">
        <v>9.7727067768573803E-2</v>
      </c>
      <c r="F84" s="618">
        <v>3.8201782852411298E-2</v>
      </c>
      <c r="G84" s="618">
        <v>9.2665487900376303E-3</v>
      </c>
      <c r="H84" s="624">
        <v>1.7194347381591799</v>
      </c>
    </row>
    <row r="85" spans="1:8" x14ac:dyDescent="0.2">
      <c r="A85" s="2" t="s">
        <v>101</v>
      </c>
      <c r="B85" s="621">
        <v>119</v>
      </c>
      <c r="C85" s="618">
        <v>0.49661043286323497</v>
      </c>
      <c r="D85" s="618">
        <v>0.31203699111938499</v>
      </c>
      <c r="E85" s="618">
        <v>0.16134950518608099</v>
      </c>
      <c r="F85" s="618">
        <v>3.0003054067492499E-2</v>
      </c>
      <c r="G85" s="618">
        <v>0</v>
      </c>
      <c r="H85" s="624">
        <v>1.7247451543807999</v>
      </c>
    </row>
    <row r="86" spans="1:8" x14ac:dyDescent="0.2">
      <c r="A86" s="2" t="s">
        <v>102</v>
      </c>
      <c r="B86" s="621">
        <v>37</v>
      </c>
      <c r="C86" s="618">
        <v>0.33513900637626598</v>
      </c>
      <c r="D86" s="618">
        <v>0.354848653078079</v>
      </c>
      <c r="E86" s="618">
        <v>0.189537033438683</v>
      </c>
      <c r="F86" s="618">
        <v>0.101602137088776</v>
      </c>
      <c r="G86" s="618">
        <v>1.88731644302607E-2</v>
      </c>
      <c r="H86" s="624">
        <v>2.1142218112945601</v>
      </c>
    </row>
    <row r="87" spans="1:8" x14ac:dyDescent="0.2">
      <c r="A87" s="2" t="s">
        <v>103</v>
      </c>
      <c r="B87" s="621">
        <v>53</v>
      </c>
      <c r="C87" s="618">
        <v>0.15010865032672899</v>
      </c>
      <c r="D87" s="618">
        <v>0.59372693300247203</v>
      </c>
      <c r="E87" s="618">
        <v>0.19827644526958499</v>
      </c>
      <c r="F87" s="618">
        <v>4.8238039016723598E-2</v>
      </c>
      <c r="G87" s="618">
        <v>9.6499463543295895E-3</v>
      </c>
      <c r="H87" s="624">
        <v>2.1735937595367401</v>
      </c>
    </row>
    <row r="88" spans="1:8" x14ac:dyDescent="0.2">
      <c r="A88" s="2" t="s">
        <v>104</v>
      </c>
      <c r="B88" s="621">
        <v>197</v>
      </c>
      <c r="C88" s="618">
        <v>0.31709593534469599</v>
      </c>
      <c r="D88" s="618">
        <v>0.38008871674537698</v>
      </c>
      <c r="E88" s="618">
        <v>0.199914529919624</v>
      </c>
      <c r="F88" s="618">
        <v>7.5790964066982297E-2</v>
      </c>
      <c r="G88" s="618">
        <v>2.71098520606756E-2</v>
      </c>
      <c r="H88" s="624">
        <v>2.1157300472259499</v>
      </c>
    </row>
    <row r="89" spans="1:8" x14ac:dyDescent="0.2">
      <c r="A89" s="5" t="s">
        <v>105</v>
      </c>
      <c r="B89" s="620" t="s">
        <v>1</v>
      </c>
      <c r="C89" s="617" t="s">
        <v>1</v>
      </c>
      <c r="D89" s="617" t="s">
        <v>1</v>
      </c>
      <c r="E89" s="617" t="s">
        <v>1</v>
      </c>
      <c r="F89" s="617" t="s">
        <v>1</v>
      </c>
      <c r="G89" s="617" t="s">
        <v>1</v>
      </c>
      <c r="H89" s="623" t="s">
        <v>1</v>
      </c>
    </row>
    <row r="90" spans="1:8" x14ac:dyDescent="0.2">
      <c r="A90" s="2" t="s">
        <v>106</v>
      </c>
      <c r="B90" s="621">
        <v>130</v>
      </c>
      <c r="C90" s="618">
        <v>0.46160864830017101</v>
      </c>
      <c r="D90" s="618">
        <v>0.25660681724548301</v>
      </c>
      <c r="E90" s="618">
        <v>0.166560903191566</v>
      </c>
      <c r="F90" s="618">
        <v>9.85273122787476E-2</v>
      </c>
      <c r="G90" s="618">
        <v>1.6696328297257399E-2</v>
      </c>
      <c r="H90" s="624">
        <v>1.9520958662033101</v>
      </c>
    </row>
    <row r="91" spans="1:8" x14ac:dyDescent="0.2">
      <c r="A91" s="2" t="s">
        <v>107</v>
      </c>
      <c r="B91" s="621">
        <v>274</v>
      </c>
      <c r="C91" s="618">
        <v>0.45978447794914201</v>
      </c>
      <c r="D91" s="618">
        <v>0.37891390919685403</v>
      </c>
      <c r="E91" s="618">
        <v>0.13600729405879999</v>
      </c>
      <c r="F91" s="618">
        <v>2.2408252581953999E-2</v>
      </c>
      <c r="G91" s="618">
        <v>2.88605433888733E-3</v>
      </c>
      <c r="H91" s="624">
        <v>1.72969746589661</v>
      </c>
    </row>
    <row r="92" spans="1:8" x14ac:dyDescent="0.2">
      <c r="A92" s="2" t="s">
        <v>108</v>
      </c>
      <c r="B92" s="621">
        <v>490</v>
      </c>
      <c r="C92" s="618">
        <v>0.32899937033653298</v>
      </c>
      <c r="D92" s="618">
        <v>0.43326738476753202</v>
      </c>
      <c r="E92" s="618">
        <v>0.172741904854774</v>
      </c>
      <c r="F92" s="618">
        <v>5.6509934365749401E-2</v>
      </c>
      <c r="G92" s="618">
        <v>8.4814270958304405E-3</v>
      </c>
      <c r="H92" s="624">
        <v>1.98220670223236</v>
      </c>
    </row>
    <row r="93" spans="1:8" x14ac:dyDescent="0.2">
      <c r="A93" s="2" t="s">
        <v>109</v>
      </c>
      <c r="B93" s="621">
        <v>83</v>
      </c>
      <c r="C93" s="618">
        <v>0.216746255755424</v>
      </c>
      <c r="D93" s="618">
        <v>0.50739431381225597</v>
      </c>
      <c r="E93" s="618">
        <v>0.186572030186653</v>
      </c>
      <c r="F93" s="618">
        <v>8.1337891519069699E-2</v>
      </c>
      <c r="G93" s="618">
        <v>7.9494854435324704E-3</v>
      </c>
      <c r="H93" s="624">
        <v>2.15635013580322</v>
      </c>
    </row>
    <row r="94" spans="1:8" x14ac:dyDescent="0.2">
      <c r="A94" s="5" t="s">
        <v>110</v>
      </c>
      <c r="B94" s="620" t="s">
        <v>1</v>
      </c>
      <c r="C94" s="617" t="s">
        <v>1</v>
      </c>
      <c r="D94" s="617" t="s">
        <v>1</v>
      </c>
      <c r="E94" s="617" t="s">
        <v>1</v>
      </c>
      <c r="F94" s="617" t="s">
        <v>1</v>
      </c>
      <c r="G94" s="617" t="s">
        <v>1</v>
      </c>
      <c r="H94" s="623" t="s">
        <v>1</v>
      </c>
    </row>
    <row r="95" spans="1:8" x14ac:dyDescent="0.2">
      <c r="A95" s="2" t="s">
        <v>106</v>
      </c>
      <c r="B95" s="621">
        <v>214</v>
      </c>
      <c r="C95" s="618">
        <v>0.46929350495338401</v>
      </c>
      <c r="D95" s="618">
        <v>0.27722224593162498</v>
      </c>
      <c r="E95" s="618">
        <v>0.16248230636119801</v>
      </c>
      <c r="F95" s="618">
        <v>7.6838940382003798E-2</v>
      </c>
      <c r="G95" s="618">
        <v>1.4163009822368599E-2</v>
      </c>
      <c r="H95" s="624">
        <v>1.8893557786941499</v>
      </c>
    </row>
    <row r="96" spans="1:8" x14ac:dyDescent="0.2">
      <c r="A96" s="2" t="s">
        <v>107</v>
      </c>
      <c r="B96" s="621">
        <v>335</v>
      </c>
      <c r="C96" s="618">
        <v>0.39547103643417397</v>
      </c>
      <c r="D96" s="618">
        <v>0.446287781000137</v>
      </c>
      <c r="E96" s="618">
        <v>0.13511191308498399</v>
      </c>
      <c r="F96" s="618">
        <v>2.1810099482536299E-2</v>
      </c>
      <c r="G96" s="618">
        <v>1.31918722763658E-3</v>
      </c>
      <c r="H96" s="624">
        <v>1.7872186899185201</v>
      </c>
    </row>
    <row r="97" spans="1:8" x14ac:dyDescent="0.2">
      <c r="A97" s="2" t="s">
        <v>108</v>
      </c>
      <c r="B97" s="621">
        <v>383</v>
      </c>
      <c r="C97" s="618">
        <v>0.314566880464554</v>
      </c>
      <c r="D97" s="618">
        <v>0.41553539037704501</v>
      </c>
      <c r="E97" s="618">
        <v>0.18837396800518</v>
      </c>
      <c r="F97" s="618">
        <v>6.9873511791229206E-2</v>
      </c>
      <c r="G97" s="618">
        <v>1.16502474993467E-2</v>
      </c>
      <c r="H97" s="624">
        <v>2.0485048294067401</v>
      </c>
    </row>
    <row r="98" spans="1:8" x14ac:dyDescent="0.2">
      <c r="A98" s="2" t="s">
        <v>109</v>
      </c>
      <c r="B98" s="621">
        <v>45</v>
      </c>
      <c r="C98" s="618">
        <v>0.308862864971161</v>
      </c>
      <c r="D98" s="618">
        <v>0.43264949321746798</v>
      </c>
      <c r="E98" s="618">
        <v>0.166421338915825</v>
      </c>
      <c r="F98" s="618">
        <v>9.2066310346126598E-2</v>
      </c>
      <c r="G98" s="618">
        <v>0</v>
      </c>
      <c r="H98" s="624">
        <v>2.0416910648345898</v>
      </c>
    </row>
    <row r="99" spans="1:8" x14ac:dyDescent="0.2">
      <c r="A99" s="5" t="s">
        <v>111</v>
      </c>
      <c r="B99" s="620" t="s">
        <v>1</v>
      </c>
      <c r="C99" s="617" t="s">
        <v>1</v>
      </c>
      <c r="D99" s="617" t="s">
        <v>1</v>
      </c>
      <c r="E99" s="617" t="s">
        <v>1</v>
      </c>
      <c r="F99" s="617" t="s">
        <v>1</v>
      </c>
      <c r="G99" s="617" t="s">
        <v>1</v>
      </c>
      <c r="H99" s="623" t="s">
        <v>1</v>
      </c>
    </row>
    <row r="100" spans="1:8" x14ac:dyDescent="0.2">
      <c r="A100" s="2" t="s">
        <v>112</v>
      </c>
      <c r="B100" s="621">
        <v>69</v>
      </c>
      <c r="C100" s="618">
        <v>0.19321194291114799</v>
      </c>
      <c r="D100" s="618">
        <v>0.38147196173667902</v>
      </c>
      <c r="E100" s="618">
        <v>0.190091952681541</v>
      </c>
      <c r="F100" s="618">
        <v>0.20184151828288999</v>
      </c>
      <c r="G100" s="618">
        <v>3.3382616937160499E-2</v>
      </c>
      <c r="H100" s="624">
        <v>2.50071096420288</v>
      </c>
    </row>
    <row r="101" spans="1:8" x14ac:dyDescent="0.2">
      <c r="A101" s="2" t="s">
        <v>113</v>
      </c>
      <c r="B101" s="621">
        <v>209</v>
      </c>
      <c r="C101" s="618">
        <v>0.276906847953796</v>
      </c>
      <c r="D101" s="618">
        <v>0.43995451927185097</v>
      </c>
      <c r="E101" s="618">
        <v>0.18918099999427801</v>
      </c>
      <c r="F101" s="618">
        <v>7.6001308858394595E-2</v>
      </c>
      <c r="G101" s="618">
        <v>1.7956318333744999E-2</v>
      </c>
      <c r="H101" s="624">
        <v>2.1181457042694101</v>
      </c>
    </row>
    <row r="102" spans="1:8" x14ac:dyDescent="0.2">
      <c r="A102" s="2" t="s">
        <v>114</v>
      </c>
      <c r="B102" s="621">
        <v>237</v>
      </c>
      <c r="C102" s="618">
        <v>0.271294265985489</v>
      </c>
      <c r="D102" s="618">
        <v>0.38436591625213601</v>
      </c>
      <c r="E102" s="618">
        <v>0.24599832296371499</v>
      </c>
      <c r="F102" s="618">
        <v>9.4390228390693706E-2</v>
      </c>
      <c r="G102" s="618">
        <v>3.95127991214395E-3</v>
      </c>
      <c r="H102" s="624">
        <v>2.1753382682800302</v>
      </c>
    </row>
    <row r="103" spans="1:8" x14ac:dyDescent="0.2">
      <c r="A103" s="2" t="s">
        <v>115</v>
      </c>
      <c r="B103" s="621">
        <v>152</v>
      </c>
      <c r="C103" s="618">
        <v>0.38159689307212802</v>
      </c>
      <c r="D103" s="618">
        <v>0.42885467410087602</v>
      </c>
      <c r="E103" s="618">
        <v>0.157514467835426</v>
      </c>
      <c r="F103" s="618">
        <v>2.9424337670206999E-2</v>
      </c>
      <c r="G103" s="618">
        <v>2.6096056681126399E-3</v>
      </c>
      <c r="H103" s="624">
        <v>1.84259510040283</v>
      </c>
    </row>
    <row r="104" spans="1:8" x14ac:dyDescent="0.2">
      <c r="A104" s="2" t="s">
        <v>116</v>
      </c>
      <c r="B104" s="621">
        <v>135</v>
      </c>
      <c r="C104" s="618">
        <v>0.460776686668396</v>
      </c>
      <c r="D104" s="618">
        <v>0.44347336888313299</v>
      </c>
      <c r="E104" s="618">
        <v>7.8086525201797499E-2</v>
      </c>
      <c r="F104" s="618">
        <v>1.18411565199494E-2</v>
      </c>
      <c r="G104" s="618">
        <v>5.8222645893692996E-3</v>
      </c>
      <c r="H104" s="624">
        <v>1.65845894813538</v>
      </c>
    </row>
    <row r="105" spans="1:8" x14ac:dyDescent="0.2">
      <c r="A105" s="2" t="s">
        <v>117</v>
      </c>
      <c r="B105" s="621">
        <v>134</v>
      </c>
      <c r="C105" s="618">
        <v>0.55175638198852495</v>
      </c>
      <c r="D105" s="618">
        <v>0.38231384754180903</v>
      </c>
      <c r="E105" s="618">
        <v>5.8222807943821002E-2</v>
      </c>
      <c r="F105" s="618">
        <v>7.7069671824574497E-3</v>
      </c>
      <c r="G105" s="618">
        <v>0</v>
      </c>
      <c r="H105" s="624">
        <v>1.5218803882598899</v>
      </c>
    </row>
    <row r="106" spans="1:8" x14ac:dyDescent="0.2">
      <c r="A106" s="2" t="s">
        <v>118</v>
      </c>
      <c r="B106" s="621">
        <v>122</v>
      </c>
      <c r="C106" s="618">
        <v>0.666789531707764</v>
      </c>
      <c r="D106" s="618">
        <v>0.251671463251114</v>
      </c>
      <c r="E106" s="618">
        <v>8.1538997590541798E-2</v>
      </c>
      <c r="F106" s="618">
        <v>0</v>
      </c>
      <c r="G106" s="618">
        <v>0</v>
      </c>
      <c r="H106" s="624">
        <v>1.41474950313568</v>
      </c>
    </row>
    <row r="107" spans="1:8" x14ac:dyDescent="0.2">
      <c r="A107" s="5" t="s">
        <v>111</v>
      </c>
      <c r="B107" s="620" t="s">
        <v>1</v>
      </c>
      <c r="C107" s="617" t="s">
        <v>1</v>
      </c>
      <c r="D107" s="617" t="s">
        <v>1</v>
      </c>
      <c r="E107" s="617" t="s">
        <v>1</v>
      </c>
      <c r="F107" s="617" t="s">
        <v>1</v>
      </c>
      <c r="G107" s="617" t="s">
        <v>1</v>
      </c>
      <c r="H107" s="623" t="s">
        <v>1</v>
      </c>
    </row>
    <row r="108" spans="1:8" x14ac:dyDescent="0.2">
      <c r="A108" s="2" t="s">
        <v>119</v>
      </c>
      <c r="B108" s="621">
        <v>278</v>
      </c>
      <c r="C108" s="618">
        <v>0.248372063040733</v>
      </c>
      <c r="D108" s="618">
        <v>0.42001560330390902</v>
      </c>
      <c r="E108" s="618">
        <v>0.18949158489704099</v>
      </c>
      <c r="F108" s="618">
        <v>0.118905037641525</v>
      </c>
      <c r="G108" s="618">
        <v>2.3215731605887399E-2</v>
      </c>
      <c r="H108" s="624">
        <v>2.2485768795013401</v>
      </c>
    </row>
    <row r="109" spans="1:8" x14ac:dyDescent="0.2">
      <c r="A109" s="2" t="s">
        <v>120</v>
      </c>
      <c r="B109" s="621">
        <v>321</v>
      </c>
      <c r="C109" s="618">
        <v>0.29613938927650502</v>
      </c>
      <c r="D109" s="618">
        <v>0.40711197257041898</v>
      </c>
      <c r="E109" s="618">
        <v>0.21163472533225999</v>
      </c>
      <c r="F109" s="618">
        <v>8.0905482172966003E-2</v>
      </c>
      <c r="G109" s="618">
        <v>4.20841202139854E-3</v>
      </c>
      <c r="H109" s="624">
        <v>2.0899314880371098</v>
      </c>
    </row>
    <row r="110" spans="1:8" x14ac:dyDescent="0.2">
      <c r="A110" s="2" t="s">
        <v>121</v>
      </c>
      <c r="B110" s="621">
        <v>203</v>
      </c>
      <c r="C110" s="618">
        <v>0.44297003746032698</v>
      </c>
      <c r="D110" s="618">
        <v>0.42520490288734403</v>
      </c>
      <c r="E110" s="618">
        <v>0.115816287696362</v>
      </c>
      <c r="F110" s="618">
        <v>1.1966849677264701E-2</v>
      </c>
      <c r="G110" s="618">
        <v>4.0419315919280104E-3</v>
      </c>
      <c r="H110" s="624">
        <v>1.70890581607819</v>
      </c>
    </row>
    <row r="111" spans="1:8" x14ac:dyDescent="0.2">
      <c r="A111" s="2" t="s">
        <v>122</v>
      </c>
      <c r="B111" s="621">
        <v>256</v>
      </c>
      <c r="C111" s="618">
        <v>0.60634917020797696</v>
      </c>
      <c r="D111" s="618">
        <v>0.32031321525573703</v>
      </c>
      <c r="E111" s="618">
        <v>6.9288276135921506E-2</v>
      </c>
      <c r="F111" s="618">
        <v>4.0493728592991803E-3</v>
      </c>
      <c r="G111" s="618">
        <v>0</v>
      </c>
      <c r="H111" s="624">
        <v>1.4710378646850599</v>
      </c>
    </row>
    <row r="112" spans="1:8" x14ac:dyDescent="0.2">
      <c r="A112" s="5" t="s">
        <v>111</v>
      </c>
      <c r="B112" s="620" t="s">
        <v>1</v>
      </c>
      <c r="C112" s="617" t="s">
        <v>1</v>
      </c>
      <c r="D112" s="617" t="s">
        <v>1</v>
      </c>
      <c r="E112" s="617" t="s">
        <v>1</v>
      </c>
      <c r="F112" s="617" t="s">
        <v>1</v>
      </c>
      <c r="G112" s="617" t="s">
        <v>1</v>
      </c>
      <c r="H112" s="623" t="s">
        <v>1</v>
      </c>
    </row>
    <row r="113" spans="1:8" x14ac:dyDescent="0.2">
      <c r="A113" s="2" t="s">
        <v>119</v>
      </c>
      <c r="B113" s="621">
        <v>278</v>
      </c>
      <c r="C113" s="618">
        <v>0.248372063040733</v>
      </c>
      <c r="D113" s="618">
        <v>0.42001560330390902</v>
      </c>
      <c r="E113" s="618">
        <v>0.18949158489704099</v>
      </c>
      <c r="F113" s="618">
        <v>0.118905037641525</v>
      </c>
      <c r="G113" s="618">
        <v>2.3215731605887399E-2</v>
      </c>
      <c r="H113" s="624">
        <v>2.2485768795013401</v>
      </c>
    </row>
    <row r="114" spans="1:8" x14ac:dyDescent="0.2">
      <c r="A114" s="2" t="s">
        <v>123</v>
      </c>
      <c r="B114" s="621">
        <v>389</v>
      </c>
      <c r="C114" s="618">
        <v>0.31656229496002197</v>
      </c>
      <c r="D114" s="618">
        <v>0.402624011039734</v>
      </c>
      <c r="E114" s="618">
        <v>0.20968469977378801</v>
      </c>
      <c r="F114" s="618">
        <v>6.7728333175182301E-2</v>
      </c>
      <c r="G114" s="618">
        <v>3.4006591886282002E-3</v>
      </c>
      <c r="H114" s="624">
        <v>2.0387811660766602</v>
      </c>
    </row>
    <row r="115" spans="1:8" x14ac:dyDescent="0.2">
      <c r="A115" s="2" t="s">
        <v>124</v>
      </c>
      <c r="B115" s="621">
        <v>391</v>
      </c>
      <c r="C115" s="618">
        <v>0.54174727201461803</v>
      </c>
      <c r="D115" s="618">
        <v>0.37496900558471702</v>
      </c>
      <c r="E115" s="618">
        <v>7.31927454471588E-2</v>
      </c>
      <c r="F115" s="618">
        <v>7.5071970932185598E-3</v>
      </c>
      <c r="G115" s="618">
        <v>2.5837945286184502E-3</v>
      </c>
      <c r="H115" s="624">
        <v>1.55421125888824</v>
      </c>
    </row>
    <row r="116" spans="1:8" x14ac:dyDescent="0.2">
      <c r="A116" s="5" t="s">
        <v>125</v>
      </c>
      <c r="B116" s="620" t="s">
        <v>1</v>
      </c>
      <c r="C116" s="617" t="s">
        <v>1</v>
      </c>
      <c r="D116" s="617" t="s">
        <v>1</v>
      </c>
      <c r="E116" s="617" t="s">
        <v>1</v>
      </c>
      <c r="F116" s="617" t="s">
        <v>1</v>
      </c>
      <c r="G116" s="617" t="s">
        <v>1</v>
      </c>
      <c r="H116" s="623" t="s">
        <v>1</v>
      </c>
    </row>
    <row r="117" spans="1:8" x14ac:dyDescent="0.2">
      <c r="A117" s="2" t="s">
        <v>126</v>
      </c>
      <c r="B117" s="621">
        <v>152</v>
      </c>
      <c r="C117" s="618">
        <v>0.46543520689010598</v>
      </c>
      <c r="D117" s="618">
        <v>0.26866921782493602</v>
      </c>
      <c r="E117" s="618">
        <v>0.15132863819599199</v>
      </c>
      <c r="F117" s="618">
        <v>9.4791978597641005E-2</v>
      </c>
      <c r="G117" s="618">
        <v>1.9774945452809299E-2</v>
      </c>
      <c r="H117" s="624">
        <v>1.93480217456818</v>
      </c>
    </row>
    <row r="118" spans="1:8" x14ac:dyDescent="0.2">
      <c r="A118" s="2" t="s">
        <v>127</v>
      </c>
      <c r="B118" s="621">
        <v>39</v>
      </c>
      <c r="C118" s="618">
        <v>0.46253177523612998</v>
      </c>
      <c r="D118" s="618">
        <v>0.25425505638122597</v>
      </c>
      <c r="E118" s="618">
        <v>0.259341239929199</v>
      </c>
      <c r="F118" s="618">
        <v>2.38719414919615E-2</v>
      </c>
      <c r="G118" s="618">
        <v>0</v>
      </c>
      <c r="H118" s="624">
        <v>1.8445533514022801</v>
      </c>
    </row>
    <row r="119" spans="1:8" x14ac:dyDescent="0.2">
      <c r="A119" s="2" t="s">
        <v>128</v>
      </c>
      <c r="B119" s="621">
        <v>67</v>
      </c>
      <c r="C119" s="618">
        <v>0.40450838208198497</v>
      </c>
      <c r="D119" s="618">
        <v>0.48824393749237099</v>
      </c>
      <c r="E119" s="618">
        <v>8.4881715476512895E-2</v>
      </c>
      <c r="F119" s="618">
        <v>2.2365959361195599E-2</v>
      </c>
      <c r="G119" s="618">
        <v>0</v>
      </c>
      <c r="H119" s="624">
        <v>1.7251052856445299</v>
      </c>
    </row>
    <row r="120" spans="1:8" x14ac:dyDescent="0.2">
      <c r="A120" s="2" t="s">
        <v>129</v>
      </c>
      <c r="B120" s="621">
        <v>146</v>
      </c>
      <c r="C120" s="618">
        <v>0.48250764608383201</v>
      </c>
      <c r="D120" s="618">
        <v>0.36081123352050798</v>
      </c>
      <c r="E120" s="618">
        <v>0.13863414525985701</v>
      </c>
      <c r="F120" s="618">
        <v>1.80469714105129E-2</v>
      </c>
      <c r="G120" s="618">
        <v>0</v>
      </c>
      <c r="H120" s="624">
        <v>1.6922204494476301</v>
      </c>
    </row>
    <row r="121" spans="1:8" x14ac:dyDescent="0.2">
      <c r="A121" s="2" t="s">
        <v>130</v>
      </c>
      <c r="B121" s="621">
        <v>147</v>
      </c>
      <c r="C121" s="618">
        <v>0.31538471579551702</v>
      </c>
      <c r="D121" s="618">
        <v>0.51027274131774902</v>
      </c>
      <c r="E121" s="618">
        <v>0.14218388497829401</v>
      </c>
      <c r="F121" s="618">
        <v>2.90374215692282E-2</v>
      </c>
      <c r="G121" s="618">
        <v>3.1212384346872598E-3</v>
      </c>
      <c r="H121" s="624">
        <v>1.89423775672913</v>
      </c>
    </row>
    <row r="122" spans="1:8" x14ac:dyDescent="0.2">
      <c r="A122" s="2" t="s">
        <v>131</v>
      </c>
      <c r="B122" s="621">
        <v>103</v>
      </c>
      <c r="C122" s="618">
        <v>0.36450093984603898</v>
      </c>
      <c r="D122" s="618">
        <v>0.36382675170898399</v>
      </c>
      <c r="E122" s="618">
        <v>0.203702047467232</v>
      </c>
      <c r="F122" s="618">
        <v>5.8163728564977597E-2</v>
      </c>
      <c r="G122" s="618">
        <v>9.8065352067351307E-3</v>
      </c>
      <c r="H122" s="624">
        <v>1.9849481582641599</v>
      </c>
    </row>
    <row r="123" spans="1:8" x14ac:dyDescent="0.2">
      <c r="A123" s="2" t="s">
        <v>132</v>
      </c>
      <c r="B123" s="621">
        <v>47</v>
      </c>
      <c r="C123" s="618">
        <v>0.44012355804443398</v>
      </c>
      <c r="D123" s="618">
        <v>0.42653077840805098</v>
      </c>
      <c r="E123" s="618">
        <v>9.3308143317699405E-2</v>
      </c>
      <c r="F123" s="618">
        <v>4.0037512779235798E-2</v>
      </c>
      <c r="G123" s="618">
        <v>0</v>
      </c>
      <c r="H123" s="624">
        <v>1.73325955867767</v>
      </c>
    </row>
    <row r="124" spans="1:8" x14ac:dyDescent="0.2">
      <c r="A124" s="3" t="s">
        <v>133</v>
      </c>
      <c r="B124" s="622">
        <v>276</v>
      </c>
      <c r="C124" s="619">
        <v>0.26747179031372098</v>
      </c>
      <c r="D124" s="619">
        <v>0.43110725283622697</v>
      </c>
      <c r="E124" s="619">
        <v>0.20213027298450501</v>
      </c>
      <c r="F124" s="619">
        <v>8.5900507867336301E-2</v>
      </c>
      <c r="G124" s="619">
        <v>1.33901862427592E-2</v>
      </c>
      <c r="H124" s="625">
        <v>2.1466300487518302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425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29" t="s">
        <v>1</v>
      </c>
      <c r="C6" s="626" t="s">
        <v>1</v>
      </c>
      <c r="D6" s="626" t="s">
        <v>1</v>
      </c>
      <c r="E6" s="626" t="s">
        <v>1</v>
      </c>
      <c r="F6" s="626" t="s">
        <v>1</v>
      </c>
      <c r="G6" s="626" t="s">
        <v>1</v>
      </c>
      <c r="H6" s="632" t="s">
        <v>1</v>
      </c>
    </row>
    <row r="7" spans="1:8" x14ac:dyDescent="0.2">
      <c r="A7" s="2" t="s">
        <v>26</v>
      </c>
      <c r="B7" s="630">
        <v>1028</v>
      </c>
      <c r="C7" s="627">
        <v>0.131856799125671</v>
      </c>
      <c r="D7" s="627">
        <v>0.33955958485603299</v>
      </c>
      <c r="E7" s="627">
        <v>0.37027928233146701</v>
      </c>
      <c r="F7" s="627">
        <v>0.108211554586887</v>
      </c>
      <c r="G7" s="627">
        <v>5.0092782825231601E-2</v>
      </c>
      <c r="H7" s="633">
        <v>2.60512399673462</v>
      </c>
    </row>
    <row r="8" spans="1:8" x14ac:dyDescent="0.2">
      <c r="A8" s="5" t="s">
        <v>27</v>
      </c>
      <c r="B8" s="629" t="s">
        <v>1</v>
      </c>
      <c r="C8" s="626" t="s">
        <v>1</v>
      </c>
      <c r="D8" s="626" t="s">
        <v>1</v>
      </c>
      <c r="E8" s="626" t="s">
        <v>1</v>
      </c>
      <c r="F8" s="626" t="s">
        <v>1</v>
      </c>
      <c r="G8" s="626" t="s">
        <v>1</v>
      </c>
      <c r="H8" s="632" t="s">
        <v>1</v>
      </c>
    </row>
    <row r="9" spans="1:8" x14ac:dyDescent="0.2">
      <c r="A9" s="2" t="s">
        <v>28</v>
      </c>
      <c r="B9" s="630">
        <v>363</v>
      </c>
      <c r="C9" s="627">
        <v>0.12634569406509399</v>
      </c>
      <c r="D9" s="627">
        <v>0.38099157810211198</v>
      </c>
      <c r="E9" s="627">
        <v>0.36262196302413902</v>
      </c>
      <c r="F9" s="627">
        <v>7.7669210731983199E-2</v>
      </c>
      <c r="G9" s="627">
        <v>5.2371568977832801E-2</v>
      </c>
      <c r="H9" s="633">
        <v>2.5487294197082502</v>
      </c>
    </row>
    <row r="10" spans="1:8" x14ac:dyDescent="0.2">
      <c r="A10" s="2" t="s">
        <v>29</v>
      </c>
      <c r="B10" s="630">
        <v>45</v>
      </c>
      <c r="C10" s="627">
        <v>0.141214534640312</v>
      </c>
      <c r="D10" s="627">
        <v>0.268631100654602</v>
      </c>
      <c r="E10" s="627">
        <v>0.45191305875778198</v>
      </c>
      <c r="F10" s="627">
        <v>0.124684430658817</v>
      </c>
      <c r="G10" s="627">
        <v>1.3556863181293E-2</v>
      </c>
      <c r="H10" s="633">
        <v>2.6007380485534699</v>
      </c>
    </row>
    <row r="11" spans="1:8" x14ac:dyDescent="0.2">
      <c r="A11" s="2" t="s">
        <v>30</v>
      </c>
      <c r="B11" s="630">
        <v>149</v>
      </c>
      <c r="C11" s="627">
        <v>0.148524150252342</v>
      </c>
      <c r="D11" s="627">
        <v>0.32799559831619302</v>
      </c>
      <c r="E11" s="627">
        <v>0.327933460474014</v>
      </c>
      <c r="F11" s="627">
        <v>0.14391341805458099</v>
      </c>
      <c r="G11" s="627">
        <v>5.1633376628160498E-2</v>
      </c>
      <c r="H11" s="633">
        <v>2.6221363544464098</v>
      </c>
    </row>
    <row r="12" spans="1:8" x14ac:dyDescent="0.2">
      <c r="A12" s="2" t="s">
        <v>31</v>
      </c>
      <c r="B12" s="630">
        <v>189</v>
      </c>
      <c r="C12" s="627">
        <v>0.150347679853439</v>
      </c>
      <c r="D12" s="627">
        <v>0.33341178297996499</v>
      </c>
      <c r="E12" s="627">
        <v>0.35868942737579301</v>
      </c>
      <c r="F12" s="627">
        <v>0.11370766162872301</v>
      </c>
      <c r="G12" s="627">
        <v>4.3843414634466199E-2</v>
      </c>
      <c r="H12" s="633">
        <v>2.5672874450683598</v>
      </c>
    </row>
    <row r="13" spans="1:8" x14ac:dyDescent="0.2">
      <c r="A13" s="2" t="s">
        <v>32</v>
      </c>
      <c r="B13" s="630">
        <v>88</v>
      </c>
      <c r="C13" s="627">
        <v>0.11865013092756301</v>
      </c>
      <c r="D13" s="627">
        <v>0.24537497758865401</v>
      </c>
      <c r="E13" s="627">
        <v>0.36620700359344499</v>
      </c>
      <c r="F13" s="627">
        <v>0.17683601379394501</v>
      </c>
      <c r="G13" s="627">
        <v>9.2931874096393599E-2</v>
      </c>
      <c r="H13" s="633">
        <v>2.8800244331359899</v>
      </c>
    </row>
    <row r="14" spans="1:8" x14ac:dyDescent="0.2">
      <c r="A14" s="2" t="s">
        <v>33</v>
      </c>
      <c r="B14" s="630">
        <v>160</v>
      </c>
      <c r="C14" s="627">
        <v>0.109707564115524</v>
      </c>
      <c r="D14" s="627">
        <v>0.282307118177414</v>
      </c>
      <c r="E14" s="627">
        <v>0.44793853163719199</v>
      </c>
      <c r="F14" s="627">
        <v>0.13549436628818501</v>
      </c>
      <c r="G14" s="627">
        <v>2.4552430957555799E-2</v>
      </c>
      <c r="H14" s="633">
        <v>2.6828770637512198</v>
      </c>
    </row>
    <row r="15" spans="1:8" x14ac:dyDescent="0.2">
      <c r="A15" s="5" t="s">
        <v>34</v>
      </c>
      <c r="B15" s="629" t="s">
        <v>1</v>
      </c>
      <c r="C15" s="626" t="s">
        <v>1</v>
      </c>
      <c r="D15" s="626" t="s">
        <v>1</v>
      </c>
      <c r="E15" s="626" t="s">
        <v>1</v>
      </c>
      <c r="F15" s="626" t="s">
        <v>1</v>
      </c>
      <c r="G15" s="626" t="s">
        <v>1</v>
      </c>
      <c r="H15" s="632" t="s">
        <v>1</v>
      </c>
    </row>
    <row r="16" spans="1:8" x14ac:dyDescent="0.2">
      <c r="A16" s="2" t="s">
        <v>35</v>
      </c>
      <c r="B16" s="630">
        <v>665</v>
      </c>
      <c r="C16" s="627">
        <v>0.143823727965355</v>
      </c>
      <c r="D16" s="627">
        <v>0.34254157543182401</v>
      </c>
      <c r="E16" s="627">
        <v>0.36333912611007702</v>
      </c>
      <c r="F16" s="627">
        <v>0.111886046826839</v>
      </c>
      <c r="G16" s="627">
        <v>3.8409523665904999E-2</v>
      </c>
      <c r="H16" s="633">
        <v>2.5585160255432098</v>
      </c>
    </row>
    <row r="17" spans="1:8" x14ac:dyDescent="0.2">
      <c r="A17" s="2" t="s">
        <v>36</v>
      </c>
      <c r="B17" s="630">
        <v>46</v>
      </c>
      <c r="C17" s="627">
        <v>0.13406145572662401</v>
      </c>
      <c r="D17" s="627">
        <v>0.38246524333953902</v>
      </c>
      <c r="E17" s="627">
        <v>0.36897850036621099</v>
      </c>
      <c r="F17" s="627">
        <v>1.86804160475731E-2</v>
      </c>
      <c r="G17" s="627">
        <v>9.5814406871795696E-2</v>
      </c>
      <c r="H17" s="633">
        <v>2.55972099304199</v>
      </c>
    </row>
    <row r="18" spans="1:8" x14ac:dyDescent="0.2">
      <c r="A18" s="2" t="s">
        <v>37</v>
      </c>
      <c r="B18" s="630">
        <v>236</v>
      </c>
      <c r="C18" s="627">
        <v>0.113373100757599</v>
      </c>
      <c r="D18" s="627">
        <v>0.23783582448959401</v>
      </c>
      <c r="E18" s="627">
        <v>0.450564384460449</v>
      </c>
      <c r="F18" s="627">
        <v>0.144411936402321</v>
      </c>
      <c r="G18" s="627">
        <v>5.3814772516489001E-2</v>
      </c>
      <c r="H18" s="633">
        <v>2.7874593734741202</v>
      </c>
    </row>
    <row r="19" spans="1:8" x14ac:dyDescent="0.2">
      <c r="A19" s="2" t="s">
        <v>38</v>
      </c>
      <c r="B19" s="630">
        <v>56</v>
      </c>
      <c r="C19" s="627">
        <v>8.3806537091731997E-2</v>
      </c>
      <c r="D19" s="627">
        <v>0.50532454252242998</v>
      </c>
      <c r="E19" s="627">
        <v>0.26771789789199801</v>
      </c>
      <c r="F19" s="627">
        <v>7.2444930672645597E-2</v>
      </c>
      <c r="G19" s="627">
        <v>7.0706099271774306E-2</v>
      </c>
      <c r="H19" s="633">
        <v>2.5409195423126198</v>
      </c>
    </row>
    <row r="20" spans="1:8" x14ac:dyDescent="0.2">
      <c r="A20" s="5" t="s">
        <v>39</v>
      </c>
      <c r="B20" s="629" t="s">
        <v>1</v>
      </c>
      <c r="C20" s="626" t="s">
        <v>1</v>
      </c>
      <c r="D20" s="626" t="s">
        <v>1</v>
      </c>
      <c r="E20" s="626" t="s">
        <v>1</v>
      </c>
      <c r="F20" s="626" t="s">
        <v>1</v>
      </c>
      <c r="G20" s="626" t="s">
        <v>1</v>
      </c>
      <c r="H20" s="632" t="s">
        <v>1</v>
      </c>
    </row>
    <row r="21" spans="1:8" x14ac:dyDescent="0.2">
      <c r="A21" s="2" t="s">
        <v>35</v>
      </c>
      <c r="B21" s="630">
        <v>665</v>
      </c>
      <c r="C21" s="627">
        <v>0.143823727965355</v>
      </c>
      <c r="D21" s="627">
        <v>0.34254157543182401</v>
      </c>
      <c r="E21" s="627">
        <v>0.36333912611007702</v>
      </c>
      <c r="F21" s="627">
        <v>0.111886046826839</v>
      </c>
      <c r="G21" s="627">
        <v>3.8409523665904999E-2</v>
      </c>
      <c r="H21" s="633">
        <v>2.5585160255432098</v>
      </c>
    </row>
    <row r="22" spans="1:8" x14ac:dyDescent="0.2">
      <c r="A22" s="2" t="s">
        <v>40</v>
      </c>
      <c r="B22" s="630">
        <v>21</v>
      </c>
      <c r="C22" s="627" t="s">
        <v>1</v>
      </c>
      <c r="D22" s="627" t="s">
        <v>1</v>
      </c>
      <c r="E22" s="627" t="s">
        <v>1</v>
      </c>
      <c r="F22" s="627" t="s">
        <v>1</v>
      </c>
      <c r="G22" s="627" t="s">
        <v>1</v>
      </c>
      <c r="H22" s="633" t="s">
        <v>1</v>
      </c>
    </row>
    <row r="23" spans="1:8" x14ac:dyDescent="0.2">
      <c r="A23" s="2" t="s">
        <v>41</v>
      </c>
      <c r="B23" s="630">
        <v>22</v>
      </c>
      <c r="C23" s="627" t="s">
        <v>1</v>
      </c>
      <c r="D23" s="627" t="s">
        <v>1</v>
      </c>
      <c r="E23" s="627" t="s">
        <v>1</v>
      </c>
      <c r="F23" s="627" t="s">
        <v>1</v>
      </c>
      <c r="G23" s="627" t="s">
        <v>1</v>
      </c>
      <c r="H23" s="633" t="s">
        <v>1</v>
      </c>
    </row>
    <row r="24" spans="1:8" x14ac:dyDescent="0.2">
      <c r="A24" s="2" t="s">
        <v>42</v>
      </c>
      <c r="B24" s="630">
        <v>3</v>
      </c>
      <c r="C24" s="627" t="s">
        <v>1</v>
      </c>
      <c r="D24" s="627" t="s">
        <v>1</v>
      </c>
      <c r="E24" s="627" t="s">
        <v>1</v>
      </c>
      <c r="F24" s="627" t="s">
        <v>1</v>
      </c>
      <c r="G24" s="627" t="s">
        <v>1</v>
      </c>
      <c r="H24" s="633" t="s">
        <v>1</v>
      </c>
    </row>
    <row r="25" spans="1:8" x14ac:dyDescent="0.2">
      <c r="A25" s="2" t="s">
        <v>43</v>
      </c>
      <c r="B25" s="630">
        <v>3</v>
      </c>
      <c r="C25" s="627" t="s">
        <v>1</v>
      </c>
      <c r="D25" s="627" t="s">
        <v>1</v>
      </c>
      <c r="E25" s="627" t="s">
        <v>1</v>
      </c>
      <c r="F25" s="627" t="s">
        <v>1</v>
      </c>
      <c r="G25" s="627" t="s">
        <v>1</v>
      </c>
      <c r="H25" s="633" t="s">
        <v>1</v>
      </c>
    </row>
    <row r="26" spans="1:8" x14ac:dyDescent="0.2">
      <c r="A26" s="2" t="s">
        <v>37</v>
      </c>
      <c r="B26" s="630">
        <v>236</v>
      </c>
      <c r="C26" s="627">
        <v>0.113373100757599</v>
      </c>
      <c r="D26" s="627">
        <v>0.23783582448959401</v>
      </c>
      <c r="E26" s="627">
        <v>0.450564384460449</v>
      </c>
      <c r="F26" s="627">
        <v>0.144411936402321</v>
      </c>
      <c r="G26" s="627">
        <v>5.3814772516489001E-2</v>
      </c>
      <c r="H26" s="633">
        <v>2.7874593734741202</v>
      </c>
    </row>
    <row r="27" spans="1:8" x14ac:dyDescent="0.2">
      <c r="A27" s="2" t="s">
        <v>44</v>
      </c>
      <c r="B27" s="630">
        <v>9</v>
      </c>
      <c r="C27" s="627" t="s">
        <v>1</v>
      </c>
      <c r="D27" s="627" t="s">
        <v>1</v>
      </c>
      <c r="E27" s="627" t="s">
        <v>1</v>
      </c>
      <c r="F27" s="627" t="s">
        <v>1</v>
      </c>
      <c r="G27" s="627" t="s">
        <v>1</v>
      </c>
      <c r="H27" s="633" t="s">
        <v>1</v>
      </c>
    </row>
    <row r="28" spans="1:8" x14ac:dyDescent="0.2">
      <c r="A28" s="2" t="s">
        <v>45</v>
      </c>
      <c r="B28" s="630">
        <v>44</v>
      </c>
      <c r="C28" s="627">
        <v>0.103081323206425</v>
      </c>
      <c r="D28" s="627">
        <v>0.52064627408981301</v>
      </c>
      <c r="E28" s="627">
        <v>0.26330456137657199</v>
      </c>
      <c r="F28" s="627">
        <v>6.7100383341312395E-2</v>
      </c>
      <c r="G28" s="627">
        <v>4.5867431908845901E-2</v>
      </c>
      <c r="H28" s="633">
        <v>2.4320263862609899</v>
      </c>
    </row>
    <row r="29" spans="1:8" x14ac:dyDescent="0.2">
      <c r="A29" s="5" t="s">
        <v>46</v>
      </c>
      <c r="B29" s="629" t="s">
        <v>1</v>
      </c>
      <c r="C29" s="626" t="s">
        <v>1</v>
      </c>
      <c r="D29" s="626" t="s">
        <v>1</v>
      </c>
      <c r="E29" s="626" t="s">
        <v>1</v>
      </c>
      <c r="F29" s="626" t="s">
        <v>1</v>
      </c>
      <c r="G29" s="626" t="s">
        <v>1</v>
      </c>
      <c r="H29" s="632" t="s">
        <v>1</v>
      </c>
    </row>
    <row r="30" spans="1:8" x14ac:dyDescent="0.2">
      <c r="A30" s="2" t="s">
        <v>47</v>
      </c>
      <c r="B30" s="630">
        <v>64</v>
      </c>
      <c r="C30" s="627">
        <v>0.10907448083162299</v>
      </c>
      <c r="D30" s="627">
        <v>0.36018452048301702</v>
      </c>
      <c r="E30" s="627">
        <v>0.31278225779533397</v>
      </c>
      <c r="F30" s="627">
        <v>7.8367657959461198E-2</v>
      </c>
      <c r="G30" s="627">
        <v>0.13959108293056499</v>
      </c>
      <c r="H30" s="633">
        <v>2.7792162895202601</v>
      </c>
    </row>
    <row r="31" spans="1:8" x14ac:dyDescent="0.2">
      <c r="A31" s="2" t="s">
        <v>48</v>
      </c>
      <c r="B31" s="630">
        <v>250</v>
      </c>
      <c r="C31" s="627">
        <v>0.148873656988144</v>
      </c>
      <c r="D31" s="627">
        <v>0.307550579309464</v>
      </c>
      <c r="E31" s="627">
        <v>0.35298344492912298</v>
      </c>
      <c r="F31" s="627">
        <v>0.12739440798759499</v>
      </c>
      <c r="G31" s="627">
        <v>6.3197903335094494E-2</v>
      </c>
      <c r="H31" s="633">
        <v>2.6484923362731898</v>
      </c>
    </row>
    <row r="32" spans="1:8" x14ac:dyDescent="0.2">
      <c r="A32" s="2" t="s">
        <v>49</v>
      </c>
      <c r="B32" s="630">
        <v>177</v>
      </c>
      <c r="C32" s="627">
        <v>0.13717287778854401</v>
      </c>
      <c r="D32" s="627">
        <v>0.32255363464355502</v>
      </c>
      <c r="E32" s="627">
        <v>0.43655857443809498</v>
      </c>
      <c r="F32" s="627">
        <v>7.4545502662658705E-2</v>
      </c>
      <c r="G32" s="627">
        <v>2.9169410467147799E-2</v>
      </c>
      <c r="H32" s="633">
        <v>2.5359849929809601</v>
      </c>
    </row>
    <row r="33" spans="1:8" x14ac:dyDescent="0.2">
      <c r="A33" s="2" t="s">
        <v>50</v>
      </c>
      <c r="B33" s="630">
        <v>456</v>
      </c>
      <c r="C33" s="627">
        <v>0.13076660037040699</v>
      </c>
      <c r="D33" s="627">
        <v>0.35880634188652</v>
      </c>
      <c r="E33" s="627">
        <v>0.37569451332092302</v>
      </c>
      <c r="F33" s="627">
        <v>0.102846279740334</v>
      </c>
      <c r="G33" s="627">
        <v>3.1886246055364602E-2</v>
      </c>
      <c r="H33" s="633">
        <v>2.5462791919708301</v>
      </c>
    </row>
    <row r="34" spans="1:8" x14ac:dyDescent="0.2">
      <c r="A34" s="5" t="s">
        <v>51</v>
      </c>
      <c r="B34" s="629" t="s">
        <v>1</v>
      </c>
      <c r="C34" s="626" t="s">
        <v>1</v>
      </c>
      <c r="D34" s="626" t="s">
        <v>1</v>
      </c>
      <c r="E34" s="626" t="s">
        <v>1</v>
      </c>
      <c r="F34" s="626" t="s">
        <v>1</v>
      </c>
      <c r="G34" s="626" t="s">
        <v>1</v>
      </c>
      <c r="H34" s="632" t="s">
        <v>1</v>
      </c>
    </row>
    <row r="35" spans="1:8" x14ac:dyDescent="0.2">
      <c r="A35" s="2" t="s">
        <v>52</v>
      </c>
      <c r="B35" s="630">
        <v>355</v>
      </c>
      <c r="C35" s="627">
        <v>0.111296810209751</v>
      </c>
      <c r="D35" s="627">
        <v>0.34528118371963501</v>
      </c>
      <c r="E35" s="627">
        <v>0.38484391570091198</v>
      </c>
      <c r="F35" s="627">
        <v>0.100980266928673</v>
      </c>
      <c r="G35" s="627">
        <v>5.75978122651577E-2</v>
      </c>
      <c r="H35" s="633">
        <v>2.6483011245727499</v>
      </c>
    </row>
    <row r="36" spans="1:8" x14ac:dyDescent="0.2">
      <c r="A36" s="2" t="s">
        <v>53</v>
      </c>
      <c r="B36" s="630">
        <v>415</v>
      </c>
      <c r="C36" s="627">
        <v>0.155742883682251</v>
      </c>
      <c r="D36" s="627">
        <v>0.31114304065704301</v>
      </c>
      <c r="E36" s="627">
        <v>0.38629952073097201</v>
      </c>
      <c r="F36" s="627">
        <v>0.108792848885059</v>
      </c>
      <c r="G36" s="627">
        <v>3.8021691143512698E-2</v>
      </c>
      <c r="H36" s="633">
        <v>2.5622074604034402</v>
      </c>
    </row>
    <row r="37" spans="1:8" x14ac:dyDescent="0.2">
      <c r="A37" s="2" t="s">
        <v>54</v>
      </c>
      <c r="B37" s="630">
        <v>134</v>
      </c>
      <c r="C37" s="627">
        <v>0.13311819732189201</v>
      </c>
      <c r="D37" s="627">
        <v>0.401293754577637</v>
      </c>
      <c r="E37" s="627">
        <v>0.28251078724861101</v>
      </c>
      <c r="F37" s="627">
        <v>0.13853716850280801</v>
      </c>
      <c r="G37" s="627">
        <v>4.4540088623762103E-2</v>
      </c>
      <c r="H37" s="633">
        <v>2.56008720397949</v>
      </c>
    </row>
    <row r="38" spans="1:8" x14ac:dyDescent="0.2">
      <c r="A38" s="2" t="s">
        <v>55</v>
      </c>
      <c r="B38" s="630">
        <v>116</v>
      </c>
      <c r="C38" s="627">
        <v>0.17051525413990001</v>
      </c>
      <c r="D38" s="627">
        <v>0.29985648393630998</v>
      </c>
      <c r="E38" s="627">
        <v>0.34615194797515902</v>
      </c>
      <c r="F38" s="627">
        <v>0.122694306075573</v>
      </c>
      <c r="G38" s="627">
        <v>6.0782007873058298E-2</v>
      </c>
      <c r="H38" s="633">
        <v>2.60337138175964</v>
      </c>
    </row>
    <row r="39" spans="1:8" x14ac:dyDescent="0.2">
      <c r="A39" s="5" t="s">
        <v>56</v>
      </c>
      <c r="B39" s="629" t="s">
        <v>1</v>
      </c>
      <c r="C39" s="626" t="s">
        <v>1</v>
      </c>
      <c r="D39" s="626" t="s">
        <v>1</v>
      </c>
      <c r="E39" s="626" t="s">
        <v>1</v>
      </c>
      <c r="F39" s="626" t="s">
        <v>1</v>
      </c>
      <c r="G39" s="626" t="s">
        <v>1</v>
      </c>
      <c r="H39" s="632" t="s">
        <v>1</v>
      </c>
    </row>
    <row r="40" spans="1:8" x14ac:dyDescent="0.2">
      <c r="A40" s="2" t="s">
        <v>57</v>
      </c>
      <c r="B40" s="630">
        <v>895</v>
      </c>
      <c r="C40" s="627">
        <v>0.12845075130462599</v>
      </c>
      <c r="D40" s="627">
        <v>0.33244243264198298</v>
      </c>
      <c r="E40" s="627">
        <v>0.379480540752411</v>
      </c>
      <c r="F40" s="627">
        <v>0.118568755686283</v>
      </c>
      <c r="G40" s="627">
        <v>4.1057512164115899E-2</v>
      </c>
      <c r="H40" s="633">
        <v>2.61133980751038</v>
      </c>
    </row>
    <row r="41" spans="1:8" x14ac:dyDescent="0.2">
      <c r="A41" s="2" t="s">
        <v>58</v>
      </c>
      <c r="B41" s="630">
        <v>105</v>
      </c>
      <c r="C41" s="627">
        <v>0.15242166817188299</v>
      </c>
      <c r="D41" s="627">
        <v>0.39379999041557301</v>
      </c>
      <c r="E41" s="627">
        <v>0.314930349588394</v>
      </c>
      <c r="F41" s="627">
        <v>4.9967922270297997E-2</v>
      </c>
      <c r="G41" s="627">
        <v>8.8880077004432706E-2</v>
      </c>
      <c r="H41" s="633">
        <v>2.5290846824646001</v>
      </c>
    </row>
    <row r="42" spans="1:8" x14ac:dyDescent="0.2">
      <c r="A42" s="5" t="s">
        <v>59</v>
      </c>
      <c r="B42" s="629" t="s">
        <v>1</v>
      </c>
      <c r="C42" s="626" t="s">
        <v>1</v>
      </c>
      <c r="D42" s="626" t="s">
        <v>1</v>
      </c>
      <c r="E42" s="626" t="s">
        <v>1</v>
      </c>
      <c r="F42" s="626" t="s">
        <v>1</v>
      </c>
      <c r="G42" s="626" t="s">
        <v>1</v>
      </c>
      <c r="H42" s="632" t="s">
        <v>1</v>
      </c>
    </row>
    <row r="43" spans="1:8" x14ac:dyDescent="0.2">
      <c r="A43" s="2" t="s">
        <v>60</v>
      </c>
      <c r="B43" s="630">
        <v>779</v>
      </c>
      <c r="C43" s="627">
        <v>0.114373326301575</v>
      </c>
      <c r="D43" s="627">
        <v>0.312004864215851</v>
      </c>
      <c r="E43" s="627">
        <v>0.40268191695213301</v>
      </c>
      <c r="F43" s="627">
        <v>0.124048009514809</v>
      </c>
      <c r="G43" s="627">
        <v>4.6891875565051998E-2</v>
      </c>
      <c r="H43" s="633">
        <v>2.6770801544189502</v>
      </c>
    </row>
    <row r="44" spans="1:8" x14ac:dyDescent="0.2">
      <c r="A44" s="2" t="s">
        <v>61</v>
      </c>
      <c r="B44" s="630">
        <v>142</v>
      </c>
      <c r="C44" s="627">
        <v>0.211492285132408</v>
      </c>
      <c r="D44" s="627">
        <v>0.48252233862876898</v>
      </c>
      <c r="E44" s="627">
        <v>0.22552710771560699</v>
      </c>
      <c r="F44" s="627">
        <v>5.8289214968681301E-2</v>
      </c>
      <c r="G44" s="627">
        <v>2.2169066593050998E-2</v>
      </c>
      <c r="H44" s="633">
        <v>2.1971204280853298</v>
      </c>
    </row>
    <row r="45" spans="1:8" x14ac:dyDescent="0.2">
      <c r="A45" s="2" t="s">
        <v>62</v>
      </c>
      <c r="B45" s="630">
        <v>91</v>
      </c>
      <c r="C45" s="627">
        <v>0.16471549868583699</v>
      </c>
      <c r="D45" s="627">
        <v>0.38304668664932301</v>
      </c>
      <c r="E45" s="627">
        <v>0.31161996722221402</v>
      </c>
      <c r="F45" s="627">
        <v>5.6938093155622503E-2</v>
      </c>
      <c r="G45" s="627">
        <v>8.36797505617142E-2</v>
      </c>
      <c r="H45" s="633">
        <v>2.51181983947754</v>
      </c>
    </row>
    <row r="46" spans="1:8" x14ac:dyDescent="0.2">
      <c r="A46" s="5" t="s">
        <v>63</v>
      </c>
      <c r="B46" s="629" t="s">
        <v>1</v>
      </c>
      <c r="C46" s="626" t="s">
        <v>1</v>
      </c>
      <c r="D46" s="626" t="s">
        <v>1</v>
      </c>
      <c r="E46" s="626" t="s">
        <v>1</v>
      </c>
      <c r="F46" s="626" t="s">
        <v>1</v>
      </c>
      <c r="G46" s="626" t="s">
        <v>1</v>
      </c>
      <c r="H46" s="632" t="s">
        <v>1</v>
      </c>
    </row>
    <row r="47" spans="1:8" x14ac:dyDescent="0.2">
      <c r="A47" s="2" t="s">
        <v>64</v>
      </c>
      <c r="B47" s="630">
        <v>123</v>
      </c>
      <c r="C47" s="627">
        <v>0.18319883942604101</v>
      </c>
      <c r="D47" s="627">
        <v>0.35564059019088701</v>
      </c>
      <c r="E47" s="627">
        <v>0.310016930103302</v>
      </c>
      <c r="F47" s="627">
        <v>0.126967623829842</v>
      </c>
      <c r="G47" s="627">
        <v>2.4176042526960401E-2</v>
      </c>
      <c r="H47" s="633">
        <v>2.4532814025878902</v>
      </c>
    </row>
    <row r="48" spans="1:8" x14ac:dyDescent="0.2">
      <c r="A48" s="2" t="s">
        <v>65</v>
      </c>
      <c r="B48" s="630">
        <v>71</v>
      </c>
      <c r="C48" s="627">
        <v>7.7190294861793504E-2</v>
      </c>
      <c r="D48" s="627">
        <v>0.24026949703693401</v>
      </c>
      <c r="E48" s="627">
        <v>0.47908398509025601</v>
      </c>
      <c r="F48" s="627">
        <v>0.169559150934219</v>
      </c>
      <c r="G48" s="627">
        <v>3.38970869779587E-2</v>
      </c>
      <c r="H48" s="633">
        <v>2.8427033424377401</v>
      </c>
    </row>
    <row r="49" spans="1:8" x14ac:dyDescent="0.2">
      <c r="A49" s="2" t="s">
        <v>66</v>
      </c>
      <c r="B49" s="630">
        <v>136</v>
      </c>
      <c r="C49" s="627">
        <v>0.14399489760398901</v>
      </c>
      <c r="D49" s="627">
        <v>0.36333301663398698</v>
      </c>
      <c r="E49" s="627">
        <v>0.36053422093391402</v>
      </c>
      <c r="F49" s="627">
        <v>8.3570845425128895E-2</v>
      </c>
      <c r="G49" s="627">
        <v>4.8567004501819597E-2</v>
      </c>
      <c r="H49" s="633">
        <v>2.5293819904327401</v>
      </c>
    </row>
    <row r="50" spans="1:8" x14ac:dyDescent="0.2">
      <c r="A50" s="2" t="s">
        <v>67</v>
      </c>
      <c r="B50" s="630">
        <v>118</v>
      </c>
      <c r="C50" s="627">
        <v>0.13042902946472201</v>
      </c>
      <c r="D50" s="627">
        <v>0.33709040284156799</v>
      </c>
      <c r="E50" s="627">
        <v>0.40567952394485501</v>
      </c>
      <c r="F50" s="627">
        <v>7.6544374227523804E-2</v>
      </c>
      <c r="G50" s="627">
        <v>5.0256673246622099E-2</v>
      </c>
      <c r="H50" s="633">
        <v>2.5791091918945299</v>
      </c>
    </row>
    <row r="51" spans="1:8" x14ac:dyDescent="0.2">
      <c r="A51" s="2" t="s">
        <v>68</v>
      </c>
      <c r="B51" s="630">
        <v>132</v>
      </c>
      <c r="C51" s="627">
        <v>0.15883812308311501</v>
      </c>
      <c r="D51" s="627">
        <v>0.40754339098930398</v>
      </c>
      <c r="E51" s="627">
        <v>0.28832802176475503</v>
      </c>
      <c r="F51" s="627">
        <v>0.10771300643682501</v>
      </c>
      <c r="G51" s="627">
        <v>3.75774689018726E-2</v>
      </c>
      <c r="H51" s="633">
        <v>2.45764827728271</v>
      </c>
    </row>
    <row r="52" spans="1:8" x14ac:dyDescent="0.2">
      <c r="A52" s="2" t="s">
        <v>69</v>
      </c>
      <c r="B52" s="630">
        <v>100</v>
      </c>
      <c r="C52" s="627">
        <v>0.10082434117793999</v>
      </c>
      <c r="D52" s="627">
        <v>0.43026760220527599</v>
      </c>
      <c r="E52" s="627">
        <v>0.34598675370216397</v>
      </c>
      <c r="F52" s="627">
        <v>0.10718863457441299</v>
      </c>
      <c r="G52" s="627">
        <v>1.5732660889625501E-2</v>
      </c>
      <c r="H52" s="633">
        <v>2.5067377090454102</v>
      </c>
    </row>
    <row r="53" spans="1:8" x14ac:dyDescent="0.2">
      <c r="A53" s="2" t="s">
        <v>70</v>
      </c>
      <c r="B53" s="630">
        <v>53</v>
      </c>
      <c r="C53" s="627">
        <v>6.4252302050590501E-2</v>
      </c>
      <c r="D53" s="627">
        <v>0.197125628590584</v>
      </c>
      <c r="E53" s="627">
        <v>0.48204889893531799</v>
      </c>
      <c r="F53" s="627">
        <v>0.166486635804176</v>
      </c>
      <c r="G53" s="627">
        <v>9.0086542069911998E-2</v>
      </c>
      <c r="H53" s="633">
        <v>3.0210294723510702</v>
      </c>
    </row>
    <row r="54" spans="1:8" x14ac:dyDescent="0.2">
      <c r="A54" s="2" t="s">
        <v>71</v>
      </c>
      <c r="B54" s="630">
        <v>99</v>
      </c>
      <c r="C54" s="627">
        <v>0.12671956419944799</v>
      </c>
      <c r="D54" s="627">
        <v>0.32529738545417802</v>
      </c>
      <c r="E54" s="627">
        <v>0.387320786714554</v>
      </c>
      <c r="F54" s="627">
        <v>0.101774126291275</v>
      </c>
      <c r="G54" s="627">
        <v>5.8888137340545703E-2</v>
      </c>
      <c r="H54" s="633">
        <v>2.6408138275146502</v>
      </c>
    </row>
    <row r="55" spans="1:8" x14ac:dyDescent="0.2">
      <c r="A55" s="2" t="s">
        <v>72</v>
      </c>
      <c r="B55" s="630">
        <v>55</v>
      </c>
      <c r="C55" s="627">
        <v>0.18018984794616699</v>
      </c>
      <c r="D55" s="627">
        <v>0.23425342142581901</v>
      </c>
      <c r="E55" s="627">
        <v>0.45577508211135898</v>
      </c>
      <c r="F55" s="627">
        <v>9.4683714210987105E-2</v>
      </c>
      <c r="G55" s="627">
        <v>3.5097934305667898E-2</v>
      </c>
      <c r="H55" s="633">
        <v>2.5702464580535902</v>
      </c>
    </row>
    <row r="56" spans="1:8" x14ac:dyDescent="0.2">
      <c r="A56" s="2" t="s">
        <v>73</v>
      </c>
      <c r="B56" s="630">
        <v>141</v>
      </c>
      <c r="C56" s="627">
        <v>0.13451223075389901</v>
      </c>
      <c r="D56" s="627">
        <v>0.36188924312591603</v>
      </c>
      <c r="E56" s="627">
        <v>0.318711698055267</v>
      </c>
      <c r="F56" s="627">
        <v>8.6558051407337203E-2</v>
      </c>
      <c r="G56" s="627">
        <v>9.8328784108161899E-2</v>
      </c>
      <c r="H56" s="633">
        <v>2.6523020267486599</v>
      </c>
    </row>
    <row r="57" spans="1:8" x14ac:dyDescent="0.2">
      <c r="A57" s="5" t="s">
        <v>74</v>
      </c>
      <c r="B57" s="629" t="s">
        <v>1</v>
      </c>
      <c r="C57" s="626" t="s">
        <v>1</v>
      </c>
      <c r="D57" s="626" t="s">
        <v>1</v>
      </c>
      <c r="E57" s="626" t="s">
        <v>1</v>
      </c>
      <c r="F57" s="626" t="s">
        <v>1</v>
      </c>
      <c r="G57" s="626" t="s">
        <v>1</v>
      </c>
      <c r="H57" s="632" t="s">
        <v>1</v>
      </c>
    </row>
    <row r="58" spans="1:8" x14ac:dyDescent="0.2">
      <c r="A58" s="2" t="s">
        <v>75</v>
      </c>
      <c r="B58" s="630">
        <v>123</v>
      </c>
      <c r="C58" s="627">
        <v>0.18319883942604101</v>
      </c>
      <c r="D58" s="627">
        <v>0.35564059019088701</v>
      </c>
      <c r="E58" s="627">
        <v>0.310016930103302</v>
      </c>
      <c r="F58" s="627">
        <v>0.126967623829842</v>
      </c>
      <c r="G58" s="627">
        <v>2.4176042526960401E-2</v>
      </c>
      <c r="H58" s="633">
        <v>2.4532814025878902</v>
      </c>
    </row>
    <row r="59" spans="1:8" x14ac:dyDescent="0.2">
      <c r="A59" s="2" t="s">
        <v>76</v>
      </c>
      <c r="B59" s="630">
        <v>618</v>
      </c>
      <c r="C59" s="627">
        <v>0.15011653304100001</v>
      </c>
      <c r="D59" s="627">
        <v>0.36981251835823098</v>
      </c>
      <c r="E59" s="627">
        <v>0.33936992287635798</v>
      </c>
      <c r="F59" s="627">
        <v>8.4275133907794994E-2</v>
      </c>
      <c r="G59" s="627">
        <v>5.6425895541906398E-2</v>
      </c>
      <c r="H59" s="633">
        <v>2.5270812511444101</v>
      </c>
    </row>
    <row r="60" spans="1:8" x14ac:dyDescent="0.2">
      <c r="A60" s="2" t="s">
        <v>77</v>
      </c>
      <c r="B60" s="630">
        <v>195</v>
      </c>
      <c r="C60" s="627">
        <v>6.0431942343711902E-2</v>
      </c>
      <c r="D60" s="627">
        <v>0.26067993044853199</v>
      </c>
      <c r="E60" s="627">
        <v>0.45064249634742698</v>
      </c>
      <c r="F60" s="627">
        <v>0.17798216640949199</v>
      </c>
      <c r="G60" s="627">
        <v>5.0263464450836202E-2</v>
      </c>
      <c r="H60" s="633">
        <v>2.8969652652740501</v>
      </c>
    </row>
    <row r="61" spans="1:8" x14ac:dyDescent="0.2">
      <c r="A61" s="2" t="s">
        <v>78</v>
      </c>
      <c r="B61" s="630">
        <v>92</v>
      </c>
      <c r="C61" s="627">
        <v>0.11991161108017</v>
      </c>
      <c r="D61" s="627">
        <v>0.29717540740966802</v>
      </c>
      <c r="E61" s="627">
        <v>0.47470670938491799</v>
      </c>
      <c r="F61" s="627">
        <v>7.6378509402275099E-2</v>
      </c>
      <c r="G61" s="627">
        <v>3.18277776241302E-2</v>
      </c>
      <c r="H61" s="633">
        <v>2.6030354499816899</v>
      </c>
    </row>
    <row r="62" spans="1:8" x14ac:dyDescent="0.2">
      <c r="A62" s="5" t="s">
        <v>79</v>
      </c>
      <c r="B62" s="629" t="s">
        <v>1</v>
      </c>
      <c r="C62" s="626" t="s">
        <v>1</v>
      </c>
      <c r="D62" s="626" t="s">
        <v>1</v>
      </c>
      <c r="E62" s="626" t="s">
        <v>1</v>
      </c>
      <c r="F62" s="626" t="s">
        <v>1</v>
      </c>
      <c r="G62" s="626" t="s">
        <v>1</v>
      </c>
      <c r="H62" s="632" t="s">
        <v>1</v>
      </c>
    </row>
    <row r="63" spans="1:8" x14ac:dyDescent="0.2">
      <c r="A63" s="2" t="s">
        <v>80</v>
      </c>
      <c r="B63" s="630">
        <v>843</v>
      </c>
      <c r="C63" s="627">
        <v>0.130061820149422</v>
      </c>
      <c r="D63" s="627">
        <v>0.34130510687828097</v>
      </c>
      <c r="E63" s="627">
        <v>0.37107607722282399</v>
      </c>
      <c r="F63" s="627">
        <v>0.108183369040489</v>
      </c>
      <c r="G63" s="627">
        <v>4.9373626708984403E-2</v>
      </c>
      <c r="H63" s="633">
        <v>2.6055018901825</v>
      </c>
    </row>
    <row r="64" spans="1:8" x14ac:dyDescent="0.2">
      <c r="A64" s="2" t="s">
        <v>81</v>
      </c>
      <c r="B64" s="630">
        <v>29</v>
      </c>
      <c r="C64" s="627" t="s">
        <v>1</v>
      </c>
      <c r="D64" s="627" t="s">
        <v>1</v>
      </c>
      <c r="E64" s="627" t="s">
        <v>1</v>
      </c>
      <c r="F64" s="627" t="s">
        <v>1</v>
      </c>
      <c r="G64" s="627" t="s">
        <v>1</v>
      </c>
      <c r="H64" s="633" t="s">
        <v>1</v>
      </c>
    </row>
    <row r="65" spans="1:8" x14ac:dyDescent="0.2">
      <c r="A65" s="2" t="s">
        <v>82</v>
      </c>
      <c r="B65" s="630">
        <v>54</v>
      </c>
      <c r="C65" s="627">
        <v>0.16544148325920099</v>
      </c>
      <c r="D65" s="627">
        <v>0.25865653157234197</v>
      </c>
      <c r="E65" s="627">
        <v>0.317417442798615</v>
      </c>
      <c r="F65" s="627">
        <v>0.19157524406909901</v>
      </c>
      <c r="G65" s="627">
        <v>6.69093057513237E-2</v>
      </c>
      <c r="H65" s="633">
        <v>2.7358543872833301</v>
      </c>
    </row>
    <row r="66" spans="1:8" x14ac:dyDescent="0.2">
      <c r="A66" s="2" t="s">
        <v>83</v>
      </c>
      <c r="B66" s="630">
        <v>91</v>
      </c>
      <c r="C66" s="627">
        <v>0.14790457487106301</v>
      </c>
      <c r="D66" s="627">
        <v>0.353644669055939</v>
      </c>
      <c r="E66" s="627">
        <v>0.33413627743721003</v>
      </c>
      <c r="F66" s="627">
        <v>9.0173669159412398E-2</v>
      </c>
      <c r="G66" s="627">
        <v>7.4140816926956205E-2</v>
      </c>
      <c r="H66" s="633">
        <v>2.5890014171600302</v>
      </c>
    </row>
    <row r="67" spans="1:8" x14ac:dyDescent="0.2">
      <c r="A67" s="5" t="s">
        <v>84</v>
      </c>
      <c r="B67" s="629" t="s">
        <v>1</v>
      </c>
      <c r="C67" s="626" t="s">
        <v>1</v>
      </c>
      <c r="D67" s="626" t="s">
        <v>1</v>
      </c>
      <c r="E67" s="626" t="s">
        <v>1</v>
      </c>
      <c r="F67" s="626" t="s">
        <v>1</v>
      </c>
      <c r="G67" s="626" t="s">
        <v>1</v>
      </c>
      <c r="H67" s="632" t="s">
        <v>1</v>
      </c>
    </row>
    <row r="68" spans="1:8" x14ac:dyDescent="0.2">
      <c r="A68" s="2" t="s">
        <v>85</v>
      </c>
      <c r="B68" s="630">
        <v>925</v>
      </c>
      <c r="C68" s="627">
        <v>0.11796789616346399</v>
      </c>
      <c r="D68" s="627">
        <v>0.333247750997543</v>
      </c>
      <c r="E68" s="627">
        <v>0.390028536319733</v>
      </c>
      <c r="F68" s="627">
        <v>0.110228173434734</v>
      </c>
      <c r="G68" s="627">
        <v>4.8527639359235798E-2</v>
      </c>
      <c r="H68" s="633">
        <v>2.6380999088287398</v>
      </c>
    </row>
    <row r="69" spans="1:8" x14ac:dyDescent="0.2">
      <c r="A69" s="2" t="s">
        <v>86</v>
      </c>
      <c r="B69" s="630">
        <v>16</v>
      </c>
      <c r="C69" s="627" t="s">
        <v>1</v>
      </c>
      <c r="D69" s="627" t="s">
        <v>1</v>
      </c>
      <c r="E69" s="627" t="s">
        <v>1</v>
      </c>
      <c r="F69" s="627" t="s">
        <v>1</v>
      </c>
      <c r="G69" s="627" t="s">
        <v>1</v>
      </c>
      <c r="H69" s="633" t="s">
        <v>1</v>
      </c>
    </row>
    <row r="70" spans="1:8" x14ac:dyDescent="0.2">
      <c r="A70" s="2" t="s">
        <v>87</v>
      </c>
      <c r="B70" s="630">
        <v>80</v>
      </c>
      <c r="C70" s="627">
        <v>0.28301098942756697</v>
      </c>
      <c r="D70" s="627">
        <v>0.43232324719428999</v>
      </c>
      <c r="E70" s="627">
        <v>0.198770061135292</v>
      </c>
      <c r="F70" s="627">
        <v>6.6343396902084406E-2</v>
      </c>
      <c r="G70" s="627">
        <v>1.9552290439605699E-2</v>
      </c>
      <c r="H70" s="633">
        <v>2.1071026325225799</v>
      </c>
    </row>
    <row r="71" spans="1:8" x14ac:dyDescent="0.2">
      <c r="A71" s="2" t="s">
        <v>88</v>
      </c>
      <c r="B71" s="630">
        <v>6</v>
      </c>
      <c r="C71" s="627" t="s">
        <v>1</v>
      </c>
      <c r="D71" s="627" t="s">
        <v>1</v>
      </c>
      <c r="E71" s="627" t="s">
        <v>1</v>
      </c>
      <c r="F71" s="627" t="s">
        <v>1</v>
      </c>
      <c r="G71" s="627" t="s">
        <v>1</v>
      </c>
      <c r="H71" s="633" t="s">
        <v>1</v>
      </c>
    </row>
    <row r="72" spans="1:8" x14ac:dyDescent="0.2">
      <c r="A72" s="5" t="s">
        <v>89</v>
      </c>
      <c r="B72" s="629" t="s">
        <v>1</v>
      </c>
      <c r="C72" s="626" t="s">
        <v>1</v>
      </c>
      <c r="D72" s="626" t="s">
        <v>1</v>
      </c>
      <c r="E72" s="626" t="s">
        <v>1</v>
      </c>
      <c r="F72" s="626" t="s">
        <v>1</v>
      </c>
      <c r="G72" s="626" t="s">
        <v>1</v>
      </c>
      <c r="H72" s="632" t="s">
        <v>1</v>
      </c>
    </row>
    <row r="73" spans="1:8" x14ac:dyDescent="0.2">
      <c r="A73" s="2" t="s">
        <v>89</v>
      </c>
      <c r="B73" s="630">
        <v>864</v>
      </c>
      <c r="C73" s="627">
        <v>0.13424430787563299</v>
      </c>
      <c r="D73" s="627">
        <v>0.33375340700149497</v>
      </c>
      <c r="E73" s="627">
        <v>0.36236202716827398</v>
      </c>
      <c r="F73" s="627">
        <v>0.115572094917297</v>
      </c>
      <c r="G73" s="627">
        <v>5.4068181663751602E-2</v>
      </c>
      <c r="H73" s="633">
        <v>2.6214663982391402</v>
      </c>
    </row>
    <row r="74" spans="1:8" x14ac:dyDescent="0.2">
      <c r="A74" s="2" t="s">
        <v>90</v>
      </c>
      <c r="B74" s="630">
        <v>160</v>
      </c>
      <c r="C74" s="627">
        <v>0.12052550166845299</v>
      </c>
      <c r="D74" s="627">
        <v>0.39397320151329002</v>
      </c>
      <c r="E74" s="627">
        <v>0.41470941901206998</v>
      </c>
      <c r="F74" s="627">
        <v>4.7892305999994299E-2</v>
      </c>
      <c r="G74" s="627">
        <v>2.2899566218256999E-2</v>
      </c>
      <c r="H74" s="633">
        <v>2.45866727828979</v>
      </c>
    </row>
    <row r="75" spans="1:8" x14ac:dyDescent="0.2">
      <c r="A75" s="5" t="s">
        <v>91</v>
      </c>
      <c r="B75" s="629" t="s">
        <v>1</v>
      </c>
      <c r="C75" s="626" t="s">
        <v>1</v>
      </c>
      <c r="D75" s="626" t="s">
        <v>1</v>
      </c>
      <c r="E75" s="626" t="s">
        <v>1</v>
      </c>
      <c r="F75" s="626" t="s">
        <v>1</v>
      </c>
      <c r="G75" s="626" t="s">
        <v>1</v>
      </c>
      <c r="H75" s="632" t="s">
        <v>1</v>
      </c>
    </row>
    <row r="76" spans="1:8" x14ac:dyDescent="0.2">
      <c r="A76" s="2" t="s">
        <v>92</v>
      </c>
      <c r="B76" s="630">
        <v>438</v>
      </c>
      <c r="C76" s="627">
        <v>0.16733440756797799</v>
      </c>
      <c r="D76" s="627">
        <v>0.364073365926743</v>
      </c>
      <c r="E76" s="627">
        <v>0.32054638862609902</v>
      </c>
      <c r="F76" s="627">
        <v>9.8534770309925093E-2</v>
      </c>
      <c r="G76" s="627">
        <v>4.9511067569255801E-2</v>
      </c>
      <c r="H76" s="633">
        <v>2.4988148212432901</v>
      </c>
    </row>
    <row r="77" spans="1:8" x14ac:dyDescent="0.2">
      <c r="A77" s="2" t="s">
        <v>93</v>
      </c>
      <c r="B77" s="630">
        <v>190</v>
      </c>
      <c r="C77" s="627">
        <v>8.7616577744483906E-2</v>
      </c>
      <c r="D77" s="627">
        <v>0.29859521985053999</v>
      </c>
      <c r="E77" s="627">
        <v>0.43989965319633501</v>
      </c>
      <c r="F77" s="627">
        <v>0.108716130256653</v>
      </c>
      <c r="G77" s="627">
        <v>6.5172418951988206E-2</v>
      </c>
      <c r="H77" s="633">
        <v>2.7652325630188002</v>
      </c>
    </row>
    <row r="78" spans="1:8" x14ac:dyDescent="0.2">
      <c r="A78" s="2" t="s">
        <v>94</v>
      </c>
      <c r="B78" s="630">
        <v>390</v>
      </c>
      <c r="C78" s="627">
        <v>0.111517518758774</v>
      </c>
      <c r="D78" s="627">
        <v>0.33066266775131198</v>
      </c>
      <c r="E78" s="627">
        <v>0.39037081599235501</v>
      </c>
      <c r="F78" s="627">
        <v>0.123714864253998</v>
      </c>
      <c r="G78" s="627">
        <v>4.37341444194317E-2</v>
      </c>
      <c r="H78" s="633">
        <v>2.6574854850768999</v>
      </c>
    </row>
    <row r="79" spans="1:8" x14ac:dyDescent="0.2">
      <c r="A79" s="5" t="s">
        <v>95</v>
      </c>
      <c r="B79" s="629" t="s">
        <v>1</v>
      </c>
      <c r="C79" s="626" t="s">
        <v>1</v>
      </c>
      <c r="D79" s="626" t="s">
        <v>1</v>
      </c>
      <c r="E79" s="626" t="s">
        <v>1</v>
      </c>
      <c r="F79" s="626" t="s">
        <v>1</v>
      </c>
      <c r="G79" s="626" t="s">
        <v>1</v>
      </c>
      <c r="H79" s="632" t="s">
        <v>1</v>
      </c>
    </row>
    <row r="80" spans="1:8" x14ac:dyDescent="0.2">
      <c r="A80" s="2" t="s">
        <v>96</v>
      </c>
      <c r="B80" s="630">
        <v>222</v>
      </c>
      <c r="C80" s="627">
        <v>0.168130412697792</v>
      </c>
      <c r="D80" s="627">
        <v>0.40195360779762301</v>
      </c>
      <c r="E80" s="627">
        <v>0.32565328478813199</v>
      </c>
      <c r="F80" s="627">
        <v>7.8328289091587094E-2</v>
      </c>
      <c r="G80" s="627">
        <v>2.5934429839253401E-2</v>
      </c>
      <c r="H80" s="633">
        <v>2.3919827938079798</v>
      </c>
    </row>
    <row r="81" spans="1:8" x14ac:dyDescent="0.2">
      <c r="A81" s="2" t="s">
        <v>97</v>
      </c>
      <c r="B81" s="630">
        <v>180</v>
      </c>
      <c r="C81" s="627">
        <v>0.13426117599010501</v>
      </c>
      <c r="D81" s="627">
        <v>0.35340604186058</v>
      </c>
      <c r="E81" s="627">
        <v>0.35955640673637401</v>
      </c>
      <c r="F81" s="627">
        <v>7.6535582542419406E-2</v>
      </c>
      <c r="G81" s="627">
        <v>7.6240807771682698E-2</v>
      </c>
      <c r="H81" s="633">
        <v>2.607088804245</v>
      </c>
    </row>
    <row r="82" spans="1:8" x14ac:dyDescent="0.2">
      <c r="A82" s="2" t="s">
        <v>98</v>
      </c>
      <c r="B82" s="630">
        <v>40</v>
      </c>
      <c r="C82" s="627">
        <v>6.9109223783016205E-2</v>
      </c>
      <c r="D82" s="627">
        <v>0.27440837025642401</v>
      </c>
      <c r="E82" s="627">
        <v>0.46805670857429499</v>
      </c>
      <c r="F82" s="627">
        <v>0.14766396582126601</v>
      </c>
      <c r="G82" s="627">
        <v>4.0761735290288897E-2</v>
      </c>
      <c r="H82" s="633">
        <v>2.81656050682068</v>
      </c>
    </row>
    <row r="83" spans="1:8" x14ac:dyDescent="0.2">
      <c r="A83" s="2" t="s">
        <v>99</v>
      </c>
      <c r="B83" s="630">
        <v>131</v>
      </c>
      <c r="C83" s="627">
        <v>5.6768227368593202E-2</v>
      </c>
      <c r="D83" s="627">
        <v>0.32632786035537698</v>
      </c>
      <c r="E83" s="627">
        <v>0.43917405605316201</v>
      </c>
      <c r="F83" s="627">
        <v>0.13603386282920801</v>
      </c>
      <c r="G83" s="627">
        <v>4.1696012020111098E-2</v>
      </c>
      <c r="H83" s="633">
        <v>2.7795615196228001</v>
      </c>
    </row>
    <row r="84" spans="1:8" x14ac:dyDescent="0.2">
      <c r="A84" s="2" t="s">
        <v>100</v>
      </c>
      <c r="B84" s="630">
        <v>45</v>
      </c>
      <c r="C84" s="627">
        <v>8.7616026401519803E-2</v>
      </c>
      <c r="D84" s="627">
        <v>0.36781194806098899</v>
      </c>
      <c r="E84" s="627">
        <v>0.36525565385818498</v>
      </c>
      <c r="F84" s="627">
        <v>0.143830135464668</v>
      </c>
      <c r="G84" s="627">
        <v>3.54862548410892E-2</v>
      </c>
      <c r="H84" s="633">
        <v>2.6717586517334002</v>
      </c>
    </row>
    <row r="85" spans="1:8" x14ac:dyDescent="0.2">
      <c r="A85" s="2" t="s">
        <v>101</v>
      </c>
      <c r="B85" s="630">
        <v>110</v>
      </c>
      <c r="C85" s="627">
        <v>9.2357449233531994E-2</v>
      </c>
      <c r="D85" s="627">
        <v>0.317848861217499</v>
      </c>
      <c r="E85" s="627">
        <v>0.41376030445098899</v>
      </c>
      <c r="F85" s="627">
        <v>0.16538427770137801</v>
      </c>
      <c r="G85" s="627">
        <v>1.06491008773446E-2</v>
      </c>
      <c r="H85" s="633">
        <v>2.6841187477111799</v>
      </c>
    </row>
    <row r="86" spans="1:8" x14ac:dyDescent="0.2">
      <c r="A86" s="2" t="s">
        <v>102</v>
      </c>
      <c r="B86" s="630">
        <v>35</v>
      </c>
      <c r="C86" s="627">
        <v>9.7281053662300096E-2</v>
      </c>
      <c r="D86" s="627">
        <v>0.36659759283065801</v>
      </c>
      <c r="E86" s="627">
        <v>0.37581768631935097</v>
      </c>
      <c r="F86" s="627">
        <v>0.13941700756549799</v>
      </c>
      <c r="G86" s="627">
        <v>2.0886667072773001E-2</v>
      </c>
      <c r="H86" s="633">
        <v>2.6200306415557901</v>
      </c>
    </row>
    <row r="87" spans="1:8" x14ac:dyDescent="0.2">
      <c r="A87" s="2" t="s">
        <v>103</v>
      </c>
      <c r="B87" s="630">
        <v>53</v>
      </c>
      <c r="C87" s="627">
        <v>0.20476967096328699</v>
      </c>
      <c r="D87" s="627">
        <v>0.30912023782730103</v>
      </c>
      <c r="E87" s="627">
        <v>0.41088154911994901</v>
      </c>
      <c r="F87" s="627">
        <v>7.5228549540042905E-2</v>
      </c>
      <c r="G87" s="627">
        <v>0</v>
      </c>
      <c r="H87" s="633">
        <v>2.3565690517425502</v>
      </c>
    </row>
    <row r="88" spans="1:8" x14ac:dyDescent="0.2">
      <c r="A88" s="2" t="s">
        <v>104</v>
      </c>
      <c r="B88" s="630">
        <v>195</v>
      </c>
      <c r="C88" s="627">
        <v>0.17793990671634699</v>
      </c>
      <c r="D88" s="627">
        <v>0.32354611158370999</v>
      </c>
      <c r="E88" s="627">
        <v>0.31420111656188998</v>
      </c>
      <c r="F88" s="627">
        <v>0.10255660861730601</v>
      </c>
      <c r="G88" s="627">
        <v>8.1756271421909305E-2</v>
      </c>
      <c r="H88" s="633">
        <v>2.5866432189941402</v>
      </c>
    </row>
    <row r="89" spans="1:8" x14ac:dyDescent="0.2">
      <c r="A89" s="5" t="s">
        <v>105</v>
      </c>
      <c r="B89" s="629" t="s">
        <v>1</v>
      </c>
      <c r="C89" s="626" t="s">
        <v>1</v>
      </c>
      <c r="D89" s="626" t="s">
        <v>1</v>
      </c>
      <c r="E89" s="626" t="s">
        <v>1</v>
      </c>
      <c r="F89" s="626" t="s">
        <v>1</v>
      </c>
      <c r="G89" s="626" t="s">
        <v>1</v>
      </c>
      <c r="H89" s="632" t="s">
        <v>1</v>
      </c>
    </row>
    <row r="90" spans="1:8" x14ac:dyDescent="0.2">
      <c r="A90" s="2" t="s">
        <v>106</v>
      </c>
      <c r="B90" s="630">
        <v>124</v>
      </c>
      <c r="C90" s="627">
        <v>0.15338917076587699</v>
      </c>
      <c r="D90" s="627">
        <v>0.32549318671226501</v>
      </c>
      <c r="E90" s="627">
        <v>0.27974149584770203</v>
      </c>
      <c r="F90" s="627">
        <v>0.12009830772876701</v>
      </c>
      <c r="G90" s="627">
        <v>0.121277838945389</v>
      </c>
      <c r="H90" s="633">
        <v>2.7303824424743701</v>
      </c>
    </row>
    <row r="91" spans="1:8" x14ac:dyDescent="0.2">
      <c r="A91" s="2" t="s">
        <v>107</v>
      </c>
      <c r="B91" s="630">
        <v>259</v>
      </c>
      <c r="C91" s="627">
        <v>0.134117111563683</v>
      </c>
      <c r="D91" s="627">
        <v>0.28268820047378501</v>
      </c>
      <c r="E91" s="627">
        <v>0.40752458572387701</v>
      </c>
      <c r="F91" s="627">
        <v>0.115331515669823</v>
      </c>
      <c r="G91" s="627">
        <v>6.0338575392961502E-2</v>
      </c>
      <c r="H91" s="633">
        <v>2.6850862503051798</v>
      </c>
    </row>
    <row r="92" spans="1:8" x14ac:dyDescent="0.2">
      <c r="A92" s="2" t="s">
        <v>108</v>
      </c>
      <c r="B92" s="630">
        <v>478</v>
      </c>
      <c r="C92" s="627">
        <v>0.13384343683719599</v>
      </c>
      <c r="D92" s="627">
        <v>0.36830669641494801</v>
      </c>
      <c r="E92" s="627">
        <v>0.37732726335525502</v>
      </c>
      <c r="F92" s="627">
        <v>9.0975590050220503E-2</v>
      </c>
      <c r="G92" s="627">
        <v>2.9547002166509601E-2</v>
      </c>
      <c r="H92" s="633">
        <v>2.5140759944915798</v>
      </c>
    </row>
    <row r="93" spans="1:8" x14ac:dyDescent="0.2">
      <c r="A93" s="2" t="s">
        <v>109</v>
      </c>
      <c r="B93" s="630">
        <v>83</v>
      </c>
      <c r="C93" s="627">
        <v>0.122658930718899</v>
      </c>
      <c r="D93" s="627">
        <v>0.34372755885124201</v>
      </c>
      <c r="E93" s="627">
        <v>0.438630491495132</v>
      </c>
      <c r="F93" s="627">
        <v>9.4983004033565493E-2</v>
      </c>
      <c r="G93" s="627">
        <v>0</v>
      </c>
      <c r="H93" s="633">
        <v>2.5059375762939502</v>
      </c>
    </row>
    <row r="94" spans="1:8" x14ac:dyDescent="0.2">
      <c r="A94" s="5" t="s">
        <v>110</v>
      </c>
      <c r="B94" s="629" t="s">
        <v>1</v>
      </c>
      <c r="C94" s="626" t="s">
        <v>1</v>
      </c>
      <c r="D94" s="626" t="s">
        <v>1</v>
      </c>
      <c r="E94" s="626" t="s">
        <v>1</v>
      </c>
      <c r="F94" s="626" t="s">
        <v>1</v>
      </c>
      <c r="G94" s="626" t="s">
        <v>1</v>
      </c>
      <c r="H94" s="632" t="s">
        <v>1</v>
      </c>
    </row>
    <row r="95" spans="1:8" x14ac:dyDescent="0.2">
      <c r="A95" s="2" t="s">
        <v>106</v>
      </c>
      <c r="B95" s="630">
        <v>203</v>
      </c>
      <c r="C95" s="627">
        <v>0.161876365542412</v>
      </c>
      <c r="D95" s="627">
        <v>0.26404657959937999</v>
      </c>
      <c r="E95" s="627">
        <v>0.35115841031074502</v>
      </c>
      <c r="F95" s="627">
        <v>0.11632099747657799</v>
      </c>
      <c r="G95" s="627">
        <v>0.106597647070885</v>
      </c>
      <c r="H95" s="633">
        <v>2.74171686172485</v>
      </c>
    </row>
    <row r="96" spans="1:8" x14ac:dyDescent="0.2">
      <c r="A96" s="2" t="s">
        <v>107</v>
      </c>
      <c r="B96" s="630">
        <v>319</v>
      </c>
      <c r="C96" s="627">
        <v>0.109595894813538</v>
      </c>
      <c r="D96" s="627">
        <v>0.35334718227386502</v>
      </c>
      <c r="E96" s="627">
        <v>0.37614557147026101</v>
      </c>
      <c r="F96" s="627">
        <v>0.110531114041805</v>
      </c>
      <c r="G96" s="627">
        <v>5.0380226224660901E-2</v>
      </c>
      <c r="H96" s="633">
        <v>2.6387526988983199</v>
      </c>
    </row>
    <row r="97" spans="1:8" x14ac:dyDescent="0.2">
      <c r="A97" s="2" t="s">
        <v>108</v>
      </c>
      <c r="B97" s="630">
        <v>377</v>
      </c>
      <c r="C97" s="627">
        <v>0.14739824831485701</v>
      </c>
      <c r="D97" s="627">
        <v>0.36762604117393499</v>
      </c>
      <c r="E97" s="627">
        <v>0.37560218572616599</v>
      </c>
      <c r="F97" s="627">
        <v>9.1006956994533497E-2</v>
      </c>
      <c r="G97" s="627">
        <v>1.83665715157986E-2</v>
      </c>
      <c r="H97" s="633">
        <v>2.4653174877166699</v>
      </c>
    </row>
    <row r="98" spans="1:8" x14ac:dyDescent="0.2">
      <c r="A98" s="2" t="s">
        <v>109</v>
      </c>
      <c r="B98" s="630">
        <v>45</v>
      </c>
      <c r="C98" s="627">
        <v>0.120594136416912</v>
      </c>
      <c r="D98" s="627">
        <v>0.31618666648864702</v>
      </c>
      <c r="E98" s="627">
        <v>0.50607395172119096</v>
      </c>
      <c r="F98" s="627">
        <v>5.7145263999700498E-2</v>
      </c>
      <c r="G98" s="627">
        <v>0</v>
      </c>
      <c r="H98" s="633">
        <v>2.4997704029083301</v>
      </c>
    </row>
    <row r="99" spans="1:8" x14ac:dyDescent="0.2">
      <c r="A99" s="5" t="s">
        <v>111</v>
      </c>
      <c r="B99" s="629" t="s">
        <v>1</v>
      </c>
      <c r="C99" s="626" t="s">
        <v>1</v>
      </c>
      <c r="D99" s="626" t="s">
        <v>1</v>
      </c>
      <c r="E99" s="626" t="s">
        <v>1</v>
      </c>
      <c r="F99" s="626" t="s">
        <v>1</v>
      </c>
      <c r="G99" s="626" t="s">
        <v>1</v>
      </c>
      <c r="H99" s="632" t="s">
        <v>1</v>
      </c>
    </row>
    <row r="100" spans="1:8" x14ac:dyDescent="0.2">
      <c r="A100" s="2" t="s">
        <v>112</v>
      </c>
      <c r="B100" s="630">
        <v>69</v>
      </c>
      <c r="C100" s="627">
        <v>0.19958260655403101</v>
      </c>
      <c r="D100" s="627">
        <v>0.35449093580245999</v>
      </c>
      <c r="E100" s="627">
        <v>0.29510900378227201</v>
      </c>
      <c r="F100" s="627">
        <v>6.2266863882541698E-2</v>
      </c>
      <c r="G100" s="627">
        <v>8.8550589978694902E-2</v>
      </c>
      <c r="H100" s="633">
        <v>2.4857118129730198</v>
      </c>
    </row>
    <row r="101" spans="1:8" x14ac:dyDescent="0.2">
      <c r="A101" s="2" t="s">
        <v>113</v>
      </c>
      <c r="B101" s="630">
        <v>209</v>
      </c>
      <c r="C101" s="627">
        <v>0.20652867853641499</v>
      </c>
      <c r="D101" s="627">
        <v>0.36032599210739102</v>
      </c>
      <c r="E101" s="627">
        <v>0.31499812006950401</v>
      </c>
      <c r="F101" s="627">
        <v>7.0037968456745106E-2</v>
      </c>
      <c r="G101" s="627">
        <v>4.8109229654073701E-2</v>
      </c>
      <c r="H101" s="633">
        <v>2.39287304878235</v>
      </c>
    </row>
    <row r="102" spans="1:8" x14ac:dyDescent="0.2">
      <c r="A102" s="2" t="s">
        <v>114</v>
      </c>
      <c r="B102" s="630">
        <v>235</v>
      </c>
      <c r="C102" s="627">
        <v>0.110381476581097</v>
      </c>
      <c r="D102" s="627">
        <v>0.35084381699562101</v>
      </c>
      <c r="E102" s="627">
        <v>0.373891770839691</v>
      </c>
      <c r="F102" s="627">
        <v>0.14003281295299499</v>
      </c>
      <c r="G102" s="627">
        <v>2.4850130081176799E-2</v>
      </c>
      <c r="H102" s="633">
        <v>2.6181263923645002</v>
      </c>
    </row>
    <row r="103" spans="1:8" x14ac:dyDescent="0.2">
      <c r="A103" s="2" t="s">
        <v>115</v>
      </c>
      <c r="B103" s="630">
        <v>151</v>
      </c>
      <c r="C103" s="627">
        <v>9.9055357277393299E-2</v>
      </c>
      <c r="D103" s="627">
        <v>0.375883549451828</v>
      </c>
      <c r="E103" s="627">
        <v>0.38016405701637301</v>
      </c>
      <c r="F103" s="627">
        <v>0.110734350979328</v>
      </c>
      <c r="G103" s="627">
        <v>3.4162703901529298E-2</v>
      </c>
      <c r="H103" s="633">
        <v>2.6050655841827401</v>
      </c>
    </row>
    <row r="104" spans="1:8" x14ac:dyDescent="0.2">
      <c r="A104" s="2" t="s">
        <v>116</v>
      </c>
      <c r="B104" s="630">
        <v>130</v>
      </c>
      <c r="C104" s="627">
        <v>6.7904680967330905E-2</v>
      </c>
      <c r="D104" s="627">
        <v>0.34665030241012601</v>
      </c>
      <c r="E104" s="627">
        <v>0.44005215167999301</v>
      </c>
      <c r="F104" s="627">
        <v>8.7752617895603194E-2</v>
      </c>
      <c r="G104" s="627">
        <v>5.7640239596366903E-2</v>
      </c>
      <c r="H104" s="633">
        <v>2.7205734252929701</v>
      </c>
    </row>
    <row r="105" spans="1:8" x14ac:dyDescent="0.2">
      <c r="A105" s="2" t="s">
        <v>117</v>
      </c>
      <c r="B105" s="630">
        <v>127</v>
      </c>
      <c r="C105" s="627">
        <v>7.4182935059070601E-2</v>
      </c>
      <c r="D105" s="627">
        <v>0.24195076525211301</v>
      </c>
      <c r="E105" s="627">
        <v>0.42306041717529302</v>
      </c>
      <c r="F105" s="627">
        <v>0.17454698681831399</v>
      </c>
      <c r="G105" s="627">
        <v>8.6258895695209503E-2</v>
      </c>
      <c r="H105" s="633">
        <v>2.95674824714661</v>
      </c>
    </row>
    <row r="106" spans="1:8" x14ac:dyDescent="0.2">
      <c r="A106" s="2" t="s">
        <v>118</v>
      </c>
      <c r="B106" s="630">
        <v>99</v>
      </c>
      <c r="C106" s="627">
        <v>0.16674301028251601</v>
      </c>
      <c r="D106" s="627">
        <v>0.28068634867668202</v>
      </c>
      <c r="E106" s="627">
        <v>0.36405462026596103</v>
      </c>
      <c r="F106" s="627">
        <v>0.14238826930522899</v>
      </c>
      <c r="G106" s="627">
        <v>4.6127762645483003E-2</v>
      </c>
      <c r="H106" s="633">
        <v>2.62047147750854</v>
      </c>
    </row>
    <row r="107" spans="1:8" x14ac:dyDescent="0.2">
      <c r="A107" s="5" t="s">
        <v>111</v>
      </c>
      <c r="B107" s="629" t="s">
        <v>1</v>
      </c>
      <c r="C107" s="626" t="s">
        <v>1</v>
      </c>
      <c r="D107" s="626" t="s">
        <v>1</v>
      </c>
      <c r="E107" s="626" t="s">
        <v>1</v>
      </c>
      <c r="F107" s="626" t="s">
        <v>1</v>
      </c>
      <c r="G107" s="626" t="s">
        <v>1</v>
      </c>
      <c r="H107" s="632" t="s">
        <v>1</v>
      </c>
    </row>
    <row r="108" spans="1:8" x14ac:dyDescent="0.2">
      <c r="A108" s="2" t="s">
        <v>119</v>
      </c>
      <c r="B108" s="630">
        <v>278</v>
      </c>
      <c r="C108" s="627">
        <v>0.204160496592522</v>
      </c>
      <c r="D108" s="627">
        <v>0.35833659768104598</v>
      </c>
      <c r="E108" s="627">
        <v>0.30821716785430903</v>
      </c>
      <c r="F108" s="627">
        <v>6.7388504743575994E-2</v>
      </c>
      <c r="G108" s="627">
        <v>6.1897233128547703E-2</v>
      </c>
      <c r="H108" s="633">
        <v>2.4245252609252899</v>
      </c>
    </row>
    <row r="109" spans="1:8" x14ac:dyDescent="0.2">
      <c r="A109" s="2" t="s">
        <v>120</v>
      </c>
      <c r="B109" s="630">
        <v>319</v>
      </c>
      <c r="C109" s="627">
        <v>0.103710427880287</v>
      </c>
      <c r="D109" s="627">
        <v>0.34997504949569702</v>
      </c>
      <c r="E109" s="627">
        <v>0.37931212782859802</v>
      </c>
      <c r="F109" s="627">
        <v>0.134927973151207</v>
      </c>
      <c r="G109" s="627">
        <v>3.2074443995952599E-2</v>
      </c>
      <c r="H109" s="633">
        <v>2.6416809558868399</v>
      </c>
    </row>
    <row r="110" spans="1:8" x14ac:dyDescent="0.2">
      <c r="A110" s="2" t="s">
        <v>121</v>
      </c>
      <c r="B110" s="630">
        <v>197</v>
      </c>
      <c r="C110" s="627">
        <v>8.2492120563983903E-2</v>
      </c>
      <c r="D110" s="627">
        <v>0.36606442928314198</v>
      </c>
      <c r="E110" s="627">
        <v>0.416294425725937</v>
      </c>
      <c r="F110" s="627">
        <v>9.1161422431469005E-2</v>
      </c>
      <c r="G110" s="627">
        <v>4.3987609446048702E-2</v>
      </c>
      <c r="H110" s="633">
        <v>2.6480879783630402</v>
      </c>
    </row>
    <row r="111" spans="1:8" x14ac:dyDescent="0.2">
      <c r="A111" s="2" t="s">
        <v>122</v>
      </c>
      <c r="B111" s="630">
        <v>226</v>
      </c>
      <c r="C111" s="627">
        <v>0.11470432579517401</v>
      </c>
      <c r="D111" s="627">
        <v>0.25890859961509699</v>
      </c>
      <c r="E111" s="627">
        <v>0.39722856879234297</v>
      </c>
      <c r="F111" s="627">
        <v>0.160468399524689</v>
      </c>
      <c r="G111" s="627">
        <v>6.8690098822116893E-2</v>
      </c>
      <c r="H111" s="633">
        <v>2.80953121185303</v>
      </c>
    </row>
    <row r="112" spans="1:8" x14ac:dyDescent="0.2">
      <c r="A112" s="5" t="s">
        <v>111</v>
      </c>
      <c r="B112" s="629" t="s">
        <v>1</v>
      </c>
      <c r="C112" s="626" t="s">
        <v>1</v>
      </c>
      <c r="D112" s="626" t="s">
        <v>1</v>
      </c>
      <c r="E112" s="626" t="s">
        <v>1</v>
      </c>
      <c r="F112" s="626" t="s">
        <v>1</v>
      </c>
      <c r="G112" s="626" t="s">
        <v>1</v>
      </c>
      <c r="H112" s="632" t="s">
        <v>1</v>
      </c>
    </row>
    <row r="113" spans="1:8" x14ac:dyDescent="0.2">
      <c r="A113" s="2" t="s">
        <v>119</v>
      </c>
      <c r="B113" s="630">
        <v>278</v>
      </c>
      <c r="C113" s="627">
        <v>0.204160496592522</v>
      </c>
      <c r="D113" s="627">
        <v>0.35833659768104598</v>
      </c>
      <c r="E113" s="627">
        <v>0.30821716785430903</v>
      </c>
      <c r="F113" s="627">
        <v>6.7388504743575994E-2</v>
      </c>
      <c r="G113" s="627">
        <v>6.1897233128547703E-2</v>
      </c>
      <c r="H113" s="633">
        <v>2.4245252609252899</v>
      </c>
    </row>
    <row r="114" spans="1:8" x14ac:dyDescent="0.2">
      <c r="A114" s="2" t="s">
        <v>123</v>
      </c>
      <c r="B114" s="630">
        <v>386</v>
      </c>
      <c r="C114" s="627">
        <v>0.10574447363615</v>
      </c>
      <c r="D114" s="627">
        <v>0.36109527945518499</v>
      </c>
      <c r="E114" s="627">
        <v>0.37645968794822698</v>
      </c>
      <c r="F114" s="627">
        <v>0.128037795424461</v>
      </c>
      <c r="G114" s="627">
        <v>2.8662769123911899E-2</v>
      </c>
      <c r="H114" s="633">
        <v>2.6127791404724099</v>
      </c>
    </row>
    <row r="115" spans="1:8" x14ac:dyDescent="0.2">
      <c r="A115" s="2" t="s">
        <v>124</v>
      </c>
      <c r="B115" s="630">
        <v>356</v>
      </c>
      <c r="C115" s="627">
        <v>9.3093022704124506E-2</v>
      </c>
      <c r="D115" s="627">
        <v>0.29942628741264299</v>
      </c>
      <c r="E115" s="627">
        <v>0.41700378060340898</v>
      </c>
      <c r="F115" s="627">
        <v>0.12688945233821899</v>
      </c>
      <c r="G115" s="627">
        <v>6.35874569416046E-2</v>
      </c>
      <c r="H115" s="633">
        <v>2.7684521675109899</v>
      </c>
    </row>
    <row r="116" spans="1:8" x14ac:dyDescent="0.2">
      <c r="A116" s="5" t="s">
        <v>125</v>
      </c>
      <c r="B116" s="629" t="s">
        <v>1</v>
      </c>
      <c r="C116" s="626" t="s">
        <v>1</v>
      </c>
      <c r="D116" s="626" t="s">
        <v>1</v>
      </c>
      <c r="E116" s="626" t="s">
        <v>1</v>
      </c>
      <c r="F116" s="626" t="s">
        <v>1</v>
      </c>
      <c r="G116" s="626" t="s">
        <v>1</v>
      </c>
      <c r="H116" s="632" t="s">
        <v>1</v>
      </c>
    </row>
    <row r="117" spans="1:8" x14ac:dyDescent="0.2">
      <c r="A117" s="2" t="s">
        <v>126</v>
      </c>
      <c r="B117" s="630">
        <v>146</v>
      </c>
      <c r="C117" s="627">
        <v>0.14596654474735299</v>
      </c>
      <c r="D117" s="627">
        <v>0.30770489573478699</v>
      </c>
      <c r="E117" s="627">
        <v>0.29179424047470098</v>
      </c>
      <c r="F117" s="627">
        <v>0.12475425750017199</v>
      </c>
      <c r="G117" s="627">
        <v>0.129780068993568</v>
      </c>
      <c r="H117" s="633">
        <v>2.7846763134002699</v>
      </c>
    </row>
    <row r="118" spans="1:8" x14ac:dyDescent="0.2">
      <c r="A118" s="2" t="s">
        <v>127</v>
      </c>
      <c r="B118" s="630">
        <v>36</v>
      </c>
      <c r="C118" s="627">
        <v>0.23349092900752999</v>
      </c>
      <c r="D118" s="627">
        <v>0.187550619244576</v>
      </c>
      <c r="E118" s="627">
        <v>0.44271329045295699</v>
      </c>
      <c r="F118" s="627">
        <v>6.4025469124317197E-2</v>
      </c>
      <c r="G118" s="627">
        <v>7.2219677269458799E-2</v>
      </c>
      <c r="H118" s="633">
        <v>2.5539324283599898</v>
      </c>
    </row>
    <row r="119" spans="1:8" x14ac:dyDescent="0.2">
      <c r="A119" s="2" t="s">
        <v>128</v>
      </c>
      <c r="B119" s="630">
        <v>65</v>
      </c>
      <c r="C119" s="627">
        <v>7.7422603964805603E-2</v>
      </c>
      <c r="D119" s="627">
        <v>0.31323301792144798</v>
      </c>
      <c r="E119" s="627">
        <v>0.431483834981918</v>
      </c>
      <c r="F119" s="627">
        <v>0.13649433851242099</v>
      </c>
      <c r="G119" s="627">
        <v>4.1366223245859098E-2</v>
      </c>
      <c r="H119" s="633">
        <v>2.75114846229553</v>
      </c>
    </row>
    <row r="120" spans="1:8" x14ac:dyDescent="0.2">
      <c r="A120" s="2" t="s">
        <v>129</v>
      </c>
      <c r="B120" s="630">
        <v>136</v>
      </c>
      <c r="C120" s="627">
        <v>0.139851778745651</v>
      </c>
      <c r="D120" s="627">
        <v>0.31290608644485501</v>
      </c>
      <c r="E120" s="627">
        <v>0.38469290733337402</v>
      </c>
      <c r="F120" s="627">
        <v>0.11386124044656799</v>
      </c>
      <c r="G120" s="627">
        <v>4.86879907548428E-2</v>
      </c>
      <c r="H120" s="633">
        <v>2.6186275482177699</v>
      </c>
    </row>
    <row r="121" spans="1:8" x14ac:dyDescent="0.2">
      <c r="A121" s="2" t="s">
        <v>130</v>
      </c>
      <c r="B121" s="630">
        <v>140</v>
      </c>
      <c r="C121" s="627">
        <v>0.10001456737518299</v>
      </c>
      <c r="D121" s="627">
        <v>0.36361727118492099</v>
      </c>
      <c r="E121" s="627">
        <v>0.39071759581565901</v>
      </c>
      <c r="F121" s="627">
        <v>9.8142184317111997E-2</v>
      </c>
      <c r="G121" s="627">
        <v>4.7508370131254203E-2</v>
      </c>
      <c r="H121" s="633">
        <v>2.6295125484466602</v>
      </c>
    </row>
    <row r="122" spans="1:8" x14ac:dyDescent="0.2">
      <c r="A122" s="2" t="s">
        <v>131</v>
      </c>
      <c r="B122" s="630">
        <v>101</v>
      </c>
      <c r="C122" s="627">
        <v>0.17324566841125499</v>
      </c>
      <c r="D122" s="627">
        <v>0.41579106450080899</v>
      </c>
      <c r="E122" s="627">
        <v>0.35349571704864502</v>
      </c>
      <c r="F122" s="627">
        <v>3.8477487862110103E-2</v>
      </c>
      <c r="G122" s="627">
        <v>1.8990041688084599E-2</v>
      </c>
      <c r="H122" s="633">
        <v>2.3141751289367698</v>
      </c>
    </row>
    <row r="123" spans="1:8" x14ac:dyDescent="0.2">
      <c r="A123" s="2" t="s">
        <v>132</v>
      </c>
      <c r="B123" s="630">
        <v>46</v>
      </c>
      <c r="C123" s="627">
        <v>0.153089389204979</v>
      </c>
      <c r="D123" s="627">
        <v>0.41193649172782898</v>
      </c>
      <c r="E123" s="627">
        <v>0.38467770814895602</v>
      </c>
      <c r="F123" s="627">
        <v>5.0296396017074599E-2</v>
      </c>
      <c r="G123" s="627">
        <v>0</v>
      </c>
      <c r="H123" s="633">
        <v>2.33218121528625</v>
      </c>
    </row>
    <row r="124" spans="1:8" x14ac:dyDescent="0.2">
      <c r="A124" s="3" t="s">
        <v>133</v>
      </c>
      <c r="B124" s="631">
        <v>274</v>
      </c>
      <c r="C124" s="628">
        <v>0.133121073246002</v>
      </c>
      <c r="D124" s="628">
        <v>0.33494728803634599</v>
      </c>
      <c r="E124" s="628">
        <v>0.394202560186386</v>
      </c>
      <c r="F124" s="628">
        <v>0.1182656660676</v>
      </c>
      <c r="G124" s="628">
        <v>1.9463405013084401E-2</v>
      </c>
      <c r="H124" s="634">
        <v>2.5560030937194802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426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38" t="s">
        <v>1</v>
      </c>
      <c r="C6" s="635" t="s">
        <v>1</v>
      </c>
      <c r="D6" s="635" t="s">
        <v>1</v>
      </c>
      <c r="E6" s="635" t="s">
        <v>1</v>
      </c>
      <c r="F6" s="635" t="s">
        <v>1</v>
      </c>
      <c r="G6" s="635" t="s">
        <v>1</v>
      </c>
      <c r="H6" s="641" t="s">
        <v>1</v>
      </c>
    </row>
    <row r="7" spans="1:8" x14ac:dyDescent="0.2">
      <c r="A7" s="2" t="s">
        <v>26</v>
      </c>
      <c r="B7" s="639">
        <v>1006</v>
      </c>
      <c r="C7" s="636">
        <v>3.7785388529300697E-2</v>
      </c>
      <c r="D7" s="636">
        <v>8.4875680506229401E-2</v>
      </c>
      <c r="E7" s="636">
        <v>0.196455597877502</v>
      </c>
      <c r="F7" s="636">
        <v>0.235715001821518</v>
      </c>
      <c r="G7" s="636">
        <v>0.445168346166611</v>
      </c>
      <c r="H7" s="642">
        <v>3.9656052589416499</v>
      </c>
    </row>
    <row r="8" spans="1:8" x14ac:dyDescent="0.2">
      <c r="A8" s="5" t="s">
        <v>27</v>
      </c>
      <c r="B8" s="638" t="s">
        <v>1</v>
      </c>
      <c r="C8" s="635" t="s">
        <v>1</v>
      </c>
      <c r="D8" s="635" t="s">
        <v>1</v>
      </c>
      <c r="E8" s="635" t="s">
        <v>1</v>
      </c>
      <c r="F8" s="635" t="s">
        <v>1</v>
      </c>
      <c r="G8" s="635" t="s">
        <v>1</v>
      </c>
      <c r="H8" s="641" t="s">
        <v>1</v>
      </c>
    </row>
    <row r="9" spans="1:8" x14ac:dyDescent="0.2">
      <c r="A9" s="2" t="s">
        <v>28</v>
      </c>
      <c r="B9" s="639">
        <v>356</v>
      </c>
      <c r="C9" s="636">
        <v>1.8235884606838199E-2</v>
      </c>
      <c r="D9" s="636">
        <v>6.19021579623222E-2</v>
      </c>
      <c r="E9" s="636">
        <v>0.12983305752277399</v>
      </c>
      <c r="F9" s="636">
        <v>0.207893341779709</v>
      </c>
      <c r="G9" s="636">
        <v>0.58213555812835704</v>
      </c>
      <c r="H9" s="642">
        <v>4.2737903594970703</v>
      </c>
    </row>
    <row r="10" spans="1:8" x14ac:dyDescent="0.2">
      <c r="A10" s="2" t="s">
        <v>29</v>
      </c>
      <c r="B10" s="639">
        <v>45</v>
      </c>
      <c r="C10" s="636">
        <v>5.1798541098833098E-2</v>
      </c>
      <c r="D10" s="636">
        <v>4.0780548006296199E-2</v>
      </c>
      <c r="E10" s="636">
        <v>0.18973417580127699</v>
      </c>
      <c r="F10" s="636">
        <v>0.360744148492813</v>
      </c>
      <c r="G10" s="636">
        <v>0.35694259405136097</v>
      </c>
      <c r="H10" s="642">
        <v>3.9302515983581499</v>
      </c>
    </row>
    <row r="11" spans="1:8" x14ac:dyDescent="0.2">
      <c r="A11" s="2" t="s">
        <v>30</v>
      </c>
      <c r="B11" s="639">
        <v>147</v>
      </c>
      <c r="C11" s="636">
        <v>3.4813094884157202E-2</v>
      </c>
      <c r="D11" s="636">
        <v>6.4616344869136796E-2</v>
      </c>
      <c r="E11" s="636">
        <v>0.23240408301353499</v>
      </c>
      <c r="F11" s="636">
        <v>0.27270978689193698</v>
      </c>
      <c r="G11" s="636">
        <v>0.39545667171478299</v>
      </c>
      <c r="H11" s="642">
        <v>3.9293806552886998</v>
      </c>
    </row>
    <row r="12" spans="1:8" x14ac:dyDescent="0.2">
      <c r="A12" s="2" t="s">
        <v>31</v>
      </c>
      <c r="B12" s="639">
        <v>183</v>
      </c>
      <c r="C12" s="636">
        <v>4.3783644214272499E-3</v>
      </c>
      <c r="D12" s="636">
        <v>6.7004092037677807E-2</v>
      </c>
      <c r="E12" s="636">
        <v>0.16786190867424</v>
      </c>
      <c r="F12" s="636">
        <v>0.29014471173286399</v>
      </c>
      <c r="G12" s="636">
        <v>0.47061091661453203</v>
      </c>
      <c r="H12" s="642">
        <v>4.1556057929992702</v>
      </c>
    </row>
    <row r="13" spans="1:8" x14ac:dyDescent="0.2">
      <c r="A13" s="2" t="s">
        <v>32</v>
      </c>
      <c r="B13" s="639">
        <v>85</v>
      </c>
      <c r="C13" s="636">
        <v>0.14103746414184601</v>
      </c>
      <c r="D13" s="636">
        <v>0.18213635683059701</v>
      </c>
      <c r="E13" s="636">
        <v>0.36379131674766502</v>
      </c>
      <c r="F13" s="636">
        <v>0.14028683304786699</v>
      </c>
      <c r="G13" s="636">
        <v>0.17274802923202501</v>
      </c>
      <c r="H13" s="642">
        <v>3.0215716361999498</v>
      </c>
    </row>
    <row r="14" spans="1:8" x14ac:dyDescent="0.2">
      <c r="A14" s="2" t="s">
        <v>33</v>
      </c>
      <c r="B14" s="639">
        <v>154</v>
      </c>
      <c r="C14" s="636">
        <v>5.7516265660524403E-2</v>
      </c>
      <c r="D14" s="636">
        <v>0.21052356064319599</v>
      </c>
      <c r="E14" s="636">
        <v>0.37304162979125999</v>
      </c>
      <c r="F14" s="636">
        <v>0.24469524621963501</v>
      </c>
      <c r="G14" s="636">
        <v>0.11422329396009399</v>
      </c>
      <c r="H14" s="642">
        <v>3.1475856304168701</v>
      </c>
    </row>
    <row r="15" spans="1:8" x14ac:dyDescent="0.2">
      <c r="A15" s="5" t="s">
        <v>34</v>
      </c>
      <c r="B15" s="638" t="s">
        <v>1</v>
      </c>
      <c r="C15" s="635" t="s">
        <v>1</v>
      </c>
      <c r="D15" s="635" t="s">
        <v>1</v>
      </c>
      <c r="E15" s="635" t="s">
        <v>1</v>
      </c>
      <c r="F15" s="635" t="s">
        <v>1</v>
      </c>
      <c r="G15" s="635" t="s">
        <v>1</v>
      </c>
      <c r="H15" s="641" t="s">
        <v>1</v>
      </c>
    </row>
    <row r="16" spans="1:8" x14ac:dyDescent="0.2">
      <c r="A16" s="2" t="s">
        <v>35</v>
      </c>
      <c r="B16" s="639">
        <v>653</v>
      </c>
      <c r="C16" s="636">
        <v>2.18159388750792E-2</v>
      </c>
      <c r="D16" s="636">
        <v>4.9098886549472802E-2</v>
      </c>
      <c r="E16" s="636">
        <v>0.14942847192287401</v>
      </c>
      <c r="F16" s="636">
        <v>0.266810923814774</v>
      </c>
      <c r="G16" s="636">
        <v>0.51284575462341297</v>
      </c>
      <c r="H16" s="642">
        <v>4.1997718811035201</v>
      </c>
    </row>
    <row r="17" spans="1:8" x14ac:dyDescent="0.2">
      <c r="A17" s="2" t="s">
        <v>36</v>
      </c>
      <c r="B17" s="639">
        <v>45</v>
      </c>
      <c r="C17" s="636">
        <v>3.6146674305200598E-2</v>
      </c>
      <c r="D17" s="636">
        <v>0.16465225815772999</v>
      </c>
      <c r="E17" s="636">
        <v>0.219340220093727</v>
      </c>
      <c r="F17" s="636">
        <v>0.126244202256203</v>
      </c>
      <c r="G17" s="636">
        <v>0.45361664891242998</v>
      </c>
      <c r="H17" s="642">
        <v>3.7965319156646702</v>
      </c>
    </row>
    <row r="18" spans="1:8" x14ac:dyDescent="0.2">
      <c r="A18" s="2" t="s">
        <v>37</v>
      </c>
      <c r="B18" s="639">
        <v>226</v>
      </c>
      <c r="C18" s="636">
        <v>0.11351549625396699</v>
      </c>
      <c r="D18" s="636">
        <v>0.18549083173274999</v>
      </c>
      <c r="E18" s="636">
        <v>0.32332977652549699</v>
      </c>
      <c r="F18" s="636">
        <v>0.21311505138874101</v>
      </c>
      <c r="G18" s="636">
        <v>0.16454884409904499</v>
      </c>
      <c r="H18" s="642">
        <v>3.1296908855438201</v>
      </c>
    </row>
    <row r="19" spans="1:8" x14ac:dyDescent="0.2">
      <c r="A19" s="2" t="s">
        <v>38</v>
      </c>
      <c r="B19" s="639">
        <v>56</v>
      </c>
      <c r="C19" s="636">
        <v>0</v>
      </c>
      <c r="D19" s="636">
        <v>1.31295397877693E-2</v>
      </c>
      <c r="E19" s="636">
        <v>0.17470146715641</v>
      </c>
      <c r="F19" s="636">
        <v>0.18828079104423501</v>
      </c>
      <c r="G19" s="636">
        <v>0.62388819456100497</v>
      </c>
      <c r="H19" s="642">
        <v>4.4229278564453098</v>
      </c>
    </row>
    <row r="20" spans="1:8" x14ac:dyDescent="0.2">
      <c r="A20" s="5" t="s">
        <v>39</v>
      </c>
      <c r="B20" s="638" t="s">
        <v>1</v>
      </c>
      <c r="C20" s="635" t="s">
        <v>1</v>
      </c>
      <c r="D20" s="635" t="s">
        <v>1</v>
      </c>
      <c r="E20" s="635" t="s">
        <v>1</v>
      </c>
      <c r="F20" s="635" t="s">
        <v>1</v>
      </c>
      <c r="G20" s="635" t="s">
        <v>1</v>
      </c>
      <c r="H20" s="641" t="s">
        <v>1</v>
      </c>
    </row>
    <row r="21" spans="1:8" x14ac:dyDescent="0.2">
      <c r="A21" s="2" t="s">
        <v>35</v>
      </c>
      <c r="B21" s="639">
        <v>653</v>
      </c>
      <c r="C21" s="636">
        <v>2.18159388750792E-2</v>
      </c>
      <c r="D21" s="636">
        <v>4.9098886549472802E-2</v>
      </c>
      <c r="E21" s="636">
        <v>0.14942847192287401</v>
      </c>
      <c r="F21" s="636">
        <v>0.266810923814774</v>
      </c>
      <c r="G21" s="636">
        <v>0.51284575462341297</v>
      </c>
      <c r="H21" s="642">
        <v>4.1997718811035201</v>
      </c>
    </row>
    <row r="22" spans="1:8" x14ac:dyDescent="0.2">
      <c r="A22" s="2" t="s">
        <v>40</v>
      </c>
      <c r="B22" s="639">
        <v>21</v>
      </c>
      <c r="C22" s="636" t="s">
        <v>1</v>
      </c>
      <c r="D22" s="636" t="s">
        <v>1</v>
      </c>
      <c r="E22" s="636" t="s">
        <v>1</v>
      </c>
      <c r="F22" s="636" t="s">
        <v>1</v>
      </c>
      <c r="G22" s="636" t="s">
        <v>1</v>
      </c>
      <c r="H22" s="642" t="s">
        <v>1</v>
      </c>
    </row>
    <row r="23" spans="1:8" x14ac:dyDescent="0.2">
      <c r="A23" s="2" t="s">
        <v>41</v>
      </c>
      <c r="B23" s="639">
        <v>21</v>
      </c>
      <c r="C23" s="636" t="s">
        <v>1</v>
      </c>
      <c r="D23" s="636" t="s">
        <v>1</v>
      </c>
      <c r="E23" s="636" t="s">
        <v>1</v>
      </c>
      <c r="F23" s="636" t="s">
        <v>1</v>
      </c>
      <c r="G23" s="636" t="s">
        <v>1</v>
      </c>
      <c r="H23" s="642" t="s">
        <v>1</v>
      </c>
    </row>
    <row r="24" spans="1:8" x14ac:dyDescent="0.2">
      <c r="A24" s="2" t="s">
        <v>42</v>
      </c>
      <c r="B24" s="639">
        <v>3</v>
      </c>
      <c r="C24" s="636" t="s">
        <v>1</v>
      </c>
      <c r="D24" s="636" t="s">
        <v>1</v>
      </c>
      <c r="E24" s="636" t="s">
        <v>1</v>
      </c>
      <c r="F24" s="636" t="s">
        <v>1</v>
      </c>
      <c r="G24" s="636" t="s">
        <v>1</v>
      </c>
      <c r="H24" s="642" t="s">
        <v>1</v>
      </c>
    </row>
    <row r="25" spans="1:8" x14ac:dyDescent="0.2">
      <c r="A25" s="2" t="s">
        <v>43</v>
      </c>
      <c r="B25" s="639">
        <v>3</v>
      </c>
      <c r="C25" s="636" t="s">
        <v>1</v>
      </c>
      <c r="D25" s="636" t="s">
        <v>1</v>
      </c>
      <c r="E25" s="636" t="s">
        <v>1</v>
      </c>
      <c r="F25" s="636" t="s">
        <v>1</v>
      </c>
      <c r="G25" s="636" t="s">
        <v>1</v>
      </c>
      <c r="H25" s="642" t="s">
        <v>1</v>
      </c>
    </row>
    <row r="26" spans="1:8" x14ac:dyDescent="0.2">
      <c r="A26" s="2" t="s">
        <v>37</v>
      </c>
      <c r="B26" s="639">
        <v>226</v>
      </c>
      <c r="C26" s="636">
        <v>0.11351549625396699</v>
      </c>
      <c r="D26" s="636">
        <v>0.18549083173274999</v>
      </c>
      <c r="E26" s="636">
        <v>0.32332977652549699</v>
      </c>
      <c r="F26" s="636">
        <v>0.21311505138874101</v>
      </c>
      <c r="G26" s="636">
        <v>0.16454884409904499</v>
      </c>
      <c r="H26" s="642">
        <v>3.1296908855438201</v>
      </c>
    </row>
    <row r="27" spans="1:8" x14ac:dyDescent="0.2">
      <c r="A27" s="2" t="s">
        <v>44</v>
      </c>
      <c r="B27" s="639">
        <v>9</v>
      </c>
      <c r="C27" s="636" t="s">
        <v>1</v>
      </c>
      <c r="D27" s="636" t="s">
        <v>1</v>
      </c>
      <c r="E27" s="636" t="s">
        <v>1</v>
      </c>
      <c r="F27" s="636" t="s">
        <v>1</v>
      </c>
      <c r="G27" s="636" t="s">
        <v>1</v>
      </c>
      <c r="H27" s="642" t="s">
        <v>1</v>
      </c>
    </row>
    <row r="28" spans="1:8" x14ac:dyDescent="0.2">
      <c r="A28" s="2" t="s">
        <v>45</v>
      </c>
      <c r="B28" s="639">
        <v>44</v>
      </c>
      <c r="C28" s="636">
        <v>0</v>
      </c>
      <c r="D28" s="636">
        <v>1.6149222850799599E-2</v>
      </c>
      <c r="E28" s="636">
        <v>0.19608835875988001</v>
      </c>
      <c r="F28" s="636">
        <v>0.14424034953117401</v>
      </c>
      <c r="G28" s="636">
        <v>0.64352208375930797</v>
      </c>
      <c r="H28" s="642">
        <v>4.4151353836059597</v>
      </c>
    </row>
    <row r="29" spans="1:8" x14ac:dyDescent="0.2">
      <c r="A29" s="5" t="s">
        <v>46</v>
      </c>
      <c r="B29" s="638" t="s">
        <v>1</v>
      </c>
      <c r="C29" s="635" t="s">
        <v>1</v>
      </c>
      <c r="D29" s="635" t="s">
        <v>1</v>
      </c>
      <c r="E29" s="635" t="s">
        <v>1</v>
      </c>
      <c r="F29" s="635" t="s">
        <v>1</v>
      </c>
      <c r="G29" s="635" t="s">
        <v>1</v>
      </c>
      <c r="H29" s="641" t="s">
        <v>1</v>
      </c>
    </row>
    <row r="30" spans="1:8" x14ac:dyDescent="0.2">
      <c r="A30" s="2" t="s">
        <v>47</v>
      </c>
      <c r="B30" s="639">
        <v>63</v>
      </c>
      <c r="C30" s="636">
        <v>1.1288898997008801E-2</v>
      </c>
      <c r="D30" s="636">
        <v>0.140202596783638</v>
      </c>
      <c r="E30" s="636">
        <v>0.19677126407623299</v>
      </c>
      <c r="F30" s="636">
        <v>0.104889661073685</v>
      </c>
      <c r="G30" s="636">
        <v>0.54684758186340299</v>
      </c>
      <c r="H30" s="642">
        <v>4.0358042716979998</v>
      </c>
    </row>
    <row r="31" spans="1:8" x14ac:dyDescent="0.2">
      <c r="A31" s="2" t="s">
        <v>48</v>
      </c>
      <c r="B31" s="639">
        <v>242</v>
      </c>
      <c r="C31" s="636">
        <v>8.1754148006439195E-2</v>
      </c>
      <c r="D31" s="636">
        <v>8.4508776664733901E-2</v>
      </c>
      <c r="E31" s="636">
        <v>0.150946751236916</v>
      </c>
      <c r="F31" s="636">
        <v>0.22333303093910201</v>
      </c>
      <c r="G31" s="636">
        <v>0.45945730805397</v>
      </c>
      <c r="H31" s="642">
        <v>3.8942306041717498</v>
      </c>
    </row>
    <row r="32" spans="1:8" x14ac:dyDescent="0.2">
      <c r="A32" s="2" t="s">
        <v>49</v>
      </c>
      <c r="B32" s="639">
        <v>173</v>
      </c>
      <c r="C32" s="636">
        <v>3.7285905331373201E-2</v>
      </c>
      <c r="D32" s="636">
        <v>9.6687532961368602E-2</v>
      </c>
      <c r="E32" s="636">
        <v>0.159050598740578</v>
      </c>
      <c r="F32" s="636">
        <v>0.29479253292083701</v>
      </c>
      <c r="G32" s="636">
        <v>0.41218343377113298</v>
      </c>
      <c r="H32" s="642">
        <v>3.9479000568389901</v>
      </c>
    </row>
    <row r="33" spans="1:8" x14ac:dyDescent="0.2">
      <c r="A33" s="2" t="s">
        <v>50</v>
      </c>
      <c r="B33" s="639">
        <v>448</v>
      </c>
      <c r="C33" s="636">
        <v>1.3334654271602599E-2</v>
      </c>
      <c r="D33" s="636">
        <v>6.1732657253742197E-2</v>
      </c>
      <c r="E33" s="636">
        <v>0.232523918151855</v>
      </c>
      <c r="F33" s="636">
        <v>0.25447121262550398</v>
      </c>
      <c r="G33" s="636">
        <v>0.43793755769729598</v>
      </c>
      <c r="H33" s="642">
        <v>4.0419445037841797</v>
      </c>
    </row>
    <row r="34" spans="1:8" x14ac:dyDescent="0.2">
      <c r="A34" s="5" t="s">
        <v>51</v>
      </c>
      <c r="B34" s="638" t="s">
        <v>1</v>
      </c>
      <c r="C34" s="635" t="s">
        <v>1</v>
      </c>
      <c r="D34" s="635" t="s">
        <v>1</v>
      </c>
      <c r="E34" s="635" t="s">
        <v>1</v>
      </c>
      <c r="F34" s="635" t="s">
        <v>1</v>
      </c>
      <c r="G34" s="635" t="s">
        <v>1</v>
      </c>
      <c r="H34" s="641" t="s">
        <v>1</v>
      </c>
    </row>
    <row r="35" spans="1:8" x14ac:dyDescent="0.2">
      <c r="A35" s="2" t="s">
        <v>52</v>
      </c>
      <c r="B35" s="639">
        <v>347</v>
      </c>
      <c r="C35" s="636">
        <v>4.7362182289362002E-2</v>
      </c>
      <c r="D35" s="636">
        <v>8.1303454935550704E-2</v>
      </c>
      <c r="E35" s="636">
        <v>0.17924471199512501</v>
      </c>
      <c r="F35" s="636">
        <v>0.21427899599075301</v>
      </c>
      <c r="G35" s="636">
        <v>0.47781065106391901</v>
      </c>
      <c r="H35" s="642">
        <v>3.9938724040985099</v>
      </c>
    </row>
    <row r="36" spans="1:8" x14ac:dyDescent="0.2">
      <c r="A36" s="2" t="s">
        <v>53</v>
      </c>
      <c r="B36" s="639">
        <v>401</v>
      </c>
      <c r="C36" s="636">
        <v>2.6679046452045399E-2</v>
      </c>
      <c r="D36" s="636">
        <v>9.6006050705909701E-2</v>
      </c>
      <c r="E36" s="636">
        <v>0.22728812694549599</v>
      </c>
      <c r="F36" s="636">
        <v>0.27886343002319303</v>
      </c>
      <c r="G36" s="636">
        <v>0.37116333842277499</v>
      </c>
      <c r="H36" s="642">
        <v>3.87182593345642</v>
      </c>
    </row>
    <row r="37" spans="1:8" x14ac:dyDescent="0.2">
      <c r="A37" s="2" t="s">
        <v>54</v>
      </c>
      <c r="B37" s="639">
        <v>133</v>
      </c>
      <c r="C37" s="636">
        <v>1.9772885367274302E-2</v>
      </c>
      <c r="D37" s="636">
        <v>8.4318898618221297E-2</v>
      </c>
      <c r="E37" s="636">
        <v>0.23536510765552501</v>
      </c>
      <c r="F37" s="636">
        <v>0.196991607546806</v>
      </c>
      <c r="G37" s="636">
        <v>0.46355149149894698</v>
      </c>
      <c r="H37" s="642">
        <v>4.0002298355102504</v>
      </c>
    </row>
    <row r="38" spans="1:8" x14ac:dyDescent="0.2">
      <c r="A38" s="2" t="s">
        <v>55</v>
      </c>
      <c r="B38" s="639">
        <v>115</v>
      </c>
      <c r="C38" s="636">
        <v>4.91205826401711E-2</v>
      </c>
      <c r="D38" s="636">
        <v>6.71413689851761E-2</v>
      </c>
      <c r="E38" s="636">
        <v>0.14240235090255701</v>
      </c>
      <c r="F38" s="636">
        <v>0.29035317897796598</v>
      </c>
      <c r="G38" s="636">
        <v>0.45098251104354897</v>
      </c>
      <c r="H38" s="642">
        <v>4.0269355773925799</v>
      </c>
    </row>
    <row r="39" spans="1:8" x14ac:dyDescent="0.2">
      <c r="A39" s="5" t="s">
        <v>56</v>
      </c>
      <c r="B39" s="638" t="s">
        <v>1</v>
      </c>
      <c r="C39" s="635" t="s">
        <v>1</v>
      </c>
      <c r="D39" s="635" t="s">
        <v>1</v>
      </c>
      <c r="E39" s="635" t="s">
        <v>1</v>
      </c>
      <c r="F39" s="635" t="s">
        <v>1</v>
      </c>
      <c r="G39" s="635" t="s">
        <v>1</v>
      </c>
      <c r="H39" s="641" t="s">
        <v>1</v>
      </c>
    </row>
    <row r="40" spans="1:8" x14ac:dyDescent="0.2">
      <c r="A40" s="2" t="s">
        <v>57</v>
      </c>
      <c r="B40" s="639">
        <v>875</v>
      </c>
      <c r="C40" s="636">
        <v>3.5912372171878801E-2</v>
      </c>
      <c r="D40" s="636">
        <v>6.6439189016819E-2</v>
      </c>
      <c r="E40" s="636">
        <v>0.194177195429802</v>
      </c>
      <c r="F40" s="636">
        <v>0.24733336269855499</v>
      </c>
      <c r="G40" s="636">
        <v>0.456137895584106</v>
      </c>
      <c r="H40" s="642">
        <v>4.0213451385498002</v>
      </c>
    </row>
    <row r="41" spans="1:8" x14ac:dyDescent="0.2">
      <c r="A41" s="2" t="s">
        <v>58</v>
      </c>
      <c r="B41" s="639">
        <v>104</v>
      </c>
      <c r="C41" s="636">
        <v>3.6701027303934097E-2</v>
      </c>
      <c r="D41" s="636">
        <v>0.16717439889907801</v>
      </c>
      <c r="E41" s="636">
        <v>0.197610273957253</v>
      </c>
      <c r="F41" s="636">
        <v>0.19991078972816501</v>
      </c>
      <c r="G41" s="636">
        <v>0.39860349893569902</v>
      </c>
      <c r="H41" s="642">
        <v>3.75654125213623</v>
      </c>
    </row>
    <row r="42" spans="1:8" x14ac:dyDescent="0.2">
      <c r="A42" s="5" t="s">
        <v>59</v>
      </c>
      <c r="B42" s="638" t="s">
        <v>1</v>
      </c>
      <c r="C42" s="635" t="s">
        <v>1</v>
      </c>
      <c r="D42" s="635" t="s">
        <v>1</v>
      </c>
      <c r="E42" s="635" t="s">
        <v>1</v>
      </c>
      <c r="F42" s="635" t="s">
        <v>1</v>
      </c>
      <c r="G42" s="635" t="s">
        <v>1</v>
      </c>
      <c r="H42" s="641" t="s">
        <v>1</v>
      </c>
    </row>
    <row r="43" spans="1:8" x14ac:dyDescent="0.2">
      <c r="A43" s="2" t="s">
        <v>60</v>
      </c>
      <c r="B43" s="639">
        <v>759</v>
      </c>
      <c r="C43" s="636">
        <v>3.6198519170284299E-2</v>
      </c>
      <c r="D43" s="636">
        <v>6.9064900279045105E-2</v>
      </c>
      <c r="E43" s="636">
        <v>0.211588054895401</v>
      </c>
      <c r="F43" s="636">
        <v>0.254720509052277</v>
      </c>
      <c r="G43" s="636">
        <v>0.428427994251251</v>
      </c>
      <c r="H43" s="642">
        <v>3.9701144695282</v>
      </c>
    </row>
    <row r="44" spans="1:8" x14ac:dyDescent="0.2">
      <c r="A44" s="2" t="s">
        <v>61</v>
      </c>
      <c r="B44" s="639">
        <v>140</v>
      </c>
      <c r="C44" s="636">
        <v>2.5986380875110598E-2</v>
      </c>
      <c r="D44" s="636">
        <v>4.2853616178035701E-2</v>
      </c>
      <c r="E44" s="636">
        <v>7.3044821619987502E-2</v>
      </c>
      <c r="F44" s="636">
        <v>0.20388834178447701</v>
      </c>
      <c r="G44" s="636">
        <v>0.65422683954238903</v>
      </c>
      <c r="H44" s="642">
        <v>4.4175157546997097</v>
      </c>
    </row>
    <row r="45" spans="1:8" x14ac:dyDescent="0.2">
      <c r="A45" s="2" t="s">
        <v>62</v>
      </c>
      <c r="B45" s="639">
        <v>90</v>
      </c>
      <c r="C45" s="636">
        <v>4.1815094649791697E-2</v>
      </c>
      <c r="D45" s="636">
        <v>0.18840749561786699</v>
      </c>
      <c r="E45" s="636">
        <v>0.206008285284042</v>
      </c>
      <c r="F45" s="636">
        <v>0.191152974963188</v>
      </c>
      <c r="G45" s="636">
        <v>0.37261614203453097</v>
      </c>
      <c r="H45" s="642">
        <v>3.6643476486206099</v>
      </c>
    </row>
    <row r="46" spans="1:8" x14ac:dyDescent="0.2">
      <c r="A46" s="5" t="s">
        <v>63</v>
      </c>
      <c r="B46" s="638" t="s">
        <v>1</v>
      </c>
      <c r="C46" s="635" t="s">
        <v>1</v>
      </c>
      <c r="D46" s="635" t="s">
        <v>1</v>
      </c>
      <c r="E46" s="635" t="s">
        <v>1</v>
      </c>
      <c r="F46" s="635" t="s">
        <v>1</v>
      </c>
      <c r="G46" s="635" t="s">
        <v>1</v>
      </c>
      <c r="H46" s="641" t="s">
        <v>1</v>
      </c>
    </row>
    <row r="47" spans="1:8" x14ac:dyDescent="0.2">
      <c r="A47" s="2" t="s">
        <v>64</v>
      </c>
      <c r="B47" s="639">
        <v>116</v>
      </c>
      <c r="C47" s="636">
        <v>3.6193528212606898E-3</v>
      </c>
      <c r="D47" s="636">
        <v>4.8479035496711703E-2</v>
      </c>
      <c r="E47" s="636">
        <v>0.108985133469105</v>
      </c>
      <c r="F47" s="636">
        <v>0.23324765264987901</v>
      </c>
      <c r="G47" s="636">
        <v>0.60566884279251099</v>
      </c>
      <c r="H47" s="642">
        <v>4.3888673782348597</v>
      </c>
    </row>
    <row r="48" spans="1:8" x14ac:dyDescent="0.2">
      <c r="A48" s="2" t="s">
        <v>65</v>
      </c>
      <c r="B48" s="639">
        <v>73</v>
      </c>
      <c r="C48" s="636">
        <v>8.8535845279693604E-2</v>
      </c>
      <c r="D48" s="636">
        <v>0.105584233999252</v>
      </c>
      <c r="E48" s="636">
        <v>0.297257930040359</v>
      </c>
      <c r="F48" s="636">
        <v>0.193500235676765</v>
      </c>
      <c r="G48" s="636">
        <v>0.31512176990509</v>
      </c>
      <c r="H48" s="642">
        <v>3.54108786582947</v>
      </c>
    </row>
    <row r="49" spans="1:8" x14ac:dyDescent="0.2">
      <c r="A49" s="2" t="s">
        <v>66</v>
      </c>
      <c r="B49" s="639">
        <v>134</v>
      </c>
      <c r="C49" s="636">
        <v>6.2961757183075007E-2</v>
      </c>
      <c r="D49" s="636">
        <v>0.14408627152442899</v>
      </c>
      <c r="E49" s="636">
        <v>0.25856456160545299</v>
      </c>
      <c r="F49" s="636">
        <v>0.219031542539597</v>
      </c>
      <c r="G49" s="636">
        <v>0.31535583734512301</v>
      </c>
      <c r="H49" s="642">
        <v>3.57973337173462</v>
      </c>
    </row>
    <row r="50" spans="1:8" x14ac:dyDescent="0.2">
      <c r="A50" s="2" t="s">
        <v>67</v>
      </c>
      <c r="B50" s="639">
        <v>115</v>
      </c>
      <c r="C50" s="636">
        <v>6.8935923278331798E-2</v>
      </c>
      <c r="D50" s="636">
        <v>7.0304632186889607E-2</v>
      </c>
      <c r="E50" s="636">
        <v>0.14532414078712499</v>
      </c>
      <c r="F50" s="636">
        <v>0.25232231616973899</v>
      </c>
      <c r="G50" s="636">
        <v>0.46311298012733498</v>
      </c>
      <c r="H50" s="642">
        <v>3.9703717231750502</v>
      </c>
    </row>
    <row r="51" spans="1:8" x14ac:dyDescent="0.2">
      <c r="A51" s="2" t="s">
        <v>68</v>
      </c>
      <c r="B51" s="639">
        <v>131</v>
      </c>
      <c r="C51" s="636">
        <v>1.8830815330147702E-2</v>
      </c>
      <c r="D51" s="636">
        <v>3.3117398619651801E-2</v>
      </c>
      <c r="E51" s="636">
        <v>0.15275456011295299</v>
      </c>
      <c r="F51" s="636">
        <v>0.23074495792388899</v>
      </c>
      <c r="G51" s="636">
        <v>0.56455224752426103</v>
      </c>
      <c r="H51" s="642">
        <v>4.2890706062316903</v>
      </c>
    </row>
    <row r="52" spans="1:8" x14ac:dyDescent="0.2">
      <c r="A52" s="2" t="s">
        <v>69</v>
      </c>
      <c r="B52" s="639">
        <v>98</v>
      </c>
      <c r="C52" s="636">
        <v>0</v>
      </c>
      <c r="D52" s="636">
        <v>5.4553762078285203E-2</v>
      </c>
      <c r="E52" s="636">
        <v>0.191993787884712</v>
      </c>
      <c r="F52" s="636">
        <v>0.25148749351501498</v>
      </c>
      <c r="G52" s="636">
        <v>0.50196492671966597</v>
      </c>
      <c r="H52" s="642">
        <v>4.2008638381957999</v>
      </c>
    </row>
    <row r="53" spans="1:8" x14ac:dyDescent="0.2">
      <c r="A53" s="2" t="s">
        <v>70</v>
      </c>
      <c r="B53" s="639">
        <v>52</v>
      </c>
      <c r="C53" s="636">
        <v>2.9514819383621198E-2</v>
      </c>
      <c r="D53" s="636">
        <v>0.101231962442398</v>
      </c>
      <c r="E53" s="636">
        <v>0.19493223726749401</v>
      </c>
      <c r="F53" s="636">
        <v>0.27872571349143999</v>
      </c>
      <c r="G53" s="636">
        <v>0.395595282316208</v>
      </c>
      <c r="H53" s="642">
        <v>3.9096546173095699</v>
      </c>
    </row>
    <row r="54" spans="1:8" x14ac:dyDescent="0.2">
      <c r="A54" s="2" t="s">
        <v>71</v>
      </c>
      <c r="B54" s="639">
        <v>98</v>
      </c>
      <c r="C54" s="636">
        <v>1.6396118327975301E-2</v>
      </c>
      <c r="D54" s="636">
        <v>8.2722857594490107E-2</v>
      </c>
      <c r="E54" s="636">
        <v>0.22148297727107999</v>
      </c>
      <c r="F54" s="636">
        <v>0.28168898820877097</v>
      </c>
      <c r="G54" s="636">
        <v>0.39770907163620001</v>
      </c>
      <c r="H54" s="642">
        <v>3.9615919589996298</v>
      </c>
    </row>
    <row r="55" spans="1:8" x14ac:dyDescent="0.2">
      <c r="A55" s="2" t="s">
        <v>72</v>
      </c>
      <c r="B55" s="639">
        <v>54</v>
      </c>
      <c r="C55" s="636">
        <v>8.6185589432716397E-2</v>
      </c>
      <c r="D55" s="636">
        <v>0.13511632382869701</v>
      </c>
      <c r="E55" s="636">
        <v>0.23251493275165599</v>
      </c>
      <c r="F55" s="636">
        <v>0.25604501366615301</v>
      </c>
      <c r="G55" s="636">
        <v>0.29013815522193898</v>
      </c>
      <c r="H55" s="642">
        <v>3.5288338661193799</v>
      </c>
    </row>
    <row r="56" spans="1:8" x14ac:dyDescent="0.2">
      <c r="A56" s="2" t="s">
        <v>73</v>
      </c>
      <c r="B56" s="639">
        <v>135</v>
      </c>
      <c r="C56" s="636">
        <v>2.5338048115372699E-2</v>
      </c>
      <c r="D56" s="636">
        <v>9.15120095014572E-2</v>
      </c>
      <c r="E56" s="636">
        <v>0.17747333645820601</v>
      </c>
      <c r="F56" s="636">
        <v>0.19912803173065199</v>
      </c>
      <c r="G56" s="636">
        <v>0.50654858350753795</v>
      </c>
      <c r="H56" s="642">
        <v>4.0700368881225604</v>
      </c>
    </row>
    <row r="57" spans="1:8" x14ac:dyDescent="0.2">
      <c r="A57" s="5" t="s">
        <v>74</v>
      </c>
      <c r="B57" s="638" t="s">
        <v>1</v>
      </c>
      <c r="C57" s="635" t="s">
        <v>1</v>
      </c>
      <c r="D57" s="635" t="s">
        <v>1</v>
      </c>
      <c r="E57" s="635" t="s">
        <v>1</v>
      </c>
      <c r="F57" s="635" t="s">
        <v>1</v>
      </c>
      <c r="G57" s="635" t="s">
        <v>1</v>
      </c>
      <c r="H57" s="641" t="s">
        <v>1</v>
      </c>
    </row>
    <row r="58" spans="1:8" x14ac:dyDescent="0.2">
      <c r="A58" s="2" t="s">
        <v>75</v>
      </c>
      <c r="B58" s="639">
        <v>116</v>
      </c>
      <c r="C58" s="636">
        <v>3.6193528212606898E-3</v>
      </c>
      <c r="D58" s="636">
        <v>4.8479035496711703E-2</v>
      </c>
      <c r="E58" s="636">
        <v>0.108985133469105</v>
      </c>
      <c r="F58" s="636">
        <v>0.23324765264987901</v>
      </c>
      <c r="G58" s="636">
        <v>0.60566884279251099</v>
      </c>
      <c r="H58" s="642">
        <v>4.3888673782348597</v>
      </c>
    </row>
    <row r="59" spans="1:8" x14ac:dyDescent="0.2">
      <c r="A59" s="2" t="s">
        <v>76</v>
      </c>
      <c r="B59" s="639">
        <v>607</v>
      </c>
      <c r="C59" s="636">
        <v>3.5579644143581397E-2</v>
      </c>
      <c r="D59" s="636">
        <v>7.1011722087860094E-2</v>
      </c>
      <c r="E59" s="636">
        <v>0.18960191309452101</v>
      </c>
      <c r="F59" s="636">
        <v>0.21856468915939301</v>
      </c>
      <c r="G59" s="636">
        <v>0.485242038965225</v>
      </c>
      <c r="H59" s="642">
        <v>4.0468778610229501</v>
      </c>
    </row>
    <row r="60" spans="1:8" x14ac:dyDescent="0.2">
      <c r="A60" s="2" t="s">
        <v>77</v>
      </c>
      <c r="B60" s="639">
        <v>194</v>
      </c>
      <c r="C60" s="636">
        <v>4.5607227832078899E-2</v>
      </c>
      <c r="D60" s="636">
        <v>0.126515477895737</v>
      </c>
      <c r="E60" s="636">
        <v>0.22497126460075401</v>
      </c>
      <c r="F60" s="636">
        <v>0.27702668309211698</v>
      </c>
      <c r="G60" s="636">
        <v>0.32587936520576499</v>
      </c>
      <c r="H60" s="642">
        <v>3.7110555171966602</v>
      </c>
    </row>
    <row r="61" spans="1:8" x14ac:dyDescent="0.2">
      <c r="A61" s="2" t="s">
        <v>78</v>
      </c>
      <c r="B61" s="639">
        <v>89</v>
      </c>
      <c r="C61" s="636">
        <v>7.9339630901813493E-2</v>
      </c>
      <c r="D61" s="636">
        <v>0.123699091374874</v>
      </c>
      <c r="E61" s="636">
        <v>0.28693506121635398</v>
      </c>
      <c r="F61" s="636">
        <v>0.256455838680267</v>
      </c>
      <c r="G61" s="636">
        <v>0.25357037782669101</v>
      </c>
      <c r="H61" s="642">
        <v>3.4812183380127002</v>
      </c>
    </row>
    <row r="62" spans="1:8" x14ac:dyDescent="0.2">
      <c r="A62" s="5" t="s">
        <v>79</v>
      </c>
      <c r="B62" s="638" t="s">
        <v>1</v>
      </c>
      <c r="C62" s="635" t="s">
        <v>1</v>
      </c>
      <c r="D62" s="635" t="s">
        <v>1</v>
      </c>
      <c r="E62" s="635" t="s">
        <v>1</v>
      </c>
      <c r="F62" s="635" t="s">
        <v>1</v>
      </c>
      <c r="G62" s="635" t="s">
        <v>1</v>
      </c>
      <c r="H62" s="641" t="s">
        <v>1</v>
      </c>
    </row>
    <row r="63" spans="1:8" x14ac:dyDescent="0.2">
      <c r="A63" s="2" t="s">
        <v>80</v>
      </c>
      <c r="B63" s="639">
        <v>820</v>
      </c>
      <c r="C63" s="636">
        <v>3.7588097155094098E-2</v>
      </c>
      <c r="D63" s="636">
        <v>8.5967883467674297E-2</v>
      </c>
      <c r="E63" s="636">
        <v>0.196760669350624</v>
      </c>
      <c r="F63" s="636">
        <v>0.23345841467380499</v>
      </c>
      <c r="G63" s="636">
        <v>0.44622492790222201</v>
      </c>
      <c r="H63" s="642">
        <v>3.9647641181945801</v>
      </c>
    </row>
    <row r="64" spans="1:8" x14ac:dyDescent="0.2">
      <c r="A64" s="2" t="s">
        <v>81</v>
      </c>
      <c r="B64" s="639">
        <v>28</v>
      </c>
      <c r="C64" s="636" t="s">
        <v>1</v>
      </c>
      <c r="D64" s="636" t="s">
        <v>1</v>
      </c>
      <c r="E64" s="636" t="s">
        <v>1</v>
      </c>
      <c r="F64" s="636" t="s">
        <v>1</v>
      </c>
      <c r="G64" s="636" t="s">
        <v>1</v>
      </c>
      <c r="H64" s="642" t="s">
        <v>1</v>
      </c>
    </row>
    <row r="65" spans="1:8" x14ac:dyDescent="0.2">
      <c r="A65" s="2" t="s">
        <v>82</v>
      </c>
      <c r="B65" s="639">
        <v>54</v>
      </c>
      <c r="C65" s="636">
        <v>3.9819546043872799E-2</v>
      </c>
      <c r="D65" s="636">
        <v>8.9276479557156597E-3</v>
      </c>
      <c r="E65" s="636">
        <v>0.21700511872768399</v>
      </c>
      <c r="F65" s="636">
        <v>8.6749225854873699E-2</v>
      </c>
      <c r="G65" s="636">
        <v>0.64749842882156405</v>
      </c>
      <c r="H65" s="642">
        <v>4.2931795120239302</v>
      </c>
    </row>
    <row r="66" spans="1:8" x14ac:dyDescent="0.2">
      <c r="A66" s="2" t="s">
        <v>83</v>
      </c>
      <c r="B66" s="639">
        <v>91</v>
      </c>
      <c r="C66" s="636">
        <v>5.9432469308376298E-2</v>
      </c>
      <c r="D66" s="636">
        <v>8.6313366889953599E-2</v>
      </c>
      <c r="E66" s="636">
        <v>0.20041486620903001</v>
      </c>
      <c r="F66" s="636">
        <v>0.33573043346405002</v>
      </c>
      <c r="G66" s="636">
        <v>0.31810888648033098</v>
      </c>
      <c r="H66" s="642">
        <v>3.7667698860168501</v>
      </c>
    </row>
    <row r="67" spans="1:8" x14ac:dyDescent="0.2">
      <c r="A67" s="5" t="s">
        <v>84</v>
      </c>
      <c r="B67" s="638" t="s">
        <v>1</v>
      </c>
      <c r="C67" s="635" t="s">
        <v>1</v>
      </c>
      <c r="D67" s="635" t="s">
        <v>1</v>
      </c>
      <c r="E67" s="635" t="s">
        <v>1</v>
      </c>
      <c r="F67" s="635" t="s">
        <v>1</v>
      </c>
      <c r="G67" s="635" t="s">
        <v>1</v>
      </c>
      <c r="H67" s="641" t="s">
        <v>1</v>
      </c>
    </row>
    <row r="68" spans="1:8" x14ac:dyDescent="0.2">
      <c r="A68" s="2" t="s">
        <v>85</v>
      </c>
      <c r="B68" s="639">
        <v>902</v>
      </c>
      <c r="C68" s="636">
        <v>3.9151094853878E-2</v>
      </c>
      <c r="D68" s="636">
        <v>8.6905121803283705E-2</v>
      </c>
      <c r="E68" s="636">
        <v>0.19842483103275299</v>
      </c>
      <c r="F68" s="636">
        <v>0.247537851333618</v>
      </c>
      <c r="G68" s="636">
        <v>0.42798110842704801</v>
      </c>
      <c r="H68" s="642">
        <v>3.93829274177551</v>
      </c>
    </row>
    <row r="69" spans="1:8" x14ac:dyDescent="0.2">
      <c r="A69" s="2" t="s">
        <v>86</v>
      </c>
      <c r="B69" s="639">
        <v>16</v>
      </c>
      <c r="C69" s="636" t="s">
        <v>1</v>
      </c>
      <c r="D69" s="636" t="s">
        <v>1</v>
      </c>
      <c r="E69" s="636" t="s">
        <v>1</v>
      </c>
      <c r="F69" s="636" t="s">
        <v>1</v>
      </c>
      <c r="G69" s="636" t="s">
        <v>1</v>
      </c>
      <c r="H69" s="642" t="s">
        <v>1</v>
      </c>
    </row>
    <row r="70" spans="1:8" x14ac:dyDescent="0.2">
      <c r="A70" s="2" t="s">
        <v>87</v>
      </c>
      <c r="B70" s="639">
        <v>80</v>
      </c>
      <c r="C70" s="636">
        <v>0</v>
      </c>
      <c r="D70" s="636">
        <v>3.8654703646898297E-2</v>
      </c>
      <c r="E70" s="636">
        <v>0.18010599911212899</v>
      </c>
      <c r="F70" s="636">
        <v>0.131147250533104</v>
      </c>
      <c r="G70" s="636">
        <v>0.65009206533431996</v>
      </c>
      <c r="H70" s="642">
        <v>4.3926768302917498</v>
      </c>
    </row>
    <row r="71" spans="1:8" x14ac:dyDescent="0.2">
      <c r="A71" s="2" t="s">
        <v>88</v>
      </c>
      <c r="B71" s="639">
        <v>6</v>
      </c>
      <c r="C71" s="636" t="s">
        <v>1</v>
      </c>
      <c r="D71" s="636" t="s">
        <v>1</v>
      </c>
      <c r="E71" s="636" t="s">
        <v>1</v>
      </c>
      <c r="F71" s="636" t="s">
        <v>1</v>
      </c>
      <c r="G71" s="636" t="s">
        <v>1</v>
      </c>
      <c r="H71" s="642" t="s">
        <v>1</v>
      </c>
    </row>
    <row r="72" spans="1:8" x14ac:dyDescent="0.2">
      <c r="A72" s="5" t="s">
        <v>89</v>
      </c>
      <c r="B72" s="638" t="s">
        <v>1</v>
      </c>
      <c r="C72" s="635" t="s">
        <v>1</v>
      </c>
      <c r="D72" s="635" t="s">
        <v>1</v>
      </c>
      <c r="E72" s="635" t="s">
        <v>1</v>
      </c>
      <c r="F72" s="635" t="s">
        <v>1</v>
      </c>
      <c r="G72" s="635" t="s">
        <v>1</v>
      </c>
      <c r="H72" s="641" t="s">
        <v>1</v>
      </c>
    </row>
    <row r="73" spans="1:8" x14ac:dyDescent="0.2">
      <c r="A73" s="2" t="s">
        <v>89</v>
      </c>
      <c r="B73" s="639">
        <v>849</v>
      </c>
      <c r="C73" s="636">
        <v>3.8805723190307603E-2</v>
      </c>
      <c r="D73" s="636">
        <v>8.3856426179408999E-2</v>
      </c>
      <c r="E73" s="636">
        <v>0.179927513003349</v>
      </c>
      <c r="F73" s="636">
        <v>0.21764566004276301</v>
      </c>
      <c r="G73" s="636">
        <v>0.47976467013359098</v>
      </c>
      <c r="H73" s="642">
        <v>4.01570701599121</v>
      </c>
    </row>
    <row r="74" spans="1:8" x14ac:dyDescent="0.2">
      <c r="A74" s="2" t="s">
        <v>90</v>
      </c>
      <c r="B74" s="639">
        <v>152</v>
      </c>
      <c r="C74" s="636">
        <v>3.2338887453079203E-2</v>
      </c>
      <c r="D74" s="636">
        <v>9.8160631954669994E-2</v>
      </c>
      <c r="E74" s="636">
        <v>0.31913933157920799</v>
      </c>
      <c r="F74" s="636">
        <v>0.38420778512954701</v>
      </c>
      <c r="G74" s="636">
        <v>0.16615334153175401</v>
      </c>
      <c r="H74" s="642">
        <v>3.5536761283874498</v>
      </c>
    </row>
    <row r="75" spans="1:8" x14ac:dyDescent="0.2">
      <c r="A75" s="5" t="s">
        <v>91</v>
      </c>
      <c r="B75" s="638" t="s">
        <v>1</v>
      </c>
      <c r="C75" s="635" t="s">
        <v>1</v>
      </c>
      <c r="D75" s="635" t="s">
        <v>1</v>
      </c>
      <c r="E75" s="635" t="s">
        <v>1</v>
      </c>
      <c r="F75" s="635" t="s">
        <v>1</v>
      </c>
      <c r="G75" s="635" t="s">
        <v>1</v>
      </c>
      <c r="H75" s="641" t="s">
        <v>1</v>
      </c>
    </row>
    <row r="76" spans="1:8" x14ac:dyDescent="0.2">
      <c r="A76" s="2" t="s">
        <v>92</v>
      </c>
      <c r="B76" s="639">
        <v>432</v>
      </c>
      <c r="C76" s="636">
        <v>3.2462216913700097E-2</v>
      </c>
      <c r="D76" s="636">
        <v>8.2085795700550093E-2</v>
      </c>
      <c r="E76" s="636">
        <v>9.9027961492538494E-2</v>
      </c>
      <c r="F76" s="636">
        <v>0.19579158723354301</v>
      </c>
      <c r="G76" s="636">
        <v>0.59063243865966797</v>
      </c>
      <c r="H76" s="642">
        <v>4.2300462722778303</v>
      </c>
    </row>
    <row r="77" spans="1:8" x14ac:dyDescent="0.2">
      <c r="A77" s="2" t="s">
        <v>93</v>
      </c>
      <c r="B77" s="639">
        <v>187</v>
      </c>
      <c r="C77" s="636">
        <v>8.5601899772882496E-3</v>
      </c>
      <c r="D77" s="636">
        <v>3.0786078423261601E-2</v>
      </c>
      <c r="E77" s="636">
        <v>0.22745569050312001</v>
      </c>
      <c r="F77" s="636">
        <v>0.25652328133583102</v>
      </c>
      <c r="G77" s="636">
        <v>0.47667473554611201</v>
      </c>
      <c r="H77" s="642">
        <v>4.16196632385254</v>
      </c>
    </row>
    <row r="78" spans="1:8" x14ac:dyDescent="0.2">
      <c r="A78" s="2" t="s">
        <v>94</v>
      </c>
      <c r="B78" s="639">
        <v>375</v>
      </c>
      <c r="C78" s="636">
        <v>5.6180380284786197E-2</v>
      </c>
      <c r="D78" s="636">
        <v>0.123426899313927</v>
      </c>
      <c r="E78" s="636">
        <v>0.31269037723541299</v>
      </c>
      <c r="F78" s="636">
        <v>0.27993893623352101</v>
      </c>
      <c r="G78" s="636">
        <v>0.22776341438293499</v>
      </c>
      <c r="H78" s="642">
        <v>3.4996781349182098</v>
      </c>
    </row>
    <row r="79" spans="1:8" x14ac:dyDescent="0.2">
      <c r="A79" s="5" t="s">
        <v>95</v>
      </c>
      <c r="B79" s="638" t="s">
        <v>1</v>
      </c>
      <c r="C79" s="635" t="s">
        <v>1</v>
      </c>
      <c r="D79" s="635" t="s">
        <v>1</v>
      </c>
      <c r="E79" s="635" t="s">
        <v>1</v>
      </c>
      <c r="F79" s="635" t="s">
        <v>1</v>
      </c>
      <c r="G79" s="635" t="s">
        <v>1</v>
      </c>
      <c r="H79" s="641" t="s">
        <v>1</v>
      </c>
    </row>
    <row r="80" spans="1:8" x14ac:dyDescent="0.2">
      <c r="A80" s="2" t="s">
        <v>96</v>
      </c>
      <c r="B80" s="639">
        <v>215</v>
      </c>
      <c r="C80" s="636">
        <v>1.7102453857660301E-2</v>
      </c>
      <c r="D80" s="636">
        <v>4.8615980893373503E-2</v>
      </c>
      <c r="E80" s="636">
        <v>0.18120276927948001</v>
      </c>
      <c r="F80" s="636">
        <v>0.25899797677993802</v>
      </c>
      <c r="G80" s="636">
        <v>0.49408081173896801</v>
      </c>
      <c r="H80" s="642">
        <v>4.1643385887145996</v>
      </c>
    </row>
    <row r="81" spans="1:8" x14ac:dyDescent="0.2">
      <c r="A81" s="2" t="s">
        <v>97</v>
      </c>
      <c r="B81" s="639">
        <v>173</v>
      </c>
      <c r="C81" s="636">
        <v>7.0500254631042494E-2</v>
      </c>
      <c r="D81" s="636">
        <v>8.2371957600116702E-2</v>
      </c>
      <c r="E81" s="636">
        <v>0.167560324072838</v>
      </c>
      <c r="F81" s="636">
        <v>0.28525096178054798</v>
      </c>
      <c r="G81" s="636">
        <v>0.39431649446487399</v>
      </c>
      <c r="H81" s="642">
        <v>3.8505115509033199</v>
      </c>
    </row>
    <row r="82" spans="1:8" x14ac:dyDescent="0.2">
      <c r="A82" s="2" t="s">
        <v>98</v>
      </c>
      <c r="B82" s="639">
        <v>39</v>
      </c>
      <c r="C82" s="636">
        <v>8.3344997838139499E-3</v>
      </c>
      <c r="D82" s="636">
        <v>4.1657578200101901E-2</v>
      </c>
      <c r="E82" s="636">
        <v>4.1896652430295903E-2</v>
      </c>
      <c r="F82" s="636">
        <v>0.33556556701660201</v>
      </c>
      <c r="G82" s="636">
        <v>0.5725457072258</v>
      </c>
      <c r="H82" s="642">
        <v>4.4223303794860804</v>
      </c>
    </row>
    <row r="83" spans="1:8" x14ac:dyDescent="0.2">
      <c r="A83" s="2" t="s">
        <v>99</v>
      </c>
      <c r="B83" s="639">
        <v>131</v>
      </c>
      <c r="C83" s="636">
        <v>6.0908667743206003E-2</v>
      </c>
      <c r="D83" s="636">
        <v>0.16328932344913499</v>
      </c>
      <c r="E83" s="636">
        <v>0.31504279375076299</v>
      </c>
      <c r="F83" s="636">
        <v>0.15317307412624401</v>
      </c>
      <c r="G83" s="636">
        <v>0.30758613348007202</v>
      </c>
      <c r="H83" s="642">
        <v>3.4832386970520002</v>
      </c>
    </row>
    <row r="84" spans="1:8" x14ac:dyDescent="0.2">
      <c r="A84" s="2" t="s">
        <v>100</v>
      </c>
      <c r="B84" s="639">
        <v>44</v>
      </c>
      <c r="C84" s="636">
        <v>4.0988001972436898E-2</v>
      </c>
      <c r="D84" s="636">
        <v>3.5838447511196102E-2</v>
      </c>
      <c r="E84" s="636">
        <v>0.19757343828678101</v>
      </c>
      <c r="F84" s="636">
        <v>0.39348036050796498</v>
      </c>
      <c r="G84" s="636">
        <v>0.33211976289749101</v>
      </c>
      <c r="H84" s="642">
        <v>3.9399054050445601</v>
      </c>
    </row>
    <row r="85" spans="1:8" x14ac:dyDescent="0.2">
      <c r="A85" s="2" t="s">
        <v>101</v>
      </c>
      <c r="B85" s="639">
        <v>108</v>
      </c>
      <c r="C85" s="636">
        <v>4.1778411716222798E-2</v>
      </c>
      <c r="D85" s="636">
        <v>6.2904983758926405E-2</v>
      </c>
      <c r="E85" s="636">
        <v>0.31055423617362998</v>
      </c>
      <c r="F85" s="636">
        <v>0.27546522021293601</v>
      </c>
      <c r="G85" s="636">
        <v>0.30929717421531699</v>
      </c>
      <c r="H85" s="642">
        <v>3.74759769439697</v>
      </c>
    </row>
    <row r="86" spans="1:8" x14ac:dyDescent="0.2">
      <c r="A86" s="2" t="s">
        <v>102</v>
      </c>
      <c r="B86" s="639">
        <v>34</v>
      </c>
      <c r="C86" s="636">
        <v>0</v>
      </c>
      <c r="D86" s="636">
        <v>0.100573197007179</v>
      </c>
      <c r="E86" s="636">
        <v>0.18315137922763799</v>
      </c>
      <c r="F86" s="636">
        <v>0.29612824320793202</v>
      </c>
      <c r="G86" s="636">
        <v>0.42014718055725098</v>
      </c>
      <c r="H86" s="642">
        <v>4.03584957122803</v>
      </c>
    </row>
    <row r="87" spans="1:8" x14ac:dyDescent="0.2">
      <c r="A87" s="2" t="s">
        <v>103</v>
      </c>
      <c r="B87" s="639">
        <v>51</v>
      </c>
      <c r="C87" s="636">
        <v>2.7014555409550702E-2</v>
      </c>
      <c r="D87" s="636">
        <v>2.5329584255814601E-2</v>
      </c>
      <c r="E87" s="636">
        <v>0.261114060878754</v>
      </c>
      <c r="F87" s="636">
        <v>0.230522230267525</v>
      </c>
      <c r="G87" s="636">
        <v>0.45601958036422702</v>
      </c>
      <c r="H87" s="642">
        <v>4.0632028579711896</v>
      </c>
    </row>
    <row r="88" spans="1:8" x14ac:dyDescent="0.2">
      <c r="A88" s="2" t="s">
        <v>104</v>
      </c>
      <c r="B88" s="639">
        <v>192</v>
      </c>
      <c r="C88" s="636">
        <v>2.4655556306242901E-2</v>
      </c>
      <c r="D88" s="636">
        <v>0.100041009485722</v>
      </c>
      <c r="E88" s="636">
        <v>0.100792653858662</v>
      </c>
      <c r="F88" s="636">
        <v>0.16449007391929599</v>
      </c>
      <c r="G88" s="636">
        <v>0.61002069711685203</v>
      </c>
      <c r="H88" s="642">
        <v>4.2351794242858896</v>
      </c>
    </row>
    <row r="89" spans="1:8" x14ac:dyDescent="0.2">
      <c r="A89" s="5" t="s">
        <v>105</v>
      </c>
      <c r="B89" s="638" t="s">
        <v>1</v>
      </c>
      <c r="C89" s="635" t="s">
        <v>1</v>
      </c>
      <c r="D89" s="635" t="s">
        <v>1</v>
      </c>
      <c r="E89" s="635" t="s">
        <v>1</v>
      </c>
      <c r="F89" s="635" t="s">
        <v>1</v>
      </c>
      <c r="G89" s="635" t="s">
        <v>1</v>
      </c>
      <c r="H89" s="641" t="s">
        <v>1</v>
      </c>
    </row>
    <row r="90" spans="1:8" x14ac:dyDescent="0.2">
      <c r="A90" s="2" t="s">
        <v>106</v>
      </c>
      <c r="B90" s="639">
        <v>123</v>
      </c>
      <c r="C90" s="636">
        <v>3.7580024451017401E-2</v>
      </c>
      <c r="D90" s="636">
        <v>0.133614391088486</v>
      </c>
      <c r="E90" s="636">
        <v>0.14589180052280401</v>
      </c>
      <c r="F90" s="636">
        <v>0.13167876005172699</v>
      </c>
      <c r="G90" s="636">
        <v>0.55123502016067505</v>
      </c>
      <c r="H90" s="642">
        <v>4.0253744125366202</v>
      </c>
    </row>
    <row r="91" spans="1:8" x14ac:dyDescent="0.2">
      <c r="A91" s="2" t="s">
        <v>107</v>
      </c>
      <c r="B91" s="639">
        <v>250</v>
      </c>
      <c r="C91" s="636">
        <v>6.9995895028114305E-2</v>
      </c>
      <c r="D91" s="636">
        <v>8.2131430506706196E-2</v>
      </c>
      <c r="E91" s="636">
        <v>0.19457300007343301</v>
      </c>
      <c r="F91" s="636">
        <v>0.26426869630813599</v>
      </c>
      <c r="G91" s="636">
        <v>0.38903096318244901</v>
      </c>
      <c r="H91" s="642">
        <v>3.8202073574066202</v>
      </c>
    </row>
    <row r="92" spans="1:8" x14ac:dyDescent="0.2">
      <c r="A92" s="2" t="s">
        <v>108</v>
      </c>
      <c r="B92" s="639">
        <v>469</v>
      </c>
      <c r="C92" s="636">
        <v>2.8184056282043499E-2</v>
      </c>
      <c r="D92" s="636">
        <v>7.1872040629386902E-2</v>
      </c>
      <c r="E92" s="636">
        <v>0.20476855337619801</v>
      </c>
      <c r="F92" s="636">
        <v>0.25884789228439298</v>
      </c>
      <c r="G92" s="636">
        <v>0.43632745742797902</v>
      </c>
      <c r="H92" s="642">
        <v>4.0032625198364302</v>
      </c>
    </row>
    <row r="93" spans="1:8" x14ac:dyDescent="0.2">
      <c r="A93" s="2" t="s">
        <v>109</v>
      </c>
      <c r="B93" s="639">
        <v>81</v>
      </c>
      <c r="C93" s="636">
        <v>0</v>
      </c>
      <c r="D93" s="636">
        <v>4.9577496945858002E-2</v>
      </c>
      <c r="E93" s="636">
        <v>0.16185192763805401</v>
      </c>
      <c r="F93" s="636">
        <v>0.25692239403724698</v>
      </c>
      <c r="G93" s="636">
        <v>0.53164821863174405</v>
      </c>
      <c r="H93" s="642">
        <v>4.2706413269043004</v>
      </c>
    </row>
    <row r="94" spans="1:8" x14ac:dyDescent="0.2">
      <c r="A94" s="5" t="s">
        <v>110</v>
      </c>
      <c r="B94" s="638" t="s">
        <v>1</v>
      </c>
      <c r="C94" s="635" t="s">
        <v>1</v>
      </c>
      <c r="D94" s="635" t="s">
        <v>1</v>
      </c>
      <c r="E94" s="635" t="s">
        <v>1</v>
      </c>
      <c r="F94" s="635" t="s">
        <v>1</v>
      </c>
      <c r="G94" s="635" t="s">
        <v>1</v>
      </c>
      <c r="H94" s="641" t="s">
        <v>1</v>
      </c>
    </row>
    <row r="95" spans="1:8" x14ac:dyDescent="0.2">
      <c r="A95" s="2" t="s">
        <v>106</v>
      </c>
      <c r="B95" s="639">
        <v>202</v>
      </c>
      <c r="C95" s="636">
        <v>4.0792103856802001E-2</v>
      </c>
      <c r="D95" s="636">
        <v>0.120104439556599</v>
      </c>
      <c r="E95" s="636">
        <v>0.134167075157166</v>
      </c>
      <c r="F95" s="636">
        <v>0.17934259772300701</v>
      </c>
      <c r="G95" s="636">
        <v>0.52559375762939498</v>
      </c>
      <c r="H95" s="642">
        <v>4.0288414955139196</v>
      </c>
    </row>
    <row r="96" spans="1:8" x14ac:dyDescent="0.2">
      <c r="A96" s="2" t="s">
        <v>107</v>
      </c>
      <c r="B96" s="639">
        <v>306</v>
      </c>
      <c r="C96" s="636">
        <v>6.8641453981399494E-2</v>
      </c>
      <c r="D96" s="636">
        <v>8.3742991089820903E-2</v>
      </c>
      <c r="E96" s="636">
        <v>0.21150749921798701</v>
      </c>
      <c r="F96" s="636">
        <v>0.26080819964408902</v>
      </c>
      <c r="G96" s="636">
        <v>0.37529987096786499</v>
      </c>
      <c r="H96" s="642">
        <v>3.7903819084167498</v>
      </c>
    </row>
    <row r="97" spans="1:8" x14ac:dyDescent="0.2">
      <c r="A97" s="2" t="s">
        <v>108</v>
      </c>
      <c r="B97" s="639">
        <v>372</v>
      </c>
      <c r="C97" s="636">
        <v>1.51415718719363E-2</v>
      </c>
      <c r="D97" s="636">
        <v>6.2556572258472401E-2</v>
      </c>
      <c r="E97" s="636">
        <v>0.208828285336494</v>
      </c>
      <c r="F97" s="636">
        <v>0.251617342233658</v>
      </c>
      <c r="G97" s="636">
        <v>0.46185621619224498</v>
      </c>
      <c r="H97" s="642">
        <v>4.0824899673461896</v>
      </c>
    </row>
    <row r="98" spans="1:8" x14ac:dyDescent="0.2">
      <c r="A98" s="2" t="s">
        <v>109</v>
      </c>
      <c r="B98" s="639">
        <v>43</v>
      </c>
      <c r="C98" s="636">
        <v>0</v>
      </c>
      <c r="D98" s="636">
        <v>2.34252940863371E-2</v>
      </c>
      <c r="E98" s="636">
        <v>0.181526765227318</v>
      </c>
      <c r="F98" s="636">
        <v>0.33273109793663003</v>
      </c>
      <c r="G98" s="636">
        <v>0.46231684088706998</v>
      </c>
      <c r="H98" s="642">
        <v>4.2339396476745597</v>
      </c>
    </row>
    <row r="99" spans="1:8" x14ac:dyDescent="0.2">
      <c r="A99" s="5" t="s">
        <v>111</v>
      </c>
      <c r="B99" s="638" t="s">
        <v>1</v>
      </c>
      <c r="C99" s="635" t="s">
        <v>1</v>
      </c>
      <c r="D99" s="635" t="s">
        <v>1</v>
      </c>
      <c r="E99" s="635" t="s">
        <v>1</v>
      </c>
      <c r="F99" s="635" t="s">
        <v>1</v>
      </c>
      <c r="G99" s="635" t="s">
        <v>1</v>
      </c>
      <c r="H99" s="641" t="s">
        <v>1</v>
      </c>
    </row>
    <row r="100" spans="1:8" x14ac:dyDescent="0.2">
      <c r="A100" s="2" t="s">
        <v>112</v>
      </c>
      <c r="B100" s="639">
        <v>68</v>
      </c>
      <c r="C100" s="636">
        <v>2.7130648493766799E-2</v>
      </c>
      <c r="D100" s="636">
        <v>1.75295099616051E-2</v>
      </c>
      <c r="E100" s="636">
        <v>2.7130648959428098E-3</v>
      </c>
      <c r="F100" s="636">
        <v>9.9735841155052199E-2</v>
      </c>
      <c r="G100" s="636">
        <v>0.85289096832275402</v>
      </c>
      <c r="H100" s="642">
        <v>4.7337269783020002</v>
      </c>
    </row>
    <row r="101" spans="1:8" x14ac:dyDescent="0.2">
      <c r="A101" s="2" t="s">
        <v>113</v>
      </c>
      <c r="B101" s="639">
        <v>207</v>
      </c>
      <c r="C101" s="636">
        <v>3.4586902707815198E-2</v>
      </c>
      <c r="D101" s="636">
        <v>6.5019339323043795E-2</v>
      </c>
      <c r="E101" s="636">
        <v>8.5276991128921495E-2</v>
      </c>
      <c r="F101" s="636">
        <v>0.186144128441811</v>
      </c>
      <c r="G101" s="636">
        <v>0.62897264957428001</v>
      </c>
      <c r="H101" s="642">
        <v>4.30989646911621</v>
      </c>
    </row>
    <row r="102" spans="1:8" x14ac:dyDescent="0.2">
      <c r="A102" s="2" t="s">
        <v>114</v>
      </c>
      <c r="B102" s="639">
        <v>232</v>
      </c>
      <c r="C102" s="636">
        <v>1.7824582755565602E-2</v>
      </c>
      <c r="D102" s="636">
        <v>8.7245009839534801E-2</v>
      </c>
      <c r="E102" s="636">
        <v>0.149451464414597</v>
      </c>
      <c r="F102" s="636">
        <v>0.21947668492794001</v>
      </c>
      <c r="G102" s="636">
        <v>0.52600228786468495</v>
      </c>
      <c r="H102" s="642">
        <v>4.1485872268676802</v>
      </c>
    </row>
    <row r="103" spans="1:8" x14ac:dyDescent="0.2">
      <c r="A103" s="2" t="s">
        <v>115</v>
      </c>
      <c r="B103" s="639">
        <v>147</v>
      </c>
      <c r="C103" s="636">
        <v>1.8459795042872401E-2</v>
      </c>
      <c r="D103" s="636">
        <v>2.3964662104844998E-2</v>
      </c>
      <c r="E103" s="636">
        <v>0.21729227900505099</v>
      </c>
      <c r="F103" s="636">
        <v>0.44163691997528098</v>
      </c>
      <c r="G103" s="636">
        <v>0.298646360635757</v>
      </c>
      <c r="H103" s="642">
        <v>3.9780454635620099</v>
      </c>
    </row>
    <row r="104" spans="1:8" x14ac:dyDescent="0.2">
      <c r="A104" s="2" t="s">
        <v>116</v>
      </c>
      <c r="B104" s="639">
        <v>126</v>
      </c>
      <c r="C104" s="636">
        <v>1.11957285553217E-2</v>
      </c>
      <c r="D104" s="636">
        <v>7.5932085514068604E-2</v>
      </c>
      <c r="E104" s="636">
        <v>0.35795652866363498</v>
      </c>
      <c r="F104" s="636">
        <v>0.30319333076477101</v>
      </c>
      <c r="G104" s="636">
        <v>0.25172233581543002</v>
      </c>
      <c r="H104" s="642">
        <v>3.7083144187927202</v>
      </c>
    </row>
    <row r="105" spans="1:8" x14ac:dyDescent="0.2">
      <c r="A105" s="2" t="s">
        <v>117</v>
      </c>
      <c r="B105" s="639">
        <v>121</v>
      </c>
      <c r="C105" s="636">
        <v>5.2887003868818297E-2</v>
      </c>
      <c r="D105" s="636">
        <v>0.18287989497184801</v>
      </c>
      <c r="E105" s="636">
        <v>0.38594210147857699</v>
      </c>
      <c r="F105" s="636">
        <v>0.21773788332939101</v>
      </c>
      <c r="G105" s="636">
        <v>0.16055311262607599</v>
      </c>
      <c r="H105" s="642">
        <v>3.2501902580261199</v>
      </c>
    </row>
    <row r="106" spans="1:8" x14ac:dyDescent="0.2">
      <c r="A106" s="2" t="s">
        <v>118</v>
      </c>
      <c r="B106" s="639">
        <v>96</v>
      </c>
      <c r="C106" s="636">
        <v>0.18633449077606201</v>
      </c>
      <c r="D106" s="636">
        <v>0.221283003687859</v>
      </c>
      <c r="E106" s="636">
        <v>0.31838831305503801</v>
      </c>
      <c r="F106" s="636">
        <v>0.12870058417320299</v>
      </c>
      <c r="G106" s="636">
        <v>0.145293608307838</v>
      </c>
      <c r="H106" s="642">
        <v>2.8253357410430899</v>
      </c>
    </row>
    <row r="107" spans="1:8" x14ac:dyDescent="0.2">
      <c r="A107" s="5" t="s">
        <v>111</v>
      </c>
      <c r="B107" s="638" t="s">
        <v>1</v>
      </c>
      <c r="C107" s="635" t="s">
        <v>1</v>
      </c>
      <c r="D107" s="635" t="s">
        <v>1</v>
      </c>
      <c r="E107" s="635" t="s">
        <v>1</v>
      </c>
      <c r="F107" s="635" t="s">
        <v>1</v>
      </c>
      <c r="G107" s="635" t="s">
        <v>1</v>
      </c>
      <c r="H107" s="641" t="s">
        <v>1</v>
      </c>
    </row>
    <row r="108" spans="1:8" x14ac:dyDescent="0.2">
      <c r="A108" s="2" t="s">
        <v>119</v>
      </c>
      <c r="B108" s="639">
        <v>275</v>
      </c>
      <c r="C108" s="636">
        <v>3.2043304294347798E-2</v>
      </c>
      <c r="D108" s="636">
        <v>4.8818834125995601E-2</v>
      </c>
      <c r="E108" s="636">
        <v>5.7111438363790498E-2</v>
      </c>
      <c r="F108" s="636">
        <v>0.15666712820529899</v>
      </c>
      <c r="G108" s="636">
        <v>0.70535928010940596</v>
      </c>
      <c r="H108" s="642">
        <v>4.4544801712036097</v>
      </c>
    </row>
    <row r="109" spans="1:8" x14ac:dyDescent="0.2">
      <c r="A109" s="2" t="s">
        <v>120</v>
      </c>
      <c r="B109" s="639">
        <v>314</v>
      </c>
      <c r="C109" s="636">
        <v>1.3066494837403299E-2</v>
      </c>
      <c r="D109" s="636">
        <v>7.5822018086910206E-2</v>
      </c>
      <c r="E109" s="636">
        <v>0.15256722271442399</v>
      </c>
      <c r="F109" s="636">
        <v>0.269850254058838</v>
      </c>
      <c r="G109" s="636">
        <v>0.48869398236274703</v>
      </c>
      <c r="H109" s="642">
        <v>4.1452832221984899</v>
      </c>
    </row>
    <row r="110" spans="1:8" x14ac:dyDescent="0.2">
      <c r="A110" s="2" t="s">
        <v>121</v>
      </c>
      <c r="B110" s="639">
        <v>191</v>
      </c>
      <c r="C110" s="636">
        <v>2.0168948918580999E-2</v>
      </c>
      <c r="D110" s="636">
        <v>5.23201748728752E-2</v>
      </c>
      <c r="E110" s="636">
        <v>0.33464565873146102</v>
      </c>
      <c r="F110" s="636">
        <v>0.35841152071952798</v>
      </c>
      <c r="G110" s="636">
        <v>0.23445369303226499</v>
      </c>
      <c r="H110" s="642">
        <v>3.7346608638763401</v>
      </c>
    </row>
    <row r="111" spans="1:8" x14ac:dyDescent="0.2">
      <c r="A111" s="2" t="s">
        <v>122</v>
      </c>
      <c r="B111" s="639">
        <v>217</v>
      </c>
      <c r="C111" s="636">
        <v>0.113455660641193</v>
      </c>
      <c r="D111" s="636">
        <v>0.20031015574932101</v>
      </c>
      <c r="E111" s="636">
        <v>0.35528102517128002</v>
      </c>
      <c r="F111" s="636">
        <v>0.177325963973999</v>
      </c>
      <c r="G111" s="636">
        <v>0.15362718701362599</v>
      </c>
      <c r="H111" s="642">
        <v>3.0573587417602499</v>
      </c>
    </row>
    <row r="112" spans="1:8" x14ac:dyDescent="0.2">
      <c r="A112" s="5" t="s">
        <v>111</v>
      </c>
      <c r="B112" s="638" t="s">
        <v>1</v>
      </c>
      <c r="C112" s="635" t="s">
        <v>1</v>
      </c>
      <c r="D112" s="635" t="s">
        <v>1</v>
      </c>
      <c r="E112" s="635" t="s">
        <v>1</v>
      </c>
      <c r="F112" s="635" t="s">
        <v>1</v>
      </c>
      <c r="G112" s="635" t="s">
        <v>1</v>
      </c>
      <c r="H112" s="641" t="s">
        <v>1</v>
      </c>
    </row>
    <row r="113" spans="1:8" x14ac:dyDescent="0.2">
      <c r="A113" s="2" t="s">
        <v>119</v>
      </c>
      <c r="B113" s="639">
        <v>275</v>
      </c>
      <c r="C113" s="636">
        <v>3.2043304294347798E-2</v>
      </c>
      <c r="D113" s="636">
        <v>4.8818834125995601E-2</v>
      </c>
      <c r="E113" s="636">
        <v>5.7111438363790498E-2</v>
      </c>
      <c r="F113" s="636">
        <v>0.15666712820529899</v>
      </c>
      <c r="G113" s="636">
        <v>0.70535928010940596</v>
      </c>
      <c r="H113" s="642">
        <v>4.4544801712036097</v>
      </c>
    </row>
    <row r="114" spans="1:8" x14ac:dyDescent="0.2">
      <c r="A114" s="2" t="s">
        <v>123</v>
      </c>
      <c r="B114" s="639">
        <v>379</v>
      </c>
      <c r="C114" s="636">
        <v>1.8080666661262498E-2</v>
      </c>
      <c r="D114" s="636">
        <v>6.1733622103929499E-2</v>
      </c>
      <c r="E114" s="636">
        <v>0.176801398396492</v>
      </c>
      <c r="F114" s="636">
        <v>0.30904027819633501</v>
      </c>
      <c r="G114" s="636">
        <v>0.43434402346611001</v>
      </c>
      <c r="H114" s="642">
        <v>4.07983350753784</v>
      </c>
    </row>
    <row r="115" spans="1:8" x14ac:dyDescent="0.2">
      <c r="A115" s="2" t="s">
        <v>124</v>
      </c>
      <c r="B115" s="639">
        <v>343</v>
      </c>
      <c r="C115" s="636">
        <v>6.6437631845474202E-2</v>
      </c>
      <c r="D115" s="636">
        <v>0.14312244951725001</v>
      </c>
      <c r="E115" s="636">
        <v>0.35651120543479897</v>
      </c>
      <c r="F115" s="636">
        <v>0.23519842326641099</v>
      </c>
      <c r="G115" s="636">
        <v>0.19873028993606601</v>
      </c>
      <c r="H115" s="642">
        <v>3.35666131973267</v>
      </c>
    </row>
    <row r="116" spans="1:8" x14ac:dyDescent="0.2">
      <c r="A116" s="5" t="s">
        <v>125</v>
      </c>
      <c r="B116" s="638" t="s">
        <v>1</v>
      </c>
      <c r="C116" s="635" t="s">
        <v>1</v>
      </c>
      <c r="D116" s="635" t="s">
        <v>1</v>
      </c>
      <c r="E116" s="635" t="s">
        <v>1</v>
      </c>
      <c r="F116" s="635" t="s">
        <v>1</v>
      </c>
      <c r="G116" s="635" t="s">
        <v>1</v>
      </c>
      <c r="H116" s="641" t="s">
        <v>1</v>
      </c>
    </row>
    <row r="117" spans="1:8" x14ac:dyDescent="0.2">
      <c r="A117" s="2" t="s">
        <v>126</v>
      </c>
      <c r="B117" s="639">
        <v>145</v>
      </c>
      <c r="C117" s="636">
        <v>3.9532169699668898E-2</v>
      </c>
      <c r="D117" s="636">
        <v>0.136313080787659</v>
      </c>
      <c r="E117" s="636">
        <v>0.136238873004913</v>
      </c>
      <c r="F117" s="636">
        <v>0.1398696154356</v>
      </c>
      <c r="G117" s="636">
        <v>0.54804623126983598</v>
      </c>
      <c r="H117" s="642">
        <v>4.0205845832824698</v>
      </c>
    </row>
    <row r="118" spans="1:8" x14ac:dyDescent="0.2">
      <c r="A118" s="2" t="s">
        <v>127</v>
      </c>
      <c r="B118" s="639">
        <v>35</v>
      </c>
      <c r="C118" s="636">
        <v>5.4163843393325799E-2</v>
      </c>
      <c r="D118" s="636">
        <v>8.7039366364479107E-2</v>
      </c>
      <c r="E118" s="636">
        <v>9.0452089905738803E-2</v>
      </c>
      <c r="F118" s="636">
        <v>0.214563623070717</v>
      </c>
      <c r="G118" s="636">
        <v>0.55378109216690097</v>
      </c>
      <c r="H118" s="642">
        <v>4.1267585754394496</v>
      </c>
    </row>
    <row r="119" spans="1:8" x14ac:dyDescent="0.2">
      <c r="A119" s="2" t="s">
        <v>128</v>
      </c>
      <c r="B119" s="639">
        <v>60</v>
      </c>
      <c r="C119" s="636">
        <v>8.8656516745686496E-3</v>
      </c>
      <c r="D119" s="636">
        <v>5.5045470595359802E-2</v>
      </c>
      <c r="E119" s="636">
        <v>0.28581842780113198</v>
      </c>
      <c r="F119" s="636">
        <v>0.28362089395523099</v>
      </c>
      <c r="G119" s="636">
        <v>0.36664956808090199</v>
      </c>
      <c r="H119" s="642">
        <v>3.9441432952880899</v>
      </c>
    </row>
    <row r="120" spans="1:8" x14ac:dyDescent="0.2">
      <c r="A120" s="2" t="s">
        <v>129</v>
      </c>
      <c r="B120" s="639">
        <v>133</v>
      </c>
      <c r="C120" s="636">
        <v>0.106344848871231</v>
      </c>
      <c r="D120" s="636">
        <v>8.3810493350029006E-2</v>
      </c>
      <c r="E120" s="636">
        <v>0.20165878534317</v>
      </c>
      <c r="F120" s="636">
        <v>0.27719458937644997</v>
      </c>
      <c r="G120" s="636">
        <v>0.33099129796028098</v>
      </c>
      <c r="H120" s="642">
        <v>3.6426770687103298</v>
      </c>
    </row>
    <row r="121" spans="1:8" x14ac:dyDescent="0.2">
      <c r="A121" s="2" t="s">
        <v>130</v>
      </c>
      <c r="B121" s="639">
        <v>136</v>
      </c>
      <c r="C121" s="636">
        <v>5.08786998689175E-2</v>
      </c>
      <c r="D121" s="636">
        <v>9.2373169958591503E-2</v>
      </c>
      <c r="E121" s="636">
        <v>0.17860990762710599</v>
      </c>
      <c r="F121" s="636">
        <v>0.27314722537994401</v>
      </c>
      <c r="G121" s="636">
        <v>0.40499100089073198</v>
      </c>
      <c r="H121" s="642">
        <v>3.88899874687195</v>
      </c>
    </row>
    <row r="122" spans="1:8" x14ac:dyDescent="0.2">
      <c r="A122" s="2" t="s">
        <v>131</v>
      </c>
      <c r="B122" s="639">
        <v>100</v>
      </c>
      <c r="C122" s="636">
        <v>3.3028267323970802E-2</v>
      </c>
      <c r="D122" s="636">
        <v>8.8156148791313199E-2</v>
      </c>
      <c r="E122" s="636">
        <v>0.140306621789932</v>
      </c>
      <c r="F122" s="636">
        <v>0.29336172342300398</v>
      </c>
      <c r="G122" s="636">
        <v>0.44514724612236001</v>
      </c>
      <c r="H122" s="642">
        <v>4.0294437408447301</v>
      </c>
    </row>
    <row r="123" spans="1:8" x14ac:dyDescent="0.2">
      <c r="A123" s="2" t="s">
        <v>132</v>
      </c>
      <c r="B123" s="639">
        <v>46</v>
      </c>
      <c r="C123" s="636">
        <v>0</v>
      </c>
      <c r="D123" s="636">
        <v>1.55708305537701E-2</v>
      </c>
      <c r="E123" s="636">
        <v>0.35211268067359902</v>
      </c>
      <c r="F123" s="636">
        <v>0.23345378041267401</v>
      </c>
      <c r="G123" s="636">
        <v>0.39886271953582803</v>
      </c>
      <c r="H123" s="642">
        <v>4.0156083106994602</v>
      </c>
    </row>
    <row r="124" spans="1:8" x14ac:dyDescent="0.2">
      <c r="A124" s="3" t="s">
        <v>133</v>
      </c>
      <c r="B124" s="640">
        <v>268</v>
      </c>
      <c r="C124" s="637">
        <v>8.6169326677918399E-3</v>
      </c>
      <c r="D124" s="637">
        <v>5.6607238948345198E-2</v>
      </c>
      <c r="E124" s="637">
        <v>0.206375122070312</v>
      </c>
      <c r="F124" s="637">
        <v>0.239140629768372</v>
      </c>
      <c r="G124" s="637">
        <v>0.48926007747650102</v>
      </c>
      <c r="H124" s="643">
        <v>4.14381980895996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427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47" t="s">
        <v>1</v>
      </c>
      <c r="C6" s="644" t="s">
        <v>1</v>
      </c>
      <c r="D6" s="644" t="s">
        <v>1</v>
      </c>
      <c r="E6" s="644" t="s">
        <v>1</v>
      </c>
      <c r="F6" s="644" t="s">
        <v>1</v>
      </c>
      <c r="G6" s="644" t="s">
        <v>1</v>
      </c>
      <c r="H6" s="650" t="s">
        <v>1</v>
      </c>
    </row>
    <row r="7" spans="1:8" x14ac:dyDescent="0.2">
      <c r="A7" s="2" t="s">
        <v>26</v>
      </c>
      <c r="B7" s="648">
        <v>1056</v>
      </c>
      <c r="C7" s="645">
        <v>0.416806221008301</v>
      </c>
      <c r="D7" s="645">
        <v>0.43284198641777</v>
      </c>
      <c r="E7" s="645">
        <v>0.11780984699726101</v>
      </c>
      <c r="F7" s="645">
        <v>1.5564900822937501E-2</v>
      </c>
      <c r="G7" s="645">
        <v>1.6977043822407702E-2</v>
      </c>
      <c r="H7" s="651">
        <v>1.78306460380554</v>
      </c>
    </row>
    <row r="8" spans="1:8" x14ac:dyDescent="0.2">
      <c r="A8" s="5" t="s">
        <v>27</v>
      </c>
      <c r="B8" s="647" t="s">
        <v>1</v>
      </c>
      <c r="C8" s="644" t="s">
        <v>1</v>
      </c>
      <c r="D8" s="644" t="s">
        <v>1</v>
      </c>
      <c r="E8" s="644" t="s">
        <v>1</v>
      </c>
      <c r="F8" s="644" t="s">
        <v>1</v>
      </c>
      <c r="G8" s="644" t="s">
        <v>1</v>
      </c>
      <c r="H8" s="650" t="s">
        <v>1</v>
      </c>
    </row>
    <row r="9" spans="1:8" x14ac:dyDescent="0.2">
      <c r="A9" s="2" t="s">
        <v>28</v>
      </c>
      <c r="B9" s="648">
        <v>367</v>
      </c>
      <c r="C9" s="645">
        <v>0.378143221139908</v>
      </c>
      <c r="D9" s="645">
        <v>0.44795635342598</v>
      </c>
      <c r="E9" s="645">
        <v>0.14199019968509699</v>
      </c>
      <c r="F9" s="645">
        <v>1.67498793452978E-2</v>
      </c>
      <c r="G9" s="645">
        <v>1.5160345472395399E-2</v>
      </c>
      <c r="H9" s="651">
        <v>1.84282779693604</v>
      </c>
    </row>
    <row r="10" spans="1:8" x14ac:dyDescent="0.2">
      <c r="A10" s="2" t="s">
        <v>29</v>
      </c>
      <c r="B10" s="648">
        <v>45</v>
      </c>
      <c r="C10" s="645">
        <v>0.30299073457717901</v>
      </c>
      <c r="D10" s="645">
        <v>0.56581664085388195</v>
      </c>
      <c r="E10" s="645">
        <v>7.93941095471382E-2</v>
      </c>
      <c r="F10" s="645">
        <v>0</v>
      </c>
      <c r="G10" s="645">
        <v>5.1798541098833098E-2</v>
      </c>
      <c r="H10" s="651">
        <v>1.9317990541458101</v>
      </c>
    </row>
    <row r="11" spans="1:8" x14ac:dyDescent="0.2">
      <c r="A11" s="2" t="s">
        <v>30</v>
      </c>
      <c r="B11" s="648">
        <v>148</v>
      </c>
      <c r="C11" s="645">
        <v>0.54396140575408902</v>
      </c>
      <c r="D11" s="645">
        <v>0.36808937788009599</v>
      </c>
      <c r="E11" s="645">
        <v>6.5452881157398196E-2</v>
      </c>
      <c r="F11" s="645">
        <v>2.24963519722223E-2</v>
      </c>
      <c r="G11" s="645">
        <v>0</v>
      </c>
      <c r="H11" s="651">
        <v>1.56648421287537</v>
      </c>
    </row>
    <row r="12" spans="1:8" x14ac:dyDescent="0.2">
      <c r="A12" s="2" t="s">
        <v>31</v>
      </c>
      <c r="B12" s="648">
        <v>190</v>
      </c>
      <c r="C12" s="645">
        <v>0.49445080757141102</v>
      </c>
      <c r="D12" s="645">
        <v>0.37426036596298201</v>
      </c>
      <c r="E12" s="645">
        <v>8.8358536362647996E-2</v>
      </c>
      <c r="F12" s="645">
        <v>1.49204218760133E-2</v>
      </c>
      <c r="G12" s="645">
        <v>2.8009861707687399E-2</v>
      </c>
      <c r="H12" s="651">
        <v>1.7077782154083301</v>
      </c>
    </row>
    <row r="13" spans="1:8" x14ac:dyDescent="0.2">
      <c r="A13" s="2" t="s">
        <v>32</v>
      </c>
      <c r="B13" s="648">
        <v>100</v>
      </c>
      <c r="C13" s="645">
        <v>0.430483818054199</v>
      </c>
      <c r="D13" s="645">
        <v>0.42096683382987998</v>
      </c>
      <c r="E13" s="645">
        <v>0.104395821690559</v>
      </c>
      <c r="F13" s="645">
        <v>1.6356918960809701E-2</v>
      </c>
      <c r="G13" s="645">
        <v>2.77966316789389E-2</v>
      </c>
      <c r="H13" s="651">
        <v>1.79001569747925</v>
      </c>
    </row>
    <row r="14" spans="1:8" x14ac:dyDescent="0.2">
      <c r="A14" s="2" t="s">
        <v>33</v>
      </c>
      <c r="B14" s="648">
        <v>171</v>
      </c>
      <c r="C14" s="645">
        <v>0.38363429903984098</v>
      </c>
      <c r="D14" s="645">
        <v>0.45615854859352101</v>
      </c>
      <c r="E14" s="645">
        <v>0.14455157518386799</v>
      </c>
      <c r="F14" s="645">
        <v>1.21017191559076E-2</v>
      </c>
      <c r="G14" s="645">
        <v>3.5538775846362101E-3</v>
      </c>
      <c r="H14" s="651">
        <v>1.79578232765198</v>
      </c>
    </row>
    <row r="15" spans="1:8" x14ac:dyDescent="0.2">
      <c r="A15" s="5" t="s">
        <v>34</v>
      </c>
      <c r="B15" s="647" t="s">
        <v>1</v>
      </c>
      <c r="C15" s="644" t="s">
        <v>1</v>
      </c>
      <c r="D15" s="644" t="s">
        <v>1</v>
      </c>
      <c r="E15" s="644" t="s">
        <v>1</v>
      </c>
      <c r="F15" s="644" t="s">
        <v>1</v>
      </c>
      <c r="G15" s="644" t="s">
        <v>1</v>
      </c>
      <c r="H15" s="650" t="s">
        <v>1</v>
      </c>
    </row>
    <row r="16" spans="1:8" x14ac:dyDescent="0.2">
      <c r="A16" s="2" t="s">
        <v>35</v>
      </c>
      <c r="B16" s="648">
        <v>666</v>
      </c>
      <c r="C16" s="645">
        <v>0.415872633457184</v>
      </c>
      <c r="D16" s="645">
        <v>0.436620503664017</v>
      </c>
      <c r="E16" s="645">
        <v>0.113902822136879</v>
      </c>
      <c r="F16" s="645">
        <v>1.8987284973263699E-2</v>
      </c>
      <c r="G16" s="645">
        <v>1.4616761356592199E-2</v>
      </c>
      <c r="H16" s="651">
        <v>1.7798550128936801</v>
      </c>
    </row>
    <row r="17" spans="1:8" x14ac:dyDescent="0.2">
      <c r="A17" s="2" t="s">
        <v>36</v>
      </c>
      <c r="B17" s="648">
        <v>47</v>
      </c>
      <c r="C17" s="645">
        <v>0.47890371084213301</v>
      </c>
      <c r="D17" s="645">
        <v>0.418136596679688</v>
      </c>
      <c r="E17" s="645">
        <v>5.2640005946159397E-2</v>
      </c>
      <c r="F17" s="645">
        <v>0</v>
      </c>
      <c r="G17" s="645">
        <v>5.0319682806730298E-2</v>
      </c>
      <c r="H17" s="651">
        <v>1.7246953248977701</v>
      </c>
    </row>
    <row r="18" spans="1:8" x14ac:dyDescent="0.2">
      <c r="A18" s="2" t="s">
        <v>37</v>
      </c>
      <c r="B18" s="648">
        <v>258</v>
      </c>
      <c r="C18" s="645">
        <v>0.38949802517890902</v>
      </c>
      <c r="D18" s="645">
        <v>0.42273122072219799</v>
      </c>
      <c r="E18" s="645">
        <v>0.15757560729980499</v>
      </c>
      <c r="F18" s="645">
        <v>1.46417720243335E-2</v>
      </c>
      <c r="G18" s="645">
        <v>1.55533906072378E-2</v>
      </c>
      <c r="H18" s="651">
        <v>1.84402132034302</v>
      </c>
    </row>
    <row r="19" spans="1:8" x14ac:dyDescent="0.2">
      <c r="A19" s="2" t="s">
        <v>38</v>
      </c>
      <c r="B19" s="648">
        <v>57</v>
      </c>
      <c r="C19" s="645">
        <v>0.37881392240524298</v>
      </c>
      <c r="D19" s="645">
        <v>0.49763590097427401</v>
      </c>
      <c r="E19" s="645">
        <v>0.12355019897222499</v>
      </c>
      <c r="F19" s="645">
        <v>0</v>
      </c>
      <c r="G19" s="645">
        <v>0</v>
      </c>
      <c r="H19" s="651">
        <v>1.7447363138198899</v>
      </c>
    </row>
    <row r="20" spans="1:8" x14ac:dyDescent="0.2">
      <c r="A20" s="5" t="s">
        <v>39</v>
      </c>
      <c r="B20" s="647" t="s">
        <v>1</v>
      </c>
      <c r="C20" s="644" t="s">
        <v>1</v>
      </c>
      <c r="D20" s="644" t="s">
        <v>1</v>
      </c>
      <c r="E20" s="644" t="s">
        <v>1</v>
      </c>
      <c r="F20" s="644" t="s">
        <v>1</v>
      </c>
      <c r="G20" s="644" t="s">
        <v>1</v>
      </c>
      <c r="H20" s="650" t="s">
        <v>1</v>
      </c>
    </row>
    <row r="21" spans="1:8" x14ac:dyDescent="0.2">
      <c r="A21" s="2" t="s">
        <v>35</v>
      </c>
      <c r="B21" s="648">
        <v>666</v>
      </c>
      <c r="C21" s="645">
        <v>0.415872633457184</v>
      </c>
      <c r="D21" s="645">
        <v>0.436620503664017</v>
      </c>
      <c r="E21" s="645">
        <v>0.113902822136879</v>
      </c>
      <c r="F21" s="645">
        <v>1.8987284973263699E-2</v>
      </c>
      <c r="G21" s="645">
        <v>1.4616761356592199E-2</v>
      </c>
      <c r="H21" s="651">
        <v>1.7798550128936801</v>
      </c>
    </row>
    <row r="22" spans="1:8" x14ac:dyDescent="0.2">
      <c r="A22" s="2" t="s">
        <v>40</v>
      </c>
      <c r="B22" s="648">
        <v>21</v>
      </c>
      <c r="C22" s="645" t="s">
        <v>1</v>
      </c>
      <c r="D22" s="645" t="s">
        <v>1</v>
      </c>
      <c r="E22" s="645" t="s">
        <v>1</v>
      </c>
      <c r="F22" s="645" t="s">
        <v>1</v>
      </c>
      <c r="G22" s="645" t="s">
        <v>1</v>
      </c>
      <c r="H22" s="651" t="s">
        <v>1</v>
      </c>
    </row>
    <row r="23" spans="1:8" x14ac:dyDescent="0.2">
      <c r="A23" s="2" t="s">
        <v>41</v>
      </c>
      <c r="B23" s="648">
        <v>23</v>
      </c>
      <c r="C23" s="645" t="s">
        <v>1</v>
      </c>
      <c r="D23" s="645" t="s">
        <v>1</v>
      </c>
      <c r="E23" s="645" t="s">
        <v>1</v>
      </c>
      <c r="F23" s="645" t="s">
        <v>1</v>
      </c>
      <c r="G23" s="645" t="s">
        <v>1</v>
      </c>
      <c r="H23" s="651" t="s">
        <v>1</v>
      </c>
    </row>
    <row r="24" spans="1:8" x14ac:dyDescent="0.2">
      <c r="A24" s="2" t="s">
        <v>42</v>
      </c>
      <c r="B24" s="648">
        <v>3</v>
      </c>
      <c r="C24" s="645" t="s">
        <v>1</v>
      </c>
      <c r="D24" s="645" t="s">
        <v>1</v>
      </c>
      <c r="E24" s="645" t="s">
        <v>1</v>
      </c>
      <c r="F24" s="645" t="s">
        <v>1</v>
      </c>
      <c r="G24" s="645" t="s">
        <v>1</v>
      </c>
      <c r="H24" s="651" t="s">
        <v>1</v>
      </c>
    </row>
    <row r="25" spans="1:8" x14ac:dyDescent="0.2">
      <c r="A25" s="2" t="s">
        <v>43</v>
      </c>
      <c r="B25" s="648">
        <v>3</v>
      </c>
      <c r="C25" s="645" t="s">
        <v>1</v>
      </c>
      <c r="D25" s="645" t="s">
        <v>1</v>
      </c>
      <c r="E25" s="645" t="s">
        <v>1</v>
      </c>
      <c r="F25" s="645" t="s">
        <v>1</v>
      </c>
      <c r="G25" s="645" t="s">
        <v>1</v>
      </c>
      <c r="H25" s="651" t="s">
        <v>1</v>
      </c>
    </row>
    <row r="26" spans="1:8" x14ac:dyDescent="0.2">
      <c r="A26" s="2" t="s">
        <v>37</v>
      </c>
      <c r="B26" s="648">
        <v>258</v>
      </c>
      <c r="C26" s="645">
        <v>0.38949802517890902</v>
      </c>
      <c r="D26" s="645">
        <v>0.42273122072219799</v>
      </c>
      <c r="E26" s="645">
        <v>0.15757560729980499</v>
      </c>
      <c r="F26" s="645">
        <v>1.46417720243335E-2</v>
      </c>
      <c r="G26" s="645">
        <v>1.55533906072378E-2</v>
      </c>
      <c r="H26" s="651">
        <v>1.84402132034302</v>
      </c>
    </row>
    <row r="27" spans="1:8" x14ac:dyDescent="0.2">
      <c r="A27" s="2" t="s">
        <v>44</v>
      </c>
      <c r="B27" s="648">
        <v>10</v>
      </c>
      <c r="C27" s="645" t="s">
        <v>1</v>
      </c>
      <c r="D27" s="645" t="s">
        <v>1</v>
      </c>
      <c r="E27" s="645" t="s">
        <v>1</v>
      </c>
      <c r="F27" s="645" t="s">
        <v>1</v>
      </c>
      <c r="G27" s="645" t="s">
        <v>1</v>
      </c>
      <c r="H27" s="651" t="s">
        <v>1</v>
      </c>
    </row>
    <row r="28" spans="1:8" x14ac:dyDescent="0.2">
      <c r="A28" s="2" t="s">
        <v>45</v>
      </c>
      <c r="B28" s="648">
        <v>44</v>
      </c>
      <c r="C28" s="645">
        <v>0.37208342552185097</v>
      </c>
      <c r="D28" s="645">
        <v>0.56020790338516202</v>
      </c>
      <c r="E28" s="645">
        <v>6.7708678543567699E-2</v>
      </c>
      <c r="F28" s="645">
        <v>0</v>
      </c>
      <c r="G28" s="645">
        <v>0</v>
      </c>
      <c r="H28" s="651">
        <v>1.6956253051757799</v>
      </c>
    </row>
    <row r="29" spans="1:8" x14ac:dyDescent="0.2">
      <c r="A29" s="5" t="s">
        <v>46</v>
      </c>
      <c r="B29" s="647" t="s">
        <v>1</v>
      </c>
      <c r="C29" s="644" t="s">
        <v>1</v>
      </c>
      <c r="D29" s="644" t="s">
        <v>1</v>
      </c>
      <c r="E29" s="644" t="s">
        <v>1</v>
      </c>
      <c r="F29" s="644" t="s">
        <v>1</v>
      </c>
      <c r="G29" s="644" t="s">
        <v>1</v>
      </c>
      <c r="H29" s="650" t="s">
        <v>1</v>
      </c>
    </row>
    <row r="30" spans="1:8" x14ac:dyDescent="0.2">
      <c r="A30" s="2" t="s">
        <v>47</v>
      </c>
      <c r="B30" s="648">
        <v>67</v>
      </c>
      <c r="C30" s="645">
        <v>0.42953458428382901</v>
      </c>
      <c r="D30" s="645">
        <v>0.40772122144699102</v>
      </c>
      <c r="E30" s="645">
        <v>9.6858561038970906E-2</v>
      </c>
      <c r="F30" s="645">
        <v>0</v>
      </c>
      <c r="G30" s="645">
        <v>6.58856555819511E-2</v>
      </c>
      <c r="H30" s="651">
        <v>1.8649809360504199</v>
      </c>
    </row>
    <row r="31" spans="1:8" x14ac:dyDescent="0.2">
      <c r="A31" s="2" t="s">
        <v>48</v>
      </c>
      <c r="B31" s="648">
        <v>262</v>
      </c>
      <c r="C31" s="645">
        <v>0.41519433259964</v>
      </c>
      <c r="D31" s="645">
        <v>0.426519125699997</v>
      </c>
      <c r="E31" s="645">
        <v>0.121547929942608</v>
      </c>
      <c r="F31" s="645">
        <v>1.96330174803734E-2</v>
      </c>
      <c r="G31" s="645">
        <v>1.7105603590607601E-2</v>
      </c>
      <c r="H31" s="651">
        <v>1.79693639278412</v>
      </c>
    </row>
    <row r="32" spans="1:8" x14ac:dyDescent="0.2">
      <c r="A32" s="2" t="s">
        <v>49</v>
      </c>
      <c r="B32" s="648">
        <v>180</v>
      </c>
      <c r="C32" s="645">
        <v>0.38026487827300998</v>
      </c>
      <c r="D32" s="645">
        <v>0.442477077245712</v>
      </c>
      <c r="E32" s="645">
        <v>0.13773101568221999</v>
      </c>
      <c r="F32" s="645">
        <v>3.1881153583526597E-2</v>
      </c>
      <c r="G32" s="645">
        <v>7.6458868570625799E-3</v>
      </c>
      <c r="H32" s="651">
        <v>1.84416604042053</v>
      </c>
    </row>
    <row r="33" spans="1:8" x14ac:dyDescent="0.2">
      <c r="A33" s="2" t="s">
        <v>50</v>
      </c>
      <c r="B33" s="648">
        <v>461</v>
      </c>
      <c r="C33" s="645">
        <v>0.45205727219581598</v>
      </c>
      <c r="D33" s="645">
        <v>0.41900786757469199</v>
      </c>
      <c r="E33" s="645">
        <v>0.10771182179451</v>
      </c>
      <c r="F33" s="645">
        <v>8.3438437432050705E-3</v>
      </c>
      <c r="G33" s="645">
        <v>1.28792049363256E-2</v>
      </c>
      <c r="H33" s="651">
        <v>1.7109798192977901</v>
      </c>
    </row>
    <row r="34" spans="1:8" x14ac:dyDescent="0.2">
      <c r="A34" s="5" t="s">
        <v>51</v>
      </c>
      <c r="B34" s="647" t="s">
        <v>1</v>
      </c>
      <c r="C34" s="644" t="s">
        <v>1</v>
      </c>
      <c r="D34" s="644" t="s">
        <v>1</v>
      </c>
      <c r="E34" s="644" t="s">
        <v>1</v>
      </c>
      <c r="F34" s="644" t="s">
        <v>1</v>
      </c>
      <c r="G34" s="644" t="s">
        <v>1</v>
      </c>
      <c r="H34" s="650" t="s">
        <v>1</v>
      </c>
    </row>
    <row r="35" spans="1:8" x14ac:dyDescent="0.2">
      <c r="A35" s="2" t="s">
        <v>52</v>
      </c>
      <c r="B35" s="648">
        <v>370</v>
      </c>
      <c r="C35" s="645">
        <v>0.39189928770065302</v>
      </c>
      <c r="D35" s="645">
        <v>0.44798466563224798</v>
      </c>
      <c r="E35" s="645">
        <v>0.12248142063617699</v>
      </c>
      <c r="F35" s="645">
        <v>1.7712820321321501E-2</v>
      </c>
      <c r="G35" s="645">
        <v>1.9921813160181E-2</v>
      </c>
      <c r="H35" s="651">
        <v>1.82577323913574</v>
      </c>
    </row>
    <row r="36" spans="1:8" x14ac:dyDescent="0.2">
      <c r="A36" s="2" t="s">
        <v>53</v>
      </c>
      <c r="B36" s="648">
        <v>428</v>
      </c>
      <c r="C36" s="645">
        <v>0.43957918882370001</v>
      </c>
      <c r="D36" s="645">
        <v>0.39628577232360801</v>
      </c>
      <c r="E36" s="645">
        <v>0.129371017217636</v>
      </c>
      <c r="F36" s="645">
        <v>1.09132686629891E-2</v>
      </c>
      <c r="G36" s="645">
        <v>2.3850753903389001E-2</v>
      </c>
      <c r="H36" s="651">
        <v>1.78317058086395</v>
      </c>
    </row>
    <row r="37" spans="1:8" x14ac:dyDescent="0.2">
      <c r="A37" s="2" t="s">
        <v>54</v>
      </c>
      <c r="B37" s="648">
        <v>133</v>
      </c>
      <c r="C37" s="645">
        <v>0.38774025440216098</v>
      </c>
      <c r="D37" s="645">
        <v>0.47881788015365601</v>
      </c>
      <c r="E37" s="645">
        <v>0.117990665137768</v>
      </c>
      <c r="F37" s="645">
        <v>1.54511956498027E-2</v>
      </c>
      <c r="G37" s="645">
        <v>0</v>
      </c>
      <c r="H37" s="651">
        <v>1.7611528635025</v>
      </c>
    </row>
    <row r="38" spans="1:8" x14ac:dyDescent="0.2">
      <c r="A38" s="2" t="s">
        <v>55</v>
      </c>
      <c r="B38" s="648">
        <v>116</v>
      </c>
      <c r="C38" s="645">
        <v>0.55395358800888095</v>
      </c>
      <c r="D38" s="645">
        <v>0.374492168426514</v>
      </c>
      <c r="E38" s="645">
        <v>5.0330396741628598E-2</v>
      </c>
      <c r="F38" s="645">
        <v>2.1223820745945001E-2</v>
      </c>
      <c r="G38" s="645">
        <v>0</v>
      </c>
      <c r="H38" s="651">
        <v>1.53882443904877</v>
      </c>
    </row>
    <row r="39" spans="1:8" x14ac:dyDescent="0.2">
      <c r="A39" s="5" t="s">
        <v>56</v>
      </c>
      <c r="B39" s="647" t="s">
        <v>1</v>
      </c>
      <c r="C39" s="644" t="s">
        <v>1</v>
      </c>
      <c r="D39" s="644" t="s">
        <v>1</v>
      </c>
      <c r="E39" s="644" t="s">
        <v>1</v>
      </c>
      <c r="F39" s="644" t="s">
        <v>1</v>
      </c>
      <c r="G39" s="644" t="s">
        <v>1</v>
      </c>
      <c r="H39" s="650" t="s">
        <v>1</v>
      </c>
    </row>
    <row r="40" spans="1:8" x14ac:dyDescent="0.2">
      <c r="A40" s="2" t="s">
        <v>57</v>
      </c>
      <c r="B40" s="648">
        <v>914</v>
      </c>
      <c r="C40" s="645">
        <v>0.41252064704894997</v>
      </c>
      <c r="D40" s="645">
        <v>0.44388011097907998</v>
      </c>
      <c r="E40" s="645">
        <v>0.117032811045647</v>
      </c>
      <c r="F40" s="645">
        <v>1.59166790544987E-2</v>
      </c>
      <c r="G40" s="645">
        <v>1.0649744421243701E-2</v>
      </c>
      <c r="H40" s="651">
        <v>1.76829469203949</v>
      </c>
    </row>
    <row r="41" spans="1:8" x14ac:dyDescent="0.2">
      <c r="A41" s="2" t="s">
        <v>58</v>
      </c>
      <c r="B41" s="648">
        <v>111</v>
      </c>
      <c r="C41" s="645">
        <v>0.44651836156845098</v>
      </c>
      <c r="D41" s="645">
        <v>0.397402673959732</v>
      </c>
      <c r="E41" s="645">
        <v>0.12575784325599701</v>
      </c>
      <c r="F41" s="645">
        <v>1.4099687337875399E-2</v>
      </c>
      <c r="G41" s="645">
        <v>1.6221413388848301E-2</v>
      </c>
      <c r="H41" s="651">
        <v>1.75610303878784</v>
      </c>
    </row>
    <row r="42" spans="1:8" x14ac:dyDescent="0.2">
      <c r="A42" s="5" t="s">
        <v>59</v>
      </c>
      <c r="B42" s="647" t="s">
        <v>1</v>
      </c>
      <c r="C42" s="644" t="s">
        <v>1</v>
      </c>
      <c r="D42" s="644" t="s">
        <v>1</v>
      </c>
      <c r="E42" s="644" t="s">
        <v>1</v>
      </c>
      <c r="F42" s="644" t="s">
        <v>1</v>
      </c>
      <c r="G42" s="644" t="s">
        <v>1</v>
      </c>
      <c r="H42" s="650" t="s">
        <v>1</v>
      </c>
    </row>
    <row r="43" spans="1:8" x14ac:dyDescent="0.2">
      <c r="A43" s="2" t="s">
        <v>60</v>
      </c>
      <c r="B43" s="648">
        <v>802</v>
      </c>
      <c r="C43" s="645">
        <v>0.409446001052856</v>
      </c>
      <c r="D43" s="645">
        <v>0.444850564002991</v>
      </c>
      <c r="E43" s="645">
        <v>0.115061737596989</v>
      </c>
      <c r="F43" s="645">
        <v>1.81015841662884E-2</v>
      </c>
      <c r="G43" s="645">
        <v>1.2540100142359701E-2</v>
      </c>
      <c r="H43" s="651">
        <v>1.7794392108917201</v>
      </c>
    </row>
    <row r="44" spans="1:8" x14ac:dyDescent="0.2">
      <c r="A44" s="2" t="s">
        <v>61</v>
      </c>
      <c r="B44" s="648">
        <v>141</v>
      </c>
      <c r="C44" s="645">
        <v>0.44027078151702898</v>
      </c>
      <c r="D44" s="645">
        <v>0.42602011561393699</v>
      </c>
      <c r="E44" s="645">
        <v>0.12414390593767199</v>
      </c>
      <c r="F44" s="645">
        <v>0</v>
      </c>
      <c r="G44" s="645">
        <v>9.5652174204587902E-3</v>
      </c>
      <c r="H44" s="651">
        <v>1.71256875991821</v>
      </c>
    </row>
    <row r="45" spans="1:8" x14ac:dyDescent="0.2">
      <c r="A45" s="2" t="s">
        <v>62</v>
      </c>
      <c r="B45" s="648">
        <v>96</v>
      </c>
      <c r="C45" s="645">
        <v>0.44627949595451399</v>
      </c>
      <c r="D45" s="645">
        <v>0.39435294270515397</v>
      </c>
      <c r="E45" s="645">
        <v>0.132004499435425</v>
      </c>
      <c r="F45" s="645">
        <v>1.60160195082426E-2</v>
      </c>
      <c r="G45" s="645">
        <v>1.1347023770213099E-2</v>
      </c>
      <c r="H45" s="651">
        <v>1.75179815292358</v>
      </c>
    </row>
    <row r="46" spans="1:8" x14ac:dyDescent="0.2">
      <c r="A46" s="5" t="s">
        <v>63</v>
      </c>
      <c r="B46" s="647" t="s">
        <v>1</v>
      </c>
      <c r="C46" s="644" t="s">
        <v>1</v>
      </c>
      <c r="D46" s="644" t="s">
        <v>1</v>
      </c>
      <c r="E46" s="644" t="s">
        <v>1</v>
      </c>
      <c r="F46" s="644" t="s">
        <v>1</v>
      </c>
      <c r="G46" s="644" t="s">
        <v>1</v>
      </c>
      <c r="H46" s="650" t="s">
        <v>1</v>
      </c>
    </row>
    <row r="47" spans="1:8" x14ac:dyDescent="0.2">
      <c r="A47" s="2" t="s">
        <v>64</v>
      </c>
      <c r="B47" s="648">
        <v>124</v>
      </c>
      <c r="C47" s="645">
        <v>0.37341183423995999</v>
      </c>
      <c r="D47" s="645">
        <v>0.49599286913871798</v>
      </c>
      <c r="E47" s="645">
        <v>9.6343010663986206E-2</v>
      </c>
      <c r="F47" s="645">
        <v>1.20897656306624E-2</v>
      </c>
      <c r="G47" s="645">
        <v>2.2162536159157802E-2</v>
      </c>
      <c r="H47" s="651">
        <v>1.81359827518463</v>
      </c>
    </row>
    <row r="48" spans="1:8" x14ac:dyDescent="0.2">
      <c r="A48" s="2" t="s">
        <v>65</v>
      </c>
      <c r="B48" s="648">
        <v>72</v>
      </c>
      <c r="C48" s="645">
        <v>0.488715380430222</v>
      </c>
      <c r="D48" s="645">
        <v>0.374053865671158</v>
      </c>
      <c r="E48" s="645">
        <v>0.10393158346414599</v>
      </c>
      <c r="F48" s="645">
        <v>3.0047329142689701E-2</v>
      </c>
      <c r="G48" s="645">
        <v>3.2518173102289399E-3</v>
      </c>
      <c r="H48" s="651">
        <v>1.6850663423538199</v>
      </c>
    </row>
    <row r="49" spans="1:8" x14ac:dyDescent="0.2">
      <c r="A49" s="2" t="s">
        <v>66</v>
      </c>
      <c r="B49" s="648">
        <v>140</v>
      </c>
      <c r="C49" s="645">
        <v>0.37338012456893899</v>
      </c>
      <c r="D49" s="645">
        <v>0.43859615921974199</v>
      </c>
      <c r="E49" s="645">
        <v>0.112625762820244</v>
      </c>
      <c r="F49" s="645">
        <v>3.3413883298635497E-2</v>
      </c>
      <c r="G49" s="645">
        <v>4.1984092444181401E-2</v>
      </c>
      <c r="H49" s="651">
        <v>1.9320256710052499</v>
      </c>
    </row>
    <row r="50" spans="1:8" x14ac:dyDescent="0.2">
      <c r="A50" s="2" t="s">
        <v>67</v>
      </c>
      <c r="B50" s="648">
        <v>125</v>
      </c>
      <c r="C50" s="645">
        <v>0.36166289448738098</v>
      </c>
      <c r="D50" s="645">
        <v>0.40685606002807601</v>
      </c>
      <c r="E50" s="645">
        <v>0.215128719806671</v>
      </c>
      <c r="F50" s="645">
        <v>3.0752734746784002E-3</v>
      </c>
      <c r="G50" s="645">
        <v>1.3277045451104599E-2</v>
      </c>
      <c r="H50" s="651">
        <v>1.89944756031036</v>
      </c>
    </row>
    <row r="51" spans="1:8" x14ac:dyDescent="0.2">
      <c r="A51" s="2" t="s">
        <v>68</v>
      </c>
      <c r="B51" s="648">
        <v>135</v>
      </c>
      <c r="C51" s="645">
        <v>0.49303129315376298</v>
      </c>
      <c r="D51" s="645">
        <v>0.413854330778122</v>
      </c>
      <c r="E51" s="645">
        <v>9.3114376068115207E-2</v>
      </c>
      <c r="F51" s="645">
        <v>0</v>
      </c>
      <c r="G51" s="645">
        <v>0</v>
      </c>
      <c r="H51" s="651">
        <v>1.6000831127166699</v>
      </c>
    </row>
    <row r="52" spans="1:8" x14ac:dyDescent="0.2">
      <c r="A52" s="2" t="s">
        <v>69</v>
      </c>
      <c r="B52" s="648">
        <v>101</v>
      </c>
      <c r="C52" s="645">
        <v>0.498317271471024</v>
      </c>
      <c r="D52" s="645">
        <v>0.38234600424766502</v>
      </c>
      <c r="E52" s="645">
        <v>0.11933671683072999</v>
      </c>
      <c r="F52" s="645">
        <v>0</v>
      </c>
      <c r="G52" s="645">
        <v>0</v>
      </c>
      <c r="H52" s="651">
        <v>1.6210194826126101</v>
      </c>
    </row>
    <row r="53" spans="1:8" x14ac:dyDescent="0.2">
      <c r="A53" s="2" t="s">
        <v>70</v>
      </c>
      <c r="B53" s="648">
        <v>61</v>
      </c>
      <c r="C53" s="645">
        <v>0.317303687334061</v>
      </c>
      <c r="D53" s="645">
        <v>0.48602789640426602</v>
      </c>
      <c r="E53" s="645">
        <v>9.0054512023925795E-2</v>
      </c>
      <c r="F53" s="645">
        <v>8.0825626850128202E-2</v>
      </c>
      <c r="G53" s="645">
        <v>2.5788269937038401E-2</v>
      </c>
      <c r="H53" s="651">
        <v>2.0117669105529798</v>
      </c>
    </row>
    <row r="54" spans="1:8" x14ac:dyDescent="0.2">
      <c r="A54" s="2" t="s">
        <v>71</v>
      </c>
      <c r="B54" s="648">
        <v>101</v>
      </c>
      <c r="C54" s="645">
        <v>0.494193315505981</v>
      </c>
      <c r="D54" s="645">
        <v>0.47268098592758201</v>
      </c>
      <c r="E54" s="645">
        <v>3.0407132580876399E-2</v>
      </c>
      <c r="F54" s="645">
        <v>2.71855131722987E-3</v>
      </c>
      <c r="G54" s="645">
        <v>0</v>
      </c>
      <c r="H54" s="651">
        <v>1.5416508913040201</v>
      </c>
    </row>
    <row r="55" spans="1:8" x14ac:dyDescent="0.2">
      <c r="A55" s="2" t="s">
        <v>72</v>
      </c>
      <c r="B55" s="648">
        <v>56</v>
      </c>
      <c r="C55" s="645">
        <v>0.46076497435569802</v>
      </c>
      <c r="D55" s="645">
        <v>0.39479973912239102</v>
      </c>
      <c r="E55" s="645">
        <v>0.13898244500160201</v>
      </c>
      <c r="F55" s="645">
        <v>5.4528298787772699E-3</v>
      </c>
      <c r="G55" s="645">
        <v>0</v>
      </c>
      <c r="H55" s="651">
        <v>1.6891231536865201</v>
      </c>
    </row>
    <row r="56" spans="1:8" x14ac:dyDescent="0.2">
      <c r="A56" s="2" t="s">
        <v>73</v>
      </c>
      <c r="B56" s="648">
        <v>141</v>
      </c>
      <c r="C56" s="645">
        <v>0.33681440353393599</v>
      </c>
      <c r="D56" s="645">
        <v>0.44929838180541998</v>
      </c>
      <c r="E56" s="645">
        <v>0.16558595001697499</v>
      </c>
      <c r="F56" s="645">
        <v>5.7640424929559196E-3</v>
      </c>
      <c r="G56" s="645">
        <v>4.2537204921245603E-2</v>
      </c>
      <c r="H56" s="651">
        <v>1.96791124343872</v>
      </c>
    </row>
    <row r="57" spans="1:8" x14ac:dyDescent="0.2">
      <c r="A57" s="5" t="s">
        <v>74</v>
      </c>
      <c r="B57" s="647" t="s">
        <v>1</v>
      </c>
      <c r="C57" s="644" t="s">
        <v>1</v>
      </c>
      <c r="D57" s="644" t="s">
        <v>1</v>
      </c>
      <c r="E57" s="644" t="s">
        <v>1</v>
      </c>
      <c r="F57" s="644" t="s">
        <v>1</v>
      </c>
      <c r="G57" s="644" t="s">
        <v>1</v>
      </c>
      <c r="H57" s="650" t="s">
        <v>1</v>
      </c>
    </row>
    <row r="58" spans="1:8" x14ac:dyDescent="0.2">
      <c r="A58" s="2" t="s">
        <v>75</v>
      </c>
      <c r="B58" s="648">
        <v>124</v>
      </c>
      <c r="C58" s="645">
        <v>0.37341183423995999</v>
      </c>
      <c r="D58" s="645">
        <v>0.49599286913871798</v>
      </c>
      <c r="E58" s="645">
        <v>9.6343010663986206E-2</v>
      </c>
      <c r="F58" s="645">
        <v>1.20897656306624E-2</v>
      </c>
      <c r="G58" s="645">
        <v>2.2162536159157802E-2</v>
      </c>
      <c r="H58" s="651">
        <v>1.81359827518463</v>
      </c>
    </row>
    <row r="59" spans="1:8" x14ac:dyDescent="0.2">
      <c r="A59" s="2" t="s">
        <v>76</v>
      </c>
      <c r="B59" s="648">
        <v>630</v>
      </c>
      <c r="C59" s="645">
        <v>0.44044438004493702</v>
      </c>
      <c r="D59" s="645">
        <v>0.41858014464378401</v>
      </c>
      <c r="E59" s="645">
        <v>0.124093078076839</v>
      </c>
      <c r="F59" s="645">
        <v>4.62622847408056E-3</v>
      </c>
      <c r="G59" s="645">
        <v>1.2256184592843101E-2</v>
      </c>
      <c r="H59" s="651">
        <v>1.72966969013214</v>
      </c>
    </row>
    <row r="60" spans="1:8" x14ac:dyDescent="0.2">
      <c r="A60" s="2" t="s">
        <v>77</v>
      </c>
      <c r="B60" s="648">
        <v>209</v>
      </c>
      <c r="C60" s="645">
        <v>0.37750977277755698</v>
      </c>
      <c r="D60" s="645">
        <v>0.41755706071853599</v>
      </c>
      <c r="E60" s="645">
        <v>0.11890050023794201</v>
      </c>
      <c r="F60" s="645">
        <v>5.2660036832094199E-2</v>
      </c>
      <c r="G60" s="645">
        <v>3.3372625708580003E-2</v>
      </c>
      <c r="H60" s="651">
        <v>1.9468287229537999</v>
      </c>
    </row>
    <row r="61" spans="1:8" x14ac:dyDescent="0.2">
      <c r="A61" s="2" t="s">
        <v>78</v>
      </c>
      <c r="B61" s="648">
        <v>93</v>
      </c>
      <c r="C61" s="645">
        <v>0.39656266570091198</v>
      </c>
      <c r="D61" s="645">
        <v>0.51225596666336104</v>
      </c>
      <c r="E61" s="645">
        <v>9.1181375086307498E-2</v>
      </c>
      <c r="F61" s="645">
        <v>0</v>
      </c>
      <c r="G61" s="645">
        <v>0</v>
      </c>
      <c r="H61" s="651">
        <v>1.69461870193481</v>
      </c>
    </row>
    <row r="62" spans="1:8" x14ac:dyDescent="0.2">
      <c r="A62" s="5" t="s">
        <v>79</v>
      </c>
      <c r="B62" s="647" t="s">
        <v>1</v>
      </c>
      <c r="C62" s="644" t="s">
        <v>1</v>
      </c>
      <c r="D62" s="644" t="s">
        <v>1</v>
      </c>
      <c r="E62" s="644" t="s">
        <v>1</v>
      </c>
      <c r="F62" s="644" t="s">
        <v>1</v>
      </c>
      <c r="G62" s="644" t="s">
        <v>1</v>
      </c>
      <c r="H62" s="650" t="s">
        <v>1</v>
      </c>
    </row>
    <row r="63" spans="1:8" x14ac:dyDescent="0.2">
      <c r="A63" s="2" t="s">
        <v>80</v>
      </c>
      <c r="B63" s="648">
        <v>870</v>
      </c>
      <c r="C63" s="645">
        <v>0.40695309638977101</v>
      </c>
      <c r="D63" s="645">
        <v>0.43518364429473899</v>
      </c>
      <c r="E63" s="645">
        <v>0.1235586181283</v>
      </c>
      <c r="F63" s="645">
        <v>1.67643520981073E-2</v>
      </c>
      <c r="G63" s="645">
        <v>1.7540279775857901E-2</v>
      </c>
      <c r="H63" s="651">
        <v>1.8027551174163801</v>
      </c>
    </row>
    <row r="64" spans="1:8" x14ac:dyDescent="0.2">
      <c r="A64" s="2" t="s">
        <v>81</v>
      </c>
      <c r="B64" s="648">
        <v>29</v>
      </c>
      <c r="C64" s="645" t="s">
        <v>1</v>
      </c>
      <c r="D64" s="645" t="s">
        <v>1</v>
      </c>
      <c r="E64" s="645" t="s">
        <v>1</v>
      </c>
      <c r="F64" s="645" t="s">
        <v>1</v>
      </c>
      <c r="G64" s="645" t="s">
        <v>1</v>
      </c>
      <c r="H64" s="651" t="s">
        <v>1</v>
      </c>
    </row>
    <row r="65" spans="1:8" x14ac:dyDescent="0.2">
      <c r="A65" s="2" t="s">
        <v>82</v>
      </c>
      <c r="B65" s="648">
        <v>54</v>
      </c>
      <c r="C65" s="645">
        <v>0.522510945796967</v>
      </c>
      <c r="D65" s="645">
        <v>0.375904440879822</v>
      </c>
      <c r="E65" s="645">
        <v>8.7815470993518802E-2</v>
      </c>
      <c r="F65" s="645">
        <v>1.37691777199507E-2</v>
      </c>
      <c r="G65" s="645">
        <v>0</v>
      </c>
      <c r="H65" s="651">
        <v>1.5928429365158101</v>
      </c>
    </row>
    <row r="66" spans="1:8" x14ac:dyDescent="0.2">
      <c r="A66" s="2" t="s">
        <v>83</v>
      </c>
      <c r="B66" s="648">
        <v>91</v>
      </c>
      <c r="C66" s="645">
        <v>0.42086955904960599</v>
      </c>
      <c r="D66" s="645">
        <v>0.43687957525253301</v>
      </c>
      <c r="E66" s="645">
        <v>0.10038847476244001</v>
      </c>
      <c r="F66" s="645">
        <v>1.22024100273848E-2</v>
      </c>
      <c r="G66" s="645">
        <v>2.96599995344877E-2</v>
      </c>
      <c r="H66" s="651">
        <v>1.7929037809371899</v>
      </c>
    </row>
    <row r="67" spans="1:8" x14ac:dyDescent="0.2">
      <c r="A67" s="5" t="s">
        <v>84</v>
      </c>
      <c r="B67" s="647" t="s">
        <v>1</v>
      </c>
      <c r="C67" s="644" t="s">
        <v>1</v>
      </c>
      <c r="D67" s="644" t="s">
        <v>1</v>
      </c>
      <c r="E67" s="644" t="s">
        <v>1</v>
      </c>
      <c r="F67" s="644" t="s">
        <v>1</v>
      </c>
      <c r="G67" s="644" t="s">
        <v>1</v>
      </c>
      <c r="H67" s="650" t="s">
        <v>1</v>
      </c>
    </row>
    <row r="68" spans="1:8" x14ac:dyDescent="0.2">
      <c r="A68" s="2" t="s">
        <v>85</v>
      </c>
      <c r="B68" s="648">
        <v>952</v>
      </c>
      <c r="C68" s="645">
        <v>0.41426122188568099</v>
      </c>
      <c r="D68" s="645">
        <v>0.43692806363105802</v>
      </c>
      <c r="E68" s="645">
        <v>0.114141687750816</v>
      </c>
      <c r="F68" s="645">
        <v>1.6258379444479901E-2</v>
      </c>
      <c r="G68" s="645">
        <v>1.8410630524158499E-2</v>
      </c>
      <c r="H68" s="651">
        <v>1.7876291275024401</v>
      </c>
    </row>
    <row r="69" spans="1:8" x14ac:dyDescent="0.2">
      <c r="A69" s="2" t="s">
        <v>86</v>
      </c>
      <c r="B69" s="648">
        <v>16</v>
      </c>
      <c r="C69" s="645" t="s">
        <v>1</v>
      </c>
      <c r="D69" s="645" t="s">
        <v>1</v>
      </c>
      <c r="E69" s="645" t="s">
        <v>1</v>
      </c>
      <c r="F69" s="645" t="s">
        <v>1</v>
      </c>
      <c r="G69" s="645" t="s">
        <v>1</v>
      </c>
      <c r="H69" s="651" t="s">
        <v>1</v>
      </c>
    </row>
    <row r="70" spans="1:8" x14ac:dyDescent="0.2">
      <c r="A70" s="2" t="s">
        <v>87</v>
      </c>
      <c r="B70" s="648">
        <v>81</v>
      </c>
      <c r="C70" s="645">
        <v>0.41916367411613498</v>
      </c>
      <c r="D70" s="645">
        <v>0.482380211353302</v>
      </c>
      <c r="E70" s="645">
        <v>9.4266176223754897E-2</v>
      </c>
      <c r="F70" s="645">
        <v>0</v>
      </c>
      <c r="G70" s="645">
        <v>4.1899587959051098E-3</v>
      </c>
      <c r="H70" s="651">
        <v>1.68767237663269</v>
      </c>
    </row>
    <row r="71" spans="1:8" x14ac:dyDescent="0.2">
      <c r="A71" s="2" t="s">
        <v>88</v>
      </c>
      <c r="B71" s="648">
        <v>6</v>
      </c>
      <c r="C71" s="645" t="s">
        <v>1</v>
      </c>
      <c r="D71" s="645" t="s">
        <v>1</v>
      </c>
      <c r="E71" s="645" t="s">
        <v>1</v>
      </c>
      <c r="F71" s="645" t="s">
        <v>1</v>
      </c>
      <c r="G71" s="645" t="s">
        <v>1</v>
      </c>
      <c r="H71" s="651" t="s">
        <v>1</v>
      </c>
    </row>
    <row r="72" spans="1:8" x14ac:dyDescent="0.2">
      <c r="A72" s="5" t="s">
        <v>89</v>
      </c>
      <c r="B72" s="647" t="s">
        <v>1</v>
      </c>
      <c r="C72" s="644" t="s">
        <v>1</v>
      </c>
      <c r="D72" s="644" t="s">
        <v>1</v>
      </c>
      <c r="E72" s="644" t="s">
        <v>1</v>
      </c>
      <c r="F72" s="644" t="s">
        <v>1</v>
      </c>
      <c r="G72" s="644" t="s">
        <v>1</v>
      </c>
      <c r="H72" s="650" t="s">
        <v>1</v>
      </c>
    </row>
    <row r="73" spans="1:8" x14ac:dyDescent="0.2">
      <c r="A73" s="2" t="s">
        <v>89</v>
      </c>
      <c r="B73" s="648">
        <v>892</v>
      </c>
      <c r="C73" s="645">
        <v>0.41338890790939298</v>
      </c>
      <c r="D73" s="645">
        <v>0.42484843730926503</v>
      </c>
      <c r="E73" s="645">
        <v>0.125124722719193</v>
      </c>
      <c r="F73" s="645">
        <v>1.73293445259333E-2</v>
      </c>
      <c r="G73" s="645">
        <v>1.9308583810925501E-2</v>
      </c>
      <c r="H73" s="651">
        <v>1.80432021617889</v>
      </c>
    </row>
    <row r="74" spans="1:8" x14ac:dyDescent="0.2">
      <c r="A74" s="2" t="s">
        <v>90</v>
      </c>
      <c r="B74" s="648">
        <v>159</v>
      </c>
      <c r="C74" s="645">
        <v>0.44158974289894098</v>
      </c>
      <c r="D74" s="645">
        <v>0.50359576940536499</v>
      </c>
      <c r="E74" s="645">
        <v>5.1930427551269497E-2</v>
      </c>
      <c r="F74" s="645">
        <v>2.8841004241257902E-3</v>
      </c>
      <c r="G74" s="645">
        <v>0</v>
      </c>
      <c r="H74" s="651">
        <v>1.6161088943481401</v>
      </c>
    </row>
    <row r="75" spans="1:8" x14ac:dyDescent="0.2">
      <c r="A75" s="5" t="s">
        <v>91</v>
      </c>
      <c r="B75" s="647" t="s">
        <v>1</v>
      </c>
      <c r="C75" s="644" t="s">
        <v>1</v>
      </c>
      <c r="D75" s="644" t="s">
        <v>1</v>
      </c>
      <c r="E75" s="644" t="s">
        <v>1</v>
      </c>
      <c r="F75" s="644" t="s">
        <v>1</v>
      </c>
      <c r="G75" s="644" t="s">
        <v>1</v>
      </c>
      <c r="H75" s="650" t="s">
        <v>1</v>
      </c>
    </row>
    <row r="76" spans="1:8" x14ac:dyDescent="0.2">
      <c r="A76" s="2" t="s">
        <v>92</v>
      </c>
      <c r="B76" s="648">
        <v>442</v>
      </c>
      <c r="C76" s="645">
        <v>0.43148612976074202</v>
      </c>
      <c r="D76" s="645">
        <v>0.41856709122657798</v>
      </c>
      <c r="E76" s="645">
        <v>0.122472479939461</v>
      </c>
      <c r="F76" s="645">
        <v>5.0195250660181002E-3</v>
      </c>
      <c r="G76" s="645">
        <v>2.24547702819109E-2</v>
      </c>
      <c r="H76" s="651">
        <v>1.7683897018432599</v>
      </c>
    </row>
    <row r="77" spans="1:8" x14ac:dyDescent="0.2">
      <c r="A77" s="2" t="s">
        <v>93</v>
      </c>
      <c r="B77" s="648">
        <v>193</v>
      </c>
      <c r="C77" s="645">
        <v>0.36684685945510898</v>
      </c>
      <c r="D77" s="645">
        <v>0.47030556201934798</v>
      </c>
      <c r="E77" s="645">
        <v>0.10253094881773001</v>
      </c>
      <c r="F77" s="645">
        <v>5.6728210300207103E-2</v>
      </c>
      <c r="G77" s="645">
        <v>3.5884368699043998E-3</v>
      </c>
      <c r="H77" s="651">
        <v>1.8599058389663701</v>
      </c>
    </row>
    <row r="78" spans="1:8" x14ac:dyDescent="0.2">
      <c r="A78" s="2" t="s">
        <v>94</v>
      </c>
      <c r="B78" s="648">
        <v>410</v>
      </c>
      <c r="C78" s="645">
        <v>0.42359146475791898</v>
      </c>
      <c r="D78" s="645">
        <v>0.42727968096733099</v>
      </c>
      <c r="E78" s="645">
        <v>0.12431699037551899</v>
      </c>
      <c r="F78" s="645">
        <v>6.9834771566093003E-3</v>
      </c>
      <c r="G78" s="645">
        <v>1.78283918648958E-2</v>
      </c>
      <c r="H78" s="651">
        <v>1.76817762851715</v>
      </c>
    </row>
    <row r="79" spans="1:8" x14ac:dyDescent="0.2">
      <c r="A79" s="5" t="s">
        <v>95</v>
      </c>
      <c r="B79" s="647" t="s">
        <v>1</v>
      </c>
      <c r="C79" s="644" t="s">
        <v>1</v>
      </c>
      <c r="D79" s="644" t="s">
        <v>1</v>
      </c>
      <c r="E79" s="644" t="s">
        <v>1</v>
      </c>
      <c r="F79" s="644" t="s">
        <v>1</v>
      </c>
      <c r="G79" s="644" t="s">
        <v>1</v>
      </c>
      <c r="H79" s="650" t="s">
        <v>1</v>
      </c>
    </row>
    <row r="80" spans="1:8" x14ac:dyDescent="0.2">
      <c r="A80" s="2" t="s">
        <v>96</v>
      </c>
      <c r="B80" s="648">
        <v>220</v>
      </c>
      <c r="C80" s="645">
        <v>0.38192629814147899</v>
      </c>
      <c r="D80" s="645">
        <v>0.48296487331390398</v>
      </c>
      <c r="E80" s="645">
        <v>0.132522478699684</v>
      </c>
      <c r="F80" s="645">
        <v>0</v>
      </c>
      <c r="G80" s="645">
        <v>2.5863407645374502E-3</v>
      </c>
      <c r="H80" s="651">
        <v>1.75835514068604</v>
      </c>
    </row>
    <row r="81" spans="1:8" x14ac:dyDescent="0.2">
      <c r="A81" s="2" t="s">
        <v>97</v>
      </c>
      <c r="B81" s="648">
        <v>184</v>
      </c>
      <c r="C81" s="645">
        <v>0.50306385755538896</v>
      </c>
      <c r="D81" s="645">
        <v>0.347391188144684</v>
      </c>
      <c r="E81" s="645">
        <v>0.12745295464992501</v>
      </c>
      <c r="F81" s="645">
        <v>4.2020194232463802E-3</v>
      </c>
      <c r="G81" s="645">
        <v>1.7889954149723102E-2</v>
      </c>
      <c r="H81" s="651">
        <v>1.6864629983902</v>
      </c>
    </row>
    <row r="82" spans="1:8" x14ac:dyDescent="0.2">
      <c r="A82" s="2" t="s">
        <v>98</v>
      </c>
      <c r="B82" s="648">
        <v>41</v>
      </c>
      <c r="C82" s="645">
        <v>0.37808853387832603</v>
      </c>
      <c r="D82" s="645">
        <v>0.368634313344955</v>
      </c>
      <c r="E82" s="645">
        <v>0.201279401779175</v>
      </c>
      <c r="F82" s="645">
        <v>5.1997747272253002E-2</v>
      </c>
      <c r="G82" s="645">
        <v>0</v>
      </c>
      <c r="H82" s="651">
        <v>1.9271863698959399</v>
      </c>
    </row>
    <row r="83" spans="1:8" x14ac:dyDescent="0.2">
      <c r="A83" s="2" t="s">
        <v>99</v>
      </c>
      <c r="B83" s="648">
        <v>142</v>
      </c>
      <c r="C83" s="645">
        <v>0.396506637334824</v>
      </c>
      <c r="D83" s="645">
        <v>0.44267138838768</v>
      </c>
      <c r="E83" s="645">
        <v>0.10105672478675801</v>
      </c>
      <c r="F83" s="645">
        <v>1.8873143941163999E-2</v>
      </c>
      <c r="G83" s="645">
        <v>4.0892131626606001E-2</v>
      </c>
      <c r="H83" s="651">
        <v>1.86497282981873</v>
      </c>
    </row>
    <row r="84" spans="1:8" x14ac:dyDescent="0.2">
      <c r="A84" s="2" t="s">
        <v>100</v>
      </c>
      <c r="B84" s="648">
        <v>46</v>
      </c>
      <c r="C84" s="645">
        <v>0.33195430040359503</v>
      </c>
      <c r="D84" s="645">
        <v>0.59271264076232899</v>
      </c>
      <c r="E84" s="645">
        <v>7.53330588340759E-2</v>
      </c>
      <c r="F84" s="645">
        <v>0</v>
      </c>
      <c r="G84" s="645">
        <v>0</v>
      </c>
      <c r="H84" s="651">
        <v>1.7433787584304801</v>
      </c>
    </row>
    <row r="85" spans="1:8" x14ac:dyDescent="0.2">
      <c r="A85" s="2" t="s">
        <v>101</v>
      </c>
      <c r="B85" s="648">
        <v>117</v>
      </c>
      <c r="C85" s="645">
        <v>0.475279301404953</v>
      </c>
      <c r="D85" s="645">
        <v>0.39587935805320701</v>
      </c>
      <c r="E85" s="645">
        <v>6.4816318452358204E-2</v>
      </c>
      <c r="F85" s="645">
        <v>2.8680622577667202E-2</v>
      </c>
      <c r="G85" s="645">
        <v>3.5344410687684999E-2</v>
      </c>
      <c r="H85" s="651">
        <v>1.7529314756393399</v>
      </c>
    </row>
    <row r="86" spans="1:8" x14ac:dyDescent="0.2">
      <c r="A86" s="2" t="s">
        <v>102</v>
      </c>
      <c r="B86" s="648">
        <v>35</v>
      </c>
      <c r="C86" s="645">
        <v>0.29236346483230602</v>
      </c>
      <c r="D86" s="645">
        <v>0.56526136398315396</v>
      </c>
      <c r="E86" s="645">
        <v>0.12966324388980899</v>
      </c>
      <c r="F86" s="645">
        <v>1.27119170501828E-2</v>
      </c>
      <c r="G86" s="645">
        <v>0</v>
      </c>
      <c r="H86" s="651">
        <v>1.8627235889434799</v>
      </c>
    </row>
    <row r="87" spans="1:8" x14ac:dyDescent="0.2">
      <c r="A87" s="2" t="s">
        <v>103</v>
      </c>
      <c r="B87" s="648">
        <v>53</v>
      </c>
      <c r="C87" s="645">
        <v>0.472986340522766</v>
      </c>
      <c r="D87" s="645">
        <v>0.40726298093795799</v>
      </c>
      <c r="E87" s="645">
        <v>8.9055374264717102E-2</v>
      </c>
      <c r="F87" s="645">
        <v>3.0695281922817199E-2</v>
      </c>
      <c r="G87" s="645">
        <v>0</v>
      </c>
      <c r="H87" s="651">
        <v>1.6774595975875899</v>
      </c>
    </row>
    <row r="88" spans="1:8" x14ac:dyDescent="0.2">
      <c r="A88" s="2" t="s">
        <v>104</v>
      </c>
      <c r="B88" s="648">
        <v>200</v>
      </c>
      <c r="C88" s="645">
        <v>0.38734737038612399</v>
      </c>
      <c r="D88" s="645">
        <v>0.44975462555885298</v>
      </c>
      <c r="E88" s="645">
        <v>0.12377946823835401</v>
      </c>
      <c r="F88" s="645">
        <v>2.4936195462942099E-2</v>
      </c>
      <c r="G88" s="645">
        <v>1.4182333834469299E-2</v>
      </c>
      <c r="H88" s="651">
        <v>1.82885146141052</v>
      </c>
    </row>
    <row r="89" spans="1:8" x14ac:dyDescent="0.2">
      <c r="A89" s="5" t="s">
        <v>105</v>
      </c>
      <c r="B89" s="647" t="s">
        <v>1</v>
      </c>
      <c r="C89" s="644" t="s">
        <v>1</v>
      </c>
      <c r="D89" s="644" t="s">
        <v>1</v>
      </c>
      <c r="E89" s="644" t="s">
        <v>1</v>
      </c>
      <c r="F89" s="644" t="s">
        <v>1</v>
      </c>
      <c r="G89" s="644" t="s">
        <v>1</v>
      </c>
      <c r="H89" s="650" t="s">
        <v>1</v>
      </c>
    </row>
    <row r="90" spans="1:8" x14ac:dyDescent="0.2">
      <c r="A90" s="2" t="s">
        <v>106</v>
      </c>
      <c r="B90" s="648">
        <v>130</v>
      </c>
      <c r="C90" s="645">
        <v>0.46560436487197898</v>
      </c>
      <c r="D90" s="645">
        <v>0.40644040703773499</v>
      </c>
      <c r="E90" s="645">
        <v>9.0567231178283705E-2</v>
      </c>
      <c r="F90" s="645">
        <v>0</v>
      </c>
      <c r="G90" s="645">
        <v>3.7387996912002598E-2</v>
      </c>
      <c r="H90" s="651">
        <v>1.73712682723999</v>
      </c>
    </row>
    <row r="91" spans="1:8" x14ac:dyDescent="0.2">
      <c r="A91" s="2" t="s">
        <v>107</v>
      </c>
      <c r="B91" s="648">
        <v>267</v>
      </c>
      <c r="C91" s="645">
        <v>0.39199846982955899</v>
      </c>
      <c r="D91" s="645">
        <v>0.42189764976501498</v>
      </c>
      <c r="E91" s="645">
        <v>0.137775674462318</v>
      </c>
      <c r="F91" s="645">
        <v>3.4840472042560598E-2</v>
      </c>
      <c r="G91" s="645">
        <v>1.3487738557159901E-2</v>
      </c>
      <c r="H91" s="651">
        <v>1.8559213876724201</v>
      </c>
    </row>
    <row r="92" spans="1:8" x14ac:dyDescent="0.2">
      <c r="A92" s="2" t="s">
        <v>108</v>
      </c>
      <c r="B92" s="648">
        <v>488</v>
      </c>
      <c r="C92" s="645">
        <v>0.42918702960014299</v>
      </c>
      <c r="D92" s="645">
        <v>0.41372537612915</v>
      </c>
      <c r="E92" s="645">
        <v>0.12799933552741999</v>
      </c>
      <c r="F92" s="645">
        <v>1.15877212956548E-2</v>
      </c>
      <c r="G92" s="645">
        <v>1.7500529065728201E-2</v>
      </c>
      <c r="H92" s="651">
        <v>1.7744892835617101</v>
      </c>
    </row>
    <row r="93" spans="1:8" x14ac:dyDescent="0.2">
      <c r="A93" s="2" t="s">
        <v>109</v>
      </c>
      <c r="B93" s="648">
        <v>82</v>
      </c>
      <c r="C93" s="645">
        <v>0.42331251502036998</v>
      </c>
      <c r="D93" s="645">
        <v>0.55792921781539895</v>
      </c>
      <c r="E93" s="645">
        <v>1.87582839280367E-2</v>
      </c>
      <c r="F93" s="645">
        <v>0</v>
      </c>
      <c r="G93" s="645">
        <v>0</v>
      </c>
      <c r="H93" s="651">
        <v>1.5954457521438601</v>
      </c>
    </row>
    <row r="94" spans="1:8" x14ac:dyDescent="0.2">
      <c r="A94" s="5" t="s">
        <v>110</v>
      </c>
      <c r="B94" s="647" t="s">
        <v>1</v>
      </c>
      <c r="C94" s="644" t="s">
        <v>1</v>
      </c>
      <c r="D94" s="644" t="s">
        <v>1</v>
      </c>
      <c r="E94" s="644" t="s">
        <v>1</v>
      </c>
      <c r="F94" s="644" t="s">
        <v>1</v>
      </c>
      <c r="G94" s="644" t="s">
        <v>1</v>
      </c>
      <c r="H94" s="650" t="s">
        <v>1</v>
      </c>
    </row>
    <row r="95" spans="1:8" x14ac:dyDescent="0.2">
      <c r="A95" s="2" t="s">
        <v>106</v>
      </c>
      <c r="B95" s="648">
        <v>213</v>
      </c>
      <c r="C95" s="645">
        <v>0.44216987490653997</v>
      </c>
      <c r="D95" s="645">
        <v>0.41895252466201799</v>
      </c>
      <c r="E95" s="645">
        <v>0.10396800190210299</v>
      </c>
      <c r="F95" s="645">
        <v>1.13337300717831E-3</v>
      </c>
      <c r="G95" s="645">
        <v>3.3776234835386297E-2</v>
      </c>
      <c r="H95" s="651">
        <v>1.7653936147689799</v>
      </c>
    </row>
    <row r="96" spans="1:8" x14ac:dyDescent="0.2">
      <c r="A96" s="2" t="s">
        <v>107</v>
      </c>
      <c r="B96" s="648">
        <v>329</v>
      </c>
      <c r="C96" s="645">
        <v>0.382501661777496</v>
      </c>
      <c r="D96" s="645">
        <v>0.42721152305603</v>
      </c>
      <c r="E96" s="645">
        <v>0.13807661831378901</v>
      </c>
      <c r="F96" s="645">
        <v>3.0486524105072001E-2</v>
      </c>
      <c r="G96" s="645">
        <v>2.17236876487732E-2</v>
      </c>
      <c r="H96" s="651">
        <v>1.88171911239624</v>
      </c>
    </row>
    <row r="97" spans="1:8" x14ac:dyDescent="0.2">
      <c r="A97" s="2" t="s">
        <v>108</v>
      </c>
      <c r="B97" s="648">
        <v>380</v>
      </c>
      <c r="C97" s="645">
        <v>0.44982567429542503</v>
      </c>
      <c r="D97" s="645">
        <v>0.41582885384559598</v>
      </c>
      <c r="E97" s="645">
        <v>0.115675061941147</v>
      </c>
      <c r="F97" s="645">
        <v>1.37458192184567E-2</v>
      </c>
      <c r="G97" s="645">
        <v>4.92457207292318E-3</v>
      </c>
      <c r="H97" s="651">
        <v>1.7081147432327299</v>
      </c>
    </row>
    <row r="98" spans="1:8" x14ac:dyDescent="0.2">
      <c r="A98" s="2" t="s">
        <v>109</v>
      </c>
      <c r="B98" s="648">
        <v>45</v>
      </c>
      <c r="C98" s="645">
        <v>0.46789479255676297</v>
      </c>
      <c r="D98" s="645">
        <v>0.50661277770996105</v>
      </c>
      <c r="E98" s="645">
        <v>2.5492429733276398E-2</v>
      </c>
      <c r="F98" s="645">
        <v>0</v>
      </c>
      <c r="G98" s="645">
        <v>0</v>
      </c>
      <c r="H98" s="651">
        <v>1.5575976371765099</v>
      </c>
    </row>
    <row r="99" spans="1:8" x14ac:dyDescent="0.2">
      <c r="A99" s="5" t="s">
        <v>111</v>
      </c>
      <c r="B99" s="647" t="s">
        <v>1</v>
      </c>
      <c r="C99" s="644" t="s">
        <v>1</v>
      </c>
      <c r="D99" s="644" t="s">
        <v>1</v>
      </c>
      <c r="E99" s="644" t="s">
        <v>1</v>
      </c>
      <c r="F99" s="644" t="s">
        <v>1</v>
      </c>
      <c r="G99" s="644" t="s">
        <v>1</v>
      </c>
      <c r="H99" s="650" t="s">
        <v>1</v>
      </c>
    </row>
    <row r="100" spans="1:8" x14ac:dyDescent="0.2">
      <c r="A100" s="2" t="s">
        <v>112</v>
      </c>
      <c r="B100" s="648">
        <v>69</v>
      </c>
      <c r="C100" s="645">
        <v>0.30298343300819403</v>
      </c>
      <c r="D100" s="645">
        <v>0.45162644982338002</v>
      </c>
      <c r="E100" s="645">
        <v>0.21040327847003901</v>
      </c>
      <c r="F100" s="645">
        <v>7.9295840114355105E-3</v>
      </c>
      <c r="G100" s="645">
        <v>2.7057239785790398E-2</v>
      </c>
      <c r="H100" s="651">
        <v>2.0044507980346702</v>
      </c>
    </row>
    <row r="101" spans="1:8" x14ac:dyDescent="0.2">
      <c r="A101" s="2" t="s">
        <v>113</v>
      </c>
      <c r="B101" s="648">
        <v>208</v>
      </c>
      <c r="C101" s="645">
        <v>0.467085510492325</v>
      </c>
      <c r="D101" s="645">
        <v>0.38522660732269298</v>
      </c>
      <c r="E101" s="645">
        <v>0.101093232631683</v>
      </c>
      <c r="F101" s="645">
        <v>1.0442734695971E-2</v>
      </c>
      <c r="G101" s="645">
        <v>3.6151919513940797E-2</v>
      </c>
      <c r="H101" s="651">
        <v>1.76334893703461</v>
      </c>
    </row>
    <row r="102" spans="1:8" x14ac:dyDescent="0.2">
      <c r="A102" s="2" t="s">
        <v>114</v>
      </c>
      <c r="B102" s="648">
        <v>239</v>
      </c>
      <c r="C102" s="645">
        <v>0.45326566696166998</v>
      </c>
      <c r="D102" s="645">
        <v>0.43204769492149397</v>
      </c>
      <c r="E102" s="645">
        <v>9.5394819974899306E-2</v>
      </c>
      <c r="F102" s="645">
        <v>1.92918293178082E-2</v>
      </c>
      <c r="G102" s="645">
        <v>0</v>
      </c>
      <c r="H102" s="651">
        <v>1.68071281909943</v>
      </c>
    </row>
    <row r="103" spans="1:8" x14ac:dyDescent="0.2">
      <c r="A103" s="2" t="s">
        <v>115</v>
      </c>
      <c r="B103" s="648">
        <v>151</v>
      </c>
      <c r="C103" s="645">
        <v>0.39289489388465898</v>
      </c>
      <c r="D103" s="645">
        <v>0.46216264367103599</v>
      </c>
      <c r="E103" s="645">
        <v>0.117574758827686</v>
      </c>
      <c r="F103" s="645">
        <v>2.73677110671997E-2</v>
      </c>
      <c r="G103" s="645">
        <v>0</v>
      </c>
      <c r="H103" s="651">
        <v>1.7794152498245199</v>
      </c>
    </row>
    <row r="104" spans="1:8" x14ac:dyDescent="0.2">
      <c r="A104" s="2" t="s">
        <v>116</v>
      </c>
      <c r="B104" s="648">
        <v>133</v>
      </c>
      <c r="C104" s="645">
        <v>0.41148620843887301</v>
      </c>
      <c r="D104" s="645">
        <v>0.452349573373795</v>
      </c>
      <c r="E104" s="645">
        <v>0.113841705024242</v>
      </c>
      <c r="F104" s="645">
        <v>1.1888733133673699E-2</v>
      </c>
      <c r="G104" s="645">
        <v>1.04337576776743E-2</v>
      </c>
      <c r="H104" s="651">
        <v>1.75743424892426</v>
      </c>
    </row>
    <row r="105" spans="1:8" x14ac:dyDescent="0.2">
      <c r="A105" s="2" t="s">
        <v>117</v>
      </c>
      <c r="B105" s="648">
        <v>130</v>
      </c>
      <c r="C105" s="645">
        <v>0.35773736238479598</v>
      </c>
      <c r="D105" s="645">
        <v>0.45631444454193099</v>
      </c>
      <c r="E105" s="645">
        <v>0.14415410161018399</v>
      </c>
      <c r="F105" s="645">
        <v>1.88037771731615E-2</v>
      </c>
      <c r="G105" s="645">
        <v>2.2990304976701698E-2</v>
      </c>
      <c r="H105" s="651">
        <v>1.89299523830414</v>
      </c>
    </row>
    <row r="106" spans="1:8" x14ac:dyDescent="0.2">
      <c r="A106" s="2" t="s">
        <v>118</v>
      </c>
      <c r="B106" s="648">
        <v>117</v>
      </c>
      <c r="C106" s="645">
        <v>0.44734498858451799</v>
      </c>
      <c r="D106" s="645">
        <v>0.41736072301864602</v>
      </c>
      <c r="E106" s="645">
        <v>8.7391309440135997E-2</v>
      </c>
      <c r="F106" s="645">
        <v>1.19565725326538E-2</v>
      </c>
      <c r="G106" s="645">
        <v>3.5946395248174702E-2</v>
      </c>
      <c r="H106" s="651">
        <v>1.7717986106872601</v>
      </c>
    </row>
    <row r="107" spans="1:8" x14ac:dyDescent="0.2">
      <c r="A107" s="5" t="s">
        <v>111</v>
      </c>
      <c r="B107" s="647" t="s">
        <v>1</v>
      </c>
      <c r="C107" s="644" t="s">
        <v>1</v>
      </c>
      <c r="D107" s="644" t="s">
        <v>1</v>
      </c>
      <c r="E107" s="644" t="s">
        <v>1</v>
      </c>
      <c r="F107" s="644" t="s">
        <v>1</v>
      </c>
      <c r="G107" s="644" t="s">
        <v>1</v>
      </c>
      <c r="H107" s="650" t="s">
        <v>1</v>
      </c>
    </row>
    <row r="108" spans="1:8" x14ac:dyDescent="0.2">
      <c r="A108" s="2" t="s">
        <v>119</v>
      </c>
      <c r="B108" s="648">
        <v>277</v>
      </c>
      <c r="C108" s="645">
        <v>0.41107067465782199</v>
      </c>
      <c r="D108" s="645">
        <v>0.40789163112640398</v>
      </c>
      <c r="E108" s="645">
        <v>0.13840527832508101</v>
      </c>
      <c r="F108" s="645">
        <v>9.5848925411701202E-3</v>
      </c>
      <c r="G108" s="645">
        <v>3.3047527074813801E-2</v>
      </c>
      <c r="H108" s="651">
        <v>1.84564697742462</v>
      </c>
    </row>
    <row r="109" spans="1:8" x14ac:dyDescent="0.2">
      <c r="A109" s="2" t="s">
        <v>120</v>
      </c>
      <c r="B109" s="648">
        <v>322</v>
      </c>
      <c r="C109" s="645">
        <v>0.44165384769439697</v>
      </c>
      <c r="D109" s="645">
        <v>0.42071279883384699</v>
      </c>
      <c r="E109" s="645">
        <v>0.120683260262012</v>
      </c>
      <c r="F109" s="645">
        <v>1.69501006603241E-2</v>
      </c>
      <c r="G109" s="645">
        <v>0</v>
      </c>
      <c r="H109" s="651">
        <v>1.71292960643768</v>
      </c>
    </row>
    <row r="110" spans="1:8" x14ac:dyDescent="0.2">
      <c r="A110" s="2" t="s">
        <v>121</v>
      </c>
      <c r="B110" s="648">
        <v>201</v>
      </c>
      <c r="C110" s="645">
        <v>0.39985725283622697</v>
      </c>
      <c r="D110" s="645">
        <v>0.48075607419013999</v>
      </c>
      <c r="E110" s="645">
        <v>8.9612632989883395E-2</v>
      </c>
      <c r="F110" s="645">
        <v>2.2574599832296399E-2</v>
      </c>
      <c r="G110" s="645">
        <v>7.1994499303400499E-3</v>
      </c>
      <c r="H110" s="651">
        <v>1.75650298595428</v>
      </c>
    </row>
    <row r="111" spans="1:8" x14ac:dyDescent="0.2">
      <c r="A111" s="2" t="s">
        <v>122</v>
      </c>
      <c r="B111" s="648">
        <v>247</v>
      </c>
      <c r="C111" s="645">
        <v>0.399150460958481</v>
      </c>
      <c r="D111" s="645">
        <v>0.438311576843262</v>
      </c>
      <c r="E111" s="645">
        <v>0.117920592427254</v>
      </c>
      <c r="F111" s="645">
        <v>1.5639271587133401E-2</v>
      </c>
      <c r="G111" s="645">
        <v>2.897809445858E-2</v>
      </c>
      <c r="H111" s="651">
        <v>1.8369829654693599</v>
      </c>
    </row>
    <row r="112" spans="1:8" x14ac:dyDescent="0.2">
      <c r="A112" s="5" t="s">
        <v>111</v>
      </c>
      <c r="B112" s="647" t="s">
        <v>1</v>
      </c>
      <c r="C112" s="644" t="s">
        <v>1</v>
      </c>
      <c r="D112" s="644" t="s">
        <v>1</v>
      </c>
      <c r="E112" s="644" t="s">
        <v>1</v>
      </c>
      <c r="F112" s="644" t="s">
        <v>1</v>
      </c>
      <c r="G112" s="644" t="s">
        <v>1</v>
      </c>
      <c r="H112" s="650" t="s">
        <v>1</v>
      </c>
    </row>
    <row r="113" spans="1:8" x14ac:dyDescent="0.2">
      <c r="A113" s="2" t="s">
        <v>119</v>
      </c>
      <c r="B113" s="648">
        <v>277</v>
      </c>
      <c r="C113" s="645">
        <v>0.41107067465782199</v>
      </c>
      <c r="D113" s="645">
        <v>0.40789163112640398</v>
      </c>
      <c r="E113" s="645">
        <v>0.13840527832508101</v>
      </c>
      <c r="F113" s="645">
        <v>9.5848925411701202E-3</v>
      </c>
      <c r="G113" s="645">
        <v>3.3047527074813801E-2</v>
      </c>
      <c r="H113" s="651">
        <v>1.84564697742462</v>
      </c>
    </row>
    <row r="114" spans="1:8" x14ac:dyDescent="0.2">
      <c r="A114" s="2" t="s">
        <v>123</v>
      </c>
      <c r="B114" s="648">
        <v>390</v>
      </c>
      <c r="C114" s="645">
        <v>0.42870363593101501</v>
      </c>
      <c r="D114" s="645">
        <v>0.44430005550384499</v>
      </c>
      <c r="E114" s="645">
        <v>0.10441879183053999</v>
      </c>
      <c r="F114" s="645">
        <v>2.2577526047825799E-2</v>
      </c>
      <c r="G114" s="645">
        <v>0</v>
      </c>
      <c r="H114" s="651">
        <v>1.72087025642395</v>
      </c>
    </row>
    <row r="115" spans="1:8" x14ac:dyDescent="0.2">
      <c r="A115" s="2" t="s">
        <v>124</v>
      </c>
      <c r="B115" s="648">
        <v>380</v>
      </c>
      <c r="C115" s="645">
        <v>0.40465238690376298</v>
      </c>
      <c r="D115" s="645">
        <v>0.44457271695137002</v>
      </c>
      <c r="E115" s="645">
        <v>0.11610135436058</v>
      </c>
      <c r="F115" s="645">
        <v>1.39664802700281E-2</v>
      </c>
      <c r="G115" s="645">
        <v>2.0707068964838999E-2</v>
      </c>
      <c r="H115" s="651">
        <v>1.80150318145752</v>
      </c>
    </row>
    <row r="116" spans="1:8" x14ac:dyDescent="0.2">
      <c r="A116" s="5" t="s">
        <v>125</v>
      </c>
      <c r="B116" s="647" t="s">
        <v>1</v>
      </c>
      <c r="C116" s="644" t="s">
        <v>1</v>
      </c>
      <c r="D116" s="644" t="s">
        <v>1</v>
      </c>
      <c r="E116" s="644" t="s">
        <v>1</v>
      </c>
      <c r="F116" s="644" t="s">
        <v>1</v>
      </c>
      <c r="G116" s="644" t="s">
        <v>1</v>
      </c>
      <c r="H116" s="650" t="s">
        <v>1</v>
      </c>
    </row>
    <row r="117" spans="1:8" x14ac:dyDescent="0.2">
      <c r="A117" s="2" t="s">
        <v>126</v>
      </c>
      <c r="B117" s="648">
        <v>153</v>
      </c>
      <c r="C117" s="645">
        <v>0.46250933408737199</v>
      </c>
      <c r="D117" s="645">
        <v>0.40843993425369302</v>
      </c>
      <c r="E117" s="645">
        <v>9.3779802322387695E-2</v>
      </c>
      <c r="F117" s="645">
        <v>1.57002825289965E-3</v>
      </c>
      <c r="G117" s="645">
        <v>3.3700913190841703E-2</v>
      </c>
      <c r="H117" s="651">
        <v>1.73551332950592</v>
      </c>
    </row>
    <row r="118" spans="1:8" x14ac:dyDescent="0.2">
      <c r="A118" s="2" t="s">
        <v>127</v>
      </c>
      <c r="B118" s="648">
        <v>37</v>
      </c>
      <c r="C118" s="645">
        <v>0.49855431914329501</v>
      </c>
      <c r="D118" s="645">
        <v>0.36127737164497398</v>
      </c>
      <c r="E118" s="645">
        <v>8.7395146489143399E-2</v>
      </c>
      <c r="F118" s="645">
        <v>0</v>
      </c>
      <c r="G118" s="645">
        <v>5.2773151546716697E-2</v>
      </c>
      <c r="H118" s="651">
        <v>1.74716031551361</v>
      </c>
    </row>
    <row r="119" spans="1:8" x14ac:dyDescent="0.2">
      <c r="A119" s="2" t="s">
        <v>128</v>
      </c>
      <c r="B119" s="648">
        <v>66</v>
      </c>
      <c r="C119" s="645">
        <v>0.33316713571548501</v>
      </c>
      <c r="D119" s="645">
        <v>0.51443171501159701</v>
      </c>
      <c r="E119" s="645">
        <v>0.15240113437175801</v>
      </c>
      <c r="F119" s="645">
        <v>0</v>
      </c>
      <c r="G119" s="645">
        <v>0</v>
      </c>
      <c r="H119" s="651">
        <v>1.8192340135574301</v>
      </c>
    </row>
    <row r="120" spans="1:8" x14ac:dyDescent="0.2">
      <c r="A120" s="2" t="s">
        <v>129</v>
      </c>
      <c r="B120" s="648">
        <v>141</v>
      </c>
      <c r="C120" s="645">
        <v>0.38462892174720797</v>
      </c>
      <c r="D120" s="645">
        <v>0.39116379618644698</v>
      </c>
      <c r="E120" s="645">
        <v>0.14759580790996599</v>
      </c>
      <c r="F120" s="645">
        <v>6.65789395570755E-2</v>
      </c>
      <c r="G120" s="645">
        <v>1.00325457751751E-2</v>
      </c>
      <c r="H120" s="651">
        <v>1.9262224435806301</v>
      </c>
    </row>
    <row r="121" spans="1:8" x14ac:dyDescent="0.2">
      <c r="A121" s="2" t="s">
        <v>130</v>
      </c>
      <c r="B121" s="648">
        <v>147</v>
      </c>
      <c r="C121" s="645">
        <v>0.364442408084869</v>
      </c>
      <c r="D121" s="645">
        <v>0.46053540706634499</v>
      </c>
      <c r="E121" s="645">
        <v>0.12978902459144601</v>
      </c>
      <c r="F121" s="645">
        <v>4.6136099845171001E-3</v>
      </c>
      <c r="G121" s="645">
        <v>4.0619540959596599E-2</v>
      </c>
      <c r="H121" s="651">
        <v>1.8964323997497601</v>
      </c>
    </row>
    <row r="122" spans="1:8" x14ac:dyDescent="0.2">
      <c r="A122" s="2" t="s">
        <v>131</v>
      </c>
      <c r="B122" s="648">
        <v>102</v>
      </c>
      <c r="C122" s="645">
        <v>0.47067236900329601</v>
      </c>
      <c r="D122" s="645">
        <v>0.41459190845489502</v>
      </c>
      <c r="E122" s="645">
        <v>0.10945350676774999</v>
      </c>
      <c r="F122" s="645">
        <v>0</v>
      </c>
      <c r="G122" s="645">
        <v>5.2822311408817803E-3</v>
      </c>
      <c r="H122" s="651">
        <v>1.6546277999877901</v>
      </c>
    </row>
    <row r="123" spans="1:8" x14ac:dyDescent="0.2">
      <c r="A123" s="2" t="s">
        <v>132</v>
      </c>
      <c r="B123" s="648">
        <v>47</v>
      </c>
      <c r="C123" s="645">
        <v>0.42634642124175998</v>
      </c>
      <c r="D123" s="645">
        <v>0.50064170360565197</v>
      </c>
      <c r="E123" s="645">
        <v>5.4954059422016102E-2</v>
      </c>
      <c r="F123" s="645">
        <v>1.80578120052814E-2</v>
      </c>
      <c r="G123" s="645">
        <v>0</v>
      </c>
      <c r="H123" s="651">
        <v>1.66472327709198</v>
      </c>
    </row>
    <row r="124" spans="1:8" x14ac:dyDescent="0.2">
      <c r="A124" s="3" t="s">
        <v>133</v>
      </c>
      <c r="B124" s="649">
        <v>274</v>
      </c>
      <c r="C124" s="646">
        <v>0.45634156465530401</v>
      </c>
      <c r="D124" s="646">
        <v>0.40183654427528398</v>
      </c>
      <c r="E124" s="646">
        <v>0.119764231145382</v>
      </c>
      <c r="F124" s="646">
        <v>1.6885861754417399E-2</v>
      </c>
      <c r="G124" s="646">
        <v>5.1718056201934797E-3</v>
      </c>
      <c r="H124" s="652">
        <v>1.7127097845077499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428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56" t="s">
        <v>1</v>
      </c>
      <c r="C6" s="653" t="s">
        <v>1</v>
      </c>
      <c r="D6" s="653" t="s">
        <v>1</v>
      </c>
      <c r="E6" s="653" t="s">
        <v>1</v>
      </c>
      <c r="F6" s="653" t="s">
        <v>1</v>
      </c>
      <c r="G6" s="653" t="s">
        <v>1</v>
      </c>
      <c r="H6" s="659" t="s">
        <v>1</v>
      </c>
    </row>
    <row r="7" spans="1:8" x14ac:dyDescent="0.2">
      <c r="A7" s="2" t="s">
        <v>26</v>
      </c>
      <c r="B7" s="657">
        <v>1056</v>
      </c>
      <c r="C7" s="654">
        <v>0.44691404700279203</v>
      </c>
      <c r="D7" s="654">
        <v>0.37776568531990101</v>
      </c>
      <c r="E7" s="654">
        <v>0.13073226809501601</v>
      </c>
      <c r="F7" s="654">
        <v>3.4787621349096298E-2</v>
      </c>
      <c r="G7" s="654">
        <v>9.8003828898072208E-3</v>
      </c>
      <c r="H7" s="660">
        <v>1.7827945947647099</v>
      </c>
    </row>
    <row r="8" spans="1:8" x14ac:dyDescent="0.2">
      <c r="A8" s="5" t="s">
        <v>27</v>
      </c>
      <c r="B8" s="656" t="s">
        <v>1</v>
      </c>
      <c r="C8" s="653" t="s">
        <v>1</v>
      </c>
      <c r="D8" s="653" t="s">
        <v>1</v>
      </c>
      <c r="E8" s="653" t="s">
        <v>1</v>
      </c>
      <c r="F8" s="653" t="s">
        <v>1</v>
      </c>
      <c r="G8" s="653" t="s">
        <v>1</v>
      </c>
      <c r="H8" s="659" t="s">
        <v>1</v>
      </c>
    </row>
    <row r="9" spans="1:8" x14ac:dyDescent="0.2">
      <c r="A9" s="2" t="s">
        <v>28</v>
      </c>
      <c r="B9" s="657">
        <v>364</v>
      </c>
      <c r="C9" s="654">
        <v>0.35382860898971602</v>
      </c>
      <c r="D9" s="654">
        <v>0.40394523739814803</v>
      </c>
      <c r="E9" s="654">
        <v>0.16482436656951899</v>
      </c>
      <c r="F9" s="654">
        <v>5.8084372431039803E-2</v>
      </c>
      <c r="G9" s="654">
        <v>1.93174108862877E-2</v>
      </c>
      <c r="H9" s="660">
        <v>1.9851167201995801</v>
      </c>
    </row>
    <row r="10" spans="1:8" x14ac:dyDescent="0.2">
      <c r="A10" s="2" t="s">
        <v>29</v>
      </c>
      <c r="B10" s="657">
        <v>45</v>
      </c>
      <c r="C10" s="654">
        <v>0.317780822515488</v>
      </c>
      <c r="D10" s="654">
        <v>0.46475818753242498</v>
      </c>
      <c r="E10" s="654">
        <v>0.21746100485324901</v>
      </c>
      <c r="F10" s="654">
        <v>0</v>
      </c>
      <c r="G10" s="654">
        <v>0</v>
      </c>
      <c r="H10" s="660">
        <v>1.89968025684357</v>
      </c>
    </row>
    <row r="11" spans="1:8" x14ac:dyDescent="0.2">
      <c r="A11" s="2" t="s">
        <v>30</v>
      </c>
      <c r="B11" s="657">
        <v>148</v>
      </c>
      <c r="C11" s="654">
        <v>0.539339900016785</v>
      </c>
      <c r="D11" s="654">
        <v>0.38544192910194403</v>
      </c>
      <c r="E11" s="654">
        <v>7.5218141078949002E-2</v>
      </c>
      <c r="F11" s="654">
        <v>0</v>
      </c>
      <c r="G11" s="654">
        <v>0</v>
      </c>
      <c r="H11" s="660">
        <v>1.53587818145752</v>
      </c>
    </row>
    <row r="12" spans="1:8" x14ac:dyDescent="0.2">
      <c r="A12" s="2" t="s">
        <v>31</v>
      </c>
      <c r="B12" s="657">
        <v>192</v>
      </c>
      <c r="C12" s="654">
        <v>0.54556429386138905</v>
      </c>
      <c r="D12" s="654">
        <v>0.32589933276176503</v>
      </c>
      <c r="E12" s="654">
        <v>0.104716554284096</v>
      </c>
      <c r="F12" s="654">
        <v>1.8098643049597699E-2</v>
      </c>
      <c r="G12" s="654">
        <v>5.7211713865399404E-3</v>
      </c>
      <c r="H12" s="660">
        <v>1.6125130653381301</v>
      </c>
    </row>
    <row r="13" spans="1:8" x14ac:dyDescent="0.2">
      <c r="A13" s="2" t="s">
        <v>32</v>
      </c>
      <c r="B13" s="657">
        <v>99</v>
      </c>
      <c r="C13" s="654">
        <v>0.60898727178573597</v>
      </c>
      <c r="D13" s="654">
        <v>0.27677729725837702</v>
      </c>
      <c r="E13" s="654">
        <v>9.9443979561328902E-2</v>
      </c>
      <c r="F13" s="654">
        <v>1.47914253175259E-2</v>
      </c>
      <c r="G13" s="654">
        <v>0</v>
      </c>
      <c r="H13" s="660">
        <v>1.5200395584106401</v>
      </c>
    </row>
    <row r="14" spans="1:8" x14ac:dyDescent="0.2">
      <c r="A14" s="2" t="s">
        <v>33</v>
      </c>
      <c r="B14" s="657">
        <v>174</v>
      </c>
      <c r="C14" s="654">
        <v>0.50477796792983998</v>
      </c>
      <c r="D14" s="654">
        <v>0.42048779129982</v>
      </c>
      <c r="E14" s="654">
        <v>7.4734233319759397E-2</v>
      </c>
      <c r="F14" s="654">
        <v>0</v>
      </c>
      <c r="G14" s="654">
        <v>0</v>
      </c>
      <c r="H14" s="660">
        <v>1.56995630264282</v>
      </c>
    </row>
    <row r="15" spans="1:8" x14ac:dyDescent="0.2">
      <c r="A15" s="5" t="s">
        <v>34</v>
      </c>
      <c r="B15" s="656" t="s">
        <v>1</v>
      </c>
      <c r="C15" s="653" t="s">
        <v>1</v>
      </c>
      <c r="D15" s="653" t="s">
        <v>1</v>
      </c>
      <c r="E15" s="653" t="s">
        <v>1</v>
      </c>
      <c r="F15" s="653" t="s">
        <v>1</v>
      </c>
      <c r="G15" s="653" t="s">
        <v>1</v>
      </c>
      <c r="H15" s="659" t="s">
        <v>1</v>
      </c>
    </row>
    <row r="16" spans="1:8" x14ac:dyDescent="0.2">
      <c r="A16" s="2" t="s">
        <v>35</v>
      </c>
      <c r="B16" s="657">
        <v>669</v>
      </c>
      <c r="C16" s="654">
        <v>0.43165248632431003</v>
      </c>
      <c r="D16" s="654">
        <v>0.394628465175629</v>
      </c>
      <c r="E16" s="654">
        <v>0.12380139529705</v>
      </c>
      <c r="F16" s="654">
        <v>3.429239615798E-2</v>
      </c>
      <c r="G16" s="654">
        <v>1.5625260770320899E-2</v>
      </c>
      <c r="H16" s="660">
        <v>1.8076095581054701</v>
      </c>
    </row>
    <row r="17" spans="1:8" x14ac:dyDescent="0.2">
      <c r="A17" s="2" t="s">
        <v>36</v>
      </c>
      <c r="B17" s="657">
        <v>47</v>
      </c>
      <c r="C17" s="654">
        <v>0.54362595081329301</v>
      </c>
      <c r="D17" s="654">
        <v>0.30770257115364102</v>
      </c>
      <c r="E17" s="654">
        <v>0.14867144823074299</v>
      </c>
      <c r="F17" s="654">
        <v>0</v>
      </c>
      <c r="G17" s="654">
        <v>0</v>
      </c>
      <c r="H17" s="660">
        <v>1.6050454378128101</v>
      </c>
    </row>
    <row r="18" spans="1:8" x14ac:dyDescent="0.2">
      <c r="A18" s="2" t="s">
        <v>37</v>
      </c>
      <c r="B18" s="657">
        <v>257</v>
      </c>
      <c r="C18" s="654">
        <v>0.50449335575103804</v>
      </c>
      <c r="D18" s="654">
        <v>0.37470778822898898</v>
      </c>
      <c r="E18" s="654">
        <v>0.11423817276954699</v>
      </c>
      <c r="F18" s="654">
        <v>6.5606790594756603E-3</v>
      </c>
      <c r="G18" s="654">
        <v>0</v>
      </c>
      <c r="H18" s="660">
        <v>1.6228661537170399</v>
      </c>
    </row>
    <row r="19" spans="1:8" x14ac:dyDescent="0.2">
      <c r="A19" s="2" t="s">
        <v>38</v>
      </c>
      <c r="B19" s="657">
        <v>56</v>
      </c>
      <c r="C19" s="654">
        <v>0.28627035021781899</v>
      </c>
      <c r="D19" s="654">
        <v>0.38071680068969699</v>
      </c>
      <c r="E19" s="654">
        <v>0.17402139306068401</v>
      </c>
      <c r="F19" s="654">
        <v>0.15899142622947701</v>
      </c>
      <c r="G19" s="654">
        <v>0</v>
      </c>
      <c r="H19" s="660">
        <v>2.2057337760925302</v>
      </c>
    </row>
    <row r="20" spans="1:8" x14ac:dyDescent="0.2">
      <c r="A20" s="5" t="s">
        <v>39</v>
      </c>
      <c r="B20" s="656" t="s">
        <v>1</v>
      </c>
      <c r="C20" s="653" t="s">
        <v>1</v>
      </c>
      <c r="D20" s="653" t="s">
        <v>1</v>
      </c>
      <c r="E20" s="653" t="s">
        <v>1</v>
      </c>
      <c r="F20" s="653" t="s">
        <v>1</v>
      </c>
      <c r="G20" s="653" t="s">
        <v>1</v>
      </c>
      <c r="H20" s="659" t="s">
        <v>1</v>
      </c>
    </row>
    <row r="21" spans="1:8" x14ac:dyDescent="0.2">
      <c r="A21" s="2" t="s">
        <v>35</v>
      </c>
      <c r="B21" s="657">
        <v>669</v>
      </c>
      <c r="C21" s="654">
        <v>0.43165248632431003</v>
      </c>
      <c r="D21" s="654">
        <v>0.394628465175629</v>
      </c>
      <c r="E21" s="654">
        <v>0.12380139529705</v>
      </c>
      <c r="F21" s="654">
        <v>3.429239615798E-2</v>
      </c>
      <c r="G21" s="654">
        <v>1.5625260770320899E-2</v>
      </c>
      <c r="H21" s="660">
        <v>1.8076095581054701</v>
      </c>
    </row>
    <row r="22" spans="1:8" x14ac:dyDescent="0.2">
      <c r="A22" s="2" t="s">
        <v>40</v>
      </c>
      <c r="B22" s="657">
        <v>21</v>
      </c>
      <c r="C22" s="654" t="s">
        <v>1</v>
      </c>
      <c r="D22" s="654" t="s">
        <v>1</v>
      </c>
      <c r="E22" s="654" t="s">
        <v>1</v>
      </c>
      <c r="F22" s="654" t="s">
        <v>1</v>
      </c>
      <c r="G22" s="654" t="s">
        <v>1</v>
      </c>
      <c r="H22" s="660" t="s">
        <v>1</v>
      </c>
    </row>
    <row r="23" spans="1:8" x14ac:dyDescent="0.2">
      <c r="A23" s="2" t="s">
        <v>41</v>
      </c>
      <c r="B23" s="657">
        <v>24</v>
      </c>
      <c r="C23" s="654" t="s">
        <v>1</v>
      </c>
      <c r="D23" s="654" t="s">
        <v>1</v>
      </c>
      <c r="E23" s="654" t="s">
        <v>1</v>
      </c>
      <c r="F23" s="654" t="s">
        <v>1</v>
      </c>
      <c r="G23" s="654" t="s">
        <v>1</v>
      </c>
      <c r="H23" s="660" t="s">
        <v>1</v>
      </c>
    </row>
    <row r="24" spans="1:8" x14ac:dyDescent="0.2">
      <c r="A24" s="2" t="s">
        <v>42</v>
      </c>
      <c r="B24" s="657">
        <v>2</v>
      </c>
      <c r="C24" s="654" t="s">
        <v>1</v>
      </c>
      <c r="D24" s="654" t="s">
        <v>1</v>
      </c>
      <c r="E24" s="654" t="s">
        <v>1</v>
      </c>
      <c r="F24" s="654" t="s">
        <v>1</v>
      </c>
      <c r="G24" s="654" t="s">
        <v>1</v>
      </c>
      <c r="H24" s="660" t="s">
        <v>1</v>
      </c>
    </row>
    <row r="25" spans="1:8" x14ac:dyDescent="0.2">
      <c r="A25" s="2" t="s">
        <v>43</v>
      </c>
      <c r="B25" s="657">
        <v>3</v>
      </c>
      <c r="C25" s="654" t="s">
        <v>1</v>
      </c>
      <c r="D25" s="654" t="s">
        <v>1</v>
      </c>
      <c r="E25" s="654" t="s">
        <v>1</v>
      </c>
      <c r="F25" s="654" t="s">
        <v>1</v>
      </c>
      <c r="G25" s="654" t="s">
        <v>1</v>
      </c>
      <c r="H25" s="660" t="s">
        <v>1</v>
      </c>
    </row>
    <row r="26" spans="1:8" x14ac:dyDescent="0.2">
      <c r="A26" s="2" t="s">
        <v>37</v>
      </c>
      <c r="B26" s="657">
        <v>257</v>
      </c>
      <c r="C26" s="654">
        <v>0.50449335575103804</v>
      </c>
      <c r="D26" s="654">
        <v>0.37470778822898898</v>
      </c>
      <c r="E26" s="654">
        <v>0.11423817276954699</v>
      </c>
      <c r="F26" s="654">
        <v>6.5606790594756603E-3</v>
      </c>
      <c r="G26" s="654">
        <v>0</v>
      </c>
      <c r="H26" s="660">
        <v>1.6228661537170399</v>
      </c>
    </row>
    <row r="27" spans="1:8" x14ac:dyDescent="0.2">
      <c r="A27" s="2" t="s">
        <v>44</v>
      </c>
      <c r="B27" s="657">
        <v>9</v>
      </c>
      <c r="C27" s="654" t="s">
        <v>1</v>
      </c>
      <c r="D27" s="654" t="s">
        <v>1</v>
      </c>
      <c r="E27" s="654" t="s">
        <v>1</v>
      </c>
      <c r="F27" s="654" t="s">
        <v>1</v>
      </c>
      <c r="G27" s="654" t="s">
        <v>1</v>
      </c>
      <c r="H27" s="660" t="s">
        <v>1</v>
      </c>
    </row>
    <row r="28" spans="1:8" x14ac:dyDescent="0.2">
      <c r="A28" s="2" t="s">
        <v>45</v>
      </c>
      <c r="B28" s="657">
        <v>44</v>
      </c>
      <c r="C28" s="654">
        <v>0.25371816754341098</v>
      </c>
      <c r="D28" s="654">
        <v>0.43345886468887301</v>
      </c>
      <c r="E28" s="654">
        <v>0.178607597947121</v>
      </c>
      <c r="F28" s="654">
        <v>0.13421538472175601</v>
      </c>
      <c r="G28" s="654">
        <v>0</v>
      </c>
      <c r="H28" s="660">
        <v>2.19332027435303</v>
      </c>
    </row>
    <row r="29" spans="1:8" x14ac:dyDescent="0.2">
      <c r="A29" s="5" t="s">
        <v>46</v>
      </c>
      <c r="B29" s="656" t="s">
        <v>1</v>
      </c>
      <c r="C29" s="653" t="s">
        <v>1</v>
      </c>
      <c r="D29" s="653" t="s">
        <v>1</v>
      </c>
      <c r="E29" s="653" t="s">
        <v>1</v>
      </c>
      <c r="F29" s="653" t="s">
        <v>1</v>
      </c>
      <c r="G29" s="653" t="s">
        <v>1</v>
      </c>
      <c r="H29" s="659" t="s">
        <v>1</v>
      </c>
    </row>
    <row r="30" spans="1:8" x14ac:dyDescent="0.2">
      <c r="A30" s="2" t="s">
        <v>47</v>
      </c>
      <c r="B30" s="657">
        <v>64</v>
      </c>
      <c r="C30" s="654">
        <v>0.41599372029304499</v>
      </c>
      <c r="D30" s="654">
        <v>0.28761655092239402</v>
      </c>
      <c r="E30" s="654">
        <v>0.22599254548549699</v>
      </c>
      <c r="F30" s="654">
        <v>5.5978652089834199E-2</v>
      </c>
      <c r="G30" s="654">
        <v>1.4418534934520701E-2</v>
      </c>
      <c r="H30" s="660">
        <v>1.9652117490768399</v>
      </c>
    </row>
    <row r="31" spans="1:8" x14ac:dyDescent="0.2">
      <c r="A31" s="2" t="s">
        <v>48</v>
      </c>
      <c r="B31" s="657">
        <v>260</v>
      </c>
      <c r="C31" s="654">
        <v>0.44154030084610002</v>
      </c>
      <c r="D31" s="654">
        <v>0.38931897282600397</v>
      </c>
      <c r="E31" s="654">
        <v>0.101347923278809</v>
      </c>
      <c r="F31" s="654">
        <v>4.2972829192876802E-2</v>
      </c>
      <c r="G31" s="654">
        <v>2.48199440538883E-2</v>
      </c>
      <c r="H31" s="660">
        <v>1.82021307945251</v>
      </c>
    </row>
    <row r="32" spans="1:8" x14ac:dyDescent="0.2">
      <c r="A32" s="2" t="s">
        <v>49</v>
      </c>
      <c r="B32" s="657">
        <v>182</v>
      </c>
      <c r="C32" s="654">
        <v>0.45556545257568398</v>
      </c>
      <c r="D32" s="654">
        <v>0.42970120906829801</v>
      </c>
      <c r="E32" s="654">
        <v>8.21198970079422E-2</v>
      </c>
      <c r="F32" s="654">
        <v>3.0561184510588601E-2</v>
      </c>
      <c r="G32" s="654">
        <v>2.05225870013237E-3</v>
      </c>
      <c r="H32" s="660">
        <v>1.6938335895538299</v>
      </c>
    </row>
    <row r="33" spans="1:8" x14ac:dyDescent="0.2">
      <c r="A33" s="2" t="s">
        <v>50</v>
      </c>
      <c r="B33" s="657">
        <v>462</v>
      </c>
      <c r="C33" s="654">
        <v>0.49135366082191501</v>
      </c>
      <c r="D33" s="654">
        <v>0.363096714019775</v>
      </c>
      <c r="E33" s="654">
        <v>0.119075551629066</v>
      </c>
      <c r="F33" s="654">
        <v>2.5075949728488901E-2</v>
      </c>
      <c r="G33" s="654">
        <v>1.39811960980296E-3</v>
      </c>
      <c r="H33" s="660">
        <v>1.68206810951233</v>
      </c>
    </row>
    <row r="34" spans="1:8" x14ac:dyDescent="0.2">
      <c r="A34" s="5" t="s">
        <v>51</v>
      </c>
      <c r="B34" s="656" t="s">
        <v>1</v>
      </c>
      <c r="C34" s="653" t="s">
        <v>1</v>
      </c>
      <c r="D34" s="653" t="s">
        <v>1</v>
      </c>
      <c r="E34" s="653" t="s">
        <v>1</v>
      </c>
      <c r="F34" s="653" t="s">
        <v>1</v>
      </c>
      <c r="G34" s="653" t="s">
        <v>1</v>
      </c>
      <c r="H34" s="659" t="s">
        <v>1</v>
      </c>
    </row>
    <row r="35" spans="1:8" x14ac:dyDescent="0.2">
      <c r="A35" s="2" t="s">
        <v>52</v>
      </c>
      <c r="B35" s="657">
        <v>366</v>
      </c>
      <c r="C35" s="654">
        <v>0.42607998847961398</v>
      </c>
      <c r="D35" s="654">
        <v>0.38394737243652299</v>
      </c>
      <c r="E35" s="654">
        <v>0.12406600266695</v>
      </c>
      <c r="F35" s="654">
        <v>4.7955848276615101E-2</v>
      </c>
      <c r="G35" s="654">
        <v>1.7950817942619299E-2</v>
      </c>
      <c r="H35" s="660">
        <v>1.84775018692017</v>
      </c>
    </row>
    <row r="36" spans="1:8" x14ac:dyDescent="0.2">
      <c r="A36" s="2" t="s">
        <v>53</v>
      </c>
      <c r="B36" s="657">
        <v>432</v>
      </c>
      <c r="C36" s="654">
        <v>0.46640312671661399</v>
      </c>
      <c r="D36" s="654">
        <v>0.366571694612503</v>
      </c>
      <c r="E36" s="654">
        <v>0.13731953501701399</v>
      </c>
      <c r="F36" s="654">
        <v>2.6876468211412399E-2</v>
      </c>
      <c r="G36" s="654">
        <v>2.8291658964008102E-3</v>
      </c>
      <c r="H36" s="660">
        <v>1.7331568002700799</v>
      </c>
    </row>
    <row r="37" spans="1:8" x14ac:dyDescent="0.2">
      <c r="A37" s="2" t="s">
        <v>54</v>
      </c>
      <c r="B37" s="657">
        <v>134</v>
      </c>
      <c r="C37" s="654">
        <v>0.41697919368743902</v>
      </c>
      <c r="D37" s="654">
        <v>0.47366499900817899</v>
      </c>
      <c r="E37" s="654">
        <v>9.5216862857341794E-2</v>
      </c>
      <c r="F37" s="654">
        <v>1.4138943515718001E-2</v>
      </c>
      <c r="G37" s="654">
        <v>0</v>
      </c>
      <c r="H37" s="660">
        <v>1.7065155506134</v>
      </c>
    </row>
    <row r="38" spans="1:8" x14ac:dyDescent="0.2">
      <c r="A38" s="2" t="s">
        <v>55</v>
      </c>
      <c r="B38" s="657">
        <v>115</v>
      </c>
      <c r="C38" s="654">
        <v>0.54253154993057295</v>
      </c>
      <c r="D38" s="654">
        <v>0.27682554721832298</v>
      </c>
      <c r="E38" s="654">
        <v>0.18064290285110499</v>
      </c>
      <c r="F38" s="654">
        <v>0</v>
      </c>
      <c r="G38" s="654">
        <v>0</v>
      </c>
      <c r="H38" s="660">
        <v>1.63811135292053</v>
      </c>
    </row>
    <row r="39" spans="1:8" x14ac:dyDescent="0.2">
      <c r="A39" s="5" t="s">
        <v>56</v>
      </c>
      <c r="B39" s="656" t="s">
        <v>1</v>
      </c>
      <c r="C39" s="653" t="s">
        <v>1</v>
      </c>
      <c r="D39" s="653" t="s">
        <v>1</v>
      </c>
      <c r="E39" s="653" t="s">
        <v>1</v>
      </c>
      <c r="F39" s="653" t="s">
        <v>1</v>
      </c>
      <c r="G39" s="653" t="s">
        <v>1</v>
      </c>
      <c r="H39" s="659" t="s">
        <v>1</v>
      </c>
    </row>
    <row r="40" spans="1:8" x14ac:dyDescent="0.2">
      <c r="A40" s="2" t="s">
        <v>57</v>
      </c>
      <c r="B40" s="657">
        <v>915</v>
      </c>
      <c r="C40" s="654">
        <v>0.42919263243675199</v>
      </c>
      <c r="D40" s="654">
        <v>0.39832428097724898</v>
      </c>
      <c r="E40" s="654">
        <v>0.12787114083766901</v>
      </c>
      <c r="F40" s="654">
        <v>3.5887975245714201E-2</v>
      </c>
      <c r="G40" s="654">
        <v>8.72395467013121E-3</v>
      </c>
      <c r="H40" s="660">
        <v>1.796626329422</v>
      </c>
    </row>
    <row r="41" spans="1:8" x14ac:dyDescent="0.2">
      <c r="A41" s="2" t="s">
        <v>58</v>
      </c>
      <c r="B41" s="657">
        <v>111</v>
      </c>
      <c r="C41" s="654">
        <v>0.51607888936996504</v>
      </c>
      <c r="D41" s="654">
        <v>0.29705888032913202</v>
      </c>
      <c r="E41" s="654">
        <v>0.13999570906162301</v>
      </c>
      <c r="F41" s="654">
        <v>3.1244369223713899E-2</v>
      </c>
      <c r="G41" s="654">
        <v>1.5622184611856899E-2</v>
      </c>
      <c r="H41" s="660">
        <v>1.7332721948623699</v>
      </c>
    </row>
    <row r="42" spans="1:8" x14ac:dyDescent="0.2">
      <c r="A42" s="5" t="s">
        <v>59</v>
      </c>
      <c r="B42" s="656" t="s">
        <v>1</v>
      </c>
      <c r="C42" s="653" t="s">
        <v>1</v>
      </c>
      <c r="D42" s="653" t="s">
        <v>1</v>
      </c>
      <c r="E42" s="653" t="s">
        <v>1</v>
      </c>
      <c r="F42" s="653" t="s">
        <v>1</v>
      </c>
      <c r="G42" s="653" t="s">
        <v>1</v>
      </c>
      <c r="H42" s="659" t="s">
        <v>1</v>
      </c>
    </row>
    <row r="43" spans="1:8" x14ac:dyDescent="0.2">
      <c r="A43" s="2" t="s">
        <v>60</v>
      </c>
      <c r="B43" s="657">
        <v>802</v>
      </c>
      <c r="C43" s="654">
        <v>0.44724363088607799</v>
      </c>
      <c r="D43" s="654">
        <v>0.40025255084037797</v>
      </c>
      <c r="E43" s="654">
        <v>0.116174422204494</v>
      </c>
      <c r="F43" s="654">
        <v>3.05154323577881E-2</v>
      </c>
      <c r="G43" s="654">
        <v>5.8139516040682801E-3</v>
      </c>
      <c r="H43" s="660">
        <v>1.74740350246429</v>
      </c>
    </row>
    <row r="44" spans="1:8" x14ac:dyDescent="0.2">
      <c r="A44" s="2" t="s">
        <v>61</v>
      </c>
      <c r="B44" s="657">
        <v>142</v>
      </c>
      <c r="C44" s="654">
        <v>0.324583679437637</v>
      </c>
      <c r="D44" s="654">
        <v>0.39158955216407798</v>
      </c>
      <c r="E44" s="654">
        <v>0.19154311716556499</v>
      </c>
      <c r="F44" s="654">
        <v>6.6450379788875594E-2</v>
      </c>
      <c r="G44" s="654">
        <v>2.5833290070295299E-2</v>
      </c>
      <c r="H44" s="660">
        <v>2.07736015319824</v>
      </c>
    </row>
    <row r="45" spans="1:8" x14ac:dyDescent="0.2">
      <c r="A45" s="2" t="s">
        <v>62</v>
      </c>
      <c r="B45" s="657">
        <v>96</v>
      </c>
      <c r="C45" s="654">
        <v>0.52086049318313599</v>
      </c>
      <c r="D45" s="654">
        <v>0.276835918426514</v>
      </c>
      <c r="E45" s="654">
        <v>0.14899615943431899</v>
      </c>
      <c r="F45" s="654">
        <v>3.5538293421268498E-2</v>
      </c>
      <c r="G45" s="654">
        <v>1.77691467106342E-2</v>
      </c>
      <c r="H45" s="660">
        <v>1.75251972675323</v>
      </c>
    </row>
    <row r="46" spans="1:8" x14ac:dyDescent="0.2">
      <c r="A46" s="5" t="s">
        <v>63</v>
      </c>
      <c r="B46" s="656" t="s">
        <v>1</v>
      </c>
      <c r="C46" s="653" t="s">
        <v>1</v>
      </c>
      <c r="D46" s="653" t="s">
        <v>1</v>
      </c>
      <c r="E46" s="653" t="s">
        <v>1</v>
      </c>
      <c r="F46" s="653" t="s">
        <v>1</v>
      </c>
      <c r="G46" s="653" t="s">
        <v>1</v>
      </c>
      <c r="H46" s="659" t="s">
        <v>1</v>
      </c>
    </row>
    <row r="47" spans="1:8" x14ac:dyDescent="0.2">
      <c r="A47" s="2" t="s">
        <v>64</v>
      </c>
      <c r="B47" s="657">
        <v>124</v>
      </c>
      <c r="C47" s="654">
        <v>0.20963044464588201</v>
      </c>
      <c r="D47" s="654">
        <v>0.52158892154693604</v>
      </c>
      <c r="E47" s="654">
        <v>0.20091611146926899</v>
      </c>
      <c r="F47" s="654">
        <v>6.3129872083663899E-2</v>
      </c>
      <c r="G47" s="654">
        <v>4.73468517884612E-3</v>
      </c>
      <c r="H47" s="660">
        <v>2.1317493915557901</v>
      </c>
    </row>
    <row r="48" spans="1:8" x14ac:dyDescent="0.2">
      <c r="A48" s="2" t="s">
        <v>65</v>
      </c>
      <c r="B48" s="657">
        <v>73</v>
      </c>
      <c r="C48" s="654">
        <v>0.51293253898620605</v>
      </c>
      <c r="D48" s="654">
        <v>0.37455731630325301</v>
      </c>
      <c r="E48" s="654">
        <v>6.1404149979353E-2</v>
      </c>
      <c r="F48" s="654">
        <v>5.11059947311878E-2</v>
      </c>
      <c r="G48" s="654">
        <v>0</v>
      </c>
      <c r="H48" s="660">
        <v>1.65068364143372</v>
      </c>
    </row>
    <row r="49" spans="1:8" x14ac:dyDescent="0.2">
      <c r="A49" s="2" t="s">
        <v>66</v>
      </c>
      <c r="B49" s="657">
        <v>140</v>
      </c>
      <c r="C49" s="654">
        <v>0.45613738894462602</v>
      </c>
      <c r="D49" s="654">
        <v>0.31293651461601302</v>
      </c>
      <c r="E49" s="654">
        <v>0.19261673092842099</v>
      </c>
      <c r="F49" s="654">
        <v>1.7725607380271E-2</v>
      </c>
      <c r="G49" s="654">
        <v>2.05837693065405E-2</v>
      </c>
      <c r="H49" s="660">
        <v>1.8336818218231199</v>
      </c>
    </row>
    <row r="50" spans="1:8" x14ac:dyDescent="0.2">
      <c r="A50" s="2" t="s">
        <v>67</v>
      </c>
      <c r="B50" s="657">
        <v>124</v>
      </c>
      <c r="C50" s="654">
        <v>0.41044789552688599</v>
      </c>
      <c r="D50" s="654">
        <v>0.39136916399002097</v>
      </c>
      <c r="E50" s="654">
        <v>0.13500611484050801</v>
      </c>
      <c r="F50" s="654">
        <v>6.3176840543746907E-2</v>
      </c>
      <c r="G50" s="654">
        <v>0</v>
      </c>
      <c r="H50" s="660">
        <v>1.8509119749069201</v>
      </c>
    </row>
    <row r="51" spans="1:8" x14ac:dyDescent="0.2">
      <c r="A51" s="2" t="s">
        <v>68</v>
      </c>
      <c r="B51" s="657">
        <v>134</v>
      </c>
      <c r="C51" s="654">
        <v>0.33603507280349698</v>
      </c>
      <c r="D51" s="654">
        <v>0.40461486577987699</v>
      </c>
      <c r="E51" s="654">
        <v>0.16858214139938399</v>
      </c>
      <c r="F51" s="654">
        <v>9.0767912566661793E-2</v>
      </c>
      <c r="G51" s="654">
        <v>0</v>
      </c>
      <c r="H51" s="660">
        <v>2.0140829086303702</v>
      </c>
    </row>
    <row r="52" spans="1:8" x14ac:dyDescent="0.2">
      <c r="A52" s="2" t="s">
        <v>69</v>
      </c>
      <c r="B52" s="657">
        <v>103</v>
      </c>
      <c r="C52" s="654">
        <v>0.50233793258667003</v>
      </c>
      <c r="D52" s="654">
        <v>0.37261223793029802</v>
      </c>
      <c r="E52" s="654">
        <v>8.8201321661472307E-2</v>
      </c>
      <c r="F52" s="654">
        <v>8.6443573236465506E-3</v>
      </c>
      <c r="G52" s="654">
        <v>2.82041393220425E-2</v>
      </c>
      <c r="H52" s="660">
        <v>1.6877645254135101</v>
      </c>
    </row>
    <row r="53" spans="1:8" x14ac:dyDescent="0.2">
      <c r="A53" s="2" t="s">
        <v>70</v>
      </c>
      <c r="B53" s="657">
        <v>62</v>
      </c>
      <c r="C53" s="654">
        <v>0.437427997589111</v>
      </c>
      <c r="D53" s="654">
        <v>0.47553947567939803</v>
      </c>
      <c r="E53" s="654">
        <v>8.70325341820717E-2</v>
      </c>
      <c r="F53" s="654">
        <v>0</v>
      </c>
      <c r="G53" s="654">
        <v>0</v>
      </c>
      <c r="H53" s="660">
        <v>1.6496045589446999</v>
      </c>
    </row>
    <row r="54" spans="1:8" x14ac:dyDescent="0.2">
      <c r="A54" s="2" t="s">
        <v>71</v>
      </c>
      <c r="B54" s="657">
        <v>101</v>
      </c>
      <c r="C54" s="654">
        <v>0.57046645879745495</v>
      </c>
      <c r="D54" s="654">
        <v>0.26416495442390397</v>
      </c>
      <c r="E54" s="654">
        <v>0.120711907744408</v>
      </c>
      <c r="F54" s="654">
        <v>3.2231412827968597E-2</v>
      </c>
      <c r="G54" s="654">
        <v>1.2425242923200099E-2</v>
      </c>
      <c r="H54" s="660">
        <v>1.65198397636414</v>
      </c>
    </row>
    <row r="55" spans="1:8" x14ac:dyDescent="0.2">
      <c r="A55" s="2" t="s">
        <v>72</v>
      </c>
      <c r="B55" s="657">
        <v>54</v>
      </c>
      <c r="C55" s="654">
        <v>0.57547813653945901</v>
      </c>
      <c r="D55" s="654">
        <v>0.34512692689895602</v>
      </c>
      <c r="E55" s="654">
        <v>3.7803530693054199E-2</v>
      </c>
      <c r="F55" s="654">
        <v>0</v>
      </c>
      <c r="G55" s="654">
        <v>4.1591439396143001E-2</v>
      </c>
      <c r="H55" s="660">
        <v>1.5870996713638299</v>
      </c>
    </row>
    <row r="56" spans="1:8" x14ac:dyDescent="0.2">
      <c r="A56" s="2" t="s">
        <v>73</v>
      </c>
      <c r="B56" s="657">
        <v>141</v>
      </c>
      <c r="C56" s="654">
        <v>0.52307510375976596</v>
      </c>
      <c r="D56" s="654">
        <v>0.35470321774482699</v>
      </c>
      <c r="E56" s="654">
        <v>0.119484931230545</v>
      </c>
      <c r="F56" s="654">
        <v>0</v>
      </c>
      <c r="G56" s="654">
        <v>2.73677823133767E-3</v>
      </c>
      <c r="H56" s="660">
        <v>1.60462021827698</v>
      </c>
    </row>
    <row r="57" spans="1:8" x14ac:dyDescent="0.2">
      <c r="A57" s="5" t="s">
        <v>74</v>
      </c>
      <c r="B57" s="656" t="s">
        <v>1</v>
      </c>
      <c r="C57" s="653" t="s">
        <v>1</v>
      </c>
      <c r="D57" s="653" t="s">
        <v>1</v>
      </c>
      <c r="E57" s="653" t="s">
        <v>1</v>
      </c>
      <c r="F57" s="653" t="s">
        <v>1</v>
      </c>
      <c r="G57" s="653" t="s">
        <v>1</v>
      </c>
      <c r="H57" s="659" t="s">
        <v>1</v>
      </c>
    </row>
    <row r="58" spans="1:8" x14ac:dyDescent="0.2">
      <c r="A58" s="2" t="s">
        <v>75</v>
      </c>
      <c r="B58" s="657">
        <v>124</v>
      </c>
      <c r="C58" s="654">
        <v>0.20963044464588201</v>
      </c>
      <c r="D58" s="654">
        <v>0.52158892154693604</v>
      </c>
      <c r="E58" s="654">
        <v>0.20091611146926899</v>
      </c>
      <c r="F58" s="654">
        <v>6.3129872083663899E-2</v>
      </c>
      <c r="G58" s="654">
        <v>4.73468517884612E-3</v>
      </c>
      <c r="H58" s="660">
        <v>2.1317493915557901</v>
      </c>
    </row>
    <row r="59" spans="1:8" x14ac:dyDescent="0.2">
      <c r="A59" s="2" t="s">
        <v>76</v>
      </c>
      <c r="B59" s="657">
        <v>626</v>
      </c>
      <c r="C59" s="654">
        <v>0.440615504980087</v>
      </c>
      <c r="D59" s="654">
        <v>0.36158943176269498</v>
      </c>
      <c r="E59" s="654">
        <v>0.146195068955421</v>
      </c>
      <c r="F59" s="654">
        <v>4.0801506489515298E-2</v>
      </c>
      <c r="G59" s="654">
        <v>1.07984887436032E-2</v>
      </c>
      <c r="H59" s="660">
        <v>1.8195780515670801</v>
      </c>
    </row>
    <row r="60" spans="1:8" x14ac:dyDescent="0.2">
      <c r="A60" s="2" t="s">
        <v>77</v>
      </c>
      <c r="B60" s="657">
        <v>212</v>
      </c>
      <c r="C60" s="654">
        <v>0.49096304178237898</v>
      </c>
      <c r="D60" s="654">
        <v>0.391455948352814</v>
      </c>
      <c r="E60" s="654">
        <v>8.7658204138279003E-2</v>
      </c>
      <c r="F60" s="654">
        <v>1.7350586131215099E-2</v>
      </c>
      <c r="G60" s="654">
        <v>1.2572213076055E-2</v>
      </c>
      <c r="H60" s="660">
        <v>1.66911292076111</v>
      </c>
    </row>
    <row r="61" spans="1:8" x14ac:dyDescent="0.2">
      <c r="A61" s="2" t="s">
        <v>78</v>
      </c>
      <c r="B61" s="657">
        <v>94</v>
      </c>
      <c r="C61" s="654">
        <v>0.68621718883514404</v>
      </c>
      <c r="D61" s="654">
        <v>0.27421450614929199</v>
      </c>
      <c r="E61" s="654">
        <v>3.9568305015564E-2</v>
      </c>
      <c r="F61" s="654">
        <v>0</v>
      </c>
      <c r="G61" s="654">
        <v>0</v>
      </c>
      <c r="H61" s="660">
        <v>1.3533511161804199</v>
      </c>
    </row>
    <row r="62" spans="1:8" x14ac:dyDescent="0.2">
      <c r="A62" s="5" t="s">
        <v>79</v>
      </c>
      <c r="B62" s="656" t="s">
        <v>1</v>
      </c>
      <c r="C62" s="653" t="s">
        <v>1</v>
      </c>
      <c r="D62" s="653" t="s">
        <v>1</v>
      </c>
      <c r="E62" s="653" t="s">
        <v>1</v>
      </c>
      <c r="F62" s="653" t="s">
        <v>1</v>
      </c>
      <c r="G62" s="653" t="s">
        <v>1</v>
      </c>
      <c r="H62" s="659" t="s">
        <v>1</v>
      </c>
    </row>
    <row r="63" spans="1:8" x14ac:dyDescent="0.2">
      <c r="A63" s="2" t="s">
        <v>80</v>
      </c>
      <c r="B63" s="657">
        <v>871</v>
      </c>
      <c r="C63" s="654">
        <v>0.432965308427811</v>
      </c>
      <c r="D63" s="654">
        <v>0.38144326210022</v>
      </c>
      <c r="E63" s="654">
        <v>0.133802145719528</v>
      </c>
      <c r="F63" s="654">
        <v>4.0044434368610403E-2</v>
      </c>
      <c r="G63" s="654">
        <v>1.1744847521185899E-2</v>
      </c>
      <c r="H63" s="660">
        <v>1.8161602020263701</v>
      </c>
    </row>
    <row r="64" spans="1:8" x14ac:dyDescent="0.2">
      <c r="A64" s="2" t="s">
        <v>81</v>
      </c>
      <c r="B64" s="657">
        <v>29</v>
      </c>
      <c r="C64" s="654" t="s">
        <v>1</v>
      </c>
      <c r="D64" s="654" t="s">
        <v>1</v>
      </c>
      <c r="E64" s="654" t="s">
        <v>1</v>
      </c>
      <c r="F64" s="654" t="s">
        <v>1</v>
      </c>
      <c r="G64" s="654" t="s">
        <v>1</v>
      </c>
      <c r="H64" s="660" t="s">
        <v>1</v>
      </c>
    </row>
    <row r="65" spans="1:8" x14ac:dyDescent="0.2">
      <c r="A65" s="2" t="s">
        <v>82</v>
      </c>
      <c r="B65" s="657">
        <v>54</v>
      </c>
      <c r="C65" s="654">
        <v>0.52547186613082897</v>
      </c>
      <c r="D65" s="654">
        <v>0.399114519357681</v>
      </c>
      <c r="E65" s="654">
        <v>7.5413592159748105E-2</v>
      </c>
      <c r="F65" s="654">
        <v>0</v>
      </c>
      <c r="G65" s="654">
        <v>0</v>
      </c>
      <c r="H65" s="660">
        <v>1.5499417781829801</v>
      </c>
    </row>
    <row r="66" spans="1:8" x14ac:dyDescent="0.2">
      <c r="A66" s="2" t="s">
        <v>83</v>
      </c>
      <c r="B66" s="657">
        <v>90</v>
      </c>
      <c r="C66" s="654">
        <v>0.53602725267410301</v>
      </c>
      <c r="D66" s="654">
        <v>0.37327554821968101</v>
      </c>
      <c r="E66" s="654">
        <v>9.0697184205055195E-2</v>
      </c>
      <c r="F66" s="654">
        <v>0</v>
      </c>
      <c r="G66" s="654">
        <v>0</v>
      </c>
      <c r="H66" s="660">
        <v>1.55466997623444</v>
      </c>
    </row>
    <row r="67" spans="1:8" x14ac:dyDescent="0.2">
      <c r="A67" s="5" t="s">
        <v>84</v>
      </c>
      <c r="B67" s="656" t="s">
        <v>1</v>
      </c>
      <c r="C67" s="653" t="s">
        <v>1</v>
      </c>
      <c r="D67" s="653" t="s">
        <v>1</v>
      </c>
      <c r="E67" s="653" t="s">
        <v>1</v>
      </c>
      <c r="F67" s="653" t="s">
        <v>1</v>
      </c>
      <c r="G67" s="653" t="s">
        <v>1</v>
      </c>
      <c r="H67" s="659" t="s">
        <v>1</v>
      </c>
    </row>
    <row r="68" spans="1:8" x14ac:dyDescent="0.2">
      <c r="A68" s="2" t="s">
        <v>85</v>
      </c>
      <c r="B68" s="657">
        <v>953</v>
      </c>
      <c r="C68" s="654">
        <v>0.45736542344093301</v>
      </c>
      <c r="D68" s="654">
        <v>0.38629364967346203</v>
      </c>
      <c r="E68" s="654">
        <v>0.115271918475628</v>
      </c>
      <c r="F68" s="654">
        <v>3.02619114518166E-2</v>
      </c>
      <c r="G68" s="654">
        <v>1.08070969581604E-2</v>
      </c>
      <c r="H68" s="660">
        <v>1.7508516311645499</v>
      </c>
    </row>
    <row r="69" spans="1:8" x14ac:dyDescent="0.2">
      <c r="A69" s="2" t="s">
        <v>86</v>
      </c>
      <c r="B69" s="657">
        <v>16</v>
      </c>
      <c r="C69" s="654" t="s">
        <v>1</v>
      </c>
      <c r="D69" s="654" t="s">
        <v>1</v>
      </c>
      <c r="E69" s="654" t="s">
        <v>1</v>
      </c>
      <c r="F69" s="654" t="s">
        <v>1</v>
      </c>
      <c r="G69" s="654" t="s">
        <v>1</v>
      </c>
      <c r="H69" s="660" t="s">
        <v>1</v>
      </c>
    </row>
    <row r="70" spans="1:8" x14ac:dyDescent="0.2">
      <c r="A70" s="2" t="s">
        <v>87</v>
      </c>
      <c r="B70" s="657">
        <v>81</v>
      </c>
      <c r="C70" s="654">
        <v>0.27659004926681502</v>
      </c>
      <c r="D70" s="654">
        <v>0.28941550850868197</v>
      </c>
      <c r="E70" s="654">
        <v>0.36408644914627097</v>
      </c>
      <c r="F70" s="654">
        <v>6.9908000528812395E-2</v>
      </c>
      <c r="G70" s="654">
        <v>0</v>
      </c>
      <c r="H70" s="660">
        <v>2.22731232643127</v>
      </c>
    </row>
    <row r="71" spans="1:8" x14ac:dyDescent="0.2">
      <c r="A71" s="2" t="s">
        <v>88</v>
      </c>
      <c r="B71" s="657">
        <v>6</v>
      </c>
      <c r="C71" s="654" t="s">
        <v>1</v>
      </c>
      <c r="D71" s="654" t="s">
        <v>1</v>
      </c>
      <c r="E71" s="654" t="s">
        <v>1</v>
      </c>
      <c r="F71" s="654" t="s">
        <v>1</v>
      </c>
      <c r="G71" s="654" t="s">
        <v>1</v>
      </c>
      <c r="H71" s="660" t="s">
        <v>1</v>
      </c>
    </row>
    <row r="72" spans="1:8" x14ac:dyDescent="0.2">
      <c r="A72" s="5" t="s">
        <v>89</v>
      </c>
      <c r="B72" s="656" t="s">
        <v>1</v>
      </c>
      <c r="C72" s="653" t="s">
        <v>1</v>
      </c>
      <c r="D72" s="653" t="s">
        <v>1</v>
      </c>
      <c r="E72" s="653" t="s">
        <v>1</v>
      </c>
      <c r="F72" s="653" t="s">
        <v>1</v>
      </c>
      <c r="G72" s="653" t="s">
        <v>1</v>
      </c>
      <c r="H72" s="659" t="s">
        <v>1</v>
      </c>
    </row>
    <row r="73" spans="1:8" x14ac:dyDescent="0.2">
      <c r="A73" s="2" t="s">
        <v>89</v>
      </c>
      <c r="B73" s="657">
        <v>888</v>
      </c>
      <c r="C73" s="654">
        <v>0.43475386500358598</v>
      </c>
      <c r="D73" s="654">
        <v>0.37758260965347301</v>
      </c>
      <c r="E73" s="654">
        <v>0.13777600228786499</v>
      </c>
      <c r="F73" s="654">
        <v>3.8706298917532002E-2</v>
      </c>
      <c r="G73" s="654">
        <v>1.1181199923157701E-2</v>
      </c>
      <c r="H73" s="660">
        <v>1.8139783143997199</v>
      </c>
    </row>
    <row r="74" spans="1:8" x14ac:dyDescent="0.2">
      <c r="A74" s="2" t="s">
        <v>90</v>
      </c>
      <c r="B74" s="657">
        <v>163</v>
      </c>
      <c r="C74" s="654">
        <v>0.537456035614014</v>
      </c>
      <c r="D74" s="654">
        <v>0.36953929066657998</v>
      </c>
      <c r="E74" s="654">
        <v>8.5609257221221896E-2</v>
      </c>
      <c r="F74" s="654">
        <v>7.3954318650066896E-3</v>
      </c>
      <c r="G74" s="654">
        <v>0</v>
      </c>
      <c r="H74" s="660">
        <v>1.56294405460358</v>
      </c>
    </row>
    <row r="75" spans="1:8" x14ac:dyDescent="0.2">
      <c r="A75" s="5" t="s">
        <v>91</v>
      </c>
      <c r="B75" s="656" t="s">
        <v>1</v>
      </c>
      <c r="C75" s="653" t="s">
        <v>1</v>
      </c>
      <c r="D75" s="653" t="s">
        <v>1</v>
      </c>
      <c r="E75" s="653" t="s">
        <v>1</v>
      </c>
      <c r="F75" s="653" t="s">
        <v>1</v>
      </c>
      <c r="G75" s="653" t="s">
        <v>1</v>
      </c>
      <c r="H75" s="659" t="s">
        <v>1</v>
      </c>
    </row>
    <row r="76" spans="1:8" x14ac:dyDescent="0.2">
      <c r="A76" s="2" t="s">
        <v>92</v>
      </c>
      <c r="B76" s="657">
        <v>441</v>
      </c>
      <c r="C76" s="654">
        <v>0.39364874362945601</v>
      </c>
      <c r="D76" s="654">
        <v>0.38379678130149802</v>
      </c>
      <c r="E76" s="654">
        <v>0.141170173883438</v>
      </c>
      <c r="F76" s="654">
        <v>6.0537733137607602E-2</v>
      </c>
      <c r="G76" s="654">
        <v>2.08465587347746E-2</v>
      </c>
      <c r="H76" s="660">
        <v>1.93113660812378</v>
      </c>
    </row>
    <row r="77" spans="1:8" x14ac:dyDescent="0.2">
      <c r="A77" s="2" t="s">
        <v>93</v>
      </c>
      <c r="B77" s="657">
        <v>193</v>
      </c>
      <c r="C77" s="654">
        <v>0.438486248254776</v>
      </c>
      <c r="D77" s="654">
        <v>0.39589238166809099</v>
      </c>
      <c r="E77" s="654">
        <v>0.15902468562126201</v>
      </c>
      <c r="F77" s="654">
        <v>4.7164335846900897E-3</v>
      </c>
      <c r="G77" s="654">
        <v>1.8802665872499299E-3</v>
      </c>
      <c r="H77" s="660">
        <v>1.73561215400696</v>
      </c>
    </row>
    <row r="78" spans="1:8" x14ac:dyDescent="0.2">
      <c r="A78" s="2" t="s">
        <v>94</v>
      </c>
      <c r="B78" s="657">
        <v>409</v>
      </c>
      <c r="C78" s="654">
        <v>0.51456308364868197</v>
      </c>
      <c r="D78" s="654">
        <v>0.36055877804756198</v>
      </c>
      <c r="E78" s="654">
        <v>0.10601718723773999</v>
      </c>
      <c r="F78" s="654">
        <v>1.8860951066017199E-2</v>
      </c>
      <c r="G78" s="654">
        <v>0</v>
      </c>
      <c r="H78" s="660">
        <v>1.6291760206222501</v>
      </c>
    </row>
    <row r="79" spans="1:8" x14ac:dyDescent="0.2">
      <c r="A79" s="5" t="s">
        <v>95</v>
      </c>
      <c r="B79" s="656" t="s">
        <v>1</v>
      </c>
      <c r="C79" s="653" t="s">
        <v>1</v>
      </c>
      <c r="D79" s="653" t="s">
        <v>1</v>
      </c>
      <c r="E79" s="653" t="s">
        <v>1</v>
      </c>
      <c r="F79" s="653" t="s">
        <v>1</v>
      </c>
      <c r="G79" s="653" t="s">
        <v>1</v>
      </c>
      <c r="H79" s="659" t="s">
        <v>1</v>
      </c>
    </row>
    <row r="80" spans="1:8" x14ac:dyDescent="0.2">
      <c r="A80" s="2" t="s">
        <v>96</v>
      </c>
      <c r="B80" s="657">
        <v>225</v>
      </c>
      <c r="C80" s="654">
        <v>0.38236957788467402</v>
      </c>
      <c r="D80" s="654">
        <v>0.40109336376190202</v>
      </c>
      <c r="E80" s="654">
        <v>0.17823135852813701</v>
      </c>
      <c r="F80" s="654">
        <v>3.8305718451738399E-2</v>
      </c>
      <c r="G80" s="654">
        <v>0</v>
      </c>
      <c r="H80" s="660">
        <v>1.8724732398986801</v>
      </c>
    </row>
    <row r="81" spans="1:8" x14ac:dyDescent="0.2">
      <c r="A81" s="2" t="s">
        <v>97</v>
      </c>
      <c r="B81" s="657">
        <v>184</v>
      </c>
      <c r="C81" s="654">
        <v>0.49714323878288302</v>
      </c>
      <c r="D81" s="654">
        <v>0.377600908279419</v>
      </c>
      <c r="E81" s="654">
        <v>9.3927681446075398E-2</v>
      </c>
      <c r="F81" s="654">
        <v>1.5189959667623E-2</v>
      </c>
      <c r="G81" s="654">
        <v>1.6138220205903098E-2</v>
      </c>
      <c r="H81" s="660">
        <v>1.6755790710449201</v>
      </c>
    </row>
    <row r="82" spans="1:8" x14ac:dyDescent="0.2">
      <c r="A82" s="2" t="s">
        <v>98</v>
      </c>
      <c r="B82" s="657">
        <v>41</v>
      </c>
      <c r="C82" s="654">
        <v>0.44335737824440002</v>
      </c>
      <c r="D82" s="654">
        <v>0.33366590738296498</v>
      </c>
      <c r="E82" s="654">
        <v>0.11310201138258</v>
      </c>
      <c r="F82" s="654">
        <v>0.109874702990055</v>
      </c>
      <c r="G82" s="654">
        <v>0</v>
      </c>
      <c r="H82" s="660">
        <v>1.88949406147003</v>
      </c>
    </row>
    <row r="83" spans="1:8" x14ac:dyDescent="0.2">
      <c r="A83" s="2" t="s">
        <v>99</v>
      </c>
      <c r="B83" s="657">
        <v>142</v>
      </c>
      <c r="C83" s="654">
        <v>0.47816208004951499</v>
      </c>
      <c r="D83" s="654">
        <v>0.40850451588630698</v>
      </c>
      <c r="E83" s="654">
        <v>9.9547721445560497E-2</v>
      </c>
      <c r="F83" s="654">
        <v>1.37856835499406E-2</v>
      </c>
      <c r="G83" s="654">
        <v>0</v>
      </c>
      <c r="H83" s="660">
        <v>1.6489570140838601</v>
      </c>
    </row>
    <row r="84" spans="1:8" x14ac:dyDescent="0.2">
      <c r="A84" s="2" t="s">
        <v>100</v>
      </c>
      <c r="B84" s="657">
        <v>46</v>
      </c>
      <c r="C84" s="654">
        <v>0.47745957970619202</v>
      </c>
      <c r="D84" s="654">
        <v>0.288650631904602</v>
      </c>
      <c r="E84" s="654">
        <v>0.11691193282604199</v>
      </c>
      <c r="F84" s="654">
        <v>5.8488916605710997E-2</v>
      </c>
      <c r="G84" s="654">
        <v>5.8488916605710997E-2</v>
      </c>
      <c r="H84" s="660">
        <v>1.93189692497253</v>
      </c>
    </row>
    <row r="85" spans="1:8" x14ac:dyDescent="0.2">
      <c r="A85" s="2" t="s">
        <v>101</v>
      </c>
      <c r="B85" s="657">
        <v>113</v>
      </c>
      <c r="C85" s="654">
        <v>0.57965183258056596</v>
      </c>
      <c r="D85" s="654">
        <v>0.32025527954101601</v>
      </c>
      <c r="E85" s="654">
        <v>5.0445728003978701E-2</v>
      </c>
      <c r="F85" s="654">
        <v>3.8055907934904099E-2</v>
      </c>
      <c r="G85" s="654">
        <v>1.1591257527470601E-2</v>
      </c>
      <c r="H85" s="660">
        <v>1.5816794633865401</v>
      </c>
    </row>
    <row r="86" spans="1:8" x14ac:dyDescent="0.2">
      <c r="A86" s="2" t="s">
        <v>102</v>
      </c>
      <c r="B86" s="657">
        <v>35</v>
      </c>
      <c r="C86" s="654">
        <v>0.35208508372306802</v>
      </c>
      <c r="D86" s="654">
        <v>0.52325469255447399</v>
      </c>
      <c r="E86" s="654">
        <v>8.5642881691455799E-2</v>
      </c>
      <c r="F86" s="654">
        <v>3.9017323404550601E-2</v>
      </c>
      <c r="G86" s="654">
        <v>0</v>
      </c>
      <c r="H86" s="660">
        <v>1.8115924596786499</v>
      </c>
    </row>
    <row r="87" spans="1:8" x14ac:dyDescent="0.2">
      <c r="A87" s="2" t="s">
        <v>103</v>
      </c>
      <c r="B87" s="657">
        <v>53</v>
      </c>
      <c r="C87" s="654">
        <v>0.431692004203796</v>
      </c>
      <c r="D87" s="654">
        <v>0.387385994195938</v>
      </c>
      <c r="E87" s="654">
        <v>0.180922016501427</v>
      </c>
      <c r="F87" s="654">
        <v>0</v>
      </c>
      <c r="G87" s="654">
        <v>0</v>
      </c>
      <c r="H87" s="660">
        <v>1.7492300271987899</v>
      </c>
    </row>
    <row r="88" spans="1:8" x14ac:dyDescent="0.2">
      <c r="A88" s="2" t="s">
        <v>104</v>
      </c>
      <c r="B88" s="657">
        <v>198</v>
      </c>
      <c r="C88" s="654">
        <v>0.40018650889396701</v>
      </c>
      <c r="D88" s="654">
        <v>0.36802840232849099</v>
      </c>
      <c r="E88" s="654">
        <v>0.17803929746151001</v>
      </c>
      <c r="F88" s="654">
        <v>4.0248628705740003E-2</v>
      </c>
      <c r="G88" s="654">
        <v>1.34971421211958E-2</v>
      </c>
      <c r="H88" s="660">
        <v>1.89884150028229</v>
      </c>
    </row>
    <row r="89" spans="1:8" x14ac:dyDescent="0.2">
      <c r="A89" s="5" t="s">
        <v>105</v>
      </c>
      <c r="B89" s="656" t="s">
        <v>1</v>
      </c>
      <c r="C89" s="653" t="s">
        <v>1</v>
      </c>
      <c r="D89" s="653" t="s">
        <v>1</v>
      </c>
      <c r="E89" s="653" t="s">
        <v>1</v>
      </c>
      <c r="F89" s="653" t="s">
        <v>1</v>
      </c>
      <c r="G89" s="653" t="s">
        <v>1</v>
      </c>
      <c r="H89" s="659" t="s">
        <v>1</v>
      </c>
    </row>
    <row r="90" spans="1:8" x14ac:dyDescent="0.2">
      <c r="A90" s="2" t="s">
        <v>106</v>
      </c>
      <c r="B90" s="657">
        <v>125</v>
      </c>
      <c r="C90" s="654">
        <v>0.45884823799133301</v>
      </c>
      <c r="D90" s="654">
        <v>0.34553965926170299</v>
      </c>
      <c r="E90" s="654">
        <v>0.155558452010155</v>
      </c>
      <c r="F90" s="654">
        <v>3.18499878048897E-2</v>
      </c>
      <c r="G90" s="654">
        <v>8.2036666572093998E-3</v>
      </c>
      <c r="H90" s="660">
        <v>1.7850211858749401</v>
      </c>
    </row>
    <row r="91" spans="1:8" x14ac:dyDescent="0.2">
      <c r="A91" s="2" t="s">
        <v>107</v>
      </c>
      <c r="B91" s="657">
        <v>270</v>
      </c>
      <c r="C91" s="654">
        <v>0.47729596495628401</v>
      </c>
      <c r="D91" s="654">
        <v>0.35095435380935702</v>
      </c>
      <c r="E91" s="654">
        <v>0.103000588715076</v>
      </c>
      <c r="F91" s="654">
        <v>5.0017885863781003E-2</v>
      </c>
      <c r="G91" s="654">
        <v>1.8731201067566899E-2</v>
      </c>
      <c r="H91" s="660">
        <v>1.7819340229034399</v>
      </c>
    </row>
    <row r="92" spans="1:8" x14ac:dyDescent="0.2">
      <c r="A92" s="2" t="s">
        <v>108</v>
      </c>
      <c r="B92" s="657">
        <v>487</v>
      </c>
      <c r="C92" s="654">
        <v>0.439902544021606</v>
      </c>
      <c r="D92" s="654">
        <v>0.41276669502258301</v>
      </c>
      <c r="E92" s="654">
        <v>0.117091171443462</v>
      </c>
      <c r="F92" s="654">
        <v>2.2326646372675899E-2</v>
      </c>
      <c r="G92" s="654">
        <v>7.9129515215754492E-3</v>
      </c>
      <c r="H92" s="660">
        <v>1.7455807924270601</v>
      </c>
    </row>
    <row r="93" spans="1:8" x14ac:dyDescent="0.2">
      <c r="A93" s="2" t="s">
        <v>109</v>
      </c>
      <c r="B93" s="657">
        <v>83</v>
      </c>
      <c r="C93" s="654">
        <v>0.51266413927078203</v>
      </c>
      <c r="D93" s="654">
        <v>0.34359687566757202</v>
      </c>
      <c r="E93" s="654">
        <v>7.6440036296844496E-2</v>
      </c>
      <c r="F93" s="654">
        <v>6.7298926413059207E-2</v>
      </c>
      <c r="G93" s="654">
        <v>0</v>
      </c>
      <c r="H93" s="660">
        <v>1.6983737945556601</v>
      </c>
    </row>
    <row r="94" spans="1:8" x14ac:dyDescent="0.2">
      <c r="A94" s="5" t="s">
        <v>110</v>
      </c>
      <c r="B94" s="656" t="s">
        <v>1</v>
      </c>
      <c r="C94" s="653" t="s">
        <v>1</v>
      </c>
      <c r="D94" s="653" t="s">
        <v>1</v>
      </c>
      <c r="E94" s="653" t="s">
        <v>1</v>
      </c>
      <c r="F94" s="653" t="s">
        <v>1</v>
      </c>
      <c r="G94" s="653" t="s">
        <v>1</v>
      </c>
      <c r="H94" s="659" t="s">
        <v>1</v>
      </c>
    </row>
    <row r="95" spans="1:8" x14ac:dyDescent="0.2">
      <c r="A95" s="2" t="s">
        <v>106</v>
      </c>
      <c r="B95" s="657">
        <v>207</v>
      </c>
      <c r="C95" s="654">
        <v>0.44318416714668302</v>
      </c>
      <c r="D95" s="654">
        <v>0.35101282596588101</v>
      </c>
      <c r="E95" s="654">
        <v>0.15389616787433599</v>
      </c>
      <c r="F95" s="654">
        <v>3.4896966069936801E-2</v>
      </c>
      <c r="G95" s="654">
        <v>1.7009893432259601E-2</v>
      </c>
      <c r="H95" s="660">
        <v>1.8315355777740501</v>
      </c>
    </row>
    <row r="96" spans="1:8" x14ac:dyDescent="0.2">
      <c r="A96" s="2" t="s">
        <v>107</v>
      </c>
      <c r="B96" s="657">
        <v>331</v>
      </c>
      <c r="C96" s="654">
        <v>0.46275642514228799</v>
      </c>
      <c r="D96" s="654">
        <v>0.37380653619766202</v>
      </c>
      <c r="E96" s="654">
        <v>0.104803971946239</v>
      </c>
      <c r="F96" s="654">
        <v>4.1412476450204801E-2</v>
      </c>
      <c r="G96" s="654">
        <v>1.7220566049218199E-2</v>
      </c>
      <c r="H96" s="660">
        <v>1.77653419971466</v>
      </c>
    </row>
    <row r="97" spans="1:8" x14ac:dyDescent="0.2">
      <c r="A97" s="2" t="s">
        <v>108</v>
      </c>
      <c r="B97" s="657">
        <v>382</v>
      </c>
      <c r="C97" s="654">
        <v>0.458010673522949</v>
      </c>
      <c r="D97" s="654">
        <v>0.40307387709617598</v>
      </c>
      <c r="E97" s="654">
        <v>0.106282919645309</v>
      </c>
      <c r="F97" s="654">
        <v>3.2632537186145803E-2</v>
      </c>
      <c r="G97" s="654">
        <v>0</v>
      </c>
      <c r="H97" s="660">
        <v>1.7135373353958101</v>
      </c>
    </row>
    <row r="98" spans="1:8" x14ac:dyDescent="0.2">
      <c r="A98" s="2" t="s">
        <v>109</v>
      </c>
      <c r="B98" s="657">
        <v>45</v>
      </c>
      <c r="C98" s="654">
        <v>0.56074792146682695</v>
      </c>
      <c r="D98" s="654">
        <v>0.38212111592292802</v>
      </c>
      <c r="E98" s="654">
        <v>5.7130981236696202E-2</v>
      </c>
      <c r="F98" s="654">
        <v>0</v>
      </c>
      <c r="G98" s="654">
        <v>0</v>
      </c>
      <c r="H98" s="660">
        <v>1.49638307094574</v>
      </c>
    </row>
    <row r="99" spans="1:8" x14ac:dyDescent="0.2">
      <c r="A99" s="5" t="s">
        <v>111</v>
      </c>
      <c r="B99" s="656" t="s">
        <v>1</v>
      </c>
      <c r="C99" s="653" t="s">
        <v>1</v>
      </c>
      <c r="D99" s="653" t="s">
        <v>1</v>
      </c>
      <c r="E99" s="653" t="s">
        <v>1</v>
      </c>
      <c r="F99" s="653" t="s">
        <v>1</v>
      </c>
      <c r="G99" s="653" t="s">
        <v>1</v>
      </c>
      <c r="H99" s="659" t="s">
        <v>1</v>
      </c>
    </row>
    <row r="100" spans="1:8" x14ac:dyDescent="0.2">
      <c r="A100" s="2" t="s">
        <v>112</v>
      </c>
      <c r="B100" s="657">
        <v>69</v>
      </c>
      <c r="C100" s="654">
        <v>0.19530510902404799</v>
      </c>
      <c r="D100" s="654">
        <v>0.45524713397026101</v>
      </c>
      <c r="E100" s="654">
        <v>0.196796640753746</v>
      </c>
      <c r="F100" s="654">
        <v>0.132486611604691</v>
      </c>
      <c r="G100" s="654">
        <v>2.0164515823125801E-2</v>
      </c>
      <c r="H100" s="660">
        <v>2.3269581794738801</v>
      </c>
    </row>
    <row r="101" spans="1:8" x14ac:dyDescent="0.2">
      <c r="A101" s="2" t="s">
        <v>113</v>
      </c>
      <c r="B101" s="657">
        <v>208</v>
      </c>
      <c r="C101" s="654">
        <v>0.374087184667587</v>
      </c>
      <c r="D101" s="654">
        <v>0.35400441288948098</v>
      </c>
      <c r="E101" s="654">
        <v>0.17260511219501501</v>
      </c>
      <c r="F101" s="654">
        <v>7.4573978781700107E-2</v>
      </c>
      <c r="G101" s="654">
        <v>2.4729298427701E-2</v>
      </c>
      <c r="H101" s="660">
        <v>2.0218536853790301</v>
      </c>
    </row>
    <row r="102" spans="1:8" x14ac:dyDescent="0.2">
      <c r="A102" s="2" t="s">
        <v>114</v>
      </c>
      <c r="B102" s="657">
        <v>239</v>
      </c>
      <c r="C102" s="654">
        <v>0.44839984178543102</v>
      </c>
      <c r="D102" s="654">
        <v>0.42917439341545099</v>
      </c>
      <c r="E102" s="654">
        <v>0.10370167344808599</v>
      </c>
      <c r="F102" s="654">
        <v>5.3793909028172502E-3</v>
      </c>
      <c r="G102" s="654">
        <v>1.33447023108602E-2</v>
      </c>
      <c r="H102" s="660">
        <v>1.70609474182129</v>
      </c>
    </row>
    <row r="103" spans="1:8" x14ac:dyDescent="0.2">
      <c r="A103" s="2" t="s">
        <v>115</v>
      </c>
      <c r="B103" s="657">
        <v>150</v>
      </c>
      <c r="C103" s="654">
        <v>0.52693146467208896</v>
      </c>
      <c r="D103" s="654">
        <v>0.33043962717056302</v>
      </c>
      <c r="E103" s="654">
        <v>0.134838566184044</v>
      </c>
      <c r="F103" s="654">
        <v>7.7903270721435504E-3</v>
      </c>
      <c r="G103" s="654">
        <v>0</v>
      </c>
      <c r="H103" s="660">
        <v>1.6234877109527599</v>
      </c>
    </row>
    <row r="104" spans="1:8" x14ac:dyDescent="0.2">
      <c r="A104" s="2" t="s">
        <v>116</v>
      </c>
      <c r="B104" s="657">
        <v>133</v>
      </c>
      <c r="C104" s="654">
        <v>0.50557732582092296</v>
      </c>
      <c r="D104" s="654">
        <v>0.37013179063797003</v>
      </c>
      <c r="E104" s="654">
        <v>0.108823649585247</v>
      </c>
      <c r="F104" s="654">
        <v>1.5467238612473001E-2</v>
      </c>
      <c r="G104" s="654">
        <v>0</v>
      </c>
      <c r="H104" s="660">
        <v>1.6341807842254601</v>
      </c>
    </row>
    <row r="105" spans="1:8" x14ac:dyDescent="0.2">
      <c r="A105" s="2" t="s">
        <v>117</v>
      </c>
      <c r="B105" s="657">
        <v>136</v>
      </c>
      <c r="C105" s="654">
        <v>0.52910012006759599</v>
      </c>
      <c r="D105" s="654">
        <v>0.38474127650260898</v>
      </c>
      <c r="E105" s="654">
        <v>8.21435302495956E-2</v>
      </c>
      <c r="F105" s="654">
        <v>4.0150913409888701E-3</v>
      </c>
      <c r="G105" s="654">
        <v>0</v>
      </c>
      <c r="H105" s="660">
        <v>1.56107366085052</v>
      </c>
    </row>
    <row r="106" spans="1:8" x14ac:dyDescent="0.2">
      <c r="A106" s="2" t="s">
        <v>118</v>
      </c>
      <c r="B106" s="657">
        <v>112</v>
      </c>
      <c r="C106" s="654">
        <v>0.58619070053100597</v>
      </c>
      <c r="D106" s="654">
        <v>0.29265993833541898</v>
      </c>
      <c r="E106" s="654">
        <v>0.105892434716225</v>
      </c>
      <c r="F106" s="654">
        <v>1.52569571509957E-2</v>
      </c>
      <c r="G106" s="654">
        <v>0</v>
      </c>
      <c r="H106" s="660">
        <v>1.55021572113037</v>
      </c>
    </row>
    <row r="107" spans="1:8" x14ac:dyDescent="0.2">
      <c r="A107" s="5" t="s">
        <v>111</v>
      </c>
      <c r="B107" s="656" t="s">
        <v>1</v>
      </c>
      <c r="C107" s="653" t="s">
        <v>1</v>
      </c>
      <c r="D107" s="653" t="s">
        <v>1</v>
      </c>
      <c r="E107" s="653" t="s">
        <v>1</v>
      </c>
      <c r="F107" s="653" t="s">
        <v>1</v>
      </c>
      <c r="G107" s="653" t="s">
        <v>1</v>
      </c>
      <c r="H107" s="659" t="s">
        <v>1</v>
      </c>
    </row>
    <row r="108" spans="1:8" x14ac:dyDescent="0.2">
      <c r="A108" s="2" t="s">
        <v>119</v>
      </c>
      <c r="B108" s="657">
        <v>277</v>
      </c>
      <c r="C108" s="654">
        <v>0.31256604194641102</v>
      </c>
      <c r="D108" s="654">
        <v>0.38884329795837402</v>
      </c>
      <c r="E108" s="654">
        <v>0.180929720401764</v>
      </c>
      <c r="F108" s="654">
        <v>9.4502441585063907E-2</v>
      </c>
      <c r="G108" s="654">
        <v>2.3158499971032101E-2</v>
      </c>
      <c r="H108" s="660">
        <v>2.1268441677093501</v>
      </c>
    </row>
    <row r="109" spans="1:8" x14ac:dyDescent="0.2">
      <c r="A109" s="2" t="s">
        <v>120</v>
      </c>
      <c r="B109" s="657">
        <v>322</v>
      </c>
      <c r="C109" s="654">
        <v>0.45690149068832397</v>
      </c>
      <c r="D109" s="654">
        <v>0.415446937084198</v>
      </c>
      <c r="E109" s="654">
        <v>0.113886870443821</v>
      </c>
      <c r="F109" s="654">
        <v>3.9545646868646101E-3</v>
      </c>
      <c r="G109" s="654">
        <v>9.8101235926151293E-3</v>
      </c>
      <c r="H109" s="660">
        <v>1.69432485103607</v>
      </c>
    </row>
    <row r="110" spans="1:8" x14ac:dyDescent="0.2">
      <c r="A110" s="2" t="s">
        <v>121</v>
      </c>
      <c r="B110" s="657">
        <v>200</v>
      </c>
      <c r="C110" s="654">
        <v>0.52855557203292802</v>
      </c>
      <c r="D110" s="654">
        <v>0.34130623936653098</v>
      </c>
      <c r="E110" s="654">
        <v>0.114303670823574</v>
      </c>
      <c r="F110" s="654">
        <v>1.5834519639611199E-2</v>
      </c>
      <c r="G110" s="654">
        <v>0</v>
      </c>
      <c r="H110" s="660">
        <v>1.6174170970916699</v>
      </c>
    </row>
    <row r="111" spans="1:8" x14ac:dyDescent="0.2">
      <c r="A111" s="2" t="s">
        <v>122</v>
      </c>
      <c r="B111" s="657">
        <v>248</v>
      </c>
      <c r="C111" s="654">
        <v>0.55511027574539196</v>
      </c>
      <c r="D111" s="654">
        <v>0.34278947114944502</v>
      </c>
      <c r="E111" s="654">
        <v>9.2963412404060405E-2</v>
      </c>
      <c r="F111" s="654">
        <v>9.1368295252323203E-3</v>
      </c>
      <c r="G111" s="654">
        <v>0</v>
      </c>
      <c r="H111" s="660">
        <v>1.5561268329620399</v>
      </c>
    </row>
    <row r="112" spans="1:8" x14ac:dyDescent="0.2">
      <c r="A112" s="5" t="s">
        <v>111</v>
      </c>
      <c r="B112" s="656" t="s">
        <v>1</v>
      </c>
      <c r="C112" s="653" t="s">
        <v>1</v>
      </c>
      <c r="D112" s="653" t="s">
        <v>1</v>
      </c>
      <c r="E112" s="653" t="s">
        <v>1</v>
      </c>
      <c r="F112" s="653" t="s">
        <v>1</v>
      </c>
      <c r="G112" s="653" t="s">
        <v>1</v>
      </c>
      <c r="H112" s="659" t="s">
        <v>1</v>
      </c>
    </row>
    <row r="113" spans="1:8" x14ac:dyDescent="0.2">
      <c r="A113" s="2" t="s">
        <v>119</v>
      </c>
      <c r="B113" s="657">
        <v>277</v>
      </c>
      <c r="C113" s="654">
        <v>0.31256604194641102</v>
      </c>
      <c r="D113" s="654">
        <v>0.38884329795837402</v>
      </c>
      <c r="E113" s="654">
        <v>0.180929720401764</v>
      </c>
      <c r="F113" s="654">
        <v>9.4502441585063907E-2</v>
      </c>
      <c r="G113" s="654">
        <v>2.3158499971032101E-2</v>
      </c>
      <c r="H113" s="660">
        <v>2.1268441677093501</v>
      </c>
    </row>
    <row r="114" spans="1:8" x14ac:dyDescent="0.2">
      <c r="A114" s="2" t="s">
        <v>123</v>
      </c>
      <c r="B114" s="657">
        <v>389</v>
      </c>
      <c r="C114" s="654">
        <v>0.48010301589965798</v>
      </c>
      <c r="D114" s="654">
        <v>0.38931521773338301</v>
      </c>
      <c r="E114" s="654">
        <v>0.116271622478962</v>
      </c>
      <c r="F114" s="654">
        <v>6.3526844605803498E-3</v>
      </c>
      <c r="G114" s="654">
        <v>7.9574529081583006E-3</v>
      </c>
      <c r="H114" s="660">
        <v>1.67274630069733</v>
      </c>
    </row>
    <row r="115" spans="1:8" x14ac:dyDescent="0.2">
      <c r="A115" s="2" t="s">
        <v>124</v>
      </c>
      <c r="B115" s="657">
        <v>381</v>
      </c>
      <c r="C115" s="654">
        <v>0.53326582908630404</v>
      </c>
      <c r="D115" s="654">
        <v>0.35484766960143999</v>
      </c>
      <c r="E115" s="654">
        <v>9.99579057097435E-2</v>
      </c>
      <c r="F115" s="654">
        <v>1.1928592808544599E-2</v>
      </c>
      <c r="G115" s="654">
        <v>0</v>
      </c>
      <c r="H115" s="660">
        <v>1.59054923057556</v>
      </c>
    </row>
    <row r="116" spans="1:8" x14ac:dyDescent="0.2">
      <c r="A116" s="5" t="s">
        <v>125</v>
      </c>
      <c r="B116" s="656" t="s">
        <v>1</v>
      </c>
      <c r="C116" s="653" t="s">
        <v>1</v>
      </c>
      <c r="D116" s="653" t="s">
        <v>1</v>
      </c>
      <c r="E116" s="653" t="s">
        <v>1</v>
      </c>
      <c r="F116" s="653" t="s">
        <v>1</v>
      </c>
      <c r="G116" s="653" t="s">
        <v>1</v>
      </c>
      <c r="H116" s="659" t="s">
        <v>1</v>
      </c>
    </row>
    <row r="117" spans="1:8" x14ac:dyDescent="0.2">
      <c r="A117" s="2" t="s">
        <v>126</v>
      </c>
      <c r="B117" s="657">
        <v>148</v>
      </c>
      <c r="C117" s="654">
        <v>0.46202078461647</v>
      </c>
      <c r="D117" s="654">
        <v>0.35328423976898199</v>
      </c>
      <c r="E117" s="654">
        <v>0.14878551661968201</v>
      </c>
      <c r="F117" s="654">
        <v>2.8554596006870301E-2</v>
      </c>
      <c r="G117" s="654">
        <v>7.3548653163015799E-3</v>
      </c>
      <c r="H117" s="660">
        <v>1.7659385204315201</v>
      </c>
    </row>
    <row r="118" spans="1:8" x14ac:dyDescent="0.2">
      <c r="A118" s="2" t="s">
        <v>127</v>
      </c>
      <c r="B118" s="657">
        <v>36</v>
      </c>
      <c r="C118" s="654">
        <v>0.38328626751899703</v>
      </c>
      <c r="D118" s="654">
        <v>0.39727157354354897</v>
      </c>
      <c r="E118" s="654">
        <v>0.119160085916519</v>
      </c>
      <c r="F118" s="654">
        <v>3.6131195724010502E-2</v>
      </c>
      <c r="G118" s="654">
        <v>6.4150877296924605E-2</v>
      </c>
      <c r="H118" s="660">
        <v>2.00058889389038</v>
      </c>
    </row>
    <row r="119" spans="1:8" x14ac:dyDescent="0.2">
      <c r="A119" s="2" t="s">
        <v>128</v>
      </c>
      <c r="B119" s="657">
        <v>67</v>
      </c>
      <c r="C119" s="654">
        <v>0.47711372375488298</v>
      </c>
      <c r="D119" s="654">
        <v>0.34039399027824402</v>
      </c>
      <c r="E119" s="654">
        <v>0.12430794537067399</v>
      </c>
      <c r="F119" s="654">
        <v>5.8184344321489299E-2</v>
      </c>
      <c r="G119" s="654">
        <v>0</v>
      </c>
      <c r="H119" s="660">
        <v>1.7635629177093499</v>
      </c>
    </row>
    <row r="120" spans="1:8" x14ac:dyDescent="0.2">
      <c r="A120" s="2" t="s">
        <v>129</v>
      </c>
      <c r="B120" s="657">
        <v>144</v>
      </c>
      <c r="C120" s="654">
        <v>0.50449889898300204</v>
      </c>
      <c r="D120" s="654">
        <v>0.33389472961425798</v>
      </c>
      <c r="E120" s="654">
        <v>8.8473655283451094E-2</v>
      </c>
      <c r="F120" s="654">
        <v>5.6086260825395598E-2</v>
      </c>
      <c r="G120" s="654">
        <v>1.7046436667442301E-2</v>
      </c>
      <c r="H120" s="660">
        <v>1.74728655815125</v>
      </c>
    </row>
    <row r="121" spans="1:8" x14ac:dyDescent="0.2">
      <c r="A121" s="2" t="s">
        <v>130</v>
      </c>
      <c r="B121" s="657">
        <v>145</v>
      </c>
      <c r="C121" s="654">
        <v>0.39386644959449801</v>
      </c>
      <c r="D121" s="654">
        <v>0.42636069655418402</v>
      </c>
      <c r="E121" s="654">
        <v>0.13392814993858301</v>
      </c>
      <c r="F121" s="654">
        <v>2.2645056247711199E-2</v>
      </c>
      <c r="G121" s="654">
        <v>2.3199658840894699E-2</v>
      </c>
      <c r="H121" s="660">
        <v>1.8549507856369001</v>
      </c>
    </row>
    <row r="122" spans="1:8" x14ac:dyDescent="0.2">
      <c r="A122" s="2" t="s">
        <v>131</v>
      </c>
      <c r="B122" s="657">
        <v>102</v>
      </c>
      <c r="C122" s="654">
        <v>0.36870047450065602</v>
      </c>
      <c r="D122" s="654">
        <v>0.45837834477424599</v>
      </c>
      <c r="E122" s="654">
        <v>0.14793919026851701</v>
      </c>
      <c r="F122" s="654">
        <v>2.4981984868645699E-2</v>
      </c>
      <c r="G122" s="654">
        <v>0</v>
      </c>
      <c r="H122" s="660">
        <v>1.82920265197754</v>
      </c>
    </row>
    <row r="123" spans="1:8" x14ac:dyDescent="0.2">
      <c r="A123" s="2" t="s">
        <v>132</v>
      </c>
      <c r="B123" s="657">
        <v>47</v>
      </c>
      <c r="C123" s="654">
        <v>0.485319584608078</v>
      </c>
      <c r="D123" s="654">
        <v>0.49888136982917802</v>
      </c>
      <c r="E123" s="654">
        <v>1.57990343868732E-2</v>
      </c>
      <c r="F123" s="654">
        <v>0</v>
      </c>
      <c r="G123" s="654">
        <v>0</v>
      </c>
      <c r="H123" s="660">
        <v>1.53047943115234</v>
      </c>
    </row>
    <row r="124" spans="1:8" x14ac:dyDescent="0.2">
      <c r="A124" s="3" t="s">
        <v>133</v>
      </c>
      <c r="B124" s="658">
        <v>276</v>
      </c>
      <c r="C124" s="655">
        <v>0.51380670070648204</v>
      </c>
      <c r="D124" s="655">
        <v>0.34536868333816501</v>
      </c>
      <c r="E124" s="655">
        <v>0.102259621024132</v>
      </c>
      <c r="F124" s="655">
        <v>3.85649651288986E-2</v>
      </c>
      <c r="G124" s="655">
        <v>0</v>
      </c>
      <c r="H124" s="661">
        <v>1.66558277606964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429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65" t="s">
        <v>1</v>
      </c>
      <c r="C6" s="662" t="s">
        <v>1</v>
      </c>
      <c r="D6" s="662" t="s">
        <v>1</v>
      </c>
      <c r="E6" s="662" t="s">
        <v>1</v>
      </c>
      <c r="F6" s="662" t="s">
        <v>1</v>
      </c>
      <c r="G6" s="662" t="s">
        <v>1</v>
      </c>
      <c r="H6" s="668" t="s">
        <v>1</v>
      </c>
    </row>
    <row r="7" spans="1:8" x14ac:dyDescent="0.2">
      <c r="A7" s="2" t="s">
        <v>26</v>
      </c>
      <c r="B7" s="666">
        <v>1013</v>
      </c>
      <c r="C7" s="663">
        <v>5.6726358830928802E-2</v>
      </c>
      <c r="D7" s="663">
        <v>0.14770902693271601</v>
      </c>
      <c r="E7" s="663">
        <v>0.27151006460189803</v>
      </c>
      <c r="F7" s="663">
        <v>0.28409683704376198</v>
      </c>
      <c r="G7" s="663">
        <v>0.239957720041275</v>
      </c>
      <c r="H7" s="669">
        <v>3.5028505325317401</v>
      </c>
    </row>
    <row r="8" spans="1:8" x14ac:dyDescent="0.2">
      <c r="A8" s="5" t="s">
        <v>27</v>
      </c>
      <c r="B8" s="665" t="s">
        <v>1</v>
      </c>
      <c r="C8" s="662" t="s">
        <v>1</v>
      </c>
      <c r="D8" s="662" t="s">
        <v>1</v>
      </c>
      <c r="E8" s="662" t="s">
        <v>1</v>
      </c>
      <c r="F8" s="662" t="s">
        <v>1</v>
      </c>
      <c r="G8" s="662" t="s">
        <v>1</v>
      </c>
      <c r="H8" s="668" t="s">
        <v>1</v>
      </c>
    </row>
    <row r="9" spans="1:8" x14ac:dyDescent="0.2">
      <c r="A9" s="2" t="s">
        <v>28</v>
      </c>
      <c r="B9" s="666">
        <v>363</v>
      </c>
      <c r="C9" s="663">
        <v>4.0710806846618701E-2</v>
      </c>
      <c r="D9" s="663">
        <v>0.133781343698502</v>
      </c>
      <c r="E9" s="663">
        <v>0.26470759510994002</v>
      </c>
      <c r="F9" s="663">
        <v>0.301294386386871</v>
      </c>
      <c r="G9" s="663">
        <v>0.25950586795806901</v>
      </c>
      <c r="H9" s="669">
        <v>3.60510325431824</v>
      </c>
    </row>
    <row r="10" spans="1:8" x14ac:dyDescent="0.2">
      <c r="A10" s="2" t="s">
        <v>29</v>
      </c>
      <c r="B10" s="666">
        <v>44</v>
      </c>
      <c r="C10" s="663">
        <v>1.7426252365112301E-2</v>
      </c>
      <c r="D10" s="663">
        <v>0.16723252832889601</v>
      </c>
      <c r="E10" s="663">
        <v>0.32983213663101202</v>
      </c>
      <c r="F10" s="663">
        <v>0.27915066480636602</v>
      </c>
      <c r="G10" s="663">
        <v>0.206358432769775</v>
      </c>
      <c r="H10" s="669">
        <v>3.4897825717925999</v>
      </c>
    </row>
    <row r="11" spans="1:8" x14ac:dyDescent="0.2">
      <c r="A11" s="2" t="s">
        <v>30</v>
      </c>
      <c r="B11" s="666">
        <v>147</v>
      </c>
      <c r="C11" s="663">
        <v>7.1961537003517206E-2</v>
      </c>
      <c r="D11" s="663">
        <v>0.19160084426403001</v>
      </c>
      <c r="E11" s="663">
        <v>0.28797301650047302</v>
      </c>
      <c r="F11" s="663">
        <v>0.27083539962768599</v>
      </c>
      <c r="G11" s="663">
        <v>0.17762918770313299</v>
      </c>
      <c r="H11" s="669">
        <v>3.2905697822570801</v>
      </c>
    </row>
    <row r="12" spans="1:8" x14ac:dyDescent="0.2">
      <c r="A12" s="2" t="s">
        <v>31</v>
      </c>
      <c r="B12" s="666">
        <v>188</v>
      </c>
      <c r="C12" s="663">
        <v>8.4917478263378102E-2</v>
      </c>
      <c r="D12" s="663">
        <v>0.18879650533199299</v>
      </c>
      <c r="E12" s="663">
        <v>0.27761170268058799</v>
      </c>
      <c r="F12" s="663">
        <v>0.25948837399482699</v>
      </c>
      <c r="G12" s="663">
        <v>0.18918594717979401</v>
      </c>
      <c r="H12" s="669">
        <v>3.2792289257049601</v>
      </c>
    </row>
    <row r="13" spans="1:8" x14ac:dyDescent="0.2">
      <c r="A13" s="2" t="s">
        <v>32</v>
      </c>
      <c r="B13" s="666">
        <v>82</v>
      </c>
      <c r="C13" s="663">
        <v>6.8319655954837799E-2</v>
      </c>
      <c r="D13" s="663">
        <v>0.107271678745747</v>
      </c>
      <c r="E13" s="663">
        <v>0.24462129175663</v>
      </c>
      <c r="F13" s="663">
        <v>0.29254639148712203</v>
      </c>
      <c r="G13" s="663">
        <v>0.28724098205566401</v>
      </c>
      <c r="H13" s="669">
        <v>3.6231174468994101</v>
      </c>
    </row>
    <row r="14" spans="1:8" x14ac:dyDescent="0.2">
      <c r="A14" s="2" t="s">
        <v>33</v>
      </c>
      <c r="B14" s="666">
        <v>155</v>
      </c>
      <c r="C14" s="663">
        <v>6.5215766429901095E-2</v>
      </c>
      <c r="D14" s="663">
        <v>0.11329700052738199</v>
      </c>
      <c r="E14" s="663">
        <v>0.23445729911327401</v>
      </c>
      <c r="F14" s="663">
        <v>0.302343130111694</v>
      </c>
      <c r="G14" s="663">
        <v>0.28468680381774902</v>
      </c>
      <c r="H14" s="669">
        <v>3.6279881000518799</v>
      </c>
    </row>
    <row r="15" spans="1:8" x14ac:dyDescent="0.2">
      <c r="A15" s="5" t="s">
        <v>34</v>
      </c>
      <c r="B15" s="665" t="s">
        <v>1</v>
      </c>
      <c r="C15" s="662" t="s">
        <v>1</v>
      </c>
      <c r="D15" s="662" t="s">
        <v>1</v>
      </c>
      <c r="E15" s="662" t="s">
        <v>1</v>
      </c>
      <c r="F15" s="662" t="s">
        <v>1</v>
      </c>
      <c r="G15" s="662" t="s">
        <v>1</v>
      </c>
      <c r="H15" s="668" t="s">
        <v>1</v>
      </c>
    </row>
    <row r="16" spans="1:8" x14ac:dyDescent="0.2">
      <c r="A16" s="2" t="s">
        <v>35</v>
      </c>
      <c r="B16" s="666">
        <v>662</v>
      </c>
      <c r="C16" s="663">
        <v>4.8531562089920002E-2</v>
      </c>
      <c r="D16" s="663">
        <v>0.16049797832965901</v>
      </c>
      <c r="E16" s="663">
        <v>0.29463422298431402</v>
      </c>
      <c r="F16" s="663">
        <v>0.279943346977234</v>
      </c>
      <c r="G16" s="663">
        <v>0.21639288961887401</v>
      </c>
      <c r="H16" s="669">
        <v>3.45516800880432</v>
      </c>
    </row>
    <row r="17" spans="1:8" x14ac:dyDescent="0.2">
      <c r="A17" s="2" t="s">
        <v>36</v>
      </c>
      <c r="B17" s="666">
        <v>47</v>
      </c>
      <c r="C17" s="663">
        <v>8.7640315294265705E-2</v>
      </c>
      <c r="D17" s="663">
        <v>0.15891180932521801</v>
      </c>
      <c r="E17" s="663">
        <v>0.223317310214043</v>
      </c>
      <c r="F17" s="663">
        <v>0.217555746436119</v>
      </c>
      <c r="G17" s="663">
        <v>0.312574803829193</v>
      </c>
      <c r="H17" s="669">
        <v>3.5085129737853999</v>
      </c>
    </row>
    <row r="18" spans="1:8" x14ac:dyDescent="0.2">
      <c r="A18" s="2" t="s">
        <v>37</v>
      </c>
      <c r="B18" s="666">
        <v>225</v>
      </c>
      <c r="C18" s="663">
        <v>5.6361757218837703E-2</v>
      </c>
      <c r="D18" s="663">
        <v>0.114422291517258</v>
      </c>
      <c r="E18" s="663">
        <v>0.23919837176799799</v>
      </c>
      <c r="F18" s="663">
        <v>0.30751526355743403</v>
      </c>
      <c r="G18" s="663">
        <v>0.28250232338905301</v>
      </c>
      <c r="H18" s="669">
        <v>3.64537405967712</v>
      </c>
    </row>
    <row r="19" spans="1:8" x14ac:dyDescent="0.2">
      <c r="A19" s="2" t="s">
        <v>38</v>
      </c>
      <c r="B19" s="666">
        <v>56</v>
      </c>
      <c r="C19" s="663">
        <v>3.9703801274299601E-2</v>
      </c>
      <c r="D19" s="663">
        <v>0.110385239124298</v>
      </c>
      <c r="E19" s="663">
        <v>0.213385120034218</v>
      </c>
      <c r="F19" s="663">
        <v>0.37454843521118197</v>
      </c>
      <c r="G19" s="663">
        <v>0.26197740435600297</v>
      </c>
      <c r="H19" s="669">
        <v>3.7087104320526101</v>
      </c>
    </row>
    <row r="20" spans="1:8" x14ac:dyDescent="0.2">
      <c r="A20" s="5" t="s">
        <v>39</v>
      </c>
      <c r="B20" s="665" t="s">
        <v>1</v>
      </c>
      <c r="C20" s="662" t="s">
        <v>1</v>
      </c>
      <c r="D20" s="662" t="s">
        <v>1</v>
      </c>
      <c r="E20" s="662" t="s">
        <v>1</v>
      </c>
      <c r="F20" s="662" t="s">
        <v>1</v>
      </c>
      <c r="G20" s="662" t="s">
        <v>1</v>
      </c>
      <c r="H20" s="668" t="s">
        <v>1</v>
      </c>
    </row>
    <row r="21" spans="1:8" x14ac:dyDescent="0.2">
      <c r="A21" s="2" t="s">
        <v>35</v>
      </c>
      <c r="B21" s="666">
        <v>662</v>
      </c>
      <c r="C21" s="663">
        <v>4.8531562089920002E-2</v>
      </c>
      <c r="D21" s="663">
        <v>0.16049797832965901</v>
      </c>
      <c r="E21" s="663">
        <v>0.29463422298431402</v>
      </c>
      <c r="F21" s="663">
        <v>0.279943346977234</v>
      </c>
      <c r="G21" s="663">
        <v>0.21639288961887401</v>
      </c>
      <c r="H21" s="669">
        <v>3.45516800880432</v>
      </c>
    </row>
    <row r="22" spans="1:8" x14ac:dyDescent="0.2">
      <c r="A22" s="2" t="s">
        <v>40</v>
      </c>
      <c r="B22" s="666">
        <v>21</v>
      </c>
      <c r="C22" s="663" t="s">
        <v>1</v>
      </c>
      <c r="D22" s="663" t="s">
        <v>1</v>
      </c>
      <c r="E22" s="663" t="s">
        <v>1</v>
      </c>
      <c r="F22" s="663" t="s">
        <v>1</v>
      </c>
      <c r="G22" s="663" t="s">
        <v>1</v>
      </c>
      <c r="H22" s="669" t="s">
        <v>1</v>
      </c>
    </row>
    <row r="23" spans="1:8" x14ac:dyDescent="0.2">
      <c r="A23" s="2" t="s">
        <v>41</v>
      </c>
      <c r="B23" s="666">
        <v>23</v>
      </c>
      <c r="C23" s="663" t="s">
        <v>1</v>
      </c>
      <c r="D23" s="663" t="s">
        <v>1</v>
      </c>
      <c r="E23" s="663" t="s">
        <v>1</v>
      </c>
      <c r="F23" s="663" t="s">
        <v>1</v>
      </c>
      <c r="G23" s="663" t="s">
        <v>1</v>
      </c>
      <c r="H23" s="669" t="s">
        <v>1</v>
      </c>
    </row>
    <row r="24" spans="1:8" x14ac:dyDescent="0.2">
      <c r="A24" s="2" t="s">
        <v>42</v>
      </c>
      <c r="B24" s="666">
        <v>3</v>
      </c>
      <c r="C24" s="663" t="s">
        <v>1</v>
      </c>
      <c r="D24" s="663" t="s">
        <v>1</v>
      </c>
      <c r="E24" s="663" t="s">
        <v>1</v>
      </c>
      <c r="F24" s="663" t="s">
        <v>1</v>
      </c>
      <c r="G24" s="663" t="s">
        <v>1</v>
      </c>
      <c r="H24" s="669" t="s">
        <v>1</v>
      </c>
    </row>
    <row r="25" spans="1:8" x14ac:dyDescent="0.2">
      <c r="A25" s="2" t="s">
        <v>43</v>
      </c>
      <c r="B25" s="666">
        <v>3</v>
      </c>
      <c r="C25" s="663" t="s">
        <v>1</v>
      </c>
      <c r="D25" s="663" t="s">
        <v>1</v>
      </c>
      <c r="E25" s="663" t="s">
        <v>1</v>
      </c>
      <c r="F25" s="663" t="s">
        <v>1</v>
      </c>
      <c r="G25" s="663" t="s">
        <v>1</v>
      </c>
      <c r="H25" s="669" t="s">
        <v>1</v>
      </c>
    </row>
    <row r="26" spans="1:8" x14ac:dyDescent="0.2">
      <c r="A26" s="2" t="s">
        <v>37</v>
      </c>
      <c r="B26" s="666">
        <v>225</v>
      </c>
      <c r="C26" s="663">
        <v>5.6361757218837703E-2</v>
      </c>
      <c r="D26" s="663">
        <v>0.114422291517258</v>
      </c>
      <c r="E26" s="663">
        <v>0.23919837176799799</v>
      </c>
      <c r="F26" s="663">
        <v>0.30751526355743403</v>
      </c>
      <c r="G26" s="663">
        <v>0.28250232338905301</v>
      </c>
      <c r="H26" s="669">
        <v>3.64537405967712</v>
      </c>
    </row>
    <row r="27" spans="1:8" x14ac:dyDescent="0.2">
      <c r="A27" s="2" t="s">
        <v>44</v>
      </c>
      <c r="B27" s="666">
        <v>9</v>
      </c>
      <c r="C27" s="663" t="s">
        <v>1</v>
      </c>
      <c r="D27" s="663" t="s">
        <v>1</v>
      </c>
      <c r="E27" s="663" t="s">
        <v>1</v>
      </c>
      <c r="F27" s="663" t="s">
        <v>1</v>
      </c>
      <c r="G27" s="663" t="s">
        <v>1</v>
      </c>
      <c r="H27" s="669" t="s">
        <v>1</v>
      </c>
    </row>
    <row r="28" spans="1:8" x14ac:dyDescent="0.2">
      <c r="A28" s="2" t="s">
        <v>45</v>
      </c>
      <c r="B28" s="666">
        <v>44</v>
      </c>
      <c r="C28" s="663">
        <v>2.4655014276504499E-2</v>
      </c>
      <c r="D28" s="663">
        <v>0.13577291369438199</v>
      </c>
      <c r="E28" s="663">
        <v>0.24150899052619901</v>
      </c>
      <c r="F28" s="663">
        <v>0.34038913249969499</v>
      </c>
      <c r="G28" s="663">
        <v>0.25767394900321999</v>
      </c>
      <c r="H28" s="669">
        <v>3.67065405845642</v>
      </c>
    </row>
    <row r="29" spans="1:8" x14ac:dyDescent="0.2">
      <c r="A29" s="5" t="s">
        <v>46</v>
      </c>
      <c r="B29" s="665" t="s">
        <v>1</v>
      </c>
      <c r="C29" s="662" t="s">
        <v>1</v>
      </c>
      <c r="D29" s="662" t="s">
        <v>1</v>
      </c>
      <c r="E29" s="662" t="s">
        <v>1</v>
      </c>
      <c r="F29" s="662" t="s">
        <v>1</v>
      </c>
      <c r="G29" s="662" t="s">
        <v>1</v>
      </c>
      <c r="H29" s="668" t="s">
        <v>1</v>
      </c>
    </row>
    <row r="30" spans="1:8" x14ac:dyDescent="0.2">
      <c r="A30" s="2" t="s">
        <v>47</v>
      </c>
      <c r="B30" s="666">
        <v>66</v>
      </c>
      <c r="C30" s="663">
        <v>8.5286758840084104E-2</v>
      </c>
      <c r="D30" s="663">
        <v>9.2231400310993195E-2</v>
      </c>
      <c r="E30" s="663">
        <v>0.23712645471096</v>
      </c>
      <c r="F30" s="663">
        <v>0.28268048167228699</v>
      </c>
      <c r="G30" s="663">
        <v>0.30267488956451399</v>
      </c>
      <c r="H30" s="669">
        <v>3.6252253055572501</v>
      </c>
    </row>
    <row r="31" spans="1:8" x14ac:dyDescent="0.2">
      <c r="A31" s="2" t="s">
        <v>48</v>
      </c>
      <c r="B31" s="666">
        <v>244</v>
      </c>
      <c r="C31" s="663">
        <v>3.93258072435856E-2</v>
      </c>
      <c r="D31" s="663">
        <v>0.13833117485046401</v>
      </c>
      <c r="E31" s="663">
        <v>0.26948842406272899</v>
      </c>
      <c r="F31" s="663">
        <v>0.33096104860305797</v>
      </c>
      <c r="G31" s="663">
        <v>0.22189354896545399</v>
      </c>
      <c r="H31" s="669">
        <v>3.5577652454376198</v>
      </c>
    </row>
    <row r="32" spans="1:8" x14ac:dyDescent="0.2">
      <c r="A32" s="2" t="s">
        <v>49</v>
      </c>
      <c r="B32" s="666">
        <v>173</v>
      </c>
      <c r="C32" s="663">
        <v>6.7840620875358595E-2</v>
      </c>
      <c r="D32" s="663">
        <v>0.13003869354724901</v>
      </c>
      <c r="E32" s="663">
        <v>0.26094433665275601</v>
      </c>
      <c r="F32" s="663">
        <v>0.24437488615512801</v>
      </c>
      <c r="G32" s="663">
        <v>0.296801447868347</v>
      </c>
      <c r="H32" s="669">
        <v>3.5722577571868901</v>
      </c>
    </row>
    <row r="33" spans="1:8" x14ac:dyDescent="0.2">
      <c r="A33" s="2" t="s">
        <v>50</v>
      </c>
      <c r="B33" s="666">
        <v>453</v>
      </c>
      <c r="C33" s="663">
        <v>5.6490864604711498E-2</v>
      </c>
      <c r="D33" s="663">
        <v>0.170631527900696</v>
      </c>
      <c r="E33" s="663">
        <v>0.28108990192413302</v>
      </c>
      <c r="F33" s="663">
        <v>0.27188402414321899</v>
      </c>
      <c r="G33" s="663">
        <v>0.21990367770194999</v>
      </c>
      <c r="H33" s="669">
        <v>3.42807817459106</v>
      </c>
    </row>
    <row r="34" spans="1:8" x14ac:dyDescent="0.2">
      <c r="A34" s="5" t="s">
        <v>51</v>
      </c>
      <c r="B34" s="665" t="s">
        <v>1</v>
      </c>
      <c r="C34" s="662" t="s">
        <v>1</v>
      </c>
      <c r="D34" s="662" t="s">
        <v>1</v>
      </c>
      <c r="E34" s="662" t="s">
        <v>1</v>
      </c>
      <c r="F34" s="662" t="s">
        <v>1</v>
      </c>
      <c r="G34" s="662" t="s">
        <v>1</v>
      </c>
      <c r="H34" s="668" t="s">
        <v>1</v>
      </c>
    </row>
    <row r="35" spans="1:8" x14ac:dyDescent="0.2">
      <c r="A35" s="2" t="s">
        <v>52</v>
      </c>
      <c r="B35" s="666">
        <v>349</v>
      </c>
      <c r="C35" s="663">
        <v>4.4080793857574498E-2</v>
      </c>
      <c r="D35" s="663">
        <v>0.14160194993019101</v>
      </c>
      <c r="E35" s="663">
        <v>0.26334375143051098</v>
      </c>
      <c r="F35" s="663">
        <v>0.29710301756858798</v>
      </c>
      <c r="G35" s="663">
        <v>0.25387051701545699</v>
      </c>
      <c r="H35" s="669">
        <v>3.5750803947448699</v>
      </c>
    </row>
    <row r="36" spans="1:8" x14ac:dyDescent="0.2">
      <c r="A36" s="2" t="s">
        <v>53</v>
      </c>
      <c r="B36" s="666">
        <v>409</v>
      </c>
      <c r="C36" s="663">
        <v>6.3113734126091003E-2</v>
      </c>
      <c r="D36" s="663">
        <v>0.14009626209735901</v>
      </c>
      <c r="E36" s="663">
        <v>0.267923623323441</v>
      </c>
      <c r="F36" s="663">
        <v>0.28910771012306202</v>
      </c>
      <c r="G36" s="663">
        <v>0.239758655428886</v>
      </c>
      <c r="H36" s="669">
        <v>3.5023012161254901</v>
      </c>
    </row>
    <row r="37" spans="1:8" x14ac:dyDescent="0.2">
      <c r="A37" s="2" t="s">
        <v>54</v>
      </c>
      <c r="B37" s="666">
        <v>133</v>
      </c>
      <c r="C37" s="663">
        <v>0.11317703127860999</v>
      </c>
      <c r="D37" s="663">
        <v>0.13437978923320801</v>
      </c>
      <c r="E37" s="663">
        <v>0.32553753256797802</v>
      </c>
      <c r="F37" s="663">
        <v>0.28029167652130099</v>
      </c>
      <c r="G37" s="663">
        <v>0.146613955497742</v>
      </c>
      <c r="H37" s="669">
        <v>3.2127857208252002</v>
      </c>
    </row>
    <row r="38" spans="1:8" x14ac:dyDescent="0.2">
      <c r="A38" s="2" t="s">
        <v>55</v>
      </c>
      <c r="B38" s="666">
        <v>114</v>
      </c>
      <c r="C38" s="663">
        <v>4.1316159069538103E-2</v>
      </c>
      <c r="D38" s="663">
        <v>0.21270075440406799</v>
      </c>
      <c r="E38" s="663">
        <v>0.26234129071235701</v>
      </c>
      <c r="F38" s="663">
        <v>0.218068212270737</v>
      </c>
      <c r="G38" s="663">
        <v>0.265573590993881</v>
      </c>
      <c r="H38" s="669">
        <v>3.4538822174072301</v>
      </c>
    </row>
    <row r="39" spans="1:8" x14ac:dyDescent="0.2">
      <c r="A39" s="5" t="s">
        <v>56</v>
      </c>
      <c r="B39" s="665" t="s">
        <v>1</v>
      </c>
      <c r="C39" s="662" t="s">
        <v>1</v>
      </c>
      <c r="D39" s="662" t="s">
        <v>1</v>
      </c>
      <c r="E39" s="662" t="s">
        <v>1</v>
      </c>
      <c r="F39" s="662" t="s">
        <v>1</v>
      </c>
      <c r="G39" s="662" t="s">
        <v>1</v>
      </c>
      <c r="H39" s="668" t="s">
        <v>1</v>
      </c>
    </row>
    <row r="40" spans="1:8" x14ac:dyDescent="0.2">
      <c r="A40" s="2" t="s">
        <v>57</v>
      </c>
      <c r="B40" s="666">
        <v>883</v>
      </c>
      <c r="C40" s="663">
        <v>6.0837145894765902E-2</v>
      </c>
      <c r="D40" s="663">
        <v>0.126926675438881</v>
      </c>
      <c r="E40" s="663">
        <v>0.26590642333030701</v>
      </c>
      <c r="F40" s="663">
        <v>0.30768314003944403</v>
      </c>
      <c r="G40" s="663">
        <v>0.23864662647247301</v>
      </c>
      <c r="H40" s="669">
        <v>3.5363755226135298</v>
      </c>
    </row>
    <row r="41" spans="1:8" x14ac:dyDescent="0.2">
      <c r="A41" s="2" t="s">
        <v>58</v>
      </c>
      <c r="B41" s="666">
        <v>105</v>
      </c>
      <c r="C41" s="663">
        <v>4.1835010051727302E-2</v>
      </c>
      <c r="D41" s="663">
        <v>0.23351265490055101</v>
      </c>
      <c r="E41" s="663">
        <v>0.29998350143432601</v>
      </c>
      <c r="F41" s="663">
        <v>0.19970889389514901</v>
      </c>
      <c r="G41" s="663">
        <v>0.22495993971824599</v>
      </c>
      <c r="H41" s="669">
        <v>3.3324460983276398</v>
      </c>
    </row>
    <row r="42" spans="1:8" x14ac:dyDescent="0.2">
      <c r="A42" s="5" t="s">
        <v>59</v>
      </c>
      <c r="B42" s="665" t="s">
        <v>1</v>
      </c>
      <c r="C42" s="662" t="s">
        <v>1</v>
      </c>
      <c r="D42" s="662" t="s">
        <v>1</v>
      </c>
      <c r="E42" s="662" t="s">
        <v>1</v>
      </c>
      <c r="F42" s="662" t="s">
        <v>1</v>
      </c>
      <c r="G42" s="662" t="s">
        <v>1</v>
      </c>
      <c r="H42" s="668" t="s">
        <v>1</v>
      </c>
    </row>
    <row r="43" spans="1:8" x14ac:dyDescent="0.2">
      <c r="A43" s="2" t="s">
        <v>60</v>
      </c>
      <c r="B43" s="666">
        <v>765</v>
      </c>
      <c r="C43" s="663">
        <v>6.0236372053623199E-2</v>
      </c>
      <c r="D43" s="663">
        <v>0.14355716109275801</v>
      </c>
      <c r="E43" s="663">
        <v>0.27246052026748702</v>
      </c>
      <c r="F43" s="663">
        <v>0.30232027173042297</v>
      </c>
      <c r="G43" s="663">
        <v>0.22142568230629001</v>
      </c>
      <c r="H43" s="669">
        <v>3.4811418056488002</v>
      </c>
    </row>
    <row r="44" spans="1:8" x14ac:dyDescent="0.2">
      <c r="A44" s="2" t="s">
        <v>61</v>
      </c>
      <c r="B44" s="666">
        <v>141</v>
      </c>
      <c r="C44" s="663">
        <v>6.2021557241678203E-2</v>
      </c>
      <c r="D44" s="663">
        <v>3.9847541600465802E-2</v>
      </c>
      <c r="E44" s="663">
        <v>0.27535131573677102</v>
      </c>
      <c r="F44" s="663">
        <v>0.28494414687156699</v>
      </c>
      <c r="G44" s="663">
        <v>0.33783543109893799</v>
      </c>
      <c r="H44" s="669">
        <v>3.79672431945801</v>
      </c>
    </row>
    <row r="45" spans="1:8" x14ac:dyDescent="0.2">
      <c r="A45" s="2" t="s">
        <v>62</v>
      </c>
      <c r="B45" s="666">
        <v>91</v>
      </c>
      <c r="C45" s="663">
        <v>3.9943754673004199E-2</v>
      </c>
      <c r="D45" s="663">
        <v>0.23245276510715501</v>
      </c>
      <c r="E45" s="663">
        <v>0.26690554618835399</v>
      </c>
      <c r="F45" s="663">
        <v>0.22540597617626201</v>
      </c>
      <c r="G45" s="663">
        <v>0.235291972756386</v>
      </c>
      <c r="H45" s="669">
        <v>3.38364958763123</v>
      </c>
    </row>
    <row r="46" spans="1:8" x14ac:dyDescent="0.2">
      <c r="A46" s="5" t="s">
        <v>63</v>
      </c>
      <c r="B46" s="665" t="s">
        <v>1</v>
      </c>
      <c r="C46" s="662" t="s">
        <v>1</v>
      </c>
      <c r="D46" s="662" t="s">
        <v>1</v>
      </c>
      <c r="E46" s="662" t="s">
        <v>1</v>
      </c>
      <c r="F46" s="662" t="s">
        <v>1</v>
      </c>
      <c r="G46" s="662" t="s">
        <v>1</v>
      </c>
      <c r="H46" s="668" t="s">
        <v>1</v>
      </c>
    </row>
    <row r="47" spans="1:8" x14ac:dyDescent="0.2">
      <c r="A47" s="2" t="s">
        <v>64</v>
      </c>
      <c r="B47" s="666">
        <v>121</v>
      </c>
      <c r="C47" s="663">
        <v>5.82532724365592E-3</v>
      </c>
      <c r="D47" s="663">
        <v>1.6430990770459199E-2</v>
      </c>
      <c r="E47" s="663">
        <v>0.224882647395134</v>
      </c>
      <c r="F47" s="663">
        <v>0.29284554719924899</v>
      </c>
      <c r="G47" s="663">
        <v>0.46001550555229198</v>
      </c>
      <c r="H47" s="669">
        <v>4.1847949028015101</v>
      </c>
    </row>
    <row r="48" spans="1:8" x14ac:dyDescent="0.2">
      <c r="A48" s="2" t="s">
        <v>65</v>
      </c>
      <c r="B48" s="666">
        <v>69</v>
      </c>
      <c r="C48" s="663">
        <v>6.4811974763870198E-2</v>
      </c>
      <c r="D48" s="663">
        <v>0.27422496676445002</v>
      </c>
      <c r="E48" s="663">
        <v>0.25238201022148099</v>
      </c>
      <c r="F48" s="663">
        <v>0.20103468000888799</v>
      </c>
      <c r="G48" s="663">
        <v>0.20754636824131001</v>
      </c>
      <c r="H48" s="669">
        <v>3.2122786045074498</v>
      </c>
    </row>
    <row r="49" spans="1:8" x14ac:dyDescent="0.2">
      <c r="A49" s="2" t="s">
        <v>66</v>
      </c>
      <c r="B49" s="666">
        <v>137</v>
      </c>
      <c r="C49" s="663">
        <v>8.2944087684154497E-2</v>
      </c>
      <c r="D49" s="663">
        <v>0.166718155145645</v>
      </c>
      <c r="E49" s="663">
        <v>0.240839257836342</v>
      </c>
      <c r="F49" s="663">
        <v>0.27897444367408802</v>
      </c>
      <c r="G49" s="663">
        <v>0.23052404820919001</v>
      </c>
      <c r="H49" s="669">
        <v>3.4074161052703902</v>
      </c>
    </row>
    <row r="50" spans="1:8" x14ac:dyDescent="0.2">
      <c r="A50" s="2" t="s">
        <v>67</v>
      </c>
      <c r="B50" s="666">
        <v>121</v>
      </c>
      <c r="C50" s="663">
        <v>5.5846385657787302E-2</v>
      </c>
      <c r="D50" s="663">
        <v>0.111116304993629</v>
      </c>
      <c r="E50" s="663">
        <v>0.29720282554626498</v>
      </c>
      <c r="F50" s="663">
        <v>0.30648204684257502</v>
      </c>
      <c r="G50" s="663">
        <v>0.22935244441032401</v>
      </c>
      <c r="H50" s="669">
        <v>3.5423779487609899</v>
      </c>
    </row>
    <row r="51" spans="1:8" x14ac:dyDescent="0.2">
      <c r="A51" s="2" t="s">
        <v>68</v>
      </c>
      <c r="B51" s="666">
        <v>130</v>
      </c>
      <c r="C51" s="663">
        <v>3.63271273672581E-2</v>
      </c>
      <c r="D51" s="663">
        <v>0.158581793308258</v>
      </c>
      <c r="E51" s="663">
        <v>0.21547374129295299</v>
      </c>
      <c r="F51" s="663">
        <v>0.35751801729202298</v>
      </c>
      <c r="G51" s="663">
        <v>0.232099339365959</v>
      </c>
      <c r="H51" s="669">
        <v>3.5904805660247798</v>
      </c>
    </row>
    <row r="52" spans="1:8" x14ac:dyDescent="0.2">
      <c r="A52" s="2" t="s">
        <v>69</v>
      </c>
      <c r="B52" s="666">
        <v>98</v>
      </c>
      <c r="C52" s="663">
        <v>6.9734796881675706E-2</v>
      </c>
      <c r="D52" s="663">
        <v>0.140236601233482</v>
      </c>
      <c r="E52" s="663">
        <v>0.31777036190032998</v>
      </c>
      <c r="F52" s="663">
        <v>0.238779917359352</v>
      </c>
      <c r="G52" s="663">
        <v>0.233478307723999</v>
      </c>
      <c r="H52" s="669">
        <v>3.4260303974151598</v>
      </c>
    </row>
    <row r="53" spans="1:8" x14ac:dyDescent="0.2">
      <c r="A53" s="2" t="s">
        <v>70</v>
      </c>
      <c r="B53" s="666">
        <v>52</v>
      </c>
      <c r="C53" s="663">
        <v>6.1898170970380298E-3</v>
      </c>
      <c r="D53" s="663">
        <v>0.26417782902717601</v>
      </c>
      <c r="E53" s="663">
        <v>0.18033973872661599</v>
      </c>
      <c r="F53" s="663">
        <v>0.34833335876464799</v>
      </c>
      <c r="G53" s="663">
        <v>0.20095923542976399</v>
      </c>
      <c r="H53" s="669">
        <v>3.47369432449341</v>
      </c>
    </row>
    <row r="54" spans="1:8" x14ac:dyDescent="0.2">
      <c r="A54" s="2" t="s">
        <v>71</v>
      </c>
      <c r="B54" s="666">
        <v>96</v>
      </c>
      <c r="C54" s="663">
        <v>5.4833225905895198E-2</v>
      </c>
      <c r="D54" s="663">
        <v>7.2097420692443806E-2</v>
      </c>
      <c r="E54" s="663">
        <v>0.380526483058929</v>
      </c>
      <c r="F54" s="663">
        <v>0.30761256814003002</v>
      </c>
      <c r="G54" s="663">
        <v>0.184930294752121</v>
      </c>
      <c r="H54" s="669">
        <v>3.4957091808319101</v>
      </c>
    </row>
    <row r="55" spans="1:8" x14ac:dyDescent="0.2">
      <c r="A55" s="2" t="s">
        <v>72</v>
      </c>
      <c r="B55" s="666">
        <v>53</v>
      </c>
      <c r="C55" s="663">
        <v>0.21060335636138899</v>
      </c>
      <c r="D55" s="663">
        <v>0.20683674514293701</v>
      </c>
      <c r="E55" s="663">
        <v>0.32492882013320901</v>
      </c>
      <c r="F55" s="663">
        <v>0.143244072794914</v>
      </c>
      <c r="G55" s="663">
        <v>0.11438700556755101</v>
      </c>
      <c r="H55" s="669">
        <v>2.7439746856689502</v>
      </c>
    </row>
    <row r="56" spans="1:8" x14ac:dyDescent="0.2">
      <c r="A56" s="2" t="s">
        <v>73</v>
      </c>
      <c r="B56" s="666">
        <v>136</v>
      </c>
      <c r="C56" s="663">
        <v>3.8608882576227202E-2</v>
      </c>
      <c r="D56" s="663">
        <v>0.150242298841476</v>
      </c>
      <c r="E56" s="663">
        <v>0.288280040025711</v>
      </c>
      <c r="F56" s="663">
        <v>0.290785312652588</v>
      </c>
      <c r="G56" s="663">
        <v>0.232083484530449</v>
      </c>
      <c r="H56" s="669">
        <v>3.5274922847747798</v>
      </c>
    </row>
    <row r="57" spans="1:8" x14ac:dyDescent="0.2">
      <c r="A57" s="5" t="s">
        <v>74</v>
      </c>
      <c r="B57" s="665" t="s">
        <v>1</v>
      </c>
      <c r="C57" s="662" t="s">
        <v>1</v>
      </c>
      <c r="D57" s="662" t="s">
        <v>1</v>
      </c>
      <c r="E57" s="662" t="s">
        <v>1</v>
      </c>
      <c r="F57" s="662" t="s">
        <v>1</v>
      </c>
      <c r="G57" s="662" t="s">
        <v>1</v>
      </c>
      <c r="H57" s="668" t="s">
        <v>1</v>
      </c>
    </row>
    <row r="58" spans="1:8" x14ac:dyDescent="0.2">
      <c r="A58" s="2" t="s">
        <v>75</v>
      </c>
      <c r="B58" s="666">
        <v>121</v>
      </c>
      <c r="C58" s="663">
        <v>5.82532724365592E-3</v>
      </c>
      <c r="D58" s="663">
        <v>1.6430990770459199E-2</v>
      </c>
      <c r="E58" s="663">
        <v>0.224882647395134</v>
      </c>
      <c r="F58" s="663">
        <v>0.29284554719924899</v>
      </c>
      <c r="G58" s="663">
        <v>0.46001550555229198</v>
      </c>
      <c r="H58" s="669">
        <v>4.1847949028015101</v>
      </c>
    </row>
    <row r="59" spans="1:8" x14ac:dyDescent="0.2">
      <c r="A59" s="2" t="s">
        <v>76</v>
      </c>
      <c r="B59" s="666">
        <v>607</v>
      </c>
      <c r="C59" s="663">
        <v>3.32059971988201E-2</v>
      </c>
      <c r="D59" s="663">
        <v>0.12176948785781901</v>
      </c>
      <c r="E59" s="663">
        <v>0.29387715458869901</v>
      </c>
      <c r="F59" s="663">
        <v>0.31114253401756298</v>
      </c>
      <c r="G59" s="663">
        <v>0.240004852414131</v>
      </c>
      <c r="H59" s="669">
        <v>3.6029708385467498</v>
      </c>
    </row>
    <row r="60" spans="1:8" x14ac:dyDescent="0.2">
      <c r="A60" s="2" t="s">
        <v>77</v>
      </c>
      <c r="B60" s="666">
        <v>191</v>
      </c>
      <c r="C60" s="663">
        <v>6.6241189837455694E-2</v>
      </c>
      <c r="D60" s="663">
        <v>0.226953759789467</v>
      </c>
      <c r="E60" s="663">
        <v>0.21645896136760701</v>
      </c>
      <c r="F60" s="663">
        <v>0.280500948429108</v>
      </c>
      <c r="G60" s="663">
        <v>0.209845125675201</v>
      </c>
      <c r="H60" s="669">
        <v>3.3407549858093302</v>
      </c>
    </row>
    <row r="61" spans="1:8" x14ac:dyDescent="0.2">
      <c r="A61" s="2" t="s">
        <v>78</v>
      </c>
      <c r="B61" s="666">
        <v>94</v>
      </c>
      <c r="C61" s="663">
        <v>0.28980821371078502</v>
      </c>
      <c r="D61" s="663">
        <v>0.31315681338310197</v>
      </c>
      <c r="E61" s="663">
        <v>0.30744639039039601</v>
      </c>
      <c r="F61" s="663">
        <v>6.2695950269699097E-2</v>
      </c>
      <c r="G61" s="663">
        <v>2.68926173448563E-2</v>
      </c>
      <c r="H61" s="669">
        <v>2.2237079143524201</v>
      </c>
    </row>
    <row r="62" spans="1:8" x14ac:dyDescent="0.2">
      <c r="A62" s="5" t="s">
        <v>79</v>
      </c>
      <c r="B62" s="665" t="s">
        <v>1</v>
      </c>
      <c r="C62" s="662" t="s">
        <v>1</v>
      </c>
      <c r="D62" s="662" t="s">
        <v>1</v>
      </c>
      <c r="E62" s="662" t="s">
        <v>1</v>
      </c>
      <c r="F62" s="662" t="s">
        <v>1</v>
      </c>
      <c r="G62" s="662" t="s">
        <v>1</v>
      </c>
      <c r="H62" s="668" t="s">
        <v>1</v>
      </c>
    </row>
    <row r="63" spans="1:8" x14ac:dyDescent="0.2">
      <c r="A63" s="2" t="s">
        <v>80</v>
      </c>
      <c r="B63" s="666">
        <v>830</v>
      </c>
      <c r="C63" s="663">
        <v>5.4545607417821898E-2</v>
      </c>
      <c r="D63" s="663">
        <v>0.13859882950782801</v>
      </c>
      <c r="E63" s="663">
        <v>0.26677319407463101</v>
      </c>
      <c r="F63" s="663">
        <v>0.29309585690498402</v>
      </c>
      <c r="G63" s="663">
        <v>0.246986508369446</v>
      </c>
      <c r="H63" s="669">
        <v>3.53937888145447</v>
      </c>
    </row>
    <row r="64" spans="1:8" x14ac:dyDescent="0.2">
      <c r="A64" s="2" t="s">
        <v>81</v>
      </c>
      <c r="B64" s="666">
        <v>28</v>
      </c>
      <c r="C64" s="663" t="s">
        <v>1</v>
      </c>
      <c r="D64" s="663" t="s">
        <v>1</v>
      </c>
      <c r="E64" s="663" t="s">
        <v>1</v>
      </c>
      <c r="F64" s="663" t="s">
        <v>1</v>
      </c>
      <c r="G64" s="663" t="s">
        <v>1</v>
      </c>
      <c r="H64" s="669" t="s">
        <v>1</v>
      </c>
    </row>
    <row r="65" spans="1:8" x14ac:dyDescent="0.2">
      <c r="A65" s="2" t="s">
        <v>82</v>
      </c>
      <c r="B65" s="666">
        <v>54</v>
      </c>
      <c r="C65" s="663">
        <v>9.8808795213699299E-2</v>
      </c>
      <c r="D65" s="663">
        <v>0.19641222059726701</v>
      </c>
      <c r="E65" s="663">
        <v>0.38078469038009599</v>
      </c>
      <c r="F65" s="663">
        <v>0.236677035689354</v>
      </c>
      <c r="G65" s="663">
        <v>8.7317273020744296E-2</v>
      </c>
      <c r="H65" s="669">
        <v>3.0172817707061799</v>
      </c>
    </row>
    <row r="66" spans="1:8" x14ac:dyDescent="0.2">
      <c r="A66" s="2" t="s">
        <v>83</v>
      </c>
      <c r="B66" s="666">
        <v>90</v>
      </c>
      <c r="C66" s="663">
        <v>8.4654606878757505E-2</v>
      </c>
      <c r="D66" s="663">
        <v>0.14950606226921101</v>
      </c>
      <c r="E66" s="663">
        <v>0.26207739114761402</v>
      </c>
      <c r="F66" s="663">
        <v>0.267858266830444</v>
      </c>
      <c r="G66" s="663">
        <v>0.235903680324554</v>
      </c>
      <c r="H66" s="669">
        <v>3.4208502769470202</v>
      </c>
    </row>
    <row r="67" spans="1:8" x14ac:dyDescent="0.2">
      <c r="A67" s="5" t="s">
        <v>84</v>
      </c>
      <c r="B67" s="665" t="s">
        <v>1</v>
      </c>
      <c r="C67" s="662" t="s">
        <v>1</v>
      </c>
      <c r="D67" s="662" t="s">
        <v>1</v>
      </c>
      <c r="E67" s="662" t="s">
        <v>1</v>
      </c>
      <c r="F67" s="662" t="s">
        <v>1</v>
      </c>
      <c r="G67" s="662" t="s">
        <v>1</v>
      </c>
      <c r="H67" s="668" t="s">
        <v>1</v>
      </c>
    </row>
    <row r="68" spans="1:8" x14ac:dyDescent="0.2">
      <c r="A68" s="2" t="s">
        <v>85</v>
      </c>
      <c r="B68" s="666">
        <v>910</v>
      </c>
      <c r="C68" s="663">
        <v>5.8341350406408303E-2</v>
      </c>
      <c r="D68" s="663">
        <v>0.15837824344634999</v>
      </c>
      <c r="E68" s="663">
        <v>0.26864284276962302</v>
      </c>
      <c r="F68" s="663">
        <v>0.28164073824882502</v>
      </c>
      <c r="G68" s="663">
        <v>0.232996851205826</v>
      </c>
      <c r="H68" s="669">
        <v>3.47257351875305</v>
      </c>
    </row>
    <row r="69" spans="1:8" x14ac:dyDescent="0.2">
      <c r="A69" s="2" t="s">
        <v>86</v>
      </c>
      <c r="B69" s="666">
        <v>16</v>
      </c>
      <c r="C69" s="663" t="s">
        <v>1</v>
      </c>
      <c r="D69" s="663" t="s">
        <v>1</v>
      </c>
      <c r="E69" s="663" t="s">
        <v>1</v>
      </c>
      <c r="F69" s="663" t="s">
        <v>1</v>
      </c>
      <c r="G69" s="663" t="s">
        <v>1</v>
      </c>
      <c r="H69" s="669" t="s">
        <v>1</v>
      </c>
    </row>
    <row r="70" spans="1:8" x14ac:dyDescent="0.2">
      <c r="A70" s="2" t="s">
        <v>87</v>
      </c>
      <c r="B70" s="666">
        <v>80</v>
      </c>
      <c r="C70" s="663">
        <v>5.24129718542099E-2</v>
      </c>
      <c r="D70" s="663">
        <v>2.1842887625098201E-2</v>
      </c>
      <c r="E70" s="663">
        <v>0.33578139543533297</v>
      </c>
      <c r="F70" s="663">
        <v>0.32331109046936002</v>
      </c>
      <c r="G70" s="663">
        <v>0.266651630401611</v>
      </c>
      <c r="H70" s="669">
        <v>3.7299456596374498</v>
      </c>
    </row>
    <row r="71" spans="1:8" x14ac:dyDescent="0.2">
      <c r="A71" s="2" t="s">
        <v>88</v>
      </c>
      <c r="B71" s="666">
        <v>6</v>
      </c>
      <c r="C71" s="663" t="s">
        <v>1</v>
      </c>
      <c r="D71" s="663" t="s">
        <v>1</v>
      </c>
      <c r="E71" s="663" t="s">
        <v>1</v>
      </c>
      <c r="F71" s="663" t="s">
        <v>1</v>
      </c>
      <c r="G71" s="663" t="s">
        <v>1</v>
      </c>
      <c r="H71" s="669" t="s">
        <v>1</v>
      </c>
    </row>
    <row r="72" spans="1:8" x14ac:dyDescent="0.2">
      <c r="A72" s="5" t="s">
        <v>89</v>
      </c>
      <c r="B72" s="665" t="s">
        <v>1</v>
      </c>
      <c r="C72" s="662" t="s">
        <v>1</v>
      </c>
      <c r="D72" s="662" t="s">
        <v>1</v>
      </c>
      <c r="E72" s="662" t="s">
        <v>1</v>
      </c>
      <c r="F72" s="662" t="s">
        <v>1</v>
      </c>
      <c r="G72" s="662" t="s">
        <v>1</v>
      </c>
      <c r="H72" s="668" t="s">
        <v>1</v>
      </c>
    </row>
    <row r="73" spans="1:8" x14ac:dyDescent="0.2">
      <c r="A73" s="2" t="s">
        <v>89</v>
      </c>
      <c r="B73" s="666">
        <v>850</v>
      </c>
      <c r="C73" s="663">
        <v>4.9690332263708101E-2</v>
      </c>
      <c r="D73" s="663">
        <v>0.12944056093692799</v>
      </c>
      <c r="E73" s="663">
        <v>0.27007895708084101</v>
      </c>
      <c r="F73" s="663">
        <v>0.294446140527725</v>
      </c>
      <c r="G73" s="663">
        <v>0.25634399056434598</v>
      </c>
      <c r="H73" s="669">
        <v>3.5783128738403298</v>
      </c>
    </row>
    <row r="74" spans="1:8" x14ac:dyDescent="0.2">
      <c r="A74" s="2" t="s">
        <v>90</v>
      </c>
      <c r="B74" s="666">
        <v>158</v>
      </c>
      <c r="C74" s="663">
        <v>0.11282984912395499</v>
      </c>
      <c r="D74" s="663">
        <v>0.28251907229423501</v>
      </c>
      <c r="E74" s="663">
        <v>0.27034458518028298</v>
      </c>
      <c r="F74" s="663">
        <v>0.20196236670017201</v>
      </c>
      <c r="G74" s="663">
        <v>0.13234415650367701</v>
      </c>
      <c r="H74" s="669">
        <v>2.9584720134735099</v>
      </c>
    </row>
    <row r="75" spans="1:8" x14ac:dyDescent="0.2">
      <c r="A75" s="5" t="s">
        <v>91</v>
      </c>
      <c r="B75" s="665" t="s">
        <v>1</v>
      </c>
      <c r="C75" s="662" t="s">
        <v>1</v>
      </c>
      <c r="D75" s="662" t="s">
        <v>1</v>
      </c>
      <c r="E75" s="662" t="s">
        <v>1</v>
      </c>
      <c r="F75" s="662" t="s">
        <v>1</v>
      </c>
      <c r="G75" s="662" t="s">
        <v>1</v>
      </c>
      <c r="H75" s="668" t="s">
        <v>1</v>
      </c>
    </row>
    <row r="76" spans="1:8" x14ac:dyDescent="0.2">
      <c r="A76" s="2" t="s">
        <v>92</v>
      </c>
      <c r="B76" s="666">
        <v>435</v>
      </c>
      <c r="C76" s="663">
        <v>3.5925358533859302E-2</v>
      </c>
      <c r="D76" s="663">
        <v>0.13481232523918199</v>
      </c>
      <c r="E76" s="663">
        <v>0.28006491065025302</v>
      </c>
      <c r="F76" s="663">
        <v>0.278750270605087</v>
      </c>
      <c r="G76" s="663">
        <v>0.27044710516929599</v>
      </c>
      <c r="H76" s="669">
        <v>3.6129815578460698</v>
      </c>
    </row>
    <row r="77" spans="1:8" x14ac:dyDescent="0.2">
      <c r="A77" s="2" t="s">
        <v>93</v>
      </c>
      <c r="B77" s="666">
        <v>188</v>
      </c>
      <c r="C77" s="663">
        <v>5.2736476063728298E-2</v>
      </c>
      <c r="D77" s="663">
        <v>0.15297883749008201</v>
      </c>
      <c r="E77" s="663">
        <v>0.22483152151107799</v>
      </c>
      <c r="F77" s="663">
        <v>0.34545373916625999</v>
      </c>
      <c r="G77" s="663">
        <v>0.22399941086769101</v>
      </c>
      <c r="H77" s="669">
        <v>3.5350008010864298</v>
      </c>
    </row>
    <row r="78" spans="1:8" x14ac:dyDescent="0.2">
      <c r="A78" s="2" t="s">
        <v>94</v>
      </c>
      <c r="B78" s="666">
        <v>380</v>
      </c>
      <c r="C78" s="663">
        <v>8.9814282953739194E-2</v>
      </c>
      <c r="D78" s="663">
        <v>0.15473899245262099</v>
      </c>
      <c r="E78" s="663">
        <v>0.27727049589157099</v>
      </c>
      <c r="F78" s="663">
        <v>0.26585865020751998</v>
      </c>
      <c r="G78" s="663">
        <v>0.21231757104396801</v>
      </c>
      <c r="H78" s="669">
        <v>3.3561263084411599</v>
      </c>
    </row>
    <row r="79" spans="1:8" x14ac:dyDescent="0.2">
      <c r="A79" s="5" t="s">
        <v>95</v>
      </c>
      <c r="B79" s="665" t="s">
        <v>1</v>
      </c>
      <c r="C79" s="662" t="s">
        <v>1</v>
      </c>
      <c r="D79" s="662" t="s">
        <v>1</v>
      </c>
      <c r="E79" s="662" t="s">
        <v>1</v>
      </c>
      <c r="F79" s="662" t="s">
        <v>1</v>
      </c>
      <c r="G79" s="662" t="s">
        <v>1</v>
      </c>
      <c r="H79" s="668" t="s">
        <v>1</v>
      </c>
    </row>
    <row r="80" spans="1:8" x14ac:dyDescent="0.2">
      <c r="A80" s="2" t="s">
        <v>96</v>
      </c>
      <c r="B80" s="666">
        <v>219</v>
      </c>
      <c r="C80" s="663">
        <v>3.1535852700471899E-2</v>
      </c>
      <c r="D80" s="663">
        <v>6.5319836139678997E-2</v>
      </c>
      <c r="E80" s="663">
        <v>0.23698325455188801</v>
      </c>
      <c r="F80" s="663">
        <v>0.36253136396408098</v>
      </c>
      <c r="G80" s="663">
        <v>0.30362969636917098</v>
      </c>
      <c r="H80" s="669">
        <v>3.8413991928100599</v>
      </c>
    </row>
    <row r="81" spans="1:8" x14ac:dyDescent="0.2">
      <c r="A81" s="2" t="s">
        <v>97</v>
      </c>
      <c r="B81" s="666">
        <v>177</v>
      </c>
      <c r="C81" s="663">
        <v>6.39223903417587E-2</v>
      </c>
      <c r="D81" s="663">
        <v>0.15985731780529</v>
      </c>
      <c r="E81" s="663">
        <v>0.30757194757461498</v>
      </c>
      <c r="F81" s="663">
        <v>0.24730178713798501</v>
      </c>
      <c r="G81" s="663">
        <v>0.22134654223918901</v>
      </c>
      <c r="H81" s="669">
        <v>3.40229272842407</v>
      </c>
    </row>
    <row r="82" spans="1:8" x14ac:dyDescent="0.2">
      <c r="A82" s="2" t="s">
        <v>98</v>
      </c>
      <c r="B82" s="666">
        <v>41</v>
      </c>
      <c r="C82" s="663">
        <v>8.2312323153019007E-2</v>
      </c>
      <c r="D82" s="663">
        <v>5.9431888163089801E-2</v>
      </c>
      <c r="E82" s="663">
        <v>0.32520931959152199</v>
      </c>
      <c r="F82" s="663">
        <v>0.29034245014190702</v>
      </c>
      <c r="G82" s="663">
        <v>0.24270401895046201</v>
      </c>
      <c r="H82" s="669">
        <v>3.5516939163207999</v>
      </c>
    </row>
    <row r="83" spans="1:8" x14ac:dyDescent="0.2">
      <c r="A83" s="2" t="s">
        <v>99</v>
      </c>
      <c r="B83" s="666">
        <v>127</v>
      </c>
      <c r="C83" s="663">
        <v>2.19548027962446E-2</v>
      </c>
      <c r="D83" s="663">
        <v>0.182001918554306</v>
      </c>
      <c r="E83" s="663">
        <v>0.226816430687904</v>
      </c>
      <c r="F83" s="663">
        <v>0.308262228965759</v>
      </c>
      <c r="G83" s="663">
        <v>0.26096463203430198</v>
      </c>
      <c r="H83" s="669">
        <v>3.6042799949646001</v>
      </c>
    </row>
    <row r="84" spans="1:8" x14ac:dyDescent="0.2">
      <c r="A84" s="2" t="s">
        <v>100</v>
      </c>
      <c r="B84" s="666">
        <v>42</v>
      </c>
      <c r="C84" s="663">
        <v>0.13312980532646199</v>
      </c>
      <c r="D84" s="663">
        <v>0.257335245609283</v>
      </c>
      <c r="E84" s="663">
        <v>0.22485822439193701</v>
      </c>
      <c r="F84" s="663">
        <v>0.25884413719177202</v>
      </c>
      <c r="G84" s="663">
        <v>0.12583260238170599</v>
      </c>
      <c r="H84" s="669">
        <v>2.9869143962860099</v>
      </c>
    </row>
    <row r="85" spans="1:8" x14ac:dyDescent="0.2">
      <c r="A85" s="2" t="s">
        <v>101</v>
      </c>
      <c r="B85" s="666">
        <v>108</v>
      </c>
      <c r="C85" s="663">
        <v>0.11472128331661199</v>
      </c>
      <c r="D85" s="663">
        <v>0.21141833066940299</v>
      </c>
      <c r="E85" s="663">
        <v>0.27055841684341397</v>
      </c>
      <c r="F85" s="663">
        <v>0.23592214286327401</v>
      </c>
      <c r="G85" s="663">
        <v>0.167379826307297</v>
      </c>
      <c r="H85" s="669">
        <v>3.12982082366943</v>
      </c>
    </row>
    <row r="86" spans="1:8" x14ac:dyDescent="0.2">
      <c r="A86" s="2" t="s">
        <v>102</v>
      </c>
      <c r="B86" s="666">
        <v>36</v>
      </c>
      <c r="C86" s="663">
        <v>6.0794796794652897E-2</v>
      </c>
      <c r="D86" s="663">
        <v>0.25826585292816201</v>
      </c>
      <c r="E86" s="663">
        <v>0.40042704343795799</v>
      </c>
      <c r="F86" s="663">
        <v>7.2806283831596402E-2</v>
      </c>
      <c r="G86" s="663">
        <v>0.207706049084663</v>
      </c>
      <c r="H86" s="669">
        <v>3.1083629131317099</v>
      </c>
    </row>
    <row r="87" spans="1:8" x14ac:dyDescent="0.2">
      <c r="A87" s="2" t="s">
        <v>103</v>
      </c>
      <c r="B87" s="666">
        <v>52</v>
      </c>
      <c r="C87" s="663">
        <v>6.0142319649457897E-2</v>
      </c>
      <c r="D87" s="663">
        <v>0.238176628947258</v>
      </c>
      <c r="E87" s="663">
        <v>0.313006401062012</v>
      </c>
      <c r="F87" s="663">
        <v>0.174379467964172</v>
      </c>
      <c r="G87" s="663">
        <v>0.21429517865181</v>
      </c>
      <c r="H87" s="669">
        <v>3.2445085048675502</v>
      </c>
    </row>
    <row r="88" spans="1:8" x14ac:dyDescent="0.2">
      <c r="A88" s="2" t="s">
        <v>104</v>
      </c>
      <c r="B88" s="666">
        <v>194</v>
      </c>
      <c r="C88" s="663">
        <v>4.44842651486397E-2</v>
      </c>
      <c r="D88" s="663">
        <v>0.12281496822834</v>
      </c>
      <c r="E88" s="663">
        <v>0.27742633223533603</v>
      </c>
      <c r="F88" s="663">
        <v>0.30956727266311601</v>
      </c>
      <c r="G88" s="663">
        <v>0.24570713937282601</v>
      </c>
      <c r="H88" s="669">
        <v>3.5891981124877899</v>
      </c>
    </row>
    <row r="89" spans="1:8" x14ac:dyDescent="0.2">
      <c r="A89" s="5" t="s">
        <v>105</v>
      </c>
      <c r="B89" s="665" t="s">
        <v>1</v>
      </c>
      <c r="C89" s="662" t="s">
        <v>1</v>
      </c>
      <c r="D89" s="662" t="s">
        <v>1</v>
      </c>
      <c r="E89" s="662" t="s">
        <v>1</v>
      </c>
      <c r="F89" s="662" t="s">
        <v>1</v>
      </c>
      <c r="G89" s="662" t="s">
        <v>1</v>
      </c>
      <c r="H89" s="668" t="s">
        <v>1</v>
      </c>
    </row>
    <row r="90" spans="1:8" x14ac:dyDescent="0.2">
      <c r="A90" s="2" t="s">
        <v>106</v>
      </c>
      <c r="B90" s="666">
        <v>126</v>
      </c>
      <c r="C90" s="663">
        <v>9.7041107714176206E-2</v>
      </c>
      <c r="D90" s="663">
        <v>0.112560279667377</v>
      </c>
      <c r="E90" s="663">
        <v>0.26467543840408297</v>
      </c>
      <c r="F90" s="663">
        <v>0.30176445841789201</v>
      </c>
      <c r="G90" s="663">
        <v>0.223958715796471</v>
      </c>
      <c r="H90" s="669">
        <v>3.4430394172668501</v>
      </c>
    </row>
    <row r="91" spans="1:8" x14ac:dyDescent="0.2">
      <c r="A91" s="2" t="s">
        <v>107</v>
      </c>
      <c r="B91" s="666">
        <v>251</v>
      </c>
      <c r="C91" s="663">
        <v>4.56838123500347E-2</v>
      </c>
      <c r="D91" s="663">
        <v>0.150453075766563</v>
      </c>
      <c r="E91" s="663">
        <v>0.276934415102005</v>
      </c>
      <c r="F91" s="663">
        <v>0.30071577429771401</v>
      </c>
      <c r="G91" s="663">
        <v>0.226212948560715</v>
      </c>
      <c r="H91" s="669">
        <v>3.5113210678100599</v>
      </c>
    </row>
    <row r="92" spans="1:8" x14ac:dyDescent="0.2">
      <c r="A92" s="2" t="s">
        <v>108</v>
      </c>
      <c r="B92" s="666">
        <v>474</v>
      </c>
      <c r="C92" s="663">
        <v>5.0902727991342503E-2</v>
      </c>
      <c r="D92" s="663">
        <v>0.159431517124176</v>
      </c>
      <c r="E92" s="663">
        <v>0.26336094737052901</v>
      </c>
      <c r="F92" s="663">
        <v>0.26879116892814597</v>
      </c>
      <c r="G92" s="663">
        <v>0.25751361250877403</v>
      </c>
      <c r="H92" s="669">
        <v>3.5225813388824498</v>
      </c>
    </row>
    <row r="93" spans="1:8" x14ac:dyDescent="0.2">
      <c r="A93" s="2" t="s">
        <v>109</v>
      </c>
      <c r="B93" s="666">
        <v>83</v>
      </c>
      <c r="C93" s="663">
        <v>2.9309688135981601E-2</v>
      </c>
      <c r="D93" s="663">
        <v>9.9046930670738206E-2</v>
      </c>
      <c r="E93" s="663">
        <v>0.29516541957855202</v>
      </c>
      <c r="F93" s="663">
        <v>0.30981135368347201</v>
      </c>
      <c r="G93" s="663">
        <v>0.26666659116745001</v>
      </c>
      <c r="H93" s="669">
        <v>3.6854782104492201</v>
      </c>
    </row>
    <row r="94" spans="1:8" x14ac:dyDescent="0.2">
      <c r="A94" s="5" t="s">
        <v>110</v>
      </c>
      <c r="B94" s="665" t="s">
        <v>1</v>
      </c>
      <c r="C94" s="662" t="s">
        <v>1</v>
      </c>
      <c r="D94" s="662" t="s">
        <v>1</v>
      </c>
      <c r="E94" s="662" t="s">
        <v>1</v>
      </c>
      <c r="F94" s="662" t="s">
        <v>1</v>
      </c>
      <c r="G94" s="662" t="s">
        <v>1</v>
      </c>
      <c r="H94" s="668" t="s">
        <v>1</v>
      </c>
    </row>
    <row r="95" spans="1:8" x14ac:dyDescent="0.2">
      <c r="A95" s="2" t="s">
        <v>106</v>
      </c>
      <c r="B95" s="666">
        <v>205</v>
      </c>
      <c r="C95" s="663">
        <v>6.6703334450721699E-2</v>
      </c>
      <c r="D95" s="663">
        <v>0.13456971943378401</v>
      </c>
      <c r="E95" s="663">
        <v>0.25615137815475503</v>
      </c>
      <c r="F95" s="663">
        <v>0.31270501017570501</v>
      </c>
      <c r="G95" s="663">
        <v>0.22987057268619501</v>
      </c>
      <c r="H95" s="669">
        <v>3.5044696331024201</v>
      </c>
    </row>
    <row r="96" spans="1:8" x14ac:dyDescent="0.2">
      <c r="A96" s="2" t="s">
        <v>107</v>
      </c>
      <c r="B96" s="666">
        <v>311</v>
      </c>
      <c r="C96" s="663">
        <v>5.0474129617214203E-2</v>
      </c>
      <c r="D96" s="663">
        <v>0.145935758948326</v>
      </c>
      <c r="E96" s="663">
        <v>0.26896354556083701</v>
      </c>
      <c r="F96" s="663">
        <v>0.28836941719055198</v>
      </c>
      <c r="G96" s="663">
        <v>0.24625715613365201</v>
      </c>
      <c r="H96" s="669">
        <v>3.5339996814727801</v>
      </c>
    </row>
    <row r="97" spans="1:8" x14ac:dyDescent="0.2">
      <c r="A97" s="2" t="s">
        <v>108</v>
      </c>
      <c r="B97" s="666">
        <v>373</v>
      </c>
      <c r="C97" s="663">
        <v>5.6881010532379199E-2</v>
      </c>
      <c r="D97" s="663">
        <v>0.153906464576721</v>
      </c>
      <c r="E97" s="663">
        <v>0.28279641270637501</v>
      </c>
      <c r="F97" s="663">
        <v>0.26411402225494401</v>
      </c>
      <c r="G97" s="663">
        <v>0.24230211973190299</v>
      </c>
      <c r="H97" s="669">
        <v>3.4810497760772701</v>
      </c>
    </row>
    <row r="98" spans="1:8" x14ac:dyDescent="0.2">
      <c r="A98" s="2" t="s">
        <v>109</v>
      </c>
      <c r="B98" s="666">
        <v>45</v>
      </c>
      <c r="C98" s="663">
        <v>2.1077046170830699E-2</v>
      </c>
      <c r="D98" s="663">
        <v>0.118197284638882</v>
      </c>
      <c r="E98" s="663">
        <v>0.256691724061966</v>
      </c>
      <c r="F98" s="663">
        <v>0.29075774550437899</v>
      </c>
      <c r="G98" s="663">
        <v>0.31327620148658802</v>
      </c>
      <c r="H98" s="669">
        <v>3.75695872306824</v>
      </c>
    </row>
    <row r="99" spans="1:8" x14ac:dyDescent="0.2">
      <c r="A99" s="5" t="s">
        <v>111</v>
      </c>
      <c r="B99" s="665" t="s">
        <v>1</v>
      </c>
      <c r="C99" s="662" t="s">
        <v>1</v>
      </c>
      <c r="D99" s="662" t="s">
        <v>1</v>
      </c>
      <c r="E99" s="662" t="s">
        <v>1</v>
      </c>
      <c r="F99" s="662" t="s">
        <v>1</v>
      </c>
      <c r="G99" s="662" t="s">
        <v>1</v>
      </c>
      <c r="H99" s="668" t="s">
        <v>1</v>
      </c>
    </row>
    <row r="100" spans="1:8" x14ac:dyDescent="0.2">
      <c r="A100" s="2" t="s">
        <v>112</v>
      </c>
      <c r="B100" s="666">
        <v>69</v>
      </c>
      <c r="C100" s="663">
        <v>6.7422054708003998E-3</v>
      </c>
      <c r="D100" s="663">
        <v>8.5496209561824799E-2</v>
      </c>
      <c r="E100" s="663">
        <v>0.21682962775230399</v>
      </c>
      <c r="F100" s="663">
        <v>0.40232133865356401</v>
      </c>
      <c r="G100" s="663">
        <v>0.28861063718795799</v>
      </c>
      <c r="H100" s="669">
        <v>3.8805620670318599</v>
      </c>
    </row>
    <row r="101" spans="1:8" x14ac:dyDescent="0.2">
      <c r="A101" s="2" t="s">
        <v>113</v>
      </c>
      <c r="B101" s="666">
        <v>209</v>
      </c>
      <c r="C101" s="663">
        <v>4.6397659927606603E-2</v>
      </c>
      <c r="D101" s="663">
        <v>0.147965848445892</v>
      </c>
      <c r="E101" s="663">
        <v>0.235071256756783</v>
      </c>
      <c r="F101" s="663">
        <v>0.25079184770584101</v>
      </c>
      <c r="G101" s="663">
        <v>0.31977337598800698</v>
      </c>
      <c r="H101" s="669">
        <v>3.6495773792266801</v>
      </c>
    </row>
    <row r="102" spans="1:8" x14ac:dyDescent="0.2">
      <c r="A102" s="2" t="s">
        <v>114</v>
      </c>
      <c r="B102" s="666">
        <v>233</v>
      </c>
      <c r="C102" s="663">
        <v>5.2134033292532002E-2</v>
      </c>
      <c r="D102" s="663">
        <v>0.170055091381073</v>
      </c>
      <c r="E102" s="663">
        <v>0.303326666355133</v>
      </c>
      <c r="F102" s="663">
        <v>0.28755441308021501</v>
      </c>
      <c r="G102" s="663">
        <v>0.186929792165756</v>
      </c>
      <c r="H102" s="669">
        <v>3.3870909214019802</v>
      </c>
    </row>
    <row r="103" spans="1:8" x14ac:dyDescent="0.2">
      <c r="A103" s="2" t="s">
        <v>115</v>
      </c>
      <c r="B103" s="666">
        <v>151</v>
      </c>
      <c r="C103" s="663">
        <v>7.5099833309650393E-2</v>
      </c>
      <c r="D103" s="663">
        <v>0.17672894895076799</v>
      </c>
      <c r="E103" s="663">
        <v>0.29463699460029602</v>
      </c>
      <c r="F103" s="663">
        <v>0.34405654668808</v>
      </c>
      <c r="G103" s="663">
        <v>0.109477676451206</v>
      </c>
      <c r="H103" s="669">
        <v>3.23608326911926</v>
      </c>
    </row>
    <row r="104" spans="1:8" x14ac:dyDescent="0.2">
      <c r="A104" s="2" t="s">
        <v>116</v>
      </c>
      <c r="B104" s="666">
        <v>130</v>
      </c>
      <c r="C104" s="663">
        <v>9.4110526144504505E-2</v>
      </c>
      <c r="D104" s="663">
        <v>0.16674077510833701</v>
      </c>
      <c r="E104" s="663">
        <v>0.314702838659286</v>
      </c>
      <c r="F104" s="663">
        <v>0.16974817216396301</v>
      </c>
      <c r="G104" s="663">
        <v>0.25469771027565002</v>
      </c>
      <c r="H104" s="669">
        <v>3.3241817951202401</v>
      </c>
    </row>
    <row r="105" spans="1:8" x14ac:dyDescent="0.2">
      <c r="A105" s="2" t="s">
        <v>117</v>
      </c>
      <c r="B105" s="666">
        <v>123</v>
      </c>
      <c r="C105" s="663">
        <v>4.6767663210630403E-2</v>
      </c>
      <c r="D105" s="663">
        <v>8.93885493278503E-2</v>
      </c>
      <c r="E105" s="663">
        <v>0.310140520334244</v>
      </c>
      <c r="F105" s="663">
        <v>0.32823368906974798</v>
      </c>
      <c r="G105" s="663">
        <v>0.22546955943107599</v>
      </c>
      <c r="H105" s="669">
        <v>3.5962488651275599</v>
      </c>
    </row>
    <row r="106" spans="1:8" x14ac:dyDescent="0.2">
      <c r="A106" s="2" t="s">
        <v>118</v>
      </c>
      <c r="B106" s="666">
        <v>89</v>
      </c>
      <c r="C106" s="663">
        <v>7.7235110104084001E-2</v>
      </c>
      <c r="D106" s="663">
        <v>0.124303340911865</v>
      </c>
      <c r="E106" s="663">
        <v>0.16694246232509599</v>
      </c>
      <c r="F106" s="663">
        <v>0.27372971177101102</v>
      </c>
      <c r="G106" s="663">
        <v>0.357789367437363</v>
      </c>
      <c r="H106" s="669">
        <v>3.7105348110199001</v>
      </c>
    </row>
    <row r="107" spans="1:8" x14ac:dyDescent="0.2">
      <c r="A107" s="5" t="s">
        <v>111</v>
      </c>
      <c r="B107" s="665" t="s">
        <v>1</v>
      </c>
      <c r="C107" s="662" t="s">
        <v>1</v>
      </c>
      <c r="D107" s="662" t="s">
        <v>1</v>
      </c>
      <c r="E107" s="662" t="s">
        <v>1</v>
      </c>
      <c r="F107" s="662" t="s">
        <v>1</v>
      </c>
      <c r="G107" s="662" t="s">
        <v>1</v>
      </c>
      <c r="H107" s="668" t="s">
        <v>1</v>
      </c>
    </row>
    <row r="108" spans="1:8" x14ac:dyDescent="0.2">
      <c r="A108" s="2" t="s">
        <v>119</v>
      </c>
      <c r="B108" s="666">
        <v>278</v>
      </c>
      <c r="C108" s="663">
        <v>3.2877601683139801E-2</v>
      </c>
      <c r="D108" s="663">
        <v>0.12666755914688099</v>
      </c>
      <c r="E108" s="663">
        <v>0.228851988911629</v>
      </c>
      <c r="F108" s="663">
        <v>0.302454054355621</v>
      </c>
      <c r="G108" s="663">
        <v>0.30914881825447099</v>
      </c>
      <c r="H108" s="669">
        <v>3.7283289432525599</v>
      </c>
    </row>
    <row r="109" spans="1:8" x14ac:dyDescent="0.2">
      <c r="A109" s="2" t="s">
        <v>120</v>
      </c>
      <c r="B109" s="666">
        <v>317</v>
      </c>
      <c r="C109" s="663">
        <v>6.6201612353324904E-2</v>
      </c>
      <c r="D109" s="663">
        <v>0.16277557611465501</v>
      </c>
      <c r="E109" s="663">
        <v>0.29793003201484702</v>
      </c>
      <c r="F109" s="663">
        <v>0.30416083335876498</v>
      </c>
      <c r="G109" s="663">
        <v>0.16893196105957001</v>
      </c>
      <c r="H109" s="669">
        <v>3.3468458652496298</v>
      </c>
    </row>
    <row r="110" spans="1:8" x14ac:dyDescent="0.2">
      <c r="A110" s="2" t="s">
        <v>121</v>
      </c>
      <c r="B110" s="666">
        <v>197</v>
      </c>
      <c r="C110" s="663">
        <v>7.8001879155635806E-2</v>
      </c>
      <c r="D110" s="663">
        <v>0.18182416260242501</v>
      </c>
      <c r="E110" s="663">
        <v>0.312389135360718</v>
      </c>
      <c r="F110" s="663">
        <v>0.22273726761341101</v>
      </c>
      <c r="G110" s="663">
        <v>0.205047562718391</v>
      </c>
      <c r="H110" s="669">
        <v>3.29500436782837</v>
      </c>
    </row>
    <row r="111" spans="1:8" x14ac:dyDescent="0.2">
      <c r="A111" s="2" t="s">
        <v>122</v>
      </c>
      <c r="B111" s="666">
        <v>212</v>
      </c>
      <c r="C111" s="663">
        <v>5.9909634292125702E-2</v>
      </c>
      <c r="D111" s="663">
        <v>0.104448862373829</v>
      </c>
      <c r="E111" s="663">
        <v>0.248372808098793</v>
      </c>
      <c r="F111" s="663">
        <v>0.304723680019379</v>
      </c>
      <c r="G111" s="663">
        <v>0.28254500031471302</v>
      </c>
      <c r="H111" s="669">
        <v>3.6455454826354998</v>
      </c>
    </row>
    <row r="112" spans="1:8" x14ac:dyDescent="0.2">
      <c r="A112" s="5" t="s">
        <v>111</v>
      </c>
      <c r="B112" s="665" t="s">
        <v>1</v>
      </c>
      <c r="C112" s="662" t="s">
        <v>1</v>
      </c>
      <c r="D112" s="662" t="s">
        <v>1</v>
      </c>
      <c r="E112" s="662" t="s">
        <v>1</v>
      </c>
      <c r="F112" s="662" t="s">
        <v>1</v>
      </c>
      <c r="G112" s="662" t="s">
        <v>1</v>
      </c>
      <c r="H112" s="668" t="s">
        <v>1</v>
      </c>
    </row>
    <row r="113" spans="1:8" x14ac:dyDescent="0.2">
      <c r="A113" s="2" t="s">
        <v>119</v>
      </c>
      <c r="B113" s="666">
        <v>278</v>
      </c>
      <c r="C113" s="663">
        <v>3.2877601683139801E-2</v>
      </c>
      <c r="D113" s="663">
        <v>0.12666755914688099</v>
      </c>
      <c r="E113" s="663">
        <v>0.228851988911629</v>
      </c>
      <c r="F113" s="663">
        <v>0.302454054355621</v>
      </c>
      <c r="G113" s="663">
        <v>0.30914881825447099</v>
      </c>
      <c r="H113" s="669">
        <v>3.7283289432525599</v>
      </c>
    </row>
    <row r="114" spans="1:8" x14ac:dyDescent="0.2">
      <c r="A114" s="2" t="s">
        <v>123</v>
      </c>
      <c r="B114" s="666">
        <v>384</v>
      </c>
      <c r="C114" s="663">
        <v>6.1647407710552202E-2</v>
      </c>
      <c r="D114" s="663">
        <v>0.172819674015045</v>
      </c>
      <c r="E114" s="663">
        <v>0.29972705245018</v>
      </c>
      <c r="F114" s="663">
        <v>0.31095990538597101</v>
      </c>
      <c r="G114" s="663">
        <v>0.15484595298767101</v>
      </c>
      <c r="H114" s="669">
        <v>3.3245372772216801</v>
      </c>
    </row>
    <row r="115" spans="1:8" x14ac:dyDescent="0.2">
      <c r="A115" s="2" t="s">
        <v>124</v>
      </c>
      <c r="B115" s="666">
        <v>342</v>
      </c>
      <c r="C115" s="663">
        <v>7.6228037476539598E-2</v>
      </c>
      <c r="D115" s="663">
        <v>0.134170442819595</v>
      </c>
      <c r="E115" s="663">
        <v>0.280021101236343</v>
      </c>
      <c r="F115" s="663">
        <v>0.24032230675220501</v>
      </c>
      <c r="G115" s="663">
        <v>0.26925811171531699</v>
      </c>
      <c r="H115" s="669">
        <v>3.4922120571136501</v>
      </c>
    </row>
    <row r="116" spans="1:8" x14ac:dyDescent="0.2">
      <c r="A116" s="5" t="s">
        <v>125</v>
      </c>
      <c r="B116" s="665" t="s">
        <v>1</v>
      </c>
      <c r="C116" s="662" t="s">
        <v>1</v>
      </c>
      <c r="D116" s="662" t="s">
        <v>1</v>
      </c>
      <c r="E116" s="662" t="s">
        <v>1</v>
      </c>
      <c r="F116" s="662" t="s">
        <v>1</v>
      </c>
      <c r="G116" s="662" t="s">
        <v>1</v>
      </c>
      <c r="H116" s="668" t="s">
        <v>1</v>
      </c>
    </row>
    <row r="117" spans="1:8" x14ac:dyDescent="0.2">
      <c r="A117" s="2" t="s">
        <v>126</v>
      </c>
      <c r="B117" s="666">
        <v>148</v>
      </c>
      <c r="C117" s="663">
        <v>8.95207524299622E-2</v>
      </c>
      <c r="D117" s="663">
        <v>0.11730769276619001</v>
      </c>
      <c r="E117" s="663">
        <v>0.261252760887146</v>
      </c>
      <c r="F117" s="663">
        <v>0.31374689936637901</v>
      </c>
      <c r="G117" s="663">
        <v>0.21817186474800099</v>
      </c>
      <c r="H117" s="669">
        <v>3.4537415504455602</v>
      </c>
    </row>
    <row r="118" spans="1:8" x14ac:dyDescent="0.2">
      <c r="A118" s="2" t="s">
        <v>127</v>
      </c>
      <c r="B118" s="666">
        <v>37</v>
      </c>
      <c r="C118" s="663">
        <v>1.26609690487385E-2</v>
      </c>
      <c r="D118" s="663">
        <v>0.15597376227378801</v>
      </c>
      <c r="E118" s="663">
        <v>0.27177074551582298</v>
      </c>
      <c r="F118" s="663">
        <v>0.302284985780716</v>
      </c>
      <c r="G118" s="663">
        <v>0.25730952620506298</v>
      </c>
      <c r="H118" s="669">
        <v>3.63560843467712</v>
      </c>
    </row>
    <row r="119" spans="1:8" x14ac:dyDescent="0.2">
      <c r="A119" s="2" t="s">
        <v>128</v>
      </c>
      <c r="B119" s="666">
        <v>61</v>
      </c>
      <c r="C119" s="663">
        <v>3.9904331788420703E-3</v>
      </c>
      <c r="D119" s="663">
        <v>0.161669537425041</v>
      </c>
      <c r="E119" s="663">
        <v>0.36621618270874001</v>
      </c>
      <c r="F119" s="663">
        <v>0.25566455721855202</v>
      </c>
      <c r="G119" s="663">
        <v>0.212459281086922</v>
      </c>
      <c r="H119" s="669">
        <v>3.5109326839446999</v>
      </c>
    </row>
    <row r="120" spans="1:8" x14ac:dyDescent="0.2">
      <c r="A120" s="2" t="s">
        <v>129</v>
      </c>
      <c r="B120" s="666">
        <v>131</v>
      </c>
      <c r="C120" s="663">
        <v>8.1635594367980999E-2</v>
      </c>
      <c r="D120" s="663">
        <v>0.14149448275566101</v>
      </c>
      <c r="E120" s="663">
        <v>0.23764279484748799</v>
      </c>
      <c r="F120" s="663">
        <v>0.30836018919944802</v>
      </c>
      <c r="G120" s="663">
        <v>0.230866938829422</v>
      </c>
      <c r="H120" s="669">
        <v>3.4653284549713099</v>
      </c>
    </row>
    <row r="121" spans="1:8" x14ac:dyDescent="0.2">
      <c r="A121" s="2" t="s">
        <v>130</v>
      </c>
      <c r="B121" s="666">
        <v>140</v>
      </c>
      <c r="C121" s="663">
        <v>3.4300483763217898E-2</v>
      </c>
      <c r="D121" s="663">
        <v>0.15209983289241799</v>
      </c>
      <c r="E121" s="663">
        <v>0.23005858063697801</v>
      </c>
      <c r="F121" s="663">
        <v>0.30656418204307601</v>
      </c>
      <c r="G121" s="663">
        <v>0.27697691321373002</v>
      </c>
      <c r="H121" s="669">
        <v>3.6398172378539999</v>
      </c>
    </row>
    <row r="122" spans="1:8" x14ac:dyDescent="0.2">
      <c r="A122" s="2" t="s">
        <v>131</v>
      </c>
      <c r="B122" s="666">
        <v>100</v>
      </c>
      <c r="C122" s="663">
        <v>6.4139917492866502E-2</v>
      </c>
      <c r="D122" s="663">
        <v>0.106986962258816</v>
      </c>
      <c r="E122" s="663">
        <v>0.330868750810623</v>
      </c>
      <c r="F122" s="663">
        <v>0.26155117154121399</v>
      </c>
      <c r="G122" s="663">
        <v>0.23645319044589999</v>
      </c>
      <c r="H122" s="669">
        <v>3.4991908073425302</v>
      </c>
    </row>
    <row r="123" spans="1:8" x14ac:dyDescent="0.2">
      <c r="A123" s="2" t="s">
        <v>132</v>
      </c>
      <c r="B123" s="666">
        <v>46</v>
      </c>
      <c r="C123" s="663">
        <v>1.8379487097263301E-2</v>
      </c>
      <c r="D123" s="663">
        <v>0.205513626337051</v>
      </c>
      <c r="E123" s="663">
        <v>0.215739876031876</v>
      </c>
      <c r="F123" s="663">
        <v>0.27785047888755798</v>
      </c>
      <c r="G123" s="663">
        <v>0.28251650929451</v>
      </c>
      <c r="H123" s="669">
        <v>3.6006109714508101</v>
      </c>
    </row>
    <row r="124" spans="1:8" x14ac:dyDescent="0.2">
      <c r="A124" s="3" t="s">
        <v>133</v>
      </c>
      <c r="B124" s="667">
        <v>271</v>
      </c>
      <c r="C124" s="664">
        <v>5.7311866432428402E-2</v>
      </c>
      <c r="D124" s="664">
        <v>0.159787312150002</v>
      </c>
      <c r="E124" s="664">
        <v>0.27643573284149198</v>
      </c>
      <c r="F124" s="664">
        <v>0.25592148303985601</v>
      </c>
      <c r="G124" s="664">
        <v>0.25054359436035201</v>
      </c>
      <c r="H124" s="670">
        <v>3.4825975894928001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18</v>
      </c>
    </row>
    <row r="4" spans="1:10" x14ac:dyDescent="0.2">
      <c r="A4" t="s">
        <v>23</v>
      </c>
    </row>
    <row r="5" spans="1:10" x14ac:dyDescent="0.2">
      <c r="A5" s="4" t="s">
        <v>24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25</v>
      </c>
    </row>
    <row r="6" spans="1:10" x14ac:dyDescent="0.2">
      <c r="A6" s="5" t="s">
        <v>26</v>
      </c>
      <c r="B6" s="56" t="s">
        <v>1</v>
      </c>
      <c r="C6" s="53" t="s">
        <v>1</v>
      </c>
      <c r="D6" s="53" t="s">
        <v>1</v>
      </c>
      <c r="E6" s="53" t="s">
        <v>1</v>
      </c>
      <c r="F6" s="53" t="s">
        <v>1</v>
      </c>
      <c r="G6" s="53" t="s">
        <v>1</v>
      </c>
      <c r="H6" s="53" t="s">
        <v>1</v>
      </c>
      <c r="I6" s="53" t="s">
        <v>1</v>
      </c>
      <c r="J6" s="59" t="s">
        <v>1</v>
      </c>
    </row>
    <row r="7" spans="1:10" x14ac:dyDescent="0.2">
      <c r="A7" s="2" t="s">
        <v>26</v>
      </c>
      <c r="B7" s="57">
        <v>8345</v>
      </c>
      <c r="C7" s="54">
        <v>0.90308523178100597</v>
      </c>
      <c r="D7" s="54">
        <v>6.7439660429954501E-2</v>
      </c>
      <c r="E7" s="54">
        <v>2.7241460978984802E-2</v>
      </c>
      <c r="F7" s="54">
        <v>1.7729322426021099E-3</v>
      </c>
      <c r="G7" s="54">
        <v>1.2120344763388901E-4</v>
      </c>
      <c r="H7" s="54">
        <v>7.1370413934346302E-5</v>
      </c>
      <c r="I7" s="54">
        <v>2.6815678575076201E-4</v>
      </c>
      <c r="J7" s="60">
        <v>0.13049645721912401</v>
      </c>
    </row>
    <row r="8" spans="1:10" x14ac:dyDescent="0.2">
      <c r="A8" s="5" t="s">
        <v>27</v>
      </c>
      <c r="B8" s="56" t="s">
        <v>1</v>
      </c>
      <c r="C8" s="53" t="s">
        <v>1</v>
      </c>
      <c r="D8" s="53" t="s">
        <v>1</v>
      </c>
      <c r="E8" s="53" t="s">
        <v>1</v>
      </c>
      <c r="F8" s="53" t="s">
        <v>1</v>
      </c>
      <c r="G8" s="53" t="s">
        <v>1</v>
      </c>
      <c r="H8" s="53" t="s">
        <v>1</v>
      </c>
      <c r="I8" s="53" t="s">
        <v>1</v>
      </c>
      <c r="J8" s="59" t="s">
        <v>1</v>
      </c>
    </row>
    <row r="9" spans="1:10" x14ac:dyDescent="0.2">
      <c r="A9" s="2" t="s">
        <v>28</v>
      </c>
      <c r="B9" s="57">
        <v>2160</v>
      </c>
      <c r="C9" s="54">
        <v>0.94510883092880205</v>
      </c>
      <c r="D9" s="54">
        <v>4.8255141824483899E-2</v>
      </c>
      <c r="E9" s="54">
        <v>5.4611982777714703E-3</v>
      </c>
      <c r="F9" s="54">
        <v>5.3761305753141598E-4</v>
      </c>
      <c r="G9" s="54">
        <v>0</v>
      </c>
      <c r="H9" s="54">
        <v>0</v>
      </c>
      <c r="I9" s="54">
        <v>6.3720386242493998E-4</v>
      </c>
      <c r="J9" s="60">
        <v>6.6525213420391097E-2</v>
      </c>
    </row>
    <row r="10" spans="1:10" x14ac:dyDescent="0.2">
      <c r="A10" s="2" t="s">
        <v>29</v>
      </c>
      <c r="B10" s="57">
        <v>352</v>
      </c>
      <c r="C10" s="54">
        <v>0.93911314010620095</v>
      </c>
      <c r="D10" s="54">
        <v>5.2278809249401099E-2</v>
      </c>
      <c r="E10" s="54">
        <v>8.6080804467201198E-3</v>
      </c>
      <c r="F10" s="54">
        <v>0</v>
      </c>
      <c r="G10" s="54">
        <v>0</v>
      </c>
      <c r="H10" s="54">
        <v>0</v>
      </c>
      <c r="I10" s="54">
        <v>0</v>
      </c>
      <c r="J10" s="60">
        <v>6.9494970142841297E-2</v>
      </c>
    </row>
    <row r="11" spans="1:10" x14ac:dyDescent="0.2">
      <c r="A11" s="2" t="s">
        <v>30</v>
      </c>
      <c r="B11" s="57">
        <v>1378</v>
      </c>
      <c r="C11" s="54">
        <v>0.85391461849212602</v>
      </c>
      <c r="D11" s="54">
        <v>0.108129076659679</v>
      </c>
      <c r="E11" s="54">
        <v>3.4203987568616902E-2</v>
      </c>
      <c r="F11" s="54">
        <v>2.6123004499822898E-3</v>
      </c>
      <c r="G11" s="54">
        <v>5.15887979418039E-4</v>
      </c>
      <c r="H11" s="54">
        <v>6.2414270360022805E-4</v>
      </c>
      <c r="I11" s="54">
        <v>0</v>
      </c>
      <c r="J11" s="60">
        <v>0.18955822288990001</v>
      </c>
    </row>
    <row r="12" spans="1:10" x14ac:dyDescent="0.2">
      <c r="A12" s="2" t="s">
        <v>31</v>
      </c>
      <c r="B12" s="57">
        <v>1581</v>
      </c>
      <c r="C12" s="54">
        <v>0.84038710594177202</v>
      </c>
      <c r="D12" s="54">
        <v>8.7620109319686904E-2</v>
      </c>
      <c r="E12" s="54">
        <v>6.7026257514953599E-2</v>
      </c>
      <c r="F12" s="54">
        <v>4.8991232179105299E-3</v>
      </c>
      <c r="G12" s="54">
        <v>6.7389097239356502E-5</v>
      </c>
      <c r="H12" s="54">
        <v>0</v>
      </c>
      <c r="I12" s="54">
        <v>0</v>
      </c>
      <c r="J12" s="60">
        <v>0.23663954436779</v>
      </c>
    </row>
    <row r="13" spans="1:10" x14ac:dyDescent="0.2">
      <c r="A13" s="2" t="s">
        <v>32</v>
      </c>
      <c r="B13" s="57">
        <v>864</v>
      </c>
      <c r="C13" s="54">
        <v>0.92478108406066895</v>
      </c>
      <c r="D13" s="54">
        <v>6.9185987114906297E-2</v>
      </c>
      <c r="E13" s="54">
        <v>6.0329507105052497E-3</v>
      </c>
      <c r="F13" s="54">
        <v>0</v>
      </c>
      <c r="G13" s="54">
        <v>0</v>
      </c>
      <c r="H13" s="54">
        <v>0</v>
      </c>
      <c r="I13" s="54">
        <v>0</v>
      </c>
      <c r="J13" s="60">
        <v>8.1251889467239394E-2</v>
      </c>
    </row>
    <row r="14" spans="1:10" x14ac:dyDescent="0.2">
      <c r="A14" s="2" t="s">
        <v>33</v>
      </c>
      <c r="B14" s="57">
        <v>1527</v>
      </c>
      <c r="C14" s="54">
        <v>0.80655968189239502</v>
      </c>
      <c r="D14" s="54">
        <v>8.0862790346145602E-2</v>
      </c>
      <c r="E14" s="54">
        <v>0.107770368456841</v>
      </c>
      <c r="F14" s="54">
        <v>4.1458848863840103E-3</v>
      </c>
      <c r="G14" s="54">
        <v>6.6124851582571897E-4</v>
      </c>
      <c r="H14" s="54">
        <v>0</v>
      </c>
      <c r="I14" s="54">
        <v>0</v>
      </c>
      <c r="J14" s="60">
        <v>0.31148618459701499</v>
      </c>
    </row>
    <row r="15" spans="1:10" x14ac:dyDescent="0.2">
      <c r="A15" s="5" t="s">
        <v>34</v>
      </c>
      <c r="B15" s="56" t="s">
        <v>1</v>
      </c>
      <c r="C15" s="53" t="s">
        <v>1</v>
      </c>
      <c r="D15" s="53" t="s">
        <v>1</v>
      </c>
      <c r="E15" s="53" t="s">
        <v>1</v>
      </c>
      <c r="F15" s="53" t="s">
        <v>1</v>
      </c>
      <c r="G15" s="53" t="s">
        <v>1</v>
      </c>
      <c r="H15" s="53" t="s">
        <v>1</v>
      </c>
      <c r="I15" s="53" t="s">
        <v>1</v>
      </c>
      <c r="J15" s="59" t="s">
        <v>1</v>
      </c>
    </row>
    <row r="16" spans="1:10" x14ac:dyDescent="0.2">
      <c r="A16" s="2" t="s">
        <v>35</v>
      </c>
      <c r="B16" s="57">
        <v>5349</v>
      </c>
      <c r="C16" s="54">
        <v>0.896961629390717</v>
      </c>
      <c r="D16" s="54">
        <v>7.2580263018608093E-2</v>
      </c>
      <c r="E16" s="54">
        <v>2.7879800647497201E-2</v>
      </c>
      <c r="F16" s="54">
        <v>1.93561345804483E-3</v>
      </c>
      <c r="G16" s="54">
        <v>1.07680156361312E-4</v>
      </c>
      <c r="H16" s="54">
        <v>1.12468485895079E-4</v>
      </c>
      <c r="I16" s="54">
        <v>4.2257268796674902E-4</v>
      </c>
      <c r="J16" s="60">
        <v>0.13894292712211601</v>
      </c>
    </row>
    <row r="17" spans="1:10" x14ac:dyDescent="0.2">
      <c r="A17" s="2" t="s">
        <v>36</v>
      </c>
      <c r="B17" s="57">
        <v>276</v>
      </c>
      <c r="C17" s="54">
        <v>0.96045082807540905</v>
      </c>
      <c r="D17" s="54">
        <v>3.0317705124616599E-2</v>
      </c>
      <c r="E17" s="54">
        <v>9.2314695939421706E-3</v>
      </c>
      <c r="F17" s="54">
        <v>0</v>
      </c>
      <c r="G17" s="54">
        <v>0</v>
      </c>
      <c r="H17" s="54">
        <v>0</v>
      </c>
      <c r="I17" s="54">
        <v>0</v>
      </c>
      <c r="J17" s="60">
        <v>4.8780638724565499E-2</v>
      </c>
    </row>
    <row r="18" spans="1:10" x14ac:dyDescent="0.2">
      <c r="A18" s="2" t="s">
        <v>37</v>
      </c>
      <c r="B18" s="57">
        <v>2249</v>
      </c>
      <c r="C18" s="54">
        <v>0.88967013359069802</v>
      </c>
      <c r="D18" s="54">
        <v>7.2671078145503998E-2</v>
      </c>
      <c r="E18" s="54">
        <v>3.6055315285921097E-2</v>
      </c>
      <c r="F18" s="54">
        <v>1.3958906056359399E-3</v>
      </c>
      <c r="G18" s="54">
        <v>2.0758771279361099E-4</v>
      </c>
      <c r="H18" s="54">
        <v>0</v>
      </c>
      <c r="I18" s="54">
        <v>0</v>
      </c>
      <c r="J18" s="60">
        <v>0.149799734354019</v>
      </c>
    </row>
    <row r="19" spans="1:10" x14ac:dyDescent="0.2">
      <c r="A19" s="2" t="s">
        <v>38</v>
      </c>
      <c r="B19" s="57">
        <v>272</v>
      </c>
      <c r="C19" s="54">
        <v>0.950908422470093</v>
      </c>
      <c r="D19" s="54">
        <v>3.9066996425390202E-2</v>
      </c>
      <c r="E19" s="54">
        <v>4.89033292979002E-3</v>
      </c>
      <c r="F19" s="54">
        <v>5.0019975751638404E-3</v>
      </c>
      <c r="G19" s="54">
        <v>1.3227391173131799E-4</v>
      </c>
      <c r="H19" s="54">
        <v>0</v>
      </c>
      <c r="I19" s="54">
        <v>0</v>
      </c>
      <c r="J19" s="60">
        <v>6.4382746815681499E-2</v>
      </c>
    </row>
    <row r="20" spans="1:10" x14ac:dyDescent="0.2">
      <c r="A20" s="5" t="s">
        <v>39</v>
      </c>
      <c r="B20" s="56" t="s">
        <v>1</v>
      </c>
      <c r="C20" s="53" t="s">
        <v>1</v>
      </c>
      <c r="D20" s="53" t="s">
        <v>1</v>
      </c>
      <c r="E20" s="53" t="s">
        <v>1</v>
      </c>
      <c r="F20" s="53" t="s">
        <v>1</v>
      </c>
      <c r="G20" s="53" t="s">
        <v>1</v>
      </c>
      <c r="H20" s="53" t="s">
        <v>1</v>
      </c>
      <c r="I20" s="53" t="s">
        <v>1</v>
      </c>
      <c r="J20" s="59" t="s">
        <v>1</v>
      </c>
    </row>
    <row r="21" spans="1:10" x14ac:dyDescent="0.2">
      <c r="A21" s="2" t="s">
        <v>35</v>
      </c>
      <c r="B21" s="57">
        <v>5349</v>
      </c>
      <c r="C21" s="54">
        <v>0.896961629390717</v>
      </c>
      <c r="D21" s="54">
        <v>7.2580263018608093E-2</v>
      </c>
      <c r="E21" s="54">
        <v>2.7879800647497201E-2</v>
      </c>
      <c r="F21" s="54">
        <v>1.93561345804483E-3</v>
      </c>
      <c r="G21" s="54">
        <v>1.07680156361312E-4</v>
      </c>
      <c r="H21" s="54">
        <v>1.12468485895079E-4</v>
      </c>
      <c r="I21" s="54">
        <v>4.2257268796674902E-4</v>
      </c>
      <c r="J21" s="60">
        <v>0.13894292712211601</v>
      </c>
    </row>
    <row r="22" spans="1:10" x14ac:dyDescent="0.2">
      <c r="A22" s="2" t="s">
        <v>40</v>
      </c>
      <c r="B22" s="57">
        <v>91</v>
      </c>
      <c r="C22" s="54">
        <v>0.97726792097091697</v>
      </c>
      <c r="D22" s="54">
        <v>1.10303023830056E-2</v>
      </c>
      <c r="E22" s="54">
        <v>1.17017682641745E-2</v>
      </c>
      <c r="F22" s="54">
        <v>0</v>
      </c>
      <c r="G22" s="54">
        <v>0</v>
      </c>
      <c r="H22" s="54">
        <v>0</v>
      </c>
      <c r="I22" s="54">
        <v>0</v>
      </c>
      <c r="J22" s="60">
        <v>3.44338417053223E-2</v>
      </c>
    </row>
    <row r="23" spans="1:10" x14ac:dyDescent="0.2">
      <c r="A23" s="2" t="s">
        <v>41</v>
      </c>
      <c r="B23" s="57">
        <v>155</v>
      </c>
      <c r="C23" s="54">
        <v>0.96172821521759</v>
      </c>
      <c r="D23" s="54">
        <v>2.86171827465296E-2</v>
      </c>
      <c r="E23" s="54">
        <v>9.6545750275254198E-3</v>
      </c>
      <c r="F23" s="54">
        <v>0</v>
      </c>
      <c r="G23" s="54">
        <v>0</v>
      </c>
      <c r="H23" s="54">
        <v>0</v>
      </c>
      <c r="I23" s="54">
        <v>0</v>
      </c>
      <c r="J23" s="60">
        <v>4.7926329076290103E-2</v>
      </c>
    </row>
    <row r="24" spans="1:10" x14ac:dyDescent="0.2">
      <c r="A24" s="2" t="s">
        <v>42</v>
      </c>
      <c r="B24" s="57">
        <v>30</v>
      </c>
      <c r="C24" s="54">
        <v>0.90585398674011197</v>
      </c>
      <c r="D24" s="54">
        <v>9.4145998358726501E-2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60">
        <v>9.4145998358726501E-2</v>
      </c>
    </row>
    <row r="25" spans="1:10" x14ac:dyDescent="0.2">
      <c r="A25" s="2" t="s">
        <v>43</v>
      </c>
      <c r="B25" s="57">
        <v>10</v>
      </c>
      <c r="C25" s="54" t="s">
        <v>1</v>
      </c>
      <c r="D25" s="54" t="s">
        <v>1</v>
      </c>
      <c r="E25" s="54" t="s">
        <v>1</v>
      </c>
      <c r="F25" s="54" t="s">
        <v>1</v>
      </c>
      <c r="G25" s="54" t="s">
        <v>1</v>
      </c>
      <c r="H25" s="54" t="s">
        <v>1</v>
      </c>
      <c r="I25" s="54" t="s">
        <v>1</v>
      </c>
      <c r="J25" s="60" t="s">
        <v>1</v>
      </c>
    </row>
    <row r="26" spans="1:10" x14ac:dyDescent="0.2">
      <c r="A26" s="2" t="s">
        <v>37</v>
      </c>
      <c r="B26" s="57">
        <v>2249</v>
      </c>
      <c r="C26" s="54">
        <v>0.88967013359069802</v>
      </c>
      <c r="D26" s="54">
        <v>7.2671078145503998E-2</v>
      </c>
      <c r="E26" s="54">
        <v>3.6055315285921097E-2</v>
      </c>
      <c r="F26" s="54">
        <v>1.3958906056359399E-3</v>
      </c>
      <c r="G26" s="54">
        <v>2.0758771279361099E-4</v>
      </c>
      <c r="H26" s="54">
        <v>0</v>
      </c>
      <c r="I26" s="54">
        <v>0</v>
      </c>
      <c r="J26" s="60">
        <v>0.149799734354019</v>
      </c>
    </row>
    <row r="27" spans="1:10" x14ac:dyDescent="0.2">
      <c r="A27" s="2" t="s">
        <v>44</v>
      </c>
      <c r="B27" s="57">
        <v>26</v>
      </c>
      <c r="C27" s="54" t="s">
        <v>1</v>
      </c>
      <c r="D27" s="54" t="s">
        <v>1</v>
      </c>
      <c r="E27" s="54" t="s">
        <v>1</v>
      </c>
      <c r="F27" s="54" t="s">
        <v>1</v>
      </c>
      <c r="G27" s="54" t="s">
        <v>1</v>
      </c>
      <c r="H27" s="54" t="s">
        <v>1</v>
      </c>
      <c r="I27" s="54" t="s">
        <v>1</v>
      </c>
      <c r="J27" s="60" t="s">
        <v>1</v>
      </c>
    </row>
    <row r="28" spans="1:10" x14ac:dyDescent="0.2">
      <c r="A28" s="2" t="s">
        <v>45</v>
      </c>
      <c r="B28" s="57">
        <v>236</v>
      </c>
      <c r="C28" s="54">
        <v>0.96324753761291504</v>
      </c>
      <c r="D28" s="54">
        <v>2.4971121922135402E-2</v>
      </c>
      <c r="E28" s="54">
        <v>5.7473368942737597E-3</v>
      </c>
      <c r="F28" s="54">
        <v>5.8785700239241097E-3</v>
      </c>
      <c r="G28" s="54">
        <v>1.5545418136753101E-4</v>
      </c>
      <c r="H28" s="54">
        <v>0</v>
      </c>
      <c r="I28" s="54">
        <v>0</v>
      </c>
      <c r="J28" s="60">
        <v>5.4723318666219697E-2</v>
      </c>
    </row>
    <row r="29" spans="1:10" x14ac:dyDescent="0.2">
      <c r="A29" s="5" t="s">
        <v>46</v>
      </c>
      <c r="B29" s="56" t="s">
        <v>1</v>
      </c>
      <c r="C29" s="53" t="s">
        <v>1</v>
      </c>
      <c r="D29" s="53" t="s">
        <v>1</v>
      </c>
      <c r="E29" s="53" t="s">
        <v>1</v>
      </c>
      <c r="F29" s="53" t="s">
        <v>1</v>
      </c>
      <c r="G29" s="53" t="s">
        <v>1</v>
      </c>
      <c r="H29" s="53" t="s">
        <v>1</v>
      </c>
      <c r="I29" s="53" t="s">
        <v>1</v>
      </c>
      <c r="J29" s="59" t="s">
        <v>1</v>
      </c>
    </row>
    <row r="30" spans="1:10" x14ac:dyDescent="0.2">
      <c r="A30" s="2" t="s">
        <v>47</v>
      </c>
      <c r="B30" s="57">
        <v>419</v>
      </c>
      <c r="C30" s="54">
        <v>0.96562457084655795</v>
      </c>
      <c r="D30" s="54">
        <v>2.9363755136728301E-2</v>
      </c>
      <c r="E30" s="54">
        <v>5.0116511993110197E-3</v>
      </c>
      <c r="F30" s="54">
        <v>0</v>
      </c>
      <c r="G30" s="54">
        <v>0</v>
      </c>
      <c r="H30" s="54">
        <v>0</v>
      </c>
      <c r="I30" s="54">
        <v>0</v>
      </c>
      <c r="J30" s="60">
        <v>3.9387058466672897E-2</v>
      </c>
    </row>
    <row r="31" spans="1:10" x14ac:dyDescent="0.2">
      <c r="A31" s="2" t="s">
        <v>48</v>
      </c>
      <c r="B31" s="57">
        <v>1876</v>
      </c>
      <c r="C31" s="54">
        <v>0.93770074844360396</v>
      </c>
      <c r="D31" s="54">
        <v>5.09799979627132E-2</v>
      </c>
      <c r="E31" s="54">
        <v>9.76906064897776E-3</v>
      </c>
      <c r="F31" s="54">
        <v>7.47132056858391E-4</v>
      </c>
      <c r="G31" s="54">
        <v>0</v>
      </c>
      <c r="H31" s="54">
        <v>0</v>
      </c>
      <c r="I31" s="54">
        <v>8.0306309973821001E-4</v>
      </c>
      <c r="J31" s="60">
        <v>7.9987086355686202E-2</v>
      </c>
    </row>
    <row r="32" spans="1:10" x14ac:dyDescent="0.2">
      <c r="A32" s="2" t="s">
        <v>49</v>
      </c>
      <c r="B32" s="57">
        <v>1643</v>
      </c>
      <c r="C32" s="54">
        <v>0.899280965328217</v>
      </c>
      <c r="D32" s="54">
        <v>7.4308030307292897E-2</v>
      </c>
      <c r="E32" s="54">
        <v>2.6329074054956401E-2</v>
      </c>
      <c r="F32" s="54">
        <v>8.1947335274890106E-5</v>
      </c>
      <c r="G32" s="54">
        <v>0</v>
      </c>
      <c r="H32" s="54">
        <v>0</v>
      </c>
      <c r="I32" s="54">
        <v>0</v>
      </c>
      <c r="J32" s="60">
        <v>0.12721201777458199</v>
      </c>
    </row>
    <row r="33" spans="1:10" x14ac:dyDescent="0.2">
      <c r="A33" s="2" t="s">
        <v>50</v>
      </c>
      <c r="B33" s="57">
        <v>3813</v>
      </c>
      <c r="C33" s="54">
        <v>0.84812331199645996</v>
      </c>
      <c r="D33" s="54">
        <v>9.6886910498142201E-2</v>
      </c>
      <c r="E33" s="54">
        <v>5.1032368093728998E-2</v>
      </c>
      <c r="F33" s="54">
        <v>3.3225882798433299E-3</v>
      </c>
      <c r="G33" s="54">
        <v>3.9954413659870597E-4</v>
      </c>
      <c r="H33" s="54">
        <v>2.3527079611085399E-4</v>
      </c>
      <c r="I33" s="54">
        <v>0</v>
      </c>
      <c r="J33" s="60">
        <v>0.21169394254684401</v>
      </c>
    </row>
    <row r="34" spans="1:10" x14ac:dyDescent="0.2">
      <c r="A34" s="5" t="s">
        <v>51</v>
      </c>
      <c r="B34" s="56" t="s">
        <v>1</v>
      </c>
      <c r="C34" s="53" t="s">
        <v>1</v>
      </c>
      <c r="D34" s="53" t="s">
        <v>1</v>
      </c>
      <c r="E34" s="53" t="s">
        <v>1</v>
      </c>
      <c r="F34" s="53" t="s">
        <v>1</v>
      </c>
      <c r="G34" s="53" t="s">
        <v>1</v>
      </c>
      <c r="H34" s="53" t="s">
        <v>1</v>
      </c>
      <c r="I34" s="53" t="s">
        <v>1</v>
      </c>
      <c r="J34" s="59" t="s">
        <v>1</v>
      </c>
    </row>
    <row r="35" spans="1:10" x14ac:dyDescent="0.2">
      <c r="A35" s="2" t="s">
        <v>52</v>
      </c>
      <c r="B35" s="57">
        <v>2393</v>
      </c>
      <c r="C35" s="54">
        <v>0.94223445653915405</v>
      </c>
      <c r="D35" s="54">
        <v>5.3564283996820401E-2</v>
      </c>
      <c r="E35" s="54">
        <v>4.14561294019222E-3</v>
      </c>
      <c r="F35" s="54">
        <v>5.5657470511505401E-5</v>
      </c>
      <c r="G35" s="54">
        <v>0</v>
      </c>
      <c r="H35" s="54">
        <v>0</v>
      </c>
      <c r="I35" s="54">
        <v>0</v>
      </c>
      <c r="J35" s="60">
        <v>6.2022481113672298E-2</v>
      </c>
    </row>
    <row r="36" spans="1:10" x14ac:dyDescent="0.2">
      <c r="A36" s="2" t="s">
        <v>53</v>
      </c>
      <c r="B36" s="57">
        <v>3631</v>
      </c>
      <c r="C36" s="54">
        <v>0.85593169927597001</v>
      </c>
      <c r="D36" s="54">
        <v>7.6400347054004697E-2</v>
      </c>
      <c r="E36" s="54">
        <v>6.4004138112068204E-2</v>
      </c>
      <c r="F36" s="54">
        <v>3.4513389691710498E-3</v>
      </c>
      <c r="G36" s="54">
        <v>2.1247832046356101E-4</v>
      </c>
      <c r="H36" s="54">
        <v>0</v>
      </c>
      <c r="I36" s="54">
        <v>0</v>
      </c>
      <c r="J36" s="60">
        <v>0.21561256051063499</v>
      </c>
    </row>
    <row r="37" spans="1:10" x14ac:dyDescent="0.2">
      <c r="A37" s="2" t="s">
        <v>54</v>
      </c>
      <c r="B37" s="57">
        <v>1157</v>
      </c>
      <c r="C37" s="54">
        <v>0.870610892772675</v>
      </c>
      <c r="D37" s="54">
        <v>8.4147848188877106E-2</v>
      </c>
      <c r="E37" s="54">
        <v>3.6687213927507401E-2</v>
      </c>
      <c r="F37" s="54">
        <v>5.5117416195571397E-3</v>
      </c>
      <c r="G37" s="54">
        <v>5.4858997464180004E-4</v>
      </c>
      <c r="H37" s="54">
        <v>0</v>
      </c>
      <c r="I37" s="54">
        <v>2.49371561221778E-3</v>
      </c>
      <c r="J37" s="60">
        <v>0.19869530200958299</v>
      </c>
    </row>
    <row r="38" spans="1:10" x14ac:dyDescent="0.2">
      <c r="A38" s="2" t="s">
        <v>55</v>
      </c>
      <c r="B38" s="57">
        <v>1104</v>
      </c>
      <c r="C38" s="54">
        <v>0.86816644668579102</v>
      </c>
      <c r="D38" s="54">
        <v>0.100034900009632</v>
      </c>
      <c r="E38" s="54">
        <v>2.91816294193268E-2</v>
      </c>
      <c r="F38" s="54">
        <v>1.73821451608092E-3</v>
      </c>
      <c r="G38" s="54">
        <v>0</v>
      </c>
      <c r="H38" s="54">
        <v>8.7880250066518805E-4</v>
      </c>
      <c r="I38" s="54">
        <v>0</v>
      </c>
      <c r="J38" s="60">
        <v>0.168006807565689</v>
      </c>
    </row>
    <row r="39" spans="1:10" x14ac:dyDescent="0.2">
      <c r="A39" s="5" t="s">
        <v>56</v>
      </c>
      <c r="B39" s="56" t="s">
        <v>1</v>
      </c>
      <c r="C39" s="53" t="s">
        <v>1</v>
      </c>
      <c r="D39" s="53" t="s">
        <v>1</v>
      </c>
      <c r="E39" s="53" t="s">
        <v>1</v>
      </c>
      <c r="F39" s="53" t="s">
        <v>1</v>
      </c>
      <c r="G39" s="53" t="s">
        <v>1</v>
      </c>
      <c r="H39" s="53" t="s">
        <v>1</v>
      </c>
      <c r="I39" s="53" t="s">
        <v>1</v>
      </c>
      <c r="J39" s="59" t="s">
        <v>1</v>
      </c>
    </row>
    <row r="40" spans="1:10" x14ac:dyDescent="0.2">
      <c r="A40" s="2" t="s">
        <v>57</v>
      </c>
      <c r="B40" s="57">
        <v>7333</v>
      </c>
      <c r="C40" s="54">
        <v>0.89764446020126298</v>
      </c>
      <c r="D40" s="54">
        <v>7.0010811090469402E-2</v>
      </c>
      <c r="E40" s="54">
        <v>2.9908686876297001E-2</v>
      </c>
      <c r="F40" s="54">
        <v>1.8813073402270701E-3</v>
      </c>
      <c r="G40" s="54">
        <v>1.42555640195496E-4</v>
      </c>
      <c r="H40" s="54">
        <v>8.6636187916155905E-5</v>
      </c>
      <c r="I40" s="54">
        <v>3.2551417825743599E-4</v>
      </c>
      <c r="J40" s="60">
        <v>0.13940514624118799</v>
      </c>
    </row>
    <row r="41" spans="1:10" x14ac:dyDescent="0.2">
      <c r="A41" s="2" t="s">
        <v>58</v>
      </c>
      <c r="B41" s="57">
        <v>729</v>
      </c>
      <c r="C41" s="54">
        <v>0.92799448966980003</v>
      </c>
      <c r="D41" s="54">
        <v>5.5516842752695097E-2</v>
      </c>
      <c r="E41" s="54">
        <v>1.50905093178153E-2</v>
      </c>
      <c r="F41" s="54">
        <v>1.39815476723015E-3</v>
      </c>
      <c r="G41" s="54">
        <v>0</v>
      </c>
      <c r="H41" s="54">
        <v>0</v>
      </c>
      <c r="I41" s="54">
        <v>0</v>
      </c>
      <c r="J41" s="60">
        <v>8.9892320334911305E-2</v>
      </c>
    </row>
    <row r="42" spans="1:10" x14ac:dyDescent="0.2">
      <c r="A42" s="5" t="s">
        <v>59</v>
      </c>
      <c r="B42" s="56" t="s">
        <v>1</v>
      </c>
      <c r="C42" s="53" t="s">
        <v>1</v>
      </c>
      <c r="D42" s="53" t="s">
        <v>1</v>
      </c>
      <c r="E42" s="53" t="s">
        <v>1</v>
      </c>
      <c r="F42" s="53" t="s">
        <v>1</v>
      </c>
      <c r="G42" s="53" t="s">
        <v>1</v>
      </c>
      <c r="H42" s="53" t="s">
        <v>1</v>
      </c>
      <c r="I42" s="53" t="s">
        <v>1</v>
      </c>
      <c r="J42" s="59" t="s">
        <v>1</v>
      </c>
    </row>
    <row r="43" spans="1:10" x14ac:dyDescent="0.2">
      <c r="A43" s="2" t="s">
        <v>60</v>
      </c>
      <c r="B43" s="57">
        <v>6695</v>
      </c>
      <c r="C43" s="54">
        <v>0.89346790313720703</v>
      </c>
      <c r="D43" s="54">
        <v>7.3607243597507505E-2</v>
      </c>
      <c r="E43" s="54">
        <v>3.07555384933949E-2</v>
      </c>
      <c r="F43" s="54">
        <v>1.9114862661808701E-3</v>
      </c>
      <c r="G43" s="54">
        <v>1.62262920639478E-4</v>
      </c>
      <c r="H43" s="54">
        <v>9.5548202807549401E-5</v>
      </c>
      <c r="I43" s="54">
        <v>0</v>
      </c>
      <c r="J43" s="60">
        <v>0.141979575157166</v>
      </c>
    </row>
    <row r="44" spans="1:10" x14ac:dyDescent="0.2">
      <c r="A44" s="2" t="s">
        <v>61</v>
      </c>
      <c r="B44" s="57">
        <v>876</v>
      </c>
      <c r="C44" s="54">
        <v>0.92315882444381703</v>
      </c>
      <c r="D44" s="54">
        <v>5.1349475979805E-2</v>
      </c>
      <c r="E44" s="54">
        <v>1.9546424970030798E-2</v>
      </c>
      <c r="F44" s="54">
        <v>3.25130554847419E-3</v>
      </c>
      <c r="G44" s="54">
        <v>0</v>
      </c>
      <c r="H44" s="54">
        <v>0</v>
      </c>
      <c r="I44" s="54">
        <v>2.6939657982438798E-3</v>
      </c>
      <c r="J44" s="60">
        <v>0.124441929161549</v>
      </c>
    </row>
    <row r="45" spans="1:10" x14ac:dyDescent="0.2">
      <c r="A45" s="2" t="s">
        <v>62</v>
      </c>
      <c r="B45" s="57">
        <v>611</v>
      </c>
      <c r="C45" s="54">
        <v>0.93446183204650901</v>
      </c>
      <c r="D45" s="54">
        <v>4.9683634191751501E-2</v>
      </c>
      <c r="E45" s="54">
        <v>1.5702916309237501E-2</v>
      </c>
      <c r="F45" s="54">
        <v>1.5162886120379001E-4</v>
      </c>
      <c r="G45" s="54">
        <v>0</v>
      </c>
      <c r="H45" s="54">
        <v>0</v>
      </c>
      <c r="I45" s="54">
        <v>0</v>
      </c>
      <c r="J45" s="60">
        <v>8.1544347107410403E-2</v>
      </c>
    </row>
    <row r="46" spans="1:10" x14ac:dyDescent="0.2">
      <c r="A46" s="5" t="s">
        <v>63</v>
      </c>
      <c r="B46" s="56" t="s">
        <v>1</v>
      </c>
      <c r="C46" s="53" t="s">
        <v>1</v>
      </c>
      <c r="D46" s="53" t="s">
        <v>1</v>
      </c>
      <c r="E46" s="53" t="s">
        <v>1</v>
      </c>
      <c r="F46" s="53" t="s">
        <v>1</v>
      </c>
      <c r="G46" s="53" t="s">
        <v>1</v>
      </c>
      <c r="H46" s="53" t="s">
        <v>1</v>
      </c>
      <c r="I46" s="53" t="s">
        <v>1</v>
      </c>
      <c r="J46" s="59" t="s">
        <v>1</v>
      </c>
    </row>
    <row r="47" spans="1:10" x14ac:dyDescent="0.2">
      <c r="A47" s="2" t="s">
        <v>64</v>
      </c>
      <c r="B47" s="57">
        <v>1020</v>
      </c>
      <c r="C47" s="54">
        <v>0.92678332328796398</v>
      </c>
      <c r="D47" s="54">
        <v>5.46546615660191E-2</v>
      </c>
      <c r="E47" s="54">
        <v>1.5926007181406E-2</v>
      </c>
      <c r="F47" s="54">
        <v>2.5893989950418498E-3</v>
      </c>
      <c r="G47" s="54">
        <v>4.6590132114943103E-5</v>
      </c>
      <c r="H47" s="54">
        <v>0</v>
      </c>
      <c r="I47" s="54">
        <v>0</v>
      </c>
      <c r="J47" s="60">
        <v>9.4461232423782293E-2</v>
      </c>
    </row>
    <row r="48" spans="1:10" x14ac:dyDescent="0.2">
      <c r="A48" s="2" t="s">
        <v>65</v>
      </c>
      <c r="B48" s="57">
        <v>705</v>
      </c>
      <c r="C48" s="54">
        <v>0.92152440547943104</v>
      </c>
      <c r="D48" s="54">
        <v>5.1365077495575E-2</v>
      </c>
      <c r="E48" s="54">
        <v>2.44712438434362E-2</v>
      </c>
      <c r="F48" s="54">
        <v>2.6392706204205799E-3</v>
      </c>
      <c r="G48" s="54">
        <v>0</v>
      </c>
      <c r="H48" s="54">
        <v>0</v>
      </c>
      <c r="I48" s="54">
        <v>0</v>
      </c>
      <c r="J48" s="60">
        <v>0.108225382864475</v>
      </c>
    </row>
    <row r="49" spans="1:10" x14ac:dyDescent="0.2">
      <c r="A49" s="2" t="s">
        <v>66</v>
      </c>
      <c r="B49" s="57">
        <v>1255</v>
      </c>
      <c r="C49" s="54">
        <v>0.91115725040435802</v>
      </c>
      <c r="D49" s="54">
        <v>6.4740836620330797E-2</v>
      </c>
      <c r="E49" s="54">
        <v>2.2336214780807499E-2</v>
      </c>
      <c r="F49" s="54">
        <v>1.69928697869182E-3</v>
      </c>
      <c r="G49" s="54">
        <v>6.6380518546793596E-5</v>
      </c>
      <c r="H49" s="54">
        <v>0</v>
      </c>
      <c r="I49" s="54">
        <v>0</v>
      </c>
      <c r="J49" s="60">
        <v>0.114776648581028</v>
      </c>
    </row>
    <row r="50" spans="1:10" x14ac:dyDescent="0.2">
      <c r="A50" s="2" t="s">
        <v>67</v>
      </c>
      <c r="B50" s="57">
        <v>816</v>
      </c>
      <c r="C50" s="54">
        <v>0.88350278139114402</v>
      </c>
      <c r="D50" s="54">
        <v>7.5755961239337893E-2</v>
      </c>
      <c r="E50" s="54">
        <v>3.5454392433166497E-2</v>
      </c>
      <c r="F50" s="54">
        <v>8.8495336240157496E-4</v>
      </c>
      <c r="G50" s="54">
        <v>6.5160589292645498E-4</v>
      </c>
      <c r="H50" s="54">
        <v>7.8833982115611401E-4</v>
      </c>
      <c r="I50" s="54">
        <v>2.96199321746826E-3</v>
      </c>
      <c r="J50" s="60">
        <v>0.182525664567947</v>
      </c>
    </row>
    <row r="51" spans="1:10" x14ac:dyDescent="0.2">
      <c r="A51" s="2" t="s">
        <v>68</v>
      </c>
      <c r="B51" s="57">
        <v>781</v>
      </c>
      <c r="C51" s="54">
        <v>0.92462944984436002</v>
      </c>
      <c r="D51" s="54">
        <v>5.5856756865978199E-2</v>
      </c>
      <c r="E51" s="54">
        <v>1.57109703868628E-2</v>
      </c>
      <c r="F51" s="54">
        <v>3.8028066046535999E-3</v>
      </c>
      <c r="G51" s="54">
        <v>0</v>
      </c>
      <c r="H51" s="54">
        <v>0</v>
      </c>
      <c r="I51" s="54">
        <v>0</v>
      </c>
      <c r="J51" s="60">
        <v>9.8687119781971006E-2</v>
      </c>
    </row>
    <row r="52" spans="1:10" x14ac:dyDescent="0.2">
      <c r="A52" s="2" t="s">
        <v>69</v>
      </c>
      <c r="B52" s="57">
        <v>810</v>
      </c>
      <c r="C52" s="54">
        <v>0.87487637996673595</v>
      </c>
      <c r="D52" s="54">
        <v>9.78707745671272E-2</v>
      </c>
      <c r="E52" s="54">
        <v>2.63041146099567E-2</v>
      </c>
      <c r="F52" s="54">
        <v>9.4874645583331596E-4</v>
      </c>
      <c r="G52" s="54">
        <v>0</v>
      </c>
      <c r="H52" s="54">
        <v>0</v>
      </c>
      <c r="I52" s="54">
        <v>0</v>
      </c>
      <c r="J52" s="60">
        <v>0.153325244784355</v>
      </c>
    </row>
    <row r="53" spans="1:10" x14ac:dyDescent="0.2">
      <c r="A53" s="2" t="s">
        <v>70</v>
      </c>
      <c r="B53" s="57">
        <v>774</v>
      </c>
      <c r="C53" s="54">
        <v>0.90508359670639005</v>
      </c>
      <c r="D53" s="54">
        <v>6.5862171351909596E-2</v>
      </c>
      <c r="E53" s="54">
        <v>2.6727449148893401E-2</v>
      </c>
      <c r="F53" s="54">
        <v>2.2859005257487301E-3</v>
      </c>
      <c r="G53" s="54">
        <v>4.08626328862738E-5</v>
      </c>
      <c r="H53" s="54">
        <v>0</v>
      </c>
      <c r="I53" s="54">
        <v>0</v>
      </c>
      <c r="J53" s="60">
        <v>0.12633821368217499</v>
      </c>
    </row>
    <row r="54" spans="1:10" x14ac:dyDescent="0.2">
      <c r="A54" s="2" t="s">
        <v>71</v>
      </c>
      <c r="B54" s="57">
        <v>836</v>
      </c>
      <c r="C54" s="54">
        <v>0.90346872806549094</v>
      </c>
      <c r="D54" s="54">
        <v>6.41337260603905E-2</v>
      </c>
      <c r="E54" s="54">
        <v>3.2397516071796403E-2</v>
      </c>
      <c r="F54" s="54">
        <v>0</v>
      </c>
      <c r="G54" s="54">
        <v>0</v>
      </c>
      <c r="H54" s="54">
        <v>0</v>
      </c>
      <c r="I54" s="54">
        <v>0</v>
      </c>
      <c r="J54" s="60">
        <v>0.12892876565456399</v>
      </c>
    </row>
    <row r="55" spans="1:10" x14ac:dyDescent="0.2">
      <c r="A55" s="2" t="s">
        <v>72</v>
      </c>
      <c r="B55" s="57">
        <v>508</v>
      </c>
      <c r="C55" s="54">
        <v>0.86426299810409501</v>
      </c>
      <c r="D55" s="54">
        <v>9.3875847756862599E-2</v>
      </c>
      <c r="E55" s="54">
        <v>3.80535162985325E-2</v>
      </c>
      <c r="F55" s="54">
        <v>3.8076215423643602E-3</v>
      </c>
      <c r="G55" s="54">
        <v>0</v>
      </c>
      <c r="H55" s="54">
        <v>0</v>
      </c>
      <c r="I55" s="54">
        <v>0</v>
      </c>
      <c r="J55" s="60">
        <v>0.18140573799610099</v>
      </c>
    </row>
    <row r="56" spans="1:10" x14ac:dyDescent="0.2">
      <c r="A56" s="2" t="s">
        <v>73</v>
      </c>
      <c r="B56" s="57">
        <v>840</v>
      </c>
      <c r="C56" s="54">
        <v>0.88832098245620705</v>
      </c>
      <c r="D56" s="54">
        <v>6.8326860666274997E-2</v>
      </c>
      <c r="E56" s="54">
        <v>4.2933616787195199E-2</v>
      </c>
      <c r="F56" s="54">
        <v>3.4306376619497301E-5</v>
      </c>
      <c r="G56" s="54">
        <v>3.8422248326242003E-4</v>
      </c>
      <c r="H56" s="54">
        <v>0</v>
      </c>
      <c r="I56" s="54">
        <v>0</v>
      </c>
      <c r="J56" s="60">
        <v>0.155833914875984</v>
      </c>
    </row>
    <row r="57" spans="1:10" x14ac:dyDescent="0.2">
      <c r="A57" s="5" t="s">
        <v>74</v>
      </c>
      <c r="B57" s="56" t="s">
        <v>1</v>
      </c>
      <c r="C57" s="53" t="s">
        <v>1</v>
      </c>
      <c r="D57" s="53" t="s">
        <v>1</v>
      </c>
      <c r="E57" s="53" t="s">
        <v>1</v>
      </c>
      <c r="F57" s="53" t="s">
        <v>1</v>
      </c>
      <c r="G57" s="53" t="s">
        <v>1</v>
      </c>
      <c r="H57" s="53" t="s">
        <v>1</v>
      </c>
      <c r="I57" s="53" t="s">
        <v>1</v>
      </c>
      <c r="J57" s="59" t="s">
        <v>1</v>
      </c>
    </row>
    <row r="58" spans="1:10" x14ac:dyDescent="0.2">
      <c r="A58" s="2" t="s">
        <v>75</v>
      </c>
      <c r="B58" s="57">
        <v>1020</v>
      </c>
      <c r="C58" s="54">
        <v>0.92678332328796398</v>
      </c>
      <c r="D58" s="54">
        <v>5.46546615660191E-2</v>
      </c>
      <c r="E58" s="54">
        <v>1.5926007181406E-2</v>
      </c>
      <c r="F58" s="54">
        <v>2.5893989950418498E-3</v>
      </c>
      <c r="G58" s="54">
        <v>4.6590132114943103E-5</v>
      </c>
      <c r="H58" s="54">
        <v>0</v>
      </c>
      <c r="I58" s="54">
        <v>0</v>
      </c>
      <c r="J58" s="60">
        <v>9.4461232423782293E-2</v>
      </c>
    </row>
    <row r="59" spans="1:10" x14ac:dyDescent="0.2">
      <c r="A59" s="2" t="s">
        <v>76</v>
      </c>
      <c r="B59" s="57">
        <v>3601</v>
      </c>
      <c r="C59" s="54">
        <v>0.91725695133209195</v>
      </c>
      <c r="D59" s="54">
        <v>5.80904185771942E-2</v>
      </c>
      <c r="E59" s="54">
        <v>2.2821007296442999E-2</v>
      </c>
      <c r="F59" s="54">
        <v>9.7651523537933805E-4</v>
      </c>
      <c r="G59" s="54">
        <v>1.9756432448048101E-4</v>
      </c>
      <c r="H59" s="54">
        <v>1.38218616484664E-4</v>
      </c>
      <c r="I59" s="54">
        <v>5.1932246424257799E-4</v>
      </c>
      <c r="J59" s="60">
        <v>0.112817227840424</v>
      </c>
    </row>
    <row r="60" spans="1:10" x14ac:dyDescent="0.2">
      <c r="A60" s="2" t="s">
        <v>77</v>
      </c>
      <c r="B60" s="57">
        <v>2073</v>
      </c>
      <c r="C60" s="54">
        <v>0.89664459228515603</v>
      </c>
      <c r="D60" s="54">
        <v>7.2430357336998E-2</v>
      </c>
      <c r="E60" s="54">
        <v>2.8153881430625902E-2</v>
      </c>
      <c r="F60" s="54">
        <v>2.7179280295968099E-3</v>
      </c>
      <c r="G60" s="54">
        <v>5.3267132898326997E-5</v>
      </c>
      <c r="H60" s="54">
        <v>0</v>
      </c>
      <c r="I60" s="54">
        <v>0</v>
      </c>
      <c r="J60" s="60">
        <v>0.137104973196983</v>
      </c>
    </row>
    <row r="61" spans="1:10" x14ac:dyDescent="0.2">
      <c r="A61" s="2" t="s">
        <v>78</v>
      </c>
      <c r="B61" s="57">
        <v>1651</v>
      </c>
      <c r="C61" s="54">
        <v>0.82061678171157804</v>
      </c>
      <c r="D61" s="54">
        <v>0.116664797067642</v>
      </c>
      <c r="E61" s="54">
        <v>6.0271643102169002E-2</v>
      </c>
      <c r="F61" s="54">
        <v>2.4467625189572599E-3</v>
      </c>
      <c r="G61" s="54">
        <v>0</v>
      </c>
      <c r="H61" s="54">
        <v>0</v>
      </c>
      <c r="I61" s="54">
        <v>0</v>
      </c>
      <c r="J61" s="60">
        <v>0.244548365473747</v>
      </c>
    </row>
    <row r="62" spans="1:10" x14ac:dyDescent="0.2">
      <c r="A62" s="5" t="s">
        <v>79</v>
      </c>
      <c r="B62" s="56" t="s">
        <v>1</v>
      </c>
      <c r="C62" s="53" t="s">
        <v>1</v>
      </c>
      <c r="D62" s="53" t="s">
        <v>1</v>
      </c>
      <c r="E62" s="53" t="s">
        <v>1</v>
      </c>
      <c r="F62" s="53" t="s">
        <v>1</v>
      </c>
      <c r="G62" s="53" t="s">
        <v>1</v>
      </c>
      <c r="H62" s="53" t="s">
        <v>1</v>
      </c>
      <c r="I62" s="53" t="s">
        <v>1</v>
      </c>
      <c r="J62" s="59" t="s">
        <v>1</v>
      </c>
    </row>
    <row r="63" spans="1:10" x14ac:dyDescent="0.2">
      <c r="A63" s="2" t="s">
        <v>80</v>
      </c>
      <c r="B63" s="57">
        <v>6667</v>
      </c>
      <c r="C63" s="54">
        <v>0.90622901916503895</v>
      </c>
      <c r="D63" s="54">
        <v>6.3699595630168901E-2</v>
      </c>
      <c r="E63" s="54">
        <v>2.7806801721453701E-2</v>
      </c>
      <c r="F63" s="54">
        <v>1.7964288126677301E-3</v>
      </c>
      <c r="G63" s="54">
        <v>1.4572538202628499E-4</v>
      </c>
      <c r="H63" s="54">
        <v>0</v>
      </c>
      <c r="I63" s="54">
        <v>3.2241037115454701E-4</v>
      </c>
      <c r="J63" s="60">
        <v>0.128187075257301</v>
      </c>
    </row>
    <row r="64" spans="1:10" x14ac:dyDescent="0.2">
      <c r="A64" s="2" t="s">
        <v>81</v>
      </c>
      <c r="B64" s="57">
        <v>272</v>
      </c>
      <c r="C64" s="54">
        <v>0.915377616882324</v>
      </c>
      <c r="D64" s="54">
        <v>6.7561008036136599E-2</v>
      </c>
      <c r="E64" s="54">
        <v>1.4126207679510099E-2</v>
      </c>
      <c r="F64" s="54">
        <v>0</v>
      </c>
      <c r="G64" s="54">
        <v>0</v>
      </c>
      <c r="H64" s="54">
        <v>2.9351422563195198E-3</v>
      </c>
      <c r="I64" s="54">
        <v>0</v>
      </c>
      <c r="J64" s="60">
        <v>0.110489137470722</v>
      </c>
    </row>
    <row r="65" spans="1:10" x14ac:dyDescent="0.2">
      <c r="A65" s="2" t="s">
        <v>82</v>
      </c>
      <c r="B65" s="57">
        <v>568</v>
      </c>
      <c r="C65" s="54">
        <v>0.87403219938278198</v>
      </c>
      <c r="D65" s="54">
        <v>9.8426476120948805E-2</v>
      </c>
      <c r="E65" s="54">
        <v>2.6752084493637099E-2</v>
      </c>
      <c r="F65" s="54">
        <v>7.8923412365838896E-4</v>
      </c>
      <c r="G65" s="54">
        <v>0</v>
      </c>
      <c r="H65" s="54">
        <v>0</v>
      </c>
      <c r="I65" s="54">
        <v>0</v>
      </c>
      <c r="J65" s="60">
        <v>0.154298350214958</v>
      </c>
    </row>
    <row r="66" spans="1:10" x14ac:dyDescent="0.2">
      <c r="A66" s="2" t="s">
        <v>83</v>
      </c>
      <c r="B66" s="57">
        <v>755</v>
      </c>
      <c r="C66" s="54">
        <v>0.88656413555145297</v>
      </c>
      <c r="D66" s="54">
        <v>8.5733145475387601E-2</v>
      </c>
      <c r="E66" s="54">
        <v>2.4609455838799501E-2</v>
      </c>
      <c r="F66" s="54">
        <v>3.0932514928281299E-3</v>
      </c>
      <c r="G66" s="54">
        <v>0</v>
      </c>
      <c r="H66" s="54">
        <v>0</v>
      </c>
      <c r="I66" s="54">
        <v>0</v>
      </c>
      <c r="J66" s="60">
        <v>0.14423181116580999</v>
      </c>
    </row>
    <row r="67" spans="1:10" x14ac:dyDescent="0.2">
      <c r="A67" s="5" t="s">
        <v>84</v>
      </c>
      <c r="B67" s="56" t="s">
        <v>1</v>
      </c>
      <c r="C67" s="53" t="s">
        <v>1</v>
      </c>
      <c r="D67" s="53" t="s">
        <v>1</v>
      </c>
      <c r="E67" s="53" t="s">
        <v>1</v>
      </c>
      <c r="F67" s="53" t="s">
        <v>1</v>
      </c>
      <c r="G67" s="53" t="s">
        <v>1</v>
      </c>
      <c r="H67" s="53" t="s">
        <v>1</v>
      </c>
      <c r="I67" s="53" t="s">
        <v>1</v>
      </c>
      <c r="J67" s="59" t="s">
        <v>1</v>
      </c>
    </row>
    <row r="68" spans="1:10" x14ac:dyDescent="0.2">
      <c r="A68" s="2" t="s">
        <v>85</v>
      </c>
      <c r="B68" s="57">
        <v>7612</v>
      </c>
      <c r="C68" s="54">
        <v>0.899486184120178</v>
      </c>
      <c r="D68" s="54">
        <v>6.9575488567352295E-2</v>
      </c>
      <c r="E68" s="54">
        <v>2.8691226616501801E-2</v>
      </c>
      <c r="F68" s="54">
        <v>1.73858250491321E-3</v>
      </c>
      <c r="G68" s="54">
        <v>1.33771929540671E-4</v>
      </c>
      <c r="H68" s="54">
        <v>7.8771343396510902E-5</v>
      </c>
      <c r="I68" s="54">
        <v>2.9596395324915599E-4</v>
      </c>
      <c r="J68" s="60">
        <v>0.13576631247997301</v>
      </c>
    </row>
    <row r="69" spans="1:10" x14ac:dyDescent="0.2">
      <c r="A69" s="2" t="s">
        <v>86</v>
      </c>
      <c r="B69" s="57">
        <v>200</v>
      </c>
      <c r="C69" s="54">
        <v>0.87202370166778598</v>
      </c>
      <c r="D69" s="54">
        <v>7.5954072177410098E-2</v>
      </c>
      <c r="E69" s="54">
        <v>4.3191466480493497E-2</v>
      </c>
      <c r="F69" s="54">
        <v>8.8307885453105008E-3</v>
      </c>
      <c r="G69" s="54">
        <v>0</v>
      </c>
      <c r="H69" s="54">
        <v>0</v>
      </c>
      <c r="I69" s="54">
        <v>0</v>
      </c>
      <c r="J69" s="60">
        <v>0.18882937729358701</v>
      </c>
    </row>
    <row r="70" spans="1:10" x14ac:dyDescent="0.2">
      <c r="A70" s="2" t="s">
        <v>87</v>
      </c>
      <c r="B70" s="57">
        <v>461</v>
      </c>
      <c r="C70" s="54">
        <v>0.960329949855804</v>
      </c>
      <c r="D70" s="54">
        <v>3.8875564932823202E-2</v>
      </c>
      <c r="E70" s="54">
        <v>7.9451169585809101E-4</v>
      </c>
      <c r="F70" s="54">
        <v>0</v>
      </c>
      <c r="G70" s="54">
        <v>0</v>
      </c>
      <c r="H70" s="54">
        <v>0</v>
      </c>
      <c r="I70" s="54">
        <v>0</v>
      </c>
      <c r="J70" s="60">
        <v>4.0464591234922402E-2</v>
      </c>
    </row>
    <row r="71" spans="1:10" x14ac:dyDescent="0.2">
      <c r="A71" s="2" t="s">
        <v>88</v>
      </c>
      <c r="B71" s="57">
        <v>54</v>
      </c>
      <c r="C71" s="54">
        <v>0.94517821073532104</v>
      </c>
      <c r="D71" s="54">
        <v>3.75391431152821E-2</v>
      </c>
      <c r="E71" s="54">
        <v>1.7282638698816299E-2</v>
      </c>
      <c r="F71" s="54">
        <v>0</v>
      </c>
      <c r="G71" s="54">
        <v>0</v>
      </c>
      <c r="H71" s="54">
        <v>0</v>
      </c>
      <c r="I71" s="54">
        <v>0</v>
      </c>
      <c r="J71" s="60">
        <v>7.2104416787624401E-2</v>
      </c>
    </row>
    <row r="72" spans="1:10" x14ac:dyDescent="0.2">
      <c r="A72" s="5" t="s">
        <v>89</v>
      </c>
      <c r="B72" s="56" t="s">
        <v>1</v>
      </c>
      <c r="C72" s="53" t="s">
        <v>1</v>
      </c>
      <c r="D72" s="53" t="s">
        <v>1</v>
      </c>
      <c r="E72" s="53" t="s">
        <v>1</v>
      </c>
      <c r="F72" s="53" t="s">
        <v>1</v>
      </c>
      <c r="G72" s="53" t="s">
        <v>1</v>
      </c>
      <c r="H72" s="53" t="s">
        <v>1</v>
      </c>
      <c r="I72" s="53" t="s">
        <v>1</v>
      </c>
      <c r="J72" s="59" t="s">
        <v>1</v>
      </c>
    </row>
    <row r="73" spans="1:10" x14ac:dyDescent="0.2">
      <c r="A73" s="2" t="s">
        <v>89</v>
      </c>
      <c r="B73" s="57">
        <v>4085</v>
      </c>
      <c r="C73" s="54">
        <v>0.91868561506271396</v>
      </c>
      <c r="D73" s="54">
        <v>5.98257854580879E-2</v>
      </c>
      <c r="E73" s="54">
        <v>2.01275125145912E-2</v>
      </c>
      <c r="F73" s="54">
        <v>1.2496330309659199E-3</v>
      </c>
      <c r="G73" s="54">
        <v>0</v>
      </c>
      <c r="H73" s="54">
        <v>1.11435489088763E-4</v>
      </c>
      <c r="I73" s="54">
        <v>0</v>
      </c>
      <c r="J73" s="60">
        <v>0.10438688844442399</v>
      </c>
    </row>
    <row r="74" spans="1:10" x14ac:dyDescent="0.2">
      <c r="A74" s="2" t="s">
        <v>90</v>
      </c>
      <c r="B74" s="57">
        <v>1984</v>
      </c>
      <c r="C74" s="54">
        <v>0.76471561193466198</v>
      </c>
      <c r="D74" s="54">
        <v>0.140694454312325</v>
      </c>
      <c r="E74" s="54">
        <v>8.8422253727912903E-2</v>
      </c>
      <c r="F74" s="54">
        <v>5.4697799496352699E-3</v>
      </c>
      <c r="G74" s="54">
        <v>6.9789087865501599E-4</v>
      </c>
      <c r="H74" s="54">
        <v>0</v>
      </c>
      <c r="I74" s="54">
        <v>0</v>
      </c>
      <c r="J74" s="60">
        <v>0.33673986792564398</v>
      </c>
    </row>
    <row r="75" spans="1:10" x14ac:dyDescent="0.2">
      <c r="A75" s="5" t="s">
        <v>91</v>
      </c>
      <c r="B75" s="56" t="s">
        <v>1</v>
      </c>
      <c r="C75" s="53" t="s">
        <v>1</v>
      </c>
      <c r="D75" s="53" t="s">
        <v>1</v>
      </c>
      <c r="E75" s="53" t="s">
        <v>1</v>
      </c>
      <c r="F75" s="53" t="s">
        <v>1</v>
      </c>
      <c r="G75" s="53" t="s">
        <v>1</v>
      </c>
      <c r="H75" s="53" t="s">
        <v>1</v>
      </c>
      <c r="I75" s="53" t="s">
        <v>1</v>
      </c>
      <c r="J75" s="59" t="s">
        <v>1</v>
      </c>
    </row>
    <row r="76" spans="1:10" x14ac:dyDescent="0.2">
      <c r="A76" s="2" t="s">
        <v>92</v>
      </c>
      <c r="B76" s="57">
        <v>2025</v>
      </c>
      <c r="C76" s="54">
        <v>0.92700922489166304</v>
      </c>
      <c r="D76" s="54">
        <v>5.1684297621250201E-2</v>
      </c>
      <c r="E76" s="54">
        <v>1.9574023783206902E-2</v>
      </c>
      <c r="F76" s="54">
        <v>1.7324704676866501E-3</v>
      </c>
      <c r="G76" s="54">
        <v>0</v>
      </c>
      <c r="H76" s="54">
        <v>0</v>
      </c>
      <c r="I76" s="54">
        <v>0</v>
      </c>
      <c r="J76" s="60">
        <v>9.6029758453369099E-2</v>
      </c>
    </row>
    <row r="77" spans="1:10" x14ac:dyDescent="0.2">
      <c r="A77" s="2" t="s">
        <v>93</v>
      </c>
      <c r="B77" s="57">
        <v>1042</v>
      </c>
      <c r="C77" s="54">
        <v>0.891160428524017</v>
      </c>
      <c r="D77" s="54">
        <v>8.2436963915824904E-2</v>
      </c>
      <c r="E77" s="54">
        <v>2.3742802441120099E-2</v>
      </c>
      <c r="F77" s="54">
        <v>2.14164052158594E-3</v>
      </c>
      <c r="G77" s="54">
        <v>0</v>
      </c>
      <c r="H77" s="54">
        <v>5.1815970800817002E-4</v>
      </c>
      <c r="I77" s="54">
        <v>0</v>
      </c>
      <c r="J77" s="60">
        <v>0.138938292860985</v>
      </c>
    </row>
    <row r="78" spans="1:10" x14ac:dyDescent="0.2">
      <c r="A78" s="2" t="s">
        <v>94</v>
      </c>
      <c r="B78" s="57">
        <v>2969</v>
      </c>
      <c r="C78" s="54">
        <v>0.87688684463500999</v>
      </c>
      <c r="D78" s="54">
        <v>8.0528005957603496E-2</v>
      </c>
      <c r="E78" s="54">
        <v>4.0690403431653997E-2</v>
      </c>
      <c r="F78" s="54">
        <v>1.6950033605098701E-3</v>
      </c>
      <c r="G78" s="54">
        <v>1.9977013289462799E-4</v>
      </c>
      <c r="H78" s="54">
        <v>0</v>
      </c>
      <c r="I78" s="54">
        <v>0</v>
      </c>
      <c r="J78" s="60">
        <v>0.16779290139675099</v>
      </c>
    </row>
    <row r="79" spans="1:10" x14ac:dyDescent="0.2">
      <c r="A79" s="5" t="s">
        <v>95</v>
      </c>
      <c r="B79" s="56" t="s">
        <v>1</v>
      </c>
      <c r="C79" s="53" t="s">
        <v>1</v>
      </c>
      <c r="D79" s="53" t="s">
        <v>1</v>
      </c>
      <c r="E79" s="53" t="s">
        <v>1</v>
      </c>
      <c r="F79" s="53" t="s">
        <v>1</v>
      </c>
      <c r="G79" s="53" t="s">
        <v>1</v>
      </c>
      <c r="H79" s="53" t="s">
        <v>1</v>
      </c>
      <c r="I79" s="53" t="s">
        <v>1</v>
      </c>
      <c r="J79" s="59" t="s">
        <v>1</v>
      </c>
    </row>
    <row r="80" spans="1:10" x14ac:dyDescent="0.2">
      <c r="A80" s="2" t="s">
        <v>96</v>
      </c>
      <c r="B80" s="57">
        <v>1058</v>
      </c>
      <c r="C80" s="54">
        <v>0.90178787708282504</v>
      </c>
      <c r="D80" s="54">
        <v>7.6766334474086803E-2</v>
      </c>
      <c r="E80" s="54">
        <v>1.8821125850081399E-2</v>
      </c>
      <c r="F80" s="54">
        <v>2.0703913178294901E-3</v>
      </c>
      <c r="G80" s="54">
        <v>4.3524625652935403E-5</v>
      </c>
      <c r="H80" s="54">
        <v>5.1073514623567505E-4</v>
      </c>
      <c r="I80" s="54">
        <v>0</v>
      </c>
      <c r="J80" s="60">
        <v>0.123347543179989</v>
      </c>
    </row>
    <row r="81" spans="1:10" x14ac:dyDescent="0.2">
      <c r="A81" s="2" t="s">
        <v>97</v>
      </c>
      <c r="B81" s="57">
        <v>1171</v>
      </c>
      <c r="C81" s="54">
        <v>0.88610339164733898</v>
      </c>
      <c r="D81" s="54">
        <v>6.7628346383571597E-2</v>
      </c>
      <c r="E81" s="54">
        <v>4.39343973994255E-2</v>
      </c>
      <c r="F81" s="54">
        <v>2.3030980955809398E-3</v>
      </c>
      <c r="G81" s="54">
        <v>3.0783543479628902E-5</v>
      </c>
      <c r="H81" s="54">
        <v>0</v>
      </c>
      <c r="I81" s="54">
        <v>0</v>
      </c>
      <c r="J81" s="60">
        <v>0.162529572844505</v>
      </c>
    </row>
    <row r="82" spans="1:10" x14ac:dyDescent="0.2">
      <c r="A82" s="2" t="s">
        <v>98</v>
      </c>
      <c r="B82" s="57">
        <v>246</v>
      </c>
      <c r="C82" s="54">
        <v>0.907706558704376</v>
      </c>
      <c r="D82" s="54">
        <v>6.7673794925212902E-2</v>
      </c>
      <c r="E82" s="54">
        <v>2.46196500957012E-2</v>
      </c>
      <c r="F82" s="54">
        <v>0</v>
      </c>
      <c r="G82" s="54">
        <v>0</v>
      </c>
      <c r="H82" s="54">
        <v>0</v>
      </c>
      <c r="I82" s="54">
        <v>0</v>
      </c>
      <c r="J82" s="60">
        <v>0.116913102567196</v>
      </c>
    </row>
    <row r="83" spans="1:10" x14ac:dyDescent="0.2">
      <c r="A83" s="2" t="s">
        <v>99</v>
      </c>
      <c r="B83" s="57">
        <v>677</v>
      </c>
      <c r="C83" s="54">
        <v>0.92005568742752097</v>
      </c>
      <c r="D83" s="54">
        <v>6.8307638168335003E-2</v>
      </c>
      <c r="E83" s="54">
        <v>1.04625625535846E-2</v>
      </c>
      <c r="F83" s="54">
        <v>1.1740962509065899E-3</v>
      </c>
      <c r="G83" s="54">
        <v>0</v>
      </c>
      <c r="H83" s="54">
        <v>0</v>
      </c>
      <c r="I83" s="54">
        <v>0</v>
      </c>
      <c r="J83" s="60">
        <v>9.2755056917667403E-2</v>
      </c>
    </row>
    <row r="84" spans="1:10" x14ac:dyDescent="0.2">
      <c r="A84" s="2" t="s">
        <v>100</v>
      </c>
      <c r="B84" s="57">
        <v>361</v>
      </c>
      <c r="C84" s="54">
        <v>0.92068272829055797</v>
      </c>
      <c r="D84" s="54">
        <v>4.3624684214592001E-2</v>
      </c>
      <c r="E84" s="54">
        <v>3.5010691732168198E-2</v>
      </c>
      <c r="F84" s="54">
        <v>6.8187288707122196E-4</v>
      </c>
      <c r="G84" s="54">
        <v>0</v>
      </c>
      <c r="H84" s="54">
        <v>0</v>
      </c>
      <c r="I84" s="54">
        <v>0</v>
      </c>
      <c r="J84" s="60">
        <v>0.115691691637039</v>
      </c>
    </row>
    <row r="85" spans="1:10" x14ac:dyDescent="0.2">
      <c r="A85" s="2" t="s">
        <v>101</v>
      </c>
      <c r="B85" s="57">
        <v>973</v>
      </c>
      <c r="C85" s="54">
        <v>0.84272831678390503</v>
      </c>
      <c r="D85" s="54">
        <v>9.9985577166080503E-2</v>
      </c>
      <c r="E85" s="54">
        <v>5.5710509419441202E-2</v>
      </c>
      <c r="F85" s="54">
        <v>8.2777033094316699E-4</v>
      </c>
      <c r="G85" s="54">
        <v>7.4781500734388796E-4</v>
      </c>
      <c r="H85" s="54">
        <v>0</v>
      </c>
      <c r="I85" s="54">
        <v>0</v>
      </c>
      <c r="J85" s="60">
        <v>0.21688115596771201</v>
      </c>
    </row>
    <row r="86" spans="1:10" x14ac:dyDescent="0.2">
      <c r="A86" s="2" t="s">
        <v>102</v>
      </c>
      <c r="B86" s="57">
        <v>299</v>
      </c>
      <c r="C86" s="54">
        <v>0.78883820772170998</v>
      </c>
      <c r="D86" s="54">
        <v>0.12619347870349901</v>
      </c>
      <c r="E86" s="54">
        <v>7.2704151272773701E-2</v>
      </c>
      <c r="F86" s="54">
        <v>1.22641827911139E-2</v>
      </c>
      <c r="G86" s="54">
        <v>0</v>
      </c>
      <c r="H86" s="54">
        <v>0</v>
      </c>
      <c r="I86" s="54">
        <v>0</v>
      </c>
      <c r="J86" s="60">
        <v>0.30839434266090399</v>
      </c>
    </row>
    <row r="87" spans="1:10" x14ac:dyDescent="0.2">
      <c r="A87" s="2" t="s">
        <v>103</v>
      </c>
      <c r="B87" s="57">
        <v>341</v>
      </c>
      <c r="C87" s="54">
        <v>0.847481369972229</v>
      </c>
      <c r="D87" s="54">
        <v>0.11308079957962</v>
      </c>
      <c r="E87" s="54">
        <v>3.0965330079197901E-2</v>
      </c>
      <c r="F87" s="54">
        <v>8.47248267382383E-3</v>
      </c>
      <c r="G87" s="54">
        <v>0</v>
      </c>
      <c r="H87" s="54">
        <v>0</v>
      </c>
      <c r="I87" s="54">
        <v>0</v>
      </c>
      <c r="J87" s="60">
        <v>0.20042890310287501</v>
      </c>
    </row>
    <row r="88" spans="1:10" x14ac:dyDescent="0.2">
      <c r="A88" s="2" t="s">
        <v>104</v>
      </c>
      <c r="B88" s="57">
        <v>859</v>
      </c>
      <c r="C88" s="54">
        <v>0.93220418691635099</v>
      </c>
      <c r="D88" s="54">
        <v>4.7079898416996002E-2</v>
      </c>
      <c r="E88" s="54">
        <v>2.0308414474129701E-2</v>
      </c>
      <c r="F88" s="54">
        <v>4.07509738579392E-4</v>
      </c>
      <c r="G88" s="54">
        <v>0</v>
      </c>
      <c r="H88" s="54">
        <v>0</v>
      </c>
      <c r="I88" s="54">
        <v>0</v>
      </c>
      <c r="J88" s="60">
        <v>8.8919259607791901E-2</v>
      </c>
    </row>
    <row r="89" spans="1:10" x14ac:dyDescent="0.2">
      <c r="A89" s="5" t="s">
        <v>105</v>
      </c>
      <c r="B89" s="56" t="s">
        <v>1</v>
      </c>
      <c r="C89" s="53" t="s">
        <v>1</v>
      </c>
      <c r="D89" s="53" t="s">
        <v>1</v>
      </c>
      <c r="E89" s="53" t="s">
        <v>1</v>
      </c>
      <c r="F89" s="53" t="s">
        <v>1</v>
      </c>
      <c r="G89" s="53" t="s">
        <v>1</v>
      </c>
      <c r="H89" s="53" t="s">
        <v>1</v>
      </c>
      <c r="I89" s="53" t="s">
        <v>1</v>
      </c>
      <c r="J89" s="59" t="s">
        <v>1</v>
      </c>
    </row>
    <row r="90" spans="1:10" x14ac:dyDescent="0.2">
      <c r="A90" s="2" t="s">
        <v>106</v>
      </c>
      <c r="B90" s="57">
        <v>922</v>
      </c>
      <c r="C90" s="54">
        <v>0.95607000589370705</v>
      </c>
      <c r="D90" s="54">
        <v>3.0831279233097999E-2</v>
      </c>
      <c r="E90" s="54">
        <v>1.1474631726741799E-2</v>
      </c>
      <c r="F90" s="54">
        <v>0</v>
      </c>
      <c r="G90" s="54">
        <v>0</v>
      </c>
      <c r="H90" s="54">
        <v>0</v>
      </c>
      <c r="I90" s="54">
        <v>1.62406056188047E-3</v>
      </c>
      <c r="J90" s="60">
        <v>6.8397089838981601E-2</v>
      </c>
    </row>
    <row r="91" spans="1:10" x14ac:dyDescent="0.2">
      <c r="A91" s="2" t="s">
        <v>107</v>
      </c>
      <c r="B91" s="57">
        <v>2171</v>
      </c>
      <c r="C91" s="54">
        <v>0.91530513763427701</v>
      </c>
      <c r="D91" s="54">
        <v>6.4102068543434101E-2</v>
      </c>
      <c r="E91" s="54">
        <v>1.9645811989903499E-2</v>
      </c>
      <c r="F91" s="54">
        <v>9.4700633781030796E-4</v>
      </c>
      <c r="G91" s="54">
        <v>0</v>
      </c>
      <c r="H91" s="54">
        <v>0</v>
      </c>
      <c r="I91" s="54">
        <v>0</v>
      </c>
      <c r="J91" s="60">
        <v>0.106234706938267</v>
      </c>
    </row>
    <row r="92" spans="1:10" x14ac:dyDescent="0.2">
      <c r="A92" s="2" t="s">
        <v>108</v>
      </c>
      <c r="B92" s="57">
        <v>3925</v>
      </c>
      <c r="C92" s="54">
        <v>0.87975949048996005</v>
      </c>
      <c r="D92" s="54">
        <v>8.2407280802726704E-2</v>
      </c>
      <c r="E92" s="54">
        <v>3.5350132733583499E-2</v>
      </c>
      <c r="F92" s="54">
        <v>2.2015944123268101E-3</v>
      </c>
      <c r="G92" s="54">
        <v>1.11462584754918E-4</v>
      </c>
      <c r="H92" s="54">
        <v>1.7001971718855199E-4</v>
      </c>
      <c r="I92" s="54">
        <v>0</v>
      </c>
      <c r="J92" s="60">
        <v>0.16100828349590299</v>
      </c>
    </row>
    <row r="93" spans="1:10" x14ac:dyDescent="0.2">
      <c r="A93" s="2" t="s">
        <v>109</v>
      </c>
      <c r="B93" s="57">
        <v>689</v>
      </c>
      <c r="C93" s="54">
        <v>0.85106283426284801</v>
      </c>
      <c r="D93" s="54">
        <v>0.10730934888124501</v>
      </c>
      <c r="E93" s="54">
        <v>3.8982268422841998E-2</v>
      </c>
      <c r="F93" s="54">
        <v>1.3102233642712201E-3</v>
      </c>
      <c r="G93" s="54">
        <v>1.33530946914107E-3</v>
      </c>
      <c r="H93" s="54">
        <v>0</v>
      </c>
      <c r="I93" s="54">
        <v>0</v>
      </c>
      <c r="J93" s="60">
        <v>0.19454579055309301</v>
      </c>
    </row>
    <row r="94" spans="1:10" x14ac:dyDescent="0.2">
      <c r="A94" s="5" t="s">
        <v>110</v>
      </c>
      <c r="B94" s="56" t="s">
        <v>1</v>
      </c>
      <c r="C94" s="53" t="s">
        <v>1</v>
      </c>
      <c r="D94" s="53" t="s">
        <v>1</v>
      </c>
      <c r="E94" s="53" t="s">
        <v>1</v>
      </c>
      <c r="F94" s="53" t="s">
        <v>1</v>
      </c>
      <c r="G94" s="53" t="s">
        <v>1</v>
      </c>
      <c r="H94" s="53" t="s">
        <v>1</v>
      </c>
      <c r="I94" s="53" t="s">
        <v>1</v>
      </c>
      <c r="J94" s="59" t="s">
        <v>1</v>
      </c>
    </row>
    <row r="95" spans="1:10" x14ac:dyDescent="0.2">
      <c r="A95" s="2" t="s">
        <v>106</v>
      </c>
      <c r="B95" s="57">
        <v>1471</v>
      </c>
      <c r="C95" s="54">
        <v>0.95323634147643999</v>
      </c>
      <c r="D95" s="54">
        <v>3.4143213182687801E-2</v>
      </c>
      <c r="E95" s="54">
        <v>1.0694496333599099E-2</v>
      </c>
      <c r="F95" s="54">
        <v>8.5112650413066105E-4</v>
      </c>
      <c r="G95" s="54">
        <v>0</v>
      </c>
      <c r="H95" s="54">
        <v>0</v>
      </c>
      <c r="I95" s="54">
        <v>1.07481598388404E-3</v>
      </c>
      <c r="J95" s="60">
        <v>6.7758932709693895E-2</v>
      </c>
    </row>
    <row r="96" spans="1:10" x14ac:dyDescent="0.2">
      <c r="A96" s="2" t="s">
        <v>107</v>
      </c>
      <c r="B96" s="57">
        <v>2913</v>
      </c>
      <c r="C96" s="54">
        <v>0.89881771802902199</v>
      </c>
      <c r="D96" s="54">
        <v>7.2393044829368605E-2</v>
      </c>
      <c r="E96" s="54">
        <v>2.81186196953058E-2</v>
      </c>
      <c r="F96" s="54">
        <v>6.6035264171659903E-4</v>
      </c>
      <c r="G96" s="54">
        <v>1.0281614777341001E-5</v>
      </c>
      <c r="H96" s="54">
        <v>0</v>
      </c>
      <c r="I96" s="54">
        <v>0</v>
      </c>
      <c r="J96" s="60">
        <v>0.13065247237682301</v>
      </c>
    </row>
    <row r="97" spans="1:10" x14ac:dyDescent="0.2">
      <c r="A97" s="2" t="s">
        <v>108</v>
      </c>
      <c r="B97" s="57">
        <v>2959</v>
      </c>
      <c r="C97" s="54">
        <v>0.87131440639495805</v>
      </c>
      <c r="D97" s="54">
        <v>8.9228823781013503E-2</v>
      </c>
      <c r="E97" s="54">
        <v>3.6119770258665099E-2</v>
      </c>
      <c r="F97" s="54">
        <v>2.7380918618291599E-3</v>
      </c>
      <c r="G97" s="54">
        <v>3.5236909752711702E-4</v>
      </c>
      <c r="H97" s="54">
        <v>2.4652207503095302E-4</v>
      </c>
      <c r="I97" s="54">
        <v>0</v>
      </c>
      <c r="J97" s="60">
        <v>0.17232471704482999</v>
      </c>
    </row>
    <row r="98" spans="1:10" x14ac:dyDescent="0.2">
      <c r="A98" s="2" t="s">
        <v>109</v>
      </c>
      <c r="B98" s="57">
        <v>364</v>
      </c>
      <c r="C98" s="54">
        <v>0.82800507545471203</v>
      </c>
      <c r="D98" s="54">
        <v>0.12665186822414401</v>
      </c>
      <c r="E98" s="54">
        <v>4.3815139681100797E-2</v>
      </c>
      <c r="F98" s="54">
        <v>9.8008930217474699E-4</v>
      </c>
      <c r="G98" s="54">
        <v>5.47827046830207E-4</v>
      </c>
      <c r="H98" s="54">
        <v>0</v>
      </c>
      <c r="I98" s="54">
        <v>0</v>
      </c>
      <c r="J98" s="60">
        <v>0.219413727521896</v>
      </c>
    </row>
    <row r="99" spans="1:10" x14ac:dyDescent="0.2">
      <c r="A99" s="5" t="s">
        <v>111</v>
      </c>
      <c r="B99" s="56" t="s">
        <v>1</v>
      </c>
      <c r="C99" s="53" t="s">
        <v>1</v>
      </c>
      <c r="D99" s="53" t="s">
        <v>1</v>
      </c>
      <c r="E99" s="53" t="s">
        <v>1</v>
      </c>
      <c r="F99" s="53" t="s">
        <v>1</v>
      </c>
      <c r="G99" s="53" t="s">
        <v>1</v>
      </c>
      <c r="H99" s="53" t="s">
        <v>1</v>
      </c>
      <c r="I99" s="53" t="s">
        <v>1</v>
      </c>
      <c r="J99" s="59" t="s">
        <v>1</v>
      </c>
    </row>
    <row r="100" spans="1:10" x14ac:dyDescent="0.2">
      <c r="A100" s="2" t="s">
        <v>112</v>
      </c>
      <c r="B100" s="57">
        <v>497</v>
      </c>
      <c r="C100" s="54">
        <v>0.95965462923049905</v>
      </c>
      <c r="D100" s="54">
        <v>2.4114813655614901E-2</v>
      </c>
      <c r="E100" s="54">
        <v>1.37224802747369E-2</v>
      </c>
      <c r="F100" s="54">
        <v>2.5080770719796402E-3</v>
      </c>
      <c r="G100" s="54">
        <v>0</v>
      </c>
      <c r="H100" s="54">
        <v>0</v>
      </c>
      <c r="I100" s="54">
        <v>0</v>
      </c>
      <c r="J100" s="60">
        <v>5.9084009379148497E-2</v>
      </c>
    </row>
    <row r="101" spans="1:10" x14ac:dyDescent="0.2">
      <c r="A101" s="2" t="s">
        <v>113</v>
      </c>
      <c r="B101" s="57">
        <v>1211</v>
      </c>
      <c r="C101" s="54">
        <v>0.95126414299011197</v>
      </c>
      <c r="D101" s="54">
        <v>3.5713098943233497E-2</v>
      </c>
      <c r="E101" s="54">
        <v>1.2402429245412299E-2</v>
      </c>
      <c r="F101" s="54">
        <v>6.2032468849793098E-4</v>
      </c>
      <c r="G101" s="54">
        <v>0</v>
      </c>
      <c r="H101" s="54">
        <v>0</v>
      </c>
      <c r="I101" s="54">
        <v>0</v>
      </c>
      <c r="J101" s="60">
        <v>6.23789317905903E-2</v>
      </c>
    </row>
    <row r="102" spans="1:10" x14ac:dyDescent="0.2">
      <c r="A102" s="2" t="s">
        <v>114</v>
      </c>
      <c r="B102" s="57">
        <v>1735</v>
      </c>
      <c r="C102" s="54">
        <v>0.90771985054016102</v>
      </c>
      <c r="D102" s="54">
        <v>7.5896494090557098E-2</v>
      </c>
      <c r="E102" s="54">
        <v>1.55694512650371E-2</v>
      </c>
      <c r="F102" s="54">
        <v>4.7763113980181499E-4</v>
      </c>
      <c r="G102" s="54">
        <v>0</v>
      </c>
      <c r="H102" s="54">
        <v>3.3654723665677E-4</v>
      </c>
      <c r="I102" s="54">
        <v>0</v>
      </c>
      <c r="J102" s="60">
        <v>0.110151030123234</v>
      </c>
    </row>
    <row r="103" spans="1:10" x14ac:dyDescent="0.2">
      <c r="A103" s="2" t="s">
        <v>115</v>
      </c>
      <c r="B103" s="57">
        <v>1201</v>
      </c>
      <c r="C103" s="54">
        <v>0.86756610870361295</v>
      </c>
      <c r="D103" s="54">
        <v>9.0161755681037903E-2</v>
      </c>
      <c r="E103" s="54">
        <v>3.4969191998243297E-2</v>
      </c>
      <c r="F103" s="54">
        <v>4.62059769779444E-3</v>
      </c>
      <c r="G103" s="54">
        <v>4.8368258285336202E-4</v>
      </c>
      <c r="H103" s="54">
        <v>0</v>
      </c>
      <c r="I103" s="54">
        <v>2.1986672654748002E-3</v>
      </c>
      <c r="J103" s="60">
        <v>0.19568465650081601</v>
      </c>
    </row>
    <row r="104" spans="1:10" x14ac:dyDescent="0.2">
      <c r="A104" s="2" t="s">
        <v>116</v>
      </c>
      <c r="B104" s="57">
        <v>1368</v>
      </c>
      <c r="C104" s="54">
        <v>0.85157978534698497</v>
      </c>
      <c r="D104" s="54">
        <v>9.6648871898651095E-2</v>
      </c>
      <c r="E104" s="54">
        <v>4.7456882894039203E-2</v>
      </c>
      <c r="F104" s="54">
        <v>3.9481567218899701E-3</v>
      </c>
      <c r="G104" s="54">
        <v>3.6632799310609698E-4</v>
      </c>
      <c r="H104" s="54">
        <v>0</v>
      </c>
      <c r="I104" s="54">
        <v>0</v>
      </c>
      <c r="J104" s="60">
        <v>0.20487241446971899</v>
      </c>
    </row>
    <row r="105" spans="1:10" x14ac:dyDescent="0.2">
      <c r="A105" s="2" t="s">
        <v>117</v>
      </c>
      <c r="B105" s="57">
        <v>1287</v>
      </c>
      <c r="C105" s="54">
        <v>0.85758501291275002</v>
      </c>
      <c r="D105" s="54">
        <v>9.0717345476150499E-2</v>
      </c>
      <c r="E105" s="54">
        <v>5.0769273191690403E-2</v>
      </c>
      <c r="F105" s="54">
        <v>8.9843041496351405E-4</v>
      </c>
      <c r="G105" s="54">
        <v>2.9947896109661101E-5</v>
      </c>
      <c r="H105" s="54">
        <v>0</v>
      </c>
      <c r="I105" s="54">
        <v>0</v>
      </c>
      <c r="J105" s="60">
        <v>0.19507098197937001</v>
      </c>
    </row>
    <row r="106" spans="1:10" x14ac:dyDescent="0.2">
      <c r="A106" s="2" t="s">
        <v>118</v>
      </c>
      <c r="B106" s="57">
        <v>990</v>
      </c>
      <c r="C106" s="54">
        <v>0.93438351154327404</v>
      </c>
      <c r="D106" s="54">
        <v>4.5389384031295797E-2</v>
      </c>
      <c r="E106" s="54">
        <v>1.9954886287450801E-2</v>
      </c>
      <c r="F106" s="54">
        <v>2.7222404605709E-4</v>
      </c>
      <c r="G106" s="54">
        <v>0</v>
      </c>
      <c r="H106" s="54">
        <v>0</v>
      </c>
      <c r="I106" s="54">
        <v>0</v>
      </c>
      <c r="J106" s="60">
        <v>8.61158296465874E-2</v>
      </c>
    </row>
    <row r="107" spans="1:10" x14ac:dyDescent="0.2">
      <c r="A107" s="5" t="s">
        <v>111</v>
      </c>
      <c r="B107" s="56" t="s">
        <v>1</v>
      </c>
      <c r="C107" s="53" t="s">
        <v>1</v>
      </c>
      <c r="D107" s="53" t="s">
        <v>1</v>
      </c>
      <c r="E107" s="53" t="s">
        <v>1</v>
      </c>
      <c r="F107" s="53" t="s">
        <v>1</v>
      </c>
      <c r="G107" s="53" t="s">
        <v>1</v>
      </c>
      <c r="H107" s="53" t="s">
        <v>1</v>
      </c>
      <c r="I107" s="53" t="s">
        <v>1</v>
      </c>
      <c r="J107" s="59" t="s">
        <v>1</v>
      </c>
    </row>
    <row r="108" spans="1:10" x14ac:dyDescent="0.2">
      <c r="A108" s="2" t="s">
        <v>119</v>
      </c>
      <c r="B108" s="57">
        <v>1708</v>
      </c>
      <c r="C108" s="54">
        <v>0.95400261878967296</v>
      </c>
      <c r="D108" s="54">
        <v>3.1927693635225303E-2</v>
      </c>
      <c r="E108" s="54">
        <v>1.28332627937198E-2</v>
      </c>
      <c r="F108" s="54">
        <v>1.2364422436803601E-3</v>
      </c>
      <c r="G108" s="54">
        <v>0</v>
      </c>
      <c r="H108" s="54">
        <v>0</v>
      </c>
      <c r="I108" s="54">
        <v>0</v>
      </c>
      <c r="J108" s="60">
        <v>6.1303548514843001E-2</v>
      </c>
    </row>
    <row r="109" spans="1:10" x14ac:dyDescent="0.2">
      <c r="A109" s="2" t="s">
        <v>120</v>
      </c>
      <c r="B109" s="57">
        <v>2424</v>
      </c>
      <c r="C109" s="54">
        <v>0.89752215147018399</v>
      </c>
      <c r="D109" s="54">
        <v>8.1896208226680797E-2</v>
      </c>
      <c r="E109" s="54">
        <v>1.8390467390418101E-2</v>
      </c>
      <c r="F109" s="54">
        <v>1.94496416952461E-3</v>
      </c>
      <c r="G109" s="54">
        <v>0</v>
      </c>
      <c r="H109" s="54">
        <v>2.4622632190585098E-4</v>
      </c>
      <c r="I109" s="54">
        <v>0</v>
      </c>
      <c r="J109" s="60">
        <v>0.12574316561222099</v>
      </c>
    </row>
    <row r="110" spans="1:10" x14ac:dyDescent="0.2">
      <c r="A110" s="2" t="s">
        <v>121</v>
      </c>
      <c r="B110" s="57">
        <v>1880</v>
      </c>
      <c r="C110" s="54">
        <v>0.854223012924194</v>
      </c>
      <c r="D110" s="54">
        <v>9.2152833938598605E-2</v>
      </c>
      <c r="E110" s="54">
        <v>4.8143155872821801E-2</v>
      </c>
      <c r="F110" s="54">
        <v>3.58819449320436E-3</v>
      </c>
      <c r="G110" s="54">
        <v>5.7647260837256898E-4</v>
      </c>
      <c r="H110" s="54">
        <v>0</v>
      </c>
      <c r="I110" s="54">
        <v>1.3163283001631501E-3</v>
      </c>
      <c r="J110" s="60">
        <v>0.213356584310532</v>
      </c>
    </row>
    <row r="111" spans="1:10" x14ac:dyDescent="0.2">
      <c r="A111" s="2" t="s">
        <v>122</v>
      </c>
      <c r="B111" s="57">
        <v>2277</v>
      </c>
      <c r="C111" s="54">
        <v>0.89185488224029497</v>
      </c>
      <c r="D111" s="54">
        <v>7.0490613579750103E-2</v>
      </c>
      <c r="E111" s="54">
        <v>3.7018943578004802E-2</v>
      </c>
      <c r="F111" s="54">
        <v>6.1899784486740795E-4</v>
      </c>
      <c r="G111" s="54">
        <v>1.6584221157245301E-5</v>
      </c>
      <c r="H111" s="54">
        <v>0</v>
      </c>
      <c r="I111" s="54">
        <v>0</v>
      </c>
      <c r="J111" s="60">
        <v>0.146451830863953</v>
      </c>
    </row>
    <row r="112" spans="1:10" x14ac:dyDescent="0.2">
      <c r="A112" s="5" t="s">
        <v>111</v>
      </c>
      <c r="B112" s="56" t="s">
        <v>1</v>
      </c>
      <c r="C112" s="53" t="s">
        <v>1</v>
      </c>
      <c r="D112" s="53" t="s">
        <v>1</v>
      </c>
      <c r="E112" s="53" t="s">
        <v>1</v>
      </c>
      <c r="F112" s="53" t="s">
        <v>1</v>
      </c>
      <c r="G112" s="53" t="s">
        <v>1</v>
      </c>
      <c r="H112" s="53" t="s">
        <v>1</v>
      </c>
      <c r="I112" s="53" t="s">
        <v>1</v>
      </c>
      <c r="J112" s="59" t="s">
        <v>1</v>
      </c>
    </row>
    <row r="113" spans="1:10" x14ac:dyDescent="0.2">
      <c r="A113" s="2" t="s">
        <v>119</v>
      </c>
      <c r="B113" s="57">
        <v>1708</v>
      </c>
      <c r="C113" s="54">
        <v>0.95400261878967296</v>
      </c>
      <c r="D113" s="54">
        <v>3.1927693635225303E-2</v>
      </c>
      <c r="E113" s="54">
        <v>1.28332627937198E-2</v>
      </c>
      <c r="F113" s="54">
        <v>1.2364422436803601E-3</v>
      </c>
      <c r="G113" s="54">
        <v>0</v>
      </c>
      <c r="H113" s="54">
        <v>0</v>
      </c>
      <c r="I113" s="54">
        <v>0</v>
      </c>
      <c r="J113" s="60">
        <v>6.1303548514843001E-2</v>
      </c>
    </row>
    <row r="114" spans="1:10" x14ac:dyDescent="0.2">
      <c r="A114" s="2" t="s">
        <v>123</v>
      </c>
      <c r="B114" s="57">
        <v>2936</v>
      </c>
      <c r="C114" s="54">
        <v>0.89305865764617898</v>
      </c>
      <c r="D114" s="54">
        <v>8.1105127930641202E-2</v>
      </c>
      <c r="E114" s="54">
        <v>2.2652819752693201E-2</v>
      </c>
      <c r="F114" s="54">
        <v>1.9903399515897001E-3</v>
      </c>
      <c r="G114" s="54">
        <v>1.76605564774945E-4</v>
      </c>
      <c r="H114" s="54">
        <v>2.1366475266404401E-4</v>
      </c>
      <c r="I114" s="54">
        <v>8.0279278336092797E-4</v>
      </c>
      <c r="J114" s="60">
        <v>0.141381666064262</v>
      </c>
    </row>
    <row r="115" spans="1:10" x14ac:dyDescent="0.2">
      <c r="A115" s="2" t="s">
        <v>124</v>
      </c>
      <c r="B115" s="57">
        <v>3645</v>
      </c>
      <c r="C115" s="54">
        <v>0.87523752450943004</v>
      </c>
      <c r="D115" s="54">
        <v>8.1283405423164395E-2</v>
      </c>
      <c r="E115" s="54">
        <v>4.13255952298641E-2</v>
      </c>
      <c r="F115" s="54">
        <v>1.9925951492041302E-3</v>
      </c>
      <c r="G115" s="54">
        <v>1.60887080710381E-4</v>
      </c>
      <c r="H115" s="54">
        <v>0</v>
      </c>
      <c r="I115" s="54">
        <v>0</v>
      </c>
      <c r="J115" s="60">
        <v>0.170555934309959</v>
      </c>
    </row>
    <row r="116" spans="1:10" x14ac:dyDescent="0.2">
      <c r="A116" s="5" t="s">
        <v>125</v>
      </c>
      <c r="B116" s="56" t="s">
        <v>1</v>
      </c>
      <c r="C116" s="53" t="s">
        <v>1</v>
      </c>
      <c r="D116" s="53" t="s">
        <v>1</v>
      </c>
      <c r="E116" s="53" t="s">
        <v>1</v>
      </c>
      <c r="F116" s="53" t="s">
        <v>1</v>
      </c>
      <c r="G116" s="53" t="s">
        <v>1</v>
      </c>
      <c r="H116" s="53" t="s">
        <v>1</v>
      </c>
      <c r="I116" s="53" t="s">
        <v>1</v>
      </c>
      <c r="J116" s="59" t="s">
        <v>1</v>
      </c>
    </row>
    <row r="117" spans="1:10" x14ac:dyDescent="0.2">
      <c r="A117" s="2" t="s">
        <v>126</v>
      </c>
      <c r="B117" s="57">
        <v>1027</v>
      </c>
      <c r="C117" s="54">
        <v>0.95281469821929898</v>
      </c>
      <c r="D117" s="54">
        <v>3.2354027032852201E-2</v>
      </c>
      <c r="E117" s="54">
        <v>1.3353109359741201E-2</v>
      </c>
      <c r="F117" s="54">
        <v>0</v>
      </c>
      <c r="G117" s="54">
        <v>0</v>
      </c>
      <c r="H117" s="54">
        <v>0</v>
      </c>
      <c r="I117" s="54">
        <v>1.4781942591071101E-3</v>
      </c>
      <c r="J117" s="60">
        <v>7.2363987565040602E-2</v>
      </c>
    </row>
    <row r="118" spans="1:10" x14ac:dyDescent="0.2">
      <c r="A118" s="2" t="s">
        <v>127</v>
      </c>
      <c r="B118" s="57">
        <v>277</v>
      </c>
      <c r="C118" s="54">
        <v>0.95316624641418501</v>
      </c>
      <c r="D118" s="54">
        <v>3.8245860487222699E-2</v>
      </c>
      <c r="E118" s="54">
        <v>4.0376055985689198E-3</v>
      </c>
      <c r="F118" s="54">
        <v>4.5502665452659104E-3</v>
      </c>
      <c r="G118" s="54">
        <v>0</v>
      </c>
      <c r="H118" s="54">
        <v>0</v>
      </c>
      <c r="I118" s="54">
        <v>0</v>
      </c>
      <c r="J118" s="60">
        <v>5.99718689918518E-2</v>
      </c>
    </row>
    <row r="119" spans="1:10" x14ac:dyDescent="0.2">
      <c r="A119" s="2" t="s">
        <v>128</v>
      </c>
      <c r="B119" s="57">
        <v>568</v>
      </c>
      <c r="C119" s="54">
        <v>0.90911644697189298</v>
      </c>
      <c r="D119" s="54">
        <v>7.2710774838924394E-2</v>
      </c>
      <c r="E119" s="54">
        <v>1.7430847510695499E-2</v>
      </c>
      <c r="F119" s="54">
        <v>7.4190844316035498E-4</v>
      </c>
      <c r="G119" s="54">
        <v>0</v>
      </c>
      <c r="H119" s="54">
        <v>0</v>
      </c>
      <c r="I119" s="54">
        <v>0</v>
      </c>
      <c r="J119" s="60">
        <v>0.109798200428486</v>
      </c>
    </row>
    <row r="120" spans="1:10" x14ac:dyDescent="0.2">
      <c r="A120" s="2" t="s">
        <v>129</v>
      </c>
      <c r="B120" s="57">
        <v>1221</v>
      </c>
      <c r="C120" s="54">
        <v>0.90707099437713601</v>
      </c>
      <c r="D120" s="54">
        <v>6.8874284625053406E-2</v>
      </c>
      <c r="E120" s="54">
        <v>2.3942681029439E-2</v>
      </c>
      <c r="F120" s="54">
        <v>1.12013891339302E-4</v>
      </c>
      <c r="G120" s="54">
        <v>0</v>
      </c>
      <c r="H120" s="54">
        <v>0</v>
      </c>
      <c r="I120" s="54">
        <v>0</v>
      </c>
      <c r="J120" s="60">
        <v>0.117095686495304</v>
      </c>
    </row>
    <row r="121" spans="1:10" x14ac:dyDescent="0.2">
      <c r="A121" s="2" t="s">
        <v>130</v>
      </c>
      <c r="B121" s="57">
        <v>1303</v>
      </c>
      <c r="C121" s="54">
        <v>0.89459133148193404</v>
      </c>
      <c r="D121" s="54">
        <v>7.0843636989593506E-2</v>
      </c>
      <c r="E121" s="54">
        <v>3.3429980278015102E-2</v>
      </c>
      <c r="F121" s="54">
        <v>1.11138774082065E-3</v>
      </c>
      <c r="G121" s="54">
        <v>2.3665726985200301E-5</v>
      </c>
      <c r="H121" s="54">
        <v>0</v>
      </c>
      <c r="I121" s="54">
        <v>0</v>
      </c>
      <c r="J121" s="60">
        <v>0.14113241434097301</v>
      </c>
    </row>
    <row r="122" spans="1:10" x14ac:dyDescent="0.2">
      <c r="A122" s="2" t="s">
        <v>131</v>
      </c>
      <c r="B122" s="57">
        <v>742</v>
      </c>
      <c r="C122" s="54">
        <v>0.88937741518020597</v>
      </c>
      <c r="D122" s="54">
        <v>7.3460407555103302E-2</v>
      </c>
      <c r="E122" s="54">
        <v>3.2756239175796502E-2</v>
      </c>
      <c r="F122" s="54">
        <v>3.49756516516209E-3</v>
      </c>
      <c r="G122" s="54">
        <v>0</v>
      </c>
      <c r="H122" s="54">
        <v>9.0835377341136304E-4</v>
      </c>
      <c r="I122" s="54">
        <v>0</v>
      </c>
      <c r="J122" s="60">
        <v>0.15400734543800401</v>
      </c>
    </row>
    <row r="123" spans="1:10" x14ac:dyDescent="0.2">
      <c r="A123" s="2" t="s">
        <v>132</v>
      </c>
      <c r="B123" s="57">
        <v>451</v>
      </c>
      <c r="C123" s="54">
        <v>0.87094867229461703</v>
      </c>
      <c r="D123" s="54">
        <v>9.1291263699531597E-2</v>
      </c>
      <c r="E123" s="54">
        <v>3.2880891114473301E-2</v>
      </c>
      <c r="F123" s="54">
        <v>4.8791496083140399E-3</v>
      </c>
      <c r="G123" s="54">
        <v>0</v>
      </c>
      <c r="H123" s="54">
        <v>0</v>
      </c>
      <c r="I123" s="54">
        <v>0</v>
      </c>
      <c r="J123" s="60">
        <v>0.171690493822098</v>
      </c>
    </row>
    <row r="124" spans="1:10" x14ac:dyDescent="0.2">
      <c r="A124" s="3" t="s">
        <v>133</v>
      </c>
      <c r="B124" s="58">
        <v>2118</v>
      </c>
      <c r="C124" s="55">
        <v>0.85713821649551403</v>
      </c>
      <c r="D124" s="55">
        <v>0.10087669640779499</v>
      </c>
      <c r="E124" s="55">
        <v>3.9725728332996403E-2</v>
      </c>
      <c r="F124" s="55">
        <v>1.64052192121744E-3</v>
      </c>
      <c r="G124" s="55">
        <v>6.1883690068498297E-4</v>
      </c>
      <c r="H124" s="55">
        <v>0</v>
      </c>
      <c r="I124" s="55">
        <v>0</v>
      </c>
      <c r="J124" s="61">
        <v>0.18772506713867201</v>
      </c>
    </row>
    <row r="126" spans="1:10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430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74" t="s">
        <v>1</v>
      </c>
      <c r="C6" s="671" t="s">
        <v>1</v>
      </c>
      <c r="D6" s="671" t="s">
        <v>1</v>
      </c>
      <c r="E6" s="671" t="s">
        <v>1</v>
      </c>
      <c r="F6" s="671" t="s">
        <v>1</v>
      </c>
      <c r="G6" s="671" t="s">
        <v>1</v>
      </c>
      <c r="H6" s="677" t="s">
        <v>1</v>
      </c>
    </row>
    <row r="7" spans="1:8" x14ac:dyDescent="0.2">
      <c r="A7" s="2" t="s">
        <v>26</v>
      </c>
      <c r="B7" s="675">
        <v>986</v>
      </c>
      <c r="C7" s="672">
        <v>9.7498267889022799E-2</v>
      </c>
      <c r="D7" s="672">
        <v>0.263634383678436</v>
      </c>
      <c r="E7" s="672">
        <v>0.35321012139320401</v>
      </c>
      <c r="F7" s="672">
        <v>0.190842270851135</v>
      </c>
      <c r="G7" s="672">
        <v>9.4814941287040697E-2</v>
      </c>
      <c r="H7" s="678">
        <v>2.9218411445617698</v>
      </c>
    </row>
    <row r="8" spans="1:8" x14ac:dyDescent="0.2">
      <c r="A8" s="5" t="s">
        <v>27</v>
      </c>
      <c r="B8" s="674" t="s">
        <v>1</v>
      </c>
      <c r="C8" s="671" t="s">
        <v>1</v>
      </c>
      <c r="D8" s="671" t="s">
        <v>1</v>
      </c>
      <c r="E8" s="671" t="s">
        <v>1</v>
      </c>
      <c r="F8" s="671" t="s">
        <v>1</v>
      </c>
      <c r="G8" s="671" t="s">
        <v>1</v>
      </c>
      <c r="H8" s="677" t="s">
        <v>1</v>
      </c>
    </row>
    <row r="9" spans="1:8" x14ac:dyDescent="0.2">
      <c r="A9" s="2" t="s">
        <v>28</v>
      </c>
      <c r="B9" s="675">
        <v>359</v>
      </c>
      <c r="C9" s="672">
        <v>9.1140851378440899E-2</v>
      </c>
      <c r="D9" s="672">
        <v>0.25713232159614602</v>
      </c>
      <c r="E9" s="672">
        <v>0.37686756253242498</v>
      </c>
      <c r="F9" s="672">
        <v>0.18643347918987299</v>
      </c>
      <c r="G9" s="672">
        <v>8.8425815105438205E-2</v>
      </c>
      <c r="H9" s="678">
        <v>2.9238710403442401</v>
      </c>
    </row>
    <row r="10" spans="1:8" x14ac:dyDescent="0.2">
      <c r="A10" s="2" t="s">
        <v>29</v>
      </c>
      <c r="B10" s="675">
        <v>44</v>
      </c>
      <c r="C10" s="672">
        <v>7.5528889894485501E-2</v>
      </c>
      <c r="D10" s="672">
        <v>0.35668346285820002</v>
      </c>
      <c r="E10" s="672">
        <v>0.35005533695220897</v>
      </c>
      <c r="F10" s="672">
        <v>0.13440382480621299</v>
      </c>
      <c r="G10" s="672">
        <v>8.3328485488891602E-2</v>
      </c>
      <c r="H10" s="678">
        <v>2.7933194637298602</v>
      </c>
    </row>
    <row r="11" spans="1:8" x14ac:dyDescent="0.2">
      <c r="A11" s="2" t="s">
        <v>30</v>
      </c>
      <c r="B11" s="675">
        <v>149</v>
      </c>
      <c r="C11" s="672">
        <v>0.109291523694992</v>
      </c>
      <c r="D11" s="672">
        <v>0.33606165647506703</v>
      </c>
      <c r="E11" s="672">
        <v>0.317933529615402</v>
      </c>
      <c r="F11" s="672">
        <v>0.15321938693523399</v>
      </c>
      <c r="G11" s="672">
        <v>8.3493910729885101E-2</v>
      </c>
      <c r="H11" s="678">
        <v>2.7655625343322798</v>
      </c>
    </row>
    <row r="12" spans="1:8" x14ac:dyDescent="0.2">
      <c r="A12" s="2" t="s">
        <v>31</v>
      </c>
      <c r="B12" s="675">
        <v>187</v>
      </c>
      <c r="C12" s="672">
        <v>9.9375411868095398E-2</v>
      </c>
      <c r="D12" s="672">
        <v>0.25662991404533397</v>
      </c>
      <c r="E12" s="672">
        <v>0.302923053503036</v>
      </c>
      <c r="F12" s="672">
        <v>0.236466825008392</v>
      </c>
      <c r="G12" s="672">
        <v>0.104604803025723</v>
      </c>
      <c r="H12" s="678">
        <v>2.99029564857483</v>
      </c>
    </row>
    <row r="13" spans="1:8" x14ac:dyDescent="0.2">
      <c r="A13" s="2" t="s">
        <v>32</v>
      </c>
      <c r="B13" s="675">
        <v>74</v>
      </c>
      <c r="C13" s="672">
        <v>0.11594130098819699</v>
      </c>
      <c r="D13" s="672">
        <v>0.20259262621402699</v>
      </c>
      <c r="E13" s="672">
        <v>0.40827172994613598</v>
      </c>
      <c r="F13" s="672">
        <v>0.15647941827774001</v>
      </c>
      <c r="G13" s="672">
        <v>0.116714932024479</v>
      </c>
      <c r="H13" s="678">
        <v>2.9554340839386</v>
      </c>
    </row>
    <row r="14" spans="1:8" x14ac:dyDescent="0.2">
      <c r="A14" s="2" t="s">
        <v>33</v>
      </c>
      <c r="B14" s="675">
        <v>142</v>
      </c>
      <c r="C14" s="672">
        <v>9.1258719563484206E-2</v>
      </c>
      <c r="D14" s="672">
        <v>0.247010573744774</v>
      </c>
      <c r="E14" s="672">
        <v>0.31848737597465498</v>
      </c>
      <c r="F14" s="672">
        <v>0.22024029493331901</v>
      </c>
      <c r="G14" s="672">
        <v>0.12300303578376801</v>
      </c>
      <c r="H14" s="678">
        <v>3.0367183685302699</v>
      </c>
    </row>
    <row r="15" spans="1:8" x14ac:dyDescent="0.2">
      <c r="A15" s="5" t="s">
        <v>34</v>
      </c>
      <c r="B15" s="674" t="s">
        <v>1</v>
      </c>
      <c r="C15" s="671" t="s">
        <v>1</v>
      </c>
      <c r="D15" s="671" t="s">
        <v>1</v>
      </c>
      <c r="E15" s="671" t="s">
        <v>1</v>
      </c>
      <c r="F15" s="671" t="s">
        <v>1</v>
      </c>
      <c r="G15" s="671" t="s">
        <v>1</v>
      </c>
      <c r="H15" s="677" t="s">
        <v>1</v>
      </c>
    </row>
    <row r="16" spans="1:8" x14ac:dyDescent="0.2">
      <c r="A16" s="2" t="s">
        <v>35</v>
      </c>
      <c r="B16" s="675">
        <v>657</v>
      </c>
      <c r="C16" s="672">
        <v>8.8630147278308896E-2</v>
      </c>
      <c r="D16" s="672">
        <v>0.27055862545967102</v>
      </c>
      <c r="E16" s="672">
        <v>0.34317865967750499</v>
      </c>
      <c r="F16" s="672">
        <v>0.21128760278224901</v>
      </c>
      <c r="G16" s="672">
        <v>8.6344964802265195E-2</v>
      </c>
      <c r="H16" s="678">
        <v>2.9361586570739702</v>
      </c>
    </row>
    <row r="17" spans="1:8" x14ac:dyDescent="0.2">
      <c r="A17" s="2" t="s">
        <v>36</v>
      </c>
      <c r="B17" s="675">
        <v>47</v>
      </c>
      <c r="C17" s="672">
        <v>0.139650613069534</v>
      </c>
      <c r="D17" s="672">
        <v>0.29813411831855802</v>
      </c>
      <c r="E17" s="672">
        <v>0.34914654493331898</v>
      </c>
      <c r="F17" s="672">
        <v>0.14109894633293199</v>
      </c>
      <c r="G17" s="672">
        <v>7.1969762444496196E-2</v>
      </c>
      <c r="H17" s="678">
        <v>2.7076032161712602</v>
      </c>
    </row>
    <row r="18" spans="1:8" x14ac:dyDescent="0.2">
      <c r="A18" s="2" t="s">
        <v>37</v>
      </c>
      <c r="B18" s="675">
        <v>206</v>
      </c>
      <c r="C18" s="672">
        <v>0.113794580101967</v>
      </c>
      <c r="D18" s="672">
        <v>0.25219121575355502</v>
      </c>
      <c r="E18" s="672">
        <v>0.36067867279052701</v>
      </c>
      <c r="F18" s="672">
        <v>0.145392090082169</v>
      </c>
      <c r="G18" s="672">
        <v>0.127943441271782</v>
      </c>
      <c r="H18" s="678">
        <v>2.9214985370636</v>
      </c>
    </row>
    <row r="19" spans="1:8" x14ac:dyDescent="0.2">
      <c r="A19" s="2" t="s">
        <v>38</v>
      </c>
      <c r="B19" s="675">
        <v>55</v>
      </c>
      <c r="C19" s="672">
        <v>7.6814576983451802E-2</v>
      </c>
      <c r="D19" s="672">
        <v>0.24297438561916401</v>
      </c>
      <c r="E19" s="672">
        <v>0.39264947175979598</v>
      </c>
      <c r="F19" s="672">
        <v>0.19110986590385401</v>
      </c>
      <c r="G19" s="672">
        <v>9.6451722085475894E-2</v>
      </c>
      <c r="H19" s="678">
        <v>2.9874098300933798</v>
      </c>
    </row>
    <row r="20" spans="1:8" x14ac:dyDescent="0.2">
      <c r="A20" s="5" t="s">
        <v>39</v>
      </c>
      <c r="B20" s="674" t="s">
        <v>1</v>
      </c>
      <c r="C20" s="671" t="s">
        <v>1</v>
      </c>
      <c r="D20" s="671" t="s">
        <v>1</v>
      </c>
      <c r="E20" s="671" t="s">
        <v>1</v>
      </c>
      <c r="F20" s="671" t="s">
        <v>1</v>
      </c>
      <c r="G20" s="671" t="s">
        <v>1</v>
      </c>
      <c r="H20" s="677" t="s">
        <v>1</v>
      </c>
    </row>
    <row r="21" spans="1:8" x14ac:dyDescent="0.2">
      <c r="A21" s="2" t="s">
        <v>35</v>
      </c>
      <c r="B21" s="675">
        <v>657</v>
      </c>
      <c r="C21" s="672">
        <v>8.8630147278308896E-2</v>
      </c>
      <c r="D21" s="672">
        <v>0.27055862545967102</v>
      </c>
      <c r="E21" s="672">
        <v>0.34317865967750499</v>
      </c>
      <c r="F21" s="672">
        <v>0.21128760278224901</v>
      </c>
      <c r="G21" s="672">
        <v>8.6344964802265195E-2</v>
      </c>
      <c r="H21" s="678">
        <v>2.9361586570739702</v>
      </c>
    </row>
    <row r="22" spans="1:8" x14ac:dyDescent="0.2">
      <c r="A22" s="2" t="s">
        <v>40</v>
      </c>
      <c r="B22" s="675">
        <v>21</v>
      </c>
      <c r="C22" s="672" t="s">
        <v>1</v>
      </c>
      <c r="D22" s="672" t="s">
        <v>1</v>
      </c>
      <c r="E22" s="672" t="s">
        <v>1</v>
      </c>
      <c r="F22" s="672" t="s">
        <v>1</v>
      </c>
      <c r="G22" s="672" t="s">
        <v>1</v>
      </c>
      <c r="H22" s="678" t="s">
        <v>1</v>
      </c>
    </row>
    <row r="23" spans="1:8" x14ac:dyDescent="0.2">
      <c r="A23" s="2" t="s">
        <v>41</v>
      </c>
      <c r="B23" s="675">
        <v>23</v>
      </c>
      <c r="C23" s="672" t="s">
        <v>1</v>
      </c>
      <c r="D23" s="672" t="s">
        <v>1</v>
      </c>
      <c r="E23" s="672" t="s">
        <v>1</v>
      </c>
      <c r="F23" s="672" t="s">
        <v>1</v>
      </c>
      <c r="G23" s="672" t="s">
        <v>1</v>
      </c>
      <c r="H23" s="678" t="s">
        <v>1</v>
      </c>
    </row>
    <row r="24" spans="1:8" x14ac:dyDescent="0.2">
      <c r="A24" s="2" t="s">
        <v>42</v>
      </c>
      <c r="B24" s="675">
        <v>3</v>
      </c>
      <c r="C24" s="672" t="s">
        <v>1</v>
      </c>
      <c r="D24" s="672" t="s">
        <v>1</v>
      </c>
      <c r="E24" s="672" t="s">
        <v>1</v>
      </c>
      <c r="F24" s="672" t="s">
        <v>1</v>
      </c>
      <c r="G24" s="672" t="s">
        <v>1</v>
      </c>
      <c r="H24" s="678" t="s">
        <v>1</v>
      </c>
    </row>
    <row r="25" spans="1:8" x14ac:dyDescent="0.2">
      <c r="A25" s="2" t="s">
        <v>43</v>
      </c>
      <c r="B25" s="675">
        <v>2</v>
      </c>
      <c r="C25" s="672" t="s">
        <v>1</v>
      </c>
      <c r="D25" s="672" t="s">
        <v>1</v>
      </c>
      <c r="E25" s="672" t="s">
        <v>1</v>
      </c>
      <c r="F25" s="672" t="s">
        <v>1</v>
      </c>
      <c r="G25" s="672" t="s">
        <v>1</v>
      </c>
      <c r="H25" s="678" t="s">
        <v>1</v>
      </c>
    </row>
    <row r="26" spans="1:8" x14ac:dyDescent="0.2">
      <c r="A26" s="2" t="s">
        <v>37</v>
      </c>
      <c r="B26" s="675">
        <v>206</v>
      </c>
      <c r="C26" s="672">
        <v>0.113794580101967</v>
      </c>
      <c r="D26" s="672">
        <v>0.25219121575355502</v>
      </c>
      <c r="E26" s="672">
        <v>0.36067867279052701</v>
      </c>
      <c r="F26" s="672">
        <v>0.145392090082169</v>
      </c>
      <c r="G26" s="672">
        <v>0.127943441271782</v>
      </c>
      <c r="H26" s="678">
        <v>2.9214985370636</v>
      </c>
    </row>
    <row r="27" spans="1:8" x14ac:dyDescent="0.2">
      <c r="A27" s="2" t="s">
        <v>44</v>
      </c>
      <c r="B27" s="675">
        <v>9</v>
      </c>
      <c r="C27" s="672" t="s">
        <v>1</v>
      </c>
      <c r="D27" s="672" t="s">
        <v>1</v>
      </c>
      <c r="E27" s="672" t="s">
        <v>1</v>
      </c>
      <c r="F27" s="672" t="s">
        <v>1</v>
      </c>
      <c r="G27" s="672" t="s">
        <v>1</v>
      </c>
      <c r="H27" s="678" t="s">
        <v>1</v>
      </c>
    </row>
    <row r="28" spans="1:8" x14ac:dyDescent="0.2">
      <c r="A28" s="2" t="s">
        <v>45</v>
      </c>
      <c r="B28" s="675">
        <v>44</v>
      </c>
      <c r="C28" s="672">
        <v>3.9378792047500603E-2</v>
      </c>
      <c r="D28" s="672">
        <v>0.26657488942146301</v>
      </c>
      <c r="E28" s="672">
        <v>0.38366779685020402</v>
      </c>
      <c r="F28" s="672">
        <v>0.193866282701492</v>
      </c>
      <c r="G28" s="672">
        <v>0.116512261331081</v>
      </c>
      <c r="H28" s="678">
        <v>3.0815582275390598</v>
      </c>
    </row>
    <row r="29" spans="1:8" x14ac:dyDescent="0.2">
      <c r="A29" s="5" t="s">
        <v>46</v>
      </c>
      <c r="B29" s="674" t="s">
        <v>1</v>
      </c>
      <c r="C29" s="671" t="s">
        <v>1</v>
      </c>
      <c r="D29" s="671" t="s">
        <v>1</v>
      </c>
      <c r="E29" s="671" t="s">
        <v>1</v>
      </c>
      <c r="F29" s="671" t="s">
        <v>1</v>
      </c>
      <c r="G29" s="671" t="s">
        <v>1</v>
      </c>
      <c r="H29" s="677" t="s">
        <v>1</v>
      </c>
    </row>
    <row r="30" spans="1:8" x14ac:dyDescent="0.2">
      <c r="A30" s="2" t="s">
        <v>47</v>
      </c>
      <c r="B30" s="675">
        <v>63</v>
      </c>
      <c r="C30" s="672">
        <v>7.0155695080757099E-2</v>
      </c>
      <c r="D30" s="672">
        <v>0.21724131703376801</v>
      </c>
      <c r="E30" s="672">
        <v>0.45968255400657698</v>
      </c>
      <c r="F30" s="672">
        <v>0.13108021020889299</v>
      </c>
      <c r="G30" s="672">
        <v>0.12184023112058601</v>
      </c>
      <c r="H30" s="678">
        <v>3.0172078609466602</v>
      </c>
    </row>
    <row r="31" spans="1:8" x14ac:dyDescent="0.2">
      <c r="A31" s="2" t="s">
        <v>48</v>
      </c>
      <c r="B31" s="675">
        <v>237</v>
      </c>
      <c r="C31" s="672">
        <v>9.9153019487857805E-2</v>
      </c>
      <c r="D31" s="672">
        <v>0.28053858876228299</v>
      </c>
      <c r="E31" s="672">
        <v>0.32694059610366799</v>
      </c>
      <c r="F31" s="672">
        <v>0.16622406244278001</v>
      </c>
      <c r="G31" s="672">
        <v>0.127143740653992</v>
      </c>
      <c r="H31" s="678">
        <v>2.9416668415069598</v>
      </c>
    </row>
    <row r="32" spans="1:8" x14ac:dyDescent="0.2">
      <c r="A32" s="2" t="s">
        <v>49</v>
      </c>
      <c r="B32" s="675">
        <v>166</v>
      </c>
      <c r="C32" s="672">
        <v>0.107559256255627</v>
      </c>
      <c r="D32" s="672">
        <v>0.19910255074500999</v>
      </c>
      <c r="E32" s="672">
        <v>0.37156367301940901</v>
      </c>
      <c r="F32" s="672">
        <v>0.227104321122169</v>
      </c>
      <c r="G32" s="672">
        <v>9.4670221209526104E-2</v>
      </c>
      <c r="H32" s="678">
        <v>3.0022237300872798</v>
      </c>
    </row>
    <row r="33" spans="1:8" x14ac:dyDescent="0.2">
      <c r="A33" s="2" t="s">
        <v>50</v>
      </c>
      <c r="B33" s="675">
        <v>446</v>
      </c>
      <c r="C33" s="672">
        <v>9.2473000288009602E-2</v>
      </c>
      <c r="D33" s="672">
        <v>0.30514270067214999</v>
      </c>
      <c r="E33" s="672">
        <v>0.31550249457359297</v>
      </c>
      <c r="F33" s="672">
        <v>0.214329168200493</v>
      </c>
      <c r="G33" s="672">
        <v>7.25526362657547E-2</v>
      </c>
      <c r="H33" s="678">
        <v>2.86934566497803</v>
      </c>
    </row>
    <row r="34" spans="1:8" x14ac:dyDescent="0.2">
      <c r="A34" s="5" t="s">
        <v>51</v>
      </c>
      <c r="B34" s="674" t="s">
        <v>1</v>
      </c>
      <c r="C34" s="671" t="s">
        <v>1</v>
      </c>
      <c r="D34" s="671" t="s">
        <v>1</v>
      </c>
      <c r="E34" s="671" t="s">
        <v>1</v>
      </c>
      <c r="F34" s="671" t="s">
        <v>1</v>
      </c>
      <c r="G34" s="671" t="s">
        <v>1</v>
      </c>
      <c r="H34" s="677" t="s">
        <v>1</v>
      </c>
    </row>
    <row r="35" spans="1:8" x14ac:dyDescent="0.2">
      <c r="A35" s="2" t="s">
        <v>52</v>
      </c>
      <c r="B35" s="675">
        <v>337</v>
      </c>
      <c r="C35" s="672">
        <v>9.1959096491336795E-2</v>
      </c>
      <c r="D35" s="672">
        <v>0.24062786996364599</v>
      </c>
      <c r="E35" s="672">
        <v>0.38321027159690901</v>
      </c>
      <c r="F35" s="672">
        <v>0.18357759714126601</v>
      </c>
      <c r="G35" s="672">
        <v>0.100625157356262</v>
      </c>
      <c r="H35" s="678">
        <v>2.9602818489074698</v>
      </c>
    </row>
    <row r="36" spans="1:8" x14ac:dyDescent="0.2">
      <c r="A36" s="2" t="s">
        <v>53</v>
      </c>
      <c r="B36" s="675">
        <v>393</v>
      </c>
      <c r="C36" s="672">
        <v>8.9933805167675004E-2</v>
      </c>
      <c r="D36" s="672">
        <v>0.27313432097434998</v>
      </c>
      <c r="E36" s="672">
        <v>0.30082625150680498</v>
      </c>
      <c r="F36" s="672">
        <v>0.22134020924568201</v>
      </c>
      <c r="G36" s="672">
        <v>0.114765420556068</v>
      </c>
      <c r="H36" s="678">
        <v>2.9978690147399898</v>
      </c>
    </row>
    <row r="37" spans="1:8" x14ac:dyDescent="0.2">
      <c r="A37" s="2" t="s">
        <v>54</v>
      </c>
      <c r="B37" s="675">
        <v>133</v>
      </c>
      <c r="C37" s="672">
        <v>7.2588361799716894E-2</v>
      </c>
      <c r="D37" s="672">
        <v>0.32748571038246199</v>
      </c>
      <c r="E37" s="672">
        <v>0.38268148899078402</v>
      </c>
      <c r="F37" s="672">
        <v>0.18825976550579099</v>
      </c>
      <c r="G37" s="672">
        <v>2.89846658706665E-2</v>
      </c>
      <c r="H37" s="678">
        <v>2.7735667228698699</v>
      </c>
    </row>
    <row r="38" spans="1:8" x14ac:dyDescent="0.2">
      <c r="A38" s="2" t="s">
        <v>55</v>
      </c>
      <c r="B38" s="675">
        <v>115</v>
      </c>
      <c r="C38" s="672">
        <v>0.16569210588932001</v>
      </c>
      <c r="D38" s="672">
        <v>0.296930462121964</v>
      </c>
      <c r="E38" s="672">
        <v>0.31046023964881903</v>
      </c>
      <c r="F38" s="672">
        <v>0.12967728078365301</v>
      </c>
      <c r="G38" s="672">
        <v>9.72399041056633E-2</v>
      </c>
      <c r="H38" s="678">
        <v>2.6958425045013401</v>
      </c>
    </row>
    <row r="39" spans="1:8" x14ac:dyDescent="0.2">
      <c r="A39" s="5" t="s">
        <v>56</v>
      </c>
      <c r="B39" s="674" t="s">
        <v>1</v>
      </c>
      <c r="C39" s="671" t="s">
        <v>1</v>
      </c>
      <c r="D39" s="671" t="s">
        <v>1</v>
      </c>
      <c r="E39" s="671" t="s">
        <v>1</v>
      </c>
      <c r="F39" s="671" t="s">
        <v>1</v>
      </c>
      <c r="G39" s="671" t="s">
        <v>1</v>
      </c>
      <c r="H39" s="677" t="s">
        <v>1</v>
      </c>
    </row>
    <row r="40" spans="1:8" x14ac:dyDescent="0.2">
      <c r="A40" s="2" t="s">
        <v>57</v>
      </c>
      <c r="B40" s="675">
        <v>862</v>
      </c>
      <c r="C40" s="672">
        <v>7.99896866083145E-2</v>
      </c>
      <c r="D40" s="672">
        <v>0.24704934656620001</v>
      </c>
      <c r="E40" s="672">
        <v>0.36330708861351002</v>
      </c>
      <c r="F40" s="672">
        <v>0.20067855715751601</v>
      </c>
      <c r="G40" s="672">
        <v>0.10897531360387799</v>
      </c>
      <c r="H40" s="678">
        <v>3.0116004943847701</v>
      </c>
    </row>
    <row r="41" spans="1:8" x14ac:dyDescent="0.2">
      <c r="A41" s="2" t="s">
        <v>58</v>
      </c>
      <c r="B41" s="675">
        <v>103</v>
      </c>
      <c r="C41" s="672">
        <v>0.17861557006835899</v>
      </c>
      <c r="D41" s="672">
        <v>0.32349720597267201</v>
      </c>
      <c r="E41" s="672">
        <v>0.32738766074180597</v>
      </c>
      <c r="F41" s="672">
        <v>0.15145148336887401</v>
      </c>
      <c r="G41" s="672">
        <v>1.90480723977089E-2</v>
      </c>
      <c r="H41" s="678">
        <v>2.5088193416595499</v>
      </c>
    </row>
    <row r="42" spans="1:8" x14ac:dyDescent="0.2">
      <c r="A42" s="5" t="s">
        <v>59</v>
      </c>
      <c r="B42" s="674" t="s">
        <v>1</v>
      </c>
      <c r="C42" s="671" t="s">
        <v>1</v>
      </c>
      <c r="D42" s="671" t="s">
        <v>1</v>
      </c>
      <c r="E42" s="671" t="s">
        <v>1</v>
      </c>
      <c r="F42" s="671" t="s">
        <v>1</v>
      </c>
      <c r="G42" s="671" t="s">
        <v>1</v>
      </c>
      <c r="H42" s="677" t="s">
        <v>1</v>
      </c>
    </row>
    <row r="43" spans="1:8" x14ac:dyDescent="0.2">
      <c r="A43" s="2" t="s">
        <v>60</v>
      </c>
      <c r="B43" s="675">
        <v>741</v>
      </c>
      <c r="C43" s="672">
        <v>6.8748041987419101E-2</v>
      </c>
      <c r="D43" s="672">
        <v>0.22973538935184501</v>
      </c>
      <c r="E43" s="672">
        <v>0.37032407522201499</v>
      </c>
      <c r="F43" s="672">
        <v>0.21501484513282801</v>
      </c>
      <c r="G43" s="672">
        <v>0.116177655756474</v>
      </c>
      <c r="H43" s="678">
        <v>3.08013868331909</v>
      </c>
    </row>
    <row r="44" spans="1:8" x14ac:dyDescent="0.2">
      <c r="A44" s="2" t="s">
        <v>61</v>
      </c>
      <c r="B44" s="675">
        <v>142</v>
      </c>
      <c r="C44" s="672">
        <v>0.15829907357692699</v>
      </c>
      <c r="D44" s="672">
        <v>0.32221114635467502</v>
      </c>
      <c r="E44" s="672">
        <v>0.35194069147110002</v>
      </c>
      <c r="F44" s="672">
        <v>0.126399740576744</v>
      </c>
      <c r="G44" s="672">
        <v>4.1149351745843901E-2</v>
      </c>
      <c r="H44" s="678">
        <v>2.5698890686035201</v>
      </c>
    </row>
    <row r="45" spans="1:8" x14ac:dyDescent="0.2">
      <c r="A45" s="2" t="s">
        <v>62</v>
      </c>
      <c r="B45" s="675">
        <v>90</v>
      </c>
      <c r="C45" s="672">
        <v>0.184691026806831</v>
      </c>
      <c r="D45" s="672">
        <v>0.35519760847091703</v>
      </c>
      <c r="E45" s="672">
        <v>0.30180397629737898</v>
      </c>
      <c r="F45" s="672">
        <v>0.13661706447601299</v>
      </c>
      <c r="G45" s="672">
        <v>2.1690316498279599E-2</v>
      </c>
      <c r="H45" s="678">
        <v>2.4554181098938002</v>
      </c>
    </row>
    <row r="46" spans="1:8" x14ac:dyDescent="0.2">
      <c r="A46" s="5" t="s">
        <v>63</v>
      </c>
      <c r="B46" s="674" t="s">
        <v>1</v>
      </c>
      <c r="C46" s="671" t="s">
        <v>1</v>
      </c>
      <c r="D46" s="671" t="s">
        <v>1</v>
      </c>
      <c r="E46" s="671" t="s">
        <v>1</v>
      </c>
      <c r="F46" s="671" t="s">
        <v>1</v>
      </c>
      <c r="G46" s="671" t="s">
        <v>1</v>
      </c>
      <c r="H46" s="677" t="s">
        <v>1</v>
      </c>
    </row>
    <row r="47" spans="1:8" x14ac:dyDescent="0.2">
      <c r="A47" s="2" t="s">
        <v>64</v>
      </c>
      <c r="B47" s="675">
        <v>119</v>
      </c>
      <c r="C47" s="672">
        <v>0.14415219426155099</v>
      </c>
      <c r="D47" s="672">
        <v>0.41485998034477201</v>
      </c>
      <c r="E47" s="672">
        <v>0.29205986857414201</v>
      </c>
      <c r="F47" s="672">
        <v>0.117453165352345</v>
      </c>
      <c r="G47" s="672">
        <v>3.1474806368350997E-2</v>
      </c>
      <c r="H47" s="678">
        <v>2.4772384166717498</v>
      </c>
    </row>
    <row r="48" spans="1:8" x14ac:dyDescent="0.2">
      <c r="A48" s="2" t="s">
        <v>65</v>
      </c>
      <c r="B48" s="675">
        <v>66</v>
      </c>
      <c r="C48" s="672">
        <v>2.4634225293993901E-2</v>
      </c>
      <c r="D48" s="672">
        <v>0.16879095137119299</v>
      </c>
      <c r="E48" s="672">
        <v>0.45647951960563699</v>
      </c>
      <c r="F48" s="672">
        <v>0.22695210576057401</v>
      </c>
      <c r="G48" s="672">
        <v>0.123143181204796</v>
      </c>
      <c r="H48" s="678">
        <v>3.2551791667938201</v>
      </c>
    </row>
    <row r="49" spans="1:8" x14ac:dyDescent="0.2">
      <c r="A49" s="2" t="s">
        <v>66</v>
      </c>
      <c r="B49" s="675">
        <v>128</v>
      </c>
      <c r="C49" s="672">
        <v>0.11340972036123299</v>
      </c>
      <c r="D49" s="672">
        <v>0.220437467098236</v>
      </c>
      <c r="E49" s="672">
        <v>0.35414510965347301</v>
      </c>
      <c r="F49" s="672">
        <v>0.219791874289513</v>
      </c>
      <c r="G49" s="672">
        <v>9.2215821146964999E-2</v>
      </c>
      <c r="H49" s="678">
        <v>2.9569666385650599</v>
      </c>
    </row>
    <row r="50" spans="1:8" x14ac:dyDescent="0.2">
      <c r="A50" s="2" t="s">
        <v>67</v>
      </c>
      <c r="B50" s="675">
        <v>113</v>
      </c>
      <c r="C50" s="672">
        <v>4.1770856827497503E-2</v>
      </c>
      <c r="D50" s="672">
        <v>0.25759348273277299</v>
      </c>
      <c r="E50" s="672">
        <v>0.407422065734863</v>
      </c>
      <c r="F50" s="672">
        <v>0.22423304617404899</v>
      </c>
      <c r="G50" s="672">
        <v>6.8980544805526706E-2</v>
      </c>
      <c r="H50" s="678">
        <v>3.0210590362548801</v>
      </c>
    </row>
    <row r="51" spans="1:8" x14ac:dyDescent="0.2">
      <c r="A51" s="2" t="s">
        <v>68</v>
      </c>
      <c r="B51" s="675">
        <v>127</v>
      </c>
      <c r="C51" s="672">
        <v>9.4126872718334198E-2</v>
      </c>
      <c r="D51" s="672">
        <v>0.33674597740173301</v>
      </c>
      <c r="E51" s="672">
        <v>0.348818719387054</v>
      </c>
      <c r="F51" s="672">
        <v>0.13194043934345201</v>
      </c>
      <c r="G51" s="672">
        <v>8.83680060505867E-2</v>
      </c>
      <c r="H51" s="678">
        <v>2.7836768627166699</v>
      </c>
    </row>
    <row r="52" spans="1:8" x14ac:dyDescent="0.2">
      <c r="A52" s="2" t="s">
        <v>69</v>
      </c>
      <c r="B52" s="675">
        <v>98</v>
      </c>
      <c r="C52" s="672">
        <v>9.74087193608284E-2</v>
      </c>
      <c r="D52" s="672">
        <v>0.21684388816356701</v>
      </c>
      <c r="E52" s="672">
        <v>0.45327746868133501</v>
      </c>
      <c r="F52" s="672">
        <v>9.2482976615428897E-2</v>
      </c>
      <c r="G52" s="672">
        <v>0.139986976981163</v>
      </c>
      <c r="H52" s="678">
        <v>2.9607956409454301</v>
      </c>
    </row>
    <row r="53" spans="1:8" x14ac:dyDescent="0.2">
      <c r="A53" s="2" t="s">
        <v>70</v>
      </c>
      <c r="B53" s="675">
        <v>52</v>
      </c>
      <c r="C53" s="672">
        <v>0.12146744877100001</v>
      </c>
      <c r="D53" s="672">
        <v>0.20171383023261999</v>
      </c>
      <c r="E53" s="672">
        <v>0.37308180332183799</v>
      </c>
      <c r="F53" s="672">
        <v>0.24411539733409901</v>
      </c>
      <c r="G53" s="672">
        <v>5.9621512889862102E-2</v>
      </c>
      <c r="H53" s="678">
        <v>2.9187097549438499</v>
      </c>
    </row>
    <row r="54" spans="1:8" x14ac:dyDescent="0.2">
      <c r="A54" s="2" t="s">
        <v>71</v>
      </c>
      <c r="B54" s="675">
        <v>96</v>
      </c>
      <c r="C54" s="672">
        <v>6.4371302723884596E-2</v>
      </c>
      <c r="D54" s="672">
        <v>0.31707873940467801</v>
      </c>
      <c r="E54" s="672">
        <v>0.33995768427848799</v>
      </c>
      <c r="F54" s="672">
        <v>0.14678451418876601</v>
      </c>
      <c r="G54" s="672">
        <v>0.13180775940418199</v>
      </c>
      <c r="H54" s="678">
        <v>2.96457862854004</v>
      </c>
    </row>
    <row r="55" spans="1:8" x14ac:dyDescent="0.2">
      <c r="A55" s="2" t="s">
        <v>72</v>
      </c>
      <c r="B55" s="675">
        <v>50</v>
      </c>
      <c r="C55" s="672">
        <v>0.191818803548813</v>
      </c>
      <c r="D55" s="672">
        <v>0.21117228269577001</v>
      </c>
      <c r="E55" s="672">
        <v>0.23582217097282401</v>
      </c>
      <c r="F55" s="672">
        <v>0.30572673678398099</v>
      </c>
      <c r="G55" s="672">
        <v>5.5460005998611499E-2</v>
      </c>
      <c r="H55" s="678">
        <v>2.8218369483947798</v>
      </c>
    </row>
    <row r="56" spans="1:8" x14ac:dyDescent="0.2">
      <c r="A56" s="2" t="s">
        <v>73</v>
      </c>
      <c r="B56" s="675">
        <v>137</v>
      </c>
      <c r="C56" s="672">
        <v>0.113902397453785</v>
      </c>
      <c r="D56" s="672">
        <v>0.23327186703681899</v>
      </c>
      <c r="E56" s="672">
        <v>0.26889634132385298</v>
      </c>
      <c r="F56" s="672">
        <v>0.26105549931526201</v>
      </c>
      <c r="G56" s="672">
        <v>0.122873887419701</v>
      </c>
      <c r="H56" s="678">
        <v>3.04572653770447</v>
      </c>
    </row>
    <row r="57" spans="1:8" x14ac:dyDescent="0.2">
      <c r="A57" s="5" t="s">
        <v>74</v>
      </c>
      <c r="B57" s="674" t="s">
        <v>1</v>
      </c>
      <c r="C57" s="671" t="s">
        <v>1</v>
      </c>
      <c r="D57" s="671" t="s">
        <v>1</v>
      </c>
      <c r="E57" s="671" t="s">
        <v>1</v>
      </c>
      <c r="F57" s="671" t="s">
        <v>1</v>
      </c>
      <c r="G57" s="671" t="s">
        <v>1</v>
      </c>
      <c r="H57" s="677" t="s">
        <v>1</v>
      </c>
    </row>
    <row r="58" spans="1:8" x14ac:dyDescent="0.2">
      <c r="A58" s="2" t="s">
        <v>75</v>
      </c>
      <c r="B58" s="675">
        <v>119</v>
      </c>
      <c r="C58" s="672">
        <v>0.14415219426155099</v>
      </c>
      <c r="D58" s="672">
        <v>0.41485998034477201</v>
      </c>
      <c r="E58" s="672">
        <v>0.29205986857414201</v>
      </c>
      <c r="F58" s="672">
        <v>0.117453165352345</v>
      </c>
      <c r="G58" s="672">
        <v>3.1474806368350997E-2</v>
      </c>
      <c r="H58" s="678">
        <v>2.4772384166717498</v>
      </c>
    </row>
    <row r="59" spans="1:8" x14ac:dyDescent="0.2">
      <c r="A59" s="2" t="s">
        <v>76</v>
      </c>
      <c r="B59" s="675">
        <v>594</v>
      </c>
      <c r="C59" s="672">
        <v>9.92767959833145E-2</v>
      </c>
      <c r="D59" s="672">
        <v>0.28735256195068398</v>
      </c>
      <c r="E59" s="672">
        <v>0.33453133702278098</v>
      </c>
      <c r="F59" s="672">
        <v>0.17873212695121801</v>
      </c>
      <c r="G59" s="672">
        <v>0.10010719299316399</v>
      </c>
      <c r="H59" s="678">
        <v>2.8930404186248802</v>
      </c>
    </row>
    <row r="60" spans="1:8" x14ac:dyDescent="0.2">
      <c r="A60" s="2" t="s">
        <v>77</v>
      </c>
      <c r="B60" s="675">
        <v>189</v>
      </c>
      <c r="C60" s="672">
        <v>6.6732391715049702E-2</v>
      </c>
      <c r="D60" s="672">
        <v>0.18485349416732799</v>
      </c>
      <c r="E60" s="672">
        <v>0.40593418478965798</v>
      </c>
      <c r="F60" s="672">
        <v>0.22612255811691301</v>
      </c>
      <c r="G60" s="672">
        <v>0.116357371211052</v>
      </c>
      <c r="H60" s="678">
        <v>3.1405189037322998</v>
      </c>
    </row>
    <row r="61" spans="1:8" x14ac:dyDescent="0.2">
      <c r="A61" s="2" t="s">
        <v>78</v>
      </c>
      <c r="B61" s="675">
        <v>84</v>
      </c>
      <c r="C61" s="672">
        <v>0.110638976097107</v>
      </c>
      <c r="D61" s="672">
        <v>7.7446624636650099E-2</v>
      </c>
      <c r="E61" s="672">
        <v>0.44300380349159202</v>
      </c>
      <c r="F61" s="672">
        <v>0.29609143733978299</v>
      </c>
      <c r="G61" s="672">
        <v>7.2819150984287304E-2</v>
      </c>
      <c r="H61" s="678">
        <v>3.14300513267517</v>
      </c>
    </row>
    <row r="62" spans="1:8" x14ac:dyDescent="0.2">
      <c r="A62" s="5" t="s">
        <v>79</v>
      </c>
      <c r="B62" s="674" t="s">
        <v>1</v>
      </c>
      <c r="C62" s="671" t="s">
        <v>1</v>
      </c>
      <c r="D62" s="671" t="s">
        <v>1</v>
      </c>
      <c r="E62" s="671" t="s">
        <v>1</v>
      </c>
      <c r="F62" s="671" t="s">
        <v>1</v>
      </c>
      <c r="G62" s="671" t="s">
        <v>1</v>
      </c>
      <c r="H62" s="677" t="s">
        <v>1</v>
      </c>
    </row>
    <row r="63" spans="1:8" x14ac:dyDescent="0.2">
      <c r="A63" s="2" t="s">
        <v>80</v>
      </c>
      <c r="B63" s="675">
        <v>802</v>
      </c>
      <c r="C63" s="672">
        <v>9.16460826992989E-2</v>
      </c>
      <c r="D63" s="672">
        <v>0.25616797804832497</v>
      </c>
      <c r="E63" s="672">
        <v>0.35624754428863498</v>
      </c>
      <c r="F63" s="672">
        <v>0.19722580909729001</v>
      </c>
      <c r="G63" s="672">
        <v>9.8712570965290097E-2</v>
      </c>
      <c r="H63" s="678">
        <v>2.9551908969879199</v>
      </c>
    </row>
    <row r="64" spans="1:8" x14ac:dyDescent="0.2">
      <c r="A64" s="2" t="s">
        <v>81</v>
      </c>
      <c r="B64" s="675">
        <v>29</v>
      </c>
      <c r="C64" s="672" t="s">
        <v>1</v>
      </c>
      <c r="D64" s="672" t="s">
        <v>1</v>
      </c>
      <c r="E64" s="672" t="s">
        <v>1</v>
      </c>
      <c r="F64" s="672" t="s">
        <v>1</v>
      </c>
      <c r="G64" s="672" t="s">
        <v>1</v>
      </c>
      <c r="H64" s="678" t="s">
        <v>1</v>
      </c>
    </row>
    <row r="65" spans="1:8" x14ac:dyDescent="0.2">
      <c r="A65" s="2" t="s">
        <v>82</v>
      </c>
      <c r="B65" s="675">
        <v>54</v>
      </c>
      <c r="C65" s="672">
        <v>7.9850338399410206E-2</v>
      </c>
      <c r="D65" s="672">
        <v>0.30113804340362499</v>
      </c>
      <c r="E65" s="672">
        <v>0.390698492527008</v>
      </c>
      <c r="F65" s="672">
        <v>0.14271092414855999</v>
      </c>
      <c r="G65" s="672">
        <v>8.5602194070815998E-2</v>
      </c>
      <c r="H65" s="678">
        <v>2.85307669639587</v>
      </c>
    </row>
    <row r="66" spans="1:8" x14ac:dyDescent="0.2">
      <c r="A66" s="2" t="s">
        <v>83</v>
      </c>
      <c r="B66" s="675">
        <v>90</v>
      </c>
      <c r="C66" s="672">
        <v>0.118657238781452</v>
      </c>
      <c r="D66" s="672">
        <v>0.31894823908805803</v>
      </c>
      <c r="E66" s="672">
        <v>0.294980198144913</v>
      </c>
      <c r="F66" s="672">
        <v>0.17970448732376099</v>
      </c>
      <c r="G66" s="672">
        <v>8.7709829211235005E-2</v>
      </c>
      <c r="H66" s="678">
        <v>2.7988615036010702</v>
      </c>
    </row>
    <row r="67" spans="1:8" x14ac:dyDescent="0.2">
      <c r="A67" s="5" t="s">
        <v>84</v>
      </c>
      <c r="B67" s="674" t="s">
        <v>1</v>
      </c>
      <c r="C67" s="671" t="s">
        <v>1</v>
      </c>
      <c r="D67" s="671" t="s">
        <v>1</v>
      </c>
      <c r="E67" s="671" t="s">
        <v>1</v>
      </c>
      <c r="F67" s="671" t="s">
        <v>1</v>
      </c>
      <c r="G67" s="671" t="s">
        <v>1</v>
      </c>
      <c r="H67" s="677" t="s">
        <v>1</v>
      </c>
    </row>
    <row r="68" spans="1:8" x14ac:dyDescent="0.2">
      <c r="A68" s="2" t="s">
        <v>85</v>
      </c>
      <c r="B68" s="675">
        <v>884</v>
      </c>
      <c r="C68" s="672">
        <v>9.2663794755935697E-2</v>
      </c>
      <c r="D68" s="672">
        <v>0.25826981663703902</v>
      </c>
      <c r="E68" s="672">
        <v>0.34958842396736101</v>
      </c>
      <c r="F68" s="672">
        <v>0.197247013449669</v>
      </c>
      <c r="G68" s="672">
        <v>0.10223095118999501</v>
      </c>
      <c r="H68" s="678">
        <v>2.9581115245819101</v>
      </c>
    </row>
    <row r="69" spans="1:8" x14ac:dyDescent="0.2">
      <c r="A69" s="2" t="s">
        <v>86</v>
      </c>
      <c r="B69" s="675">
        <v>16</v>
      </c>
      <c r="C69" s="672" t="s">
        <v>1</v>
      </c>
      <c r="D69" s="672" t="s">
        <v>1</v>
      </c>
      <c r="E69" s="672" t="s">
        <v>1</v>
      </c>
      <c r="F69" s="672" t="s">
        <v>1</v>
      </c>
      <c r="G69" s="672" t="s">
        <v>1</v>
      </c>
      <c r="H69" s="678" t="s">
        <v>1</v>
      </c>
    </row>
    <row r="70" spans="1:8" x14ac:dyDescent="0.2">
      <c r="A70" s="2" t="s">
        <v>87</v>
      </c>
      <c r="B70" s="675">
        <v>80</v>
      </c>
      <c r="C70" s="672">
        <v>0.11706215888261801</v>
      </c>
      <c r="D70" s="672">
        <v>0.28296235203742998</v>
      </c>
      <c r="E70" s="672">
        <v>0.40597885847091703</v>
      </c>
      <c r="F70" s="672">
        <v>0.156790196895599</v>
      </c>
      <c r="G70" s="672">
        <v>3.7206452339887598E-2</v>
      </c>
      <c r="H70" s="678">
        <v>2.7141163349151598</v>
      </c>
    </row>
    <row r="71" spans="1:8" x14ac:dyDescent="0.2">
      <c r="A71" s="2" t="s">
        <v>88</v>
      </c>
      <c r="B71" s="675">
        <v>6</v>
      </c>
      <c r="C71" s="672" t="s">
        <v>1</v>
      </c>
      <c r="D71" s="672" t="s">
        <v>1</v>
      </c>
      <c r="E71" s="672" t="s">
        <v>1</v>
      </c>
      <c r="F71" s="672" t="s">
        <v>1</v>
      </c>
      <c r="G71" s="672" t="s">
        <v>1</v>
      </c>
      <c r="H71" s="678" t="s">
        <v>1</v>
      </c>
    </row>
    <row r="72" spans="1:8" x14ac:dyDescent="0.2">
      <c r="A72" s="5" t="s">
        <v>89</v>
      </c>
      <c r="B72" s="674" t="s">
        <v>1</v>
      </c>
      <c r="C72" s="671" t="s">
        <v>1</v>
      </c>
      <c r="D72" s="671" t="s">
        <v>1</v>
      </c>
      <c r="E72" s="671" t="s">
        <v>1</v>
      </c>
      <c r="F72" s="671" t="s">
        <v>1</v>
      </c>
      <c r="G72" s="671" t="s">
        <v>1</v>
      </c>
      <c r="H72" s="677" t="s">
        <v>1</v>
      </c>
    </row>
    <row r="73" spans="1:8" x14ac:dyDescent="0.2">
      <c r="A73" s="2" t="s">
        <v>89</v>
      </c>
      <c r="B73" s="675">
        <v>830</v>
      </c>
      <c r="C73" s="672">
        <v>9.5949210226535797E-2</v>
      </c>
      <c r="D73" s="672">
        <v>0.25991433858871499</v>
      </c>
      <c r="E73" s="672">
        <v>0.361226975917816</v>
      </c>
      <c r="F73" s="672">
        <v>0.18241973221301999</v>
      </c>
      <c r="G73" s="672">
        <v>0.100489765405655</v>
      </c>
      <c r="H73" s="678">
        <v>2.9315865039825399</v>
      </c>
    </row>
    <row r="74" spans="1:8" x14ac:dyDescent="0.2">
      <c r="A74" s="2" t="s">
        <v>90</v>
      </c>
      <c r="B74" s="675">
        <v>153</v>
      </c>
      <c r="C74" s="672">
        <v>0.106669664382935</v>
      </c>
      <c r="D74" s="672">
        <v>0.27226784825325001</v>
      </c>
      <c r="E74" s="672">
        <v>0.304962188005447</v>
      </c>
      <c r="F74" s="672">
        <v>0.26074513792991599</v>
      </c>
      <c r="G74" s="672">
        <v>5.5355165153741802E-2</v>
      </c>
      <c r="H74" s="678">
        <v>2.8858482837677002</v>
      </c>
    </row>
    <row r="75" spans="1:8" x14ac:dyDescent="0.2">
      <c r="A75" s="5" t="s">
        <v>91</v>
      </c>
      <c r="B75" s="674" t="s">
        <v>1</v>
      </c>
      <c r="C75" s="671" t="s">
        <v>1</v>
      </c>
      <c r="D75" s="671" t="s">
        <v>1</v>
      </c>
      <c r="E75" s="671" t="s">
        <v>1</v>
      </c>
      <c r="F75" s="671" t="s">
        <v>1</v>
      </c>
      <c r="G75" s="671" t="s">
        <v>1</v>
      </c>
      <c r="H75" s="677" t="s">
        <v>1</v>
      </c>
    </row>
    <row r="76" spans="1:8" x14ac:dyDescent="0.2">
      <c r="A76" s="2" t="s">
        <v>92</v>
      </c>
      <c r="B76" s="675">
        <v>433</v>
      </c>
      <c r="C76" s="672">
        <v>0.12918803095817599</v>
      </c>
      <c r="D76" s="672">
        <v>0.291277915239334</v>
      </c>
      <c r="E76" s="672">
        <v>0.341949433088303</v>
      </c>
      <c r="F76" s="672">
        <v>0.13787448406219499</v>
      </c>
      <c r="G76" s="672">
        <v>9.9710121750831604E-2</v>
      </c>
      <c r="H76" s="678">
        <v>2.78764081001282</v>
      </c>
    </row>
    <row r="77" spans="1:8" x14ac:dyDescent="0.2">
      <c r="A77" s="2" t="s">
        <v>93</v>
      </c>
      <c r="B77" s="675">
        <v>183</v>
      </c>
      <c r="C77" s="672">
        <v>0.107277147471905</v>
      </c>
      <c r="D77" s="672">
        <v>0.24708431959152199</v>
      </c>
      <c r="E77" s="672">
        <v>0.35503640770912198</v>
      </c>
      <c r="F77" s="672">
        <v>0.237738221883774</v>
      </c>
      <c r="G77" s="672">
        <v>5.2863907068967798E-2</v>
      </c>
      <c r="H77" s="678">
        <v>2.8818273544311501</v>
      </c>
    </row>
    <row r="78" spans="1:8" x14ac:dyDescent="0.2">
      <c r="A78" s="2" t="s">
        <v>94</v>
      </c>
      <c r="B78" s="675">
        <v>362</v>
      </c>
      <c r="C78" s="672">
        <v>4.79939617216587E-2</v>
      </c>
      <c r="D78" s="672">
        <v>0.23702214658260301</v>
      </c>
      <c r="E78" s="672">
        <v>0.35830339789390597</v>
      </c>
      <c r="F78" s="672">
        <v>0.24367222189903301</v>
      </c>
      <c r="G78" s="672">
        <v>0.113008268177509</v>
      </c>
      <c r="H78" s="678">
        <v>3.13667869567871</v>
      </c>
    </row>
    <row r="79" spans="1:8" x14ac:dyDescent="0.2">
      <c r="A79" s="5" t="s">
        <v>95</v>
      </c>
      <c r="B79" s="674" t="s">
        <v>1</v>
      </c>
      <c r="C79" s="671" t="s">
        <v>1</v>
      </c>
      <c r="D79" s="671" t="s">
        <v>1</v>
      </c>
      <c r="E79" s="671" t="s">
        <v>1</v>
      </c>
      <c r="F79" s="671" t="s">
        <v>1</v>
      </c>
      <c r="G79" s="671" t="s">
        <v>1</v>
      </c>
      <c r="H79" s="677" t="s">
        <v>1</v>
      </c>
    </row>
    <row r="80" spans="1:8" x14ac:dyDescent="0.2">
      <c r="A80" s="2" t="s">
        <v>96</v>
      </c>
      <c r="B80" s="675">
        <v>218</v>
      </c>
      <c r="C80" s="672">
        <v>0.11259716749191299</v>
      </c>
      <c r="D80" s="672">
        <v>0.32376760244369501</v>
      </c>
      <c r="E80" s="672">
        <v>0.30185237526893599</v>
      </c>
      <c r="F80" s="672">
        <v>0.168882891535759</v>
      </c>
      <c r="G80" s="672">
        <v>9.2899970710277599E-2</v>
      </c>
      <c r="H80" s="678">
        <v>2.8057208061218302</v>
      </c>
    </row>
    <row r="81" spans="1:8" x14ac:dyDescent="0.2">
      <c r="A81" s="2" t="s">
        <v>97</v>
      </c>
      <c r="B81" s="675">
        <v>173</v>
      </c>
      <c r="C81" s="672">
        <v>7.7867560088634505E-2</v>
      </c>
      <c r="D81" s="672">
        <v>0.29623946547508201</v>
      </c>
      <c r="E81" s="672">
        <v>0.35349166393280002</v>
      </c>
      <c r="F81" s="672">
        <v>0.17024286091327701</v>
      </c>
      <c r="G81" s="672">
        <v>0.10215844213962599</v>
      </c>
      <c r="H81" s="678">
        <v>2.92258524894714</v>
      </c>
    </row>
    <row r="82" spans="1:8" x14ac:dyDescent="0.2">
      <c r="A82" s="2" t="s">
        <v>98</v>
      </c>
      <c r="B82" s="675">
        <v>40</v>
      </c>
      <c r="C82" s="672">
        <v>9.4788320362567902E-2</v>
      </c>
      <c r="D82" s="672">
        <v>0.20003677904605899</v>
      </c>
      <c r="E82" s="672">
        <v>0.247873574495316</v>
      </c>
      <c r="F82" s="672">
        <v>0.38121294975280801</v>
      </c>
      <c r="G82" s="672">
        <v>7.6088353991508498E-2</v>
      </c>
      <c r="H82" s="678">
        <v>3.1437761783599898</v>
      </c>
    </row>
    <row r="83" spans="1:8" x14ac:dyDescent="0.2">
      <c r="A83" s="2" t="s">
        <v>99</v>
      </c>
      <c r="B83" s="675">
        <v>125</v>
      </c>
      <c r="C83" s="672">
        <v>5.7978909462690402E-2</v>
      </c>
      <c r="D83" s="672">
        <v>0.217686027288437</v>
      </c>
      <c r="E83" s="672">
        <v>0.424216419458389</v>
      </c>
      <c r="F83" s="672">
        <v>0.185819372534752</v>
      </c>
      <c r="G83" s="672">
        <v>0.11429925262927999</v>
      </c>
      <c r="H83" s="678">
        <v>3.0807740688324001</v>
      </c>
    </row>
    <row r="84" spans="1:8" x14ac:dyDescent="0.2">
      <c r="A84" s="2" t="s">
        <v>100</v>
      </c>
      <c r="B84" s="675">
        <v>41</v>
      </c>
      <c r="C84" s="672">
        <v>4.7899391502142001E-2</v>
      </c>
      <c r="D84" s="672">
        <v>0.13776095211505901</v>
      </c>
      <c r="E84" s="672">
        <v>0.28012478351593001</v>
      </c>
      <c r="F84" s="672">
        <v>0.44155913591384899</v>
      </c>
      <c r="G84" s="672">
        <v>9.2655718326568604E-2</v>
      </c>
      <c r="H84" s="678">
        <v>3.39331078529358</v>
      </c>
    </row>
    <row r="85" spans="1:8" x14ac:dyDescent="0.2">
      <c r="A85" s="2" t="s">
        <v>101</v>
      </c>
      <c r="B85" s="675">
        <v>101</v>
      </c>
      <c r="C85" s="672">
        <v>0.107447937130928</v>
      </c>
      <c r="D85" s="672">
        <v>0.20831751823425301</v>
      </c>
      <c r="E85" s="672">
        <v>0.37032830715179399</v>
      </c>
      <c r="F85" s="672">
        <v>0.23438841104507399</v>
      </c>
      <c r="G85" s="672">
        <v>7.9517826437950107E-2</v>
      </c>
      <c r="H85" s="678">
        <v>2.9702107906341602</v>
      </c>
    </row>
    <row r="86" spans="1:8" x14ac:dyDescent="0.2">
      <c r="A86" s="2" t="s">
        <v>102</v>
      </c>
      <c r="B86" s="675">
        <v>34</v>
      </c>
      <c r="C86" s="672">
        <v>8.7174966931343106E-2</v>
      </c>
      <c r="D86" s="672">
        <v>0.22639217972755399</v>
      </c>
      <c r="E86" s="672">
        <v>0.51322299242019698</v>
      </c>
      <c r="F86" s="672">
        <v>0.14371050894260401</v>
      </c>
      <c r="G86" s="672">
        <v>2.94993482530117E-2</v>
      </c>
      <c r="H86" s="678">
        <v>2.8019671440124498</v>
      </c>
    </row>
    <row r="87" spans="1:8" x14ac:dyDescent="0.2">
      <c r="A87" s="2" t="s">
        <v>103</v>
      </c>
      <c r="B87" s="675">
        <v>49</v>
      </c>
      <c r="C87" s="672">
        <v>0.14401894807815599</v>
      </c>
      <c r="D87" s="672">
        <v>0.17825904488563499</v>
      </c>
      <c r="E87" s="672">
        <v>0.50536954402923595</v>
      </c>
      <c r="F87" s="672">
        <v>0.14251321554183999</v>
      </c>
      <c r="G87" s="672">
        <v>2.983926422894E-2</v>
      </c>
      <c r="H87" s="678">
        <v>2.7358949184417698</v>
      </c>
    </row>
    <row r="88" spans="1:8" x14ac:dyDescent="0.2">
      <c r="A88" s="2" t="s">
        <v>104</v>
      </c>
      <c r="B88" s="675">
        <v>189</v>
      </c>
      <c r="C88" s="672">
        <v>0.11084172874689099</v>
      </c>
      <c r="D88" s="672">
        <v>0.28997710347175598</v>
      </c>
      <c r="E88" s="672">
        <v>0.339870005846024</v>
      </c>
      <c r="F88" s="672">
        <v>0.14601527154445601</v>
      </c>
      <c r="G88" s="672">
        <v>0.113295897841454</v>
      </c>
      <c r="H88" s="678">
        <v>2.8609464168548602</v>
      </c>
    </row>
    <row r="89" spans="1:8" x14ac:dyDescent="0.2">
      <c r="A89" s="5" t="s">
        <v>105</v>
      </c>
      <c r="B89" s="674" t="s">
        <v>1</v>
      </c>
      <c r="C89" s="671" t="s">
        <v>1</v>
      </c>
      <c r="D89" s="671" t="s">
        <v>1</v>
      </c>
      <c r="E89" s="671" t="s">
        <v>1</v>
      </c>
      <c r="F89" s="671" t="s">
        <v>1</v>
      </c>
      <c r="G89" s="671" t="s">
        <v>1</v>
      </c>
      <c r="H89" s="677" t="s">
        <v>1</v>
      </c>
    </row>
    <row r="90" spans="1:8" x14ac:dyDescent="0.2">
      <c r="A90" s="2" t="s">
        <v>106</v>
      </c>
      <c r="B90" s="675">
        <v>121</v>
      </c>
      <c r="C90" s="672">
        <v>0.10073282569646801</v>
      </c>
      <c r="D90" s="672">
        <v>0.24423788487911199</v>
      </c>
      <c r="E90" s="672">
        <v>0.39267835021018999</v>
      </c>
      <c r="F90" s="672">
        <v>0.13447028398513799</v>
      </c>
      <c r="G90" s="672">
        <v>0.12788064777851099</v>
      </c>
      <c r="H90" s="678">
        <v>2.9445281028747599</v>
      </c>
    </row>
    <row r="91" spans="1:8" x14ac:dyDescent="0.2">
      <c r="A91" s="2" t="s">
        <v>107</v>
      </c>
      <c r="B91" s="675">
        <v>244</v>
      </c>
      <c r="C91" s="672">
        <v>8.5909016430378002E-2</v>
      </c>
      <c r="D91" s="672">
        <v>0.290398448705673</v>
      </c>
      <c r="E91" s="672">
        <v>0.33834785223007202</v>
      </c>
      <c r="F91" s="672">
        <v>0.16023030877113301</v>
      </c>
      <c r="G91" s="672">
        <v>0.125114396214485</v>
      </c>
      <c r="H91" s="678">
        <v>2.94824266433716</v>
      </c>
    </row>
    <row r="92" spans="1:8" x14ac:dyDescent="0.2">
      <c r="A92" s="2" t="s">
        <v>108</v>
      </c>
      <c r="B92" s="675">
        <v>462</v>
      </c>
      <c r="C92" s="672">
        <v>8.7517865002155304E-2</v>
      </c>
      <c r="D92" s="672">
        <v>0.27110728621482799</v>
      </c>
      <c r="E92" s="672">
        <v>0.33587124943733199</v>
      </c>
      <c r="F92" s="672">
        <v>0.218050971627235</v>
      </c>
      <c r="G92" s="672">
        <v>8.7452612817287403E-2</v>
      </c>
      <c r="H92" s="678">
        <v>2.9468131065368701</v>
      </c>
    </row>
    <row r="93" spans="1:8" x14ac:dyDescent="0.2">
      <c r="A93" s="2" t="s">
        <v>109</v>
      </c>
      <c r="B93" s="675">
        <v>82</v>
      </c>
      <c r="C93" s="672">
        <v>0.18455070257186901</v>
      </c>
      <c r="D93" s="672">
        <v>0.22882758080959301</v>
      </c>
      <c r="E93" s="672">
        <v>0.281427443027496</v>
      </c>
      <c r="F93" s="672">
        <v>0.30021715164184598</v>
      </c>
      <c r="G93" s="672">
        <v>4.97713219374418E-3</v>
      </c>
      <c r="H93" s="678">
        <v>2.7122423648834202</v>
      </c>
    </row>
    <row r="94" spans="1:8" x14ac:dyDescent="0.2">
      <c r="A94" s="5" t="s">
        <v>110</v>
      </c>
      <c r="B94" s="674" t="s">
        <v>1</v>
      </c>
      <c r="C94" s="671" t="s">
        <v>1</v>
      </c>
      <c r="D94" s="671" t="s">
        <v>1</v>
      </c>
      <c r="E94" s="671" t="s">
        <v>1</v>
      </c>
      <c r="F94" s="671" t="s">
        <v>1</v>
      </c>
      <c r="G94" s="671" t="s">
        <v>1</v>
      </c>
      <c r="H94" s="677" t="s">
        <v>1</v>
      </c>
    </row>
    <row r="95" spans="1:8" x14ac:dyDescent="0.2">
      <c r="A95" s="2" t="s">
        <v>106</v>
      </c>
      <c r="B95" s="675">
        <v>195</v>
      </c>
      <c r="C95" s="672">
        <v>9.9714837968349498E-2</v>
      </c>
      <c r="D95" s="672">
        <v>0.262559354305267</v>
      </c>
      <c r="E95" s="672">
        <v>0.37059867382049599</v>
      </c>
      <c r="F95" s="672">
        <v>0.145637392997742</v>
      </c>
      <c r="G95" s="672">
        <v>0.121489726006985</v>
      </c>
      <c r="H95" s="678">
        <v>2.9266278743743901</v>
      </c>
    </row>
    <row r="96" spans="1:8" x14ac:dyDescent="0.2">
      <c r="A96" s="2" t="s">
        <v>107</v>
      </c>
      <c r="B96" s="675">
        <v>304</v>
      </c>
      <c r="C96" s="672">
        <v>7.7688574790954604E-2</v>
      </c>
      <c r="D96" s="672">
        <v>0.26302796602249101</v>
      </c>
      <c r="E96" s="672">
        <v>0.36526849865913402</v>
      </c>
      <c r="F96" s="672">
        <v>0.188016682863235</v>
      </c>
      <c r="G96" s="672">
        <v>0.105998270213604</v>
      </c>
      <c r="H96" s="678">
        <v>2.9816081523895299</v>
      </c>
    </row>
    <row r="97" spans="1:8" x14ac:dyDescent="0.2">
      <c r="A97" s="2" t="s">
        <v>108</v>
      </c>
      <c r="B97" s="675">
        <v>365</v>
      </c>
      <c r="C97" s="672">
        <v>9.99657958745956E-2</v>
      </c>
      <c r="D97" s="672">
        <v>0.292086541652679</v>
      </c>
      <c r="E97" s="672">
        <v>0.31030011177062999</v>
      </c>
      <c r="F97" s="672">
        <v>0.210522830486298</v>
      </c>
      <c r="G97" s="672">
        <v>8.7124735116958604E-2</v>
      </c>
      <c r="H97" s="678">
        <v>2.8927540779113801</v>
      </c>
    </row>
    <row r="98" spans="1:8" x14ac:dyDescent="0.2">
      <c r="A98" s="2" t="s">
        <v>109</v>
      </c>
      <c r="B98" s="675">
        <v>45</v>
      </c>
      <c r="C98" s="672">
        <v>0.208727806806564</v>
      </c>
      <c r="D98" s="672">
        <v>0.17285829782486001</v>
      </c>
      <c r="E98" s="672">
        <v>0.214084222912788</v>
      </c>
      <c r="F98" s="672">
        <v>0.39508724212646501</v>
      </c>
      <c r="G98" s="672">
        <v>9.2424461618065799E-3</v>
      </c>
      <c r="H98" s="678">
        <v>2.8232581615447998</v>
      </c>
    </row>
    <row r="99" spans="1:8" x14ac:dyDescent="0.2">
      <c r="A99" s="5" t="s">
        <v>111</v>
      </c>
      <c r="B99" s="674" t="s">
        <v>1</v>
      </c>
      <c r="C99" s="671" t="s">
        <v>1</v>
      </c>
      <c r="D99" s="671" t="s">
        <v>1</v>
      </c>
      <c r="E99" s="671" t="s">
        <v>1</v>
      </c>
      <c r="F99" s="671" t="s">
        <v>1</v>
      </c>
      <c r="G99" s="671" t="s">
        <v>1</v>
      </c>
      <c r="H99" s="677" t="s">
        <v>1</v>
      </c>
    </row>
    <row r="100" spans="1:8" x14ac:dyDescent="0.2">
      <c r="A100" s="2" t="s">
        <v>112</v>
      </c>
      <c r="B100" s="675">
        <v>68</v>
      </c>
      <c r="C100" s="672">
        <v>6.6964723169803606E-2</v>
      </c>
      <c r="D100" s="672">
        <v>0.248592644929886</v>
      </c>
      <c r="E100" s="672">
        <v>0.36041551828384399</v>
      </c>
      <c r="F100" s="672">
        <v>0.13549126684665699</v>
      </c>
      <c r="G100" s="672">
        <v>0.18853585422038999</v>
      </c>
      <c r="H100" s="678">
        <v>3.1300408840179399</v>
      </c>
    </row>
    <row r="101" spans="1:8" x14ac:dyDescent="0.2">
      <c r="A101" s="2" t="s">
        <v>113</v>
      </c>
      <c r="B101" s="675">
        <v>208</v>
      </c>
      <c r="C101" s="672">
        <v>0.14517338573932601</v>
      </c>
      <c r="D101" s="672">
        <v>0.28606316447258001</v>
      </c>
      <c r="E101" s="672">
        <v>0.32173743844032299</v>
      </c>
      <c r="F101" s="672">
        <v>0.18015742301940901</v>
      </c>
      <c r="G101" s="672">
        <v>6.6868595778942094E-2</v>
      </c>
      <c r="H101" s="678">
        <v>2.7374846935272199</v>
      </c>
    </row>
    <row r="102" spans="1:8" x14ac:dyDescent="0.2">
      <c r="A102" s="2" t="s">
        <v>114</v>
      </c>
      <c r="B102" s="675">
        <v>237</v>
      </c>
      <c r="C102" s="672">
        <v>0.101113706827164</v>
      </c>
      <c r="D102" s="672">
        <v>0.300573199987411</v>
      </c>
      <c r="E102" s="672">
        <v>0.36604708433151201</v>
      </c>
      <c r="F102" s="672">
        <v>0.182338461279869</v>
      </c>
      <c r="G102" s="672">
        <v>4.9927543848753003E-2</v>
      </c>
      <c r="H102" s="678">
        <v>2.7793929576873802</v>
      </c>
    </row>
    <row r="103" spans="1:8" x14ac:dyDescent="0.2">
      <c r="A103" s="2" t="s">
        <v>115</v>
      </c>
      <c r="B103" s="675">
        <v>147</v>
      </c>
      <c r="C103" s="672">
        <v>7.0682719349861103E-2</v>
      </c>
      <c r="D103" s="672">
        <v>0.27090781927108798</v>
      </c>
      <c r="E103" s="672">
        <v>0.386529982089996</v>
      </c>
      <c r="F103" s="672">
        <v>0.215079575777054</v>
      </c>
      <c r="G103" s="672">
        <v>5.6799922138452502E-2</v>
      </c>
      <c r="H103" s="678">
        <v>2.9164061546325701</v>
      </c>
    </row>
    <row r="104" spans="1:8" x14ac:dyDescent="0.2">
      <c r="A104" s="2" t="s">
        <v>116</v>
      </c>
      <c r="B104" s="675">
        <v>125</v>
      </c>
      <c r="C104" s="672">
        <v>6.2345609068870503E-2</v>
      </c>
      <c r="D104" s="672">
        <v>0.24872277677059201</v>
      </c>
      <c r="E104" s="672">
        <v>0.28347116708755499</v>
      </c>
      <c r="F104" s="672">
        <v>0.25797292590141302</v>
      </c>
      <c r="G104" s="672">
        <v>0.14748750627040899</v>
      </c>
      <c r="H104" s="678">
        <v>3.1795339584350599</v>
      </c>
    </row>
    <row r="105" spans="1:8" x14ac:dyDescent="0.2">
      <c r="A105" s="2" t="s">
        <v>117</v>
      </c>
      <c r="B105" s="675">
        <v>116</v>
      </c>
      <c r="C105" s="672">
        <v>0.103865891695023</v>
      </c>
      <c r="D105" s="672">
        <v>0.198156774044037</v>
      </c>
      <c r="E105" s="672">
        <v>0.37583380937576299</v>
      </c>
      <c r="F105" s="672">
        <v>0.20271050930023199</v>
      </c>
      <c r="G105" s="672">
        <v>0.119433008134365</v>
      </c>
      <c r="H105" s="678">
        <v>3.0356879234314</v>
      </c>
    </row>
    <row r="106" spans="1:8" x14ac:dyDescent="0.2">
      <c r="A106" s="2" t="s">
        <v>118</v>
      </c>
      <c r="B106" s="675">
        <v>77</v>
      </c>
      <c r="C106" s="672">
        <v>0.101210191845894</v>
      </c>
      <c r="D106" s="672">
        <v>0.228069081902504</v>
      </c>
      <c r="E106" s="672">
        <v>0.41288548707961997</v>
      </c>
      <c r="F106" s="672">
        <v>0.13884554803371399</v>
      </c>
      <c r="G106" s="672">
        <v>0.118989691138268</v>
      </c>
      <c r="H106" s="678">
        <v>2.9463355541229199</v>
      </c>
    </row>
    <row r="107" spans="1:8" x14ac:dyDescent="0.2">
      <c r="A107" s="5" t="s">
        <v>111</v>
      </c>
      <c r="B107" s="674" t="s">
        <v>1</v>
      </c>
      <c r="C107" s="671" t="s">
        <v>1</v>
      </c>
      <c r="D107" s="671" t="s">
        <v>1</v>
      </c>
      <c r="E107" s="671" t="s">
        <v>1</v>
      </c>
      <c r="F107" s="671" t="s">
        <v>1</v>
      </c>
      <c r="G107" s="671" t="s">
        <v>1</v>
      </c>
      <c r="H107" s="677" t="s">
        <v>1</v>
      </c>
    </row>
    <row r="108" spans="1:8" x14ac:dyDescent="0.2">
      <c r="A108" s="2" t="s">
        <v>119</v>
      </c>
      <c r="B108" s="675">
        <v>276</v>
      </c>
      <c r="C108" s="672">
        <v>0.118500396609306</v>
      </c>
      <c r="D108" s="672">
        <v>0.27328386902809099</v>
      </c>
      <c r="E108" s="672">
        <v>0.33492854237556502</v>
      </c>
      <c r="F108" s="672">
        <v>0.16492407023906699</v>
      </c>
      <c r="G108" s="672">
        <v>0.108363091945648</v>
      </c>
      <c r="H108" s="678">
        <v>2.8713655471801798</v>
      </c>
    </row>
    <row r="109" spans="1:8" x14ac:dyDescent="0.2">
      <c r="A109" s="2" t="s">
        <v>120</v>
      </c>
      <c r="B109" s="675">
        <v>318</v>
      </c>
      <c r="C109" s="672">
        <v>9.5707751810550704E-2</v>
      </c>
      <c r="D109" s="672">
        <v>0.27814301848411599</v>
      </c>
      <c r="E109" s="672">
        <v>0.37867403030395502</v>
      </c>
      <c r="F109" s="672">
        <v>0.194363638758659</v>
      </c>
      <c r="G109" s="672">
        <v>5.3111556917428998E-2</v>
      </c>
      <c r="H109" s="678">
        <v>2.8310282230377202</v>
      </c>
    </row>
    <row r="110" spans="1:8" x14ac:dyDescent="0.2">
      <c r="A110" s="2" t="s">
        <v>121</v>
      </c>
      <c r="B110" s="675">
        <v>191</v>
      </c>
      <c r="C110" s="672">
        <v>6.1309743672609301E-2</v>
      </c>
      <c r="D110" s="672">
        <v>0.276053607463837</v>
      </c>
      <c r="E110" s="672">
        <v>0.30628365278244002</v>
      </c>
      <c r="F110" s="672">
        <v>0.23964804410934401</v>
      </c>
      <c r="G110" s="672">
        <v>0.11670496314764001</v>
      </c>
      <c r="H110" s="678">
        <v>3.0743849277496298</v>
      </c>
    </row>
    <row r="111" spans="1:8" x14ac:dyDescent="0.2">
      <c r="A111" s="2" t="s">
        <v>122</v>
      </c>
      <c r="B111" s="675">
        <v>193</v>
      </c>
      <c r="C111" s="672">
        <v>0.102781876921654</v>
      </c>
      <c r="D111" s="672">
        <v>0.21036645770072901</v>
      </c>
      <c r="E111" s="672">
        <v>0.39095765352249101</v>
      </c>
      <c r="F111" s="672">
        <v>0.176641941070557</v>
      </c>
      <c r="G111" s="672">
        <v>0.119252055883408</v>
      </c>
      <c r="H111" s="678">
        <v>2.9992158412933301</v>
      </c>
    </row>
    <row r="112" spans="1:8" x14ac:dyDescent="0.2">
      <c r="A112" s="5" t="s">
        <v>111</v>
      </c>
      <c r="B112" s="674" t="s">
        <v>1</v>
      </c>
      <c r="C112" s="671" t="s">
        <v>1</v>
      </c>
      <c r="D112" s="671" t="s">
        <v>1</v>
      </c>
      <c r="E112" s="671" t="s">
        <v>1</v>
      </c>
      <c r="F112" s="671" t="s">
        <v>1</v>
      </c>
      <c r="G112" s="671" t="s">
        <v>1</v>
      </c>
      <c r="H112" s="677" t="s">
        <v>1</v>
      </c>
    </row>
    <row r="113" spans="1:8" x14ac:dyDescent="0.2">
      <c r="A113" s="2" t="s">
        <v>119</v>
      </c>
      <c r="B113" s="675">
        <v>276</v>
      </c>
      <c r="C113" s="672">
        <v>0.118500396609306</v>
      </c>
      <c r="D113" s="672">
        <v>0.27328386902809099</v>
      </c>
      <c r="E113" s="672">
        <v>0.33492854237556502</v>
      </c>
      <c r="F113" s="672">
        <v>0.16492407023906699</v>
      </c>
      <c r="G113" s="672">
        <v>0.108363091945648</v>
      </c>
      <c r="H113" s="678">
        <v>2.8713655471801798</v>
      </c>
    </row>
    <row r="114" spans="1:8" x14ac:dyDescent="0.2">
      <c r="A114" s="2" t="s">
        <v>123</v>
      </c>
      <c r="B114" s="675">
        <v>384</v>
      </c>
      <c r="C114" s="672">
        <v>8.88840407133102E-2</v>
      </c>
      <c r="D114" s="672">
        <v>0.28865119814872697</v>
      </c>
      <c r="E114" s="672">
        <v>0.374278783798218</v>
      </c>
      <c r="F114" s="672">
        <v>0.19549652934074399</v>
      </c>
      <c r="G114" s="672">
        <v>5.2689429372549099E-2</v>
      </c>
      <c r="H114" s="678">
        <v>2.8344562053680402</v>
      </c>
    </row>
    <row r="115" spans="1:8" x14ac:dyDescent="0.2">
      <c r="A115" s="2" t="s">
        <v>124</v>
      </c>
      <c r="B115" s="675">
        <v>318</v>
      </c>
      <c r="C115" s="672">
        <v>8.3130985498428303E-2</v>
      </c>
      <c r="D115" s="672">
        <v>0.229006558656693</v>
      </c>
      <c r="E115" s="672">
        <v>0.33872222900390597</v>
      </c>
      <c r="F115" s="672">
        <v>0.216166526079178</v>
      </c>
      <c r="G115" s="672">
        <v>0.13297368586063399</v>
      </c>
      <c r="H115" s="678">
        <v>3.0868453979492201</v>
      </c>
    </row>
    <row r="116" spans="1:8" x14ac:dyDescent="0.2">
      <c r="A116" s="5" t="s">
        <v>125</v>
      </c>
      <c r="B116" s="674" t="s">
        <v>1</v>
      </c>
      <c r="C116" s="671" t="s">
        <v>1</v>
      </c>
      <c r="D116" s="671" t="s">
        <v>1</v>
      </c>
      <c r="E116" s="671" t="s">
        <v>1</v>
      </c>
      <c r="F116" s="671" t="s">
        <v>1</v>
      </c>
      <c r="G116" s="671" t="s">
        <v>1</v>
      </c>
      <c r="H116" s="677" t="s">
        <v>1</v>
      </c>
    </row>
    <row r="117" spans="1:8" x14ac:dyDescent="0.2">
      <c r="A117" s="2" t="s">
        <v>126</v>
      </c>
      <c r="B117" s="675">
        <v>143</v>
      </c>
      <c r="C117" s="672">
        <v>0.106862850487232</v>
      </c>
      <c r="D117" s="672">
        <v>0.23695358633995101</v>
      </c>
      <c r="E117" s="672">
        <v>0.393646210432053</v>
      </c>
      <c r="F117" s="672">
        <v>0.14780861139297499</v>
      </c>
      <c r="G117" s="672">
        <v>0.11472874134779</v>
      </c>
      <c r="H117" s="678">
        <v>2.9265868663787802</v>
      </c>
    </row>
    <row r="118" spans="1:8" x14ac:dyDescent="0.2">
      <c r="A118" s="2" t="s">
        <v>127</v>
      </c>
      <c r="B118" s="675">
        <v>32</v>
      </c>
      <c r="C118" s="672">
        <v>5.69762177765369E-2</v>
      </c>
      <c r="D118" s="672">
        <v>0.30218586325645402</v>
      </c>
      <c r="E118" s="672">
        <v>0.344343692064285</v>
      </c>
      <c r="F118" s="672">
        <v>0.13078355789184601</v>
      </c>
      <c r="G118" s="672">
        <v>0.16571065783500699</v>
      </c>
      <c r="H118" s="678">
        <v>3.0460665225982702</v>
      </c>
    </row>
    <row r="119" spans="1:8" x14ac:dyDescent="0.2">
      <c r="A119" s="2" t="s">
        <v>128</v>
      </c>
      <c r="B119" s="675">
        <v>61</v>
      </c>
      <c r="C119" s="672">
        <v>7.5623162090778406E-2</v>
      </c>
      <c r="D119" s="672">
        <v>0.32728210091590898</v>
      </c>
      <c r="E119" s="672">
        <v>0.34495246410369901</v>
      </c>
      <c r="F119" s="672">
        <v>0.13352738320827501</v>
      </c>
      <c r="G119" s="672">
        <v>0.118614874780178</v>
      </c>
      <c r="H119" s="678">
        <v>2.8922286033630402</v>
      </c>
    </row>
    <row r="120" spans="1:8" x14ac:dyDescent="0.2">
      <c r="A120" s="2" t="s">
        <v>129</v>
      </c>
      <c r="B120" s="675">
        <v>129</v>
      </c>
      <c r="C120" s="672">
        <v>9.0981081128120395E-2</v>
      </c>
      <c r="D120" s="672">
        <v>0.282093495130539</v>
      </c>
      <c r="E120" s="672">
        <v>0.32433697581291199</v>
      </c>
      <c r="F120" s="672">
        <v>0.170465737581253</v>
      </c>
      <c r="G120" s="672">
        <v>0.13212271034717599</v>
      </c>
      <c r="H120" s="678">
        <v>2.9706554412841801</v>
      </c>
    </row>
    <row r="121" spans="1:8" x14ac:dyDescent="0.2">
      <c r="A121" s="2" t="s">
        <v>130</v>
      </c>
      <c r="B121" s="675">
        <v>135</v>
      </c>
      <c r="C121" s="672">
        <v>7.2479173541069003E-2</v>
      </c>
      <c r="D121" s="672">
        <v>0.22540378570556599</v>
      </c>
      <c r="E121" s="672">
        <v>0.38781410455703702</v>
      </c>
      <c r="F121" s="672">
        <v>0.224054545164108</v>
      </c>
      <c r="G121" s="672">
        <v>9.0248391032218905E-2</v>
      </c>
      <c r="H121" s="678">
        <v>3.0341892242431601</v>
      </c>
    </row>
    <row r="122" spans="1:8" x14ac:dyDescent="0.2">
      <c r="A122" s="2" t="s">
        <v>131</v>
      </c>
      <c r="B122" s="675">
        <v>95</v>
      </c>
      <c r="C122" s="672">
        <v>0.101237654685974</v>
      </c>
      <c r="D122" s="672">
        <v>0.384955614805222</v>
      </c>
      <c r="E122" s="672">
        <v>0.24707412719726601</v>
      </c>
      <c r="F122" s="672">
        <v>0.20573653280734999</v>
      </c>
      <c r="G122" s="672">
        <v>6.0996074229478801E-2</v>
      </c>
      <c r="H122" s="678">
        <v>2.7402977943420401</v>
      </c>
    </row>
    <row r="123" spans="1:8" x14ac:dyDescent="0.2">
      <c r="A123" s="2" t="s">
        <v>132</v>
      </c>
      <c r="B123" s="675">
        <v>44</v>
      </c>
      <c r="C123" s="672">
        <v>5.1577489823103E-2</v>
      </c>
      <c r="D123" s="672">
        <v>0.23901191353797899</v>
      </c>
      <c r="E123" s="672">
        <v>0.40418508648872398</v>
      </c>
      <c r="F123" s="672">
        <v>0.266027271747589</v>
      </c>
      <c r="G123" s="672">
        <v>3.9198245853185702E-2</v>
      </c>
      <c r="H123" s="678">
        <v>3.0022568702697798</v>
      </c>
    </row>
    <row r="124" spans="1:8" x14ac:dyDescent="0.2">
      <c r="A124" s="3" t="s">
        <v>133</v>
      </c>
      <c r="B124" s="676">
        <v>270</v>
      </c>
      <c r="C124" s="673">
        <v>0.127521961927414</v>
      </c>
      <c r="D124" s="673">
        <v>0.25227400660514798</v>
      </c>
      <c r="E124" s="673">
        <v>0.30553388595581099</v>
      </c>
      <c r="F124" s="673">
        <v>0.23237432539462999</v>
      </c>
      <c r="G124" s="673">
        <v>8.2295805215835599E-2</v>
      </c>
      <c r="H124" s="679">
        <v>2.88964796066284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431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83" t="s">
        <v>1</v>
      </c>
      <c r="C6" s="680" t="s">
        <v>1</v>
      </c>
      <c r="D6" s="680" t="s">
        <v>1</v>
      </c>
      <c r="E6" s="680" t="s">
        <v>1</v>
      </c>
      <c r="F6" s="680" t="s">
        <v>1</v>
      </c>
      <c r="G6" s="680" t="s">
        <v>1</v>
      </c>
      <c r="H6" s="686" t="s">
        <v>1</v>
      </c>
    </row>
    <row r="7" spans="1:8" x14ac:dyDescent="0.2">
      <c r="A7" s="2" t="s">
        <v>26</v>
      </c>
      <c r="B7" s="684">
        <v>1069</v>
      </c>
      <c r="C7" s="681">
        <v>0.622871994972229</v>
      </c>
      <c r="D7" s="681">
        <v>0.28860005736351002</v>
      </c>
      <c r="E7" s="681">
        <v>6.0695309191942201E-2</v>
      </c>
      <c r="F7" s="681">
        <v>1.6417693346738801E-2</v>
      </c>
      <c r="G7" s="681">
        <v>1.14149563014507E-2</v>
      </c>
      <c r="H7" s="687">
        <v>1.5049035549163801</v>
      </c>
    </row>
    <row r="8" spans="1:8" x14ac:dyDescent="0.2">
      <c r="A8" s="5" t="s">
        <v>27</v>
      </c>
      <c r="B8" s="683" t="s">
        <v>1</v>
      </c>
      <c r="C8" s="680" t="s">
        <v>1</v>
      </c>
      <c r="D8" s="680" t="s">
        <v>1</v>
      </c>
      <c r="E8" s="680" t="s">
        <v>1</v>
      </c>
      <c r="F8" s="680" t="s">
        <v>1</v>
      </c>
      <c r="G8" s="680" t="s">
        <v>1</v>
      </c>
      <c r="H8" s="686" t="s">
        <v>1</v>
      </c>
    </row>
    <row r="9" spans="1:8" x14ac:dyDescent="0.2">
      <c r="A9" s="2" t="s">
        <v>28</v>
      </c>
      <c r="B9" s="684">
        <v>369</v>
      </c>
      <c r="C9" s="681">
        <v>0.62771677970886197</v>
      </c>
      <c r="D9" s="681">
        <v>0.29271885752677901</v>
      </c>
      <c r="E9" s="681">
        <v>5.44500239193439E-2</v>
      </c>
      <c r="F9" s="681">
        <v>1.85018237680197E-2</v>
      </c>
      <c r="G9" s="681">
        <v>6.6125062294304397E-3</v>
      </c>
      <c r="H9" s="687">
        <v>1.4835743904113801</v>
      </c>
    </row>
    <row r="10" spans="1:8" x14ac:dyDescent="0.2">
      <c r="A10" s="2" t="s">
        <v>29</v>
      </c>
      <c r="B10" s="684">
        <v>45</v>
      </c>
      <c r="C10" s="681">
        <v>0.53343784809112504</v>
      </c>
      <c r="D10" s="681">
        <v>0.34249889850616499</v>
      </c>
      <c r="E10" s="681">
        <v>0.11563893407583201</v>
      </c>
      <c r="F10" s="681">
        <v>8.4243053570389696E-3</v>
      </c>
      <c r="G10" s="681">
        <v>0</v>
      </c>
      <c r="H10" s="687">
        <v>1.59904968738556</v>
      </c>
    </row>
    <row r="11" spans="1:8" x14ac:dyDescent="0.2">
      <c r="A11" s="2" t="s">
        <v>30</v>
      </c>
      <c r="B11" s="684">
        <v>148</v>
      </c>
      <c r="C11" s="681">
        <v>0.57563132047653198</v>
      </c>
      <c r="D11" s="681">
        <v>0.32400804758071899</v>
      </c>
      <c r="E11" s="681">
        <v>5.2960529923438998E-2</v>
      </c>
      <c r="F11" s="681">
        <v>2.4076992645859701E-2</v>
      </c>
      <c r="G11" s="681">
        <v>2.33230963349342E-2</v>
      </c>
      <c r="H11" s="687">
        <v>1.59545242786407</v>
      </c>
    </row>
    <row r="12" spans="1:8" x14ac:dyDescent="0.2">
      <c r="A12" s="2" t="s">
        <v>31</v>
      </c>
      <c r="B12" s="684">
        <v>190</v>
      </c>
      <c r="C12" s="681">
        <v>0.52889215946197499</v>
      </c>
      <c r="D12" s="681">
        <v>0.349861860275269</v>
      </c>
      <c r="E12" s="681">
        <v>8.13448801636696E-2</v>
      </c>
      <c r="F12" s="681">
        <v>2.34164167195559E-2</v>
      </c>
      <c r="G12" s="681">
        <v>1.6484713181853301E-2</v>
      </c>
      <c r="H12" s="687">
        <v>1.6487396955490099</v>
      </c>
    </row>
    <row r="13" spans="1:8" x14ac:dyDescent="0.2">
      <c r="A13" s="2" t="s">
        <v>32</v>
      </c>
      <c r="B13" s="684">
        <v>101</v>
      </c>
      <c r="C13" s="681">
        <v>0.73905503749847401</v>
      </c>
      <c r="D13" s="681">
        <v>0.16407345235347701</v>
      </c>
      <c r="E13" s="681">
        <v>7.2270967066287994E-2</v>
      </c>
      <c r="F13" s="681">
        <v>0</v>
      </c>
      <c r="G13" s="681">
        <v>2.46005561202765E-2</v>
      </c>
      <c r="H13" s="687">
        <v>1.4070175886154199</v>
      </c>
    </row>
    <row r="14" spans="1:8" x14ac:dyDescent="0.2">
      <c r="A14" s="2" t="s">
        <v>33</v>
      </c>
      <c r="B14" s="684">
        <v>179</v>
      </c>
      <c r="C14" s="681">
        <v>0.66390770673751798</v>
      </c>
      <c r="D14" s="681">
        <v>0.29838526248931901</v>
      </c>
      <c r="E14" s="681">
        <v>2.12700925767422E-2</v>
      </c>
      <c r="F14" s="681">
        <v>1.08261983841658E-2</v>
      </c>
      <c r="G14" s="681">
        <v>5.6107454001903499E-3</v>
      </c>
      <c r="H14" s="687">
        <v>1.39584708213806</v>
      </c>
    </row>
    <row r="15" spans="1:8" x14ac:dyDescent="0.2">
      <c r="A15" s="5" t="s">
        <v>34</v>
      </c>
      <c r="B15" s="683" t="s">
        <v>1</v>
      </c>
      <c r="C15" s="680" t="s">
        <v>1</v>
      </c>
      <c r="D15" s="680" t="s">
        <v>1</v>
      </c>
      <c r="E15" s="680" t="s">
        <v>1</v>
      </c>
      <c r="F15" s="680" t="s">
        <v>1</v>
      </c>
      <c r="G15" s="680" t="s">
        <v>1</v>
      </c>
      <c r="H15" s="686" t="s">
        <v>1</v>
      </c>
    </row>
    <row r="16" spans="1:8" x14ac:dyDescent="0.2">
      <c r="A16" s="2" t="s">
        <v>35</v>
      </c>
      <c r="B16" s="684">
        <v>671</v>
      </c>
      <c r="C16" s="681">
        <v>0.56924784183502197</v>
      </c>
      <c r="D16" s="681">
        <v>0.32950469851493802</v>
      </c>
      <c r="E16" s="681">
        <v>6.5617181360721602E-2</v>
      </c>
      <c r="F16" s="681">
        <v>2.25768201053143E-2</v>
      </c>
      <c r="G16" s="681">
        <v>1.30534209311008E-2</v>
      </c>
      <c r="H16" s="687">
        <v>1.58068323135376</v>
      </c>
    </row>
    <row r="17" spans="1:8" x14ac:dyDescent="0.2">
      <c r="A17" s="2" t="s">
        <v>36</v>
      </c>
      <c r="B17" s="684">
        <v>46</v>
      </c>
      <c r="C17" s="681">
        <v>0.61789649724960305</v>
      </c>
      <c r="D17" s="681">
        <v>0.267838984727859</v>
      </c>
      <c r="E17" s="681">
        <v>9.9484696984291104E-2</v>
      </c>
      <c r="F17" s="681">
        <v>1.4779853634536299E-2</v>
      </c>
      <c r="G17" s="681">
        <v>0</v>
      </c>
      <c r="H17" s="687">
        <v>1.51114797592163</v>
      </c>
    </row>
    <row r="18" spans="1:8" x14ac:dyDescent="0.2">
      <c r="A18" s="2" t="s">
        <v>37</v>
      </c>
      <c r="B18" s="684">
        <v>270</v>
      </c>
      <c r="C18" s="681">
        <v>0.717867732048035</v>
      </c>
      <c r="D18" s="681">
        <v>0.208106249570847</v>
      </c>
      <c r="E18" s="681">
        <v>5.2126049995422398E-2</v>
      </c>
      <c r="F18" s="681">
        <v>5.9898504987359004E-3</v>
      </c>
      <c r="G18" s="681">
        <v>1.5910111367702501E-2</v>
      </c>
      <c r="H18" s="687">
        <v>1.3939683437347401</v>
      </c>
    </row>
    <row r="19" spans="1:8" x14ac:dyDescent="0.2">
      <c r="A19" s="2" t="s">
        <v>38</v>
      </c>
      <c r="B19" s="684">
        <v>57</v>
      </c>
      <c r="C19" s="681">
        <v>0.77374976873397805</v>
      </c>
      <c r="D19" s="681">
        <v>0.215889573097229</v>
      </c>
      <c r="E19" s="681">
        <v>1.03606563061476E-2</v>
      </c>
      <c r="F19" s="681">
        <v>0</v>
      </c>
      <c r="G19" s="681">
        <v>0</v>
      </c>
      <c r="H19" s="687">
        <v>1.23661088943481</v>
      </c>
    </row>
    <row r="20" spans="1:8" x14ac:dyDescent="0.2">
      <c r="A20" s="5" t="s">
        <v>39</v>
      </c>
      <c r="B20" s="683" t="s">
        <v>1</v>
      </c>
      <c r="C20" s="680" t="s">
        <v>1</v>
      </c>
      <c r="D20" s="680" t="s">
        <v>1</v>
      </c>
      <c r="E20" s="680" t="s">
        <v>1</v>
      </c>
      <c r="F20" s="680" t="s">
        <v>1</v>
      </c>
      <c r="G20" s="680" t="s">
        <v>1</v>
      </c>
      <c r="H20" s="686" t="s">
        <v>1</v>
      </c>
    </row>
    <row r="21" spans="1:8" x14ac:dyDescent="0.2">
      <c r="A21" s="2" t="s">
        <v>35</v>
      </c>
      <c r="B21" s="684">
        <v>671</v>
      </c>
      <c r="C21" s="681">
        <v>0.56924784183502197</v>
      </c>
      <c r="D21" s="681">
        <v>0.32950469851493802</v>
      </c>
      <c r="E21" s="681">
        <v>6.5617181360721602E-2</v>
      </c>
      <c r="F21" s="681">
        <v>2.25768201053143E-2</v>
      </c>
      <c r="G21" s="681">
        <v>1.30534209311008E-2</v>
      </c>
      <c r="H21" s="687">
        <v>1.58068323135376</v>
      </c>
    </row>
    <row r="22" spans="1:8" x14ac:dyDescent="0.2">
      <c r="A22" s="2" t="s">
        <v>40</v>
      </c>
      <c r="B22" s="684">
        <v>20</v>
      </c>
      <c r="C22" s="681" t="s">
        <v>1</v>
      </c>
      <c r="D22" s="681" t="s">
        <v>1</v>
      </c>
      <c r="E22" s="681" t="s">
        <v>1</v>
      </c>
      <c r="F22" s="681" t="s">
        <v>1</v>
      </c>
      <c r="G22" s="681" t="s">
        <v>1</v>
      </c>
      <c r="H22" s="687" t="s">
        <v>1</v>
      </c>
    </row>
    <row r="23" spans="1:8" x14ac:dyDescent="0.2">
      <c r="A23" s="2" t="s">
        <v>41</v>
      </c>
      <c r="B23" s="684">
        <v>23</v>
      </c>
      <c r="C23" s="681" t="s">
        <v>1</v>
      </c>
      <c r="D23" s="681" t="s">
        <v>1</v>
      </c>
      <c r="E23" s="681" t="s">
        <v>1</v>
      </c>
      <c r="F23" s="681" t="s">
        <v>1</v>
      </c>
      <c r="G23" s="681" t="s">
        <v>1</v>
      </c>
      <c r="H23" s="687" t="s">
        <v>1</v>
      </c>
    </row>
    <row r="24" spans="1:8" x14ac:dyDescent="0.2">
      <c r="A24" s="2" t="s">
        <v>42</v>
      </c>
      <c r="B24" s="684">
        <v>3</v>
      </c>
      <c r="C24" s="681" t="s">
        <v>1</v>
      </c>
      <c r="D24" s="681" t="s">
        <v>1</v>
      </c>
      <c r="E24" s="681" t="s">
        <v>1</v>
      </c>
      <c r="F24" s="681" t="s">
        <v>1</v>
      </c>
      <c r="G24" s="681" t="s">
        <v>1</v>
      </c>
      <c r="H24" s="687" t="s">
        <v>1</v>
      </c>
    </row>
    <row r="25" spans="1:8" x14ac:dyDescent="0.2">
      <c r="A25" s="2" t="s">
        <v>43</v>
      </c>
      <c r="B25" s="684">
        <v>3</v>
      </c>
      <c r="C25" s="681" t="s">
        <v>1</v>
      </c>
      <c r="D25" s="681" t="s">
        <v>1</v>
      </c>
      <c r="E25" s="681" t="s">
        <v>1</v>
      </c>
      <c r="F25" s="681" t="s">
        <v>1</v>
      </c>
      <c r="G25" s="681" t="s">
        <v>1</v>
      </c>
      <c r="H25" s="687" t="s">
        <v>1</v>
      </c>
    </row>
    <row r="26" spans="1:8" x14ac:dyDescent="0.2">
      <c r="A26" s="2" t="s">
        <v>37</v>
      </c>
      <c r="B26" s="684">
        <v>270</v>
      </c>
      <c r="C26" s="681">
        <v>0.717867732048035</v>
      </c>
      <c r="D26" s="681">
        <v>0.208106249570847</v>
      </c>
      <c r="E26" s="681">
        <v>5.2126049995422398E-2</v>
      </c>
      <c r="F26" s="681">
        <v>5.9898504987359004E-3</v>
      </c>
      <c r="G26" s="681">
        <v>1.5910111367702501E-2</v>
      </c>
      <c r="H26" s="687">
        <v>1.3939683437347401</v>
      </c>
    </row>
    <row r="27" spans="1:8" x14ac:dyDescent="0.2">
      <c r="A27" s="2" t="s">
        <v>44</v>
      </c>
      <c r="B27" s="684">
        <v>10</v>
      </c>
      <c r="C27" s="681" t="s">
        <v>1</v>
      </c>
      <c r="D27" s="681" t="s">
        <v>1</v>
      </c>
      <c r="E27" s="681" t="s">
        <v>1</v>
      </c>
      <c r="F27" s="681" t="s">
        <v>1</v>
      </c>
      <c r="G27" s="681" t="s">
        <v>1</v>
      </c>
      <c r="H27" s="687" t="s">
        <v>1</v>
      </c>
    </row>
    <row r="28" spans="1:8" x14ac:dyDescent="0.2">
      <c r="A28" s="2" t="s">
        <v>45</v>
      </c>
      <c r="B28" s="684">
        <v>44</v>
      </c>
      <c r="C28" s="681">
        <v>0.73439109325408902</v>
      </c>
      <c r="D28" s="681">
        <v>0.25238379836082497</v>
      </c>
      <c r="E28" s="681">
        <v>1.3225118629634399E-2</v>
      </c>
      <c r="F28" s="681">
        <v>0</v>
      </c>
      <c r="G28" s="681">
        <v>0</v>
      </c>
      <c r="H28" s="687">
        <v>1.2788339853286701</v>
      </c>
    </row>
    <row r="29" spans="1:8" x14ac:dyDescent="0.2">
      <c r="A29" s="5" t="s">
        <v>46</v>
      </c>
      <c r="B29" s="683" t="s">
        <v>1</v>
      </c>
      <c r="C29" s="680" t="s">
        <v>1</v>
      </c>
      <c r="D29" s="680" t="s">
        <v>1</v>
      </c>
      <c r="E29" s="680" t="s">
        <v>1</v>
      </c>
      <c r="F29" s="680" t="s">
        <v>1</v>
      </c>
      <c r="G29" s="680" t="s">
        <v>1</v>
      </c>
      <c r="H29" s="686" t="s">
        <v>1</v>
      </c>
    </row>
    <row r="30" spans="1:8" x14ac:dyDescent="0.2">
      <c r="A30" s="2" t="s">
        <v>47</v>
      </c>
      <c r="B30" s="684">
        <v>67</v>
      </c>
      <c r="C30" s="681">
        <v>0.61834275722503695</v>
      </c>
      <c r="D30" s="681">
        <v>0.247548922896385</v>
      </c>
      <c r="E30" s="681">
        <v>0.10368915647268299</v>
      </c>
      <c r="F30" s="681">
        <v>0</v>
      </c>
      <c r="G30" s="681">
        <v>3.04191391915083E-2</v>
      </c>
      <c r="H30" s="687">
        <v>1.57660377025604</v>
      </c>
    </row>
    <row r="31" spans="1:8" x14ac:dyDescent="0.2">
      <c r="A31" s="2" t="s">
        <v>48</v>
      </c>
      <c r="B31" s="684">
        <v>265</v>
      </c>
      <c r="C31" s="681">
        <v>0.72546154260635398</v>
      </c>
      <c r="D31" s="681">
        <v>0.19855868816375699</v>
      </c>
      <c r="E31" s="681">
        <v>5.9860039502382299E-2</v>
      </c>
      <c r="F31" s="681">
        <v>6.2250820919871304E-3</v>
      </c>
      <c r="G31" s="681">
        <v>9.8946625366807001E-3</v>
      </c>
      <c r="H31" s="687">
        <v>1.37653267383575</v>
      </c>
    </row>
    <row r="32" spans="1:8" x14ac:dyDescent="0.2">
      <c r="A32" s="2" t="s">
        <v>49</v>
      </c>
      <c r="B32" s="684">
        <v>185</v>
      </c>
      <c r="C32" s="681">
        <v>0.54866307973861705</v>
      </c>
      <c r="D32" s="681">
        <v>0.32007902860641502</v>
      </c>
      <c r="E32" s="681">
        <v>8.9010596275329604E-2</v>
      </c>
      <c r="F32" s="681">
        <v>3.78648228943348E-2</v>
      </c>
      <c r="G32" s="681">
        <v>4.3824953027069603E-3</v>
      </c>
      <c r="H32" s="687">
        <v>1.6292246580123899</v>
      </c>
    </row>
    <row r="33" spans="1:8" x14ac:dyDescent="0.2">
      <c r="A33" s="2" t="s">
        <v>50</v>
      </c>
      <c r="B33" s="684">
        <v>464</v>
      </c>
      <c r="C33" s="681">
        <v>0.55514085292816195</v>
      </c>
      <c r="D33" s="681">
        <v>0.36665216088295</v>
      </c>
      <c r="E33" s="681">
        <v>4.1854821145534502E-2</v>
      </c>
      <c r="F33" s="681">
        <v>2.35386826097965E-2</v>
      </c>
      <c r="G33" s="681">
        <v>1.28134964033961E-2</v>
      </c>
      <c r="H33" s="687">
        <v>1.57223188877106</v>
      </c>
    </row>
    <row r="34" spans="1:8" x14ac:dyDescent="0.2">
      <c r="A34" s="5" t="s">
        <v>51</v>
      </c>
      <c r="B34" s="683" t="s">
        <v>1</v>
      </c>
      <c r="C34" s="680" t="s">
        <v>1</v>
      </c>
      <c r="D34" s="680" t="s">
        <v>1</v>
      </c>
      <c r="E34" s="680" t="s">
        <v>1</v>
      </c>
      <c r="F34" s="680" t="s">
        <v>1</v>
      </c>
      <c r="G34" s="680" t="s">
        <v>1</v>
      </c>
      <c r="H34" s="686" t="s">
        <v>1</v>
      </c>
    </row>
    <row r="35" spans="1:8" x14ac:dyDescent="0.2">
      <c r="A35" s="2" t="s">
        <v>52</v>
      </c>
      <c r="B35" s="684">
        <v>373</v>
      </c>
      <c r="C35" s="681">
        <v>0.64424335956573497</v>
      </c>
      <c r="D35" s="681">
        <v>0.26182484626769997</v>
      </c>
      <c r="E35" s="681">
        <v>6.5489307045936598E-2</v>
      </c>
      <c r="F35" s="681">
        <v>1.72946229577065E-2</v>
      </c>
      <c r="G35" s="681">
        <v>1.1147854849696199E-2</v>
      </c>
      <c r="H35" s="687">
        <v>1.48927879333496</v>
      </c>
    </row>
    <row r="36" spans="1:8" x14ac:dyDescent="0.2">
      <c r="A36" s="2" t="s">
        <v>53</v>
      </c>
      <c r="B36" s="684">
        <v>438</v>
      </c>
      <c r="C36" s="681">
        <v>0.59969186782836903</v>
      </c>
      <c r="D36" s="681">
        <v>0.31059896945953402</v>
      </c>
      <c r="E36" s="681">
        <v>6.2351960688829401E-2</v>
      </c>
      <c r="F36" s="681">
        <v>1.6775881871581098E-2</v>
      </c>
      <c r="G36" s="681">
        <v>1.0581322945654399E-2</v>
      </c>
      <c r="H36" s="687">
        <v>1.5279557704925499</v>
      </c>
    </row>
    <row r="37" spans="1:8" x14ac:dyDescent="0.2">
      <c r="A37" s="2" t="s">
        <v>54</v>
      </c>
      <c r="B37" s="684">
        <v>134</v>
      </c>
      <c r="C37" s="681">
        <v>0.57846415042877197</v>
      </c>
      <c r="D37" s="681">
        <v>0.34332096576690702</v>
      </c>
      <c r="E37" s="681">
        <v>4.8957452178001397E-2</v>
      </c>
      <c r="F37" s="681">
        <v>2.1993117406964299E-2</v>
      </c>
      <c r="G37" s="681">
        <v>7.2642900049686397E-3</v>
      </c>
      <c r="H37" s="687">
        <v>1.53627240657806</v>
      </c>
    </row>
    <row r="38" spans="1:8" x14ac:dyDescent="0.2">
      <c r="A38" s="2" t="s">
        <v>55</v>
      </c>
      <c r="B38" s="684">
        <v>115</v>
      </c>
      <c r="C38" s="681">
        <v>0.62720179557800304</v>
      </c>
      <c r="D38" s="681">
        <v>0.31165710091590898</v>
      </c>
      <c r="E38" s="681">
        <v>3.3100977540016202E-2</v>
      </c>
      <c r="F38" s="681">
        <v>4.6215350739657896E-3</v>
      </c>
      <c r="G38" s="681">
        <v>2.3418597877025601E-2</v>
      </c>
      <c r="H38" s="687">
        <v>1.4853980541229199</v>
      </c>
    </row>
    <row r="39" spans="1:8" x14ac:dyDescent="0.2">
      <c r="A39" s="5" t="s">
        <v>56</v>
      </c>
      <c r="B39" s="683" t="s">
        <v>1</v>
      </c>
      <c r="C39" s="680" t="s">
        <v>1</v>
      </c>
      <c r="D39" s="680" t="s">
        <v>1</v>
      </c>
      <c r="E39" s="680" t="s">
        <v>1</v>
      </c>
      <c r="F39" s="680" t="s">
        <v>1</v>
      </c>
      <c r="G39" s="680" t="s">
        <v>1</v>
      </c>
      <c r="H39" s="686" t="s">
        <v>1</v>
      </c>
    </row>
    <row r="40" spans="1:8" x14ac:dyDescent="0.2">
      <c r="A40" s="2" t="s">
        <v>57</v>
      </c>
      <c r="B40" s="684">
        <v>924</v>
      </c>
      <c r="C40" s="681">
        <v>0.59808123111724898</v>
      </c>
      <c r="D40" s="681">
        <v>0.30724510550499001</v>
      </c>
      <c r="E40" s="681">
        <v>6.8293944001197801E-2</v>
      </c>
      <c r="F40" s="681">
        <v>1.56174078583717E-2</v>
      </c>
      <c r="G40" s="681">
        <v>1.0762338526547E-2</v>
      </c>
      <c r="H40" s="687">
        <v>1.53373456001282</v>
      </c>
    </row>
    <row r="41" spans="1:8" x14ac:dyDescent="0.2">
      <c r="A41" s="2" t="s">
        <v>58</v>
      </c>
      <c r="B41" s="684">
        <v>110</v>
      </c>
      <c r="C41" s="681">
        <v>0.745799720287323</v>
      </c>
      <c r="D41" s="681">
        <v>0.21181301772594499</v>
      </c>
      <c r="E41" s="681">
        <v>2.0445579662918999E-2</v>
      </c>
      <c r="F41" s="681">
        <v>2.1941713988781E-2</v>
      </c>
      <c r="G41" s="681">
        <v>0</v>
      </c>
      <c r="H41" s="687">
        <v>1.3185293674469001</v>
      </c>
    </row>
    <row r="42" spans="1:8" x14ac:dyDescent="0.2">
      <c r="A42" s="5" t="s">
        <v>59</v>
      </c>
      <c r="B42" s="683" t="s">
        <v>1</v>
      </c>
      <c r="C42" s="680" t="s">
        <v>1</v>
      </c>
      <c r="D42" s="680" t="s">
        <v>1</v>
      </c>
      <c r="E42" s="680" t="s">
        <v>1</v>
      </c>
      <c r="F42" s="680" t="s">
        <v>1</v>
      </c>
      <c r="G42" s="680" t="s">
        <v>1</v>
      </c>
      <c r="H42" s="686" t="s">
        <v>1</v>
      </c>
    </row>
    <row r="43" spans="1:8" x14ac:dyDescent="0.2">
      <c r="A43" s="2" t="s">
        <v>60</v>
      </c>
      <c r="B43" s="684">
        <v>814</v>
      </c>
      <c r="C43" s="681">
        <v>0.59534645080566395</v>
      </c>
      <c r="D43" s="681">
        <v>0.30333432555198703</v>
      </c>
      <c r="E43" s="681">
        <v>7.4262090027332306E-2</v>
      </c>
      <c r="F43" s="681">
        <v>1.58648230135441E-2</v>
      </c>
      <c r="G43" s="681">
        <v>1.11922947689891E-2</v>
      </c>
      <c r="H43" s="687">
        <v>1.54422211647034</v>
      </c>
    </row>
    <row r="44" spans="1:8" x14ac:dyDescent="0.2">
      <c r="A44" s="2" t="s">
        <v>61</v>
      </c>
      <c r="B44" s="684">
        <v>142</v>
      </c>
      <c r="C44" s="681">
        <v>0.63998943567276001</v>
      </c>
      <c r="D44" s="681">
        <v>0.32088050246238697</v>
      </c>
      <c r="E44" s="681">
        <v>1.36512825265527E-2</v>
      </c>
      <c r="F44" s="681">
        <v>2.0312136039137799E-2</v>
      </c>
      <c r="G44" s="681">
        <v>5.16665820032358E-3</v>
      </c>
      <c r="H44" s="687">
        <v>1.4297860860824601</v>
      </c>
    </row>
    <row r="45" spans="1:8" x14ac:dyDescent="0.2">
      <c r="A45" s="2" t="s">
        <v>62</v>
      </c>
      <c r="B45" s="684">
        <v>94</v>
      </c>
      <c r="C45" s="681">
        <v>0.75686615705490101</v>
      </c>
      <c r="D45" s="681">
        <v>0.20193241536617301</v>
      </c>
      <c r="E45" s="681">
        <v>2.3311154916882501E-2</v>
      </c>
      <c r="F45" s="681">
        <v>1.7890276387333901E-2</v>
      </c>
      <c r="G45" s="681">
        <v>0</v>
      </c>
      <c r="H45" s="687">
        <v>1.3022255897521999</v>
      </c>
    </row>
    <row r="46" spans="1:8" x14ac:dyDescent="0.2">
      <c r="A46" s="5" t="s">
        <v>63</v>
      </c>
      <c r="B46" s="683" t="s">
        <v>1</v>
      </c>
      <c r="C46" s="680" t="s">
        <v>1</v>
      </c>
      <c r="D46" s="680" t="s">
        <v>1</v>
      </c>
      <c r="E46" s="680" t="s">
        <v>1</v>
      </c>
      <c r="F46" s="680" t="s">
        <v>1</v>
      </c>
      <c r="G46" s="680" t="s">
        <v>1</v>
      </c>
      <c r="H46" s="686" t="s">
        <v>1</v>
      </c>
    </row>
    <row r="47" spans="1:8" x14ac:dyDescent="0.2">
      <c r="A47" s="2" t="s">
        <v>64</v>
      </c>
      <c r="B47" s="684">
        <v>126</v>
      </c>
      <c r="C47" s="681">
        <v>0.63231509923934903</v>
      </c>
      <c r="D47" s="681">
        <v>0.30333393812179599</v>
      </c>
      <c r="E47" s="681">
        <v>3.0767800286412201E-2</v>
      </c>
      <c r="F47" s="681">
        <v>1.4408894814550899E-2</v>
      </c>
      <c r="G47" s="681">
        <v>1.9174247980117801E-2</v>
      </c>
      <c r="H47" s="687">
        <v>1.4847931861877399</v>
      </c>
    </row>
    <row r="48" spans="1:8" x14ac:dyDescent="0.2">
      <c r="A48" s="2" t="s">
        <v>65</v>
      </c>
      <c r="B48" s="684">
        <v>73</v>
      </c>
      <c r="C48" s="681">
        <v>0.49717742204666099</v>
      </c>
      <c r="D48" s="681">
        <v>0.354977637529373</v>
      </c>
      <c r="E48" s="681">
        <v>8.47122967243195E-2</v>
      </c>
      <c r="F48" s="681">
        <v>5.0510942935943597E-2</v>
      </c>
      <c r="G48" s="681">
        <v>1.2621709145605601E-2</v>
      </c>
      <c r="H48" s="687">
        <v>1.7264218330383301</v>
      </c>
    </row>
    <row r="49" spans="1:8" x14ac:dyDescent="0.2">
      <c r="A49" s="2" t="s">
        <v>66</v>
      </c>
      <c r="B49" s="684">
        <v>142</v>
      </c>
      <c r="C49" s="681">
        <v>0.64090842008590698</v>
      </c>
      <c r="D49" s="681">
        <v>0.28503581881523099</v>
      </c>
      <c r="E49" s="681">
        <v>5.61721362173557E-2</v>
      </c>
      <c r="F49" s="681">
        <v>1.5837017446756401E-2</v>
      </c>
      <c r="G49" s="681">
        <v>2.0465792622417199E-3</v>
      </c>
      <c r="H49" s="687">
        <v>1.4530774354934699</v>
      </c>
    </row>
    <row r="50" spans="1:8" x14ac:dyDescent="0.2">
      <c r="A50" s="2" t="s">
        <v>67</v>
      </c>
      <c r="B50" s="684">
        <v>126</v>
      </c>
      <c r="C50" s="681">
        <v>0.59013009071350098</v>
      </c>
      <c r="D50" s="681">
        <v>0.288140118122101</v>
      </c>
      <c r="E50" s="681">
        <v>7.6098963618278503E-2</v>
      </c>
      <c r="F50" s="681">
        <v>4.5630801469087601E-2</v>
      </c>
      <c r="G50" s="681">
        <v>0</v>
      </c>
      <c r="H50" s="687">
        <v>1.57723045349121</v>
      </c>
    </row>
    <row r="51" spans="1:8" x14ac:dyDescent="0.2">
      <c r="A51" s="2" t="s">
        <v>68</v>
      </c>
      <c r="B51" s="684">
        <v>137</v>
      </c>
      <c r="C51" s="681">
        <v>0.65391170978546098</v>
      </c>
      <c r="D51" s="681">
        <v>0.28534129261970498</v>
      </c>
      <c r="E51" s="681">
        <v>5.8359574526548399E-2</v>
      </c>
      <c r="F51" s="681">
        <v>2.3874233011156299E-3</v>
      </c>
      <c r="G51" s="681">
        <v>0</v>
      </c>
      <c r="H51" s="687">
        <v>1.4092227220535301</v>
      </c>
    </row>
    <row r="52" spans="1:8" x14ac:dyDescent="0.2">
      <c r="A52" s="2" t="s">
        <v>69</v>
      </c>
      <c r="B52" s="684">
        <v>102</v>
      </c>
      <c r="C52" s="681">
        <v>0.58458286523819003</v>
      </c>
      <c r="D52" s="681">
        <v>0.30725330114364602</v>
      </c>
      <c r="E52" s="681">
        <v>7.4235506355762496E-2</v>
      </c>
      <c r="F52" s="681">
        <v>0</v>
      </c>
      <c r="G52" s="681">
        <v>3.3928345888853101E-2</v>
      </c>
      <c r="H52" s="687">
        <v>1.5914376974105799</v>
      </c>
    </row>
    <row r="53" spans="1:8" x14ac:dyDescent="0.2">
      <c r="A53" s="2" t="s">
        <v>70</v>
      </c>
      <c r="B53" s="684">
        <v>62</v>
      </c>
      <c r="C53" s="681">
        <v>0.64826482534408603</v>
      </c>
      <c r="D53" s="681">
        <v>0.25615260004997298</v>
      </c>
      <c r="E53" s="681">
        <v>7.7211484313011197E-2</v>
      </c>
      <c r="F53" s="681">
        <v>0</v>
      </c>
      <c r="G53" s="681">
        <v>1.8371080979704899E-2</v>
      </c>
      <c r="H53" s="687">
        <v>1.4840599298477199</v>
      </c>
    </row>
    <row r="54" spans="1:8" x14ac:dyDescent="0.2">
      <c r="A54" s="2" t="s">
        <v>71</v>
      </c>
      <c r="B54" s="684">
        <v>101</v>
      </c>
      <c r="C54" s="681">
        <v>0.63732898235321001</v>
      </c>
      <c r="D54" s="681">
        <v>0.27704256772995001</v>
      </c>
      <c r="E54" s="681">
        <v>5.1101040095090901E-2</v>
      </c>
      <c r="F54" s="681">
        <v>2.70093679428101E-2</v>
      </c>
      <c r="G54" s="681">
        <v>7.5180372223258001E-3</v>
      </c>
      <c r="H54" s="687">
        <v>1.49034488201141</v>
      </c>
    </row>
    <row r="55" spans="1:8" x14ac:dyDescent="0.2">
      <c r="A55" s="2" t="s">
        <v>72</v>
      </c>
      <c r="B55" s="684">
        <v>58</v>
      </c>
      <c r="C55" s="681">
        <v>0.51580774784088101</v>
      </c>
      <c r="D55" s="681">
        <v>0.36604702472686801</v>
      </c>
      <c r="E55" s="681">
        <v>0.107096239924431</v>
      </c>
      <c r="F55" s="681">
        <v>1.1048999615013599E-2</v>
      </c>
      <c r="G55" s="681">
        <v>0</v>
      </c>
      <c r="H55" s="687">
        <v>1.61338651180267</v>
      </c>
    </row>
    <row r="56" spans="1:8" x14ac:dyDescent="0.2">
      <c r="A56" s="2" t="s">
        <v>73</v>
      </c>
      <c r="B56" s="684">
        <v>142</v>
      </c>
      <c r="C56" s="681">
        <v>0.72473800182342496</v>
      </c>
      <c r="D56" s="681">
        <v>0.22222325205802901</v>
      </c>
      <c r="E56" s="681">
        <v>3.1598817557096502E-2</v>
      </c>
      <c r="F56" s="681">
        <v>0</v>
      </c>
      <c r="G56" s="681">
        <v>2.1439934149384499E-2</v>
      </c>
      <c r="H56" s="687">
        <v>1.3711806535720801</v>
      </c>
    </row>
    <row r="57" spans="1:8" x14ac:dyDescent="0.2">
      <c r="A57" s="5" t="s">
        <v>74</v>
      </c>
      <c r="B57" s="683" t="s">
        <v>1</v>
      </c>
      <c r="C57" s="680" t="s">
        <v>1</v>
      </c>
      <c r="D57" s="680" t="s">
        <v>1</v>
      </c>
      <c r="E57" s="680" t="s">
        <v>1</v>
      </c>
      <c r="F57" s="680" t="s">
        <v>1</v>
      </c>
      <c r="G57" s="680" t="s">
        <v>1</v>
      </c>
      <c r="H57" s="686" t="s">
        <v>1</v>
      </c>
    </row>
    <row r="58" spans="1:8" x14ac:dyDescent="0.2">
      <c r="A58" s="2" t="s">
        <v>75</v>
      </c>
      <c r="B58" s="684">
        <v>126</v>
      </c>
      <c r="C58" s="681">
        <v>0.63231509923934903</v>
      </c>
      <c r="D58" s="681">
        <v>0.30333393812179599</v>
      </c>
      <c r="E58" s="681">
        <v>3.0767800286412201E-2</v>
      </c>
      <c r="F58" s="681">
        <v>1.4408894814550899E-2</v>
      </c>
      <c r="G58" s="681">
        <v>1.9174247980117801E-2</v>
      </c>
      <c r="H58" s="687">
        <v>1.4847931861877399</v>
      </c>
    </row>
    <row r="59" spans="1:8" x14ac:dyDescent="0.2">
      <c r="A59" s="2" t="s">
        <v>76</v>
      </c>
      <c r="B59" s="684">
        <v>635</v>
      </c>
      <c r="C59" s="681">
        <v>0.62258642911911</v>
      </c>
      <c r="D59" s="681">
        <v>0.30041569471359297</v>
      </c>
      <c r="E59" s="681">
        <v>5.1568709313869497E-2</v>
      </c>
      <c r="F59" s="681">
        <v>1.6104130074381801E-2</v>
      </c>
      <c r="G59" s="681">
        <v>9.3250023201107996E-3</v>
      </c>
      <c r="H59" s="687">
        <v>1.4891655445098899</v>
      </c>
    </row>
    <row r="60" spans="1:8" x14ac:dyDescent="0.2">
      <c r="A60" s="2" t="s">
        <v>77</v>
      </c>
      <c r="B60" s="684">
        <v>211</v>
      </c>
      <c r="C60" s="681">
        <v>0.63553738594055198</v>
      </c>
      <c r="D60" s="681">
        <v>0.245869144797325</v>
      </c>
      <c r="E60" s="681">
        <v>9.1480992734432207E-2</v>
      </c>
      <c r="F60" s="681">
        <v>9.7036529332399403E-3</v>
      </c>
      <c r="G60" s="681">
        <v>1.74088589847088E-2</v>
      </c>
      <c r="H60" s="687">
        <v>1.52757751941681</v>
      </c>
    </row>
    <row r="61" spans="1:8" x14ac:dyDescent="0.2">
      <c r="A61" s="2" t="s">
        <v>78</v>
      </c>
      <c r="B61" s="684">
        <v>97</v>
      </c>
      <c r="C61" s="681">
        <v>0.57438844442367598</v>
      </c>
      <c r="D61" s="681">
        <v>0.30127698183059698</v>
      </c>
      <c r="E61" s="681">
        <v>8.2439720630645794E-2</v>
      </c>
      <c r="F61" s="681">
        <v>4.1894875466823599E-2</v>
      </c>
      <c r="G61" s="681">
        <v>0</v>
      </c>
      <c r="H61" s="687">
        <v>1.59184098243713</v>
      </c>
    </row>
    <row r="62" spans="1:8" x14ac:dyDescent="0.2">
      <c r="A62" s="5" t="s">
        <v>79</v>
      </c>
      <c r="B62" s="683" t="s">
        <v>1</v>
      </c>
      <c r="C62" s="680" t="s">
        <v>1</v>
      </c>
      <c r="D62" s="680" t="s">
        <v>1</v>
      </c>
      <c r="E62" s="680" t="s">
        <v>1</v>
      </c>
      <c r="F62" s="680" t="s">
        <v>1</v>
      </c>
      <c r="G62" s="680" t="s">
        <v>1</v>
      </c>
      <c r="H62" s="686" t="s">
        <v>1</v>
      </c>
    </row>
    <row r="63" spans="1:8" x14ac:dyDescent="0.2">
      <c r="A63" s="2" t="s">
        <v>80</v>
      </c>
      <c r="B63" s="684">
        <v>884</v>
      </c>
      <c r="C63" s="681">
        <v>0.63338053226470903</v>
      </c>
      <c r="D63" s="681">
        <v>0.27734556794166598</v>
      </c>
      <c r="E63" s="681">
        <v>5.8779109269380597E-2</v>
      </c>
      <c r="F63" s="681">
        <v>1.9140053540468199E-2</v>
      </c>
      <c r="G63" s="681">
        <v>1.13547313958406E-2</v>
      </c>
      <c r="H63" s="687">
        <v>1.4977428913116499</v>
      </c>
    </row>
    <row r="64" spans="1:8" x14ac:dyDescent="0.2">
      <c r="A64" s="2" t="s">
        <v>81</v>
      </c>
      <c r="B64" s="684">
        <v>29</v>
      </c>
      <c r="C64" s="681" t="s">
        <v>1</v>
      </c>
      <c r="D64" s="681" t="s">
        <v>1</v>
      </c>
      <c r="E64" s="681" t="s">
        <v>1</v>
      </c>
      <c r="F64" s="681" t="s">
        <v>1</v>
      </c>
      <c r="G64" s="681" t="s">
        <v>1</v>
      </c>
      <c r="H64" s="687" t="s">
        <v>1</v>
      </c>
    </row>
    <row r="65" spans="1:8" x14ac:dyDescent="0.2">
      <c r="A65" s="2" t="s">
        <v>82</v>
      </c>
      <c r="B65" s="684">
        <v>54</v>
      </c>
      <c r="C65" s="681">
        <v>0.57370424270629905</v>
      </c>
      <c r="D65" s="681">
        <v>0.35986551642417902</v>
      </c>
      <c r="E65" s="681">
        <v>6.6430225968360901E-2</v>
      </c>
      <c r="F65" s="681">
        <v>0</v>
      </c>
      <c r="G65" s="681">
        <v>0</v>
      </c>
      <c r="H65" s="687">
        <v>1.4927259683609</v>
      </c>
    </row>
    <row r="66" spans="1:8" x14ac:dyDescent="0.2">
      <c r="A66" s="2" t="s">
        <v>83</v>
      </c>
      <c r="B66" s="684">
        <v>90</v>
      </c>
      <c r="C66" s="681">
        <v>0.57818788290023804</v>
      </c>
      <c r="D66" s="681">
        <v>0.31244748830795299</v>
      </c>
      <c r="E66" s="681">
        <v>9.4292074441909804E-2</v>
      </c>
      <c r="F66" s="681">
        <v>4.9370112828910403E-3</v>
      </c>
      <c r="G66" s="681">
        <v>1.01355575025082E-2</v>
      </c>
      <c r="H66" s="687">
        <v>1.55638492107391</v>
      </c>
    </row>
    <row r="67" spans="1:8" x14ac:dyDescent="0.2">
      <c r="A67" s="5" t="s">
        <v>84</v>
      </c>
      <c r="B67" s="683" t="s">
        <v>1</v>
      </c>
      <c r="C67" s="680" t="s">
        <v>1</v>
      </c>
      <c r="D67" s="680" t="s">
        <v>1</v>
      </c>
      <c r="E67" s="680" t="s">
        <v>1</v>
      </c>
      <c r="F67" s="680" t="s">
        <v>1</v>
      </c>
      <c r="G67" s="680" t="s">
        <v>1</v>
      </c>
      <c r="H67" s="686" t="s">
        <v>1</v>
      </c>
    </row>
    <row r="68" spans="1:8" x14ac:dyDescent="0.2">
      <c r="A68" s="2" t="s">
        <v>85</v>
      </c>
      <c r="B68" s="684">
        <v>965</v>
      </c>
      <c r="C68" s="681">
        <v>0.61211210489273105</v>
      </c>
      <c r="D68" s="681">
        <v>0.29156509041786199</v>
      </c>
      <c r="E68" s="681">
        <v>6.5957657992839799E-2</v>
      </c>
      <c r="F68" s="681">
        <v>1.8092330545187E-2</v>
      </c>
      <c r="G68" s="681">
        <v>1.2272812426090201E-2</v>
      </c>
      <c r="H68" s="687">
        <v>1.5268486738205</v>
      </c>
    </row>
    <row r="69" spans="1:8" x14ac:dyDescent="0.2">
      <c r="A69" s="2" t="s">
        <v>86</v>
      </c>
      <c r="B69" s="684">
        <v>16</v>
      </c>
      <c r="C69" s="681" t="s">
        <v>1</v>
      </c>
      <c r="D69" s="681" t="s">
        <v>1</v>
      </c>
      <c r="E69" s="681" t="s">
        <v>1</v>
      </c>
      <c r="F69" s="681" t="s">
        <v>1</v>
      </c>
      <c r="G69" s="681" t="s">
        <v>1</v>
      </c>
      <c r="H69" s="687" t="s">
        <v>1</v>
      </c>
    </row>
    <row r="70" spans="1:8" x14ac:dyDescent="0.2">
      <c r="A70" s="2" t="s">
        <v>87</v>
      </c>
      <c r="B70" s="684">
        <v>81</v>
      </c>
      <c r="C70" s="681">
        <v>0.70633357763290405</v>
      </c>
      <c r="D70" s="681">
        <v>0.27678057551384</v>
      </c>
      <c r="E70" s="681">
        <v>1.2695865705609301E-2</v>
      </c>
      <c r="F70" s="681">
        <v>0</v>
      </c>
      <c r="G70" s="681">
        <v>4.1899587959051098E-3</v>
      </c>
      <c r="H70" s="687">
        <v>1.3189321756362899</v>
      </c>
    </row>
    <row r="71" spans="1:8" x14ac:dyDescent="0.2">
      <c r="A71" s="2" t="s">
        <v>88</v>
      </c>
      <c r="B71" s="684">
        <v>6</v>
      </c>
      <c r="C71" s="681" t="s">
        <v>1</v>
      </c>
      <c r="D71" s="681" t="s">
        <v>1</v>
      </c>
      <c r="E71" s="681" t="s">
        <v>1</v>
      </c>
      <c r="F71" s="681" t="s">
        <v>1</v>
      </c>
      <c r="G71" s="681" t="s">
        <v>1</v>
      </c>
      <c r="H71" s="687" t="s">
        <v>1</v>
      </c>
    </row>
    <row r="72" spans="1:8" x14ac:dyDescent="0.2">
      <c r="A72" s="5" t="s">
        <v>89</v>
      </c>
      <c r="B72" s="683" t="s">
        <v>1</v>
      </c>
      <c r="C72" s="680" t="s">
        <v>1</v>
      </c>
      <c r="D72" s="680" t="s">
        <v>1</v>
      </c>
      <c r="E72" s="680" t="s">
        <v>1</v>
      </c>
      <c r="F72" s="680" t="s">
        <v>1</v>
      </c>
      <c r="G72" s="680" t="s">
        <v>1</v>
      </c>
      <c r="H72" s="686" t="s">
        <v>1</v>
      </c>
    </row>
    <row r="73" spans="1:8" x14ac:dyDescent="0.2">
      <c r="A73" s="2" t="s">
        <v>89</v>
      </c>
      <c r="B73" s="684">
        <v>900</v>
      </c>
      <c r="C73" s="681">
        <v>0.63278806209564198</v>
      </c>
      <c r="D73" s="681">
        <v>0.27954268455505399</v>
      </c>
      <c r="E73" s="681">
        <v>5.9395715594291701E-2</v>
      </c>
      <c r="F73" s="681">
        <v>1.5590653754770799E-2</v>
      </c>
      <c r="G73" s="681">
        <v>1.26828942447901E-2</v>
      </c>
      <c r="H73" s="687">
        <v>1.49583768844604</v>
      </c>
    </row>
    <row r="74" spans="1:8" x14ac:dyDescent="0.2">
      <c r="A74" s="2" t="s">
        <v>90</v>
      </c>
      <c r="B74" s="684">
        <v>164</v>
      </c>
      <c r="C74" s="681">
        <v>0.58479666709899902</v>
      </c>
      <c r="D74" s="681">
        <v>0.337209552526474</v>
      </c>
      <c r="E74" s="681">
        <v>5.1845733076334E-2</v>
      </c>
      <c r="F74" s="681">
        <v>2.3728502914309502E-2</v>
      </c>
      <c r="G74" s="681">
        <v>2.4195450823754098E-3</v>
      </c>
      <c r="H74" s="687">
        <v>1.5217647552490201</v>
      </c>
    </row>
    <row r="75" spans="1:8" x14ac:dyDescent="0.2">
      <c r="A75" s="5" t="s">
        <v>91</v>
      </c>
      <c r="B75" s="683" t="s">
        <v>1</v>
      </c>
      <c r="C75" s="680" t="s">
        <v>1</v>
      </c>
      <c r="D75" s="680" t="s">
        <v>1</v>
      </c>
      <c r="E75" s="680" t="s">
        <v>1</v>
      </c>
      <c r="F75" s="680" t="s">
        <v>1</v>
      </c>
      <c r="G75" s="680" t="s">
        <v>1</v>
      </c>
      <c r="H75" s="686" t="s">
        <v>1</v>
      </c>
    </row>
    <row r="76" spans="1:8" x14ac:dyDescent="0.2">
      <c r="A76" s="2" t="s">
        <v>92</v>
      </c>
      <c r="B76" s="684">
        <v>445</v>
      </c>
      <c r="C76" s="681">
        <v>0.66854149103164695</v>
      </c>
      <c r="D76" s="681">
        <v>0.27193039655685403</v>
      </c>
      <c r="E76" s="681">
        <v>3.6567259579896899E-2</v>
      </c>
      <c r="F76" s="681">
        <v>1.7196720466017699E-2</v>
      </c>
      <c r="G76" s="681">
        <v>5.7641449384391299E-3</v>
      </c>
      <c r="H76" s="687">
        <v>1.41971170902252</v>
      </c>
    </row>
    <row r="77" spans="1:8" x14ac:dyDescent="0.2">
      <c r="A77" s="2" t="s">
        <v>93</v>
      </c>
      <c r="B77" s="684">
        <v>192</v>
      </c>
      <c r="C77" s="681">
        <v>0.53696537017822299</v>
      </c>
      <c r="D77" s="681">
        <v>0.33510687947273299</v>
      </c>
      <c r="E77" s="681">
        <v>9.1763414442539201E-2</v>
      </c>
      <c r="F77" s="681">
        <v>2.1834384649992E-2</v>
      </c>
      <c r="G77" s="681">
        <v>1.4329947531223301E-2</v>
      </c>
      <c r="H77" s="687">
        <v>1.64145660400391</v>
      </c>
    </row>
    <row r="78" spans="1:8" x14ac:dyDescent="0.2">
      <c r="A78" s="2" t="s">
        <v>94</v>
      </c>
      <c r="B78" s="684">
        <v>420</v>
      </c>
      <c r="C78" s="681">
        <v>0.61036777496337902</v>
      </c>
      <c r="D78" s="681">
        <v>0.28603741526603699</v>
      </c>
      <c r="E78" s="681">
        <v>7.2896786034107194E-2</v>
      </c>
      <c r="F78" s="681">
        <v>1.30177875980735E-2</v>
      </c>
      <c r="G78" s="681">
        <v>1.7680259421467798E-2</v>
      </c>
      <c r="H78" s="687">
        <v>1.5416053533554099</v>
      </c>
    </row>
    <row r="79" spans="1:8" x14ac:dyDescent="0.2">
      <c r="A79" s="5" t="s">
        <v>95</v>
      </c>
      <c r="B79" s="683" t="s">
        <v>1</v>
      </c>
      <c r="C79" s="680" t="s">
        <v>1</v>
      </c>
      <c r="D79" s="680" t="s">
        <v>1</v>
      </c>
      <c r="E79" s="680" t="s">
        <v>1</v>
      </c>
      <c r="F79" s="680" t="s">
        <v>1</v>
      </c>
      <c r="G79" s="680" t="s">
        <v>1</v>
      </c>
      <c r="H79" s="686" t="s">
        <v>1</v>
      </c>
    </row>
    <row r="80" spans="1:8" x14ac:dyDescent="0.2">
      <c r="A80" s="2" t="s">
        <v>96</v>
      </c>
      <c r="B80" s="684">
        <v>223</v>
      </c>
      <c r="C80" s="681">
        <v>0.64703273773193404</v>
      </c>
      <c r="D80" s="681">
        <v>0.28838470578193698</v>
      </c>
      <c r="E80" s="681">
        <v>3.97422462701797E-2</v>
      </c>
      <c r="F80" s="681">
        <v>2.1999686956405601E-2</v>
      </c>
      <c r="G80" s="681">
        <v>2.8406539931893301E-3</v>
      </c>
      <c r="H80" s="687">
        <v>1.4452308416366599</v>
      </c>
    </row>
    <row r="81" spans="1:8" x14ac:dyDescent="0.2">
      <c r="A81" s="2" t="s">
        <v>97</v>
      </c>
      <c r="B81" s="684">
        <v>186</v>
      </c>
      <c r="C81" s="681">
        <v>0.61723971366882302</v>
      </c>
      <c r="D81" s="681">
        <v>0.31154915690422103</v>
      </c>
      <c r="E81" s="681">
        <v>6.3155718147754697E-2</v>
      </c>
      <c r="F81" s="681">
        <v>8.0553907901048695E-3</v>
      </c>
      <c r="G81" s="681">
        <v>0</v>
      </c>
      <c r="H81" s="687">
        <v>1.4620267152786299</v>
      </c>
    </row>
    <row r="82" spans="1:8" x14ac:dyDescent="0.2">
      <c r="A82" s="2" t="s">
        <v>98</v>
      </c>
      <c r="B82" s="684">
        <v>41</v>
      </c>
      <c r="C82" s="681">
        <v>0.40793737769126898</v>
      </c>
      <c r="D82" s="681">
        <v>0.33820322155952498</v>
      </c>
      <c r="E82" s="681">
        <v>0.103925101459026</v>
      </c>
      <c r="F82" s="681">
        <v>0.12742643058299999</v>
      </c>
      <c r="G82" s="681">
        <v>2.2507887333631502E-2</v>
      </c>
      <c r="H82" s="687">
        <v>2.0183641910553001</v>
      </c>
    </row>
    <row r="83" spans="1:8" x14ac:dyDescent="0.2">
      <c r="A83" s="2" t="s">
        <v>99</v>
      </c>
      <c r="B83" s="684">
        <v>142</v>
      </c>
      <c r="C83" s="681">
        <v>0.64954066276550304</v>
      </c>
      <c r="D83" s="681">
        <v>0.25937792658805803</v>
      </c>
      <c r="E83" s="681">
        <v>5.1892042160034201E-2</v>
      </c>
      <c r="F83" s="681">
        <v>1.5610774978995301E-2</v>
      </c>
      <c r="G83" s="681">
        <v>2.3578565567731899E-2</v>
      </c>
      <c r="H83" s="687">
        <v>1.5043085813522299</v>
      </c>
    </row>
    <row r="84" spans="1:8" x14ac:dyDescent="0.2">
      <c r="A84" s="2" t="s">
        <v>100</v>
      </c>
      <c r="B84" s="684">
        <v>47</v>
      </c>
      <c r="C84" s="681">
        <v>0.65520048141479503</v>
      </c>
      <c r="D84" s="681">
        <v>0.222362846136093</v>
      </c>
      <c r="E84" s="681">
        <v>0.12243664264678999</v>
      </c>
      <c r="F84" s="681">
        <v>0</v>
      </c>
      <c r="G84" s="681">
        <v>0</v>
      </c>
      <c r="H84" s="687">
        <v>1.46723616123199</v>
      </c>
    </row>
    <row r="85" spans="1:8" x14ac:dyDescent="0.2">
      <c r="A85" s="2" t="s">
        <v>101</v>
      </c>
      <c r="B85" s="684">
        <v>120</v>
      </c>
      <c r="C85" s="681">
        <v>0.61634987592697099</v>
      </c>
      <c r="D85" s="681">
        <v>0.25815871357917802</v>
      </c>
      <c r="E85" s="681">
        <v>5.6765448302030598E-2</v>
      </c>
      <c r="F85" s="681">
        <v>2.2779703140258799E-2</v>
      </c>
      <c r="G85" s="681">
        <v>4.59462702274323E-2</v>
      </c>
      <c r="H85" s="687">
        <v>1.62381374835968</v>
      </c>
    </row>
    <row r="86" spans="1:8" x14ac:dyDescent="0.2">
      <c r="A86" s="2" t="s">
        <v>102</v>
      </c>
      <c r="B86" s="684">
        <v>37</v>
      </c>
      <c r="C86" s="681">
        <v>0.485694229602814</v>
      </c>
      <c r="D86" s="681">
        <v>0.447104603052139</v>
      </c>
      <c r="E86" s="681">
        <v>6.7201182246208205E-2</v>
      </c>
      <c r="F86" s="681">
        <v>0</v>
      </c>
      <c r="G86" s="681">
        <v>0</v>
      </c>
      <c r="H86" s="687">
        <v>1.5815069675445601</v>
      </c>
    </row>
    <row r="87" spans="1:8" x14ac:dyDescent="0.2">
      <c r="A87" s="2" t="s">
        <v>103</v>
      </c>
      <c r="B87" s="684">
        <v>53</v>
      </c>
      <c r="C87" s="681">
        <v>0.58909380435943604</v>
      </c>
      <c r="D87" s="681">
        <v>0.27258956432342502</v>
      </c>
      <c r="E87" s="681">
        <v>0.118977680802345</v>
      </c>
      <c r="F87" s="681">
        <v>1.9338948652148202E-2</v>
      </c>
      <c r="G87" s="681">
        <v>0</v>
      </c>
      <c r="H87" s="687">
        <v>1.5685617923736599</v>
      </c>
    </row>
    <row r="88" spans="1:8" x14ac:dyDescent="0.2">
      <c r="A88" s="2" t="s">
        <v>104</v>
      </c>
      <c r="B88" s="684">
        <v>200</v>
      </c>
      <c r="C88" s="681">
        <v>0.632615506649017</v>
      </c>
      <c r="D88" s="681">
        <v>0.31018176674842801</v>
      </c>
      <c r="E88" s="681">
        <v>4.5530732721090303E-2</v>
      </c>
      <c r="F88" s="681">
        <v>5.2185188978910403E-3</v>
      </c>
      <c r="G88" s="681">
        <v>6.4534591510891897E-3</v>
      </c>
      <c r="H88" s="687">
        <v>1.4427126646041899</v>
      </c>
    </row>
    <row r="89" spans="1:8" x14ac:dyDescent="0.2">
      <c r="A89" s="5" t="s">
        <v>105</v>
      </c>
      <c r="B89" s="683" t="s">
        <v>1</v>
      </c>
      <c r="C89" s="680" t="s">
        <v>1</v>
      </c>
      <c r="D89" s="680" t="s">
        <v>1</v>
      </c>
      <c r="E89" s="680" t="s">
        <v>1</v>
      </c>
      <c r="F89" s="680" t="s">
        <v>1</v>
      </c>
      <c r="G89" s="680" t="s">
        <v>1</v>
      </c>
      <c r="H89" s="686" t="s">
        <v>1</v>
      </c>
    </row>
    <row r="90" spans="1:8" x14ac:dyDescent="0.2">
      <c r="A90" s="2" t="s">
        <v>106</v>
      </c>
      <c r="B90" s="684">
        <v>129</v>
      </c>
      <c r="C90" s="681">
        <v>0.63911229372024503</v>
      </c>
      <c r="D90" s="681">
        <v>0.25737768411636402</v>
      </c>
      <c r="E90" s="681">
        <v>8.1143826246261597E-2</v>
      </c>
      <c r="F90" s="681">
        <v>0</v>
      </c>
      <c r="G90" s="681">
        <v>2.2366162389516799E-2</v>
      </c>
      <c r="H90" s="687">
        <v>1.5091300010681199</v>
      </c>
    </row>
    <row r="91" spans="1:8" x14ac:dyDescent="0.2">
      <c r="A91" s="2" t="s">
        <v>107</v>
      </c>
      <c r="B91" s="684">
        <v>277</v>
      </c>
      <c r="C91" s="681">
        <v>0.717271327972412</v>
      </c>
      <c r="D91" s="681">
        <v>0.18846309185028101</v>
      </c>
      <c r="E91" s="681">
        <v>6.1447288841009098E-2</v>
      </c>
      <c r="F91" s="681">
        <v>2.0578365772962601E-2</v>
      </c>
      <c r="G91" s="681">
        <v>1.2239918112754799E-2</v>
      </c>
      <c r="H91" s="687">
        <v>1.42205238342285</v>
      </c>
    </row>
    <row r="92" spans="1:8" x14ac:dyDescent="0.2">
      <c r="A92" s="2" t="s">
        <v>108</v>
      </c>
      <c r="B92" s="684">
        <v>489</v>
      </c>
      <c r="C92" s="681">
        <v>0.54571956396102905</v>
      </c>
      <c r="D92" s="681">
        <v>0.36051458120346103</v>
      </c>
      <c r="E92" s="681">
        <v>6.4936757087707506E-2</v>
      </c>
      <c r="F92" s="681">
        <v>2.0027289167046498E-2</v>
      </c>
      <c r="G92" s="681">
        <v>8.8018029928207397E-3</v>
      </c>
      <c r="H92" s="687">
        <v>1.58567714691162</v>
      </c>
    </row>
    <row r="93" spans="1:8" x14ac:dyDescent="0.2">
      <c r="A93" s="2" t="s">
        <v>109</v>
      </c>
      <c r="B93" s="684">
        <v>83</v>
      </c>
      <c r="C93" s="681">
        <v>0.59293931722641002</v>
      </c>
      <c r="D93" s="681">
        <v>0.34528326988220198</v>
      </c>
      <c r="E93" s="681">
        <v>1.52109116315842E-2</v>
      </c>
      <c r="F93" s="681">
        <v>4.1645307093858698E-2</v>
      </c>
      <c r="G93" s="681">
        <v>4.9211801961064304E-3</v>
      </c>
      <c r="H93" s="687">
        <v>1.52032566070557</v>
      </c>
    </row>
    <row r="94" spans="1:8" x14ac:dyDescent="0.2">
      <c r="A94" s="5" t="s">
        <v>110</v>
      </c>
      <c r="B94" s="683" t="s">
        <v>1</v>
      </c>
      <c r="C94" s="680" t="s">
        <v>1</v>
      </c>
      <c r="D94" s="680" t="s">
        <v>1</v>
      </c>
      <c r="E94" s="680" t="s">
        <v>1</v>
      </c>
      <c r="F94" s="680" t="s">
        <v>1</v>
      </c>
      <c r="G94" s="680" t="s">
        <v>1</v>
      </c>
      <c r="H94" s="686" t="s">
        <v>1</v>
      </c>
    </row>
    <row r="95" spans="1:8" x14ac:dyDescent="0.2">
      <c r="A95" s="2" t="s">
        <v>106</v>
      </c>
      <c r="B95" s="684">
        <v>213</v>
      </c>
      <c r="C95" s="681">
        <v>0.68226331472396895</v>
      </c>
      <c r="D95" s="681">
        <v>0.22370269894599901</v>
      </c>
      <c r="E95" s="681">
        <v>7.6940432190895094E-2</v>
      </c>
      <c r="F95" s="681">
        <v>1.5230166027322401E-3</v>
      </c>
      <c r="G95" s="681">
        <v>1.5570560470223401E-2</v>
      </c>
      <c r="H95" s="687">
        <v>1.44443488121033</v>
      </c>
    </row>
    <row r="96" spans="1:8" x14ac:dyDescent="0.2">
      <c r="A96" s="2" t="s">
        <v>107</v>
      </c>
      <c r="B96" s="684">
        <v>336</v>
      </c>
      <c r="C96" s="681">
        <v>0.66414725780487105</v>
      </c>
      <c r="D96" s="681">
        <v>0.23270434141159099</v>
      </c>
      <c r="E96" s="681">
        <v>6.0583911836147301E-2</v>
      </c>
      <c r="F96" s="681">
        <v>2.7417426928877799E-2</v>
      </c>
      <c r="G96" s="681">
        <v>1.51470368728042E-2</v>
      </c>
      <c r="H96" s="687">
        <v>1.4967125654220601</v>
      </c>
    </row>
    <row r="97" spans="1:8" x14ac:dyDescent="0.2">
      <c r="A97" s="2" t="s">
        <v>108</v>
      </c>
      <c r="B97" s="684">
        <v>384</v>
      </c>
      <c r="C97" s="681">
        <v>0.51528823375701904</v>
      </c>
      <c r="D97" s="681">
        <v>0.39890545606613198</v>
      </c>
      <c r="E97" s="681">
        <v>6.04095123708248E-2</v>
      </c>
      <c r="F97" s="681">
        <v>1.9498886540532102E-2</v>
      </c>
      <c r="G97" s="681">
        <v>5.8978889137506502E-3</v>
      </c>
      <c r="H97" s="687">
        <v>1.60181272029877</v>
      </c>
    </row>
    <row r="98" spans="1:8" x14ac:dyDescent="0.2">
      <c r="A98" s="2" t="s">
        <v>109</v>
      </c>
      <c r="B98" s="684">
        <v>45</v>
      </c>
      <c r="C98" s="681">
        <v>0.63158434629440297</v>
      </c>
      <c r="D98" s="681">
        <v>0.30484604835510298</v>
      </c>
      <c r="E98" s="681">
        <v>1.9325096160173399E-2</v>
      </c>
      <c r="F98" s="681">
        <v>3.50020676851273E-2</v>
      </c>
      <c r="G98" s="681">
        <v>9.2424461618065799E-3</v>
      </c>
      <c r="H98" s="687">
        <v>1.4854722023010301</v>
      </c>
    </row>
    <row r="99" spans="1:8" x14ac:dyDescent="0.2">
      <c r="A99" s="5" t="s">
        <v>111</v>
      </c>
      <c r="B99" s="683" t="s">
        <v>1</v>
      </c>
      <c r="C99" s="680" t="s">
        <v>1</v>
      </c>
      <c r="D99" s="680" t="s">
        <v>1</v>
      </c>
      <c r="E99" s="680" t="s">
        <v>1</v>
      </c>
      <c r="F99" s="680" t="s">
        <v>1</v>
      </c>
      <c r="G99" s="680" t="s">
        <v>1</v>
      </c>
      <c r="H99" s="686" t="s">
        <v>1</v>
      </c>
    </row>
    <row r="100" spans="1:8" x14ac:dyDescent="0.2">
      <c r="A100" s="2" t="s">
        <v>112</v>
      </c>
      <c r="B100" s="684">
        <v>69</v>
      </c>
      <c r="C100" s="681">
        <v>0.74644994735717796</v>
      </c>
      <c r="D100" s="681">
        <v>0.25355005264282199</v>
      </c>
      <c r="E100" s="681">
        <v>0</v>
      </c>
      <c r="F100" s="681">
        <v>0</v>
      </c>
      <c r="G100" s="681">
        <v>0</v>
      </c>
      <c r="H100" s="687">
        <v>1.25355005264282</v>
      </c>
    </row>
    <row r="101" spans="1:8" x14ac:dyDescent="0.2">
      <c r="A101" s="2" t="s">
        <v>113</v>
      </c>
      <c r="B101" s="684">
        <v>209</v>
      </c>
      <c r="C101" s="681">
        <v>0.66697424650192305</v>
      </c>
      <c r="D101" s="681">
        <v>0.27239310741424599</v>
      </c>
      <c r="E101" s="681">
        <v>3.8691945374012E-2</v>
      </c>
      <c r="F101" s="681">
        <v>1.9141318276524499E-2</v>
      </c>
      <c r="G101" s="681">
        <v>2.7993873227387701E-3</v>
      </c>
      <c r="H101" s="687">
        <v>1.4183984994888299</v>
      </c>
    </row>
    <row r="102" spans="1:8" x14ac:dyDescent="0.2">
      <c r="A102" s="2" t="s">
        <v>114</v>
      </c>
      <c r="B102" s="684">
        <v>238</v>
      </c>
      <c r="C102" s="681">
        <v>0.52032363414764404</v>
      </c>
      <c r="D102" s="681">
        <v>0.37448886036872903</v>
      </c>
      <c r="E102" s="681">
        <v>8.9997373521328E-2</v>
      </c>
      <c r="F102" s="681">
        <v>8.3693563938140904E-3</v>
      </c>
      <c r="G102" s="681">
        <v>6.8207741715013998E-3</v>
      </c>
      <c r="H102" s="687">
        <v>1.6068747043609599</v>
      </c>
    </row>
    <row r="103" spans="1:8" x14ac:dyDescent="0.2">
      <c r="A103" s="2" t="s">
        <v>115</v>
      </c>
      <c r="B103" s="684">
        <v>151</v>
      </c>
      <c r="C103" s="681">
        <v>0.58567363023757901</v>
      </c>
      <c r="D103" s="681">
        <v>0.29117336869239802</v>
      </c>
      <c r="E103" s="681">
        <v>6.8710677325725597E-2</v>
      </c>
      <c r="F103" s="681">
        <v>2.1672055125236501E-2</v>
      </c>
      <c r="G103" s="681">
        <v>3.27702909708023E-2</v>
      </c>
      <c r="H103" s="687">
        <v>1.6246920824050901</v>
      </c>
    </row>
    <row r="104" spans="1:8" x14ac:dyDescent="0.2">
      <c r="A104" s="2" t="s">
        <v>116</v>
      </c>
      <c r="B104" s="684">
        <v>134</v>
      </c>
      <c r="C104" s="681">
        <v>0.56759482622146595</v>
      </c>
      <c r="D104" s="681">
        <v>0.291083693504333</v>
      </c>
      <c r="E104" s="681">
        <v>8.8199749588966397E-2</v>
      </c>
      <c r="F104" s="681">
        <v>4.3014235794544199E-2</v>
      </c>
      <c r="G104" s="681">
        <v>1.0107483714819E-2</v>
      </c>
      <c r="H104" s="687">
        <v>1.6369558572769201</v>
      </c>
    </row>
    <row r="105" spans="1:8" x14ac:dyDescent="0.2">
      <c r="A105" s="2" t="s">
        <v>117</v>
      </c>
      <c r="B105" s="684">
        <v>139</v>
      </c>
      <c r="C105" s="681">
        <v>0.64891338348388705</v>
      </c>
      <c r="D105" s="681">
        <v>0.252560704946518</v>
      </c>
      <c r="E105" s="681">
        <v>8.7955795228481307E-2</v>
      </c>
      <c r="F105" s="681">
        <v>5.6996182538569E-3</v>
      </c>
      <c r="G105" s="681">
        <v>4.8705018125474496E-3</v>
      </c>
      <c r="H105" s="687">
        <v>1.4650532007217401</v>
      </c>
    </row>
    <row r="106" spans="1:8" x14ac:dyDescent="0.2">
      <c r="A106" s="2" t="s">
        <v>118</v>
      </c>
      <c r="B106" s="684">
        <v>120</v>
      </c>
      <c r="C106" s="681">
        <v>0.74520915746688798</v>
      </c>
      <c r="D106" s="681">
        <v>0.208532050251961</v>
      </c>
      <c r="E106" s="681">
        <v>7.3036001995205897E-3</v>
      </c>
      <c r="F106" s="681">
        <v>7.4170008301734898E-3</v>
      </c>
      <c r="G106" s="681">
        <v>3.1538203358650201E-2</v>
      </c>
      <c r="H106" s="687">
        <v>1.37154304981232</v>
      </c>
    </row>
    <row r="107" spans="1:8" x14ac:dyDescent="0.2">
      <c r="A107" s="5" t="s">
        <v>111</v>
      </c>
      <c r="B107" s="683" t="s">
        <v>1</v>
      </c>
      <c r="C107" s="680" t="s">
        <v>1</v>
      </c>
      <c r="D107" s="680" t="s">
        <v>1</v>
      </c>
      <c r="E107" s="680" t="s">
        <v>1</v>
      </c>
      <c r="F107" s="680" t="s">
        <v>1</v>
      </c>
      <c r="G107" s="680" t="s">
        <v>1</v>
      </c>
      <c r="H107" s="686" t="s">
        <v>1</v>
      </c>
    </row>
    <row r="108" spans="1:8" x14ac:dyDescent="0.2">
      <c r="A108" s="2" t="s">
        <v>119</v>
      </c>
      <c r="B108" s="684">
        <v>278</v>
      </c>
      <c r="C108" s="681">
        <v>0.69407051801681496</v>
      </c>
      <c r="D108" s="681">
        <v>0.26596879959106401</v>
      </c>
      <c r="E108" s="681">
        <v>2.5500383228063601E-2</v>
      </c>
      <c r="F108" s="681">
        <v>1.2615311890840499E-2</v>
      </c>
      <c r="G108" s="681">
        <v>1.84496922884136E-3</v>
      </c>
      <c r="H108" s="687">
        <v>1.3621953725814799</v>
      </c>
    </row>
    <row r="109" spans="1:8" x14ac:dyDescent="0.2">
      <c r="A109" s="2" t="s">
        <v>120</v>
      </c>
      <c r="B109" s="684">
        <v>322</v>
      </c>
      <c r="C109" s="681">
        <v>0.54893016815185502</v>
      </c>
      <c r="D109" s="681">
        <v>0.347009748220444</v>
      </c>
      <c r="E109" s="681">
        <v>8.2891568541526794E-2</v>
      </c>
      <c r="F109" s="681">
        <v>6.1075957491993904E-3</v>
      </c>
      <c r="G109" s="681">
        <v>1.50609547272325E-2</v>
      </c>
      <c r="H109" s="687">
        <v>1.59135949611664</v>
      </c>
    </row>
    <row r="110" spans="1:8" x14ac:dyDescent="0.2">
      <c r="A110" s="2" t="s">
        <v>121</v>
      </c>
      <c r="B110" s="684">
        <v>201</v>
      </c>
      <c r="C110" s="681">
        <v>0.55878001451492298</v>
      </c>
      <c r="D110" s="681">
        <v>0.29754239320754999</v>
      </c>
      <c r="E110" s="681">
        <v>8.4165029227733598E-2</v>
      </c>
      <c r="F110" s="681">
        <v>4.4264856725931202E-2</v>
      </c>
      <c r="G110" s="681">
        <v>1.52477202937007E-2</v>
      </c>
      <c r="H110" s="687">
        <v>1.65965783596039</v>
      </c>
    </row>
    <row r="111" spans="1:8" x14ac:dyDescent="0.2">
      <c r="A111" s="2" t="s">
        <v>122</v>
      </c>
      <c r="B111" s="684">
        <v>259</v>
      </c>
      <c r="C111" s="681">
        <v>0.69364476203918501</v>
      </c>
      <c r="D111" s="681">
        <v>0.232108488678932</v>
      </c>
      <c r="E111" s="681">
        <v>5.0491198897361797E-2</v>
      </c>
      <c r="F111" s="681">
        <v>6.4973775297403301E-3</v>
      </c>
      <c r="G111" s="681">
        <v>1.72581952065229E-2</v>
      </c>
      <c r="H111" s="687">
        <v>1.4216158390045199</v>
      </c>
    </row>
    <row r="112" spans="1:8" x14ac:dyDescent="0.2">
      <c r="A112" s="5" t="s">
        <v>111</v>
      </c>
      <c r="B112" s="683" t="s">
        <v>1</v>
      </c>
      <c r="C112" s="680" t="s">
        <v>1</v>
      </c>
      <c r="D112" s="680" t="s">
        <v>1</v>
      </c>
      <c r="E112" s="680" t="s">
        <v>1</v>
      </c>
      <c r="F112" s="680" t="s">
        <v>1</v>
      </c>
      <c r="G112" s="680" t="s">
        <v>1</v>
      </c>
      <c r="H112" s="686" t="s">
        <v>1</v>
      </c>
    </row>
    <row r="113" spans="1:8" x14ac:dyDescent="0.2">
      <c r="A113" s="2" t="s">
        <v>119</v>
      </c>
      <c r="B113" s="684">
        <v>278</v>
      </c>
      <c r="C113" s="681">
        <v>0.69407051801681496</v>
      </c>
      <c r="D113" s="681">
        <v>0.26596879959106401</v>
      </c>
      <c r="E113" s="681">
        <v>2.5500383228063601E-2</v>
      </c>
      <c r="F113" s="681">
        <v>1.2615311890840499E-2</v>
      </c>
      <c r="G113" s="681">
        <v>1.84496922884136E-3</v>
      </c>
      <c r="H113" s="687">
        <v>1.3621953725814799</v>
      </c>
    </row>
    <row r="114" spans="1:8" x14ac:dyDescent="0.2">
      <c r="A114" s="2" t="s">
        <v>123</v>
      </c>
      <c r="B114" s="684">
        <v>389</v>
      </c>
      <c r="C114" s="681">
        <v>0.54687631130218495</v>
      </c>
      <c r="D114" s="681">
        <v>0.34063652157783503</v>
      </c>
      <c r="E114" s="681">
        <v>8.13482701778412E-2</v>
      </c>
      <c r="F114" s="681">
        <v>1.37744406238198E-2</v>
      </c>
      <c r="G114" s="681">
        <v>1.7364449799060801E-2</v>
      </c>
      <c r="H114" s="687">
        <v>1.61411416530609</v>
      </c>
    </row>
    <row r="115" spans="1:8" x14ac:dyDescent="0.2">
      <c r="A115" s="2" t="s">
        <v>124</v>
      </c>
      <c r="B115" s="684">
        <v>393</v>
      </c>
      <c r="C115" s="681">
        <v>0.63732546567916903</v>
      </c>
      <c r="D115" s="681">
        <v>0.25845870375633201</v>
      </c>
      <c r="E115" s="681">
        <v>6.7339427769184099E-2</v>
      </c>
      <c r="F115" s="681">
        <v>2.2813156247139001E-2</v>
      </c>
      <c r="G115" s="681">
        <v>1.4063248410820999E-2</v>
      </c>
      <c r="H115" s="687">
        <v>1.5178300142288199</v>
      </c>
    </row>
    <row r="116" spans="1:8" x14ac:dyDescent="0.2">
      <c r="A116" s="5" t="s">
        <v>125</v>
      </c>
      <c r="B116" s="683" t="s">
        <v>1</v>
      </c>
      <c r="C116" s="680" t="s">
        <v>1</v>
      </c>
      <c r="D116" s="680" t="s">
        <v>1</v>
      </c>
      <c r="E116" s="680" t="s">
        <v>1</v>
      </c>
      <c r="F116" s="680" t="s">
        <v>1</v>
      </c>
      <c r="G116" s="680" t="s">
        <v>1</v>
      </c>
      <c r="H116" s="686" t="s">
        <v>1</v>
      </c>
    </row>
    <row r="117" spans="1:8" x14ac:dyDescent="0.2">
      <c r="A117" s="2" t="s">
        <v>126</v>
      </c>
      <c r="B117" s="684">
        <v>151</v>
      </c>
      <c r="C117" s="681">
        <v>0.65803420543670699</v>
      </c>
      <c r="D117" s="681">
        <v>0.246369853615761</v>
      </c>
      <c r="E117" s="681">
        <v>7.3269918560981806E-2</v>
      </c>
      <c r="F117" s="681">
        <v>2.1301987580954998E-3</v>
      </c>
      <c r="G117" s="681">
        <v>2.01958306133747E-2</v>
      </c>
      <c r="H117" s="687">
        <v>1.4800835847854601</v>
      </c>
    </row>
    <row r="118" spans="1:8" x14ac:dyDescent="0.2">
      <c r="A118" s="2" t="s">
        <v>127</v>
      </c>
      <c r="B118" s="684">
        <v>39</v>
      </c>
      <c r="C118" s="681">
        <v>0.72962945699691795</v>
      </c>
      <c r="D118" s="681">
        <v>0.18510112166404699</v>
      </c>
      <c r="E118" s="681">
        <v>7.9191811382770497E-2</v>
      </c>
      <c r="F118" s="681">
        <v>0</v>
      </c>
      <c r="G118" s="681">
        <v>6.0776197351515302E-3</v>
      </c>
      <c r="H118" s="687">
        <v>1.3677952289581301</v>
      </c>
    </row>
    <row r="119" spans="1:8" x14ac:dyDescent="0.2">
      <c r="A119" s="2" t="s">
        <v>128</v>
      </c>
      <c r="B119" s="684">
        <v>68</v>
      </c>
      <c r="C119" s="681">
        <v>0.66415834426879905</v>
      </c>
      <c r="D119" s="681">
        <v>0.23226600885391199</v>
      </c>
      <c r="E119" s="681">
        <v>7.7411495149135603E-2</v>
      </c>
      <c r="F119" s="681">
        <v>1.12537406384945E-2</v>
      </c>
      <c r="G119" s="681">
        <v>1.49104287847877E-2</v>
      </c>
      <c r="H119" s="687">
        <v>1.48049199581146</v>
      </c>
    </row>
    <row r="120" spans="1:8" x14ac:dyDescent="0.2">
      <c r="A120" s="2" t="s">
        <v>129</v>
      </c>
      <c r="B120" s="684">
        <v>148</v>
      </c>
      <c r="C120" s="681">
        <v>0.72725462913513195</v>
      </c>
      <c r="D120" s="681">
        <v>0.172058835625648</v>
      </c>
      <c r="E120" s="681">
        <v>5.4807718843221699E-2</v>
      </c>
      <c r="F120" s="681">
        <v>3.1668119132518803E-2</v>
      </c>
      <c r="G120" s="681">
        <v>1.4210689812898599E-2</v>
      </c>
      <c r="H120" s="687">
        <v>1.43352138996124</v>
      </c>
    </row>
    <row r="121" spans="1:8" x14ac:dyDescent="0.2">
      <c r="A121" s="2" t="s">
        <v>130</v>
      </c>
      <c r="B121" s="684">
        <v>145</v>
      </c>
      <c r="C121" s="681">
        <v>0.62375926971435502</v>
      </c>
      <c r="D121" s="681">
        <v>0.27392256259918202</v>
      </c>
      <c r="E121" s="681">
        <v>6.2811776995658902E-2</v>
      </c>
      <c r="F121" s="681">
        <v>2.6272987946867901E-2</v>
      </c>
      <c r="G121" s="681">
        <v>1.32333738729358E-2</v>
      </c>
      <c r="H121" s="687">
        <v>1.53129863739014</v>
      </c>
    </row>
    <row r="122" spans="1:8" x14ac:dyDescent="0.2">
      <c r="A122" s="2" t="s">
        <v>131</v>
      </c>
      <c r="B122" s="684">
        <v>104</v>
      </c>
      <c r="C122" s="681">
        <v>0.52401566505432096</v>
      </c>
      <c r="D122" s="681">
        <v>0.41290667653083801</v>
      </c>
      <c r="E122" s="681">
        <v>5.6361023336648899E-2</v>
      </c>
      <c r="F122" s="681">
        <v>6.71667046844959E-3</v>
      </c>
      <c r="G122" s="681">
        <v>0</v>
      </c>
      <c r="H122" s="687">
        <v>1.5457787513732899</v>
      </c>
    </row>
    <row r="123" spans="1:8" x14ac:dyDescent="0.2">
      <c r="A123" s="2" t="s">
        <v>132</v>
      </c>
      <c r="B123" s="684">
        <v>47</v>
      </c>
      <c r="C123" s="681">
        <v>0.487673670053482</v>
      </c>
      <c r="D123" s="681">
        <v>0.45943447947502097</v>
      </c>
      <c r="E123" s="681">
        <v>4.4115837663412101E-2</v>
      </c>
      <c r="F123" s="681">
        <v>8.7760137394070608E-3</v>
      </c>
      <c r="G123" s="681">
        <v>0</v>
      </c>
      <c r="H123" s="687">
        <v>1.5739941596984901</v>
      </c>
    </row>
    <row r="124" spans="1:8" x14ac:dyDescent="0.2">
      <c r="A124" s="3" t="s">
        <v>133</v>
      </c>
      <c r="B124" s="685">
        <v>276</v>
      </c>
      <c r="C124" s="682">
        <v>0.526838898658752</v>
      </c>
      <c r="D124" s="682">
        <v>0.37230437994003301</v>
      </c>
      <c r="E124" s="682">
        <v>6.0483064502477597E-2</v>
      </c>
      <c r="F124" s="682">
        <v>3.00375949591398E-2</v>
      </c>
      <c r="G124" s="682">
        <v>1.03360852226615E-2</v>
      </c>
      <c r="H124" s="688">
        <v>1.62472760677338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432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692" t="s">
        <v>1</v>
      </c>
      <c r="C6" s="689" t="s">
        <v>1</v>
      </c>
      <c r="D6" s="689" t="s">
        <v>1</v>
      </c>
      <c r="E6" s="689" t="s">
        <v>1</v>
      </c>
      <c r="F6" s="689" t="s">
        <v>1</v>
      </c>
      <c r="G6" s="689" t="s">
        <v>1</v>
      </c>
      <c r="H6" s="695" t="s">
        <v>1</v>
      </c>
    </row>
    <row r="7" spans="1:8" x14ac:dyDescent="0.2">
      <c r="A7" s="2" t="s">
        <v>26</v>
      </c>
      <c r="B7" s="693">
        <v>1041</v>
      </c>
      <c r="C7" s="690">
        <v>0.31639179587364202</v>
      </c>
      <c r="D7" s="690">
        <v>0.313285022974014</v>
      </c>
      <c r="E7" s="690">
        <v>0.15640720725059501</v>
      </c>
      <c r="F7" s="690">
        <v>0.101514883339405</v>
      </c>
      <c r="G7" s="690">
        <v>0.112401112914085</v>
      </c>
      <c r="H7" s="696">
        <v>2.38024854660034</v>
      </c>
    </row>
    <row r="8" spans="1:8" x14ac:dyDescent="0.2">
      <c r="A8" s="5" t="s">
        <v>27</v>
      </c>
      <c r="B8" s="692" t="s">
        <v>1</v>
      </c>
      <c r="C8" s="689" t="s">
        <v>1</v>
      </c>
      <c r="D8" s="689" t="s">
        <v>1</v>
      </c>
      <c r="E8" s="689" t="s">
        <v>1</v>
      </c>
      <c r="F8" s="689" t="s">
        <v>1</v>
      </c>
      <c r="G8" s="689" t="s">
        <v>1</v>
      </c>
      <c r="H8" s="695" t="s">
        <v>1</v>
      </c>
    </row>
    <row r="9" spans="1:8" x14ac:dyDescent="0.2">
      <c r="A9" s="2" t="s">
        <v>28</v>
      </c>
      <c r="B9" s="693">
        <v>365</v>
      </c>
      <c r="C9" s="690">
        <v>0.26541945338249201</v>
      </c>
      <c r="D9" s="690">
        <v>0.266401797533035</v>
      </c>
      <c r="E9" s="690">
        <v>0.21105644106864899</v>
      </c>
      <c r="F9" s="690">
        <v>0.13351888954639399</v>
      </c>
      <c r="G9" s="690">
        <v>0.12360343337059</v>
      </c>
      <c r="H9" s="696">
        <v>2.58348512649536</v>
      </c>
    </row>
    <row r="10" spans="1:8" x14ac:dyDescent="0.2">
      <c r="A10" s="2" t="s">
        <v>29</v>
      </c>
      <c r="B10" s="693">
        <v>45</v>
      </c>
      <c r="C10" s="690">
        <v>0.18761004507541701</v>
      </c>
      <c r="D10" s="690">
        <v>0.45645254850387601</v>
      </c>
      <c r="E10" s="690">
        <v>0.10943578183651</v>
      </c>
      <c r="F10" s="690">
        <v>0.13928411900997201</v>
      </c>
      <c r="G10" s="690">
        <v>0.107217498123646</v>
      </c>
      <c r="H10" s="696">
        <v>2.5220465660095202</v>
      </c>
    </row>
    <row r="11" spans="1:8" x14ac:dyDescent="0.2">
      <c r="A11" s="2" t="s">
        <v>30</v>
      </c>
      <c r="B11" s="693">
        <v>149</v>
      </c>
      <c r="C11" s="690">
        <v>0.36254546046257002</v>
      </c>
      <c r="D11" s="690">
        <v>0.38244938850402799</v>
      </c>
      <c r="E11" s="690">
        <v>9.8665639758110005E-2</v>
      </c>
      <c r="F11" s="690">
        <v>7.6509810984134702E-2</v>
      </c>
      <c r="G11" s="690">
        <v>7.9829715192318004E-2</v>
      </c>
      <c r="H11" s="696">
        <v>2.1286289691925</v>
      </c>
    </row>
    <row r="12" spans="1:8" x14ac:dyDescent="0.2">
      <c r="A12" s="2" t="s">
        <v>31</v>
      </c>
      <c r="B12" s="693">
        <v>190</v>
      </c>
      <c r="C12" s="690">
        <v>0.38472041487693798</v>
      </c>
      <c r="D12" s="690">
        <v>0.36126583814620999</v>
      </c>
      <c r="E12" s="690">
        <v>0.103862829506397</v>
      </c>
      <c r="F12" s="690">
        <v>7.8708201646804796E-2</v>
      </c>
      <c r="G12" s="690">
        <v>7.1442723274230999E-2</v>
      </c>
      <c r="H12" s="696">
        <v>2.0908870697021502</v>
      </c>
    </row>
    <row r="13" spans="1:8" x14ac:dyDescent="0.2">
      <c r="A13" s="2" t="s">
        <v>32</v>
      </c>
      <c r="B13" s="693">
        <v>88</v>
      </c>
      <c r="C13" s="690">
        <v>0.31380033493041998</v>
      </c>
      <c r="D13" s="690">
        <v>0.27471700310707098</v>
      </c>
      <c r="E13" s="690">
        <v>0.117601156234741</v>
      </c>
      <c r="F13" s="690">
        <v>5.7950522750616101E-2</v>
      </c>
      <c r="G13" s="690">
        <v>0.23593097925186199</v>
      </c>
      <c r="H13" s="696">
        <v>2.6274948120117201</v>
      </c>
    </row>
    <row r="14" spans="1:8" x14ac:dyDescent="0.2">
      <c r="A14" s="2" t="s">
        <v>33</v>
      </c>
      <c r="B14" s="693">
        <v>169</v>
      </c>
      <c r="C14" s="690">
        <v>0.46469795703887901</v>
      </c>
      <c r="D14" s="690">
        <v>0.34603640437126199</v>
      </c>
      <c r="E14" s="690">
        <v>8.59234854578972E-2</v>
      </c>
      <c r="F14" s="690">
        <v>6.0372386127710301E-2</v>
      </c>
      <c r="G14" s="690">
        <v>4.2969759553670897E-2</v>
      </c>
      <c r="H14" s="696">
        <v>1.8708795309066799</v>
      </c>
    </row>
    <row r="15" spans="1:8" x14ac:dyDescent="0.2">
      <c r="A15" s="5" t="s">
        <v>34</v>
      </c>
      <c r="B15" s="692" t="s">
        <v>1</v>
      </c>
      <c r="C15" s="689" t="s">
        <v>1</v>
      </c>
      <c r="D15" s="689" t="s">
        <v>1</v>
      </c>
      <c r="E15" s="689" t="s">
        <v>1</v>
      </c>
      <c r="F15" s="689" t="s">
        <v>1</v>
      </c>
      <c r="G15" s="689" t="s">
        <v>1</v>
      </c>
      <c r="H15" s="695" t="s">
        <v>1</v>
      </c>
    </row>
    <row r="16" spans="1:8" x14ac:dyDescent="0.2">
      <c r="A16" s="2" t="s">
        <v>35</v>
      </c>
      <c r="B16" s="693">
        <v>668</v>
      </c>
      <c r="C16" s="690">
        <v>0.30241656303405801</v>
      </c>
      <c r="D16" s="690">
        <v>0.34456962347030601</v>
      </c>
      <c r="E16" s="690">
        <v>0.16252867877483401</v>
      </c>
      <c r="F16" s="690">
        <v>0.114770025014877</v>
      </c>
      <c r="G16" s="690">
        <v>7.5715102255344405E-2</v>
      </c>
      <c r="H16" s="696">
        <v>2.3167974948883101</v>
      </c>
    </row>
    <row r="17" spans="1:8" x14ac:dyDescent="0.2">
      <c r="A17" s="2" t="s">
        <v>36</v>
      </c>
      <c r="B17" s="693">
        <v>48</v>
      </c>
      <c r="C17" s="690">
        <v>0.40120276808738697</v>
      </c>
      <c r="D17" s="690">
        <v>0.22368863224983199</v>
      </c>
      <c r="E17" s="690">
        <v>0.14440475404262501</v>
      </c>
      <c r="F17" s="690">
        <v>4.0707241743802997E-2</v>
      </c>
      <c r="G17" s="690">
        <v>0.18999660015106201</v>
      </c>
      <c r="H17" s="696">
        <v>2.3946063518524201</v>
      </c>
    </row>
    <row r="18" spans="1:8" x14ac:dyDescent="0.2">
      <c r="A18" s="2" t="s">
        <v>37</v>
      </c>
      <c r="B18" s="693">
        <v>245</v>
      </c>
      <c r="C18" s="690">
        <v>0.37619522213935902</v>
      </c>
      <c r="D18" s="690">
        <v>0.30890929698944097</v>
      </c>
      <c r="E18" s="690">
        <v>0.107076175510883</v>
      </c>
      <c r="F18" s="690">
        <v>5.1221162080764798E-2</v>
      </c>
      <c r="G18" s="690">
        <v>0.156598150730133</v>
      </c>
      <c r="H18" s="696">
        <v>2.3031177520752002</v>
      </c>
    </row>
    <row r="19" spans="1:8" x14ac:dyDescent="0.2">
      <c r="A19" s="2" t="s">
        <v>38</v>
      </c>
      <c r="B19" s="693">
        <v>56</v>
      </c>
      <c r="C19" s="690">
        <v>0.180414989590645</v>
      </c>
      <c r="D19" s="690">
        <v>0.15095229446888001</v>
      </c>
      <c r="E19" s="690">
        <v>0.28368696570396401</v>
      </c>
      <c r="F19" s="690">
        <v>0.20820873975753801</v>
      </c>
      <c r="G19" s="690">
        <v>0.176737010478973</v>
      </c>
      <c r="H19" s="696">
        <v>3.0499005317688002</v>
      </c>
    </row>
    <row r="20" spans="1:8" x14ac:dyDescent="0.2">
      <c r="A20" s="5" t="s">
        <v>39</v>
      </c>
      <c r="B20" s="692" t="s">
        <v>1</v>
      </c>
      <c r="C20" s="689" t="s">
        <v>1</v>
      </c>
      <c r="D20" s="689" t="s">
        <v>1</v>
      </c>
      <c r="E20" s="689" t="s">
        <v>1</v>
      </c>
      <c r="F20" s="689" t="s">
        <v>1</v>
      </c>
      <c r="G20" s="689" t="s">
        <v>1</v>
      </c>
      <c r="H20" s="695" t="s">
        <v>1</v>
      </c>
    </row>
    <row r="21" spans="1:8" x14ac:dyDescent="0.2">
      <c r="A21" s="2" t="s">
        <v>35</v>
      </c>
      <c r="B21" s="693">
        <v>668</v>
      </c>
      <c r="C21" s="690">
        <v>0.30241656303405801</v>
      </c>
      <c r="D21" s="690">
        <v>0.34456962347030601</v>
      </c>
      <c r="E21" s="690">
        <v>0.16252867877483401</v>
      </c>
      <c r="F21" s="690">
        <v>0.114770025014877</v>
      </c>
      <c r="G21" s="690">
        <v>7.5715102255344405E-2</v>
      </c>
      <c r="H21" s="696">
        <v>2.3167974948883101</v>
      </c>
    </row>
    <row r="22" spans="1:8" x14ac:dyDescent="0.2">
      <c r="A22" s="2" t="s">
        <v>40</v>
      </c>
      <c r="B22" s="693">
        <v>21</v>
      </c>
      <c r="C22" s="690" t="s">
        <v>1</v>
      </c>
      <c r="D22" s="690" t="s">
        <v>1</v>
      </c>
      <c r="E22" s="690" t="s">
        <v>1</v>
      </c>
      <c r="F22" s="690" t="s">
        <v>1</v>
      </c>
      <c r="G22" s="690" t="s">
        <v>1</v>
      </c>
      <c r="H22" s="696" t="s">
        <v>1</v>
      </c>
    </row>
    <row r="23" spans="1:8" x14ac:dyDescent="0.2">
      <c r="A23" s="2" t="s">
        <v>41</v>
      </c>
      <c r="B23" s="693">
        <v>24</v>
      </c>
      <c r="C23" s="690" t="s">
        <v>1</v>
      </c>
      <c r="D23" s="690" t="s">
        <v>1</v>
      </c>
      <c r="E23" s="690" t="s">
        <v>1</v>
      </c>
      <c r="F23" s="690" t="s">
        <v>1</v>
      </c>
      <c r="G23" s="690" t="s">
        <v>1</v>
      </c>
      <c r="H23" s="696" t="s">
        <v>1</v>
      </c>
    </row>
    <row r="24" spans="1:8" x14ac:dyDescent="0.2">
      <c r="A24" s="2" t="s">
        <v>42</v>
      </c>
      <c r="B24" s="693">
        <v>3</v>
      </c>
      <c r="C24" s="690" t="s">
        <v>1</v>
      </c>
      <c r="D24" s="690" t="s">
        <v>1</v>
      </c>
      <c r="E24" s="690" t="s">
        <v>1</v>
      </c>
      <c r="F24" s="690" t="s">
        <v>1</v>
      </c>
      <c r="G24" s="690" t="s">
        <v>1</v>
      </c>
      <c r="H24" s="696" t="s">
        <v>1</v>
      </c>
    </row>
    <row r="25" spans="1:8" x14ac:dyDescent="0.2">
      <c r="A25" s="2" t="s">
        <v>43</v>
      </c>
      <c r="B25" s="693">
        <v>3</v>
      </c>
      <c r="C25" s="690" t="s">
        <v>1</v>
      </c>
      <c r="D25" s="690" t="s">
        <v>1</v>
      </c>
      <c r="E25" s="690" t="s">
        <v>1</v>
      </c>
      <c r="F25" s="690" t="s">
        <v>1</v>
      </c>
      <c r="G25" s="690" t="s">
        <v>1</v>
      </c>
      <c r="H25" s="696" t="s">
        <v>1</v>
      </c>
    </row>
    <row r="26" spans="1:8" x14ac:dyDescent="0.2">
      <c r="A26" s="2" t="s">
        <v>37</v>
      </c>
      <c r="B26" s="693">
        <v>245</v>
      </c>
      <c r="C26" s="690">
        <v>0.37619522213935902</v>
      </c>
      <c r="D26" s="690">
        <v>0.30890929698944097</v>
      </c>
      <c r="E26" s="690">
        <v>0.107076175510883</v>
      </c>
      <c r="F26" s="690">
        <v>5.1221162080764798E-2</v>
      </c>
      <c r="G26" s="690">
        <v>0.156598150730133</v>
      </c>
      <c r="H26" s="696">
        <v>2.3031177520752002</v>
      </c>
    </row>
    <row r="27" spans="1:8" x14ac:dyDescent="0.2">
      <c r="A27" s="2" t="s">
        <v>44</v>
      </c>
      <c r="B27" s="693">
        <v>9</v>
      </c>
      <c r="C27" s="690" t="s">
        <v>1</v>
      </c>
      <c r="D27" s="690" t="s">
        <v>1</v>
      </c>
      <c r="E27" s="690" t="s">
        <v>1</v>
      </c>
      <c r="F27" s="690" t="s">
        <v>1</v>
      </c>
      <c r="G27" s="690" t="s">
        <v>1</v>
      </c>
      <c r="H27" s="696" t="s">
        <v>1</v>
      </c>
    </row>
    <row r="28" spans="1:8" x14ac:dyDescent="0.2">
      <c r="A28" s="2" t="s">
        <v>45</v>
      </c>
      <c r="B28" s="693">
        <v>44</v>
      </c>
      <c r="C28" s="690">
        <v>0.199902638792992</v>
      </c>
      <c r="D28" s="690">
        <v>0.13155141472816501</v>
      </c>
      <c r="E28" s="690">
        <v>0.26582172513008101</v>
      </c>
      <c r="F28" s="690">
        <v>0.24523264169692999</v>
      </c>
      <c r="G28" s="690">
        <v>0.157491594552994</v>
      </c>
      <c r="H28" s="696">
        <v>3.02885913848877</v>
      </c>
    </row>
    <row r="29" spans="1:8" x14ac:dyDescent="0.2">
      <c r="A29" s="5" t="s">
        <v>46</v>
      </c>
      <c r="B29" s="692" t="s">
        <v>1</v>
      </c>
      <c r="C29" s="689" t="s">
        <v>1</v>
      </c>
      <c r="D29" s="689" t="s">
        <v>1</v>
      </c>
      <c r="E29" s="689" t="s">
        <v>1</v>
      </c>
      <c r="F29" s="689" t="s">
        <v>1</v>
      </c>
      <c r="G29" s="689" t="s">
        <v>1</v>
      </c>
      <c r="H29" s="695" t="s">
        <v>1</v>
      </c>
    </row>
    <row r="30" spans="1:8" x14ac:dyDescent="0.2">
      <c r="A30" s="2" t="s">
        <v>47</v>
      </c>
      <c r="B30" s="693">
        <v>66</v>
      </c>
      <c r="C30" s="690">
        <v>0.22617655992507901</v>
      </c>
      <c r="D30" s="690">
        <v>0.245375290513039</v>
      </c>
      <c r="E30" s="690">
        <v>0.24479977786540999</v>
      </c>
      <c r="F30" s="690">
        <v>5.9075281023979201E-2</v>
      </c>
      <c r="G30" s="690">
        <v>0.22457309067249301</v>
      </c>
      <c r="H30" s="696">
        <v>2.8104929924011199</v>
      </c>
    </row>
    <row r="31" spans="1:8" x14ac:dyDescent="0.2">
      <c r="A31" s="2" t="s">
        <v>48</v>
      </c>
      <c r="B31" s="693">
        <v>252</v>
      </c>
      <c r="C31" s="690">
        <v>0.30713528394699102</v>
      </c>
      <c r="D31" s="690">
        <v>0.23713769018650099</v>
      </c>
      <c r="E31" s="690">
        <v>0.208104953169823</v>
      </c>
      <c r="F31" s="690">
        <v>0.109011590480804</v>
      </c>
      <c r="G31" s="690">
        <v>0.13861048221588099</v>
      </c>
      <c r="H31" s="696">
        <v>2.5348243713378902</v>
      </c>
    </row>
    <row r="32" spans="1:8" x14ac:dyDescent="0.2">
      <c r="A32" s="2" t="s">
        <v>49</v>
      </c>
      <c r="B32" s="693">
        <v>178</v>
      </c>
      <c r="C32" s="690">
        <v>0.32085111737251298</v>
      </c>
      <c r="D32" s="690">
        <v>0.37958163022995001</v>
      </c>
      <c r="E32" s="690">
        <v>0.109129011631012</v>
      </c>
      <c r="F32" s="690">
        <v>0.133908331394196</v>
      </c>
      <c r="G32" s="690">
        <v>5.6529924273490899E-2</v>
      </c>
      <c r="H32" s="696">
        <v>2.2256844043731698</v>
      </c>
    </row>
    <row r="33" spans="1:8" x14ac:dyDescent="0.2">
      <c r="A33" s="2" t="s">
        <v>50</v>
      </c>
      <c r="B33" s="693">
        <v>459</v>
      </c>
      <c r="C33" s="690">
        <v>0.35637992620468101</v>
      </c>
      <c r="D33" s="690">
        <v>0.38300278782844499</v>
      </c>
      <c r="E33" s="690">
        <v>0.117850169539452</v>
      </c>
      <c r="F33" s="690">
        <v>7.3299400508403806E-2</v>
      </c>
      <c r="G33" s="690">
        <v>6.9467693567276001E-2</v>
      </c>
      <c r="H33" s="696">
        <v>2.1164720058441202</v>
      </c>
    </row>
    <row r="34" spans="1:8" x14ac:dyDescent="0.2">
      <c r="A34" s="5" t="s">
        <v>51</v>
      </c>
      <c r="B34" s="692" t="s">
        <v>1</v>
      </c>
      <c r="C34" s="689" t="s">
        <v>1</v>
      </c>
      <c r="D34" s="689" t="s">
        <v>1</v>
      </c>
      <c r="E34" s="689" t="s">
        <v>1</v>
      </c>
      <c r="F34" s="689" t="s">
        <v>1</v>
      </c>
      <c r="G34" s="689" t="s">
        <v>1</v>
      </c>
      <c r="H34" s="695" t="s">
        <v>1</v>
      </c>
    </row>
    <row r="35" spans="1:8" x14ac:dyDescent="0.2">
      <c r="A35" s="2" t="s">
        <v>52</v>
      </c>
      <c r="B35" s="693">
        <v>356</v>
      </c>
      <c r="C35" s="690">
        <v>0.28562247753143299</v>
      </c>
      <c r="D35" s="690">
        <v>0.27745735645294201</v>
      </c>
      <c r="E35" s="690">
        <v>0.19386805593967399</v>
      </c>
      <c r="F35" s="690">
        <v>0.10735239088535301</v>
      </c>
      <c r="G35" s="690">
        <v>0.13569974899292001</v>
      </c>
      <c r="H35" s="696">
        <v>2.5300495624542201</v>
      </c>
    </row>
    <row r="36" spans="1:8" x14ac:dyDescent="0.2">
      <c r="A36" s="2" t="s">
        <v>53</v>
      </c>
      <c r="B36" s="693">
        <v>426</v>
      </c>
      <c r="C36" s="690">
        <v>0.37233856320381198</v>
      </c>
      <c r="D36" s="690">
        <v>0.33518776297569303</v>
      </c>
      <c r="E36" s="690">
        <v>0.118487246334553</v>
      </c>
      <c r="F36" s="690">
        <v>9.9755734205245999E-2</v>
      </c>
      <c r="G36" s="690">
        <v>7.42306858301163E-2</v>
      </c>
      <c r="H36" s="696">
        <v>2.1683521270752002</v>
      </c>
    </row>
    <row r="37" spans="1:8" x14ac:dyDescent="0.2">
      <c r="A37" s="2" t="s">
        <v>54</v>
      </c>
      <c r="B37" s="693">
        <v>134</v>
      </c>
      <c r="C37" s="690">
        <v>0.26520311832428001</v>
      </c>
      <c r="D37" s="690">
        <v>0.41614171862602201</v>
      </c>
      <c r="E37" s="690">
        <v>0.12388077378273001</v>
      </c>
      <c r="F37" s="690">
        <v>8.34023952484131E-2</v>
      </c>
      <c r="G37" s="690">
        <v>0.11137200891971601</v>
      </c>
      <c r="H37" s="696">
        <v>2.3595983982086199</v>
      </c>
    </row>
    <row r="38" spans="1:8" x14ac:dyDescent="0.2">
      <c r="A38" s="2" t="s">
        <v>55</v>
      </c>
      <c r="B38" s="693">
        <v>116</v>
      </c>
      <c r="C38" s="690">
        <v>0.35266888141632102</v>
      </c>
      <c r="D38" s="690">
        <v>0.30993854999542197</v>
      </c>
      <c r="E38" s="690">
        <v>0.116683565080166</v>
      </c>
      <c r="F38" s="690">
        <v>0.112034104764462</v>
      </c>
      <c r="G38" s="690">
        <v>0.108674898743629</v>
      </c>
      <c r="H38" s="696">
        <v>2.3141076564788801</v>
      </c>
    </row>
    <row r="39" spans="1:8" x14ac:dyDescent="0.2">
      <c r="A39" s="5" t="s">
        <v>56</v>
      </c>
      <c r="B39" s="692" t="s">
        <v>1</v>
      </c>
      <c r="C39" s="689" t="s">
        <v>1</v>
      </c>
      <c r="D39" s="689" t="s">
        <v>1</v>
      </c>
      <c r="E39" s="689" t="s">
        <v>1</v>
      </c>
      <c r="F39" s="689" t="s">
        <v>1</v>
      </c>
      <c r="G39" s="689" t="s">
        <v>1</v>
      </c>
      <c r="H39" s="695" t="s">
        <v>1</v>
      </c>
    </row>
    <row r="40" spans="1:8" x14ac:dyDescent="0.2">
      <c r="A40" s="2" t="s">
        <v>57</v>
      </c>
      <c r="B40" s="693">
        <v>903</v>
      </c>
      <c r="C40" s="690">
        <v>0.30841940641403198</v>
      </c>
      <c r="D40" s="690">
        <v>0.31535992026329002</v>
      </c>
      <c r="E40" s="690">
        <v>0.15338705480098699</v>
      </c>
      <c r="F40" s="690">
        <v>0.113808766007423</v>
      </c>
      <c r="G40" s="690">
        <v>0.109024867415428</v>
      </c>
      <c r="H40" s="696">
        <v>2.3996598720550502</v>
      </c>
    </row>
    <row r="41" spans="1:8" x14ac:dyDescent="0.2">
      <c r="A41" s="2" t="s">
        <v>58</v>
      </c>
      <c r="B41" s="693">
        <v>109</v>
      </c>
      <c r="C41" s="690">
        <v>0.34606638550758401</v>
      </c>
      <c r="D41" s="690">
        <v>0.30859354138374301</v>
      </c>
      <c r="E41" s="690">
        <v>0.16873086988925901</v>
      </c>
      <c r="F41" s="690">
        <v>5.52169568836689E-2</v>
      </c>
      <c r="G41" s="690">
        <v>0.121392227709293</v>
      </c>
      <c r="H41" s="696">
        <v>2.2972750663757302</v>
      </c>
    </row>
    <row r="42" spans="1:8" x14ac:dyDescent="0.2">
      <c r="A42" s="5" t="s">
        <v>59</v>
      </c>
      <c r="B42" s="692" t="s">
        <v>1</v>
      </c>
      <c r="C42" s="689" t="s">
        <v>1</v>
      </c>
      <c r="D42" s="689" t="s">
        <v>1</v>
      </c>
      <c r="E42" s="689" t="s">
        <v>1</v>
      </c>
      <c r="F42" s="689" t="s">
        <v>1</v>
      </c>
      <c r="G42" s="689" t="s">
        <v>1</v>
      </c>
      <c r="H42" s="695" t="s">
        <v>1</v>
      </c>
    </row>
    <row r="43" spans="1:8" x14ac:dyDescent="0.2">
      <c r="A43" s="2" t="s">
        <v>60</v>
      </c>
      <c r="B43" s="693">
        <v>789</v>
      </c>
      <c r="C43" s="690">
        <v>0.32365199923515298</v>
      </c>
      <c r="D43" s="690">
        <v>0.329419136047363</v>
      </c>
      <c r="E43" s="690">
        <v>0.14655736088752699</v>
      </c>
      <c r="F43" s="690">
        <v>8.6154423654079396E-2</v>
      </c>
      <c r="G43" s="690">
        <v>0.11421705037355399</v>
      </c>
      <c r="H43" s="696">
        <v>2.3378653526306201</v>
      </c>
    </row>
    <row r="44" spans="1:8" x14ac:dyDescent="0.2">
      <c r="A44" s="2" t="s">
        <v>61</v>
      </c>
      <c r="B44" s="693">
        <v>140</v>
      </c>
      <c r="C44" s="690">
        <v>0.22192405164241799</v>
      </c>
      <c r="D44" s="690">
        <v>0.206991598010063</v>
      </c>
      <c r="E44" s="690">
        <v>0.218793779611588</v>
      </c>
      <c r="F44" s="690">
        <v>0.26891329884529103</v>
      </c>
      <c r="G44" s="690">
        <v>8.3377256989479107E-2</v>
      </c>
      <c r="H44" s="696">
        <v>2.7848281860351598</v>
      </c>
    </row>
    <row r="45" spans="1:8" x14ac:dyDescent="0.2">
      <c r="A45" s="2" t="s">
        <v>62</v>
      </c>
      <c r="B45" s="693">
        <v>94</v>
      </c>
      <c r="C45" s="690">
        <v>0.34491750597953802</v>
      </c>
      <c r="D45" s="690">
        <v>0.31715023517608598</v>
      </c>
      <c r="E45" s="690">
        <v>0.15503942966461201</v>
      </c>
      <c r="F45" s="690">
        <v>6.2771454453468295E-2</v>
      </c>
      <c r="G45" s="690">
        <v>0.120121374726295</v>
      </c>
      <c r="H45" s="696">
        <v>2.2960288524627699</v>
      </c>
    </row>
    <row r="46" spans="1:8" x14ac:dyDescent="0.2">
      <c r="A46" s="5" t="s">
        <v>63</v>
      </c>
      <c r="B46" s="692" t="s">
        <v>1</v>
      </c>
      <c r="C46" s="689" t="s">
        <v>1</v>
      </c>
      <c r="D46" s="689" t="s">
        <v>1</v>
      </c>
      <c r="E46" s="689" t="s">
        <v>1</v>
      </c>
      <c r="F46" s="689" t="s">
        <v>1</v>
      </c>
      <c r="G46" s="689" t="s">
        <v>1</v>
      </c>
      <c r="H46" s="695" t="s">
        <v>1</v>
      </c>
    </row>
    <row r="47" spans="1:8" x14ac:dyDescent="0.2">
      <c r="A47" s="2" t="s">
        <v>64</v>
      </c>
      <c r="B47" s="693">
        <v>124</v>
      </c>
      <c r="C47" s="690">
        <v>0.207605585455894</v>
      </c>
      <c r="D47" s="690">
        <v>0.30773952603340099</v>
      </c>
      <c r="E47" s="690">
        <v>0.23855413496494299</v>
      </c>
      <c r="F47" s="690">
        <v>0.115701466798782</v>
      </c>
      <c r="G47" s="690">
        <v>0.13039927184581801</v>
      </c>
      <c r="H47" s="696">
        <v>2.6535491943359402</v>
      </c>
    </row>
    <row r="48" spans="1:8" x14ac:dyDescent="0.2">
      <c r="A48" s="2" t="s">
        <v>65</v>
      </c>
      <c r="B48" s="693">
        <v>73</v>
      </c>
      <c r="C48" s="690">
        <v>0.32887625694274902</v>
      </c>
      <c r="D48" s="690">
        <v>0.36459529399871798</v>
      </c>
      <c r="E48" s="690">
        <v>0.111292026937008</v>
      </c>
      <c r="F48" s="690">
        <v>5.5758785456418998E-2</v>
      </c>
      <c r="G48" s="690">
        <v>0.13947761058807401</v>
      </c>
      <c r="H48" s="696">
        <v>2.31236624717712</v>
      </c>
    </row>
    <row r="49" spans="1:8" x14ac:dyDescent="0.2">
      <c r="A49" s="2" t="s">
        <v>66</v>
      </c>
      <c r="B49" s="693">
        <v>135</v>
      </c>
      <c r="C49" s="690">
        <v>0.32702729105949402</v>
      </c>
      <c r="D49" s="690">
        <v>0.31570327281951899</v>
      </c>
      <c r="E49" s="690">
        <v>0.11110096424818</v>
      </c>
      <c r="F49" s="690">
        <v>0.107825472950935</v>
      </c>
      <c r="G49" s="690">
        <v>0.138343021273613</v>
      </c>
      <c r="H49" s="696">
        <v>2.4147536754608199</v>
      </c>
    </row>
    <row r="50" spans="1:8" x14ac:dyDescent="0.2">
      <c r="A50" s="2" t="s">
        <v>67</v>
      </c>
      <c r="B50" s="693">
        <v>122</v>
      </c>
      <c r="C50" s="690">
        <v>0.24826855957508101</v>
      </c>
      <c r="D50" s="690">
        <v>0.43508878350257901</v>
      </c>
      <c r="E50" s="690">
        <v>0.17344748973846399</v>
      </c>
      <c r="F50" s="690">
        <v>7.3224663734435994E-2</v>
      </c>
      <c r="G50" s="690">
        <v>6.9970503449440002E-2</v>
      </c>
      <c r="H50" s="696">
        <v>2.2815396785736102</v>
      </c>
    </row>
    <row r="51" spans="1:8" x14ac:dyDescent="0.2">
      <c r="A51" s="2" t="s">
        <v>68</v>
      </c>
      <c r="B51" s="693">
        <v>134</v>
      </c>
      <c r="C51" s="690">
        <v>0.28611701726913502</v>
      </c>
      <c r="D51" s="690">
        <v>0.28741201758384699</v>
      </c>
      <c r="E51" s="690">
        <v>0.17798443138599401</v>
      </c>
      <c r="F51" s="690">
        <v>0.15113191306591001</v>
      </c>
      <c r="G51" s="690">
        <v>9.7354620695114094E-2</v>
      </c>
      <c r="H51" s="696">
        <v>2.48619508743286</v>
      </c>
    </row>
    <row r="52" spans="1:8" x14ac:dyDescent="0.2">
      <c r="A52" s="2" t="s">
        <v>69</v>
      </c>
      <c r="B52" s="693">
        <v>101</v>
      </c>
      <c r="C52" s="690">
        <v>0.299650639295578</v>
      </c>
      <c r="D52" s="690">
        <v>0.29608500003814697</v>
      </c>
      <c r="E52" s="690">
        <v>0.102343529462814</v>
      </c>
      <c r="F52" s="690">
        <v>0.21653456985950501</v>
      </c>
      <c r="G52" s="690">
        <v>8.53862464427948E-2</v>
      </c>
      <c r="H52" s="696">
        <v>2.4919207096099898</v>
      </c>
    </row>
    <row r="53" spans="1:8" x14ac:dyDescent="0.2">
      <c r="A53" s="2" t="s">
        <v>70</v>
      </c>
      <c r="B53" s="693">
        <v>60</v>
      </c>
      <c r="C53" s="690">
        <v>0.35334330797195401</v>
      </c>
      <c r="D53" s="690">
        <v>0.30921971797943099</v>
      </c>
      <c r="E53" s="690">
        <v>0.111607603728771</v>
      </c>
      <c r="F53" s="690">
        <v>8.9207962155342102E-2</v>
      </c>
      <c r="G53" s="690">
        <v>0.13662141561508201</v>
      </c>
      <c r="H53" s="696">
        <v>2.3465445041656499</v>
      </c>
    </row>
    <row r="54" spans="1:8" x14ac:dyDescent="0.2">
      <c r="A54" s="2" t="s">
        <v>71</v>
      </c>
      <c r="B54" s="693">
        <v>97</v>
      </c>
      <c r="C54" s="690">
        <v>0.30759826302528398</v>
      </c>
      <c r="D54" s="690">
        <v>0.21747599542141</v>
      </c>
      <c r="E54" s="690">
        <v>0.21216735243797299</v>
      </c>
      <c r="F54" s="690">
        <v>9.6157394349575001E-2</v>
      </c>
      <c r="G54" s="690">
        <v>0.166601002216339</v>
      </c>
      <c r="H54" s="696">
        <v>2.5966868400573699</v>
      </c>
    </row>
    <row r="55" spans="1:8" x14ac:dyDescent="0.2">
      <c r="A55" s="2" t="s">
        <v>72</v>
      </c>
      <c r="B55" s="693">
        <v>54</v>
      </c>
      <c r="C55" s="690">
        <v>0.44646510481834401</v>
      </c>
      <c r="D55" s="690">
        <v>0.44543102383613598</v>
      </c>
      <c r="E55" s="690">
        <v>9.6557103097438798E-2</v>
      </c>
      <c r="F55" s="690">
        <v>1.1546769179403799E-2</v>
      </c>
      <c r="G55" s="690">
        <v>0</v>
      </c>
      <c r="H55" s="696">
        <v>1.67318558692932</v>
      </c>
    </row>
    <row r="56" spans="1:8" x14ac:dyDescent="0.2">
      <c r="A56" s="2" t="s">
        <v>73</v>
      </c>
      <c r="B56" s="693">
        <v>141</v>
      </c>
      <c r="C56" s="690">
        <v>0.41049164533615101</v>
      </c>
      <c r="D56" s="690">
        <v>0.243854120373726</v>
      </c>
      <c r="E56" s="690">
        <v>0.18247398734092701</v>
      </c>
      <c r="F56" s="690">
        <v>5.1182571798562997E-2</v>
      </c>
      <c r="G56" s="690">
        <v>0.111997693777084</v>
      </c>
      <c r="H56" s="696">
        <v>2.2103404998779301</v>
      </c>
    </row>
    <row r="57" spans="1:8" x14ac:dyDescent="0.2">
      <c r="A57" s="5" t="s">
        <v>74</v>
      </c>
      <c r="B57" s="692" t="s">
        <v>1</v>
      </c>
      <c r="C57" s="689" t="s">
        <v>1</v>
      </c>
      <c r="D57" s="689" t="s">
        <v>1</v>
      </c>
      <c r="E57" s="689" t="s">
        <v>1</v>
      </c>
      <c r="F57" s="689" t="s">
        <v>1</v>
      </c>
      <c r="G57" s="689" t="s">
        <v>1</v>
      </c>
      <c r="H57" s="695" t="s">
        <v>1</v>
      </c>
    </row>
    <row r="58" spans="1:8" x14ac:dyDescent="0.2">
      <c r="A58" s="2" t="s">
        <v>75</v>
      </c>
      <c r="B58" s="693">
        <v>124</v>
      </c>
      <c r="C58" s="690">
        <v>0.207605585455894</v>
      </c>
      <c r="D58" s="690">
        <v>0.30773952603340099</v>
      </c>
      <c r="E58" s="690">
        <v>0.23855413496494299</v>
      </c>
      <c r="F58" s="690">
        <v>0.115701466798782</v>
      </c>
      <c r="G58" s="690">
        <v>0.13039927184581801</v>
      </c>
      <c r="H58" s="696">
        <v>2.6535491943359402</v>
      </c>
    </row>
    <row r="59" spans="1:8" x14ac:dyDescent="0.2">
      <c r="A59" s="2" t="s">
        <v>76</v>
      </c>
      <c r="B59" s="693">
        <v>620</v>
      </c>
      <c r="C59" s="690">
        <v>0.28535366058349598</v>
      </c>
      <c r="D59" s="690">
        <v>0.308352500200272</v>
      </c>
      <c r="E59" s="690">
        <v>0.175476104021072</v>
      </c>
      <c r="F59" s="690">
        <v>0.111723765730858</v>
      </c>
      <c r="G59" s="690">
        <v>0.11909397691488301</v>
      </c>
      <c r="H59" s="696">
        <v>2.4708518981933598</v>
      </c>
    </row>
    <row r="60" spans="1:8" x14ac:dyDescent="0.2">
      <c r="A60" s="2" t="s">
        <v>77</v>
      </c>
      <c r="B60" s="693">
        <v>204</v>
      </c>
      <c r="C60" s="690">
        <v>0.40042063593864402</v>
      </c>
      <c r="D60" s="690">
        <v>0.32000020146369901</v>
      </c>
      <c r="E60" s="690">
        <v>7.57632106542587E-2</v>
      </c>
      <c r="F60" s="690">
        <v>8.7000109255313901E-2</v>
      </c>
      <c r="G60" s="690">
        <v>0.116815827786922</v>
      </c>
      <c r="H60" s="696">
        <v>2.19979023933411</v>
      </c>
    </row>
    <row r="61" spans="1:8" x14ac:dyDescent="0.2">
      <c r="A61" s="2" t="s">
        <v>78</v>
      </c>
      <c r="B61" s="693">
        <v>93</v>
      </c>
      <c r="C61" s="690">
        <v>0.46613696217536899</v>
      </c>
      <c r="D61" s="690">
        <v>0.34105822443962103</v>
      </c>
      <c r="E61" s="690">
        <v>0.13103862106800099</v>
      </c>
      <c r="F61" s="690">
        <v>4.2187850922346101E-2</v>
      </c>
      <c r="G61" s="690">
        <v>1.9578360021114301E-2</v>
      </c>
      <c r="H61" s="696">
        <v>1.8080124855041499</v>
      </c>
    </row>
    <row r="62" spans="1:8" x14ac:dyDescent="0.2">
      <c r="A62" s="5" t="s">
        <v>79</v>
      </c>
      <c r="B62" s="692" t="s">
        <v>1</v>
      </c>
      <c r="C62" s="689" t="s">
        <v>1</v>
      </c>
      <c r="D62" s="689" t="s">
        <v>1</v>
      </c>
      <c r="E62" s="689" t="s">
        <v>1</v>
      </c>
      <c r="F62" s="689" t="s">
        <v>1</v>
      </c>
      <c r="G62" s="689" t="s">
        <v>1</v>
      </c>
      <c r="H62" s="695" t="s">
        <v>1</v>
      </c>
    </row>
    <row r="63" spans="1:8" x14ac:dyDescent="0.2">
      <c r="A63" s="2" t="s">
        <v>80</v>
      </c>
      <c r="B63" s="693">
        <v>855</v>
      </c>
      <c r="C63" s="690">
        <v>0.313509881496429</v>
      </c>
      <c r="D63" s="690">
        <v>0.29579731822013899</v>
      </c>
      <c r="E63" s="690">
        <v>0.170265108346939</v>
      </c>
      <c r="F63" s="690">
        <v>0.106290601193905</v>
      </c>
      <c r="G63" s="690">
        <v>0.114137075841427</v>
      </c>
      <c r="H63" s="696">
        <v>2.4117476940154998</v>
      </c>
    </row>
    <row r="64" spans="1:8" x14ac:dyDescent="0.2">
      <c r="A64" s="2" t="s">
        <v>81</v>
      </c>
      <c r="B64" s="693">
        <v>29</v>
      </c>
      <c r="C64" s="690" t="s">
        <v>1</v>
      </c>
      <c r="D64" s="690" t="s">
        <v>1</v>
      </c>
      <c r="E64" s="690" t="s">
        <v>1</v>
      </c>
      <c r="F64" s="690" t="s">
        <v>1</v>
      </c>
      <c r="G64" s="690" t="s">
        <v>1</v>
      </c>
      <c r="H64" s="696" t="s">
        <v>1</v>
      </c>
    </row>
    <row r="65" spans="1:8" x14ac:dyDescent="0.2">
      <c r="A65" s="2" t="s">
        <v>82</v>
      </c>
      <c r="B65" s="693">
        <v>54</v>
      </c>
      <c r="C65" s="690">
        <v>0.34907573461532598</v>
      </c>
      <c r="D65" s="690">
        <v>0.49921000003814697</v>
      </c>
      <c r="E65" s="690">
        <v>1.6014965251088101E-2</v>
      </c>
      <c r="F65" s="690">
        <v>2.7259128168225299E-2</v>
      </c>
      <c r="G65" s="690">
        <v>0.108440153300762</v>
      </c>
      <c r="H65" s="696">
        <v>2.0467779636383101</v>
      </c>
    </row>
    <row r="66" spans="1:8" x14ac:dyDescent="0.2">
      <c r="A66" s="2" t="s">
        <v>83</v>
      </c>
      <c r="B66" s="693">
        <v>91</v>
      </c>
      <c r="C66" s="690">
        <v>0.35607847571373002</v>
      </c>
      <c r="D66" s="690">
        <v>0.32623443007469199</v>
      </c>
      <c r="E66" s="690">
        <v>0.12971465289592701</v>
      </c>
      <c r="F66" s="690">
        <v>0.113587722182274</v>
      </c>
      <c r="G66" s="690">
        <v>7.4384719133377103E-2</v>
      </c>
      <c r="H66" s="696">
        <v>2.2239656448364298</v>
      </c>
    </row>
    <row r="67" spans="1:8" x14ac:dyDescent="0.2">
      <c r="A67" s="5" t="s">
        <v>84</v>
      </c>
      <c r="B67" s="692" t="s">
        <v>1</v>
      </c>
      <c r="C67" s="689" t="s">
        <v>1</v>
      </c>
      <c r="D67" s="689" t="s">
        <v>1</v>
      </c>
      <c r="E67" s="689" t="s">
        <v>1</v>
      </c>
      <c r="F67" s="689" t="s">
        <v>1</v>
      </c>
      <c r="G67" s="689" t="s">
        <v>1</v>
      </c>
      <c r="H67" s="695" t="s">
        <v>1</v>
      </c>
    </row>
    <row r="68" spans="1:8" x14ac:dyDescent="0.2">
      <c r="A68" s="2" t="s">
        <v>85</v>
      </c>
      <c r="B68" s="693">
        <v>937</v>
      </c>
      <c r="C68" s="690">
        <v>0.32745242118835399</v>
      </c>
      <c r="D68" s="690">
        <v>0.32360756397247298</v>
      </c>
      <c r="E68" s="690">
        <v>0.15287403762340501</v>
      </c>
      <c r="F68" s="690">
        <v>9.2613004148006398E-2</v>
      </c>
      <c r="G68" s="690">
        <v>0.103452980518341</v>
      </c>
      <c r="H68" s="696">
        <v>2.3210065364837602</v>
      </c>
    </row>
    <row r="69" spans="1:8" x14ac:dyDescent="0.2">
      <c r="A69" s="2" t="s">
        <v>86</v>
      </c>
      <c r="B69" s="693">
        <v>16</v>
      </c>
      <c r="C69" s="690" t="s">
        <v>1</v>
      </c>
      <c r="D69" s="690" t="s">
        <v>1</v>
      </c>
      <c r="E69" s="690" t="s">
        <v>1</v>
      </c>
      <c r="F69" s="690" t="s">
        <v>1</v>
      </c>
      <c r="G69" s="690" t="s">
        <v>1</v>
      </c>
      <c r="H69" s="696" t="s">
        <v>1</v>
      </c>
    </row>
    <row r="70" spans="1:8" x14ac:dyDescent="0.2">
      <c r="A70" s="2" t="s">
        <v>87</v>
      </c>
      <c r="B70" s="693">
        <v>81</v>
      </c>
      <c r="C70" s="690">
        <v>0.177474334836006</v>
      </c>
      <c r="D70" s="690">
        <v>0.17016148567199699</v>
      </c>
      <c r="E70" s="690">
        <v>0.24140405654907199</v>
      </c>
      <c r="F70" s="690">
        <v>0.19813768565654799</v>
      </c>
      <c r="G70" s="690">
        <v>0.21282243728637701</v>
      </c>
      <c r="H70" s="696">
        <v>3.09867238998413</v>
      </c>
    </row>
    <row r="71" spans="1:8" x14ac:dyDescent="0.2">
      <c r="A71" s="2" t="s">
        <v>88</v>
      </c>
      <c r="B71" s="693">
        <v>6</v>
      </c>
      <c r="C71" s="690" t="s">
        <v>1</v>
      </c>
      <c r="D71" s="690" t="s">
        <v>1</v>
      </c>
      <c r="E71" s="690" t="s">
        <v>1</v>
      </c>
      <c r="F71" s="690" t="s">
        <v>1</v>
      </c>
      <c r="G71" s="690" t="s">
        <v>1</v>
      </c>
      <c r="H71" s="696" t="s">
        <v>1</v>
      </c>
    </row>
    <row r="72" spans="1:8" x14ac:dyDescent="0.2">
      <c r="A72" s="5" t="s">
        <v>89</v>
      </c>
      <c r="B72" s="692" t="s">
        <v>1</v>
      </c>
      <c r="C72" s="689" t="s">
        <v>1</v>
      </c>
      <c r="D72" s="689" t="s">
        <v>1</v>
      </c>
      <c r="E72" s="689" t="s">
        <v>1</v>
      </c>
      <c r="F72" s="689" t="s">
        <v>1</v>
      </c>
      <c r="G72" s="689" t="s">
        <v>1</v>
      </c>
      <c r="H72" s="695" t="s">
        <v>1</v>
      </c>
    </row>
    <row r="73" spans="1:8" x14ac:dyDescent="0.2">
      <c r="A73" s="2" t="s">
        <v>89</v>
      </c>
      <c r="B73" s="693">
        <v>876</v>
      </c>
      <c r="C73" s="690">
        <v>0.30397218465805098</v>
      </c>
      <c r="D73" s="690">
        <v>0.30581223964691201</v>
      </c>
      <c r="E73" s="690">
        <v>0.15381982922553999</v>
      </c>
      <c r="F73" s="690">
        <v>0.109691344201565</v>
      </c>
      <c r="G73" s="690">
        <v>0.12670437991619099</v>
      </c>
      <c r="H73" s="696">
        <v>2.4493434429168701</v>
      </c>
    </row>
    <row r="74" spans="1:8" x14ac:dyDescent="0.2">
      <c r="A74" s="2" t="s">
        <v>90</v>
      </c>
      <c r="B74" s="693">
        <v>161</v>
      </c>
      <c r="C74" s="690">
        <v>0.40188568830490101</v>
      </c>
      <c r="D74" s="690">
        <v>0.38389590382576</v>
      </c>
      <c r="E74" s="690">
        <v>0.16649195551872301</v>
      </c>
      <c r="F74" s="690">
        <v>3.8572549819946303E-2</v>
      </c>
      <c r="G74" s="690">
        <v>9.1539155691862106E-3</v>
      </c>
      <c r="H74" s="696">
        <v>1.86921310424805</v>
      </c>
    </row>
    <row r="75" spans="1:8" x14ac:dyDescent="0.2">
      <c r="A75" s="5" t="s">
        <v>91</v>
      </c>
      <c r="B75" s="692" t="s">
        <v>1</v>
      </c>
      <c r="C75" s="689" t="s">
        <v>1</v>
      </c>
      <c r="D75" s="689" t="s">
        <v>1</v>
      </c>
      <c r="E75" s="689" t="s">
        <v>1</v>
      </c>
      <c r="F75" s="689" t="s">
        <v>1</v>
      </c>
      <c r="G75" s="689" t="s">
        <v>1</v>
      </c>
      <c r="H75" s="695" t="s">
        <v>1</v>
      </c>
    </row>
    <row r="76" spans="1:8" x14ac:dyDescent="0.2">
      <c r="A76" s="2" t="s">
        <v>92</v>
      </c>
      <c r="B76" s="693">
        <v>440</v>
      </c>
      <c r="C76" s="690">
        <v>0.27378115057945301</v>
      </c>
      <c r="D76" s="690">
        <v>0.29402223229408297</v>
      </c>
      <c r="E76" s="690">
        <v>0.186334028840065</v>
      </c>
      <c r="F76" s="690">
        <v>0.122859671711922</v>
      </c>
      <c r="G76" s="690">
        <v>0.123002931475639</v>
      </c>
      <c r="H76" s="696">
        <v>2.5272810459136998</v>
      </c>
    </row>
    <row r="77" spans="1:8" x14ac:dyDescent="0.2">
      <c r="A77" s="2" t="s">
        <v>93</v>
      </c>
      <c r="B77" s="693">
        <v>191</v>
      </c>
      <c r="C77" s="690">
        <v>0.27460095286369302</v>
      </c>
      <c r="D77" s="690">
        <v>0.40242674946785001</v>
      </c>
      <c r="E77" s="690">
        <v>0.150339901447296</v>
      </c>
      <c r="F77" s="690">
        <v>7.7615708112716703E-2</v>
      </c>
      <c r="G77" s="690">
        <v>9.5016680657863603E-2</v>
      </c>
      <c r="H77" s="696">
        <v>2.3160204887390101</v>
      </c>
    </row>
    <row r="78" spans="1:8" x14ac:dyDescent="0.2">
      <c r="A78" s="2" t="s">
        <v>94</v>
      </c>
      <c r="B78" s="693">
        <v>399</v>
      </c>
      <c r="C78" s="690">
        <v>0.39447054266929599</v>
      </c>
      <c r="D78" s="690">
        <v>0.29323223233223</v>
      </c>
      <c r="E78" s="690">
        <v>0.11576029658317601</v>
      </c>
      <c r="F78" s="690">
        <v>8.8574357330799103E-2</v>
      </c>
      <c r="G78" s="690">
        <v>0.107962571084499</v>
      </c>
      <c r="H78" s="696">
        <v>2.2223262786865199</v>
      </c>
    </row>
    <row r="79" spans="1:8" x14ac:dyDescent="0.2">
      <c r="A79" s="5" t="s">
        <v>95</v>
      </c>
      <c r="B79" s="692" t="s">
        <v>1</v>
      </c>
      <c r="C79" s="689" t="s">
        <v>1</v>
      </c>
      <c r="D79" s="689" t="s">
        <v>1</v>
      </c>
      <c r="E79" s="689" t="s">
        <v>1</v>
      </c>
      <c r="F79" s="689" t="s">
        <v>1</v>
      </c>
      <c r="G79" s="689" t="s">
        <v>1</v>
      </c>
      <c r="H79" s="695" t="s">
        <v>1</v>
      </c>
    </row>
    <row r="80" spans="1:8" x14ac:dyDescent="0.2">
      <c r="A80" s="2" t="s">
        <v>96</v>
      </c>
      <c r="B80" s="693">
        <v>223</v>
      </c>
      <c r="C80" s="690">
        <v>0.27227935194969199</v>
      </c>
      <c r="D80" s="690">
        <v>0.31765371561050398</v>
      </c>
      <c r="E80" s="690">
        <v>0.18188804388046301</v>
      </c>
      <c r="F80" s="690">
        <v>0.13348299264907801</v>
      </c>
      <c r="G80" s="690">
        <v>9.4695888459682506E-2</v>
      </c>
      <c r="H80" s="696">
        <v>2.4606623649597199</v>
      </c>
    </row>
    <row r="81" spans="1:8" x14ac:dyDescent="0.2">
      <c r="A81" s="2" t="s">
        <v>97</v>
      </c>
      <c r="B81" s="693">
        <v>181</v>
      </c>
      <c r="C81" s="690">
        <v>0.25273647904396102</v>
      </c>
      <c r="D81" s="690">
        <v>0.36042350530624401</v>
      </c>
      <c r="E81" s="690">
        <v>0.16123089194297799</v>
      </c>
      <c r="F81" s="690">
        <v>8.2986809313297299E-2</v>
      </c>
      <c r="G81" s="690">
        <v>0.14262232184410101</v>
      </c>
      <c r="H81" s="696">
        <v>2.5023350715637198</v>
      </c>
    </row>
    <row r="82" spans="1:8" x14ac:dyDescent="0.2">
      <c r="A82" s="2" t="s">
        <v>98</v>
      </c>
      <c r="B82" s="693">
        <v>41</v>
      </c>
      <c r="C82" s="690">
        <v>0.42184960842132602</v>
      </c>
      <c r="D82" s="690">
        <v>0.28040832281112699</v>
      </c>
      <c r="E82" s="690">
        <v>3.712098300457E-2</v>
      </c>
      <c r="F82" s="690">
        <v>0.121758528053761</v>
      </c>
      <c r="G82" s="690">
        <v>0.138862565159798</v>
      </c>
      <c r="H82" s="696">
        <v>2.2753760814666699</v>
      </c>
    </row>
    <row r="83" spans="1:8" x14ac:dyDescent="0.2">
      <c r="A83" s="2" t="s">
        <v>99</v>
      </c>
      <c r="B83" s="693">
        <v>134</v>
      </c>
      <c r="C83" s="690">
        <v>0.38350093364715598</v>
      </c>
      <c r="D83" s="690">
        <v>0.25312972068786599</v>
      </c>
      <c r="E83" s="690">
        <v>0.10349638760089901</v>
      </c>
      <c r="F83" s="690">
        <v>0.103736154735088</v>
      </c>
      <c r="G83" s="690">
        <v>0.15613681077957201</v>
      </c>
      <c r="H83" s="696">
        <v>2.3958780765533398</v>
      </c>
    </row>
    <row r="84" spans="1:8" x14ac:dyDescent="0.2">
      <c r="A84" s="2" t="s">
        <v>100</v>
      </c>
      <c r="B84" s="693">
        <v>45</v>
      </c>
      <c r="C84" s="690">
        <v>0.42233845591545099</v>
      </c>
      <c r="D84" s="690">
        <v>0.37970373034477201</v>
      </c>
      <c r="E84" s="690">
        <v>7.6194010674953502E-2</v>
      </c>
      <c r="F84" s="690">
        <v>8.3103194832801805E-2</v>
      </c>
      <c r="G84" s="690">
        <v>3.8660608232021297E-2</v>
      </c>
      <c r="H84" s="696">
        <v>1.9360437393188501</v>
      </c>
    </row>
    <row r="85" spans="1:8" x14ac:dyDescent="0.2">
      <c r="A85" s="2" t="s">
        <v>101</v>
      </c>
      <c r="B85" s="693">
        <v>116</v>
      </c>
      <c r="C85" s="690">
        <v>0.38985615968704201</v>
      </c>
      <c r="D85" s="690">
        <v>0.43913939595222501</v>
      </c>
      <c r="E85" s="690">
        <v>9.6142634749412495E-2</v>
      </c>
      <c r="F85" s="690">
        <v>4.8829171806573902E-2</v>
      </c>
      <c r="G85" s="690">
        <v>2.6032656431198099E-2</v>
      </c>
      <c r="H85" s="696">
        <v>1.8820427656173699</v>
      </c>
    </row>
    <row r="86" spans="1:8" x14ac:dyDescent="0.2">
      <c r="A86" s="2" t="s">
        <v>102</v>
      </c>
      <c r="B86" s="693">
        <v>34</v>
      </c>
      <c r="C86" s="690">
        <v>0.37503805756568898</v>
      </c>
      <c r="D86" s="690">
        <v>0.37031066417694097</v>
      </c>
      <c r="E86" s="690">
        <v>0.16445043683052099</v>
      </c>
      <c r="F86" s="690">
        <v>0</v>
      </c>
      <c r="G86" s="690">
        <v>9.0200848877430004E-2</v>
      </c>
      <c r="H86" s="696">
        <v>2.06001496315002</v>
      </c>
    </row>
    <row r="87" spans="1:8" x14ac:dyDescent="0.2">
      <c r="A87" s="2" t="s">
        <v>103</v>
      </c>
      <c r="B87" s="693">
        <v>53</v>
      </c>
      <c r="C87" s="690">
        <v>0.40084218978881803</v>
      </c>
      <c r="D87" s="690">
        <v>0.42781740427017201</v>
      </c>
      <c r="E87" s="690">
        <v>0.107469782233238</v>
      </c>
      <c r="F87" s="690">
        <v>5.6702893227338798E-2</v>
      </c>
      <c r="G87" s="690">
        <v>7.16773979365826E-3</v>
      </c>
      <c r="H87" s="696">
        <v>1.84153664112091</v>
      </c>
    </row>
    <row r="88" spans="1:8" x14ac:dyDescent="0.2">
      <c r="A88" s="2" t="s">
        <v>104</v>
      </c>
      <c r="B88" s="693">
        <v>196</v>
      </c>
      <c r="C88" s="690">
        <v>0.27399885654449502</v>
      </c>
      <c r="D88" s="690">
        <v>0.231080383062363</v>
      </c>
      <c r="E88" s="690">
        <v>0.23688000440597501</v>
      </c>
      <c r="F88" s="690">
        <v>0.12208469212055199</v>
      </c>
      <c r="G88" s="690">
        <v>0.13595604896545399</v>
      </c>
      <c r="H88" s="696">
        <v>2.61491870880127</v>
      </c>
    </row>
    <row r="89" spans="1:8" x14ac:dyDescent="0.2">
      <c r="A89" s="5" t="s">
        <v>105</v>
      </c>
      <c r="B89" s="692" t="s">
        <v>1</v>
      </c>
      <c r="C89" s="689" t="s">
        <v>1</v>
      </c>
      <c r="D89" s="689" t="s">
        <v>1</v>
      </c>
      <c r="E89" s="689" t="s">
        <v>1</v>
      </c>
      <c r="F89" s="689" t="s">
        <v>1</v>
      </c>
      <c r="G89" s="689" t="s">
        <v>1</v>
      </c>
      <c r="H89" s="695" t="s">
        <v>1</v>
      </c>
    </row>
    <row r="90" spans="1:8" x14ac:dyDescent="0.2">
      <c r="A90" s="2" t="s">
        <v>106</v>
      </c>
      <c r="B90" s="693">
        <v>126</v>
      </c>
      <c r="C90" s="690">
        <v>0.24720878899097401</v>
      </c>
      <c r="D90" s="690">
        <v>0.262867391109467</v>
      </c>
      <c r="E90" s="690">
        <v>0.21552439033985099</v>
      </c>
      <c r="F90" s="690">
        <v>5.6109026074409499E-2</v>
      </c>
      <c r="G90" s="690">
        <v>0.21829040348529799</v>
      </c>
      <c r="H90" s="696">
        <v>2.7354049682617201</v>
      </c>
    </row>
    <row r="91" spans="1:8" x14ac:dyDescent="0.2">
      <c r="A91" s="2" t="s">
        <v>107</v>
      </c>
      <c r="B91" s="693">
        <v>263</v>
      </c>
      <c r="C91" s="690">
        <v>0.30588343739509599</v>
      </c>
      <c r="D91" s="690">
        <v>0.25983169674873402</v>
      </c>
      <c r="E91" s="690">
        <v>0.16884997487068201</v>
      </c>
      <c r="F91" s="690">
        <v>0.13369663059711501</v>
      </c>
      <c r="G91" s="690">
        <v>0.131738230586052</v>
      </c>
      <c r="H91" s="696">
        <v>2.52557444572449</v>
      </c>
    </row>
    <row r="92" spans="1:8" x14ac:dyDescent="0.2">
      <c r="A92" s="2" t="s">
        <v>108</v>
      </c>
      <c r="B92" s="693">
        <v>480</v>
      </c>
      <c r="C92" s="690">
        <v>0.341796875</v>
      </c>
      <c r="D92" s="690">
        <v>0.36799159646034202</v>
      </c>
      <c r="E92" s="690">
        <v>0.13868251442909199</v>
      </c>
      <c r="F92" s="690">
        <v>9.5033802092075306E-2</v>
      </c>
      <c r="G92" s="690">
        <v>5.6495208293199498E-2</v>
      </c>
      <c r="H92" s="696">
        <v>2.1564388275146502</v>
      </c>
    </row>
    <row r="93" spans="1:8" x14ac:dyDescent="0.2">
      <c r="A93" s="2" t="s">
        <v>109</v>
      </c>
      <c r="B93" s="693">
        <v>83</v>
      </c>
      <c r="C93" s="690">
        <v>0.45056927204132102</v>
      </c>
      <c r="D93" s="690">
        <v>0.36241737008094799</v>
      </c>
      <c r="E93" s="690">
        <v>0.122178092598915</v>
      </c>
      <c r="F93" s="690">
        <v>2.7111040428280799E-2</v>
      </c>
      <c r="G93" s="690">
        <v>3.7724215537309598E-2</v>
      </c>
      <c r="H93" s="696">
        <v>1.8390035629272501</v>
      </c>
    </row>
    <row r="94" spans="1:8" x14ac:dyDescent="0.2">
      <c r="A94" s="5" t="s">
        <v>110</v>
      </c>
      <c r="B94" s="692" t="s">
        <v>1</v>
      </c>
      <c r="C94" s="689" t="s">
        <v>1</v>
      </c>
      <c r="D94" s="689" t="s">
        <v>1</v>
      </c>
      <c r="E94" s="689" t="s">
        <v>1</v>
      </c>
      <c r="F94" s="689" t="s">
        <v>1</v>
      </c>
      <c r="G94" s="689" t="s">
        <v>1</v>
      </c>
      <c r="H94" s="695" t="s">
        <v>1</v>
      </c>
    </row>
    <row r="95" spans="1:8" x14ac:dyDescent="0.2">
      <c r="A95" s="2" t="s">
        <v>106</v>
      </c>
      <c r="B95" s="693">
        <v>207</v>
      </c>
      <c r="C95" s="690">
        <v>0.26601904630661</v>
      </c>
      <c r="D95" s="690">
        <v>0.245287716388702</v>
      </c>
      <c r="E95" s="690">
        <v>0.219126552343369</v>
      </c>
      <c r="F95" s="690">
        <v>6.7418418824672699E-2</v>
      </c>
      <c r="G95" s="690">
        <v>0.20214828848838801</v>
      </c>
      <c r="H95" s="696">
        <v>2.6943891048431401</v>
      </c>
    </row>
    <row r="96" spans="1:8" x14ac:dyDescent="0.2">
      <c r="A96" s="2" t="s">
        <v>107</v>
      </c>
      <c r="B96" s="693">
        <v>324</v>
      </c>
      <c r="C96" s="690">
        <v>0.34845054149627702</v>
      </c>
      <c r="D96" s="690">
        <v>0.27214950323104897</v>
      </c>
      <c r="E96" s="690">
        <v>0.15997338294982899</v>
      </c>
      <c r="F96" s="690">
        <v>0.12979638576507599</v>
      </c>
      <c r="G96" s="690">
        <v>8.9630179107189206E-2</v>
      </c>
      <c r="H96" s="696">
        <v>2.3400061130523699</v>
      </c>
    </row>
    <row r="97" spans="1:8" x14ac:dyDescent="0.2">
      <c r="A97" s="2" t="s">
        <v>108</v>
      </c>
      <c r="B97" s="693">
        <v>376</v>
      </c>
      <c r="C97" s="690">
        <v>0.321068525314331</v>
      </c>
      <c r="D97" s="690">
        <v>0.42256399989128102</v>
      </c>
      <c r="E97" s="690">
        <v>0.117694050073624</v>
      </c>
      <c r="F97" s="690">
        <v>8.7100446224212605E-2</v>
      </c>
      <c r="G97" s="690">
        <v>5.1572985947132097E-2</v>
      </c>
      <c r="H97" s="696">
        <v>2.1255452632904102</v>
      </c>
    </row>
    <row r="98" spans="1:8" x14ac:dyDescent="0.2">
      <c r="A98" s="2" t="s">
        <v>109</v>
      </c>
      <c r="B98" s="693">
        <v>45</v>
      </c>
      <c r="C98" s="690">
        <v>0.466913402080536</v>
      </c>
      <c r="D98" s="690">
        <v>0.30649754405021701</v>
      </c>
      <c r="E98" s="690">
        <v>0.114064700901508</v>
      </c>
      <c r="F98" s="690">
        <v>4.1674673557281501E-2</v>
      </c>
      <c r="G98" s="690">
        <v>7.0849671959877E-2</v>
      </c>
      <c r="H98" s="696">
        <v>1.94304966926575</v>
      </c>
    </row>
    <row r="99" spans="1:8" x14ac:dyDescent="0.2">
      <c r="A99" s="5" t="s">
        <v>111</v>
      </c>
      <c r="B99" s="692" t="s">
        <v>1</v>
      </c>
      <c r="C99" s="689" t="s">
        <v>1</v>
      </c>
      <c r="D99" s="689" t="s">
        <v>1</v>
      </c>
      <c r="E99" s="689" t="s">
        <v>1</v>
      </c>
      <c r="F99" s="689" t="s">
        <v>1</v>
      </c>
      <c r="G99" s="689" t="s">
        <v>1</v>
      </c>
      <c r="H99" s="695" t="s">
        <v>1</v>
      </c>
    </row>
    <row r="100" spans="1:8" x14ac:dyDescent="0.2">
      <c r="A100" s="2" t="s">
        <v>112</v>
      </c>
      <c r="B100" s="693">
        <v>69</v>
      </c>
      <c r="C100" s="690">
        <v>0.18877361714839899</v>
      </c>
      <c r="D100" s="690">
        <v>0.181572005152702</v>
      </c>
      <c r="E100" s="690">
        <v>0.29693302512168901</v>
      </c>
      <c r="F100" s="690">
        <v>0.18317991495132399</v>
      </c>
      <c r="G100" s="690">
        <v>0.14954143762588501</v>
      </c>
      <c r="H100" s="696">
        <v>2.9231436252593999</v>
      </c>
    </row>
    <row r="101" spans="1:8" x14ac:dyDescent="0.2">
      <c r="A101" s="2" t="s">
        <v>113</v>
      </c>
      <c r="B101" s="693">
        <v>209</v>
      </c>
      <c r="C101" s="690">
        <v>0.340467929840088</v>
      </c>
      <c r="D101" s="690">
        <v>0.25636115670204201</v>
      </c>
      <c r="E101" s="690">
        <v>0.162575453519821</v>
      </c>
      <c r="F101" s="690">
        <v>0.118926212191582</v>
      </c>
      <c r="G101" s="690">
        <v>0.12166925519704801</v>
      </c>
      <c r="H101" s="696">
        <v>2.4249677658081099</v>
      </c>
    </row>
    <row r="102" spans="1:8" x14ac:dyDescent="0.2">
      <c r="A102" s="2" t="s">
        <v>114</v>
      </c>
      <c r="B102" s="693">
        <v>238</v>
      </c>
      <c r="C102" s="690">
        <v>0.21896724402904499</v>
      </c>
      <c r="D102" s="690">
        <v>0.40879422426223799</v>
      </c>
      <c r="E102" s="690">
        <v>0.150654256343842</v>
      </c>
      <c r="F102" s="690">
        <v>0.110670581459999</v>
      </c>
      <c r="G102" s="690">
        <v>0.110913708806038</v>
      </c>
      <c r="H102" s="696">
        <v>2.4857692718505899</v>
      </c>
    </row>
    <row r="103" spans="1:8" x14ac:dyDescent="0.2">
      <c r="A103" s="2" t="s">
        <v>115</v>
      </c>
      <c r="B103" s="693">
        <v>150</v>
      </c>
      <c r="C103" s="690">
        <v>0.32171782851219199</v>
      </c>
      <c r="D103" s="690">
        <v>0.33941215276718101</v>
      </c>
      <c r="E103" s="690">
        <v>0.19763988256454501</v>
      </c>
      <c r="F103" s="690">
        <v>7.2671897709369701E-2</v>
      </c>
      <c r="G103" s="690">
        <v>6.8558260798454299E-2</v>
      </c>
      <c r="H103" s="696">
        <v>2.22694063186646</v>
      </c>
    </row>
    <row r="104" spans="1:8" x14ac:dyDescent="0.2">
      <c r="A104" s="2" t="s">
        <v>116</v>
      </c>
      <c r="B104" s="693">
        <v>133</v>
      </c>
      <c r="C104" s="690">
        <v>0.38284140825271601</v>
      </c>
      <c r="D104" s="690">
        <v>0.32134231925010698</v>
      </c>
      <c r="E104" s="690">
        <v>0.115832179784775</v>
      </c>
      <c r="F104" s="690">
        <v>9.0984664857387501E-2</v>
      </c>
      <c r="G104" s="690">
        <v>8.8999435305595398E-2</v>
      </c>
      <c r="H104" s="696">
        <v>2.1819584369659402</v>
      </c>
    </row>
    <row r="105" spans="1:8" x14ac:dyDescent="0.2">
      <c r="A105" s="2" t="s">
        <v>117</v>
      </c>
      <c r="B105" s="693">
        <v>133</v>
      </c>
      <c r="C105" s="690">
        <v>0.374121993780136</v>
      </c>
      <c r="D105" s="690">
        <v>0.315862447023392</v>
      </c>
      <c r="E105" s="690">
        <v>9.8748251795768696E-2</v>
      </c>
      <c r="F105" s="690">
        <v>7.1122772991657299E-2</v>
      </c>
      <c r="G105" s="690">
        <v>0.14014455676078799</v>
      </c>
      <c r="H105" s="696">
        <v>2.2873055934906001</v>
      </c>
    </row>
    <row r="106" spans="1:8" x14ac:dyDescent="0.2">
      <c r="A106" s="2" t="s">
        <v>118</v>
      </c>
      <c r="B106" s="693">
        <v>100</v>
      </c>
      <c r="C106" s="690">
        <v>0.45058199763298001</v>
      </c>
      <c r="D106" s="690">
        <v>0.30581307411193798</v>
      </c>
      <c r="E106" s="690">
        <v>5.7230003178119701E-2</v>
      </c>
      <c r="F106" s="690">
        <v>4.0488149970769903E-2</v>
      </c>
      <c r="G106" s="690">
        <v>0.14588674902915999</v>
      </c>
      <c r="H106" s="696">
        <v>2.1252844333648699</v>
      </c>
    </row>
    <row r="107" spans="1:8" x14ac:dyDescent="0.2">
      <c r="A107" s="5" t="s">
        <v>111</v>
      </c>
      <c r="B107" s="692" t="s">
        <v>1</v>
      </c>
      <c r="C107" s="689" t="s">
        <v>1</v>
      </c>
      <c r="D107" s="689" t="s">
        <v>1</v>
      </c>
      <c r="E107" s="689" t="s">
        <v>1</v>
      </c>
      <c r="F107" s="689" t="s">
        <v>1</v>
      </c>
      <c r="G107" s="689" t="s">
        <v>1</v>
      </c>
      <c r="H107" s="695" t="s">
        <v>1</v>
      </c>
    </row>
    <row r="108" spans="1:8" x14ac:dyDescent="0.2">
      <c r="A108" s="2" t="s">
        <v>119</v>
      </c>
      <c r="B108" s="693">
        <v>278</v>
      </c>
      <c r="C108" s="690">
        <v>0.28874954581260698</v>
      </c>
      <c r="D108" s="690">
        <v>0.230862677097321</v>
      </c>
      <c r="E108" s="690">
        <v>0.208383083343506</v>
      </c>
      <c r="F108" s="690">
        <v>0.14083275198936501</v>
      </c>
      <c r="G108" s="690">
        <v>0.13117194175720201</v>
      </c>
      <c r="H108" s="696">
        <v>2.5948147773742698</v>
      </c>
    </row>
    <row r="109" spans="1:8" x14ac:dyDescent="0.2">
      <c r="A109" s="2" t="s">
        <v>120</v>
      </c>
      <c r="B109" s="693">
        <v>322</v>
      </c>
      <c r="C109" s="690">
        <v>0.23779681324958801</v>
      </c>
      <c r="D109" s="690">
        <v>0.36683589220047003</v>
      </c>
      <c r="E109" s="690">
        <v>0.18132042884826699</v>
      </c>
      <c r="F109" s="690">
        <v>0.103838160634041</v>
      </c>
      <c r="G109" s="690">
        <v>0.110208712518215</v>
      </c>
      <c r="H109" s="696">
        <v>2.4818260669708301</v>
      </c>
    </row>
    <row r="110" spans="1:8" x14ac:dyDescent="0.2">
      <c r="A110" s="2" t="s">
        <v>121</v>
      </c>
      <c r="B110" s="693">
        <v>199</v>
      </c>
      <c r="C110" s="690">
        <v>0.375840604305267</v>
      </c>
      <c r="D110" s="690">
        <v>0.35764050483703602</v>
      </c>
      <c r="E110" s="690">
        <v>0.117192313075066</v>
      </c>
      <c r="F110" s="690">
        <v>8.0816790461540194E-2</v>
      </c>
      <c r="G110" s="690">
        <v>6.8509794771671295E-2</v>
      </c>
      <c r="H110" s="696">
        <v>2.1085147857665998</v>
      </c>
    </row>
    <row r="111" spans="1:8" x14ac:dyDescent="0.2">
      <c r="A111" s="2" t="s">
        <v>122</v>
      </c>
      <c r="B111" s="693">
        <v>233</v>
      </c>
      <c r="C111" s="690">
        <v>0.40733265876769997</v>
      </c>
      <c r="D111" s="690">
        <v>0.31149747967719998</v>
      </c>
      <c r="E111" s="690">
        <v>8.0714657902717604E-2</v>
      </c>
      <c r="F111" s="690">
        <v>5.7816516607999802E-2</v>
      </c>
      <c r="G111" s="690">
        <v>0.14263869822025299</v>
      </c>
      <c r="H111" s="696">
        <v>2.2169311046600302</v>
      </c>
    </row>
    <row r="112" spans="1:8" x14ac:dyDescent="0.2">
      <c r="A112" s="5" t="s">
        <v>111</v>
      </c>
      <c r="B112" s="692" t="s">
        <v>1</v>
      </c>
      <c r="C112" s="689" t="s">
        <v>1</v>
      </c>
      <c r="D112" s="689" t="s">
        <v>1</v>
      </c>
      <c r="E112" s="689" t="s">
        <v>1</v>
      </c>
      <c r="F112" s="689" t="s">
        <v>1</v>
      </c>
      <c r="G112" s="689" t="s">
        <v>1</v>
      </c>
      <c r="H112" s="695" t="s">
        <v>1</v>
      </c>
    </row>
    <row r="113" spans="1:8" x14ac:dyDescent="0.2">
      <c r="A113" s="2" t="s">
        <v>119</v>
      </c>
      <c r="B113" s="693">
        <v>278</v>
      </c>
      <c r="C113" s="690">
        <v>0.28874954581260698</v>
      </c>
      <c r="D113" s="690">
        <v>0.230862677097321</v>
      </c>
      <c r="E113" s="690">
        <v>0.208383083343506</v>
      </c>
      <c r="F113" s="690">
        <v>0.14083275198936501</v>
      </c>
      <c r="G113" s="690">
        <v>0.13117194175720201</v>
      </c>
      <c r="H113" s="696">
        <v>2.5948147773742698</v>
      </c>
    </row>
    <row r="114" spans="1:8" x14ac:dyDescent="0.2">
      <c r="A114" s="2" t="s">
        <v>123</v>
      </c>
      <c r="B114" s="693">
        <v>388</v>
      </c>
      <c r="C114" s="690">
        <v>0.26085162162780801</v>
      </c>
      <c r="D114" s="690">
        <v>0.38051187992095897</v>
      </c>
      <c r="E114" s="690">
        <v>0.16980709135532401</v>
      </c>
      <c r="F114" s="690">
        <v>9.5181114971637698E-2</v>
      </c>
      <c r="G114" s="690">
        <v>9.3648284673690796E-2</v>
      </c>
      <c r="H114" s="696">
        <v>2.3802626132965101</v>
      </c>
    </row>
    <row r="115" spans="1:8" x14ac:dyDescent="0.2">
      <c r="A115" s="2" t="s">
        <v>124</v>
      </c>
      <c r="B115" s="693">
        <v>366</v>
      </c>
      <c r="C115" s="690">
        <v>0.39604207873344399</v>
      </c>
      <c r="D115" s="690">
        <v>0.316035985946655</v>
      </c>
      <c r="E115" s="690">
        <v>9.6903987228870406E-2</v>
      </c>
      <c r="F115" s="690">
        <v>7.3107175529003102E-2</v>
      </c>
      <c r="G115" s="690">
        <v>0.11791076511144601</v>
      </c>
      <c r="H115" s="696">
        <v>2.2008085250854501</v>
      </c>
    </row>
    <row r="116" spans="1:8" x14ac:dyDescent="0.2">
      <c r="A116" s="5" t="s">
        <v>125</v>
      </c>
      <c r="B116" s="692" t="s">
        <v>1</v>
      </c>
      <c r="C116" s="689" t="s">
        <v>1</v>
      </c>
      <c r="D116" s="689" t="s">
        <v>1</v>
      </c>
      <c r="E116" s="689" t="s">
        <v>1</v>
      </c>
      <c r="F116" s="689" t="s">
        <v>1</v>
      </c>
      <c r="G116" s="689" t="s">
        <v>1</v>
      </c>
      <c r="H116" s="695" t="s">
        <v>1</v>
      </c>
    </row>
    <row r="117" spans="1:8" x14ac:dyDescent="0.2">
      <c r="A117" s="2" t="s">
        <v>126</v>
      </c>
      <c r="B117" s="693">
        <v>148</v>
      </c>
      <c r="C117" s="690">
        <v>0.27240890264511097</v>
      </c>
      <c r="D117" s="690">
        <v>0.23838698863983199</v>
      </c>
      <c r="E117" s="690">
        <v>0.20757177472114599</v>
      </c>
      <c r="F117" s="690">
        <v>5.9026576578617103E-2</v>
      </c>
      <c r="G117" s="690">
        <v>0.22260574996471399</v>
      </c>
      <c r="H117" s="696">
        <v>2.7210333347320601</v>
      </c>
    </row>
    <row r="118" spans="1:8" x14ac:dyDescent="0.2">
      <c r="A118" s="2" t="s">
        <v>127</v>
      </c>
      <c r="B118" s="693">
        <v>36</v>
      </c>
      <c r="C118" s="690">
        <v>0.24129053950309801</v>
      </c>
      <c r="D118" s="690">
        <v>0.28037670254707298</v>
      </c>
      <c r="E118" s="690">
        <v>0.248397767543793</v>
      </c>
      <c r="F118" s="690">
        <v>0.12920673191547399</v>
      </c>
      <c r="G118" s="690">
        <v>0.10072826594114299</v>
      </c>
      <c r="H118" s="696">
        <v>2.56770539283752</v>
      </c>
    </row>
    <row r="119" spans="1:8" x14ac:dyDescent="0.2">
      <c r="A119" s="2" t="s">
        <v>128</v>
      </c>
      <c r="B119" s="693">
        <v>66</v>
      </c>
      <c r="C119" s="690">
        <v>0.21762311458587599</v>
      </c>
      <c r="D119" s="690">
        <v>0.287969321012497</v>
      </c>
      <c r="E119" s="690">
        <v>0.15228500962257399</v>
      </c>
      <c r="F119" s="690">
        <v>0.16246400773525199</v>
      </c>
      <c r="G119" s="690">
        <v>0.17965854704379999</v>
      </c>
      <c r="H119" s="696">
        <v>2.7985656261444101</v>
      </c>
    </row>
    <row r="120" spans="1:8" x14ac:dyDescent="0.2">
      <c r="A120" s="2" t="s">
        <v>129</v>
      </c>
      <c r="B120" s="693">
        <v>139</v>
      </c>
      <c r="C120" s="690">
        <v>0.34916320443153398</v>
      </c>
      <c r="D120" s="690">
        <v>0.26824441552162198</v>
      </c>
      <c r="E120" s="690">
        <v>0.15713797509670299</v>
      </c>
      <c r="F120" s="690">
        <v>0.12562105059623699</v>
      </c>
      <c r="G120" s="690">
        <v>9.9833339452743503E-2</v>
      </c>
      <c r="H120" s="696">
        <v>2.3587169647216801</v>
      </c>
    </row>
    <row r="121" spans="1:8" x14ac:dyDescent="0.2">
      <c r="A121" s="2" t="s">
        <v>130</v>
      </c>
      <c r="B121" s="693">
        <v>143</v>
      </c>
      <c r="C121" s="690">
        <v>0.396506637334824</v>
      </c>
      <c r="D121" s="690">
        <v>0.275104850530624</v>
      </c>
      <c r="E121" s="690">
        <v>0.17939591407775901</v>
      </c>
      <c r="F121" s="690">
        <v>9.3917615711688995E-2</v>
      </c>
      <c r="G121" s="690">
        <v>5.5074978619813898E-2</v>
      </c>
      <c r="H121" s="696">
        <v>2.1359493732452401</v>
      </c>
    </row>
    <row r="122" spans="1:8" x14ac:dyDescent="0.2">
      <c r="A122" s="2" t="s">
        <v>131</v>
      </c>
      <c r="B122" s="693">
        <v>102</v>
      </c>
      <c r="C122" s="690">
        <v>0.282036483287811</v>
      </c>
      <c r="D122" s="690">
        <v>0.44700285792350802</v>
      </c>
      <c r="E122" s="690">
        <v>6.7393347620964106E-2</v>
      </c>
      <c r="F122" s="690">
        <v>0.14733278751373299</v>
      </c>
      <c r="G122" s="690">
        <v>5.6234527379274403E-2</v>
      </c>
      <c r="H122" s="696">
        <v>2.2487258911132799</v>
      </c>
    </row>
    <row r="123" spans="1:8" x14ac:dyDescent="0.2">
      <c r="A123" s="2" t="s">
        <v>132</v>
      </c>
      <c r="B123" s="693">
        <v>44</v>
      </c>
      <c r="C123" s="690">
        <v>0.30077645182609603</v>
      </c>
      <c r="D123" s="690">
        <v>0.41459417343139598</v>
      </c>
      <c r="E123" s="690">
        <v>9.0393781661987305E-2</v>
      </c>
      <c r="F123" s="690">
        <v>8.3177968859672505E-2</v>
      </c>
      <c r="G123" s="690">
        <v>0.111057616770267</v>
      </c>
      <c r="H123" s="696">
        <v>2.2891461849212602</v>
      </c>
    </row>
    <row r="124" spans="1:8" x14ac:dyDescent="0.2">
      <c r="A124" s="3" t="s">
        <v>133</v>
      </c>
      <c r="B124" s="694">
        <v>274</v>
      </c>
      <c r="C124" s="691">
        <v>0.36860722303390497</v>
      </c>
      <c r="D124" s="691">
        <v>0.3880255818367</v>
      </c>
      <c r="E124" s="691">
        <v>0.14585550129413599</v>
      </c>
      <c r="F124" s="691">
        <v>5.6611541658639901E-2</v>
      </c>
      <c r="G124" s="691">
        <v>4.0900148451328298E-2</v>
      </c>
      <c r="H124" s="697">
        <v>2.01317191123962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H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433</v>
      </c>
    </row>
    <row r="4" spans="1:8" x14ac:dyDescent="0.2">
      <c r="A4" t="s">
        <v>23</v>
      </c>
    </row>
    <row r="5" spans="1:8" ht="25.5" x14ac:dyDescent="0.2">
      <c r="A5" s="4" t="s">
        <v>24</v>
      </c>
      <c r="B5" s="4" t="s">
        <v>4</v>
      </c>
      <c r="C5" s="4" t="s">
        <v>377</v>
      </c>
      <c r="D5" s="4" t="s">
        <v>378</v>
      </c>
      <c r="E5" s="4" t="s">
        <v>149</v>
      </c>
      <c r="F5" s="4" t="s">
        <v>379</v>
      </c>
      <c r="G5" s="4" t="s">
        <v>380</v>
      </c>
      <c r="H5" s="4" t="s">
        <v>25</v>
      </c>
    </row>
    <row r="6" spans="1:8" x14ac:dyDescent="0.2">
      <c r="A6" s="5" t="s">
        <v>26</v>
      </c>
      <c r="B6" s="701" t="s">
        <v>1</v>
      </c>
      <c r="C6" s="698" t="s">
        <v>1</v>
      </c>
      <c r="D6" s="698" t="s">
        <v>1</v>
      </c>
      <c r="E6" s="698" t="s">
        <v>1</v>
      </c>
      <c r="F6" s="698" t="s">
        <v>1</v>
      </c>
      <c r="G6" s="698" t="s">
        <v>1</v>
      </c>
      <c r="H6" s="704" t="s">
        <v>1</v>
      </c>
    </row>
    <row r="7" spans="1:8" x14ac:dyDescent="0.2">
      <c r="A7" s="2" t="s">
        <v>26</v>
      </c>
      <c r="B7" s="702">
        <v>1030</v>
      </c>
      <c r="C7" s="699">
        <v>0.41105636954307601</v>
      </c>
      <c r="D7" s="699">
        <v>0.29576325416564903</v>
      </c>
      <c r="E7" s="699">
        <v>0.135617285966873</v>
      </c>
      <c r="F7" s="699">
        <v>6.6950529813766493E-2</v>
      </c>
      <c r="G7" s="699">
        <v>9.0612575411796598E-2</v>
      </c>
      <c r="H7" s="705">
        <v>2.13029980659485</v>
      </c>
    </row>
    <row r="8" spans="1:8" x14ac:dyDescent="0.2">
      <c r="A8" s="5" t="s">
        <v>27</v>
      </c>
      <c r="B8" s="701" t="s">
        <v>1</v>
      </c>
      <c r="C8" s="698" t="s">
        <v>1</v>
      </c>
      <c r="D8" s="698" t="s">
        <v>1</v>
      </c>
      <c r="E8" s="698" t="s">
        <v>1</v>
      </c>
      <c r="F8" s="698" t="s">
        <v>1</v>
      </c>
      <c r="G8" s="698" t="s">
        <v>1</v>
      </c>
      <c r="H8" s="704" t="s">
        <v>1</v>
      </c>
    </row>
    <row r="9" spans="1:8" x14ac:dyDescent="0.2">
      <c r="A9" s="2" t="s">
        <v>28</v>
      </c>
      <c r="B9" s="702">
        <v>365</v>
      </c>
      <c r="C9" s="699">
        <v>0.42907044291496299</v>
      </c>
      <c r="D9" s="699">
        <v>0.29537355899810802</v>
      </c>
      <c r="E9" s="699">
        <v>0.14633719623088801</v>
      </c>
      <c r="F9" s="699">
        <v>5.20103797316551E-2</v>
      </c>
      <c r="G9" s="699">
        <v>7.7208429574966403E-2</v>
      </c>
      <c r="H9" s="705">
        <v>2.0529127120971702</v>
      </c>
    </row>
    <row r="10" spans="1:8" x14ac:dyDescent="0.2">
      <c r="A10" s="2" t="s">
        <v>29</v>
      </c>
      <c r="B10" s="702">
        <v>45</v>
      </c>
      <c r="C10" s="699">
        <v>0.49334067106246898</v>
      </c>
      <c r="D10" s="699">
        <v>0.44120183587074302</v>
      </c>
      <c r="E10" s="699">
        <v>5.19006289541721E-2</v>
      </c>
      <c r="F10" s="699">
        <v>1.3556863181293E-2</v>
      </c>
      <c r="G10" s="699">
        <v>0</v>
      </c>
      <c r="H10" s="705">
        <v>1.5856736898422199</v>
      </c>
    </row>
    <row r="11" spans="1:8" x14ac:dyDescent="0.2">
      <c r="A11" s="2" t="s">
        <v>30</v>
      </c>
      <c r="B11" s="702">
        <v>149</v>
      </c>
      <c r="C11" s="699">
        <v>0.47862598299980202</v>
      </c>
      <c r="D11" s="699">
        <v>0.29309666156768799</v>
      </c>
      <c r="E11" s="699">
        <v>0.120062060654163</v>
      </c>
      <c r="F11" s="699">
        <v>6.8162731826305403E-2</v>
      </c>
      <c r="G11" s="699">
        <v>4.0052589029073701E-2</v>
      </c>
      <c r="H11" s="705">
        <v>1.8979192972183201</v>
      </c>
    </row>
    <row r="12" spans="1:8" x14ac:dyDescent="0.2">
      <c r="A12" s="2" t="s">
        <v>31</v>
      </c>
      <c r="B12" s="702">
        <v>190</v>
      </c>
      <c r="C12" s="699">
        <v>0.43069848418235801</v>
      </c>
      <c r="D12" s="699">
        <v>0.31971231102943398</v>
      </c>
      <c r="E12" s="699">
        <v>0.13825109601020799</v>
      </c>
      <c r="F12" s="699">
        <v>6.75509348511696E-2</v>
      </c>
      <c r="G12" s="699">
        <v>4.3787173926830299E-2</v>
      </c>
      <c r="H12" s="705">
        <v>1.97401607036591</v>
      </c>
    </row>
    <row r="13" spans="1:8" x14ac:dyDescent="0.2">
      <c r="A13" s="2" t="s">
        <v>32</v>
      </c>
      <c r="B13" s="702">
        <v>86</v>
      </c>
      <c r="C13" s="699">
        <v>0.21726113557815599</v>
      </c>
      <c r="D13" s="699">
        <v>0.23560316860675801</v>
      </c>
      <c r="E13" s="699">
        <v>0.134315371513367</v>
      </c>
      <c r="F13" s="699">
        <v>0.102986477315426</v>
      </c>
      <c r="G13" s="699">
        <v>0.309833854436874</v>
      </c>
      <c r="H13" s="705">
        <v>3.0525286197662398</v>
      </c>
    </row>
    <row r="14" spans="1:8" x14ac:dyDescent="0.2">
      <c r="A14" s="2" t="s">
        <v>33</v>
      </c>
      <c r="B14" s="702">
        <v>160</v>
      </c>
      <c r="C14" s="699">
        <v>0.35600057244300798</v>
      </c>
      <c r="D14" s="699">
        <v>0.25039157271385198</v>
      </c>
      <c r="E14" s="699">
        <v>0.119688853621483</v>
      </c>
      <c r="F14" s="699">
        <v>0.15070703625678999</v>
      </c>
      <c r="G14" s="699">
        <v>0.123211950063705</v>
      </c>
      <c r="H14" s="705">
        <v>2.4347381591796902</v>
      </c>
    </row>
    <row r="15" spans="1:8" x14ac:dyDescent="0.2">
      <c r="A15" s="5" t="s">
        <v>34</v>
      </c>
      <c r="B15" s="701" t="s">
        <v>1</v>
      </c>
      <c r="C15" s="698" t="s">
        <v>1</v>
      </c>
      <c r="D15" s="698" t="s">
        <v>1</v>
      </c>
      <c r="E15" s="698" t="s">
        <v>1</v>
      </c>
      <c r="F15" s="698" t="s">
        <v>1</v>
      </c>
      <c r="G15" s="698" t="s">
        <v>1</v>
      </c>
      <c r="H15" s="704" t="s">
        <v>1</v>
      </c>
    </row>
    <row r="16" spans="1:8" x14ac:dyDescent="0.2">
      <c r="A16" s="2" t="s">
        <v>35</v>
      </c>
      <c r="B16" s="702">
        <v>669</v>
      </c>
      <c r="C16" s="699">
        <v>0.43913799524307301</v>
      </c>
      <c r="D16" s="699">
        <v>0.32205104827880898</v>
      </c>
      <c r="E16" s="699">
        <v>0.13921996951103199</v>
      </c>
      <c r="F16" s="699">
        <v>5.5548235774040201E-2</v>
      </c>
      <c r="G16" s="699">
        <v>4.4042740017175702E-2</v>
      </c>
      <c r="H16" s="705">
        <v>1.9433066844940201</v>
      </c>
    </row>
    <row r="17" spans="1:8" x14ac:dyDescent="0.2">
      <c r="A17" s="2" t="s">
        <v>36</v>
      </c>
      <c r="B17" s="702">
        <v>47</v>
      </c>
      <c r="C17" s="699">
        <v>0.48324149847030601</v>
      </c>
      <c r="D17" s="699">
        <v>0.25439622998237599</v>
      </c>
      <c r="E17" s="699">
        <v>7.5083121657371493E-2</v>
      </c>
      <c r="F17" s="699">
        <v>7.1459203958511394E-2</v>
      </c>
      <c r="G17" s="699">
        <v>0.11581994593143501</v>
      </c>
      <c r="H17" s="705">
        <v>2.0822198390960698</v>
      </c>
    </row>
    <row r="18" spans="1:8" x14ac:dyDescent="0.2">
      <c r="A18" s="2" t="s">
        <v>37</v>
      </c>
      <c r="B18" s="702">
        <v>233</v>
      </c>
      <c r="C18" s="699">
        <v>0.26286181807518</v>
      </c>
      <c r="D18" s="699">
        <v>0.22903762757778201</v>
      </c>
      <c r="E18" s="699">
        <v>0.13010653853416401</v>
      </c>
      <c r="F18" s="699">
        <v>0.11779349297285099</v>
      </c>
      <c r="G18" s="699">
        <v>0.26020053029060403</v>
      </c>
      <c r="H18" s="705">
        <v>2.88343334197998</v>
      </c>
    </row>
    <row r="19" spans="1:8" x14ac:dyDescent="0.2">
      <c r="A19" s="2" t="s">
        <v>38</v>
      </c>
      <c r="B19" s="702">
        <v>55</v>
      </c>
      <c r="C19" s="699">
        <v>0.46712103486061102</v>
      </c>
      <c r="D19" s="699">
        <v>0.26727655529975902</v>
      </c>
      <c r="E19" s="699">
        <v>0.18649721145629899</v>
      </c>
      <c r="F19" s="699">
        <v>3.4936506301164599E-2</v>
      </c>
      <c r="G19" s="699">
        <v>4.4168699532747303E-2</v>
      </c>
      <c r="H19" s="705">
        <v>1.9217553138732899</v>
      </c>
    </row>
    <row r="20" spans="1:8" x14ac:dyDescent="0.2">
      <c r="A20" s="5" t="s">
        <v>39</v>
      </c>
      <c r="B20" s="701" t="s">
        <v>1</v>
      </c>
      <c r="C20" s="698" t="s">
        <v>1</v>
      </c>
      <c r="D20" s="698" t="s">
        <v>1</v>
      </c>
      <c r="E20" s="698" t="s">
        <v>1</v>
      </c>
      <c r="F20" s="698" t="s">
        <v>1</v>
      </c>
      <c r="G20" s="698" t="s">
        <v>1</v>
      </c>
      <c r="H20" s="704" t="s">
        <v>1</v>
      </c>
    </row>
    <row r="21" spans="1:8" x14ac:dyDescent="0.2">
      <c r="A21" s="2" t="s">
        <v>35</v>
      </c>
      <c r="B21" s="702">
        <v>669</v>
      </c>
      <c r="C21" s="699">
        <v>0.43913799524307301</v>
      </c>
      <c r="D21" s="699">
        <v>0.32205104827880898</v>
      </c>
      <c r="E21" s="699">
        <v>0.13921996951103199</v>
      </c>
      <c r="F21" s="699">
        <v>5.5548235774040201E-2</v>
      </c>
      <c r="G21" s="699">
        <v>4.4042740017175702E-2</v>
      </c>
      <c r="H21" s="705">
        <v>1.9433066844940201</v>
      </c>
    </row>
    <row r="22" spans="1:8" x14ac:dyDescent="0.2">
      <c r="A22" s="2" t="s">
        <v>40</v>
      </c>
      <c r="B22" s="702">
        <v>21</v>
      </c>
      <c r="C22" s="699" t="s">
        <v>1</v>
      </c>
      <c r="D22" s="699" t="s">
        <v>1</v>
      </c>
      <c r="E22" s="699" t="s">
        <v>1</v>
      </c>
      <c r="F22" s="699" t="s">
        <v>1</v>
      </c>
      <c r="G22" s="699" t="s">
        <v>1</v>
      </c>
      <c r="H22" s="705" t="s">
        <v>1</v>
      </c>
    </row>
    <row r="23" spans="1:8" x14ac:dyDescent="0.2">
      <c r="A23" s="2" t="s">
        <v>41</v>
      </c>
      <c r="B23" s="702">
        <v>23</v>
      </c>
      <c r="C23" s="699" t="s">
        <v>1</v>
      </c>
      <c r="D23" s="699" t="s">
        <v>1</v>
      </c>
      <c r="E23" s="699" t="s">
        <v>1</v>
      </c>
      <c r="F23" s="699" t="s">
        <v>1</v>
      </c>
      <c r="G23" s="699" t="s">
        <v>1</v>
      </c>
      <c r="H23" s="705" t="s">
        <v>1</v>
      </c>
    </row>
    <row r="24" spans="1:8" x14ac:dyDescent="0.2">
      <c r="A24" s="2" t="s">
        <v>42</v>
      </c>
      <c r="B24" s="702">
        <v>3</v>
      </c>
      <c r="C24" s="699" t="s">
        <v>1</v>
      </c>
      <c r="D24" s="699" t="s">
        <v>1</v>
      </c>
      <c r="E24" s="699" t="s">
        <v>1</v>
      </c>
      <c r="F24" s="699" t="s">
        <v>1</v>
      </c>
      <c r="G24" s="699" t="s">
        <v>1</v>
      </c>
      <c r="H24" s="705" t="s">
        <v>1</v>
      </c>
    </row>
    <row r="25" spans="1:8" x14ac:dyDescent="0.2">
      <c r="A25" s="2" t="s">
        <v>43</v>
      </c>
      <c r="B25" s="702">
        <v>3</v>
      </c>
      <c r="C25" s="699" t="s">
        <v>1</v>
      </c>
      <c r="D25" s="699" t="s">
        <v>1</v>
      </c>
      <c r="E25" s="699" t="s">
        <v>1</v>
      </c>
      <c r="F25" s="699" t="s">
        <v>1</v>
      </c>
      <c r="G25" s="699" t="s">
        <v>1</v>
      </c>
      <c r="H25" s="705" t="s">
        <v>1</v>
      </c>
    </row>
    <row r="26" spans="1:8" x14ac:dyDescent="0.2">
      <c r="A26" s="2" t="s">
        <v>37</v>
      </c>
      <c r="B26" s="702">
        <v>233</v>
      </c>
      <c r="C26" s="699">
        <v>0.26286181807518</v>
      </c>
      <c r="D26" s="699">
        <v>0.22903762757778201</v>
      </c>
      <c r="E26" s="699">
        <v>0.13010653853416401</v>
      </c>
      <c r="F26" s="699">
        <v>0.11779349297285099</v>
      </c>
      <c r="G26" s="699">
        <v>0.26020053029060403</v>
      </c>
      <c r="H26" s="705">
        <v>2.88343334197998</v>
      </c>
    </row>
    <row r="27" spans="1:8" x14ac:dyDescent="0.2">
      <c r="A27" s="2" t="s">
        <v>44</v>
      </c>
      <c r="B27" s="702">
        <v>9</v>
      </c>
      <c r="C27" s="699" t="s">
        <v>1</v>
      </c>
      <c r="D27" s="699" t="s">
        <v>1</v>
      </c>
      <c r="E27" s="699" t="s">
        <v>1</v>
      </c>
      <c r="F27" s="699" t="s">
        <v>1</v>
      </c>
      <c r="G27" s="699" t="s">
        <v>1</v>
      </c>
      <c r="H27" s="705" t="s">
        <v>1</v>
      </c>
    </row>
    <row r="28" spans="1:8" x14ac:dyDescent="0.2">
      <c r="A28" s="2" t="s">
        <v>45</v>
      </c>
      <c r="B28" s="702">
        <v>43</v>
      </c>
      <c r="C28" s="699">
        <v>0.54111051559448198</v>
      </c>
      <c r="D28" s="699">
        <v>0.25813814997673001</v>
      </c>
      <c r="E28" s="699">
        <v>0.165322706103325</v>
      </c>
      <c r="F28" s="699">
        <v>0</v>
      </c>
      <c r="G28" s="699">
        <v>3.5428617149591397E-2</v>
      </c>
      <c r="H28" s="705">
        <v>1.7304980754852299</v>
      </c>
    </row>
    <row r="29" spans="1:8" x14ac:dyDescent="0.2">
      <c r="A29" s="5" t="s">
        <v>46</v>
      </c>
      <c r="B29" s="701" t="s">
        <v>1</v>
      </c>
      <c r="C29" s="698" t="s">
        <v>1</v>
      </c>
      <c r="D29" s="698" t="s">
        <v>1</v>
      </c>
      <c r="E29" s="698" t="s">
        <v>1</v>
      </c>
      <c r="F29" s="698" t="s">
        <v>1</v>
      </c>
      <c r="G29" s="698" t="s">
        <v>1</v>
      </c>
      <c r="H29" s="704" t="s">
        <v>1</v>
      </c>
    </row>
    <row r="30" spans="1:8" x14ac:dyDescent="0.2">
      <c r="A30" s="2" t="s">
        <v>47</v>
      </c>
      <c r="B30" s="702">
        <v>64</v>
      </c>
      <c r="C30" s="699">
        <v>0.42225852608680697</v>
      </c>
      <c r="D30" s="699">
        <v>0.23264878988266</v>
      </c>
      <c r="E30" s="699">
        <v>0.13385438919067399</v>
      </c>
      <c r="F30" s="699">
        <v>2.27663144469261E-2</v>
      </c>
      <c r="G30" s="699">
        <v>0.18847197294235199</v>
      </c>
      <c r="H30" s="705">
        <v>2.3225443363189702</v>
      </c>
    </row>
    <row r="31" spans="1:8" x14ac:dyDescent="0.2">
      <c r="A31" s="2" t="s">
        <v>48</v>
      </c>
      <c r="B31" s="702">
        <v>248</v>
      </c>
      <c r="C31" s="699">
        <v>0.39827579259872398</v>
      </c>
      <c r="D31" s="699">
        <v>0.27209109067916898</v>
      </c>
      <c r="E31" s="699">
        <v>0.129706561565399</v>
      </c>
      <c r="F31" s="699">
        <v>9.9307902157306699E-2</v>
      </c>
      <c r="G31" s="699">
        <v>0.100618630647659</v>
      </c>
      <c r="H31" s="705">
        <v>2.2319023609161399</v>
      </c>
    </row>
    <row r="32" spans="1:8" x14ac:dyDescent="0.2">
      <c r="A32" s="2" t="s">
        <v>49</v>
      </c>
      <c r="B32" s="702">
        <v>176</v>
      </c>
      <c r="C32" s="699">
        <v>0.367653459310532</v>
      </c>
      <c r="D32" s="699">
        <v>0.334551692008972</v>
      </c>
      <c r="E32" s="699">
        <v>0.18418420851230599</v>
      </c>
      <c r="F32" s="699">
        <v>3.2348204404115698E-2</v>
      </c>
      <c r="G32" s="699">
        <v>8.1262446939945193E-2</v>
      </c>
      <c r="H32" s="705">
        <v>2.1250145435333301</v>
      </c>
    </row>
    <row r="33" spans="1:8" x14ac:dyDescent="0.2">
      <c r="A33" s="2" t="s">
        <v>50</v>
      </c>
      <c r="B33" s="702">
        <v>456</v>
      </c>
      <c r="C33" s="699">
        <v>0.45504376292228699</v>
      </c>
      <c r="D33" s="699">
        <v>0.29708498716354398</v>
      </c>
      <c r="E33" s="699">
        <v>0.117832630872726</v>
      </c>
      <c r="F33" s="699">
        <v>7.01340287923813E-2</v>
      </c>
      <c r="G33" s="699">
        <v>5.99045865237713E-2</v>
      </c>
      <c r="H33" s="705">
        <v>1.98277068138123</v>
      </c>
    </row>
    <row r="34" spans="1:8" x14ac:dyDescent="0.2">
      <c r="A34" s="5" t="s">
        <v>51</v>
      </c>
      <c r="B34" s="701" t="s">
        <v>1</v>
      </c>
      <c r="C34" s="698" t="s">
        <v>1</v>
      </c>
      <c r="D34" s="698" t="s">
        <v>1</v>
      </c>
      <c r="E34" s="698" t="s">
        <v>1</v>
      </c>
      <c r="F34" s="698" t="s">
        <v>1</v>
      </c>
      <c r="G34" s="698" t="s">
        <v>1</v>
      </c>
      <c r="H34" s="704" t="s">
        <v>1</v>
      </c>
    </row>
    <row r="35" spans="1:8" x14ac:dyDescent="0.2">
      <c r="A35" s="2" t="s">
        <v>52</v>
      </c>
      <c r="B35" s="702">
        <v>354</v>
      </c>
      <c r="C35" s="699">
        <v>0.37650588154792802</v>
      </c>
      <c r="D35" s="699">
        <v>0.28122007846832298</v>
      </c>
      <c r="E35" s="699">
        <v>0.14844612777233099</v>
      </c>
      <c r="F35" s="699">
        <v>6.5264455974102006E-2</v>
      </c>
      <c r="G35" s="699">
        <v>0.12856344878673601</v>
      </c>
      <c r="H35" s="705">
        <v>2.2881596088409402</v>
      </c>
    </row>
    <row r="36" spans="1:8" x14ac:dyDescent="0.2">
      <c r="A36" s="2" t="s">
        <v>53</v>
      </c>
      <c r="B36" s="702">
        <v>417</v>
      </c>
      <c r="C36" s="699">
        <v>0.41519269347190901</v>
      </c>
      <c r="D36" s="699">
        <v>0.30328348278999301</v>
      </c>
      <c r="E36" s="699">
        <v>0.123332627117634</v>
      </c>
      <c r="F36" s="699">
        <v>8.3932809531688704E-2</v>
      </c>
      <c r="G36" s="699">
        <v>7.4258364737033802E-2</v>
      </c>
      <c r="H36" s="705">
        <v>2.0987806320190399</v>
      </c>
    </row>
    <row r="37" spans="1:8" x14ac:dyDescent="0.2">
      <c r="A37" s="2" t="s">
        <v>54</v>
      </c>
      <c r="B37" s="702">
        <v>134</v>
      </c>
      <c r="C37" s="699">
        <v>0.41149455308914201</v>
      </c>
      <c r="D37" s="699">
        <v>0.34952706098556502</v>
      </c>
      <c r="E37" s="699">
        <v>0.16284351050853699</v>
      </c>
      <c r="F37" s="699">
        <v>6.4615271985530895E-2</v>
      </c>
      <c r="G37" s="699">
        <v>1.15196090191603E-2</v>
      </c>
      <c r="H37" s="705">
        <v>1.9151383638382</v>
      </c>
    </row>
    <row r="38" spans="1:8" x14ac:dyDescent="0.2">
      <c r="A38" s="2" t="s">
        <v>55</v>
      </c>
      <c r="B38" s="702">
        <v>116</v>
      </c>
      <c r="C38" s="699">
        <v>0.60946387052536</v>
      </c>
      <c r="D38" s="699">
        <v>0.262888044118881</v>
      </c>
      <c r="E38" s="699">
        <v>5.3843554109334897E-2</v>
      </c>
      <c r="F38" s="699">
        <v>3.2339684665203101E-2</v>
      </c>
      <c r="G38" s="699">
        <v>4.1464839130640002E-2</v>
      </c>
      <c r="H38" s="705">
        <v>1.6334536075592001</v>
      </c>
    </row>
    <row r="39" spans="1:8" x14ac:dyDescent="0.2">
      <c r="A39" s="5" t="s">
        <v>56</v>
      </c>
      <c r="B39" s="701" t="s">
        <v>1</v>
      </c>
      <c r="C39" s="698" t="s">
        <v>1</v>
      </c>
      <c r="D39" s="698" t="s">
        <v>1</v>
      </c>
      <c r="E39" s="698" t="s">
        <v>1</v>
      </c>
      <c r="F39" s="698" t="s">
        <v>1</v>
      </c>
      <c r="G39" s="698" t="s">
        <v>1</v>
      </c>
      <c r="H39" s="704" t="s">
        <v>1</v>
      </c>
    </row>
    <row r="40" spans="1:8" x14ac:dyDescent="0.2">
      <c r="A40" s="2" t="s">
        <v>57</v>
      </c>
      <c r="B40" s="702">
        <v>892</v>
      </c>
      <c r="C40" s="699">
        <v>0.411902666091919</v>
      </c>
      <c r="D40" s="699">
        <v>0.30145990848541299</v>
      </c>
      <c r="E40" s="699">
        <v>0.128163397312164</v>
      </c>
      <c r="F40" s="699">
        <v>6.4968414604663793E-2</v>
      </c>
      <c r="G40" s="699">
        <v>9.3505613505840302E-2</v>
      </c>
      <c r="H40" s="705">
        <v>2.1267144680023198</v>
      </c>
    </row>
    <row r="41" spans="1:8" x14ac:dyDescent="0.2">
      <c r="A41" s="2" t="s">
        <v>58</v>
      </c>
      <c r="B41" s="702">
        <v>110</v>
      </c>
      <c r="C41" s="699">
        <v>0.41349339485168501</v>
      </c>
      <c r="D41" s="699">
        <v>0.27751544117927601</v>
      </c>
      <c r="E41" s="699">
        <v>0.17275820672512099</v>
      </c>
      <c r="F41" s="699">
        <v>8.0836437642574296E-2</v>
      </c>
      <c r="G41" s="699">
        <v>5.5396519601345097E-2</v>
      </c>
      <c r="H41" s="705">
        <v>2.0871272087097199</v>
      </c>
    </row>
    <row r="42" spans="1:8" x14ac:dyDescent="0.2">
      <c r="A42" s="5" t="s">
        <v>59</v>
      </c>
      <c r="B42" s="701" t="s">
        <v>1</v>
      </c>
      <c r="C42" s="698" t="s">
        <v>1</v>
      </c>
      <c r="D42" s="698" t="s">
        <v>1</v>
      </c>
      <c r="E42" s="698" t="s">
        <v>1</v>
      </c>
      <c r="F42" s="698" t="s">
        <v>1</v>
      </c>
      <c r="G42" s="698" t="s">
        <v>1</v>
      </c>
      <c r="H42" s="704" t="s">
        <v>1</v>
      </c>
    </row>
    <row r="43" spans="1:8" x14ac:dyDescent="0.2">
      <c r="A43" s="2" t="s">
        <v>60</v>
      </c>
      <c r="B43" s="702">
        <v>778</v>
      </c>
      <c r="C43" s="699">
        <v>0.39485272765159601</v>
      </c>
      <c r="D43" s="699">
        <v>0.300573170185089</v>
      </c>
      <c r="E43" s="699">
        <v>0.12817493081092801</v>
      </c>
      <c r="F43" s="699">
        <v>6.8715237081050901E-2</v>
      </c>
      <c r="G43" s="699">
        <v>0.107683941721916</v>
      </c>
      <c r="H43" s="705">
        <v>2.19380450248718</v>
      </c>
    </row>
    <row r="44" spans="1:8" x14ac:dyDescent="0.2">
      <c r="A44" s="2" t="s">
        <v>61</v>
      </c>
      <c r="B44" s="702">
        <v>140</v>
      </c>
      <c r="C44" s="699">
        <v>0.55261856317520097</v>
      </c>
      <c r="D44" s="699">
        <v>0.285561293363571</v>
      </c>
      <c r="E44" s="699">
        <v>0.100832469761372</v>
      </c>
      <c r="F44" s="699">
        <v>5.4088346660137197E-2</v>
      </c>
      <c r="G44" s="699">
        <v>6.8993130698800104E-3</v>
      </c>
      <c r="H44" s="705">
        <v>1.6770884990692101</v>
      </c>
    </row>
    <row r="45" spans="1:8" x14ac:dyDescent="0.2">
      <c r="A45" s="2" t="s">
        <v>62</v>
      </c>
      <c r="B45" s="702">
        <v>94</v>
      </c>
      <c r="C45" s="699">
        <v>0.39444977045059199</v>
      </c>
      <c r="D45" s="699">
        <v>0.28490936756134</v>
      </c>
      <c r="E45" s="699">
        <v>0.19694814085960399</v>
      </c>
      <c r="F45" s="699">
        <v>7.4282169342041002E-2</v>
      </c>
      <c r="G45" s="699">
        <v>4.9410555511713E-2</v>
      </c>
      <c r="H45" s="705">
        <v>2.0992944240570099</v>
      </c>
    </row>
    <row r="46" spans="1:8" x14ac:dyDescent="0.2">
      <c r="A46" s="5" t="s">
        <v>63</v>
      </c>
      <c r="B46" s="701" t="s">
        <v>1</v>
      </c>
      <c r="C46" s="698" t="s">
        <v>1</v>
      </c>
      <c r="D46" s="698" t="s">
        <v>1</v>
      </c>
      <c r="E46" s="698" t="s">
        <v>1</v>
      </c>
      <c r="F46" s="698" t="s">
        <v>1</v>
      </c>
      <c r="G46" s="698" t="s">
        <v>1</v>
      </c>
      <c r="H46" s="704" t="s">
        <v>1</v>
      </c>
    </row>
    <row r="47" spans="1:8" x14ac:dyDescent="0.2">
      <c r="A47" s="2" t="s">
        <v>64</v>
      </c>
      <c r="B47" s="702">
        <v>122</v>
      </c>
      <c r="C47" s="699">
        <v>0.42738097906112699</v>
      </c>
      <c r="D47" s="699">
        <v>0.31065267324447599</v>
      </c>
      <c r="E47" s="699">
        <v>0.10854492336511599</v>
      </c>
      <c r="F47" s="699">
        <v>8.9544825255870805E-2</v>
      </c>
      <c r="G47" s="699">
        <v>6.38766139745712E-2</v>
      </c>
      <c r="H47" s="705">
        <v>2.0518834590911901</v>
      </c>
    </row>
    <row r="48" spans="1:8" x14ac:dyDescent="0.2">
      <c r="A48" s="2" t="s">
        <v>65</v>
      </c>
      <c r="B48" s="702">
        <v>73</v>
      </c>
      <c r="C48" s="699">
        <v>0.28826391696929898</v>
      </c>
      <c r="D48" s="699">
        <v>0.29555830359458901</v>
      </c>
      <c r="E48" s="699">
        <v>0.17907561361789701</v>
      </c>
      <c r="F48" s="699">
        <v>5.5513001978397397E-2</v>
      </c>
      <c r="G48" s="699">
        <v>0.18158915638923601</v>
      </c>
      <c r="H48" s="705">
        <v>2.5466051101684601</v>
      </c>
    </row>
    <row r="49" spans="1:8" x14ac:dyDescent="0.2">
      <c r="A49" s="2" t="s">
        <v>66</v>
      </c>
      <c r="B49" s="702">
        <v>134</v>
      </c>
      <c r="C49" s="699">
        <v>0.40102499723434398</v>
      </c>
      <c r="D49" s="699">
        <v>0.32314983010292098</v>
      </c>
      <c r="E49" s="699">
        <v>0.137550964951515</v>
      </c>
      <c r="F49" s="699">
        <v>4.3288048356771497E-2</v>
      </c>
      <c r="G49" s="699">
        <v>9.49861705303192E-2</v>
      </c>
      <c r="H49" s="705">
        <v>2.10806059837341</v>
      </c>
    </row>
    <row r="50" spans="1:8" x14ac:dyDescent="0.2">
      <c r="A50" s="2" t="s">
        <v>67</v>
      </c>
      <c r="B50" s="702">
        <v>117</v>
      </c>
      <c r="C50" s="699">
        <v>0.38964211940765398</v>
      </c>
      <c r="D50" s="699">
        <v>0.31673055887222301</v>
      </c>
      <c r="E50" s="699">
        <v>9.1288775205612196E-2</v>
      </c>
      <c r="F50" s="699">
        <v>0.10261867940425901</v>
      </c>
      <c r="G50" s="699">
        <v>9.97198522090912E-2</v>
      </c>
      <c r="H50" s="705">
        <v>2.20604348182678</v>
      </c>
    </row>
    <row r="51" spans="1:8" x14ac:dyDescent="0.2">
      <c r="A51" s="2" t="s">
        <v>68</v>
      </c>
      <c r="B51" s="702">
        <v>134</v>
      </c>
      <c r="C51" s="699">
        <v>0.52943295240402199</v>
      </c>
      <c r="D51" s="699">
        <v>0.24014784395694699</v>
      </c>
      <c r="E51" s="699">
        <v>0.130862072110176</v>
      </c>
      <c r="F51" s="699">
        <v>6.2644556164741502E-2</v>
      </c>
      <c r="G51" s="699">
        <v>3.6912556737661403E-2</v>
      </c>
      <c r="H51" s="705">
        <v>1.8374558687210101</v>
      </c>
    </row>
    <row r="52" spans="1:8" x14ac:dyDescent="0.2">
      <c r="A52" s="2" t="s">
        <v>69</v>
      </c>
      <c r="B52" s="702">
        <v>101</v>
      </c>
      <c r="C52" s="699">
        <v>0.50132107734680198</v>
      </c>
      <c r="D52" s="699">
        <v>0.30158284306526201</v>
      </c>
      <c r="E52" s="699">
        <v>0.14345745742321001</v>
      </c>
      <c r="F52" s="699">
        <v>3.0476169660687401E-2</v>
      </c>
      <c r="G52" s="699">
        <v>2.3162428289651898E-2</v>
      </c>
      <c r="H52" s="705">
        <v>1.7725759744644201</v>
      </c>
    </row>
    <row r="53" spans="1:8" x14ac:dyDescent="0.2">
      <c r="A53" s="2" t="s">
        <v>70</v>
      </c>
      <c r="B53" s="702">
        <v>59</v>
      </c>
      <c r="C53" s="699">
        <v>0.38686805963516202</v>
      </c>
      <c r="D53" s="699">
        <v>0.17975494265556299</v>
      </c>
      <c r="E53" s="699">
        <v>0.205941528081894</v>
      </c>
      <c r="F53" s="699">
        <v>0.11452432721853301</v>
      </c>
      <c r="G53" s="699">
        <v>0.112911134958267</v>
      </c>
      <c r="H53" s="705">
        <v>2.3868556022643999</v>
      </c>
    </row>
    <row r="54" spans="1:8" x14ac:dyDescent="0.2">
      <c r="A54" s="2" t="s">
        <v>71</v>
      </c>
      <c r="B54" s="702">
        <v>97</v>
      </c>
      <c r="C54" s="699">
        <v>0.41670411825180098</v>
      </c>
      <c r="D54" s="699">
        <v>0.33937957882881198</v>
      </c>
      <c r="E54" s="699">
        <v>9.7475364804267897E-2</v>
      </c>
      <c r="F54" s="699">
        <v>3.5984970629215199E-2</v>
      </c>
      <c r="G54" s="699">
        <v>0.110455960035324</v>
      </c>
      <c r="H54" s="705">
        <v>2.0841090679168701</v>
      </c>
    </row>
    <row r="55" spans="1:8" x14ac:dyDescent="0.2">
      <c r="A55" s="2" t="s">
        <v>72</v>
      </c>
      <c r="B55" s="702">
        <v>53</v>
      </c>
      <c r="C55" s="699">
        <v>0.29573965072631803</v>
      </c>
      <c r="D55" s="699">
        <v>0.40424251556396501</v>
      </c>
      <c r="E55" s="699">
        <v>0.11412445455789599</v>
      </c>
      <c r="F55" s="699">
        <v>0.121699526906013</v>
      </c>
      <c r="G55" s="699">
        <v>6.4193859696388203E-2</v>
      </c>
      <c r="H55" s="705">
        <v>2.2543654441833501</v>
      </c>
    </row>
    <row r="56" spans="1:8" x14ac:dyDescent="0.2">
      <c r="A56" s="2" t="s">
        <v>73</v>
      </c>
      <c r="B56" s="702">
        <v>140</v>
      </c>
      <c r="C56" s="699">
        <v>0.38330027461051902</v>
      </c>
      <c r="D56" s="699">
        <v>0.27455928921699502</v>
      </c>
      <c r="E56" s="699">
        <v>0.157542139291763</v>
      </c>
      <c r="F56" s="699">
        <v>6.2032271176576601E-2</v>
      </c>
      <c r="G56" s="699">
        <v>0.12256602942943599</v>
      </c>
      <c r="H56" s="705">
        <v>2.2660045623779301</v>
      </c>
    </row>
    <row r="57" spans="1:8" x14ac:dyDescent="0.2">
      <c r="A57" s="5" t="s">
        <v>74</v>
      </c>
      <c r="B57" s="701" t="s">
        <v>1</v>
      </c>
      <c r="C57" s="698" t="s">
        <v>1</v>
      </c>
      <c r="D57" s="698" t="s">
        <v>1</v>
      </c>
      <c r="E57" s="698" t="s">
        <v>1</v>
      </c>
      <c r="F57" s="698" t="s">
        <v>1</v>
      </c>
      <c r="G57" s="698" t="s">
        <v>1</v>
      </c>
      <c r="H57" s="704" t="s">
        <v>1</v>
      </c>
    </row>
    <row r="58" spans="1:8" x14ac:dyDescent="0.2">
      <c r="A58" s="2" t="s">
        <v>75</v>
      </c>
      <c r="B58" s="702">
        <v>122</v>
      </c>
      <c r="C58" s="699">
        <v>0.42738097906112699</v>
      </c>
      <c r="D58" s="699">
        <v>0.31065267324447599</v>
      </c>
      <c r="E58" s="699">
        <v>0.10854492336511599</v>
      </c>
      <c r="F58" s="699">
        <v>8.9544825255870805E-2</v>
      </c>
      <c r="G58" s="699">
        <v>6.38766139745712E-2</v>
      </c>
      <c r="H58" s="705">
        <v>2.0518834590911901</v>
      </c>
    </row>
    <row r="59" spans="1:8" x14ac:dyDescent="0.2">
      <c r="A59" s="2" t="s">
        <v>76</v>
      </c>
      <c r="B59" s="702">
        <v>615</v>
      </c>
      <c r="C59" s="699">
        <v>0.42876178026199302</v>
      </c>
      <c r="D59" s="699">
        <v>0.31476041674614003</v>
      </c>
      <c r="E59" s="699">
        <v>0.110228210687637</v>
      </c>
      <c r="F59" s="699">
        <v>5.3381580859422698E-2</v>
      </c>
      <c r="G59" s="699">
        <v>9.28680375218391E-2</v>
      </c>
      <c r="H59" s="705">
        <v>2.06683373451233</v>
      </c>
    </row>
    <row r="60" spans="1:8" x14ac:dyDescent="0.2">
      <c r="A60" s="2" t="s">
        <v>77</v>
      </c>
      <c r="B60" s="702">
        <v>202</v>
      </c>
      <c r="C60" s="699">
        <v>0.37823182344436601</v>
      </c>
      <c r="D60" s="699">
        <v>0.22499209642410301</v>
      </c>
      <c r="E60" s="699">
        <v>0.209239557385445</v>
      </c>
      <c r="F60" s="699">
        <v>6.5599516034126296E-2</v>
      </c>
      <c r="G60" s="699">
        <v>0.12193699181079901</v>
      </c>
      <c r="H60" s="705">
        <v>2.3280177116393999</v>
      </c>
    </row>
    <row r="61" spans="1:8" x14ac:dyDescent="0.2">
      <c r="A61" s="2" t="s">
        <v>78</v>
      </c>
      <c r="B61" s="702">
        <v>91</v>
      </c>
      <c r="C61" s="699">
        <v>0.34067627787589999</v>
      </c>
      <c r="D61" s="699">
        <v>0.33357203006744401</v>
      </c>
      <c r="E61" s="699">
        <v>0.15975160896778101</v>
      </c>
      <c r="F61" s="699">
        <v>0.153655216097832</v>
      </c>
      <c r="G61" s="699">
        <v>1.23448576778173E-2</v>
      </c>
      <c r="H61" s="705">
        <v>2.1634204387664799</v>
      </c>
    </row>
    <row r="62" spans="1:8" x14ac:dyDescent="0.2">
      <c r="A62" s="5" t="s">
        <v>79</v>
      </c>
      <c r="B62" s="701" t="s">
        <v>1</v>
      </c>
      <c r="C62" s="698" t="s">
        <v>1</v>
      </c>
      <c r="D62" s="698" t="s">
        <v>1</v>
      </c>
      <c r="E62" s="698" t="s">
        <v>1</v>
      </c>
      <c r="F62" s="698" t="s">
        <v>1</v>
      </c>
      <c r="G62" s="698" t="s">
        <v>1</v>
      </c>
      <c r="H62" s="704" t="s">
        <v>1</v>
      </c>
    </row>
    <row r="63" spans="1:8" x14ac:dyDescent="0.2">
      <c r="A63" s="2" t="s">
        <v>80</v>
      </c>
      <c r="B63" s="702">
        <v>844</v>
      </c>
      <c r="C63" s="699">
        <v>0.39736139774322499</v>
      </c>
      <c r="D63" s="699">
        <v>0.28220820426940901</v>
      </c>
      <c r="E63" s="699">
        <v>0.14403370022773701</v>
      </c>
      <c r="F63" s="699">
        <v>7.3219239711761502E-2</v>
      </c>
      <c r="G63" s="699">
        <v>0.103177472949028</v>
      </c>
      <c r="H63" s="705">
        <v>2.2026431560516402</v>
      </c>
    </row>
    <row r="64" spans="1:8" x14ac:dyDescent="0.2">
      <c r="A64" s="2" t="s">
        <v>81</v>
      </c>
      <c r="B64" s="702">
        <v>29</v>
      </c>
      <c r="C64" s="699" t="s">
        <v>1</v>
      </c>
      <c r="D64" s="699" t="s">
        <v>1</v>
      </c>
      <c r="E64" s="699" t="s">
        <v>1</v>
      </c>
      <c r="F64" s="699" t="s">
        <v>1</v>
      </c>
      <c r="G64" s="699" t="s">
        <v>1</v>
      </c>
      <c r="H64" s="705" t="s">
        <v>1</v>
      </c>
    </row>
    <row r="65" spans="1:8" x14ac:dyDescent="0.2">
      <c r="A65" s="2" t="s">
        <v>82</v>
      </c>
      <c r="B65" s="702">
        <v>54</v>
      </c>
      <c r="C65" s="699">
        <v>0.55496996641159102</v>
      </c>
      <c r="D65" s="699">
        <v>0.29612350463867199</v>
      </c>
      <c r="E65" s="699">
        <v>9.2880420386791201E-2</v>
      </c>
      <c r="F65" s="699">
        <v>4.7216109931468998E-2</v>
      </c>
      <c r="G65" s="699">
        <v>8.8100135326385498E-3</v>
      </c>
      <c r="H65" s="705">
        <v>1.6587727069854701</v>
      </c>
    </row>
    <row r="66" spans="1:8" x14ac:dyDescent="0.2">
      <c r="A66" s="2" t="s">
        <v>83</v>
      </c>
      <c r="B66" s="702">
        <v>91</v>
      </c>
      <c r="C66" s="699">
        <v>0.51612603664398204</v>
      </c>
      <c r="D66" s="699">
        <v>0.351719349622726</v>
      </c>
      <c r="E66" s="699">
        <v>7.5923047959804493E-2</v>
      </c>
      <c r="F66" s="699">
        <v>4.50714714825153E-2</v>
      </c>
      <c r="G66" s="699">
        <v>1.11600682139397E-2</v>
      </c>
      <c r="H66" s="705">
        <v>1.6834201812744101</v>
      </c>
    </row>
    <row r="67" spans="1:8" x14ac:dyDescent="0.2">
      <c r="A67" s="5" t="s">
        <v>84</v>
      </c>
      <c r="B67" s="701" t="s">
        <v>1</v>
      </c>
      <c r="C67" s="698" t="s">
        <v>1</v>
      </c>
      <c r="D67" s="698" t="s">
        <v>1</v>
      </c>
      <c r="E67" s="698" t="s">
        <v>1</v>
      </c>
      <c r="F67" s="698" t="s">
        <v>1</v>
      </c>
      <c r="G67" s="698" t="s">
        <v>1</v>
      </c>
      <c r="H67" s="704" t="s">
        <v>1</v>
      </c>
    </row>
    <row r="68" spans="1:8" x14ac:dyDescent="0.2">
      <c r="A68" s="2" t="s">
        <v>85</v>
      </c>
      <c r="B68" s="702">
        <v>925</v>
      </c>
      <c r="C68" s="699">
        <v>0.401243716478348</v>
      </c>
      <c r="D68" s="699">
        <v>0.298260778188705</v>
      </c>
      <c r="E68" s="699">
        <v>0.130208075046539</v>
      </c>
      <c r="F68" s="699">
        <v>7.3065280914306599E-2</v>
      </c>
      <c r="G68" s="699">
        <v>9.7222171723842593E-2</v>
      </c>
      <c r="H68" s="705">
        <v>2.1667613983154301</v>
      </c>
    </row>
    <row r="69" spans="1:8" x14ac:dyDescent="0.2">
      <c r="A69" s="2" t="s">
        <v>86</v>
      </c>
      <c r="B69" s="702">
        <v>16</v>
      </c>
      <c r="C69" s="699" t="s">
        <v>1</v>
      </c>
      <c r="D69" s="699" t="s">
        <v>1</v>
      </c>
      <c r="E69" s="699" t="s">
        <v>1</v>
      </c>
      <c r="F69" s="699" t="s">
        <v>1</v>
      </c>
      <c r="G69" s="699" t="s">
        <v>1</v>
      </c>
      <c r="H69" s="705" t="s">
        <v>1</v>
      </c>
    </row>
    <row r="70" spans="1:8" x14ac:dyDescent="0.2">
      <c r="A70" s="2" t="s">
        <v>87</v>
      </c>
      <c r="B70" s="702">
        <v>81</v>
      </c>
      <c r="C70" s="699">
        <v>0.58568900823593095</v>
      </c>
      <c r="D70" s="699">
        <v>0.32429686188697798</v>
      </c>
      <c r="E70" s="699">
        <v>6.7835412919521304E-2</v>
      </c>
      <c r="F70" s="699">
        <v>1.3798818923532999E-2</v>
      </c>
      <c r="G70" s="699">
        <v>8.3799175918102299E-3</v>
      </c>
      <c r="H70" s="705">
        <v>1.53488385677338</v>
      </c>
    </row>
    <row r="71" spans="1:8" x14ac:dyDescent="0.2">
      <c r="A71" s="2" t="s">
        <v>88</v>
      </c>
      <c r="B71" s="702">
        <v>6</v>
      </c>
      <c r="C71" s="699" t="s">
        <v>1</v>
      </c>
      <c r="D71" s="699" t="s">
        <v>1</v>
      </c>
      <c r="E71" s="699" t="s">
        <v>1</v>
      </c>
      <c r="F71" s="699" t="s">
        <v>1</v>
      </c>
      <c r="G71" s="699" t="s">
        <v>1</v>
      </c>
      <c r="H71" s="705" t="s">
        <v>1</v>
      </c>
    </row>
    <row r="72" spans="1:8" x14ac:dyDescent="0.2">
      <c r="A72" s="5" t="s">
        <v>89</v>
      </c>
      <c r="B72" s="701" t="s">
        <v>1</v>
      </c>
      <c r="C72" s="698" t="s">
        <v>1</v>
      </c>
      <c r="D72" s="698" t="s">
        <v>1</v>
      </c>
      <c r="E72" s="698" t="s">
        <v>1</v>
      </c>
      <c r="F72" s="698" t="s">
        <v>1</v>
      </c>
      <c r="G72" s="698" t="s">
        <v>1</v>
      </c>
      <c r="H72" s="704" t="s">
        <v>1</v>
      </c>
    </row>
    <row r="73" spans="1:8" x14ac:dyDescent="0.2">
      <c r="A73" s="2" t="s">
        <v>89</v>
      </c>
      <c r="B73" s="702">
        <v>866</v>
      </c>
      <c r="C73" s="699">
        <v>0.40939995646476701</v>
      </c>
      <c r="D73" s="699">
        <v>0.28373503684997597</v>
      </c>
      <c r="E73" s="699">
        <v>0.13883790373802199</v>
      </c>
      <c r="F73" s="699">
        <v>6.8556845188140897E-2</v>
      </c>
      <c r="G73" s="699">
        <v>9.9470227956771906E-2</v>
      </c>
      <c r="H73" s="705">
        <v>2.1649622917175302</v>
      </c>
    </row>
    <row r="74" spans="1:8" x14ac:dyDescent="0.2">
      <c r="A74" s="2" t="s">
        <v>90</v>
      </c>
      <c r="B74" s="702">
        <v>160</v>
      </c>
      <c r="C74" s="699">
        <v>0.41663685441017201</v>
      </c>
      <c r="D74" s="699">
        <v>0.40114977955818198</v>
      </c>
      <c r="E74" s="699">
        <v>9.5819473266601604E-2</v>
      </c>
      <c r="F74" s="699">
        <v>5.81397376954556E-2</v>
      </c>
      <c r="G74" s="699">
        <v>2.8254143893718699E-2</v>
      </c>
      <c r="H74" s="705">
        <v>1.8802244663238501</v>
      </c>
    </row>
    <row r="75" spans="1:8" x14ac:dyDescent="0.2">
      <c r="A75" s="5" t="s">
        <v>91</v>
      </c>
      <c r="B75" s="701" t="s">
        <v>1</v>
      </c>
      <c r="C75" s="698" t="s">
        <v>1</v>
      </c>
      <c r="D75" s="698" t="s">
        <v>1</v>
      </c>
      <c r="E75" s="698" t="s">
        <v>1</v>
      </c>
      <c r="F75" s="698" t="s">
        <v>1</v>
      </c>
      <c r="G75" s="698" t="s">
        <v>1</v>
      </c>
      <c r="H75" s="704" t="s">
        <v>1</v>
      </c>
    </row>
    <row r="76" spans="1:8" x14ac:dyDescent="0.2">
      <c r="A76" s="2" t="s">
        <v>92</v>
      </c>
      <c r="B76" s="702">
        <v>439</v>
      </c>
      <c r="C76" s="699">
        <v>0.45388251543045</v>
      </c>
      <c r="D76" s="699">
        <v>0.30385339260101302</v>
      </c>
      <c r="E76" s="699">
        <v>0.12493259459734</v>
      </c>
      <c r="F76" s="699">
        <v>5.7662274688482298E-2</v>
      </c>
      <c r="G76" s="699">
        <v>5.96692152321339E-2</v>
      </c>
      <c r="H76" s="705">
        <v>1.96538233757019</v>
      </c>
    </row>
    <row r="77" spans="1:8" x14ac:dyDescent="0.2">
      <c r="A77" s="2" t="s">
        <v>93</v>
      </c>
      <c r="B77" s="702">
        <v>190</v>
      </c>
      <c r="C77" s="699">
        <v>0.41604799032211298</v>
      </c>
      <c r="D77" s="699">
        <v>0.25933820009231601</v>
      </c>
      <c r="E77" s="699">
        <v>0.17111806571483601</v>
      </c>
      <c r="F77" s="699">
        <v>9.7004100680351299E-2</v>
      </c>
      <c r="G77" s="699">
        <v>5.6491617113351801E-2</v>
      </c>
      <c r="H77" s="705">
        <v>2.1185531616210902</v>
      </c>
    </row>
    <row r="78" spans="1:8" x14ac:dyDescent="0.2">
      <c r="A78" s="2" t="s">
        <v>94</v>
      </c>
      <c r="B78" s="702">
        <v>389</v>
      </c>
      <c r="C78" s="699">
        <v>0.34249162673950201</v>
      </c>
      <c r="D78" s="699">
        <v>0.30697834491729697</v>
      </c>
      <c r="E78" s="699">
        <v>0.13070030510425601</v>
      </c>
      <c r="F78" s="699">
        <v>6.3913941383361803E-2</v>
      </c>
      <c r="G78" s="699">
        <v>0.155915796756744</v>
      </c>
      <c r="H78" s="705">
        <v>2.3837840557098402</v>
      </c>
    </row>
    <row r="79" spans="1:8" x14ac:dyDescent="0.2">
      <c r="A79" s="5" t="s">
        <v>95</v>
      </c>
      <c r="B79" s="701" t="s">
        <v>1</v>
      </c>
      <c r="C79" s="698" t="s">
        <v>1</v>
      </c>
      <c r="D79" s="698" t="s">
        <v>1</v>
      </c>
      <c r="E79" s="698" t="s">
        <v>1</v>
      </c>
      <c r="F79" s="698" t="s">
        <v>1</v>
      </c>
      <c r="G79" s="698" t="s">
        <v>1</v>
      </c>
      <c r="H79" s="704" t="s">
        <v>1</v>
      </c>
    </row>
    <row r="80" spans="1:8" x14ac:dyDescent="0.2">
      <c r="A80" s="2" t="s">
        <v>96</v>
      </c>
      <c r="B80" s="702">
        <v>222</v>
      </c>
      <c r="C80" s="699">
        <v>0.47020012140273998</v>
      </c>
      <c r="D80" s="699">
        <v>0.34382236003875699</v>
      </c>
      <c r="E80" s="699">
        <v>6.4638294279575306E-2</v>
      </c>
      <c r="F80" s="699">
        <v>7.3929160833358806E-2</v>
      </c>
      <c r="G80" s="699">
        <v>4.7410063445568099E-2</v>
      </c>
      <c r="H80" s="705">
        <v>1.88452672958374</v>
      </c>
    </row>
    <row r="81" spans="1:8" x14ac:dyDescent="0.2">
      <c r="A81" s="2" t="s">
        <v>97</v>
      </c>
      <c r="B81" s="702">
        <v>179</v>
      </c>
      <c r="C81" s="699">
        <v>0.40550443530082703</v>
      </c>
      <c r="D81" s="699">
        <v>0.346865683794022</v>
      </c>
      <c r="E81" s="699">
        <v>9.6313461661338806E-2</v>
      </c>
      <c r="F81" s="699">
        <v>2.29419637471437E-2</v>
      </c>
      <c r="G81" s="699">
        <v>0.12837444245815299</v>
      </c>
      <c r="H81" s="705">
        <v>2.12181615829468</v>
      </c>
    </row>
    <row r="82" spans="1:8" x14ac:dyDescent="0.2">
      <c r="A82" s="2" t="s">
        <v>98</v>
      </c>
      <c r="B82" s="702">
        <v>41</v>
      </c>
      <c r="C82" s="699">
        <v>0.396219402551651</v>
      </c>
      <c r="D82" s="699">
        <v>0.11504172533750499</v>
      </c>
      <c r="E82" s="699">
        <v>0.13727128505706801</v>
      </c>
      <c r="F82" s="699">
        <v>0.19074925780296301</v>
      </c>
      <c r="G82" s="699">
        <v>0.16071835160255399</v>
      </c>
      <c r="H82" s="705">
        <v>2.6047053337097199</v>
      </c>
    </row>
    <row r="83" spans="1:8" x14ac:dyDescent="0.2">
      <c r="A83" s="2" t="s">
        <v>99</v>
      </c>
      <c r="B83" s="702">
        <v>131</v>
      </c>
      <c r="C83" s="699">
        <v>0.32095223665237399</v>
      </c>
      <c r="D83" s="699">
        <v>0.19342629611492199</v>
      </c>
      <c r="E83" s="699">
        <v>0.20926551520824399</v>
      </c>
      <c r="F83" s="699">
        <v>9.6029944717884105E-2</v>
      </c>
      <c r="G83" s="699">
        <v>0.18032601475715601</v>
      </c>
      <c r="H83" s="705">
        <v>2.6213512420654301</v>
      </c>
    </row>
    <row r="84" spans="1:8" x14ac:dyDescent="0.2">
      <c r="A84" s="2" t="s">
        <v>100</v>
      </c>
      <c r="B84" s="702">
        <v>46</v>
      </c>
      <c r="C84" s="699">
        <v>0.36785644292831399</v>
      </c>
      <c r="D84" s="699">
        <v>0.33185479044914201</v>
      </c>
      <c r="E84" s="699">
        <v>0.22531983256339999</v>
      </c>
      <c r="F84" s="699">
        <v>2.5441167876124399E-2</v>
      </c>
      <c r="G84" s="699">
        <v>4.9527741968631703E-2</v>
      </c>
      <c r="H84" s="705">
        <v>2.0569288730621298</v>
      </c>
    </row>
    <row r="85" spans="1:8" x14ac:dyDescent="0.2">
      <c r="A85" s="2" t="s">
        <v>101</v>
      </c>
      <c r="B85" s="702">
        <v>108</v>
      </c>
      <c r="C85" s="699">
        <v>0.31837508082389798</v>
      </c>
      <c r="D85" s="699">
        <v>0.29830169677734403</v>
      </c>
      <c r="E85" s="699">
        <v>0.16847665607929199</v>
      </c>
      <c r="F85" s="699">
        <v>0.118698075413704</v>
      </c>
      <c r="G85" s="699">
        <v>9.6148476004600497E-2</v>
      </c>
      <c r="H85" s="705">
        <v>2.3759431838989298</v>
      </c>
    </row>
    <row r="86" spans="1:8" x14ac:dyDescent="0.2">
      <c r="A86" s="2" t="s">
        <v>102</v>
      </c>
      <c r="B86" s="702">
        <v>35</v>
      </c>
      <c r="C86" s="699">
        <v>0.413277417421341</v>
      </c>
      <c r="D86" s="699">
        <v>0.32077401876449602</v>
      </c>
      <c r="E86" s="699">
        <v>0.21848247945308699</v>
      </c>
      <c r="F86" s="699">
        <v>2.6579437777399999E-2</v>
      </c>
      <c r="G86" s="699">
        <v>2.0886667072773001E-2</v>
      </c>
      <c r="H86" s="705">
        <v>1.9210239648819001</v>
      </c>
    </row>
    <row r="87" spans="1:8" x14ac:dyDescent="0.2">
      <c r="A87" s="2" t="s">
        <v>103</v>
      </c>
      <c r="B87" s="702">
        <v>53</v>
      </c>
      <c r="C87" s="699">
        <v>0.56093633174896196</v>
      </c>
      <c r="D87" s="699">
        <v>0.29939031600952098</v>
      </c>
      <c r="E87" s="699">
        <v>2.5251071900129301E-2</v>
      </c>
      <c r="F87" s="699">
        <v>6.1954572796821601E-2</v>
      </c>
      <c r="G87" s="699">
        <v>5.2467696368694298E-2</v>
      </c>
      <c r="H87" s="705">
        <v>1.74562692642212</v>
      </c>
    </row>
    <row r="88" spans="1:8" x14ac:dyDescent="0.2">
      <c r="A88" s="2" t="s">
        <v>104</v>
      </c>
      <c r="B88" s="702">
        <v>197</v>
      </c>
      <c r="C88" s="699">
        <v>0.46602782607078602</v>
      </c>
      <c r="D88" s="699">
        <v>0.31093582510948198</v>
      </c>
      <c r="E88" s="699">
        <v>0.11913375556469</v>
      </c>
      <c r="F88" s="699">
        <v>5.1430549472570398E-2</v>
      </c>
      <c r="G88" s="699">
        <v>5.2472040057182298E-2</v>
      </c>
      <c r="H88" s="705">
        <v>1.9133831262588501</v>
      </c>
    </row>
    <row r="89" spans="1:8" x14ac:dyDescent="0.2">
      <c r="A89" s="5" t="s">
        <v>105</v>
      </c>
      <c r="B89" s="701" t="s">
        <v>1</v>
      </c>
      <c r="C89" s="698" t="s">
        <v>1</v>
      </c>
      <c r="D89" s="698" t="s">
        <v>1</v>
      </c>
      <c r="E89" s="698" t="s">
        <v>1</v>
      </c>
      <c r="F89" s="698" t="s">
        <v>1</v>
      </c>
      <c r="G89" s="698" t="s">
        <v>1</v>
      </c>
      <c r="H89" s="704" t="s">
        <v>1</v>
      </c>
    </row>
    <row r="90" spans="1:8" x14ac:dyDescent="0.2">
      <c r="A90" s="2" t="s">
        <v>106</v>
      </c>
      <c r="B90" s="702">
        <v>123</v>
      </c>
      <c r="C90" s="699">
        <v>0.43251854181289701</v>
      </c>
      <c r="D90" s="699">
        <v>0.25573319196701</v>
      </c>
      <c r="E90" s="699">
        <v>0.13489775359630601</v>
      </c>
      <c r="F90" s="699">
        <v>3.9924684911966303E-2</v>
      </c>
      <c r="G90" s="699">
        <v>0.13692584633827201</v>
      </c>
      <c r="H90" s="705">
        <v>2.1930060386657702</v>
      </c>
    </row>
    <row r="91" spans="1:8" x14ac:dyDescent="0.2">
      <c r="A91" s="2" t="s">
        <v>107</v>
      </c>
      <c r="B91" s="702">
        <v>258</v>
      </c>
      <c r="C91" s="699">
        <v>0.37597540020942699</v>
      </c>
      <c r="D91" s="699">
        <v>0.26511326432228099</v>
      </c>
      <c r="E91" s="699">
        <v>0.14125095307826999</v>
      </c>
      <c r="F91" s="699">
        <v>0.109374076128006</v>
      </c>
      <c r="G91" s="699">
        <v>0.108286313712597</v>
      </c>
      <c r="H91" s="705">
        <v>2.3088827133178702</v>
      </c>
    </row>
    <row r="92" spans="1:8" x14ac:dyDescent="0.2">
      <c r="A92" s="2" t="s">
        <v>108</v>
      </c>
      <c r="B92" s="702">
        <v>477</v>
      </c>
      <c r="C92" s="699">
        <v>0.429774820804596</v>
      </c>
      <c r="D92" s="699">
        <v>0.30401098728179898</v>
      </c>
      <c r="E92" s="699">
        <v>0.14929875731468201</v>
      </c>
      <c r="F92" s="699">
        <v>4.5591529458761201E-2</v>
      </c>
      <c r="G92" s="699">
        <v>7.1323901414871202E-2</v>
      </c>
      <c r="H92" s="705">
        <v>2.0246787071228001</v>
      </c>
    </row>
    <row r="93" spans="1:8" x14ac:dyDescent="0.2">
      <c r="A93" s="2" t="s">
        <v>109</v>
      </c>
      <c r="B93" s="702">
        <v>83</v>
      </c>
      <c r="C93" s="699">
        <v>0.44429865479469299</v>
      </c>
      <c r="D93" s="699">
        <v>0.38887816667556802</v>
      </c>
      <c r="E93" s="699">
        <v>3.1857732683420202E-2</v>
      </c>
      <c r="F93" s="699">
        <v>0.108774602413177</v>
      </c>
      <c r="G93" s="699">
        <v>2.6190835982561101E-2</v>
      </c>
      <c r="H93" s="705">
        <v>1.8836808204650899</v>
      </c>
    </row>
    <row r="94" spans="1:8" x14ac:dyDescent="0.2">
      <c r="A94" s="5" t="s">
        <v>110</v>
      </c>
      <c r="B94" s="701" t="s">
        <v>1</v>
      </c>
      <c r="C94" s="698" t="s">
        <v>1</v>
      </c>
      <c r="D94" s="698" t="s">
        <v>1</v>
      </c>
      <c r="E94" s="698" t="s">
        <v>1</v>
      </c>
      <c r="F94" s="698" t="s">
        <v>1</v>
      </c>
      <c r="G94" s="698" t="s">
        <v>1</v>
      </c>
      <c r="H94" s="704" t="s">
        <v>1</v>
      </c>
    </row>
    <row r="95" spans="1:8" x14ac:dyDescent="0.2">
      <c r="A95" s="2" t="s">
        <v>106</v>
      </c>
      <c r="B95" s="702">
        <v>204</v>
      </c>
      <c r="C95" s="699">
        <v>0.43733003735542297</v>
      </c>
      <c r="D95" s="699">
        <v>0.264936894178391</v>
      </c>
      <c r="E95" s="699">
        <v>0.122155286371708</v>
      </c>
      <c r="F95" s="699">
        <v>5.3527880460023901E-2</v>
      </c>
      <c r="G95" s="699">
        <v>0.122049905359745</v>
      </c>
      <c r="H95" s="705">
        <v>2.15803074836731</v>
      </c>
    </row>
    <row r="96" spans="1:8" x14ac:dyDescent="0.2">
      <c r="A96" s="2" t="s">
        <v>107</v>
      </c>
      <c r="B96" s="702">
        <v>317</v>
      </c>
      <c r="C96" s="699">
        <v>0.36525607109069802</v>
      </c>
      <c r="D96" s="699">
        <v>0.27832418680191001</v>
      </c>
      <c r="E96" s="699">
        <v>0.15829648077487901</v>
      </c>
      <c r="F96" s="699">
        <v>9.7014784812927204E-2</v>
      </c>
      <c r="G96" s="699">
        <v>0.101108476519585</v>
      </c>
      <c r="H96" s="705">
        <v>2.2903954982757599</v>
      </c>
    </row>
    <row r="97" spans="1:8" x14ac:dyDescent="0.2">
      <c r="A97" s="2" t="s">
        <v>108</v>
      </c>
      <c r="B97" s="702">
        <v>375</v>
      </c>
      <c r="C97" s="699">
        <v>0.440328389406204</v>
      </c>
      <c r="D97" s="699">
        <v>0.30786094069480902</v>
      </c>
      <c r="E97" s="699">
        <v>0.13699951767921401</v>
      </c>
      <c r="F97" s="699">
        <v>5.10745234787464E-2</v>
      </c>
      <c r="G97" s="699">
        <v>6.3736617565155002E-2</v>
      </c>
      <c r="H97" s="705">
        <v>1.99003005027771</v>
      </c>
    </row>
    <row r="98" spans="1:8" x14ac:dyDescent="0.2">
      <c r="A98" s="2" t="s">
        <v>109</v>
      </c>
      <c r="B98" s="702">
        <v>45</v>
      </c>
      <c r="C98" s="699">
        <v>0.51040464639663696</v>
      </c>
      <c r="D98" s="699">
        <v>0.41255986690521201</v>
      </c>
      <c r="E98" s="699">
        <v>2.27083191275597E-2</v>
      </c>
      <c r="F98" s="699">
        <v>4.50847186148167E-2</v>
      </c>
      <c r="G98" s="699">
        <v>9.2424461618065799E-3</v>
      </c>
      <c r="H98" s="705">
        <v>1.6302005052566499</v>
      </c>
    </row>
    <row r="99" spans="1:8" x14ac:dyDescent="0.2">
      <c r="A99" s="5" t="s">
        <v>111</v>
      </c>
      <c r="B99" s="701" t="s">
        <v>1</v>
      </c>
      <c r="C99" s="698" t="s">
        <v>1</v>
      </c>
      <c r="D99" s="698" t="s">
        <v>1</v>
      </c>
      <c r="E99" s="698" t="s">
        <v>1</v>
      </c>
      <c r="F99" s="698" t="s">
        <v>1</v>
      </c>
      <c r="G99" s="698" t="s">
        <v>1</v>
      </c>
      <c r="H99" s="704" t="s">
        <v>1</v>
      </c>
    </row>
    <row r="100" spans="1:8" x14ac:dyDescent="0.2">
      <c r="A100" s="2" t="s">
        <v>112</v>
      </c>
      <c r="B100" s="702">
        <v>69</v>
      </c>
      <c r="C100" s="699">
        <v>0.43809196352958701</v>
      </c>
      <c r="D100" s="699">
        <v>0.29482156038284302</v>
      </c>
      <c r="E100" s="699">
        <v>0.17862471938133201</v>
      </c>
      <c r="F100" s="699">
        <v>2.4211678653955501E-2</v>
      </c>
      <c r="G100" s="699">
        <v>6.4250074326991993E-2</v>
      </c>
      <c r="H100" s="705">
        <v>1.98170638084412</v>
      </c>
    </row>
    <row r="101" spans="1:8" x14ac:dyDescent="0.2">
      <c r="A101" s="2" t="s">
        <v>113</v>
      </c>
      <c r="B101" s="702">
        <v>209</v>
      </c>
      <c r="C101" s="699">
        <v>0.51728934049606301</v>
      </c>
      <c r="D101" s="699">
        <v>0.26821723580360401</v>
      </c>
      <c r="E101" s="699">
        <v>0.130980059504509</v>
      </c>
      <c r="F101" s="699">
        <v>4.9783345311880098E-2</v>
      </c>
      <c r="G101" s="699">
        <v>3.37300337851048E-2</v>
      </c>
      <c r="H101" s="705">
        <v>1.81444752216339</v>
      </c>
    </row>
    <row r="102" spans="1:8" x14ac:dyDescent="0.2">
      <c r="A102" s="2" t="s">
        <v>114</v>
      </c>
      <c r="B102" s="702">
        <v>237</v>
      </c>
      <c r="C102" s="699">
        <v>0.37397706508636502</v>
      </c>
      <c r="D102" s="699">
        <v>0.39599415659904502</v>
      </c>
      <c r="E102" s="699">
        <v>0.11233402043581001</v>
      </c>
      <c r="F102" s="699">
        <v>8.7815113365650205E-2</v>
      </c>
      <c r="G102" s="699">
        <v>2.98796612769365E-2</v>
      </c>
      <c r="H102" s="705">
        <v>2.0036261081695601</v>
      </c>
    </row>
    <row r="103" spans="1:8" x14ac:dyDescent="0.2">
      <c r="A103" s="2" t="s">
        <v>115</v>
      </c>
      <c r="B103" s="702">
        <v>151</v>
      </c>
      <c r="C103" s="699">
        <v>0.47170412540435802</v>
      </c>
      <c r="D103" s="699">
        <v>0.26847389340400701</v>
      </c>
      <c r="E103" s="699">
        <v>0.156123861670494</v>
      </c>
      <c r="F103" s="699">
        <v>4.6420857310295098E-2</v>
      </c>
      <c r="G103" s="699">
        <v>5.7277262210845899E-2</v>
      </c>
      <c r="H103" s="705">
        <v>1.9490932226180999</v>
      </c>
    </row>
    <row r="104" spans="1:8" x14ac:dyDescent="0.2">
      <c r="A104" s="2" t="s">
        <v>116</v>
      </c>
      <c r="B104" s="702">
        <v>132</v>
      </c>
      <c r="C104" s="699">
        <v>0.39364004135131803</v>
      </c>
      <c r="D104" s="699">
        <v>0.26419377326965299</v>
      </c>
      <c r="E104" s="699">
        <v>0.14562068879604301</v>
      </c>
      <c r="F104" s="699">
        <v>5.4033212363719899E-2</v>
      </c>
      <c r="G104" s="699">
        <v>0.142512276768684</v>
      </c>
      <c r="H104" s="705">
        <v>2.2875838279724099</v>
      </c>
    </row>
    <row r="105" spans="1:8" x14ac:dyDescent="0.2">
      <c r="A105" s="2" t="s">
        <v>117</v>
      </c>
      <c r="B105" s="702">
        <v>130</v>
      </c>
      <c r="C105" s="699">
        <v>0.27801746129989602</v>
      </c>
      <c r="D105" s="699">
        <v>0.278974950313568</v>
      </c>
      <c r="E105" s="699">
        <v>0.11713842302560799</v>
      </c>
      <c r="F105" s="699">
        <v>0.14059433341026301</v>
      </c>
      <c r="G105" s="699">
        <v>0.18527482450008401</v>
      </c>
      <c r="H105" s="705">
        <v>2.6761341094970699</v>
      </c>
    </row>
    <row r="106" spans="1:8" x14ac:dyDescent="0.2">
      <c r="A106" s="2" t="s">
        <v>118</v>
      </c>
      <c r="B106" s="702">
        <v>94</v>
      </c>
      <c r="C106" s="699">
        <v>0.26533830165862998</v>
      </c>
      <c r="D106" s="699">
        <v>0.21243576705455799</v>
      </c>
      <c r="E106" s="699">
        <v>0.12927122414112099</v>
      </c>
      <c r="F106" s="699">
        <v>9.1502763330936404E-2</v>
      </c>
      <c r="G106" s="699">
        <v>0.30145195126533503</v>
      </c>
      <c r="H106" s="705">
        <v>2.95129418373108</v>
      </c>
    </row>
    <row r="107" spans="1:8" x14ac:dyDescent="0.2">
      <c r="A107" s="5" t="s">
        <v>111</v>
      </c>
      <c r="B107" s="701" t="s">
        <v>1</v>
      </c>
      <c r="C107" s="698" t="s">
        <v>1</v>
      </c>
      <c r="D107" s="698" t="s">
        <v>1</v>
      </c>
      <c r="E107" s="698" t="s">
        <v>1</v>
      </c>
      <c r="F107" s="698" t="s">
        <v>1</v>
      </c>
      <c r="G107" s="698" t="s">
        <v>1</v>
      </c>
      <c r="H107" s="704" t="s">
        <v>1</v>
      </c>
    </row>
    <row r="108" spans="1:8" x14ac:dyDescent="0.2">
      <c r="A108" s="2" t="s">
        <v>119</v>
      </c>
      <c r="B108" s="702">
        <v>278</v>
      </c>
      <c r="C108" s="699">
        <v>0.49028792977333102</v>
      </c>
      <c r="D108" s="699">
        <v>0.27728766202926602</v>
      </c>
      <c r="E108" s="699">
        <v>0.14722394943237299</v>
      </c>
      <c r="F108" s="699">
        <v>4.1064988821744898E-2</v>
      </c>
      <c r="G108" s="699">
        <v>4.4135481119155898E-2</v>
      </c>
      <c r="H108" s="705">
        <v>1.8714724779128999</v>
      </c>
    </row>
    <row r="109" spans="1:8" x14ac:dyDescent="0.2">
      <c r="A109" s="2" t="s">
        <v>120</v>
      </c>
      <c r="B109" s="702">
        <v>321</v>
      </c>
      <c r="C109" s="699">
        <v>0.40693983435630798</v>
      </c>
      <c r="D109" s="699">
        <v>0.36425688862800598</v>
      </c>
      <c r="E109" s="699">
        <v>0.120880842208862</v>
      </c>
      <c r="F109" s="699">
        <v>6.8020194768905598E-2</v>
      </c>
      <c r="G109" s="699">
        <v>3.9902236312627799E-2</v>
      </c>
      <c r="H109" s="705">
        <v>1.96968805789948</v>
      </c>
    </row>
    <row r="110" spans="1:8" x14ac:dyDescent="0.2">
      <c r="A110" s="2" t="s">
        <v>121</v>
      </c>
      <c r="B110" s="702">
        <v>199</v>
      </c>
      <c r="C110" s="699">
        <v>0.40903067588806202</v>
      </c>
      <c r="D110" s="699">
        <v>0.26190236210823098</v>
      </c>
      <c r="E110" s="699">
        <v>0.15317982435226399</v>
      </c>
      <c r="F110" s="699">
        <v>6.3007697463035597E-2</v>
      </c>
      <c r="G110" s="699">
        <v>0.112879440188408</v>
      </c>
      <c r="H110" s="705">
        <v>2.2088029384613002</v>
      </c>
    </row>
    <row r="111" spans="1:8" x14ac:dyDescent="0.2">
      <c r="A111" s="2" t="s">
        <v>122</v>
      </c>
      <c r="B111" s="702">
        <v>224</v>
      </c>
      <c r="C111" s="699">
        <v>0.27257862687110901</v>
      </c>
      <c r="D111" s="699">
        <v>0.25043243169784501</v>
      </c>
      <c r="E111" s="699">
        <v>0.122342884540558</v>
      </c>
      <c r="F111" s="699">
        <v>0.11953611671924599</v>
      </c>
      <c r="G111" s="699">
        <v>0.23510991036891901</v>
      </c>
      <c r="H111" s="705">
        <v>2.7941663265228298</v>
      </c>
    </row>
    <row r="112" spans="1:8" x14ac:dyDescent="0.2">
      <c r="A112" s="5" t="s">
        <v>111</v>
      </c>
      <c r="B112" s="701" t="s">
        <v>1</v>
      </c>
      <c r="C112" s="698" t="s">
        <v>1</v>
      </c>
      <c r="D112" s="698" t="s">
        <v>1</v>
      </c>
      <c r="E112" s="698" t="s">
        <v>1</v>
      </c>
      <c r="F112" s="698" t="s">
        <v>1</v>
      </c>
      <c r="G112" s="698" t="s">
        <v>1</v>
      </c>
      <c r="H112" s="704" t="s">
        <v>1</v>
      </c>
    </row>
    <row r="113" spans="1:8" x14ac:dyDescent="0.2">
      <c r="A113" s="2" t="s">
        <v>119</v>
      </c>
      <c r="B113" s="702">
        <v>278</v>
      </c>
      <c r="C113" s="699">
        <v>0.49028792977333102</v>
      </c>
      <c r="D113" s="699">
        <v>0.27728766202926602</v>
      </c>
      <c r="E113" s="699">
        <v>0.14722394943237299</v>
      </c>
      <c r="F113" s="699">
        <v>4.1064988821744898E-2</v>
      </c>
      <c r="G113" s="699">
        <v>4.4135481119155898E-2</v>
      </c>
      <c r="H113" s="705">
        <v>1.8714724779128999</v>
      </c>
    </row>
    <row r="114" spans="1:8" x14ac:dyDescent="0.2">
      <c r="A114" s="2" t="s">
        <v>123</v>
      </c>
      <c r="B114" s="702">
        <v>388</v>
      </c>
      <c r="C114" s="699">
        <v>0.41390648484230003</v>
      </c>
      <c r="D114" s="699">
        <v>0.34389179944992099</v>
      </c>
      <c r="E114" s="699">
        <v>0.13022571802139299</v>
      </c>
      <c r="F114" s="699">
        <v>7.0902198553085299E-2</v>
      </c>
      <c r="G114" s="699">
        <v>4.1073802858591101E-2</v>
      </c>
      <c r="H114" s="705">
        <v>1.98134505748749</v>
      </c>
    </row>
    <row r="115" spans="1:8" x14ac:dyDescent="0.2">
      <c r="A115" s="2" t="s">
        <v>124</v>
      </c>
      <c r="B115" s="702">
        <v>356</v>
      </c>
      <c r="C115" s="699">
        <v>0.32959327101707497</v>
      </c>
      <c r="D115" s="699">
        <v>0.25691342353820801</v>
      </c>
      <c r="E115" s="699">
        <v>0.133305713534355</v>
      </c>
      <c r="F115" s="699">
        <v>8.8687106966972407E-2</v>
      </c>
      <c r="G115" s="699">
        <v>0.191500470042229</v>
      </c>
      <c r="H115" s="705">
        <v>2.5555880069732702</v>
      </c>
    </row>
    <row r="116" spans="1:8" x14ac:dyDescent="0.2">
      <c r="A116" s="5" t="s">
        <v>125</v>
      </c>
      <c r="B116" s="701" t="s">
        <v>1</v>
      </c>
      <c r="C116" s="698" t="s">
        <v>1</v>
      </c>
      <c r="D116" s="698" t="s">
        <v>1</v>
      </c>
      <c r="E116" s="698" t="s">
        <v>1</v>
      </c>
      <c r="F116" s="698" t="s">
        <v>1</v>
      </c>
      <c r="G116" s="698" t="s">
        <v>1</v>
      </c>
      <c r="H116" s="704" t="s">
        <v>1</v>
      </c>
    </row>
    <row r="117" spans="1:8" x14ac:dyDescent="0.2">
      <c r="A117" s="2" t="s">
        <v>126</v>
      </c>
      <c r="B117" s="702">
        <v>145</v>
      </c>
      <c r="C117" s="699">
        <v>0.45176607370376598</v>
      </c>
      <c r="D117" s="699">
        <v>0.229989603161812</v>
      </c>
      <c r="E117" s="699">
        <v>0.134014546871185</v>
      </c>
      <c r="F117" s="699">
        <v>4.02440838515759E-2</v>
      </c>
      <c r="G117" s="699">
        <v>0.14398570358753199</v>
      </c>
      <c r="H117" s="705">
        <v>2.1946938037872301</v>
      </c>
    </row>
    <row r="118" spans="1:8" x14ac:dyDescent="0.2">
      <c r="A118" s="2" t="s">
        <v>127</v>
      </c>
      <c r="B118" s="702">
        <v>36</v>
      </c>
      <c r="C118" s="699">
        <v>0.45097285509109503</v>
      </c>
      <c r="D118" s="699">
        <v>0.34898319840431202</v>
      </c>
      <c r="E118" s="699">
        <v>5.5833533406257602E-2</v>
      </c>
      <c r="F118" s="699">
        <v>0.13579304516315499</v>
      </c>
      <c r="G118" s="699">
        <v>8.4173642098903708E-3</v>
      </c>
      <c r="H118" s="705">
        <v>1.9016988277435301</v>
      </c>
    </row>
    <row r="119" spans="1:8" x14ac:dyDescent="0.2">
      <c r="A119" s="2" t="s">
        <v>128</v>
      </c>
      <c r="B119" s="702">
        <v>65</v>
      </c>
      <c r="C119" s="699">
        <v>0.33632421493530301</v>
      </c>
      <c r="D119" s="699">
        <v>0.326760023832321</v>
      </c>
      <c r="E119" s="699">
        <v>9.7886465489864294E-2</v>
      </c>
      <c r="F119" s="699">
        <v>0.119149185717106</v>
      </c>
      <c r="G119" s="699">
        <v>0.119880102574825</v>
      </c>
      <c r="H119" s="705">
        <v>2.3595008850097701</v>
      </c>
    </row>
    <row r="120" spans="1:8" x14ac:dyDescent="0.2">
      <c r="A120" s="2" t="s">
        <v>129</v>
      </c>
      <c r="B120" s="702">
        <v>135</v>
      </c>
      <c r="C120" s="699">
        <v>0.34261757135391202</v>
      </c>
      <c r="D120" s="699">
        <v>0.238338202238083</v>
      </c>
      <c r="E120" s="699">
        <v>0.19372954964637801</v>
      </c>
      <c r="F120" s="699">
        <v>0.10400366038084</v>
      </c>
      <c r="G120" s="699">
        <v>0.12131100147962599</v>
      </c>
      <c r="H120" s="705">
        <v>2.4230523109436</v>
      </c>
    </row>
    <row r="121" spans="1:8" x14ac:dyDescent="0.2">
      <c r="A121" s="2" t="s">
        <v>130</v>
      </c>
      <c r="B121" s="702">
        <v>141</v>
      </c>
      <c r="C121" s="699">
        <v>0.38653448224067699</v>
      </c>
      <c r="D121" s="699">
        <v>0.30068534612655601</v>
      </c>
      <c r="E121" s="699">
        <v>0.172504663467407</v>
      </c>
      <c r="F121" s="699">
        <v>5.8984868228435502E-2</v>
      </c>
      <c r="G121" s="699">
        <v>8.1290639936923995E-2</v>
      </c>
      <c r="H121" s="705">
        <v>2.1478118896484402</v>
      </c>
    </row>
    <row r="122" spans="1:8" x14ac:dyDescent="0.2">
      <c r="A122" s="2" t="s">
        <v>131</v>
      </c>
      <c r="B122" s="702">
        <v>101</v>
      </c>
      <c r="C122" s="699">
        <v>0.46261659264564498</v>
      </c>
      <c r="D122" s="699">
        <v>0.295304745435715</v>
      </c>
      <c r="E122" s="699">
        <v>0.110393829643726</v>
      </c>
      <c r="F122" s="699">
        <v>3.2954309135675403E-2</v>
      </c>
      <c r="G122" s="699">
        <v>9.8730519413948101E-2</v>
      </c>
      <c r="H122" s="705">
        <v>2.0098774433136</v>
      </c>
    </row>
    <row r="123" spans="1:8" x14ac:dyDescent="0.2">
      <c r="A123" s="2" t="s">
        <v>132</v>
      </c>
      <c r="B123" s="702">
        <v>44</v>
      </c>
      <c r="C123" s="699">
        <v>0.452690809965134</v>
      </c>
      <c r="D123" s="699">
        <v>0.32860863208770802</v>
      </c>
      <c r="E123" s="699">
        <v>0.11399960517883299</v>
      </c>
      <c r="F123" s="699">
        <v>1.355582755059E-2</v>
      </c>
      <c r="G123" s="699">
        <v>9.1145135462284102E-2</v>
      </c>
      <c r="H123" s="705">
        <v>1.9618558883667001</v>
      </c>
    </row>
    <row r="124" spans="1:8" x14ac:dyDescent="0.2">
      <c r="A124" s="3" t="s">
        <v>133</v>
      </c>
      <c r="B124" s="703">
        <v>274</v>
      </c>
      <c r="C124" s="700">
        <v>0.44505622982978799</v>
      </c>
      <c r="D124" s="700">
        <v>0.32923430204391502</v>
      </c>
      <c r="E124" s="700">
        <v>0.12364941090345399</v>
      </c>
      <c r="F124" s="700">
        <v>6.6464759409427601E-2</v>
      </c>
      <c r="G124" s="700">
        <v>3.5595286637544597E-2</v>
      </c>
      <c r="H124" s="706">
        <v>1.9183084964752199</v>
      </c>
    </row>
    <row r="126" spans="1:8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420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82" t="s">
        <v>1</v>
      </c>
      <c r="C6" s="779" t="s">
        <v>1</v>
      </c>
      <c r="D6" s="779" t="s">
        <v>1</v>
      </c>
    </row>
    <row r="7" spans="1:4" x14ac:dyDescent="0.2">
      <c r="A7" s="2" t="s">
        <v>26</v>
      </c>
      <c r="B7" s="783">
        <v>918</v>
      </c>
      <c r="C7" s="780">
        <v>0.93771499395370495</v>
      </c>
      <c r="D7" s="780">
        <v>6.2284991145134E-2</v>
      </c>
    </row>
    <row r="8" spans="1:4" x14ac:dyDescent="0.2">
      <c r="A8" s="5" t="s">
        <v>27</v>
      </c>
      <c r="B8" s="782" t="s">
        <v>1</v>
      </c>
      <c r="C8" s="779" t="s">
        <v>1</v>
      </c>
      <c r="D8" s="779" t="s">
        <v>1</v>
      </c>
    </row>
    <row r="9" spans="1:4" x14ac:dyDescent="0.2">
      <c r="A9" s="2" t="s">
        <v>28</v>
      </c>
      <c r="B9" s="783">
        <v>333</v>
      </c>
      <c r="C9" s="780">
        <v>0.94621753692626998</v>
      </c>
      <c r="D9" s="780">
        <v>5.3782448172569303E-2</v>
      </c>
    </row>
    <row r="10" spans="1:4" x14ac:dyDescent="0.2">
      <c r="A10" s="2" t="s">
        <v>29</v>
      </c>
      <c r="B10" s="783">
        <v>43</v>
      </c>
      <c r="C10" s="780">
        <v>0.95324856042861905</v>
      </c>
      <c r="D10" s="780">
        <v>4.6751428395509699E-2</v>
      </c>
    </row>
    <row r="11" spans="1:4" x14ac:dyDescent="0.2">
      <c r="A11" s="2" t="s">
        <v>30</v>
      </c>
      <c r="B11" s="783">
        <v>136</v>
      </c>
      <c r="C11" s="780">
        <v>0.95462840795517001</v>
      </c>
      <c r="D11" s="780">
        <v>4.5371614396572099E-2</v>
      </c>
    </row>
    <row r="12" spans="1:4" x14ac:dyDescent="0.2">
      <c r="A12" s="2" t="s">
        <v>31</v>
      </c>
      <c r="B12" s="783">
        <v>171</v>
      </c>
      <c r="C12" s="780">
        <v>0.94658082723617598</v>
      </c>
      <c r="D12" s="780">
        <v>5.3419157862663297E-2</v>
      </c>
    </row>
    <row r="13" spans="1:4" x14ac:dyDescent="0.2">
      <c r="A13" s="2" t="s">
        <v>32</v>
      </c>
      <c r="B13" s="783">
        <v>60</v>
      </c>
      <c r="C13" s="780">
        <v>0.91039091348648105</v>
      </c>
      <c r="D13" s="780">
        <v>8.9609064161777496E-2</v>
      </c>
    </row>
    <row r="14" spans="1:4" x14ac:dyDescent="0.2">
      <c r="A14" s="2" t="s">
        <v>33</v>
      </c>
      <c r="B14" s="783">
        <v>145</v>
      </c>
      <c r="C14" s="780">
        <v>0.88355618715286299</v>
      </c>
      <c r="D14" s="780">
        <v>0.11644379049539599</v>
      </c>
    </row>
    <row r="15" spans="1:4" x14ac:dyDescent="0.2">
      <c r="A15" s="5" t="s">
        <v>34</v>
      </c>
      <c r="B15" s="782" t="s">
        <v>1</v>
      </c>
      <c r="C15" s="779" t="s">
        <v>1</v>
      </c>
      <c r="D15" s="779" t="s">
        <v>1</v>
      </c>
    </row>
    <row r="16" spans="1:4" x14ac:dyDescent="0.2">
      <c r="A16" s="2" t="s">
        <v>35</v>
      </c>
      <c r="B16" s="783">
        <v>611</v>
      </c>
      <c r="C16" s="780">
        <v>0.95813381671905495</v>
      </c>
      <c r="D16" s="780">
        <v>4.1866168379783603E-2</v>
      </c>
    </row>
    <row r="17" spans="1:4" x14ac:dyDescent="0.2">
      <c r="A17" s="2" t="s">
        <v>36</v>
      </c>
      <c r="B17" s="783">
        <v>41</v>
      </c>
      <c r="C17" s="780">
        <v>0.80718547105789196</v>
      </c>
      <c r="D17" s="780">
        <v>0.19281452894210799</v>
      </c>
    </row>
    <row r="18" spans="1:4" x14ac:dyDescent="0.2">
      <c r="A18" s="2" t="s">
        <v>37</v>
      </c>
      <c r="B18" s="783">
        <v>193</v>
      </c>
      <c r="C18" s="780">
        <v>0.90962296724319502</v>
      </c>
      <c r="D18" s="780">
        <v>9.0377025306224795E-2</v>
      </c>
    </row>
    <row r="19" spans="1:4" x14ac:dyDescent="0.2">
      <c r="A19" s="2" t="s">
        <v>38</v>
      </c>
      <c r="B19" s="783">
        <v>52</v>
      </c>
      <c r="C19" s="780">
        <v>0.96968293190002397</v>
      </c>
      <c r="D19" s="780">
        <v>3.03170755505562E-2</v>
      </c>
    </row>
    <row r="20" spans="1:4" x14ac:dyDescent="0.2">
      <c r="A20" s="5" t="s">
        <v>39</v>
      </c>
      <c r="B20" s="782" t="s">
        <v>1</v>
      </c>
      <c r="C20" s="779" t="s">
        <v>1</v>
      </c>
      <c r="D20" s="779" t="s">
        <v>1</v>
      </c>
    </row>
    <row r="21" spans="1:4" x14ac:dyDescent="0.2">
      <c r="A21" s="2" t="s">
        <v>35</v>
      </c>
      <c r="B21" s="783">
        <v>611</v>
      </c>
      <c r="C21" s="780">
        <v>0.95813381671905495</v>
      </c>
      <c r="D21" s="780">
        <v>4.1866168379783603E-2</v>
      </c>
    </row>
    <row r="22" spans="1:4" x14ac:dyDescent="0.2">
      <c r="A22" s="2" t="s">
        <v>40</v>
      </c>
      <c r="B22" s="783">
        <v>19</v>
      </c>
      <c r="C22" s="780" t="s">
        <v>1</v>
      </c>
      <c r="D22" s="780" t="s">
        <v>1</v>
      </c>
    </row>
    <row r="23" spans="1:4" x14ac:dyDescent="0.2">
      <c r="A23" s="2" t="s">
        <v>41</v>
      </c>
      <c r="B23" s="783">
        <v>19</v>
      </c>
      <c r="C23" s="780" t="s">
        <v>1</v>
      </c>
      <c r="D23" s="780" t="s">
        <v>1</v>
      </c>
    </row>
    <row r="24" spans="1:4" x14ac:dyDescent="0.2">
      <c r="A24" s="2" t="s">
        <v>42</v>
      </c>
      <c r="B24" s="783">
        <v>3</v>
      </c>
      <c r="C24" s="780" t="s">
        <v>1</v>
      </c>
      <c r="D24" s="780" t="s">
        <v>1</v>
      </c>
    </row>
    <row r="25" spans="1:4" x14ac:dyDescent="0.2">
      <c r="A25" s="2" t="s">
        <v>43</v>
      </c>
      <c r="B25" s="783">
        <v>2</v>
      </c>
      <c r="C25" s="780" t="s">
        <v>1</v>
      </c>
      <c r="D25" s="780" t="s">
        <v>1</v>
      </c>
    </row>
    <row r="26" spans="1:4" x14ac:dyDescent="0.2">
      <c r="A26" s="2" t="s">
        <v>37</v>
      </c>
      <c r="B26" s="783">
        <v>193</v>
      </c>
      <c r="C26" s="780">
        <v>0.90962296724319502</v>
      </c>
      <c r="D26" s="780">
        <v>9.0377025306224795E-2</v>
      </c>
    </row>
    <row r="27" spans="1:4" x14ac:dyDescent="0.2">
      <c r="A27" s="2" t="s">
        <v>44</v>
      </c>
      <c r="B27" s="783">
        <v>7</v>
      </c>
      <c r="C27" s="780" t="s">
        <v>1</v>
      </c>
      <c r="D27" s="780" t="s">
        <v>1</v>
      </c>
    </row>
    <row r="28" spans="1:4" x14ac:dyDescent="0.2">
      <c r="A28" s="2" t="s">
        <v>45</v>
      </c>
      <c r="B28" s="783">
        <v>43</v>
      </c>
      <c r="C28" s="780">
        <v>0.96325176954269398</v>
      </c>
      <c r="D28" s="780">
        <v>3.6748223006725297E-2</v>
      </c>
    </row>
    <row r="29" spans="1:4" x14ac:dyDescent="0.2">
      <c r="A29" s="5" t="s">
        <v>46</v>
      </c>
      <c r="B29" s="782" t="s">
        <v>1</v>
      </c>
      <c r="C29" s="779" t="s">
        <v>1</v>
      </c>
      <c r="D29" s="779" t="s">
        <v>1</v>
      </c>
    </row>
    <row r="30" spans="1:4" x14ac:dyDescent="0.2">
      <c r="A30" s="2" t="s">
        <v>47</v>
      </c>
      <c r="B30" s="783">
        <v>56</v>
      </c>
      <c r="C30" s="780">
        <v>0.83626294136047397</v>
      </c>
      <c r="D30" s="780">
        <v>0.16373707354068801</v>
      </c>
    </row>
    <row r="31" spans="1:4" x14ac:dyDescent="0.2">
      <c r="A31" s="2" t="s">
        <v>48</v>
      </c>
      <c r="B31" s="783">
        <v>222</v>
      </c>
      <c r="C31" s="780">
        <v>0.95199227333068803</v>
      </c>
      <c r="D31" s="780">
        <v>4.8007708042860003E-2</v>
      </c>
    </row>
    <row r="32" spans="1:4" x14ac:dyDescent="0.2">
      <c r="A32" s="2" t="s">
        <v>49</v>
      </c>
      <c r="B32" s="783">
        <v>166</v>
      </c>
      <c r="C32" s="780">
        <v>0.92031788825988803</v>
      </c>
      <c r="D32" s="780">
        <v>7.9682111740112305E-2</v>
      </c>
    </row>
    <row r="33" spans="1:4" x14ac:dyDescent="0.2">
      <c r="A33" s="2" t="s">
        <v>50</v>
      </c>
      <c r="B33" s="783">
        <v>410</v>
      </c>
      <c r="C33" s="780">
        <v>0.95804506540298495</v>
      </c>
      <c r="D33" s="780">
        <v>4.1954949498176602E-2</v>
      </c>
    </row>
    <row r="34" spans="1:4" x14ac:dyDescent="0.2">
      <c r="A34" s="5" t="s">
        <v>51</v>
      </c>
      <c r="B34" s="782" t="s">
        <v>1</v>
      </c>
      <c r="C34" s="779" t="s">
        <v>1</v>
      </c>
      <c r="D34" s="779" t="s">
        <v>1</v>
      </c>
    </row>
    <row r="35" spans="1:4" x14ac:dyDescent="0.2">
      <c r="A35" s="2" t="s">
        <v>52</v>
      </c>
      <c r="B35" s="783">
        <v>304</v>
      </c>
      <c r="C35" s="780">
        <v>0.94021099805831898</v>
      </c>
      <c r="D35" s="780">
        <v>5.9788983315229402E-2</v>
      </c>
    </row>
    <row r="36" spans="1:4" x14ac:dyDescent="0.2">
      <c r="A36" s="2" t="s">
        <v>53</v>
      </c>
      <c r="B36" s="783">
        <v>381</v>
      </c>
      <c r="C36" s="780">
        <v>0.93598753213882402</v>
      </c>
      <c r="D36" s="780">
        <v>6.4012467861175495E-2</v>
      </c>
    </row>
    <row r="37" spans="1:4" x14ac:dyDescent="0.2">
      <c r="A37" s="2" t="s">
        <v>54</v>
      </c>
      <c r="B37" s="783">
        <v>120</v>
      </c>
      <c r="C37" s="780">
        <v>0.93542462587356601</v>
      </c>
      <c r="D37" s="780">
        <v>6.45754039287567E-2</v>
      </c>
    </row>
    <row r="38" spans="1:4" x14ac:dyDescent="0.2">
      <c r="A38" s="2" t="s">
        <v>55</v>
      </c>
      <c r="B38" s="783">
        <v>106</v>
      </c>
      <c r="C38" s="780">
        <v>0.94314938783645597</v>
      </c>
      <c r="D38" s="780">
        <v>5.6850593537092202E-2</v>
      </c>
    </row>
    <row r="39" spans="1:4" x14ac:dyDescent="0.2">
      <c r="A39" s="5" t="s">
        <v>56</v>
      </c>
      <c r="B39" s="782" t="s">
        <v>1</v>
      </c>
      <c r="C39" s="779" t="s">
        <v>1</v>
      </c>
      <c r="D39" s="779" t="s">
        <v>1</v>
      </c>
    </row>
    <row r="40" spans="1:4" x14ac:dyDescent="0.2">
      <c r="A40" s="2" t="s">
        <v>57</v>
      </c>
      <c r="B40" s="783">
        <v>801</v>
      </c>
      <c r="C40" s="780">
        <v>0.94414287805557295</v>
      </c>
      <c r="D40" s="780">
        <v>5.5857129395008101E-2</v>
      </c>
    </row>
    <row r="41" spans="1:4" x14ac:dyDescent="0.2">
      <c r="A41" s="2" t="s">
        <v>58</v>
      </c>
      <c r="B41" s="783">
        <v>95</v>
      </c>
      <c r="C41" s="780">
        <v>0.91029447317123402</v>
      </c>
      <c r="D41" s="780">
        <v>8.9705534279346494E-2</v>
      </c>
    </row>
    <row r="42" spans="1:4" x14ac:dyDescent="0.2">
      <c r="A42" s="5" t="s">
        <v>59</v>
      </c>
      <c r="B42" s="782" t="s">
        <v>1</v>
      </c>
      <c r="C42" s="779" t="s">
        <v>1</v>
      </c>
      <c r="D42" s="779" t="s">
        <v>1</v>
      </c>
    </row>
    <row r="43" spans="1:4" x14ac:dyDescent="0.2">
      <c r="A43" s="2" t="s">
        <v>60</v>
      </c>
      <c r="B43" s="783">
        <v>697</v>
      </c>
      <c r="C43" s="780">
        <v>0.937938392162323</v>
      </c>
      <c r="D43" s="780">
        <v>6.2061607837677002E-2</v>
      </c>
    </row>
    <row r="44" spans="1:4" x14ac:dyDescent="0.2">
      <c r="A44" s="2" t="s">
        <v>61</v>
      </c>
      <c r="B44" s="783">
        <v>126</v>
      </c>
      <c r="C44" s="780">
        <v>0.991036236286163</v>
      </c>
      <c r="D44" s="780">
        <v>8.9637907221913303E-3</v>
      </c>
    </row>
    <row r="45" spans="1:4" x14ac:dyDescent="0.2">
      <c r="A45" s="2" t="s">
        <v>62</v>
      </c>
      <c r="B45" s="783">
        <v>80</v>
      </c>
      <c r="C45" s="780">
        <v>0.899211406707764</v>
      </c>
      <c r="D45" s="780">
        <v>0.100788593292236</v>
      </c>
    </row>
    <row r="46" spans="1:4" x14ac:dyDescent="0.2">
      <c r="A46" s="5" t="s">
        <v>63</v>
      </c>
      <c r="B46" s="782" t="s">
        <v>1</v>
      </c>
      <c r="C46" s="779" t="s">
        <v>1</v>
      </c>
      <c r="D46" s="779" t="s">
        <v>1</v>
      </c>
    </row>
    <row r="47" spans="1:4" x14ac:dyDescent="0.2">
      <c r="A47" s="2" t="s">
        <v>64</v>
      </c>
      <c r="B47" s="783">
        <v>109</v>
      </c>
      <c r="C47" s="780">
        <v>0.99674451351165805</v>
      </c>
      <c r="D47" s="780">
        <v>3.2555011566728401E-3</v>
      </c>
    </row>
    <row r="48" spans="1:4" x14ac:dyDescent="0.2">
      <c r="A48" s="2" t="s">
        <v>65</v>
      </c>
      <c r="B48" s="783">
        <v>61</v>
      </c>
      <c r="C48" s="780">
        <v>0.81785571575164795</v>
      </c>
      <c r="D48" s="780">
        <v>0.182144269347191</v>
      </c>
    </row>
    <row r="49" spans="1:4" x14ac:dyDescent="0.2">
      <c r="A49" s="2" t="s">
        <v>66</v>
      </c>
      <c r="B49" s="783">
        <v>122</v>
      </c>
      <c r="C49" s="780">
        <v>0.94322204589843806</v>
      </c>
      <c r="D49" s="780">
        <v>5.6777931749820702E-2</v>
      </c>
    </row>
    <row r="50" spans="1:4" x14ac:dyDescent="0.2">
      <c r="A50" s="2" t="s">
        <v>67</v>
      </c>
      <c r="B50" s="783">
        <v>104</v>
      </c>
      <c r="C50" s="780">
        <v>0.93686527013778698</v>
      </c>
      <c r="D50" s="780">
        <v>6.3134722411632496E-2</v>
      </c>
    </row>
    <row r="51" spans="1:4" x14ac:dyDescent="0.2">
      <c r="A51" s="2" t="s">
        <v>68</v>
      </c>
      <c r="B51" s="783">
        <v>120</v>
      </c>
      <c r="C51" s="780">
        <v>0.92984968423843395</v>
      </c>
      <c r="D51" s="780">
        <v>7.0150293409824399E-2</v>
      </c>
    </row>
    <row r="52" spans="1:4" x14ac:dyDescent="0.2">
      <c r="A52" s="2" t="s">
        <v>69</v>
      </c>
      <c r="B52" s="783">
        <v>92</v>
      </c>
      <c r="C52" s="780">
        <v>0.944297194480896</v>
      </c>
      <c r="D52" s="780">
        <v>5.5702835321426399E-2</v>
      </c>
    </row>
    <row r="53" spans="1:4" x14ac:dyDescent="0.2">
      <c r="A53" s="2" t="s">
        <v>70</v>
      </c>
      <c r="B53" s="783">
        <v>50</v>
      </c>
      <c r="C53" s="780">
        <v>0.937486112117767</v>
      </c>
      <c r="D53" s="780">
        <v>6.2513917684555095E-2</v>
      </c>
    </row>
    <row r="54" spans="1:4" x14ac:dyDescent="0.2">
      <c r="A54" s="2" t="s">
        <v>71</v>
      </c>
      <c r="B54" s="783">
        <v>87</v>
      </c>
      <c r="C54" s="780">
        <v>0.99222481250762895</v>
      </c>
      <c r="D54" s="780">
        <v>7.7751637436449502E-3</v>
      </c>
    </row>
    <row r="55" spans="1:4" x14ac:dyDescent="0.2">
      <c r="A55" s="2" t="s">
        <v>72</v>
      </c>
      <c r="B55" s="783">
        <v>49</v>
      </c>
      <c r="C55" s="780">
        <v>0.81342351436615001</v>
      </c>
      <c r="D55" s="780">
        <v>0.18657647073268899</v>
      </c>
    </row>
    <row r="56" spans="1:4" x14ac:dyDescent="0.2">
      <c r="A56" s="2" t="s">
        <v>73</v>
      </c>
      <c r="B56" s="783">
        <v>124</v>
      </c>
      <c r="C56" s="780">
        <v>0.97510755062103305</v>
      </c>
      <c r="D56" s="780">
        <v>2.48924642801285E-2</v>
      </c>
    </row>
    <row r="57" spans="1:4" x14ac:dyDescent="0.2">
      <c r="A57" s="5" t="s">
        <v>74</v>
      </c>
      <c r="B57" s="782" t="s">
        <v>1</v>
      </c>
      <c r="C57" s="779" t="s">
        <v>1</v>
      </c>
      <c r="D57" s="779" t="s">
        <v>1</v>
      </c>
    </row>
    <row r="58" spans="1:4" x14ac:dyDescent="0.2">
      <c r="A58" s="2" t="s">
        <v>75</v>
      </c>
      <c r="B58" s="783">
        <v>109</v>
      </c>
      <c r="C58" s="780">
        <v>0.99674451351165805</v>
      </c>
      <c r="D58" s="780">
        <v>3.2555011566728401E-3</v>
      </c>
    </row>
    <row r="59" spans="1:4" x14ac:dyDescent="0.2">
      <c r="A59" s="2" t="s">
        <v>76</v>
      </c>
      <c r="B59" s="783">
        <v>542</v>
      </c>
      <c r="C59" s="780">
        <v>0.95404827594757102</v>
      </c>
      <c r="D59" s="780">
        <v>4.5951731503009803E-2</v>
      </c>
    </row>
    <row r="60" spans="1:4" x14ac:dyDescent="0.2">
      <c r="A60" s="2" t="s">
        <v>77</v>
      </c>
      <c r="B60" s="783">
        <v>186</v>
      </c>
      <c r="C60" s="780">
        <v>0.89749205112457298</v>
      </c>
      <c r="D60" s="780">
        <v>0.102507971227169</v>
      </c>
    </row>
    <row r="61" spans="1:4" x14ac:dyDescent="0.2">
      <c r="A61" s="2" t="s">
        <v>78</v>
      </c>
      <c r="B61" s="783">
        <v>81</v>
      </c>
      <c r="C61" s="780">
        <v>0.84820896387100198</v>
      </c>
      <c r="D61" s="780">
        <v>0.151791006326675</v>
      </c>
    </row>
    <row r="62" spans="1:4" x14ac:dyDescent="0.2">
      <c r="A62" s="5" t="s">
        <v>79</v>
      </c>
      <c r="B62" s="782" t="s">
        <v>1</v>
      </c>
      <c r="C62" s="779" t="s">
        <v>1</v>
      </c>
      <c r="D62" s="779" t="s">
        <v>1</v>
      </c>
    </row>
    <row r="63" spans="1:4" x14ac:dyDescent="0.2">
      <c r="A63" s="2" t="s">
        <v>80</v>
      </c>
      <c r="B63" s="783">
        <v>751</v>
      </c>
      <c r="C63" s="780">
        <v>0.93772721290588401</v>
      </c>
      <c r="D63" s="780">
        <v>6.22727796435356E-2</v>
      </c>
    </row>
    <row r="64" spans="1:4" x14ac:dyDescent="0.2">
      <c r="A64" s="2" t="s">
        <v>81</v>
      </c>
      <c r="B64" s="783">
        <v>26</v>
      </c>
      <c r="C64" s="780" t="s">
        <v>1</v>
      </c>
      <c r="D64" s="780" t="s">
        <v>1</v>
      </c>
    </row>
    <row r="65" spans="1:4" x14ac:dyDescent="0.2">
      <c r="A65" s="2" t="s">
        <v>82</v>
      </c>
      <c r="B65" s="783">
        <v>48</v>
      </c>
      <c r="C65" s="780">
        <v>0.98178470134735096</v>
      </c>
      <c r="D65" s="780">
        <v>1.8215304240584401E-2</v>
      </c>
    </row>
    <row r="66" spans="1:4" x14ac:dyDescent="0.2">
      <c r="A66" s="2" t="s">
        <v>83</v>
      </c>
      <c r="B66" s="783">
        <v>84</v>
      </c>
      <c r="C66" s="780">
        <v>0.912647485733032</v>
      </c>
      <c r="D66" s="780">
        <v>8.7352536618709606E-2</v>
      </c>
    </row>
    <row r="67" spans="1:4" x14ac:dyDescent="0.2">
      <c r="A67" s="5" t="s">
        <v>84</v>
      </c>
      <c r="B67" s="782" t="s">
        <v>1</v>
      </c>
      <c r="C67" s="779" t="s">
        <v>1</v>
      </c>
      <c r="D67" s="779" t="s">
        <v>1</v>
      </c>
    </row>
    <row r="68" spans="1:4" x14ac:dyDescent="0.2">
      <c r="A68" s="2" t="s">
        <v>85</v>
      </c>
      <c r="B68" s="783">
        <v>825</v>
      </c>
      <c r="C68" s="780">
        <v>0.93711763620376598</v>
      </c>
      <c r="D68" s="780">
        <v>6.2882341444492298E-2</v>
      </c>
    </row>
    <row r="69" spans="1:4" x14ac:dyDescent="0.2">
      <c r="A69" s="2" t="s">
        <v>86</v>
      </c>
      <c r="B69" s="783">
        <v>13</v>
      </c>
      <c r="C69" s="780" t="s">
        <v>1</v>
      </c>
      <c r="D69" s="780" t="s">
        <v>1</v>
      </c>
    </row>
    <row r="70" spans="1:4" x14ac:dyDescent="0.2">
      <c r="A70" s="2" t="s">
        <v>87</v>
      </c>
      <c r="B70" s="783">
        <v>73</v>
      </c>
      <c r="C70" s="780">
        <v>0.99517786502838101</v>
      </c>
      <c r="D70" s="780">
        <v>4.8221508041024199E-3</v>
      </c>
    </row>
    <row r="71" spans="1:4" x14ac:dyDescent="0.2">
      <c r="A71" s="2" t="s">
        <v>88</v>
      </c>
      <c r="B71" s="783">
        <v>6</v>
      </c>
      <c r="C71" s="780" t="s">
        <v>1</v>
      </c>
      <c r="D71" s="780" t="s">
        <v>1</v>
      </c>
    </row>
    <row r="72" spans="1:4" x14ac:dyDescent="0.2">
      <c r="A72" s="5" t="s">
        <v>89</v>
      </c>
      <c r="B72" s="782" t="s">
        <v>1</v>
      </c>
      <c r="C72" s="779" t="s">
        <v>1</v>
      </c>
      <c r="D72" s="779" t="s">
        <v>1</v>
      </c>
    </row>
    <row r="73" spans="1:4" x14ac:dyDescent="0.2">
      <c r="A73" s="2" t="s">
        <v>89</v>
      </c>
      <c r="B73" s="783">
        <v>776</v>
      </c>
      <c r="C73" s="780">
        <v>0.94197547435760498</v>
      </c>
      <c r="D73" s="780">
        <v>5.8024499565362903E-2</v>
      </c>
    </row>
    <row r="74" spans="1:4" x14ac:dyDescent="0.2">
      <c r="A74" s="2" t="s">
        <v>90</v>
      </c>
      <c r="B74" s="783">
        <v>140</v>
      </c>
      <c r="C74" s="780">
        <v>0.90394771099090598</v>
      </c>
      <c r="D74" s="780">
        <v>9.6052296459674794E-2</v>
      </c>
    </row>
    <row r="75" spans="1:4" x14ac:dyDescent="0.2">
      <c r="A75" s="5" t="s">
        <v>91</v>
      </c>
      <c r="B75" s="782" t="s">
        <v>1</v>
      </c>
      <c r="C75" s="779" t="s">
        <v>1</v>
      </c>
      <c r="D75" s="779" t="s">
        <v>1</v>
      </c>
    </row>
    <row r="76" spans="1:4" x14ac:dyDescent="0.2">
      <c r="A76" s="2" t="s">
        <v>92</v>
      </c>
      <c r="B76" s="783">
        <v>407</v>
      </c>
      <c r="C76" s="780">
        <v>0.96168822050094604</v>
      </c>
      <c r="D76" s="780">
        <v>3.8311798125505399E-2</v>
      </c>
    </row>
    <row r="77" spans="1:4" x14ac:dyDescent="0.2">
      <c r="A77" s="2" t="s">
        <v>93</v>
      </c>
      <c r="B77" s="783">
        <v>168</v>
      </c>
      <c r="C77" s="780">
        <v>0.95084941387176503</v>
      </c>
      <c r="D77" s="780">
        <v>4.91506159305573E-2</v>
      </c>
    </row>
    <row r="78" spans="1:4" x14ac:dyDescent="0.2">
      <c r="A78" s="2" t="s">
        <v>94</v>
      </c>
      <c r="B78" s="783">
        <v>336</v>
      </c>
      <c r="C78" s="780">
        <v>0.89251250028610196</v>
      </c>
      <c r="D78" s="780">
        <v>0.107487484812737</v>
      </c>
    </row>
    <row r="79" spans="1:4" x14ac:dyDescent="0.2">
      <c r="A79" s="5" t="s">
        <v>95</v>
      </c>
      <c r="B79" s="782" t="s">
        <v>1</v>
      </c>
      <c r="C79" s="779" t="s">
        <v>1</v>
      </c>
      <c r="D79" s="779" t="s">
        <v>1</v>
      </c>
    </row>
    <row r="80" spans="1:4" x14ac:dyDescent="0.2">
      <c r="A80" s="2" t="s">
        <v>96</v>
      </c>
      <c r="B80" s="783">
        <v>208</v>
      </c>
      <c r="C80" s="780">
        <v>0.97262412309646595</v>
      </c>
      <c r="D80" s="780">
        <v>2.73758620023727E-2</v>
      </c>
    </row>
    <row r="81" spans="1:4" x14ac:dyDescent="0.2">
      <c r="A81" s="2" t="s">
        <v>97</v>
      </c>
      <c r="B81" s="783">
        <v>155</v>
      </c>
      <c r="C81" s="780">
        <v>0.95466738939285301</v>
      </c>
      <c r="D81" s="780">
        <v>4.5332603156566599E-2</v>
      </c>
    </row>
    <row r="82" spans="1:4" x14ac:dyDescent="0.2">
      <c r="A82" s="2" t="s">
        <v>98</v>
      </c>
      <c r="B82" s="783">
        <v>35</v>
      </c>
      <c r="C82" s="780">
        <v>0.93981826305389404</v>
      </c>
      <c r="D82" s="780">
        <v>6.0181707143783597E-2</v>
      </c>
    </row>
    <row r="83" spans="1:4" x14ac:dyDescent="0.2">
      <c r="A83" s="2" t="s">
        <v>99</v>
      </c>
      <c r="B83" s="783">
        <v>116</v>
      </c>
      <c r="C83" s="780">
        <v>0.88601696491241499</v>
      </c>
      <c r="D83" s="780">
        <v>0.113983027637005</v>
      </c>
    </row>
    <row r="84" spans="1:4" x14ac:dyDescent="0.2">
      <c r="A84" s="2" t="s">
        <v>100</v>
      </c>
      <c r="B84" s="783">
        <v>45</v>
      </c>
      <c r="C84" s="780">
        <v>0.85959506034851096</v>
      </c>
      <c r="D84" s="780">
        <v>0.14040493965148901</v>
      </c>
    </row>
    <row r="85" spans="1:4" x14ac:dyDescent="0.2">
      <c r="A85" s="2" t="s">
        <v>101</v>
      </c>
      <c r="B85" s="783">
        <v>93</v>
      </c>
      <c r="C85" s="780">
        <v>0.90758627653121904</v>
      </c>
      <c r="D85" s="780">
        <v>9.2413716018199907E-2</v>
      </c>
    </row>
    <row r="86" spans="1:4" x14ac:dyDescent="0.2">
      <c r="A86" s="2" t="s">
        <v>102</v>
      </c>
      <c r="B86" s="783">
        <v>31</v>
      </c>
      <c r="C86" s="780">
        <v>0.92011231184005704</v>
      </c>
      <c r="D86" s="780">
        <v>7.9887658357620198E-2</v>
      </c>
    </row>
    <row r="87" spans="1:4" x14ac:dyDescent="0.2">
      <c r="A87" s="2" t="s">
        <v>103</v>
      </c>
      <c r="B87" s="783">
        <v>45</v>
      </c>
      <c r="C87" s="780">
        <v>0.94436508417129505</v>
      </c>
      <c r="D87" s="780">
        <v>5.5634927004575702E-2</v>
      </c>
    </row>
    <row r="88" spans="1:4" x14ac:dyDescent="0.2">
      <c r="A88" s="2" t="s">
        <v>104</v>
      </c>
      <c r="B88" s="783">
        <v>177</v>
      </c>
      <c r="C88" s="780">
        <v>0.96292525529861495</v>
      </c>
      <c r="D88" s="780">
        <v>3.7074714899063103E-2</v>
      </c>
    </row>
    <row r="89" spans="1:4" x14ac:dyDescent="0.2">
      <c r="A89" s="5" t="s">
        <v>105</v>
      </c>
      <c r="B89" s="782" t="s">
        <v>1</v>
      </c>
      <c r="C89" s="779" t="s">
        <v>1</v>
      </c>
      <c r="D89" s="779" t="s">
        <v>1</v>
      </c>
    </row>
    <row r="90" spans="1:4" x14ac:dyDescent="0.2">
      <c r="A90" s="2" t="s">
        <v>106</v>
      </c>
      <c r="B90" s="783">
        <v>109</v>
      </c>
      <c r="C90" s="780">
        <v>0.85739094018936202</v>
      </c>
      <c r="D90" s="780">
        <v>0.14260905981063801</v>
      </c>
    </row>
    <row r="91" spans="1:4" x14ac:dyDescent="0.2">
      <c r="A91" s="2" t="s">
        <v>107</v>
      </c>
      <c r="B91" s="783">
        <v>241</v>
      </c>
      <c r="C91" s="780">
        <v>0.93102228641509999</v>
      </c>
      <c r="D91" s="780">
        <v>6.8977735936641693E-2</v>
      </c>
    </row>
    <row r="92" spans="1:4" x14ac:dyDescent="0.2">
      <c r="A92" s="2" t="s">
        <v>108</v>
      </c>
      <c r="B92" s="783">
        <v>424</v>
      </c>
      <c r="C92" s="780">
        <v>0.96453213691711404</v>
      </c>
      <c r="D92" s="780">
        <v>3.5467870533466297E-2</v>
      </c>
    </row>
    <row r="93" spans="1:4" x14ac:dyDescent="0.2">
      <c r="A93" s="2" t="s">
        <v>109</v>
      </c>
      <c r="B93" s="783">
        <v>78</v>
      </c>
      <c r="C93" s="780">
        <v>0.97497767210006703</v>
      </c>
      <c r="D93" s="780">
        <v>2.5022340938448899E-2</v>
      </c>
    </row>
    <row r="94" spans="1:4" x14ac:dyDescent="0.2">
      <c r="A94" s="5" t="s">
        <v>110</v>
      </c>
      <c r="B94" s="782" t="s">
        <v>1</v>
      </c>
      <c r="C94" s="779" t="s">
        <v>1</v>
      </c>
      <c r="D94" s="779" t="s">
        <v>1</v>
      </c>
    </row>
    <row r="95" spans="1:4" x14ac:dyDescent="0.2">
      <c r="A95" s="2" t="s">
        <v>106</v>
      </c>
      <c r="B95" s="783">
        <v>183</v>
      </c>
      <c r="C95" s="780">
        <v>0.88978701829910301</v>
      </c>
      <c r="D95" s="780">
        <v>0.11021297425031699</v>
      </c>
    </row>
    <row r="96" spans="1:4" x14ac:dyDescent="0.2">
      <c r="A96" s="2" t="s">
        <v>107</v>
      </c>
      <c r="B96" s="783">
        <v>293</v>
      </c>
      <c r="C96" s="780">
        <v>0.94565248489379905</v>
      </c>
      <c r="D96" s="780">
        <v>5.4347518831491498E-2</v>
      </c>
    </row>
    <row r="97" spans="1:4" x14ac:dyDescent="0.2">
      <c r="A97" s="2" t="s">
        <v>108</v>
      </c>
      <c r="B97" s="783">
        <v>333</v>
      </c>
      <c r="C97" s="780">
        <v>0.96108031272888195</v>
      </c>
      <c r="D97" s="780">
        <v>3.8919672369956998E-2</v>
      </c>
    </row>
    <row r="98" spans="1:4" x14ac:dyDescent="0.2">
      <c r="A98" s="2" t="s">
        <v>109</v>
      </c>
      <c r="B98" s="783">
        <v>43</v>
      </c>
      <c r="C98" s="780">
        <v>0.96418213844299305</v>
      </c>
      <c r="D98" s="780">
        <v>3.58178466558456E-2</v>
      </c>
    </row>
    <row r="99" spans="1:4" x14ac:dyDescent="0.2">
      <c r="A99" s="5" t="s">
        <v>111</v>
      </c>
      <c r="B99" s="782" t="s">
        <v>1</v>
      </c>
      <c r="C99" s="779" t="s">
        <v>1</v>
      </c>
      <c r="D99" s="779" t="s">
        <v>1</v>
      </c>
    </row>
    <row r="100" spans="1:4" x14ac:dyDescent="0.2">
      <c r="A100" s="2" t="s">
        <v>112</v>
      </c>
      <c r="B100" s="783">
        <v>66</v>
      </c>
      <c r="C100" s="780">
        <v>0.94048005342483498</v>
      </c>
      <c r="D100" s="780">
        <v>5.9519920498132699E-2</v>
      </c>
    </row>
    <row r="101" spans="1:4" x14ac:dyDescent="0.2">
      <c r="A101" s="2" t="s">
        <v>113</v>
      </c>
      <c r="B101" s="783">
        <v>194</v>
      </c>
      <c r="C101" s="780">
        <v>0.98986959457397505</v>
      </c>
      <c r="D101" s="780">
        <v>1.01304166018963E-2</v>
      </c>
    </row>
    <row r="102" spans="1:4" x14ac:dyDescent="0.2">
      <c r="A102" s="2" t="s">
        <v>114</v>
      </c>
      <c r="B102" s="783">
        <v>216</v>
      </c>
      <c r="C102" s="780">
        <v>0.95746827125549305</v>
      </c>
      <c r="D102" s="780">
        <v>4.2531706392764997E-2</v>
      </c>
    </row>
    <row r="103" spans="1:4" x14ac:dyDescent="0.2">
      <c r="A103" s="2" t="s">
        <v>115</v>
      </c>
      <c r="B103" s="783">
        <v>136</v>
      </c>
      <c r="C103" s="780">
        <v>0.92854547500610396</v>
      </c>
      <c r="D103" s="780">
        <v>7.1454510092735304E-2</v>
      </c>
    </row>
    <row r="104" spans="1:4" x14ac:dyDescent="0.2">
      <c r="A104" s="2" t="s">
        <v>116</v>
      </c>
      <c r="B104" s="783">
        <v>117</v>
      </c>
      <c r="C104" s="780">
        <v>0.89621126651763905</v>
      </c>
      <c r="D104" s="780">
        <v>0.10378875583410301</v>
      </c>
    </row>
    <row r="105" spans="1:4" x14ac:dyDescent="0.2">
      <c r="A105" s="2" t="s">
        <v>117</v>
      </c>
      <c r="B105" s="783">
        <v>111</v>
      </c>
      <c r="C105" s="780">
        <v>0.92889708280563399</v>
      </c>
      <c r="D105" s="780">
        <v>7.1102924644947094E-2</v>
      </c>
    </row>
    <row r="106" spans="1:4" x14ac:dyDescent="0.2">
      <c r="A106" s="2" t="s">
        <v>118</v>
      </c>
      <c r="B106" s="783">
        <v>72</v>
      </c>
      <c r="C106" s="780">
        <v>0.83336430788040206</v>
      </c>
      <c r="D106" s="780">
        <v>0.166635692119598</v>
      </c>
    </row>
    <row r="107" spans="1:4" x14ac:dyDescent="0.2">
      <c r="A107" s="5" t="s">
        <v>111</v>
      </c>
      <c r="B107" s="782" t="s">
        <v>1</v>
      </c>
      <c r="C107" s="779" t="s">
        <v>1</v>
      </c>
      <c r="D107" s="779" t="s">
        <v>1</v>
      </c>
    </row>
    <row r="108" spans="1:4" x14ac:dyDescent="0.2">
      <c r="A108" s="2" t="s">
        <v>119</v>
      </c>
      <c r="B108" s="783">
        <v>260</v>
      </c>
      <c r="C108" s="780">
        <v>0.97271293401718095</v>
      </c>
      <c r="D108" s="780">
        <v>2.7287069708108899E-2</v>
      </c>
    </row>
    <row r="109" spans="1:4" x14ac:dyDescent="0.2">
      <c r="A109" s="2" t="s">
        <v>120</v>
      </c>
      <c r="B109" s="783">
        <v>291</v>
      </c>
      <c r="C109" s="780">
        <v>0.94389224052429199</v>
      </c>
      <c r="D109" s="780">
        <v>5.6107737123966203E-2</v>
      </c>
    </row>
    <row r="110" spans="1:4" x14ac:dyDescent="0.2">
      <c r="A110" s="2" t="s">
        <v>121</v>
      </c>
      <c r="B110" s="783">
        <v>178</v>
      </c>
      <c r="C110" s="780">
        <v>0.91424179077148404</v>
      </c>
      <c r="D110" s="780">
        <v>8.5758224129676805E-2</v>
      </c>
    </row>
    <row r="111" spans="1:4" x14ac:dyDescent="0.2">
      <c r="A111" s="2" t="s">
        <v>122</v>
      </c>
      <c r="B111" s="783">
        <v>183</v>
      </c>
      <c r="C111" s="780">
        <v>0.89126121997833296</v>
      </c>
      <c r="D111" s="780">
        <v>0.10873879492282899</v>
      </c>
    </row>
    <row r="112" spans="1:4" x14ac:dyDescent="0.2">
      <c r="A112" s="5" t="s">
        <v>111</v>
      </c>
      <c r="B112" s="782" t="s">
        <v>1</v>
      </c>
      <c r="C112" s="779" t="s">
        <v>1</v>
      </c>
      <c r="D112" s="779" t="s">
        <v>1</v>
      </c>
    </row>
    <row r="113" spans="1:4" x14ac:dyDescent="0.2">
      <c r="A113" s="2" t="s">
        <v>119</v>
      </c>
      <c r="B113" s="783">
        <v>260</v>
      </c>
      <c r="C113" s="780">
        <v>0.97271293401718095</v>
      </c>
      <c r="D113" s="780">
        <v>2.7287069708108899E-2</v>
      </c>
    </row>
    <row r="114" spans="1:4" x14ac:dyDescent="0.2">
      <c r="A114" s="2" t="s">
        <v>123</v>
      </c>
      <c r="B114" s="783">
        <v>352</v>
      </c>
      <c r="C114" s="780">
        <v>0.94570118188857999</v>
      </c>
      <c r="D114" s="780">
        <v>5.4298799484968199E-2</v>
      </c>
    </row>
    <row r="115" spans="1:4" x14ac:dyDescent="0.2">
      <c r="A115" s="2" t="s">
        <v>124</v>
      </c>
      <c r="B115" s="783">
        <v>300</v>
      </c>
      <c r="C115" s="780">
        <v>0.89377558231353804</v>
      </c>
      <c r="D115" s="780">
        <v>0.106224395334721</v>
      </c>
    </row>
    <row r="116" spans="1:4" x14ac:dyDescent="0.2">
      <c r="A116" s="5" t="s">
        <v>125</v>
      </c>
      <c r="B116" s="782" t="s">
        <v>1</v>
      </c>
      <c r="C116" s="779" t="s">
        <v>1</v>
      </c>
      <c r="D116" s="779" t="s">
        <v>1</v>
      </c>
    </row>
    <row r="117" spans="1:4" x14ac:dyDescent="0.2">
      <c r="A117" s="2" t="s">
        <v>126</v>
      </c>
      <c r="B117" s="783">
        <v>129</v>
      </c>
      <c r="C117" s="780">
        <v>0.86573159694671598</v>
      </c>
      <c r="D117" s="780">
        <v>0.134268373250961</v>
      </c>
    </row>
    <row r="118" spans="1:4" x14ac:dyDescent="0.2">
      <c r="A118" s="2" t="s">
        <v>127</v>
      </c>
      <c r="B118" s="783">
        <v>35</v>
      </c>
      <c r="C118" s="780">
        <v>0.92105764150619496</v>
      </c>
      <c r="D118" s="780">
        <v>7.8942358493804904E-2</v>
      </c>
    </row>
    <row r="119" spans="1:4" x14ac:dyDescent="0.2">
      <c r="A119" s="2" t="s">
        <v>128</v>
      </c>
      <c r="B119" s="783">
        <v>58</v>
      </c>
      <c r="C119" s="780">
        <v>0.913540840148926</v>
      </c>
      <c r="D119" s="780">
        <v>8.6459159851074205E-2</v>
      </c>
    </row>
    <row r="120" spans="1:4" x14ac:dyDescent="0.2">
      <c r="A120" s="2" t="s">
        <v>129</v>
      </c>
      <c r="B120" s="783">
        <v>128</v>
      </c>
      <c r="C120" s="780">
        <v>0.94213062524795499</v>
      </c>
      <c r="D120" s="780">
        <v>5.7869393378496198E-2</v>
      </c>
    </row>
    <row r="121" spans="1:4" x14ac:dyDescent="0.2">
      <c r="A121" s="2" t="s">
        <v>130</v>
      </c>
      <c r="B121" s="783">
        <v>127</v>
      </c>
      <c r="C121" s="780">
        <v>0.97761720418930098</v>
      </c>
      <c r="D121" s="780">
        <v>2.2382810711860698E-2</v>
      </c>
    </row>
    <row r="122" spans="1:4" x14ac:dyDescent="0.2">
      <c r="A122" s="2" t="s">
        <v>131</v>
      </c>
      <c r="B122" s="783">
        <v>88</v>
      </c>
      <c r="C122" s="780">
        <v>0.975214302539825</v>
      </c>
      <c r="D122" s="780">
        <v>2.4785708636045501E-2</v>
      </c>
    </row>
    <row r="123" spans="1:4" x14ac:dyDescent="0.2">
      <c r="A123" s="2" t="s">
        <v>132</v>
      </c>
      <c r="B123" s="783">
        <v>39</v>
      </c>
      <c r="C123" s="780">
        <v>0.96611237525939897</v>
      </c>
      <c r="D123" s="780">
        <v>3.3887606114149101E-2</v>
      </c>
    </row>
    <row r="124" spans="1:4" x14ac:dyDescent="0.2">
      <c r="A124" s="3" t="s">
        <v>133</v>
      </c>
      <c r="B124" s="784">
        <v>248</v>
      </c>
      <c r="C124" s="781">
        <v>0.95369303226470903</v>
      </c>
      <c r="D124" s="781">
        <v>4.6306952834129299E-2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408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10" t="s">
        <v>1</v>
      </c>
      <c r="C6" s="707" t="s">
        <v>1</v>
      </c>
      <c r="D6" s="707" t="s">
        <v>1</v>
      </c>
    </row>
    <row r="7" spans="1:4" x14ac:dyDescent="0.2">
      <c r="A7" s="2" t="s">
        <v>26</v>
      </c>
      <c r="B7" s="711">
        <v>857</v>
      </c>
      <c r="C7" s="708">
        <v>0.59370142221450795</v>
      </c>
      <c r="D7" s="708">
        <v>0.406298577785492</v>
      </c>
    </row>
    <row r="8" spans="1:4" x14ac:dyDescent="0.2">
      <c r="A8" s="5" t="s">
        <v>27</v>
      </c>
      <c r="B8" s="710" t="s">
        <v>1</v>
      </c>
      <c r="C8" s="707" t="s">
        <v>1</v>
      </c>
      <c r="D8" s="707" t="s">
        <v>1</v>
      </c>
    </row>
    <row r="9" spans="1:4" x14ac:dyDescent="0.2">
      <c r="A9" s="2" t="s">
        <v>28</v>
      </c>
      <c r="B9" s="711">
        <v>327</v>
      </c>
      <c r="C9" s="708">
        <v>0.62965118885040305</v>
      </c>
      <c r="D9" s="708">
        <v>0.370348811149597</v>
      </c>
    </row>
    <row r="10" spans="1:4" x14ac:dyDescent="0.2">
      <c r="A10" s="2" t="s">
        <v>29</v>
      </c>
      <c r="B10" s="711">
        <v>42</v>
      </c>
      <c r="C10" s="708">
        <v>0.6103875041008</v>
      </c>
      <c r="D10" s="708">
        <v>0.3896124958992</v>
      </c>
    </row>
    <row r="11" spans="1:4" x14ac:dyDescent="0.2">
      <c r="A11" s="2" t="s">
        <v>30</v>
      </c>
      <c r="B11" s="711">
        <v>135</v>
      </c>
      <c r="C11" s="708">
        <v>0.64150828123092696</v>
      </c>
      <c r="D11" s="708">
        <v>0.35849168896675099</v>
      </c>
    </row>
    <row r="12" spans="1:4" x14ac:dyDescent="0.2">
      <c r="A12" s="2" t="s">
        <v>31</v>
      </c>
      <c r="B12" s="711">
        <v>170</v>
      </c>
      <c r="C12" s="708">
        <v>0.63641870021820102</v>
      </c>
      <c r="D12" s="708">
        <v>0.36358129978179898</v>
      </c>
    </row>
    <row r="13" spans="1:4" x14ac:dyDescent="0.2">
      <c r="A13" s="2" t="s">
        <v>32</v>
      </c>
      <c r="B13" s="711">
        <v>50</v>
      </c>
      <c r="C13" s="708">
        <v>0.31463840603828402</v>
      </c>
      <c r="D13" s="708">
        <v>0.68536162376403797</v>
      </c>
    </row>
    <row r="14" spans="1:4" x14ac:dyDescent="0.2">
      <c r="A14" s="2" t="s">
        <v>33</v>
      </c>
      <c r="B14" s="711">
        <v>104</v>
      </c>
      <c r="C14" s="708">
        <v>0.43991488218307501</v>
      </c>
      <c r="D14" s="708">
        <v>0.56008511781692505</v>
      </c>
    </row>
    <row r="15" spans="1:4" x14ac:dyDescent="0.2">
      <c r="A15" s="5" t="s">
        <v>34</v>
      </c>
      <c r="B15" s="710" t="s">
        <v>1</v>
      </c>
      <c r="C15" s="707" t="s">
        <v>1</v>
      </c>
      <c r="D15" s="707" t="s">
        <v>1</v>
      </c>
    </row>
    <row r="16" spans="1:4" x14ac:dyDescent="0.2">
      <c r="A16" s="2" t="s">
        <v>35</v>
      </c>
      <c r="B16" s="711">
        <v>605</v>
      </c>
      <c r="C16" s="708">
        <v>0.65474802255630504</v>
      </c>
      <c r="D16" s="708">
        <v>0.34525194764137301</v>
      </c>
    </row>
    <row r="17" spans="1:4" x14ac:dyDescent="0.2">
      <c r="A17" s="2" t="s">
        <v>36</v>
      </c>
      <c r="B17" s="711">
        <v>39</v>
      </c>
      <c r="C17" s="708">
        <v>0.48391884565353399</v>
      </c>
      <c r="D17" s="708">
        <v>0.51608115434646595</v>
      </c>
    </row>
    <row r="18" spans="1:4" x14ac:dyDescent="0.2">
      <c r="A18" s="2" t="s">
        <v>37</v>
      </c>
      <c r="B18" s="711">
        <v>144</v>
      </c>
      <c r="C18" s="708">
        <v>0.33537036180496199</v>
      </c>
      <c r="D18" s="708">
        <v>0.66462963819503795</v>
      </c>
    </row>
    <row r="19" spans="1:4" x14ac:dyDescent="0.2">
      <c r="A19" s="2" t="s">
        <v>38</v>
      </c>
      <c r="B19" s="711">
        <v>52</v>
      </c>
      <c r="C19" s="708">
        <v>0.67530840635299705</v>
      </c>
      <c r="D19" s="708">
        <v>0.32469159364700301</v>
      </c>
    </row>
    <row r="20" spans="1:4" x14ac:dyDescent="0.2">
      <c r="A20" s="5" t="s">
        <v>39</v>
      </c>
      <c r="B20" s="710" t="s">
        <v>1</v>
      </c>
      <c r="C20" s="707" t="s">
        <v>1</v>
      </c>
      <c r="D20" s="707" t="s">
        <v>1</v>
      </c>
    </row>
    <row r="21" spans="1:4" x14ac:dyDescent="0.2">
      <c r="A21" s="2" t="s">
        <v>35</v>
      </c>
      <c r="B21" s="711">
        <v>605</v>
      </c>
      <c r="C21" s="708">
        <v>0.65474802255630504</v>
      </c>
      <c r="D21" s="708">
        <v>0.34525194764137301</v>
      </c>
    </row>
    <row r="22" spans="1:4" x14ac:dyDescent="0.2">
      <c r="A22" s="2" t="s">
        <v>40</v>
      </c>
      <c r="B22" s="711">
        <v>18</v>
      </c>
      <c r="C22" s="708" t="s">
        <v>1</v>
      </c>
      <c r="D22" s="708" t="s">
        <v>1</v>
      </c>
    </row>
    <row r="23" spans="1:4" x14ac:dyDescent="0.2">
      <c r="A23" s="2" t="s">
        <v>41</v>
      </c>
      <c r="B23" s="711">
        <v>19</v>
      </c>
      <c r="C23" s="708" t="s">
        <v>1</v>
      </c>
      <c r="D23" s="708" t="s">
        <v>1</v>
      </c>
    </row>
    <row r="24" spans="1:4" x14ac:dyDescent="0.2">
      <c r="A24" s="2" t="s">
        <v>42</v>
      </c>
      <c r="B24" s="711">
        <v>2</v>
      </c>
      <c r="C24" s="708" t="s">
        <v>1</v>
      </c>
      <c r="D24" s="708" t="s">
        <v>1</v>
      </c>
    </row>
    <row r="25" spans="1:4" x14ac:dyDescent="0.2">
      <c r="A25" s="2" t="s">
        <v>43</v>
      </c>
      <c r="B25" s="711">
        <v>2</v>
      </c>
      <c r="C25" s="708" t="s">
        <v>1</v>
      </c>
      <c r="D25" s="708" t="s">
        <v>1</v>
      </c>
    </row>
    <row r="26" spans="1:4" x14ac:dyDescent="0.2">
      <c r="A26" s="2" t="s">
        <v>37</v>
      </c>
      <c r="B26" s="711">
        <v>144</v>
      </c>
      <c r="C26" s="708">
        <v>0.33537036180496199</v>
      </c>
      <c r="D26" s="708">
        <v>0.66462963819503795</v>
      </c>
    </row>
    <row r="27" spans="1:4" x14ac:dyDescent="0.2">
      <c r="A27" s="2" t="s">
        <v>44</v>
      </c>
      <c r="B27" s="711">
        <v>7</v>
      </c>
      <c r="C27" s="708" t="s">
        <v>1</v>
      </c>
      <c r="D27" s="708" t="s">
        <v>1</v>
      </c>
    </row>
    <row r="28" spans="1:4" x14ac:dyDescent="0.2">
      <c r="A28" s="2" t="s">
        <v>45</v>
      </c>
      <c r="B28" s="711">
        <v>43</v>
      </c>
      <c r="C28" s="708">
        <v>0.70213592052459695</v>
      </c>
      <c r="D28" s="708">
        <v>0.297864079475403</v>
      </c>
    </row>
    <row r="29" spans="1:4" x14ac:dyDescent="0.2">
      <c r="A29" s="5" t="s">
        <v>46</v>
      </c>
      <c r="B29" s="710" t="s">
        <v>1</v>
      </c>
      <c r="C29" s="707" t="s">
        <v>1</v>
      </c>
      <c r="D29" s="707" t="s">
        <v>1</v>
      </c>
    </row>
    <row r="30" spans="1:4" x14ac:dyDescent="0.2">
      <c r="A30" s="2" t="s">
        <v>47</v>
      </c>
      <c r="B30" s="711">
        <v>55</v>
      </c>
      <c r="C30" s="708">
        <v>0.41546255350112898</v>
      </c>
      <c r="D30" s="708">
        <v>0.58453744649887096</v>
      </c>
    </row>
    <row r="31" spans="1:4" x14ac:dyDescent="0.2">
      <c r="A31" s="2" t="s">
        <v>48</v>
      </c>
      <c r="B31" s="711">
        <v>208</v>
      </c>
      <c r="C31" s="708">
        <v>0.56090456247329701</v>
      </c>
      <c r="D31" s="708">
        <v>0.43909543752670299</v>
      </c>
    </row>
    <row r="32" spans="1:4" x14ac:dyDescent="0.2">
      <c r="A32" s="2" t="s">
        <v>49</v>
      </c>
      <c r="B32" s="711">
        <v>148</v>
      </c>
      <c r="C32" s="708">
        <v>0.65278059244155895</v>
      </c>
      <c r="D32" s="708">
        <v>0.347219377756119</v>
      </c>
    </row>
    <row r="33" spans="1:4" x14ac:dyDescent="0.2">
      <c r="A33" s="2" t="s">
        <v>50</v>
      </c>
      <c r="B33" s="711">
        <v>388</v>
      </c>
      <c r="C33" s="708">
        <v>0.64523333311080899</v>
      </c>
      <c r="D33" s="708">
        <v>0.35476663708686801</v>
      </c>
    </row>
    <row r="34" spans="1:4" x14ac:dyDescent="0.2">
      <c r="A34" s="5" t="s">
        <v>51</v>
      </c>
      <c r="B34" s="710" t="s">
        <v>1</v>
      </c>
      <c r="C34" s="707" t="s">
        <v>1</v>
      </c>
      <c r="D34" s="707" t="s">
        <v>1</v>
      </c>
    </row>
    <row r="35" spans="1:4" x14ac:dyDescent="0.2">
      <c r="A35" s="2" t="s">
        <v>52</v>
      </c>
      <c r="B35" s="711">
        <v>289</v>
      </c>
      <c r="C35" s="708">
        <v>0.57788753509521495</v>
      </c>
      <c r="D35" s="708">
        <v>0.42211246490478499</v>
      </c>
    </row>
    <row r="36" spans="1:4" x14ac:dyDescent="0.2">
      <c r="A36" s="2" t="s">
        <v>53</v>
      </c>
      <c r="B36" s="711">
        <v>337</v>
      </c>
      <c r="C36" s="708">
        <v>0.56509262323379505</v>
      </c>
      <c r="D36" s="708">
        <v>0.434907406568527</v>
      </c>
    </row>
    <row r="37" spans="1:4" x14ac:dyDescent="0.2">
      <c r="A37" s="2" t="s">
        <v>54</v>
      </c>
      <c r="B37" s="711">
        <v>118</v>
      </c>
      <c r="C37" s="708">
        <v>0.62104952335357699</v>
      </c>
      <c r="D37" s="708">
        <v>0.37895047664642301</v>
      </c>
    </row>
    <row r="38" spans="1:4" x14ac:dyDescent="0.2">
      <c r="A38" s="2" t="s">
        <v>55</v>
      </c>
      <c r="B38" s="711">
        <v>106</v>
      </c>
      <c r="C38" s="708">
        <v>0.71622049808502197</v>
      </c>
      <c r="D38" s="708">
        <v>0.28377950191497803</v>
      </c>
    </row>
    <row r="39" spans="1:4" x14ac:dyDescent="0.2">
      <c r="A39" s="5" t="s">
        <v>56</v>
      </c>
      <c r="B39" s="710" t="s">
        <v>1</v>
      </c>
      <c r="C39" s="707" t="s">
        <v>1</v>
      </c>
      <c r="D39" s="707" t="s">
        <v>1</v>
      </c>
    </row>
    <row r="40" spans="1:4" x14ac:dyDescent="0.2">
      <c r="A40" s="2" t="s">
        <v>57</v>
      </c>
      <c r="B40" s="711">
        <v>748</v>
      </c>
      <c r="C40" s="708">
        <v>0.603490591049194</v>
      </c>
      <c r="D40" s="708">
        <v>0.396509408950806</v>
      </c>
    </row>
    <row r="41" spans="1:4" x14ac:dyDescent="0.2">
      <c r="A41" s="2" t="s">
        <v>58</v>
      </c>
      <c r="B41" s="711">
        <v>91</v>
      </c>
      <c r="C41" s="708">
        <v>0.55639457702636697</v>
      </c>
      <c r="D41" s="708">
        <v>0.44360545277595498</v>
      </c>
    </row>
    <row r="42" spans="1:4" x14ac:dyDescent="0.2">
      <c r="A42" s="5" t="s">
        <v>59</v>
      </c>
      <c r="B42" s="710" t="s">
        <v>1</v>
      </c>
      <c r="C42" s="707" t="s">
        <v>1</v>
      </c>
      <c r="D42" s="707" t="s">
        <v>1</v>
      </c>
    </row>
    <row r="43" spans="1:4" x14ac:dyDescent="0.2">
      <c r="A43" s="2" t="s">
        <v>60</v>
      </c>
      <c r="B43" s="711">
        <v>642</v>
      </c>
      <c r="C43" s="708">
        <v>0.59564340114593495</v>
      </c>
      <c r="D43" s="708">
        <v>0.404356569051743</v>
      </c>
    </row>
    <row r="44" spans="1:4" x14ac:dyDescent="0.2">
      <c r="A44" s="2" t="s">
        <v>61</v>
      </c>
      <c r="B44" s="711">
        <v>124</v>
      </c>
      <c r="C44" s="708">
        <v>0.66308504343032804</v>
      </c>
      <c r="D44" s="708">
        <v>0.33691492676734902</v>
      </c>
    </row>
    <row r="45" spans="1:4" x14ac:dyDescent="0.2">
      <c r="A45" s="2" t="s">
        <v>62</v>
      </c>
      <c r="B45" s="711">
        <v>78</v>
      </c>
      <c r="C45" s="708">
        <v>0.54531818628311202</v>
      </c>
      <c r="D45" s="708">
        <v>0.45468184351921098</v>
      </c>
    </row>
    <row r="46" spans="1:4" x14ac:dyDescent="0.2">
      <c r="A46" s="5" t="s">
        <v>63</v>
      </c>
      <c r="B46" s="710" t="s">
        <v>1</v>
      </c>
      <c r="C46" s="707" t="s">
        <v>1</v>
      </c>
      <c r="D46" s="707" t="s">
        <v>1</v>
      </c>
    </row>
    <row r="47" spans="1:4" x14ac:dyDescent="0.2">
      <c r="A47" s="2" t="s">
        <v>64</v>
      </c>
      <c r="B47" s="711">
        <v>105</v>
      </c>
      <c r="C47" s="708">
        <v>0.70335984230041504</v>
      </c>
      <c r="D47" s="708">
        <v>0.29664012789726302</v>
      </c>
    </row>
    <row r="48" spans="1:4" x14ac:dyDescent="0.2">
      <c r="A48" s="2" t="s">
        <v>65</v>
      </c>
      <c r="B48" s="711">
        <v>56</v>
      </c>
      <c r="C48" s="708">
        <v>0.59839791059493996</v>
      </c>
      <c r="D48" s="708">
        <v>0.40160208940505998</v>
      </c>
    </row>
    <row r="49" spans="1:4" x14ac:dyDescent="0.2">
      <c r="A49" s="2" t="s">
        <v>66</v>
      </c>
      <c r="B49" s="711">
        <v>113</v>
      </c>
      <c r="C49" s="708">
        <v>0.56061297655105602</v>
      </c>
      <c r="D49" s="708">
        <v>0.43938702344894398</v>
      </c>
    </row>
    <row r="50" spans="1:4" x14ac:dyDescent="0.2">
      <c r="A50" s="2" t="s">
        <v>67</v>
      </c>
      <c r="B50" s="711">
        <v>99</v>
      </c>
      <c r="C50" s="708">
        <v>0.59592354297637895</v>
      </c>
      <c r="D50" s="708">
        <v>0.40407645702362099</v>
      </c>
    </row>
    <row r="51" spans="1:4" x14ac:dyDescent="0.2">
      <c r="A51" s="2" t="s">
        <v>68</v>
      </c>
      <c r="B51" s="711">
        <v>116</v>
      </c>
      <c r="C51" s="708">
        <v>0.65503013134002697</v>
      </c>
      <c r="D51" s="708">
        <v>0.34496986865997298</v>
      </c>
    </row>
    <row r="52" spans="1:4" x14ac:dyDescent="0.2">
      <c r="A52" s="2" t="s">
        <v>69</v>
      </c>
      <c r="B52" s="711">
        <v>84</v>
      </c>
      <c r="C52" s="708">
        <v>0.52917605638503995</v>
      </c>
      <c r="D52" s="708">
        <v>0.47082397341728199</v>
      </c>
    </row>
    <row r="53" spans="1:4" x14ac:dyDescent="0.2">
      <c r="A53" s="2" t="s">
        <v>70</v>
      </c>
      <c r="B53" s="711">
        <v>42</v>
      </c>
      <c r="C53" s="708">
        <v>0.40610393881797802</v>
      </c>
      <c r="D53" s="708">
        <v>0.59389609098434404</v>
      </c>
    </row>
    <row r="54" spans="1:4" x14ac:dyDescent="0.2">
      <c r="A54" s="2" t="s">
        <v>71</v>
      </c>
      <c r="B54" s="711">
        <v>87</v>
      </c>
      <c r="C54" s="708">
        <v>0.55381208658218395</v>
      </c>
      <c r="D54" s="708">
        <v>0.446187913417816</v>
      </c>
    </row>
    <row r="55" spans="1:4" x14ac:dyDescent="0.2">
      <c r="A55" s="2" t="s">
        <v>72</v>
      </c>
      <c r="B55" s="711">
        <v>41</v>
      </c>
      <c r="C55" s="708">
        <v>0.53186053037643399</v>
      </c>
      <c r="D55" s="708">
        <v>0.46813946962356601</v>
      </c>
    </row>
    <row r="56" spans="1:4" x14ac:dyDescent="0.2">
      <c r="A56" s="2" t="s">
        <v>73</v>
      </c>
      <c r="B56" s="711">
        <v>114</v>
      </c>
      <c r="C56" s="708">
        <v>0.67248082160949696</v>
      </c>
      <c r="D56" s="708">
        <v>0.32751914858818099</v>
      </c>
    </row>
    <row r="57" spans="1:4" x14ac:dyDescent="0.2">
      <c r="A57" s="5" t="s">
        <v>74</v>
      </c>
      <c r="B57" s="710" t="s">
        <v>1</v>
      </c>
      <c r="C57" s="707" t="s">
        <v>1</v>
      </c>
      <c r="D57" s="707" t="s">
        <v>1</v>
      </c>
    </row>
    <row r="58" spans="1:4" x14ac:dyDescent="0.2">
      <c r="A58" s="2" t="s">
        <v>75</v>
      </c>
      <c r="B58" s="711">
        <v>105</v>
      </c>
      <c r="C58" s="708">
        <v>0.70335984230041504</v>
      </c>
      <c r="D58" s="708">
        <v>0.29664012789726302</v>
      </c>
    </row>
    <row r="59" spans="1:4" x14ac:dyDescent="0.2">
      <c r="A59" s="2" t="s">
        <v>76</v>
      </c>
      <c r="B59" s="711">
        <v>511</v>
      </c>
      <c r="C59" s="708">
        <v>0.638003170490265</v>
      </c>
      <c r="D59" s="708">
        <v>0.361996829509735</v>
      </c>
    </row>
    <row r="60" spans="1:4" x14ac:dyDescent="0.2">
      <c r="A60" s="2" t="s">
        <v>77</v>
      </c>
      <c r="B60" s="711">
        <v>172</v>
      </c>
      <c r="C60" s="708">
        <v>0.445431768894196</v>
      </c>
      <c r="D60" s="708">
        <v>0.554568231105804</v>
      </c>
    </row>
    <row r="61" spans="1:4" x14ac:dyDescent="0.2">
      <c r="A61" s="2" t="s">
        <v>78</v>
      </c>
      <c r="B61" s="711">
        <v>69</v>
      </c>
      <c r="C61" s="708">
        <v>0.52937573194503795</v>
      </c>
      <c r="D61" s="708">
        <v>0.47062429785728499</v>
      </c>
    </row>
    <row r="62" spans="1:4" x14ac:dyDescent="0.2">
      <c r="A62" s="5" t="s">
        <v>79</v>
      </c>
      <c r="B62" s="710" t="s">
        <v>1</v>
      </c>
      <c r="C62" s="707" t="s">
        <v>1</v>
      </c>
      <c r="D62" s="707" t="s">
        <v>1</v>
      </c>
    </row>
    <row r="63" spans="1:4" x14ac:dyDescent="0.2">
      <c r="A63" s="2" t="s">
        <v>80</v>
      </c>
      <c r="B63" s="711">
        <v>692</v>
      </c>
      <c r="C63" s="708">
        <v>0.58633512258529696</v>
      </c>
      <c r="D63" s="708">
        <v>0.41366487741470298</v>
      </c>
    </row>
    <row r="64" spans="1:4" x14ac:dyDescent="0.2">
      <c r="A64" s="2" t="s">
        <v>81</v>
      </c>
      <c r="B64" s="711">
        <v>26</v>
      </c>
      <c r="C64" s="708" t="s">
        <v>1</v>
      </c>
      <c r="D64" s="708" t="s">
        <v>1</v>
      </c>
    </row>
    <row r="65" spans="1:4" x14ac:dyDescent="0.2">
      <c r="A65" s="2" t="s">
        <v>82</v>
      </c>
      <c r="B65" s="711">
        <v>48</v>
      </c>
      <c r="C65" s="708">
        <v>0.58100807666778598</v>
      </c>
      <c r="D65" s="708">
        <v>0.41899195313453702</v>
      </c>
    </row>
    <row r="66" spans="1:4" x14ac:dyDescent="0.2">
      <c r="A66" s="2" t="s">
        <v>83</v>
      </c>
      <c r="B66" s="711">
        <v>82</v>
      </c>
      <c r="C66" s="708">
        <v>0.61844933032989502</v>
      </c>
      <c r="D66" s="708">
        <v>0.38155069947242698</v>
      </c>
    </row>
    <row r="67" spans="1:4" x14ac:dyDescent="0.2">
      <c r="A67" s="5" t="s">
        <v>84</v>
      </c>
      <c r="B67" s="710" t="s">
        <v>1</v>
      </c>
      <c r="C67" s="707" t="s">
        <v>1</v>
      </c>
      <c r="D67" s="707" t="s">
        <v>1</v>
      </c>
    </row>
    <row r="68" spans="1:4" x14ac:dyDescent="0.2">
      <c r="A68" s="2" t="s">
        <v>85</v>
      </c>
      <c r="B68" s="711">
        <v>764</v>
      </c>
      <c r="C68" s="708">
        <v>0.58446091413497903</v>
      </c>
      <c r="D68" s="708">
        <v>0.41553908586502097</v>
      </c>
    </row>
    <row r="69" spans="1:4" x14ac:dyDescent="0.2">
      <c r="A69" s="2" t="s">
        <v>86</v>
      </c>
      <c r="B69" s="711">
        <v>13</v>
      </c>
      <c r="C69" s="708" t="s">
        <v>1</v>
      </c>
      <c r="D69" s="708" t="s">
        <v>1</v>
      </c>
    </row>
    <row r="70" spans="1:4" x14ac:dyDescent="0.2">
      <c r="A70" s="2" t="s">
        <v>87</v>
      </c>
      <c r="B70" s="711">
        <v>73</v>
      </c>
      <c r="C70" s="708">
        <v>0.73023986816406194</v>
      </c>
      <c r="D70" s="708">
        <v>0.269760131835938</v>
      </c>
    </row>
    <row r="71" spans="1:4" x14ac:dyDescent="0.2">
      <c r="A71" s="2" t="s">
        <v>88</v>
      </c>
      <c r="B71" s="711">
        <v>6</v>
      </c>
      <c r="C71" s="708" t="s">
        <v>1</v>
      </c>
      <c r="D71" s="708" t="s">
        <v>1</v>
      </c>
    </row>
    <row r="72" spans="1:4" x14ac:dyDescent="0.2">
      <c r="A72" s="5" t="s">
        <v>89</v>
      </c>
      <c r="B72" s="710" t="s">
        <v>1</v>
      </c>
      <c r="C72" s="707" t="s">
        <v>1</v>
      </c>
      <c r="D72" s="707" t="s">
        <v>1</v>
      </c>
    </row>
    <row r="73" spans="1:4" x14ac:dyDescent="0.2">
      <c r="A73" s="2" t="s">
        <v>89</v>
      </c>
      <c r="B73" s="711">
        <v>723</v>
      </c>
      <c r="C73" s="708">
        <v>0.58759015798568703</v>
      </c>
      <c r="D73" s="708">
        <v>0.41240984201431302</v>
      </c>
    </row>
    <row r="74" spans="1:4" x14ac:dyDescent="0.2">
      <c r="A74" s="2" t="s">
        <v>90</v>
      </c>
      <c r="B74" s="711">
        <v>131</v>
      </c>
      <c r="C74" s="708">
        <v>0.63380551338195801</v>
      </c>
      <c r="D74" s="708">
        <v>0.36619448661804199</v>
      </c>
    </row>
    <row r="75" spans="1:4" x14ac:dyDescent="0.2">
      <c r="A75" s="5" t="s">
        <v>91</v>
      </c>
      <c r="B75" s="710" t="s">
        <v>1</v>
      </c>
      <c r="C75" s="707" t="s">
        <v>1</v>
      </c>
      <c r="D75" s="707" t="s">
        <v>1</v>
      </c>
    </row>
    <row r="76" spans="1:4" x14ac:dyDescent="0.2">
      <c r="A76" s="2" t="s">
        <v>92</v>
      </c>
      <c r="B76" s="711">
        <v>394</v>
      </c>
      <c r="C76" s="708">
        <v>0.61268424987793002</v>
      </c>
      <c r="D76" s="708">
        <v>0.38731572031974798</v>
      </c>
    </row>
    <row r="77" spans="1:4" x14ac:dyDescent="0.2">
      <c r="A77" s="2" t="s">
        <v>93</v>
      </c>
      <c r="B77" s="711">
        <v>158</v>
      </c>
      <c r="C77" s="708">
        <v>0.60984545946121205</v>
      </c>
      <c r="D77" s="708">
        <v>0.39015454053878801</v>
      </c>
    </row>
    <row r="78" spans="1:4" x14ac:dyDescent="0.2">
      <c r="A78" s="2" t="s">
        <v>94</v>
      </c>
      <c r="B78" s="711">
        <v>298</v>
      </c>
      <c r="C78" s="708">
        <v>0.54789668321609497</v>
      </c>
      <c r="D78" s="708">
        <v>0.45210331678390497</v>
      </c>
    </row>
    <row r="79" spans="1:4" x14ac:dyDescent="0.2">
      <c r="A79" s="5" t="s">
        <v>95</v>
      </c>
      <c r="B79" s="710" t="s">
        <v>1</v>
      </c>
      <c r="C79" s="707" t="s">
        <v>1</v>
      </c>
      <c r="D79" s="707" t="s">
        <v>1</v>
      </c>
    </row>
    <row r="80" spans="1:4" x14ac:dyDescent="0.2">
      <c r="A80" s="2" t="s">
        <v>96</v>
      </c>
      <c r="B80" s="711">
        <v>201</v>
      </c>
      <c r="C80" s="708">
        <v>0.65973019599914595</v>
      </c>
      <c r="D80" s="708">
        <v>0.34026983380317699</v>
      </c>
    </row>
    <row r="81" spans="1:4" x14ac:dyDescent="0.2">
      <c r="A81" s="2" t="s">
        <v>97</v>
      </c>
      <c r="B81" s="711">
        <v>144</v>
      </c>
      <c r="C81" s="708">
        <v>0.58819121122360196</v>
      </c>
      <c r="D81" s="708">
        <v>0.41180875897407498</v>
      </c>
    </row>
    <row r="82" spans="1:4" x14ac:dyDescent="0.2">
      <c r="A82" s="2" t="s">
        <v>98</v>
      </c>
      <c r="B82" s="711">
        <v>35</v>
      </c>
      <c r="C82" s="708">
        <v>0.68785560131072998</v>
      </c>
      <c r="D82" s="708">
        <v>0.31214439868927002</v>
      </c>
    </row>
    <row r="83" spans="1:4" x14ac:dyDescent="0.2">
      <c r="A83" s="2" t="s">
        <v>99</v>
      </c>
      <c r="B83" s="711">
        <v>101</v>
      </c>
      <c r="C83" s="708">
        <v>0.48116144537925698</v>
      </c>
      <c r="D83" s="708">
        <v>0.51883858442306496</v>
      </c>
    </row>
    <row r="84" spans="1:4" x14ac:dyDescent="0.2">
      <c r="A84" s="2" t="s">
        <v>100</v>
      </c>
      <c r="B84" s="711">
        <v>41</v>
      </c>
      <c r="C84" s="708">
        <v>0.51098161935806297</v>
      </c>
      <c r="D84" s="708">
        <v>0.48901838064193698</v>
      </c>
    </row>
    <row r="85" spans="1:4" x14ac:dyDescent="0.2">
      <c r="A85" s="2" t="s">
        <v>101</v>
      </c>
      <c r="B85" s="711">
        <v>74</v>
      </c>
      <c r="C85" s="708">
        <v>0.62195175886154197</v>
      </c>
      <c r="D85" s="708">
        <v>0.37804827094078097</v>
      </c>
    </row>
    <row r="86" spans="1:4" x14ac:dyDescent="0.2">
      <c r="A86" s="2" t="s">
        <v>102</v>
      </c>
      <c r="B86" s="711">
        <v>32</v>
      </c>
      <c r="C86" s="708">
        <v>0.46860629320144698</v>
      </c>
      <c r="D86" s="708">
        <v>0.53139370679855302</v>
      </c>
    </row>
    <row r="87" spans="1:4" x14ac:dyDescent="0.2">
      <c r="A87" s="2" t="s">
        <v>103</v>
      </c>
      <c r="B87" s="711">
        <v>42</v>
      </c>
      <c r="C87" s="708">
        <v>0.56342440843582198</v>
      </c>
      <c r="D87" s="708">
        <v>0.43657559156417802</v>
      </c>
    </row>
    <row r="88" spans="1:4" x14ac:dyDescent="0.2">
      <c r="A88" s="2" t="s">
        <v>104</v>
      </c>
      <c r="B88" s="711">
        <v>173</v>
      </c>
      <c r="C88" s="708">
        <v>0.63154643774032604</v>
      </c>
      <c r="D88" s="708">
        <v>0.36845356225967402</v>
      </c>
    </row>
    <row r="89" spans="1:4" x14ac:dyDescent="0.2">
      <c r="A89" s="5" t="s">
        <v>105</v>
      </c>
      <c r="B89" s="710" t="s">
        <v>1</v>
      </c>
      <c r="C89" s="707" t="s">
        <v>1</v>
      </c>
      <c r="D89" s="707" t="s">
        <v>1</v>
      </c>
    </row>
    <row r="90" spans="1:4" x14ac:dyDescent="0.2">
      <c r="A90" s="2" t="s">
        <v>106</v>
      </c>
      <c r="B90" s="711">
        <v>107</v>
      </c>
      <c r="C90" s="708">
        <v>0.48180952668190002</v>
      </c>
      <c r="D90" s="708">
        <v>0.51819050312042203</v>
      </c>
    </row>
    <row r="91" spans="1:4" x14ac:dyDescent="0.2">
      <c r="A91" s="2" t="s">
        <v>107</v>
      </c>
      <c r="B91" s="711">
        <v>218</v>
      </c>
      <c r="C91" s="708">
        <v>0.567035973072052</v>
      </c>
      <c r="D91" s="708">
        <v>0.432964026927948</v>
      </c>
    </row>
    <row r="92" spans="1:4" x14ac:dyDescent="0.2">
      <c r="A92" s="2" t="s">
        <v>108</v>
      </c>
      <c r="B92" s="711">
        <v>395</v>
      </c>
      <c r="C92" s="708">
        <v>0.64658814668655396</v>
      </c>
      <c r="D92" s="708">
        <v>0.35341185331344599</v>
      </c>
    </row>
    <row r="93" spans="1:4" x14ac:dyDescent="0.2">
      <c r="A93" s="2" t="s">
        <v>109</v>
      </c>
      <c r="B93" s="711">
        <v>77</v>
      </c>
      <c r="C93" s="708">
        <v>0.66246569156646695</v>
      </c>
      <c r="D93" s="708">
        <v>0.33753433823585499</v>
      </c>
    </row>
    <row r="94" spans="1:4" x14ac:dyDescent="0.2">
      <c r="A94" s="5" t="s">
        <v>110</v>
      </c>
      <c r="B94" s="710" t="s">
        <v>1</v>
      </c>
      <c r="C94" s="707" t="s">
        <v>1</v>
      </c>
      <c r="D94" s="707" t="s">
        <v>1</v>
      </c>
    </row>
    <row r="95" spans="1:4" x14ac:dyDescent="0.2">
      <c r="A95" s="2" t="s">
        <v>106</v>
      </c>
      <c r="B95" s="711">
        <v>174</v>
      </c>
      <c r="C95" s="708">
        <v>0.490846037864685</v>
      </c>
      <c r="D95" s="708">
        <v>0.50915396213531505</v>
      </c>
    </row>
    <row r="96" spans="1:4" x14ac:dyDescent="0.2">
      <c r="A96" s="2" t="s">
        <v>107</v>
      </c>
      <c r="B96" s="711">
        <v>265</v>
      </c>
      <c r="C96" s="708">
        <v>0.63321185111999501</v>
      </c>
      <c r="D96" s="708">
        <v>0.36678814888000499</v>
      </c>
    </row>
    <row r="97" spans="1:4" x14ac:dyDescent="0.2">
      <c r="A97" s="2" t="s">
        <v>108</v>
      </c>
      <c r="B97" s="711">
        <v>314</v>
      </c>
      <c r="C97" s="708">
        <v>0.62977510690689098</v>
      </c>
      <c r="D97" s="708">
        <v>0.37022492289543202</v>
      </c>
    </row>
    <row r="98" spans="1:4" x14ac:dyDescent="0.2">
      <c r="A98" s="2" t="s">
        <v>109</v>
      </c>
      <c r="B98" s="711">
        <v>44</v>
      </c>
      <c r="C98" s="708">
        <v>0.66451114416122403</v>
      </c>
      <c r="D98" s="708">
        <v>0.33548888564109802</v>
      </c>
    </row>
    <row r="99" spans="1:4" x14ac:dyDescent="0.2">
      <c r="A99" s="5" t="s">
        <v>111</v>
      </c>
      <c r="B99" s="710" t="s">
        <v>1</v>
      </c>
      <c r="C99" s="707" t="s">
        <v>1</v>
      </c>
      <c r="D99" s="707" t="s">
        <v>1</v>
      </c>
    </row>
    <row r="100" spans="1:4" x14ac:dyDescent="0.2">
      <c r="A100" s="2" t="s">
        <v>112</v>
      </c>
      <c r="B100" s="711">
        <v>66</v>
      </c>
      <c r="C100" s="708">
        <v>0.71096080541610696</v>
      </c>
      <c r="D100" s="708">
        <v>0.28903916478156999</v>
      </c>
    </row>
    <row r="101" spans="1:4" x14ac:dyDescent="0.2">
      <c r="A101" s="2" t="s">
        <v>113</v>
      </c>
      <c r="B101" s="711">
        <v>193</v>
      </c>
      <c r="C101" s="708">
        <v>0.64466142654418901</v>
      </c>
      <c r="D101" s="708">
        <v>0.35533854365348799</v>
      </c>
    </row>
    <row r="102" spans="1:4" x14ac:dyDescent="0.2">
      <c r="A102" s="2" t="s">
        <v>114</v>
      </c>
      <c r="B102" s="711">
        <v>211</v>
      </c>
      <c r="C102" s="708">
        <v>0.67159920930862405</v>
      </c>
      <c r="D102" s="708">
        <v>0.32840079069137601</v>
      </c>
    </row>
    <row r="103" spans="1:4" x14ac:dyDescent="0.2">
      <c r="A103" s="2" t="s">
        <v>115</v>
      </c>
      <c r="B103" s="711">
        <v>135</v>
      </c>
      <c r="C103" s="708">
        <v>0.58171123266220104</v>
      </c>
      <c r="D103" s="708">
        <v>0.41828876733779902</v>
      </c>
    </row>
    <row r="104" spans="1:4" x14ac:dyDescent="0.2">
      <c r="A104" s="2" t="s">
        <v>116</v>
      </c>
      <c r="B104" s="711">
        <v>110</v>
      </c>
      <c r="C104" s="708">
        <v>0.53009694814681996</v>
      </c>
      <c r="D104" s="708">
        <v>0.46990305185317999</v>
      </c>
    </row>
    <row r="105" spans="1:4" x14ac:dyDescent="0.2">
      <c r="A105" s="2" t="s">
        <v>117</v>
      </c>
      <c r="B105" s="711">
        <v>90</v>
      </c>
      <c r="C105" s="708">
        <v>0.360218346118927</v>
      </c>
      <c r="D105" s="708">
        <v>0.639781653881073</v>
      </c>
    </row>
    <row r="106" spans="1:4" x14ac:dyDescent="0.2">
      <c r="A106" s="2" t="s">
        <v>118</v>
      </c>
      <c r="B106" s="711">
        <v>47</v>
      </c>
      <c r="C106" s="708">
        <v>0.27395451068878202</v>
      </c>
      <c r="D106" s="708">
        <v>0.72604548931121804</v>
      </c>
    </row>
    <row r="107" spans="1:4" x14ac:dyDescent="0.2">
      <c r="A107" s="5" t="s">
        <v>111</v>
      </c>
      <c r="B107" s="710" t="s">
        <v>1</v>
      </c>
      <c r="C107" s="707" t="s">
        <v>1</v>
      </c>
      <c r="D107" s="707" t="s">
        <v>1</v>
      </c>
    </row>
    <row r="108" spans="1:4" x14ac:dyDescent="0.2">
      <c r="A108" s="2" t="s">
        <v>119</v>
      </c>
      <c r="B108" s="711">
        <v>259</v>
      </c>
      <c r="C108" s="708">
        <v>0.667652606964111</v>
      </c>
      <c r="D108" s="708">
        <v>0.332347393035889</v>
      </c>
    </row>
    <row r="109" spans="1:4" x14ac:dyDescent="0.2">
      <c r="A109" s="2" t="s">
        <v>120</v>
      </c>
      <c r="B109" s="711">
        <v>284</v>
      </c>
      <c r="C109" s="708">
        <v>0.62102609872818004</v>
      </c>
      <c r="D109" s="708">
        <v>0.37897387146949801</v>
      </c>
    </row>
    <row r="110" spans="1:4" x14ac:dyDescent="0.2">
      <c r="A110" s="2" t="s">
        <v>121</v>
      </c>
      <c r="B110" s="711">
        <v>172</v>
      </c>
      <c r="C110" s="708">
        <v>0.58330845832824696</v>
      </c>
      <c r="D110" s="708">
        <v>0.41669154167175299</v>
      </c>
    </row>
    <row r="111" spans="1:4" x14ac:dyDescent="0.2">
      <c r="A111" s="2" t="s">
        <v>122</v>
      </c>
      <c r="B111" s="711">
        <v>137</v>
      </c>
      <c r="C111" s="708">
        <v>0.33275434374809298</v>
      </c>
      <c r="D111" s="708">
        <v>0.66724568605422996</v>
      </c>
    </row>
    <row r="112" spans="1:4" x14ac:dyDescent="0.2">
      <c r="A112" s="5" t="s">
        <v>111</v>
      </c>
      <c r="B112" s="710" t="s">
        <v>1</v>
      </c>
      <c r="C112" s="707" t="s">
        <v>1</v>
      </c>
      <c r="D112" s="707" t="s">
        <v>1</v>
      </c>
    </row>
    <row r="113" spans="1:4" x14ac:dyDescent="0.2">
      <c r="A113" s="2" t="s">
        <v>119</v>
      </c>
      <c r="B113" s="711">
        <v>259</v>
      </c>
      <c r="C113" s="708">
        <v>0.667652606964111</v>
      </c>
      <c r="D113" s="708">
        <v>0.332347393035889</v>
      </c>
    </row>
    <row r="114" spans="1:4" x14ac:dyDescent="0.2">
      <c r="A114" s="2" t="s">
        <v>123</v>
      </c>
      <c r="B114" s="711">
        <v>346</v>
      </c>
      <c r="C114" s="708">
        <v>0.63498973846435502</v>
      </c>
      <c r="D114" s="708">
        <v>0.36501026153564498</v>
      </c>
    </row>
    <row r="115" spans="1:4" x14ac:dyDescent="0.2">
      <c r="A115" s="2" t="s">
        <v>124</v>
      </c>
      <c r="B115" s="711">
        <v>247</v>
      </c>
      <c r="C115" s="708">
        <v>0.44323486089706399</v>
      </c>
      <c r="D115" s="708">
        <v>0.55676513910293601</v>
      </c>
    </row>
    <row r="116" spans="1:4" x14ac:dyDescent="0.2">
      <c r="A116" s="5" t="s">
        <v>125</v>
      </c>
      <c r="B116" s="710" t="s">
        <v>1</v>
      </c>
      <c r="C116" s="707" t="s">
        <v>1</v>
      </c>
      <c r="D116" s="707" t="s">
        <v>1</v>
      </c>
    </row>
    <row r="117" spans="1:4" x14ac:dyDescent="0.2">
      <c r="A117" s="2" t="s">
        <v>126</v>
      </c>
      <c r="B117" s="711">
        <v>128</v>
      </c>
      <c r="C117" s="708">
        <v>0.47238108515739402</v>
      </c>
      <c r="D117" s="708">
        <v>0.52761894464492798</v>
      </c>
    </row>
    <row r="118" spans="1:4" x14ac:dyDescent="0.2">
      <c r="A118" s="2" t="s">
        <v>127</v>
      </c>
      <c r="B118" s="711">
        <v>30</v>
      </c>
      <c r="C118" s="708">
        <v>0.68148666620254505</v>
      </c>
      <c r="D118" s="708">
        <v>0.318513363599777</v>
      </c>
    </row>
    <row r="119" spans="1:4" x14ac:dyDescent="0.2">
      <c r="A119" s="2" t="s">
        <v>128</v>
      </c>
      <c r="B119" s="711">
        <v>52</v>
      </c>
      <c r="C119" s="708">
        <v>0.50521415472030595</v>
      </c>
      <c r="D119" s="708">
        <v>0.49478584527969399</v>
      </c>
    </row>
    <row r="120" spans="1:4" x14ac:dyDescent="0.2">
      <c r="A120" s="2" t="s">
        <v>129</v>
      </c>
      <c r="B120" s="711">
        <v>115</v>
      </c>
      <c r="C120" s="708">
        <v>0.58606922626495395</v>
      </c>
      <c r="D120" s="708">
        <v>0.413930773735046</v>
      </c>
    </row>
    <row r="121" spans="1:4" x14ac:dyDescent="0.2">
      <c r="A121" s="2" t="s">
        <v>130</v>
      </c>
      <c r="B121" s="711">
        <v>115</v>
      </c>
      <c r="C121" s="708">
        <v>0.67092287540435802</v>
      </c>
      <c r="D121" s="708">
        <v>0.32907709479331998</v>
      </c>
    </row>
    <row r="122" spans="1:4" x14ac:dyDescent="0.2">
      <c r="A122" s="2" t="s">
        <v>131</v>
      </c>
      <c r="B122" s="711">
        <v>82</v>
      </c>
      <c r="C122" s="708">
        <v>0.60639274120330799</v>
      </c>
      <c r="D122" s="708">
        <v>0.393607288599014</v>
      </c>
    </row>
    <row r="123" spans="1:4" x14ac:dyDescent="0.2">
      <c r="A123" s="2" t="s">
        <v>132</v>
      </c>
      <c r="B123" s="711">
        <v>35</v>
      </c>
      <c r="C123" s="708">
        <v>0.64303761720657304</v>
      </c>
      <c r="D123" s="708">
        <v>0.35696238279342701</v>
      </c>
    </row>
    <row r="124" spans="1:4" x14ac:dyDescent="0.2">
      <c r="A124" s="3" t="s">
        <v>133</v>
      </c>
      <c r="B124" s="712">
        <v>240</v>
      </c>
      <c r="C124" s="709">
        <v>0.65327900648117099</v>
      </c>
      <c r="D124" s="709">
        <v>0.34672096371650701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409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16" t="s">
        <v>1</v>
      </c>
      <c r="C6" s="713" t="s">
        <v>1</v>
      </c>
      <c r="D6" s="713" t="s">
        <v>1</v>
      </c>
    </row>
    <row r="7" spans="1:4" x14ac:dyDescent="0.2">
      <c r="A7" s="2" t="s">
        <v>26</v>
      </c>
      <c r="B7" s="717">
        <v>807</v>
      </c>
      <c r="C7" s="714">
        <v>0.73728543519973799</v>
      </c>
      <c r="D7" s="714">
        <v>0.26271459460258501</v>
      </c>
    </row>
    <row r="8" spans="1:4" x14ac:dyDescent="0.2">
      <c r="A8" s="5" t="s">
        <v>27</v>
      </c>
      <c r="B8" s="716" t="s">
        <v>1</v>
      </c>
      <c r="C8" s="713" t="s">
        <v>1</v>
      </c>
      <c r="D8" s="713" t="s">
        <v>1</v>
      </c>
    </row>
    <row r="9" spans="1:4" x14ac:dyDescent="0.2">
      <c r="A9" s="2" t="s">
        <v>28</v>
      </c>
      <c r="B9" s="717">
        <v>292</v>
      </c>
      <c r="C9" s="714">
        <v>0.72044324874877896</v>
      </c>
      <c r="D9" s="714">
        <v>0.27955678105354298</v>
      </c>
    </row>
    <row r="10" spans="1:4" x14ac:dyDescent="0.2">
      <c r="A10" s="2" t="s">
        <v>29</v>
      </c>
      <c r="B10" s="717">
        <v>43</v>
      </c>
      <c r="C10" s="714">
        <v>0.85931301116943404</v>
      </c>
      <c r="D10" s="714">
        <v>0.14068695902824399</v>
      </c>
    </row>
    <row r="11" spans="1:4" x14ac:dyDescent="0.2">
      <c r="A11" s="2" t="s">
        <v>30</v>
      </c>
      <c r="B11" s="717">
        <v>136</v>
      </c>
      <c r="C11" s="714">
        <v>0.90918868780136097</v>
      </c>
      <c r="D11" s="714">
        <v>9.0811304748058305E-2</v>
      </c>
    </row>
    <row r="12" spans="1:4" x14ac:dyDescent="0.2">
      <c r="A12" s="2" t="s">
        <v>31</v>
      </c>
      <c r="B12" s="717">
        <v>157</v>
      </c>
      <c r="C12" s="714">
        <v>0.73560488224029497</v>
      </c>
      <c r="D12" s="714">
        <v>0.26439511775970498</v>
      </c>
    </row>
    <row r="13" spans="1:4" x14ac:dyDescent="0.2">
      <c r="A13" s="2" t="s">
        <v>32</v>
      </c>
      <c r="B13" s="717">
        <v>51</v>
      </c>
      <c r="C13" s="714">
        <v>0.54021602869033802</v>
      </c>
      <c r="D13" s="714">
        <v>0.45978400111198398</v>
      </c>
    </row>
    <row r="14" spans="1:4" x14ac:dyDescent="0.2">
      <c r="A14" s="2" t="s">
        <v>33</v>
      </c>
      <c r="B14" s="717">
        <v>100</v>
      </c>
      <c r="C14" s="714">
        <v>0.51825654506683305</v>
      </c>
      <c r="D14" s="714">
        <v>0.481743484735489</v>
      </c>
    </row>
    <row r="15" spans="1:4" x14ac:dyDescent="0.2">
      <c r="A15" s="5" t="s">
        <v>34</v>
      </c>
      <c r="B15" s="716" t="s">
        <v>1</v>
      </c>
      <c r="C15" s="713" t="s">
        <v>1</v>
      </c>
      <c r="D15" s="713" t="s">
        <v>1</v>
      </c>
    </row>
    <row r="16" spans="1:4" x14ac:dyDescent="0.2">
      <c r="A16" s="2" t="s">
        <v>35</v>
      </c>
      <c r="B16" s="717">
        <v>564</v>
      </c>
      <c r="C16" s="714">
        <v>0.79698491096496604</v>
      </c>
      <c r="D16" s="714">
        <v>0.20301507413387301</v>
      </c>
    </row>
    <row r="17" spans="1:4" x14ac:dyDescent="0.2">
      <c r="A17" s="2" t="s">
        <v>36</v>
      </c>
      <c r="B17" s="717">
        <v>38</v>
      </c>
      <c r="C17" s="714">
        <v>0.66729211807250999</v>
      </c>
      <c r="D17" s="714">
        <v>0.33270785212516801</v>
      </c>
    </row>
    <row r="18" spans="1:4" x14ac:dyDescent="0.2">
      <c r="A18" s="2" t="s">
        <v>37</v>
      </c>
      <c r="B18" s="717">
        <v>142</v>
      </c>
      <c r="C18" s="714">
        <v>0.52538293600082397</v>
      </c>
      <c r="D18" s="714">
        <v>0.47461706399917603</v>
      </c>
    </row>
    <row r="19" spans="1:4" x14ac:dyDescent="0.2">
      <c r="A19" s="2" t="s">
        <v>38</v>
      </c>
      <c r="B19" s="717">
        <v>45</v>
      </c>
      <c r="C19" s="714">
        <v>0.69699811935424805</v>
      </c>
      <c r="D19" s="714">
        <v>0.30300185084343001</v>
      </c>
    </row>
    <row r="20" spans="1:4" x14ac:dyDescent="0.2">
      <c r="A20" s="5" t="s">
        <v>39</v>
      </c>
      <c r="B20" s="716" t="s">
        <v>1</v>
      </c>
      <c r="C20" s="713" t="s">
        <v>1</v>
      </c>
      <c r="D20" s="713" t="s">
        <v>1</v>
      </c>
    </row>
    <row r="21" spans="1:4" x14ac:dyDescent="0.2">
      <c r="A21" s="2" t="s">
        <v>35</v>
      </c>
      <c r="B21" s="717">
        <v>564</v>
      </c>
      <c r="C21" s="714">
        <v>0.79698491096496604</v>
      </c>
      <c r="D21" s="714">
        <v>0.20301507413387301</v>
      </c>
    </row>
    <row r="22" spans="1:4" x14ac:dyDescent="0.2">
      <c r="A22" s="2" t="s">
        <v>40</v>
      </c>
      <c r="B22" s="717">
        <v>18</v>
      </c>
      <c r="C22" s="714" t="s">
        <v>1</v>
      </c>
      <c r="D22" s="714" t="s">
        <v>1</v>
      </c>
    </row>
    <row r="23" spans="1:4" x14ac:dyDescent="0.2">
      <c r="A23" s="2" t="s">
        <v>41</v>
      </c>
      <c r="B23" s="717">
        <v>18</v>
      </c>
      <c r="C23" s="714" t="s">
        <v>1</v>
      </c>
      <c r="D23" s="714" t="s">
        <v>1</v>
      </c>
    </row>
    <row r="24" spans="1:4" x14ac:dyDescent="0.2">
      <c r="A24" s="2" t="s">
        <v>42</v>
      </c>
      <c r="B24" s="717">
        <v>2</v>
      </c>
      <c r="C24" s="714" t="s">
        <v>1</v>
      </c>
      <c r="D24" s="714" t="s">
        <v>1</v>
      </c>
    </row>
    <row r="25" spans="1:4" x14ac:dyDescent="0.2">
      <c r="A25" s="2" t="s">
        <v>43</v>
      </c>
      <c r="B25" s="717">
        <v>1</v>
      </c>
      <c r="C25" s="714" t="s">
        <v>1</v>
      </c>
      <c r="D25" s="714" t="s">
        <v>1</v>
      </c>
    </row>
    <row r="26" spans="1:4" x14ac:dyDescent="0.2">
      <c r="A26" s="2" t="s">
        <v>37</v>
      </c>
      <c r="B26" s="717">
        <v>142</v>
      </c>
      <c r="C26" s="714">
        <v>0.52538293600082397</v>
      </c>
      <c r="D26" s="714">
        <v>0.47461706399917603</v>
      </c>
    </row>
    <row r="27" spans="1:4" x14ac:dyDescent="0.2">
      <c r="A27" s="2" t="s">
        <v>44</v>
      </c>
      <c r="B27" s="717">
        <v>6</v>
      </c>
      <c r="C27" s="714" t="s">
        <v>1</v>
      </c>
      <c r="D27" s="714" t="s">
        <v>1</v>
      </c>
    </row>
    <row r="28" spans="1:4" x14ac:dyDescent="0.2">
      <c r="A28" s="2" t="s">
        <v>45</v>
      </c>
      <c r="B28" s="717">
        <v>38</v>
      </c>
      <c r="C28" s="714">
        <v>0.75548583269119296</v>
      </c>
      <c r="D28" s="714">
        <v>0.24451418220996901</v>
      </c>
    </row>
    <row r="29" spans="1:4" x14ac:dyDescent="0.2">
      <c r="A29" s="5" t="s">
        <v>46</v>
      </c>
      <c r="B29" s="716" t="s">
        <v>1</v>
      </c>
      <c r="C29" s="713" t="s">
        <v>1</v>
      </c>
      <c r="D29" s="713" t="s">
        <v>1</v>
      </c>
    </row>
    <row r="30" spans="1:4" x14ac:dyDescent="0.2">
      <c r="A30" s="2" t="s">
        <v>47</v>
      </c>
      <c r="B30" s="717">
        <v>49</v>
      </c>
      <c r="C30" s="714">
        <v>0.53114140033721902</v>
      </c>
      <c r="D30" s="714">
        <v>0.46885859966278098</v>
      </c>
    </row>
    <row r="31" spans="1:4" x14ac:dyDescent="0.2">
      <c r="A31" s="2" t="s">
        <v>48</v>
      </c>
      <c r="B31" s="717">
        <v>183</v>
      </c>
      <c r="C31" s="714">
        <v>0.72176814079284701</v>
      </c>
      <c r="D31" s="714">
        <v>0.27823185920715299</v>
      </c>
    </row>
    <row r="32" spans="1:4" x14ac:dyDescent="0.2">
      <c r="A32" s="2" t="s">
        <v>49</v>
      </c>
      <c r="B32" s="717">
        <v>147</v>
      </c>
      <c r="C32" s="714">
        <v>0.69163882732391402</v>
      </c>
      <c r="D32" s="714">
        <v>0.30836120247840898</v>
      </c>
    </row>
    <row r="33" spans="1:4" x14ac:dyDescent="0.2">
      <c r="A33" s="2" t="s">
        <v>50</v>
      </c>
      <c r="B33" s="717">
        <v>377</v>
      </c>
      <c r="C33" s="714">
        <v>0.82360351085662797</v>
      </c>
      <c r="D33" s="714">
        <v>0.176396504044533</v>
      </c>
    </row>
    <row r="34" spans="1:4" x14ac:dyDescent="0.2">
      <c r="A34" s="5" t="s">
        <v>51</v>
      </c>
      <c r="B34" s="716" t="s">
        <v>1</v>
      </c>
      <c r="C34" s="713" t="s">
        <v>1</v>
      </c>
      <c r="D34" s="713" t="s">
        <v>1</v>
      </c>
    </row>
    <row r="35" spans="1:4" x14ac:dyDescent="0.2">
      <c r="A35" s="2" t="s">
        <v>52</v>
      </c>
      <c r="B35" s="717">
        <v>263</v>
      </c>
      <c r="C35" s="714">
        <v>0.69975250959396396</v>
      </c>
      <c r="D35" s="714">
        <v>0.30024752020835899</v>
      </c>
    </row>
    <row r="36" spans="1:4" x14ac:dyDescent="0.2">
      <c r="A36" s="2" t="s">
        <v>53</v>
      </c>
      <c r="B36" s="717">
        <v>315</v>
      </c>
      <c r="C36" s="714">
        <v>0.70164233446121205</v>
      </c>
      <c r="D36" s="714">
        <v>0.29835766553878801</v>
      </c>
    </row>
    <row r="37" spans="1:4" x14ac:dyDescent="0.2">
      <c r="A37" s="2" t="s">
        <v>54</v>
      </c>
      <c r="B37" s="717">
        <v>116</v>
      </c>
      <c r="C37" s="714">
        <v>0.83658105134964</v>
      </c>
      <c r="D37" s="714">
        <v>0.163418978452682</v>
      </c>
    </row>
    <row r="38" spans="1:4" x14ac:dyDescent="0.2">
      <c r="A38" s="2" t="s">
        <v>55</v>
      </c>
      <c r="B38" s="717">
        <v>106</v>
      </c>
      <c r="C38" s="714">
        <v>0.89942991733551003</v>
      </c>
      <c r="D38" s="714">
        <v>0.10057009011507</v>
      </c>
    </row>
    <row r="39" spans="1:4" x14ac:dyDescent="0.2">
      <c r="A39" s="5" t="s">
        <v>56</v>
      </c>
      <c r="B39" s="716" t="s">
        <v>1</v>
      </c>
      <c r="C39" s="713" t="s">
        <v>1</v>
      </c>
      <c r="D39" s="713" t="s">
        <v>1</v>
      </c>
    </row>
    <row r="40" spans="1:4" x14ac:dyDescent="0.2">
      <c r="A40" s="2" t="s">
        <v>57</v>
      </c>
      <c r="B40" s="717">
        <v>702</v>
      </c>
      <c r="C40" s="714">
        <v>0.71224606037139904</v>
      </c>
      <c r="D40" s="714">
        <v>0.28775393962860102</v>
      </c>
    </row>
    <row r="41" spans="1:4" x14ac:dyDescent="0.2">
      <c r="A41" s="2" t="s">
        <v>58</v>
      </c>
      <c r="B41" s="717">
        <v>88</v>
      </c>
      <c r="C41" s="714">
        <v>0.83357626199722301</v>
      </c>
      <c r="D41" s="714">
        <v>0.16642372310161599</v>
      </c>
    </row>
    <row r="42" spans="1:4" x14ac:dyDescent="0.2">
      <c r="A42" s="5" t="s">
        <v>59</v>
      </c>
      <c r="B42" s="716" t="s">
        <v>1</v>
      </c>
      <c r="C42" s="713" t="s">
        <v>1</v>
      </c>
      <c r="D42" s="713" t="s">
        <v>1</v>
      </c>
    </row>
    <row r="43" spans="1:4" x14ac:dyDescent="0.2">
      <c r="A43" s="2" t="s">
        <v>60</v>
      </c>
      <c r="B43" s="717">
        <v>602</v>
      </c>
      <c r="C43" s="714">
        <v>0.710984766483307</v>
      </c>
      <c r="D43" s="714">
        <v>0.289015233516693</v>
      </c>
    </row>
    <row r="44" spans="1:4" x14ac:dyDescent="0.2">
      <c r="A44" s="2" t="s">
        <v>61</v>
      </c>
      <c r="B44" s="717">
        <v>117</v>
      </c>
      <c r="C44" s="714">
        <v>0.77367818355560303</v>
      </c>
      <c r="D44" s="714">
        <v>0.226321801543236</v>
      </c>
    </row>
    <row r="45" spans="1:4" x14ac:dyDescent="0.2">
      <c r="A45" s="2" t="s">
        <v>62</v>
      </c>
      <c r="B45" s="717">
        <v>76</v>
      </c>
      <c r="C45" s="714">
        <v>0.81345105171203602</v>
      </c>
      <c r="D45" s="714">
        <v>0.18654896318912501</v>
      </c>
    </row>
    <row r="46" spans="1:4" x14ac:dyDescent="0.2">
      <c r="A46" s="5" t="s">
        <v>63</v>
      </c>
      <c r="B46" s="716" t="s">
        <v>1</v>
      </c>
      <c r="C46" s="713" t="s">
        <v>1</v>
      </c>
      <c r="D46" s="713" t="s">
        <v>1</v>
      </c>
    </row>
    <row r="47" spans="1:4" x14ac:dyDescent="0.2">
      <c r="A47" s="2" t="s">
        <v>64</v>
      </c>
      <c r="B47" s="717">
        <v>92</v>
      </c>
      <c r="C47" s="714">
        <v>0.77995973825454701</v>
      </c>
      <c r="D47" s="714">
        <v>0.22004026174545299</v>
      </c>
    </row>
    <row r="48" spans="1:4" x14ac:dyDescent="0.2">
      <c r="A48" s="2" t="s">
        <v>65</v>
      </c>
      <c r="B48" s="717">
        <v>53</v>
      </c>
      <c r="C48" s="714">
        <v>0.75933051109313998</v>
      </c>
      <c r="D48" s="714">
        <v>0.24066950380802199</v>
      </c>
    </row>
    <row r="49" spans="1:4" x14ac:dyDescent="0.2">
      <c r="A49" s="2" t="s">
        <v>66</v>
      </c>
      <c r="B49" s="717">
        <v>104</v>
      </c>
      <c r="C49" s="714">
        <v>0.72742182016372703</v>
      </c>
      <c r="D49" s="714">
        <v>0.27257817983627303</v>
      </c>
    </row>
    <row r="50" spans="1:4" x14ac:dyDescent="0.2">
      <c r="A50" s="2" t="s">
        <v>67</v>
      </c>
      <c r="B50" s="717">
        <v>92</v>
      </c>
      <c r="C50" s="714">
        <v>0.72135299444198597</v>
      </c>
      <c r="D50" s="714">
        <v>0.27864697575569197</v>
      </c>
    </row>
    <row r="51" spans="1:4" x14ac:dyDescent="0.2">
      <c r="A51" s="2" t="s">
        <v>68</v>
      </c>
      <c r="B51" s="717">
        <v>110</v>
      </c>
      <c r="C51" s="714">
        <v>0.79778861999511697</v>
      </c>
      <c r="D51" s="714">
        <v>0.20221138000488301</v>
      </c>
    </row>
    <row r="52" spans="1:4" x14ac:dyDescent="0.2">
      <c r="A52" s="2" t="s">
        <v>69</v>
      </c>
      <c r="B52" s="717">
        <v>81</v>
      </c>
      <c r="C52" s="714">
        <v>0.704353928565979</v>
      </c>
      <c r="D52" s="714">
        <v>0.295646071434021</v>
      </c>
    </row>
    <row r="53" spans="1:4" x14ac:dyDescent="0.2">
      <c r="A53" s="2" t="s">
        <v>70</v>
      </c>
      <c r="B53" s="717">
        <v>42</v>
      </c>
      <c r="C53" s="714">
        <v>0.69040775299072299</v>
      </c>
      <c r="D53" s="714">
        <v>0.30959224700927701</v>
      </c>
    </row>
    <row r="54" spans="1:4" x14ac:dyDescent="0.2">
      <c r="A54" s="2" t="s">
        <v>71</v>
      </c>
      <c r="B54" s="717">
        <v>80</v>
      </c>
      <c r="C54" s="714">
        <v>0.67073881626129195</v>
      </c>
      <c r="D54" s="714">
        <v>0.329261153936386</v>
      </c>
    </row>
    <row r="55" spans="1:4" x14ac:dyDescent="0.2">
      <c r="A55" s="2" t="s">
        <v>72</v>
      </c>
      <c r="B55" s="717">
        <v>45</v>
      </c>
      <c r="C55" s="714">
        <v>0.71581012010574296</v>
      </c>
      <c r="D55" s="714">
        <v>0.28418987989425698</v>
      </c>
    </row>
    <row r="56" spans="1:4" x14ac:dyDescent="0.2">
      <c r="A56" s="2" t="s">
        <v>73</v>
      </c>
      <c r="B56" s="717">
        <v>108</v>
      </c>
      <c r="C56" s="714">
        <v>0.76936864852905296</v>
      </c>
      <c r="D56" s="714">
        <v>0.23063132166862499</v>
      </c>
    </row>
    <row r="57" spans="1:4" x14ac:dyDescent="0.2">
      <c r="A57" s="5" t="s">
        <v>74</v>
      </c>
      <c r="B57" s="716" t="s">
        <v>1</v>
      </c>
      <c r="C57" s="713" t="s">
        <v>1</v>
      </c>
      <c r="D57" s="713" t="s">
        <v>1</v>
      </c>
    </row>
    <row r="58" spans="1:4" x14ac:dyDescent="0.2">
      <c r="A58" s="2" t="s">
        <v>75</v>
      </c>
      <c r="B58" s="717">
        <v>92</v>
      </c>
      <c r="C58" s="714">
        <v>0.77995973825454701</v>
      </c>
      <c r="D58" s="714">
        <v>0.22004026174545299</v>
      </c>
    </row>
    <row r="59" spans="1:4" x14ac:dyDescent="0.2">
      <c r="A59" s="2" t="s">
        <v>76</v>
      </c>
      <c r="B59" s="717">
        <v>481</v>
      </c>
      <c r="C59" s="714">
        <v>0.76251530647277799</v>
      </c>
      <c r="D59" s="714">
        <v>0.23748467862605999</v>
      </c>
    </row>
    <row r="60" spans="1:4" x14ac:dyDescent="0.2">
      <c r="A60" s="2" t="s">
        <v>77</v>
      </c>
      <c r="B60" s="717">
        <v>162</v>
      </c>
      <c r="C60" s="714">
        <v>0.66774201393127397</v>
      </c>
      <c r="D60" s="714">
        <v>0.33225798606872597</v>
      </c>
    </row>
    <row r="61" spans="1:4" x14ac:dyDescent="0.2">
      <c r="A61" s="2" t="s">
        <v>78</v>
      </c>
      <c r="B61" s="717">
        <v>72</v>
      </c>
      <c r="C61" s="714">
        <v>0.69535309076309204</v>
      </c>
      <c r="D61" s="714">
        <v>0.30464693903923001</v>
      </c>
    </row>
    <row r="62" spans="1:4" x14ac:dyDescent="0.2">
      <c r="A62" s="5" t="s">
        <v>79</v>
      </c>
      <c r="B62" s="716" t="s">
        <v>1</v>
      </c>
      <c r="C62" s="713" t="s">
        <v>1</v>
      </c>
      <c r="D62" s="713" t="s">
        <v>1</v>
      </c>
    </row>
    <row r="63" spans="1:4" x14ac:dyDescent="0.2">
      <c r="A63" s="2" t="s">
        <v>80</v>
      </c>
      <c r="B63" s="717">
        <v>640</v>
      </c>
      <c r="C63" s="714">
        <v>0.70381551980972301</v>
      </c>
      <c r="D63" s="714">
        <v>0.29618448019027699</v>
      </c>
    </row>
    <row r="64" spans="1:4" x14ac:dyDescent="0.2">
      <c r="A64" s="2" t="s">
        <v>81</v>
      </c>
      <c r="B64" s="717">
        <v>26</v>
      </c>
      <c r="C64" s="714" t="s">
        <v>1</v>
      </c>
      <c r="D64" s="714" t="s">
        <v>1</v>
      </c>
    </row>
    <row r="65" spans="1:4" x14ac:dyDescent="0.2">
      <c r="A65" s="2" t="s">
        <v>82</v>
      </c>
      <c r="B65" s="717">
        <v>47</v>
      </c>
      <c r="C65" s="714">
        <v>0.86735832691192605</v>
      </c>
      <c r="D65" s="714">
        <v>0.13264165818691301</v>
      </c>
    </row>
    <row r="66" spans="1:4" x14ac:dyDescent="0.2">
      <c r="A66" s="2" t="s">
        <v>83</v>
      </c>
      <c r="B66" s="717">
        <v>85</v>
      </c>
      <c r="C66" s="714">
        <v>0.880079865455627</v>
      </c>
      <c r="D66" s="714">
        <v>0.119920141994953</v>
      </c>
    </row>
    <row r="67" spans="1:4" x14ac:dyDescent="0.2">
      <c r="A67" s="5" t="s">
        <v>84</v>
      </c>
      <c r="B67" s="716" t="s">
        <v>1</v>
      </c>
      <c r="C67" s="713" t="s">
        <v>1</v>
      </c>
      <c r="D67" s="713" t="s">
        <v>1</v>
      </c>
    </row>
    <row r="68" spans="1:4" x14ac:dyDescent="0.2">
      <c r="A68" s="2" t="s">
        <v>85</v>
      </c>
      <c r="B68" s="717">
        <v>722</v>
      </c>
      <c r="C68" s="714">
        <v>0.74059057235717796</v>
      </c>
      <c r="D68" s="714">
        <v>0.25940942764282199</v>
      </c>
    </row>
    <row r="69" spans="1:4" x14ac:dyDescent="0.2">
      <c r="A69" s="2" t="s">
        <v>86</v>
      </c>
      <c r="B69" s="717">
        <v>13</v>
      </c>
      <c r="C69" s="714" t="s">
        <v>1</v>
      </c>
      <c r="D69" s="714" t="s">
        <v>1</v>
      </c>
    </row>
    <row r="70" spans="1:4" x14ac:dyDescent="0.2">
      <c r="A70" s="2" t="s">
        <v>87</v>
      </c>
      <c r="B70" s="717">
        <v>65</v>
      </c>
      <c r="C70" s="714">
        <v>0.71236234903335605</v>
      </c>
      <c r="D70" s="714">
        <v>0.28763765096664401</v>
      </c>
    </row>
    <row r="71" spans="1:4" x14ac:dyDescent="0.2">
      <c r="A71" s="2" t="s">
        <v>88</v>
      </c>
      <c r="B71" s="717">
        <v>6</v>
      </c>
      <c r="C71" s="714" t="s">
        <v>1</v>
      </c>
      <c r="D71" s="714" t="s">
        <v>1</v>
      </c>
    </row>
    <row r="72" spans="1:4" x14ac:dyDescent="0.2">
      <c r="A72" s="5" t="s">
        <v>89</v>
      </c>
      <c r="B72" s="716" t="s">
        <v>1</v>
      </c>
      <c r="C72" s="713" t="s">
        <v>1</v>
      </c>
      <c r="D72" s="713" t="s">
        <v>1</v>
      </c>
    </row>
    <row r="73" spans="1:4" x14ac:dyDescent="0.2">
      <c r="A73" s="2" t="s">
        <v>89</v>
      </c>
      <c r="B73" s="717">
        <v>677</v>
      </c>
      <c r="C73" s="714">
        <v>0.72400230169296298</v>
      </c>
      <c r="D73" s="714">
        <v>0.27599772810936002</v>
      </c>
    </row>
    <row r="74" spans="1:4" x14ac:dyDescent="0.2">
      <c r="A74" s="2" t="s">
        <v>90</v>
      </c>
      <c r="B74" s="717">
        <v>128</v>
      </c>
      <c r="C74" s="714">
        <v>0.82497930526733398</v>
      </c>
      <c r="D74" s="714">
        <v>0.17502067983150499</v>
      </c>
    </row>
    <row r="75" spans="1:4" x14ac:dyDescent="0.2">
      <c r="A75" s="5" t="s">
        <v>91</v>
      </c>
      <c r="B75" s="716" t="s">
        <v>1</v>
      </c>
      <c r="C75" s="713" t="s">
        <v>1</v>
      </c>
      <c r="D75" s="713" t="s">
        <v>1</v>
      </c>
    </row>
    <row r="76" spans="1:4" x14ac:dyDescent="0.2">
      <c r="A76" s="2" t="s">
        <v>92</v>
      </c>
      <c r="B76" s="717">
        <v>368</v>
      </c>
      <c r="C76" s="714">
        <v>0.73591071367263805</v>
      </c>
      <c r="D76" s="714">
        <v>0.26408925652504001</v>
      </c>
    </row>
    <row r="77" spans="1:4" x14ac:dyDescent="0.2">
      <c r="A77" s="2" t="s">
        <v>93</v>
      </c>
      <c r="B77" s="717">
        <v>151</v>
      </c>
      <c r="C77" s="714">
        <v>0.81280517578125</v>
      </c>
      <c r="D77" s="714">
        <v>0.187194794416428</v>
      </c>
    </row>
    <row r="78" spans="1:4" x14ac:dyDescent="0.2">
      <c r="A78" s="2" t="s">
        <v>94</v>
      </c>
      <c r="B78" s="717">
        <v>282</v>
      </c>
      <c r="C78" s="714">
        <v>0.68423658609390303</v>
      </c>
      <c r="D78" s="714">
        <v>0.31576344370842002</v>
      </c>
    </row>
    <row r="79" spans="1:4" x14ac:dyDescent="0.2">
      <c r="A79" s="5" t="s">
        <v>95</v>
      </c>
      <c r="B79" s="716" t="s">
        <v>1</v>
      </c>
      <c r="C79" s="713" t="s">
        <v>1</v>
      </c>
      <c r="D79" s="713" t="s">
        <v>1</v>
      </c>
    </row>
    <row r="80" spans="1:4" x14ac:dyDescent="0.2">
      <c r="A80" s="2" t="s">
        <v>96</v>
      </c>
      <c r="B80" s="717">
        <v>188</v>
      </c>
      <c r="C80" s="714">
        <v>0.704789638519287</v>
      </c>
      <c r="D80" s="714">
        <v>0.295210361480713</v>
      </c>
    </row>
    <row r="81" spans="1:4" x14ac:dyDescent="0.2">
      <c r="A81" s="2" t="s">
        <v>97</v>
      </c>
      <c r="B81" s="717">
        <v>137</v>
      </c>
      <c r="C81" s="714">
        <v>0.73763096332550004</v>
      </c>
      <c r="D81" s="714">
        <v>0.26236900687217701</v>
      </c>
    </row>
    <row r="82" spans="1:4" x14ac:dyDescent="0.2">
      <c r="A82" s="2" t="s">
        <v>98</v>
      </c>
      <c r="B82" s="717">
        <v>31</v>
      </c>
      <c r="C82" s="714">
        <v>0.54741102457046498</v>
      </c>
      <c r="D82" s="714">
        <v>0.45258900523185702</v>
      </c>
    </row>
    <row r="83" spans="1:4" x14ac:dyDescent="0.2">
      <c r="A83" s="2" t="s">
        <v>99</v>
      </c>
      <c r="B83" s="717">
        <v>99</v>
      </c>
      <c r="C83" s="714">
        <v>0.71684867143631004</v>
      </c>
      <c r="D83" s="714">
        <v>0.28315132856369002</v>
      </c>
    </row>
    <row r="84" spans="1:4" x14ac:dyDescent="0.2">
      <c r="A84" s="2" t="s">
        <v>100</v>
      </c>
      <c r="B84" s="717">
        <v>39</v>
      </c>
      <c r="C84" s="714">
        <v>0.64894157648086503</v>
      </c>
      <c r="D84" s="714">
        <v>0.35105842351913502</v>
      </c>
    </row>
    <row r="85" spans="1:4" x14ac:dyDescent="0.2">
      <c r="A85" s="2" t="s">
        <v>101</v>
      </c>
      <c r="B85" s="717">
        <v>75</v>
      </c>
      <c r="C85" s="714">
        <v>0.84812647104263295</v>
      </c>
      <c r="D85" s="714">
        <v>0.151873543858528</v>
      </c>
    </row>
    <row r="86" spans="1:4" x14ac:dyDescent="0.2">
      <c r="A86" s="2" t="s">
        <v>102</v>
      </c>
      <c r="B86" s="717">
        <v>30</v>
      </c>
      <c r="C86" s="714">
        <v>0.65914767980575595</v>
      </c>
      <c r="D86" s="714">
        <v>0.340852320194244</v>
      </c>
    </row>
    <row r="87" spans="1:4" x14ac:dyDescent="0.2">
      <c r="A87" s="2" t="s">
        <v>103</v>
      </c>
      <c r="B87" s="717">
        <v>38</v>
      </c>
      <c r="C87" s="714">
        <v>0.86074703931808505</v>
      </c>
      <c r="D87" s="714">
        <v>0.13925296068191501</v>
      </c>
    </row>
    <row r="88" spans="1:4" x14ac:dyDescent="0.2">
      <c r="A88" s="2" t="s">
        <v>104</v>
      </c>
      <c r="B88" s="717">
        <v>157</v>
      </c>
      <c r="C88" s="714">
        <v>0.76743334531784102</v>
      </c>
      <c r="D88" s="714">
        <v>0.23256666958332101</v>
      </c>
    </row>
    <row r="89" spans="1:4" x14ac:dyDescent="0.2">
      <c r="A89" s="5" t="s">
        <v>105</v>
      </c>
      <c r="B89" s="716" t="s">
        <v>1</v>
      </c>
      <c r="C89" s="713" t="s">
        <v>1</v>
      </c>
      <c r="D89" s="713" t="s">
        <v>1</v>
      </c>
    </row>
    <row r="90" spans="1:4" x14ac:dyDescent="0.2">
      <c r="A90" s="2" t="s">
        <v>106</v>
      </c>
      <c r="B90" s="717">
        <v>96</v>
      </c>
      <c r="C90" s="714">
        <v>0.63391852378845204</v>
      </c>
      <c r="D90" s="714">
        <v>0.36608150601387002</v>
      </c>
    </row>
    <row r="91" spans="1:4" x14ac:dyDescent="0.2">
      <c r="A91" s="2" t="s">
        <v>107</v>
      </c>
      <c r="B91" s="717">
        <v>207</v>
      </c>
      <c r="C91" s="714">
        <v>0.73379325866699197</v>
      </c>
      <c r="D91" s="714">
        <v>0.26620674133300798</v>
      </c>
    </row>
    <row r="92" spans="1:4" x14ac:dyDescent="0.2">
      <c r="A92" s="2" t="s">
        <v>108</v>
      </c>
      <c r="B92" s="717">
        <v>378</v>
      </c>
      <c r="C92" s="714">
        <v>0.76395523548126198</v>
      </c>
      <c r="D92" s="714">
        <v>0.23604474961757699</v>
      </c>
    </row>
    <row r="93" spans="1:4" x14ac:dyDescent="0.2">
      <c r="A93" s="2" t="s">
        <v>109</v>
      </c>
      <c r="B93" s="717">
        <v>73</v>
      </c>
      <c r="C93" s="714">
        <v>0.825353503227234</v>
      </c>
      <c r="D93" s="714">
        <v>0.174646481871605</v>
      </c>
    </row>
    <row r="94" spans="1:4" x14ac:dyDescent="0.2">
      <c r="A94" s="5" t="s">
        <v>110</v>
      </c>
      <c r="B94" s="716" t="s">
        <v>1</v>
      </c>
      <c r="C94" s="713" t="s">
        <v>1</v>
      </c>
      <c r="D94" s="713" t="s">
        <v>1</v>
      </c>
    </row>
    <row r="95" spans="1:4" x14ac:dyDescent="0.2">
      <c r="A95" s="2" t="s">
        <v>106</v>
      </c>
      <c r="B95" s="717">
        <v>159</v>
      </c>
      <c r="C95" s="714">
        <v>0.62996590137481701</v>
      </c>
      <c r="D95" s="714">
        <v>0.37003409862518299</v>
      </c>
    </row>
    <row r="96" spans="1:4" x14ac:dyDescent="0.2">
      <c r="A96" s="2" t="s">
        <v>107</v>
      </c>
      <c r="B96" s="717">
        <v>248</v>
      </c>
      <c r="C96" s="714">
        <v>0.79189640283584595</v>
      </c>
      <c r="D96" s="714">
        <v>0.208103612065315</v>
      </c>
    </row>
    <row r="97" spans="1:4" x14ac:dyDescent="0.2">
      <c r="A97" s="2" t="s">
        <v>108</v>
      </c>
      <c r="B97" s="717">
        <v>306</v>
      </c>
      <c r="C97" s="714">
        <v>0.75698447227478005</v>
      </c>
      <c r="D97" s="714">
        <v>0.243015542626381</v>
      </c>
    </row>
    <row r="98" spans="1:4" x14ac:dyDescent="0.2">
      <c r="A98" s="2" t="s">
        <v>109</v>
      </c>
      <c r="B98" s="717">
        <v>41</v>
      </c>
      <c r="C98" s="714">
        <v>0.78633177280426003</v>
      </c>
      <c r="D98" s="714">
        <v>0.213668256998062</v>
      </c>
    </row>
    <row r="99" spans="1:4" x14ac:dyDescent="0.2">
      <c r="A99" s="5" t="s">
        <v>111</v>
      </c>
      <c r="B99" s="716" t="s">
        <v>1</v>
      </c>
      <c r="C99" s="713" t="s">
        <v>1</v>
      </c>
      <c r="D99" s="713" t="s">
        <v>1</v>
      </c>
    </row>
    <row r="100" spans="1:4" x14ac:dyDescent="0.2">
      <c r="A100" s="2" t="s">
        <v>112</v>
      </c>
      <c r="B100" s="717">
        <v>58</v>
      </c>
      <c r="C100" s="714">
        <v>0.72390955686569203</v>
      </c>
      <c r="D100" s="714">
        <v>0.27609047293663003</v>
      </c>
    </row>
    <row r="101" spans="1:4" x14ac:dyDescent="0.2">
      <c r="A101" s="2" t="s">
        <v>113</v>
      </c>
      <c r="B101" s="717">
        <v>181</v>
      </c>
      <c r="C101" s="714">
        <v>0.80302190780639604</v>
      </c>
      <c r="D101" s="714">
        <v>0.19697810709476499</v>
      </c>
    </row>
    <row r="102" spans="1:4" x14ac:dyDescent="0.2">
      <c r="A102" s="2" t="s">
        <v>114</v>
      </c>
      <c r="B102" s="717">
        <v>203</v>
      </c>
      <c r="C102" s="714">
        <v>0.83628797531127896</v>
      </c>
      <c r="D102" s="714">
        <v>0.16371203958988201</v>
      </c>
    </row>
    <row r="103" spans="1:4" x14ac:dyDescent="0.2">
      <c r="A103" s="2" t="s">
        <v>115</v>
      </c>
      <c r="B103" s="717">
        <v>126</v>
      </c>
      <c r="C103" s="714">
        <v>0.81831115484237704</v>
      </c>
      <c r="D103" s="714">
        <v>0.18168883025646199</v>
      </c>
    </row>
    <row r="104" spans="1:4" x14ac:dyDescent="0.2">
      <c r="A104" s="2" t="s">
        <v>116</v>
      </c>
      <c r="B104" s="717">
        <v>98</v>
      </c>
      <c r="C104" s="714">
        <v>0.63033473491668701</v>
      </c>
      <c r="D104" s="714">
        <v>0.36966529488563499</v>
      </c>
    </row>
    <row r="105" spans="1:4" x14ac:dyDescent="0.2">
      <c r="A105" s="2" t="s">
        <v>117</v>
      </c>
      <c r="B105" s="717">
        <v>90</v>
      </c>
      <c r="C105" s="714">
        <v>0.49443596601486201</v>
      </c>
      <c r="D105" s="714">
        <v>0.50556403398513805</v>
      </c>
    </row>
    <row r="106" spans="1:4" x14ac:dyDescent="0.2">
      <c r="A106" s="2" t="s">
        <v>118</v>
      </c>
      <c r="B106" s="717">
        <v>46</v>
      </c>
      <c r="C106" s="714">
        <v>0.46615430712699901</v>
      </c>
      <c r="D106" s="714">
        <v>0.53384566307067904</v>
      </c>
    </row>
    <row r="107" spans="1:4" x14ac:dyDescent="0.2">
      <c r="A107" s="5" t="s">
        <v>111</v>
      </c>
      <c r="B107" s="716" t="s">
        <v>1</v>
      </c>
      <c r="C107" s="713" t="s">
        <v>1</v>
      </c>
      <c r="D107" s="713" t="s">
        <v>1</v>
      </c>
    </row>
    <row r="108" spans="1:4" x14ac:dyDescent="0.2">
      <c r="A108" s="2" t="s">
        <v>119</v>
      </c>
      <c r="B108" s="717">
        <v>239</v>
      </c>
      <c r="C108" s="714">
        <v>0.77648133039474498</v>
      </c>
      <c r="D108" s="714">
        <v>0.22351866960525499</v>
      </c>
    </row>
    <row r="109" spans="1:4" x14ac:dyDescent="0.2">
      <c r="A109" s="2" t="s">
        <v>120</v>
      </c>
      <c r="B109" s="717">
        <v>272</v>
      </c>
      <c r="C109" s="714">
        <v>0.82021850347518899</v>
      </c>
      <c r="D109" s="714">
        <v>0.17978151142597201</v>
      </c>
    </row>
    <row r="110" spans="1:4" x14ac:dyDescent="0.2">
      <c r="A110" s="2" t="s">
        <v>121</v>
      </c>
      <c r="B110" s="717">
        <v>155</v>
      </c>
      <c r="C110" s="714">
        <v>0.70750272274017301</v>
      </c>
      <c r="D110" s="714">
        <v>0.29249724745750399</v>
      </c>
    </row>
    <row r="111" spans="1:4" x14ac:dyDescent="0.2">
      <c r="A111" s="2" t="s">
        <v>122</v>
      </c>
      <c r="B111" s="717">
        <v>136</v>
      </c>
      <c r="C111" s="714">
        <v>0.48488906025886502</v>
      </c>
      <c r="D111" s="714">
        <v>0.51511096954345703</v>
      </c>
    </row>
    <row r="112" spans="1:4" x14ac:dyDescent="0.2">
      <c r="A112" s="5" t="s">
        <v>111</v>
      </c>
      <c r="B112" s="716" t="s">
        <v>1</v>
      </c>
      <c r="C112" s="713" t="s">
        <v>1</v>
      </c>
      <c r="D112" s="713" t="s">
        <v>1</v>
      </c>
    </row>
    <row r="113" spans="1:4" x14ac:dyDescent="0.2">
      <c r="A113" s="2" t="s">
        <v>119</v>
      </c>
      <c r="B113" s="717">
        <v>239</v>
      </c>
      <c r="C113" s="714">
        <v>0.77648133039474498</v>
      </c>
      <c r="D113" s="714">
        <v>0.22351866960525499</v>
      </c>
    </row>
    <row r="114" spans="1:4" x14ac:dyDescent="0.2">
      <c r="A114" s="2" t="s">
        <v>123</v>
      </c>
      <c r="B114" s="717">
        <v>329</v>
      </c>
      <c r="C114" s="714">
        <v>0.82921469211578402</v>
      </c>
      <c r="D114" s="714">
        <v>0.170785322785378</v>
      </c>
    </row>
    <row r="115" spans="1:4" x14ac:dyDescent="0.2">
      <c r="A115" s="2" t="s">
        <v>124</v>
      </c>
      <c r="B115" s="717">
        <v>234</v>
      </c>
      <c r="C115" s="714">
        <v>0.56364911794662498</v>
      </c>
      <c r="D115" s="714">
        <v>0.43635088205337502</v>
      </c>
    </row>
    <row r="116" spans="1:4" x14ac:dyDescent="0.2">
      <c r="A116" s="5" t="s">
        <v>125</v>
      </c>
      <c r="B116" s="716" t="s">
        <v>1</v>
      </c>
      <c r="C116" s="713" t="s">
        <v>1</v>
      </c>
      <c r="D116" s="713" t="s">
        <v>1</v>
      </c>
    </row>
    <row r="117" spans="1:4" x14ac:dyDescent="0.2">
      <c r="A117" s="2" t="s">
        <v>126</v>
      </c>
      <c r="B117" s="717">
        <v>116</v>
      </c>
      <c r="C117" s="714">
        <v>0.62833815813064597</v>
      </c>
      <c r="D117" s="714">
        <v>0.37166184186935403</v>
      </c>
    </row>
    <row r="118" spans="1:4" x14ac:dyDescent="0.2">
      <c r="A118" s="2" t="s">
        <v>127</v>
      </c>
      <c r="B118" s="717">
        <v>28</v>
      </c>
      <c r="C118" s="714" t="s">
        <v>1</v>
      </c>
      <c r="D118" s="714" t="s">
        <v>1</v>
      </c>
    </row>
    <row r="119" spans="1:4" x14ac:dyDescent="0.2">
      <c r="A119" s="2" t="s">
        <v>128</v>
      </c>
      <c r="B119" s="717">
        <v>50</v>
      </c>
      <c r="C119" s="714">
        <v>0.70502161979675304</v>
      </c>
      <c r="D119" s="714">
        <v>0.29497841000556901</v>
      </c>
    </row>
    <row r="120" spans="1:4" x14ac:dyDescent="0.2">
      <c r="A120" s="2" t="s">
        <v>129</v>
      </c>
      <c r="B120" s="717">
        <v>109</v>
      </c>
      <c r="C120" s="714">
        <v>0.79057568311691295</v>
      </c>
      <c r="D120" s="714">
        <v>0.20942431688308699</v>
      </c>
    </row>
    <row r="121" spans="1:4" x14ac:dyDescent="0.2">
      <c r="A121" s="2" t="s">
        <v>130</v>
      </c>
      <c r="B121" s="717">
        <v>105</v>
      </c>
      <c r="C121" s="714">
        <v>0.78261590003967296</v>
      </c>
      <c r="D121" s="714">
        <v>0.21738412976265001</v>
      </c>
    </row>
    <row r="122" spans="1:4" x14ac:dyDescent="0.2">
      <c r="A122" s="2" t="s">
        <v>131</v>
      </c>
      <c r="B122" s="717">
        <v>80</v>
      </c>
      <c r="C122" s="714">
        <v>0.76526129245758101</v>
      </c>
      <c r="D122" s="714">
        <v>0.23473869264125799</v>
      </c>
    </row>
    <row r="123" spans="1:4" x14ac:dyDescent="0.2">
      <c r="A123" s="2" t="s">
        <v>132</v>
      </c>
      <c r="B123" s="717">
        <v>35</v>
      </c>
      <c r="C123" s="714">
        <v>0.83195245265960704</v>
      </c>
      <c r="D123" s="714">
        <v>0.16804754734039301</v>
      </c>
    </row>
    <row r="124" spans="1:4" x14ac:dyDescent="0.2">
      <c r="A124" s="3" t="s">
        <v>133</v>
      </c>
      <c r="B124" s="718">
        <v>231</v>
      </c>
      <c r="C124" s="715">
        <v>0.75582754611969005</v>
      </c>
      <c r="D124" s="715">
        <v>0.24417245388031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410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22" t="s">
        <v>1</v>
      </c>
      <c r="C6" s="719" t="s">
        <v>1</v>
      </c>
      <c r="D6" s="719" t="s">
        <v>1</v>
      </c>
    </row>
    <row r="7" spans="1:4" x14ac:dyDescent="0.2">
      <c r="A7" s="2" t="s">
        <v>26</v>
      </c>
      <c r="B7" s="723">
        <v>961</v>
      </c>
      <c r="C7" s="720">
        <v>0.94366621971130404</v>
      </c>
      <c r="D7" s="720">
        <v>5.6333757936954498E-2</v>
      </c>
    </row>
    <row r="8" spans="1:4" x14ac:dyDescent="0.2">
      <c r="A8" s="5" t="s">
        <v>27</v>
      </c>
      <c r="B8" s="722" t="s">
        <v>1</v>
      </c>
      <c r="C8" s="719" t="s">
        <v>1</v>
      </c>
      <c r="D8" s="719" t="s">
        <v>1</v>
      </c>
    </row>
    <row r="9" spans="1:4" x14ac:dyDescent="0.2">
      <c r="A9" s="2" t="s">
        <v>28</v>
      </c>
      <c r="B9" s="723">
        <v>334</v>
      </c>
      <c r="C9" s="720">
        <v>0.95997971296310403</v>
      </c>
      <c r="D9" s="720">
        <v>4.0020290762186099E-2</v>
      </c>
    </row>
    <row r="10" spans="1:4" x14ac:dyDescent="0.2">
      <c r="A10" s="2" t="s">
        <v>29</v>
      </c>
      <c r="B10" s="723">
        <v>43</v>
      </c>
      <c r="C10" s="720">
        <v>0.94859415292739901</v>
      </c>
      <c r="D10" s="720">
        <v>5.1405854523181901E-2</v>
      </c>
    </row>
    <row r="11" spans="1:4" x14ac:dyDescent="0.2">
      <c r="A11" s="2" t="s">
        <v>30</v>
      </c>
      <c r="B11" s="723">
        <v>137</v>
      </c>
      <c r="C11" s="720">
        <v>0.96269953250884999</v>
      </c>
      <c r="D11" s="720">
        <v>3.7300456315279E-2</v>
      </c>
    </row>
    <row r="12" spans="1:4" x14ac:dyDescent="0.2">
      <c r="A12" s="2" t="s">
        <v>31</v>
      </c>
      <c r="B12" s="723">
        <v>172</v>
      </c>
      <c r="C12" s="720">
        <v>0.96598851680755604</v>
      </c>
      <c r="D12" s="720">
        <v>3.4011501818895298E-2</v>
      </c>
    </row>
    <row r="13" spans="1:4" x14ac:dyDescent="0.2">
      <c r="A13" s="2" t="s">
        <v>32</v>
      </c>
      <c r="B13" s="723">
        <v>79</v>
      </c>
      <c r="C13" s="720">
        <v>0.88838219642639205</v>
      </c>
      <c r="D13" s="720">
        <v>0.111617788672447</v>
      </c>
    </row>
    <row r="14" spans="1:4" x14ac:dyDescent="0.2">
      <c r="A14" s="2" t="s">
        <v>33</v>
      </c>
      <c r="B14" s="723">
        <v>164</v>
      </c>
      <c r="C14" s="720">
        <v>0.91916370391845703</v>
      </c>
      <c r="D14" s="720">
        <v>8.0836273729801206E-2</v>
      </c>
    </row>
    <row r="15" spans="1:4" x14ac:dyDescent="0.2">
      <c r="A15" s="5" t="s">
        <v>34</v>
      </c>
      <c r="B15" s="722" t="s">
        <v>1</v>
      </c>
      <c r="C15" s="719" t="s">
        <v>1</v>
      </c>
      <c r="D15" s="719" t="s">
        <v>1</v>
      </c>
    </row>
    <row r="16" spans="1:4" x14ac:dyDescent="0.2">
      <c r="A16" s="2" t="s">
        <v>35</v>
      </c>
      <c r="B16" s="723">
        <v>615</v>
      </c>
      <c r="C16" s="720">
        <v>0.94969767332077004</v>
      </c>
      <c r="D16" s="720">
        <v>5.0302334129810299E-2</v>
      </c>
    </row>
    <row r="17" spans="1:4" x14ac:dyDescent="0.2">
      <c r="A17" s="2" t="s">
        <v>36</v>
      </c>
      <c r="B17" s="723">
        <v>41</v>
      </c>
      <c r="C17" s="720">
        <v>0.99434542655944802</v>
      </c>
      <c r="D17" s="720">
        <v>5.6545767001807698E-3</v>
      </c>
    </row>
    <row r="18" spans="1:4" x14ac:dyDescent="0.2">
      <c r="A18" s="2" t="s">
        <v>37</v>
      </c>
      <c r="B18" s="723">
        <v>231</v>
      </c>
      <c r="C18" s="720">
        <v>0.91530972719192505</v>
      </c>
      <c r="D18" s="720">
        <v>8.4690257906913799E-2</v>
      </c>
    </row>
    <row r="19" spans="1:4" x14ac:dyDescent="0.2">
      <c r="A19" s="2" t="s">
        <v>38</v>
      </c>
      <c r="B19" s="723">
        <v>52</v>
      </c>
      <c r="C19" s="720">
        <v>0.97220790386199996</v>
      </c>
      <c r="D19" s="720">
        <v>2.77920924127102E-2</v>
      </c>
    </row>
    <row r="20" spans="1:4" x14ac:dyDescent="0.2">
      <c r="A20" s="5" t="s">
        <v>39</v>
      </c>
      <c r="B20" s="722" t="s">
        <v>1</v>
      </c>
      <c r="C20" s="719" t="s">
        <v>1</v>
      </c>
      <c r="D20" s="719" t="s">
        <v>1</v>
      </c>
    </row>
    <row r="21" spans="1:4" x14ac:dyDescent="0.2">
      <c r="A21" s="2" t="s">
        <v>35</v>
      </c>
      <c r="B21" s="723">
        <v>615</v>
      </c>
      <c r="C21" s="720">
        <v>0.94969767332077004</v>
      </c>
      <c r="D21" s="720">
        <v>5.0302334129810299E-2</v>
      </c>
    </row>
    <row r="22" spans="1:4" x14ac:dyDescent="0.2">
      <c r="A22" s="2" t="s">
        <v>40</v>
      </c>
      <c r="B22" s="723">
        <v>19</v>
      </c>
      <c r="C22" s="720" t="s">
        <v>1</v>
      </c>
      <c r="D22" s="720" t="s">
        <v>1</v>
      </c>
    </row>
    <row r="23" spans="1:4" x14ac:dyDescent="0.2">
      <c r="A23" s="2" t="s">
        <v>41</v>
      </c>
      <c r="B23" s="723">
        <v>19</v>
      </c>
      <c r="C23" s="720" t="s">
        <v>1</v>
      </c>
      <c r="D23" s="720" t="s">
        <v>1</v>
      </c>
    </row>
    <row r="24" spans="1:4" x14ac:dyDescent="0.2">
      <c r="A24" s="2" t="s">
        <v>42</v>
      </c>
      <c r="B24" s="723">
        <v>3</v>
      </c>
      <c r="C24" s="720" t="s">
        <v>1</v>
      </c>
      <c r="D24" s="720" t="s">
        <v>1</v>
      </c>
    </row>
    <row r="25" spans="1:4" x14ac:dyDescent="0.2">
      <c r="A25" s="2" t="s">
        <v>43</v>
      </c>
      <c r="B25" s="723">
        <v>2</v>
      </c>
      <c r="C25" s="720" t="s">
        <v>1</v>
      </c>
      <c r="D25" s="720" t="s">
        <v>1</v>
      </c>
    </row>
    <row r="26" spans="1:4" x14ac:dyDescent="0.2">
      <c r="A26" s="2" t="s">
        <v>37</v>
      </c>
      <c r="B26" s="723">
        <v>231</v>
      </c>
      <c r="C26" s="720">
        <v>0.91530972719192505</v>
      </c>
      <c r="D26" s="720">
        <v>8.4690257906913799E-2</v>
      </c>
    </row>
    <row r="27" spans="1:4" x14ac:dyDescent="0.2">
      <c r="A27" s="2" t="s">
        <v>44</v>
      </c>
      <c r="B27" s="723">
        <v>7</v>
      </c>
      <c r="C27" s="720" t="s">
        <v>1</v>
      </c>
      <c r="D27" s="720" t="s">
        <v>1</v>
      </c>
    </row>
    <row r="28" spans="1:4" x14ac:dyDescent="0.2">
      <c r="A28" s="2" t="s">
        <v>45</v>
      </c>
      <c r="B28" s="723">
        <v>43</v>
      </c>
      <c r="C28" s="720">
        <v>0.96631240844726596</v>
      </c>
      <c r="D28" s="720">
        <v>3.36876139044762E-2</v>
      </c>
    </row>
    <row r="29" spans="1:4" x14ac:dyDescent="0.2">
      <c r="A29" s="5" t="s">
        <v>46</v>
      </c>
      <c r="B29" s="722" t="s">
        <v>1</v>
      </c>
      <c r="C29" s="719" t="s">
        <v>1</v>
      </c>
      <c r="D29" s="719" t="s">
        <v>1</v>
      </c>
    </row>
    <row r="30" spans="1:4" x14ac:dyDescent="0.2">
      <c r="A30" s="2" t="s">
        <v>47</v>
      </c>
      <c r="B30" s="723">
        <v>60</v>
      </c>
      <c r="C30" s="720">
        <v>0.93459653854370095</v>
      </c>
      <c r="D30" s="720">
        <v>6.5403483808040605E-2</v>
      </c>
    </row>
    <row r="31" spans="1:4" x14ac:dyDescent="0.2">
      <c r="A31" s="2" t="s">
        <v>48</v>
      </c>
      <c r="B31" s="723">
        <v>238</v>
      </c>
      <c r="C31" s="720">
        <v>0.96314907073974598</v>
      </c>
      <c r="D31" s="720">
        <v>3.6850918084382997E-2</v>
      </c>
    </row>
    <row r="32" spans="1:4" x14ac:dyDescent="0.2">
      <c r="A32" s="2" t="s">
        <v>49</v>
      </c>
      <c r="B32" s="723">
        <v>178</v>
      </c>
      <c r="C32" s="720">
        <v>0.95174902677536</v>
      </c>
      <c r="D32" s="720">
        <v>4.8250958323478699E-2</v>
      </c>
    </row>
    <row r="33" spans="1:4" x14ac:dyDescent="0.2">
      <c r="A33" s="2" t="s">
        <v>50</v>
      </c>
      <c r="B33" s="723">
        <v>418</v>
      </c>
      <c r="C33" s="720">
        <v>0.94701141119003296</v>
      </c>
      <c r="D33" s="720">
        <v>5.2988592535257298E-2</v>
      </c>
    </row>
    <row r="34" spans="1:4" x14ac:dyDescent="0.2">
      <c r="A34" s="5" t="s">
        <v>51</v>
      </c>
      <c r="B34" s="722" t="s">
        <v>1</v>
      </c>
      <c r="C34" s="719" t="s">
        <v>1</v>
      </c>
      <c r="D34" s="719" t="s">
        <v>1</v>
      </c>
    </row>
    <row r="35" spans="1:4" x14ac:dyDescent="0.2">
      <c r="A35" s="2" t="s">
        <v>52</v>
      </c>
      <c r="B35" s="723">
        <v>323</v>
      </c>
      <c r="C35" s="720">
        <v>0.95080155134201005</v>
      </c>
      <c r="D35" s="720">
        <v>4.91984710097313E-2</v>
      </c>
    </row>
    <row r="36" spans="1:4" x14ac:dyDescent="0.2">
      <c r="A36" s="2" t="s">
        <v>53</v>
      </c>
      <c r="B36" s="723">
        <v>403</v>
      </c>
      <c r="C36" s="720">
        <v>0.939894318580627</v>
      </c>
      <c r="D36" s="720">
        <v>6.0105655342340497E-2</v>
      </c>
    </row>
    <row r="37" spans="1:4" x14ac:dyDescent="0.2">
      <c r="A37" s="2" t="s">
        <v>54</v>
      </c>
      <c r="B37" s="723">
        <v>120</v>
      </c>
      <c r="C37" s="720">
        <v>0.92411273717880205</v>
      </c>
      <c r="D37" s="720">
        <v>7.5887233018875094E-2</v>
      </c>
    </row>
    <row r="38" spans="1:4" x14ac:dyDescent="0.2">
      <c r="A38" s="2" t="s">
        <v>55</v>
      </c>
      <c r="B38" s="723">
        <v>107</v>
      </c>
      <c r="C38" s="720">
        <v>0.95183598995208696</v>
      </c>
      <c r="D38" s="720">
        <v>4.8163998872041702E-2</v>
      </c>
    </row>
    <row r="39" spans="1:4" x14ac:dyDescent="0.2">
      <c r="A39" s="5" t="s">
        <v>56</v>
      </c>
      <c r="B39" s="722" t="s">
        <v>1</v>
      </c>
      <c r="C39" s="719" t="s">
        <v>1</v>
      </c>
      <c r="D39" s="719" t="s">
        <v>1</v>
      </c>
    </row>
    <row r="40" spans="1:4" x14ac:dyDescent="0.2">
      <c r="A40" s="2" t="s">
        <v>57</v>
      </c>
      <c r="B40" s="723">
        <v>836</v>
      </c>
      <c r="C40" s="720">
        <v>0.94407939910888705</v>
      </c>
      <c r="D40" s="720">
        <v>5.5920600891113302E-2</v>
      </c>
    </row>
    <row r="41" spans="1:4" x14ac:dyDescent="0.2">
      <c r="A41" s="2" t="s">
        <v>58</v>
      </c>
      <c r="B41" s="723">
        <v>99</v>
      </c>
      <c r="C41" s="720">
        <v>0.94003897905349698</v>
      </c>
      <c r="D41" s="720">
        <v>5.9960991144180298E-2</v>
      </c>
    </row>
    <row r="42" spans="1:4" x14ac:dyDescent="0.2">
      <c r="A42" s="5" t="s">
        <v>59</v>
      </c>
      <c r="B42" s="722" t="s">
        <v>1</v>
      </c>
      <c r="C42" s="719" t="s">
        <v>1</v>
      </c>
      <c r="D42" s="719" t="s">
        <v>1</v>
      </c>
    </row>
    <row r="43" spans="1:4" x14ac:dyDescent="0.2">
      <c r="A43" s="2" t="s">
        <v>60</v>
      </c>
      <c r="B43" s="723">
        <v>734</v>
      </c>
      <c r="C43" s="720">
        <v>0.94111442565918002</v>
      </c>
      <c r="D43" s="720">
        <v>5.8885574340820299E-2</v>
      </c>
    </row>
    <row r="44" spans="1:4" x14ac:dyDescent="0.2">
      <c r="A44" s="2" t="s">
        <v>61</v>
      </c>
      <c r="B44" s="723">
        <v>128</v>
      </c>
      <c r="C44" s="720">
        <v>0.96698170900344804</v>
      </c>
      <c r="D44" s="720">
        <v>3.30182909965515E-2</v>
      </c>
    </row>
    <row r="45" spans="1:4" x14ac:dyDescent="0.2">
      <c r="A45" s="2" t="s">
        <v>62</v>
      </c>
      <c r="B45" s="723">
        <v>83</v>
      </c>
      <c r="C45" s="720">
        <v>0.93911969661712602</v>
      </c>
      <c r="D45" s="720">
        <v>6.0880284756422001E-2</v>
      </c>
    </row>
    <row r="46" spans="1:4" x14ac:dyDescent="0.2">
      <c r="A46" s="5" t="s">
        <v>63</v>
      </c>
      <c r="B46" s="722" t="s">
        <v>1</v>
      </c>
      <c r="C46" s="719" t="s">
        <v>1</v>
      </c>
      <c r="D46" s="719" t="s">
        <v>1</v>
      </c>
    </row>
    <row r="47" spans="1:4" x14ac:dyDescent="0.2">
      <c r="A47" s="2" t="s">
        <v>64</v>
      </c>
      <c r="B47" s="723">
        <v>112</v>
      </c>
      <c r="C47" s="720">
        <v>0.98839592933654796</v>
      </c>
      <c r="D47" s="720">
        <v>1.16040464490652E-2</v>
      </c>
    </row>
    <row r="48" spans="1:4" x14ac:dyDescent="0.2">
      <c r="A48" s="2" t="s">
        <v>65</v>
      </c>
      <c r="B48" s="723">
        <v>63</v>
      </c>
      <c r="C48" s="720">
        <v>0.88901376724243197</v>
      </c>
      <c r="D48" s="720">
        <v>0.110986217856407</v>
      </c>
    </row>
    <row r="49" spans="1:4" x14ac:dyDescent="0.2">
      <c r="A49" s="2" t="s">
        <v>66</v>
      </c>
      <c r="B49" s="723">
        <v>128</v>
      </c>
      <c r="C49" s="720">
        <v>0.91329598426818803</v>
      </c>
      <c r="D49" s="720">
        <v>8.67040380835533E-2</v>
      </c>
    </row>
    <row r="50" spans="1:4" x14ac:dyDescent="0.2">
      <c r="A50" s="2" t="s">
        <v>67</v>
      </c>
      <c r="B50" s="723">
        <v>116</v>
      </c>
      <c r="C50" s="720">
        <v>0.97525936365127597</v>
      </c>
      <c r="D50" s="720">
        <v>2.47406307607889E-2</v>
      </c>
    </row>
    <row r="51" spans="1:4" x14ac:dyDescent="0.2">
      <c r="A51" s="2" t="s">
        <v>68</v>
      </c>
      <c r="B51" s="723">
        <v>126</v>
      </c>
      <c r="C51" s="720">
        <v>0.96123349666595503</v>
      </c>
      <c r="D51" s="720">
        <v>3.8766473531723002E-2</v>
      </c>
    </row>
    <row r="52" spans="1:4" x14ac:dyDescent="0.2">
      <c r="A52" s="2" t="s">
        <v>69</v>
      </c>
      <c r="B52" s="723">
        <v>95</v>
      </c>
      <c r="C52" s="720">
        <v>0.99116182327270497</v>
      </c>
      <c r="D52" s="720">
        <v>8.8381590321660007E-3</v>
      </c>
    </row>
    <row r="53" spans="1:4" x14ac:dyDescent="0.2">
      <c r="A53" s="2" t="s">
        <v>70</v>
      </c>
      <c r="B53" s="723">
        <v>53</v>
      </c>
      <c r="C53" s="720">
        <v>0.93401032686233498</v>
      </c>
      <c r="D53" s="720">
        <v>6.5989673137664795E-2</v>
      </c>
    </row>
    <row r="54" spans="1:4" x14ac:dyDescent="0.2">
      <c r="A54" s="2" t="s">
        <v>71</v>
      </c>
      <c r="B54" s="723">
        <v>90</v>
      </c>
      <c r="C54" s="720">
        <v>0.91108751296997104</v>
      </c>
      <c r="D54" s="720">
        <v>8.8912509381771102E-2</v>
      </c>
    </row>
    <row r="55" spans="1:4" x14ac:dyDescent="0.2">
      <c r="A55" s="2" t="s">
        <v>72</v>
      </c>
      <c r="B55" s="723">
        <v>52</v>
      </c>
      <c r="C55" s="720">
        <v>0.87993794679641701</v>
      </c>
      <c r="D55" s="720">
        <v>0.120062060654163</v>
      </c>
    </row>
    <row r="56" spans="1:4" x14ac:dyDescent="0.2">
      <c r="A56" s="2" t="s">
        <v>73</v>
      </c>
      <c r="B56" s="723">
        <v>126</v>
      </c>
      <c r="C56" s="720">
        <v>0.94898658990859996</v>
      </c>
      <c r="D56" s="720">
        <v>5.1013432443141903E-2</v>
      </c>
    </row>
    <row r="57" spans="1:4" x14ac:dyDescent="0.2">
      <c r="A57" s="5" t="s">
        <v>74</v>
      </c>
      <c r="B57" s="722" t="s">
        <v>1</v>
      </c>
      <c r="C57" s="719" t="s">
        <v>1</v>
      </c>
      <c r="D57" s="719" t="s">
        <v>1</v>
      </c>
    </row>
    <row r="58" spans="1:4" x14ac:dyDescent="0.2">
      <c r="A58" s="2" t="s">
        <v>75</v>
      </c>
      <c r="B58" s="723">
        <v>112</v>
      </c>
      <c r="C58" s="720">
        <v>0.98839592933654796</v>
      </c>
      <c r="D58" s="720">
        <v>1.16040464490652E-2</v>
      </c>
    </row>
    <row r="59" spans="1:4" x14ac:dyDescent="0.2">
      <c r="A59" s="2" t="s">
        <v>76</v>
      </c>
      <c r="B59" s="723">
        <v>566</v>
      </c>
      <c r="C59" s="720">
        <v>0.94580173492431596</v>
      </c>
      <c r="D59" s="720">
        <v>5.4198268800973899E-2</v>
      </c>
    </row>
    <row r="60" spans="1:4" x14ac:dyDescent="0.2">
      <c r="A60" s="2" t="s">
        <v>77</v>
      </c>
      <c r="B60" s="723">
        <v>198</v>
      </c>
      <c r="C60" s="720">
        <v>0.94414883852005005</v>
      </c>
      <c r="D60" s="720">
        <v>5.5851154029369403E-2</v>
      </c>
    </row>
    <row r="61" spans="1:4" x14ac:dyDescent="0.2">
      <c r="A61" s="2" t="s">
        <v>78</v>
      </c>
      <c r="B61" s="723">
        <v>85</v>
      </c>
      <c r="C61" s="720">
        <v>0.86361676454544101</v>
      </c>
      <c r="D61" s="720">
        <v>0.13638322055339799</v>
      </c>
    </row>
    <row r="62" spans="1:4" x14ac:dyDescent="0.2">
      <c r="A62" s="5" t="s">
        <v>79</v>
      </c>
      <c r="B62" s="722" t="s">
        <v>1</v>
      </c>
      <c r="C62" s="719" t="s">
        <v>1</v>
      </c>
      <c r="D62" s="719" t="s">
        <v>1</v>
      </c>
    </row>
    <row r="63" spans="1:4" x14ac:dyDescent="0.2">
      <c r="A63" s="2" t="s">
        <v>80</v>
      </c>
      <c r="B63" s="723">
        <v>792</v>
      </c>
      <c r="C63" s="720">
        <v>0.94667840003967296</v>
      </c>
      <c r="D63" s="720">
        <v>5.3321622312068898E-2</v>
      </c>
    </row>
    <row r="64" spans="1:4" x14ac:dyDescent="0.2">
      <c r="A64" s="2" t="s">
        <v>81</v>
      </c>
      <c r="B64" s="723">
        <v>26</v>
      </c>
      <c r="C64" s="720" t="s">
        <v>1</v>
      </c>
      <c r="D64" s="720" t="s">
        <v>1</v>
      </c>
    </row>
    <row r="65" spans="1:4" x14ac:dyDescent="0.2">
      <c r="A65" s="2" t="s">
        <v>82</v>
      </c>
      <c r="B65" s="723">
        <v>48</v>
      </c>
      <c r="C65" s="720">
        <v>0.98203033208847001</v>
      </c>
      <c r="D65" s="720">
        <v>1.7969658598303798E-2</v>
      </c>
    </row>
    <row r="66" spans="1:4" x14ac:dyDescent="0.2">
      <c r="A66" s="2" t="s">
        <v>83</v>
      </c>
      <c r="B66" s="723">
        <v>85</v>
      </c>
      <c r="C66" s="720">
        <v>0.90587455034256004</v>
      </c>
      <c r="D66" s="720">
        <v>9.4125442206859603E-2</v>
      </c>
    </row>
    <row r="67" spans="1:4" x14ac:dyDescent="0.2">
      <c r="A67" s="5" t="s">
        <v>84</v>
      </c>
      <c r="B67" s="722" t="s">
        <v>1</v>
      </c>
      <c r="C67" s="719" t="s">
        <v>1</v>
      </c>
      <c r="D67" s="719" t="s">
        <v>1</v>
      </c>
    </row>
    <row r="68" spans="1:4" x14ac:dyDescent="0.2">
      <c r="A68" s="2" t="s">
        <v>85</v>
      </c>
      <c r="B68" s="723">
        <v>868</v>
      </c>
      <c r="C68" s="720">
        <v>0.94741493463516202</v>
      </c>
      <c r="D68" s="720">
        <v>5.2585039287805599E-2</v>
      </c>
    </row>
    <row r="69" spans="1:4" x14ac:dyDescent="0.2">
      <c r="A69" s="2" t="s">
        <v>86</v>
      </c>
      <c r="B69" s="723">
        <v>13</v>
      </c>
      <c r="C69" s="720" t="s">
        <v>1</v>
      </c>
      <c r="D69" s="720" t="s">
        <v>1</v>
      </c>
    </row>
    <row r="70" spans="1:4" x14ac:dyDescent="0.2">
      <c r="A70" s="2" t="s">
        <v>87</v>
      </c>
      <c r="B70" s="723">
        <v>73</v>
      </c>
      <c r="C70" s="720">
        <v>0.90412300825118996</v>
      </c>
      <c r="D70" s="720">
        <v>9.5876984298229204E-2</v>
      </c>
    </row>
    <row r="71" spans="1:4" x14ac:dyDescent="0.2">
      <c r="A71" s="2" t="s">
        <v>88</v>
      </c>
      <c r="B71" s="723">
        <v>6</v>
      </c>
      <c r="C71" s="720" t="s">
        <v>1</v>
      </c>
      <c r="D71" s="720" t="s">
        <v>1</v>
      </c>
    </row>
    <row r="72" spans="1:4" x14ac:dyDescent="0.2">
      <c r="A72" s="5" t="s">
        <v>89</v>
      </c>
      <c r="B72" s="722" t="s">
        <v>1</v>
      </c>
      <c r="C72" s="719" t="s">
        <v>1</v>
      </c>
      <c r="D72" s="719" t="s">
        <v>1</v>
      </c>
    </row>
    <row r="73" spans="1:4" x14ac:dyDescent="0.2">
      <c r="A73" s="2" t="s">
        <v>89</v>
      </c>
      <c r="B73" s="723">
        <v>812</v>
      </c>
      <c r="C73" s="720">
        <v>0.95623898506164595</v>
      </c>
      <c r="D73" s="720">
        <v>4.3761011213064201E-2</v>
      </c>
    </row>
    <row r="74" spans="1:4" x14ac:dyDescent="0.2">
      <c r="A74" s="2" t="s">
        <v>90</v>
      </c>
      <c r="B74" s="723">
        <v>146</v>
      </c>
      <c r="C74" s="720">
        <v>0.84613114595413197</v>
      </c>
      <c r="D74" s="720">
        <v>0.153868839144707</v>
      </c>
    </row>
    <row r="75" spans="1:4" x14ac:dyDescent="0.2">
      <c r="A75" s="5" t="s">
        <v>91</v>
      </c>
      <c r="B75" s="722" t="s">
        <v>1</v>
      </c>
      <c r="C75" s="719" t="s">
        <v>1</v>
      </c>
      <c r="D75" s="719" t="s">
        <v>1</v>
      </c>
    </row>
    <row r="76" spans="1:4" x14ac:dyDescent="0.2">
      <c r="A76" s="2" t="s">
        <v>92</v>
      </c>
      <c r="B76" s="723">
        <v>418</v>
      </c>
      <c r="C76" s="720">
        <v>0.94791436195373502</v>
      </c>
      <c r="D76" s="720">
        <v>5.2085641771554898E-2</v>
      </c>
    </row>
    <row r="77" spans="1:4" x14ac:dyDescent="0.2">
      <c r="A77" s="2" t="s">
        <v>93</v>
      </c>
      <c r="B77" s="723">
        <v>170</v>
      </c>
      <c r="C77" s="720">
        <v>0.97130620479583696</v>
      </c>
      <c r="D77" s="720">
        <v>2.8693804517388299E-2</v>
      </c>
    </row>
    <row r="78" spans="1:4" x14ac:dyDescent="0.2">
      <c r="A78" s="2" t="s">
        <v>94</v>
      </c>
      <c r="B78" s="723">
        <v>364</v>
      </c>
      <c r="C78" s="720">
        <v>0.92190188169479403</v>
      </c>
      <c r="D78" s="720">
        <v>7.8098133206367507E-2</v>
      </c>
    </row>
    <row r="79" spans="1:4" x14ac:dyDescent="0.2">
      <c r="A79" s="5" t="s">
        <v>95</v>
      </c>
      <c r="B79" s="722" t="s">
        <v>1</v>
      </c>
      <c r="C79" s="719" t="s">
        <v>1</v>
      </c>
      <c r="D79" s="719" t="s">
        <v>1</v>
      </c>
    </row>
    <row r="80" spans="1:4" x14ac:dyDescent="0.2">
      <c r="A80" s="2" t="s">
        <v>96</v>
      </c>
      <c r="B80" s="723">
        <v>212</v>
      </c>
      <c r="C80" s="720">
        <v>0.94500267505645796</v>
      </c>
      <c r="D80" s="720">
        <v>5.49973286688328E-2</v>
      </c>
    </row>
    <row r="81" spans="1:4" x14ac:dyDescent="0.2">
      <c r="A81" s="2" t="s">
        <v>97</v>
      </c>
      <c r="B81" s="723">
        <v>164</v>
      </c>
      <c r="C81" s="720">
        <v>0.93064105510711703</v>
      </c>
      <c r="D81" s="720">
        <v>6.9358952343463898E-2</v>
      </c>
    </row>
    <row r="82" spans="1:4" x14ac:dyDescent="0.2">
      <c r="A82" s="2" t="s">
        <v>98</v>
      </c>
      <c r="B82" s="723">
        <v>35</v>
      </c>
      <c r="C82" s="720">
        <v>0.890280961990356</v>
      </c>
      <c r="D82" s="720">
        <v>0.109719038009644</v>
      </c>
    </row>
    <row r="83" spans="1:4" x14ac:dyDescent="0.2">
      <c r="A83" s="2" t="s">
        <v>99</v>
      </c>
      <c r="B83" s="723">
        <v>128</v>
      </c>
      <c r="C83" s="720">
        <v>0.95532935857772805</v>
      </c>
      <c r="D83" s="720">
        <v>4.4670652598142603E-2</v>
      </c>
    </row>
    <row r="84" spans="1:4" x14ac:dyDescent="0.2">
      <c r="A84" s="2" t="s">
        <v>100</v>
      </c>
      <c r="B84" s="723">
        <v>45</v>
      </c>
      <c r="C84" s="720">
        <v>0.99350625276565596</v>
      </c>
      <c r="D84" s="720">
        <v>6.4937369897961599E-3</v>
      </c>
    </row>
    <row r="85" spans="1:4" x14ac:dyDescent="0.2">
      <c r="A85" s="2" t="s">
        <v>101</v>
      </c>
      <c r="B85" s="723">
        <v>100</v>
      </c>
      <c r="C85" s="720">
        <v>0.94363474845886197</v>
      </c>
      <c r="D85" s="720">
        <v>5.63652403652668E-2</v>
      </c>
    </row>
    <row r="86" spans="1:4" x14ac:dyDescent="0.2">
      <c r="A86" s="2" t="s">
        <v>102</v>
      </c>
      <c r="B86" s="723">
        <v>33</v>
      </c>
      <c r="C86" s="720">
        <v>0.92029047012329102</v>
      </c>
      <c r="D86" s="720">
        <v>7.97095596790314E-2</v>
      </c>
    </row>
    <row r="87" spans="1:4" x14ac:dyDescent="0.2">
      <c r="A87" s="2" t="s">
        <v>103</v>
      </c>
      <c r="B87" s="723">
        <v>47</v>
      </c>
      <c r="C87" s="720">
        <v>0.89957994222641002</v>
      </c>
      <c r="D87" s="720">
        <v>0.100420065224171</v>
      </c>
    </row>
    <row r="88" spans="1:4" x14ac:dyDescent="0.2">
      <c r="A88" s="2" t="s">
        <v>104</v>
      </c>
      <c r="B88" s="723">
        <v>181</v>
      </c>
      <c r="C88" s="720">
        <v>0.95977801084518399</v>
      </c>
      <c r="D88" s="720">
        <v>4.0221977978944799E-2</v>
      </c>
    </row>
    <row r="89" spans="1:4" x14ac:dyDescent="0.2">
      <c r="A89" s="5" t="s">
        <v>105</v>
      </c>
      <c r="B89" s="722" t="s">
        <v>1</v>
      </c>
      <c r="C89" s="719" t="s">
        <v>1</v>
      </c>
      <c r="D89" s="719" t="s">
        <v>1</v>
      </c>
    </row>
    <row r="90" spans="1:4" x14ac:dyDescent="0.2">
      <c r="A90" s="2" t="s">
        <v>106</v>
      </c>
      <c r="B90" s="723">
        <v>114</v>
      </c>
      <c r="C90" s="720">
        <v>0.94920247793197599</v>
      </c>
      <c r="D90" s="720">
        <v>5.07975108921528E-2</v>
      </c>
    </row>
    <row r="91" spans="1:4" x14ac:dyDescent="0.2">
      <c r="A91" s="2" t="s">
        <v>107</v>
      </c>
      <c r="B91" s="723">
        <v>262</v>
      </c>
      <c r="C91" s="720">
        <v>0.96148562431335405</v>
      </c>
      <c r="D91" s="720">
        <v>3.8514375686645501E-2</v>
      </c>
    </row>
    <row r="92" spans="1:4" x14ac:dyDescent="0.2">
      <c r="A92" s="2" t="s">
        <v>108</v>
      </c>
      <c r="B92" s="723">
        <v>437</v>
      </c>
      <c r="C92" s="720">
        <v>0.94663906097412098</v>
      </c>
      <c r="D92" s="720">
        <v>5.3360924124717699E-2</v>
      </c>
    </row>
    <row r="93" spans="1:4" x14ac:dyDescent="0.2">
      <c r="A93" s="2" t="s">
        <v>109</v>
      </c>
      <c r="B93" s="723">
        <v>79</v>
      </c>
      <c r="C93" s="720">
        <v>0.94921410083770796</v>
      </c>
      <c r="D93" s="720">
        <v>5.0785910338163397E-2</v>
      </c>
    </row>
    <row r="94" spans="1:4" x14ac:dyDescent="0.2">
      <c r="A94" s="5" t="s">
        <v>110</v>
      </c>
      <c r="B94" s="722" t="s">
        <v>1</v>
      </c>
      <c r="C94" s="719" t="s">
        <v>1</v>
      </c>
      <c r="D94" s="719" t="s">
        <v>1</v>
      </c>
    </row>
    <row r="95" spans="1:4" x14ac:dyDescent="0.2">
      <c r="A95" s="2" t="s">
        <v>106</v>
      </c>
      <c r="B95" s="723">
        <v>194</v>
      </c>
      <c r="C95" s="720">
        <v>0.94954687356948897</v>
      </c>
      <c r="D95" s="720">
        <v>5.0453141331672703E-2</v>
      </c>
    </row>
    <row r="96" spans="1:4" x14ac:dyDescent="0.2">
      <c r="A96" s="2" t="s">
        <v>107</v>
      </c>
      <c r="B96" s="723">
        <v>312</v>
      </c>
      <c r="C96" s="720">
        <v>0.95717734098434404</v>
      </c>
      <c r="D96" s="720">
        <v>4.28226515650749E-2</v>
      </c>
    </row>
    <row r="97" spans="1:4" x14ac:dyDescent="0.2">
      <c r="A97" s="2" t="s">
        <v>108</v>
      </c>
      <c r="B97" s="723">
        <v>342</v>
      </c>
      <c r="C97" s="720">
        <v>0.94766706228256203</v>
      </c>
      <c r="D97" s="720">
        <v>5.2332956343889202E-2</v>
      </c>
    </row>
    <row r="98" spans="1:4" x14ac:dyDescent="0.2">
      <c r="A98" s="2" t="s">
        <v>109</v>
      </c>
      <c r="B98" s="723">
        <v>44</v>
      </c>
      <c r="C98" s="720">
        <v>0.95720559358596802</v>
      </c>
      <c r="D98" s="720">
        <v>4.27943803369999E-2</v>
      </c>
    </row>
    <row r="99" spans="1:4" x14ac:dyDescent="0.2">
      <c r="A99" s="5" t="s">
        <v>111</v>
      </c>
      <c r="B99" s="722" t="s">
        <v>1</v>
      </c>
      <c r="C99" s="719" t="s">
        <v>1</v>
      </c>
      <c r="D99" s="719" t="s">
        <v>1</v>
      </c>
    </row>
    <row r="100" spans="1:4" x14ac:dyDescent="0.2">
      <c r="A100" s="2" t="s">
        <v>112</v>
      </c>
      <c r="B100" s="723">
        <v>66</v>
      </c>
      <c r="C100" s="720">
        <v>0.96079385280609098</v>
      </c>
      <c r="D100" s="720">
        <v>3.92061769962311E-2</v>
      </c>
    </row>
    <row r="101" spans="1:4" x14ac:dyDescent="0.2">
      <c r="A101" s="2" t="s">
        <v>113</v>
      </c>
      <c r="B101" s="723">
        <v>195</v>
      </c>
      <c r="C101" s="720">
        <v>0.96814030408859297</v>
      </c>
      <c r="D101" s="720">
        <v>3.1859714537858998E-2</v>
      </c>
    </row>
    <row r="102" spans="1:4" x14ac:dyDescent="0.2">
      <c r="A102" s="2" t="s">
        <v>114</v>
      </c>
      <c r="B102" s="723">
        <v>216</v>
      </c>
      <c r="C102" s="720">
        <v>0.96766161918640103</v>
      </c>
      <c r="D102" s="720">
        <v>3.2338362187147099E-2</v>
      </c>
    </row>
    <row r="103" spans="1:4" x14ac:dyDescent="0.2">
      <c r="A103" s="2" t="s">
        <v>115</v>
      </c>
      <c r="B103" s="723">
        <v>137</v>
      </c>
      <c r="C103" s="720">
        <v>0.94030797481536899</v>
      </c>
      <c r="D103" s="720">
        <v>5.9692025184631299E-2</v>
      </c>
    </row>
    <row r="104" spans="1:4" x14ac:dyDescent="0.2">
      <c r="A104" s="2" t="s">
        <v>116</v>
      </c>
      <c r="B104" s="723">
        <v>120</v>
      </c>
      <c r="C104" s="720">
        <v>0.94507229328155495</v>
      </c>
      <c r="D104" s="720">
        <v>5.4927695542573901E-2</v>
      </c>
    </row>
    <row r="105" spans="1:4" x14ac:dyDescent="0.2">
      <c r="A105" s="2" t="s">
        <v>117</v>
      </c>
      <c r="B105" s="723">
        <v>122</v>
      </c>
      <c r="C105" s="720">
        <v>0.88984084129333496</v>
      </c>
      <c r="D105" s="720">
        <v>0.110159151256084</v>
      </c>
    </row>
    <row r="106" spans="1:4" x14ac:dyDescent="0.2">
      <c r="A106" s="2" t="s">
        <v>118</v>
      </c>
      <c r="B106" s="723">
        <v>99</v>
      </c>
      <c r="C106" s="720">
        <v>0.88114458322525002</v>
      </c>
      <c r="D106" s="720">
        <v>0.118855439126492</v>
      </c>
    </row>
    <row r="107" spans="1:4" x14ac:dyDescent="0.2">
      <c r="A107" s="5" t="s">
        <v>111</v>
      </c>
      <c r="B107" s="722" t="s">
        <v>1</v>
      </c>
      <c r="C107" s="719" t="s">
        <v>1</v>
      </c>
      <c r="D107" s="719" t="s">
        <v>1</v>
      </c>
    </row>
    <row r="108" spans="1:4" x14ac:dyDescent="0.2">
      <c r="A108" s="2" t="s">
        <v>119</v>
      </c>
      <c r="B108" s="723">
        <v>261</v>
      </c>
      <c r="C108" s="720">
        <v>0.96561002731323198</v>
      </c>
      <c r="D108" s="720">
        <v>3.43899540603161E-2</v>
      </c>
    </row>
    <row r="109" spans="1:4" x14ac:dyDescent="0.2">
      <c r="A109" s="2" t="s">
        <v>120</v>
      </c>
      <c r="B109" s="723">
        <v>291</v>
      </c>
      <c r="C109" s="720">
        <v>0.95483303070068404</v>
      </c>
      <c r="D109" s="720">
        <v>4.51669842004776E-2</v>
      </c>
    </row>
    <row r="110" spans="1:4" x14ac:dyDescent="0.2">
      <c r="A110" s="2" t="s">
        <v>121</v>
      </c>
      <c r="B110" s="723">
        <v>182</v>
      </c>
      <c r="C110" s="720">
        <v>0.95093464851379395</v>
      </c>
      <c r="D110" s="720">
        <v>4.9065329134464299E-2</v>
      </c>
    </row>
    <row r="111" spans="1:4" x14ac:dyDescent="0.2">
      <c r="A111" s="2" t="s">
        <v>122</v>
      </c>
      <c r="B111" s="723">
        <v>221</v>
      </c>
      <c r="C111" s="720">
        <v>0.88584595918655396</v>
      </c>
      <c r="D111" s="720">
        <v>0.114154018461704</v>
      </c>
    </row>
    <row r="112" spans="1:4" x14ac:dyDescent="0.2">
      <c r="A112" s="5" t="s">
        <v>111</v>
      </c>
      <c r="B112" s="722" t="s">
        <v>1</v>
      </c>
      <c r="C112" s="719" t="s">
        <v>1</v>
      </c>
      <c r="D112" s="719" t="s">
        <v>1</v>
      </c>
    </row>
    <row r="113" spans="1:4" x14ac:dyDescent="0.2">
      <c r="A113" s="2" t="s">
        <v>119</v>
      </c>
      <c r="B113" s="723">
        <v>261</v>
      </c>
      <c r="C113" s="720">
        <v>0.96561002731323198</v>
      </c>
      <c r="D113" s="720">
        <v>3.43899540603161E-2</v>
      </c>
    </row>
    <row r="114" spans="1:4" x14ac:dyDescent="0.2">
      <c r="A114" s="2" t="s">
        <v>123</v>
      </c>
      <c r="B114" s="723">
        <v>353</v>
      </c>
      <c r="C114" s="720">
        <v>0.95654141902923595</v>
      </c>
      <c r="D114" s="720">
        <v>4.3458577245473903E-2</v>
      </c>
    </row>
    <row r="115" spans="1:4" x14ac:dyDescent="0.2">
      <c r="A115" s="2" t="s">
        <v>124</v>
      </c>
      <c r="B115" s="723">
        <v>341</v>
      </c>
      <c r="C115" s="720">
        <v>0.91286599636077903</v>
      </c>
      <c r="D115" s="720">
        <v>8.7134003639221205E-2</v>
      </c>
    </row>
    <row r="116" spans="1:4" x14ac:dyDescent="0.2">
      <c r="A116" s="5" t="s">
        <v>125</v>
      </c>
      <c r="B116" s="722" t="s">
        <v>1</v>
      </c>
      <c r="C116" s="719" t="s">
        <v>1</v>
      </c>
      <c r="D116" s="719" t="s">
        <v>1</v>
      </c>
    </row>
    <row r="117" spans="1:4" x14ac:dyDescent="0.2">
      <c r="A117" s="2" t="s">
        <v>126</v>
      </c>
      <c r="B117" s="723">
        <v>135</v>
      </c>
      <c r="C117" s="720">
        <v>0.95145326852798495</v>
      </c>
      <c r="D117" s="720">
        <v>4.8546724021434798E-2</v>
      </c>
    </row>
    <row r="118" spans="1:4" x14ac:dyDescent="0.2">
      <c r="A118" s="2" t="s">
        <v>127</v>
      </c>
      <c r="B118" s="723">
        <v>38</v>
      </c>
      <c r="C118" s="720">
        <v>0.940654337406158</v>
      </c>
      <c r="D118" s="720">
        <v>5.9345681220293003E-2</v>
      </c>
    </row>
    <row r="119" spans="1:4" x14ac:dyDescent="0.2">
      <c r="A119" s="2" t="s">
        <v>128</v>
      </c>
      <c r="B119" s="723">
        <v>65</v>
      </c>
      <c r="C119" s="720">
        <v>0.95998299121856701</v>
      </c>
      <c r="D119" s="720">
        <v>4.0016993880271898E-2</v>
      </c>
    </row>
    <row r="120" spans="1:4" x14ac:dyDescent="0.2">
      <c r="A120" s="2" t="s">
        <v>129</v>
      </c>
      <c r="B120" s="723">
        <v>138</v>
      </c>
      <c r="C120" s="720">
        <v>0.96761500835418701</v>
      </c>
      <c r="D120" s="720">
        <v>3.2384987920522697E-2</v>
      </c>
    </row>
    <row r="121" spans="1:4" x14ac:dyDescent="0.2">
      <c r="A121" s="2" t="s">
        <v>130</v>
      </c>
      <c r="B121" s="723">
        <v>132</v>
      </c>
      <c r="C121" s="720">
        <v>0.94443929195404097</v>
      </c>
      <c r="D121" s="720">
        <v>5.5560711771249799E-2</v>
      </c>
    </row>
    <row r="122" spans="1:4" x14ac:dyDescent="0.2">
      <c r="A122" s="2" t="s">
        <v>131</v>
      </c>
      <c r="B122" s="723">
        <v>91</v>
      </c>
      <c r="C122" s="720">
        <v>0.96538716554641701</v>
      </c>
      <c r="D122" s="720">
        <v>3.4612838178873097E-2</v>
      </c>
    </row>
    <row r="123" spans="1:4" x14ac:dyDescent="0.2">
      <c r="A123" s="2" t="s">
        <v>132</v>
      </c>
      <c r="B123" s="723">
        <v>41</v>
      </c>
      <c r="C123" s="720">
        <v>0.96941286325454701</v>
      </c>
      <c r="D123" s="720">
        <v>3.0587159097194699E-2</v>
      </c>
    </row>
    <row r="124" spans="1:4" x14ac:dyDescent="0.2">
      <c r="A124" s="3" t="s">
        <v>133</v>
      </c>
      <c r="B124" s="724">
        <v>252</v>
      </c>
      <c r="C124" s="721">
        <v>0.93597328662872303</v>
      </c>
      <c r="D124" s="721">
        <v>6.4026691019535106E-2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411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28" t="s">
        <v>1</v>
      </c>
      <c r="C6" s="725" t="s">
        <v>1</v>
      </c>
      <c r="D6" s="725" t="s">
        <v>1</v>
      </c>
    </row>
    <row r="7" spans="1:4" x14ac:dyDescent="0.2">
      <c r="A7" s="2" t="s">
        <v>26</v>
      </c>
      <c r="B7" s="729">
        <v>947</v>
      </c>
      <c r="C7" s="726">
        <v>0.83597016334533703</v>
      </c>
      <c r="D7" s="726">
        <v>0.164029851555824</v>
      </c>
    </row>
    <row r="8" spans="1:4" x14ac:dyDescent="0.2">
      <c r="A8" s="5" t="s">
        <v>27</v>
      </c>
      <c r="B8" s="728" t="s">
        <v>1</v>
      </c>
      <c r="C8" s="725" t="s">
        <v>1</v>
      </c>
      <c r="D8" s="725" t="s">
        <v>1</v>
      </c>
    </row>
    <row r="9" spans="1:4" x14ac:dyDescent="0.2">
      <c r="A9" s="2" t="s">
        <v>28</v>
      </c>
      <c r="B9" s="729">
        <v>330</v>
      </c>
      <c r="C9" s="726">
        <v>0.86259686946868896</v>
      </c>
      <c r="D9" s="726">
        <v>0.13740314543247201</v>
      </c>
    </row>
    <row r="10" spans="1:4" x14ac:dyDescent="0.2">
      <c r="A10" s="2" t="s">
        <v>29</v>
      </c>
      <c r="B10" s="729">
        <v>42</v>
      </c>
      <c r="C10" s="726">
        <v>0.62629336118698098</v>
      </c>
      <c r="D10" s="726">
        <v>0.37370660901069602</v>
      </c>
    </row>
    <row r="11" spans="1:4" x14ac:dyDescent="0.2">
      <c r="A11" s="2" t="s">
        <v>30</v>
      </c>
      <c r="B11" s="729">
        <v>137</v>
      </c>
      <c r="C11" s="726">
        <v>0.81261497735977195</v>
      </c>
      <c r="D11" s="726">
        <v>0.18738502264022799</v>
      </c>
    </row>
    <row r="12" spans="1:4" x14ac:dyDescent="0.2">
      <c r="A12" s="2" t="s">
        <v>31</v>
      </c>
      <c r="B12" s="729">
        <v>171</v>
      </c>
      <c r="C12" s="726">
        <v>0.80523872375488303</v>
      </c>
      <c r="D12" s="726">
        <v>0.19476124644279499</v>
      </c>
    </row>
    <row r="13" spans="1:4" x14ac:dyDescent="0.2">
      <c r="A13" s="2" t="s">
        <v>32</v>
      </c>
      <c r="B13" s="729">
        <v>76</v>
      </c>
      <c r="C13" s="726">
        <v>0.85590606927871704</v>
      </c>
      <c r="D13" s="726">
        <v>0.14409396052360501</v>
      </c>
    </row>
    <row r="14" spans="1:4" x14ac:dyDescent="0.2">
      <c r="A14" s="2" t="s">
        <v>33</v>
      </c>
      <c r="B14" s="729">
        <v>159</v>
      </c>
      <c r="C14" s="726">
        <v>0.87330365180969205</v>
      </c>
      <c r="D14" s="726">
        <v>0.12669636309146901</v>
      </c>
    </row>
    <row r="15" spans="1:4" x14ac:dyDescent="0.2">
      <c r="A15" s="5" t="s">
        <v>34</v>
      </c>
      <c r="B15" s="728" t="s">
        <v>1</v>
      </c>
      <c r="C15" s="725" t="s">
        <v>1</v>
      </c>
      <c r="D15" s="725" t="s">
        <v>1</v>
      </c>
    </row>
    <row r="16" spans="1:4" x14ac:dyDescent="0.2">
      <c r="A16" s="2" t="s">
        <v>35</v>
      </c>
      <c r="B16" s="729">
        <v>608</v>
      </c>
      <c r="C16" s="726">
        <v>0.84643965959548995</v>
      </c>
      <c r="D16" s="726">
        <v>0.153560355305672</v>
      </c>
    </row>
    <row r="17" spans="1:4" x14ac:dyDescent="0.2">
      <c r="A17" s="2" t="s">
        <v>36</v>
      </c>
      <c r="B17" s="729">
        <v>41</v>
      </c>
      <c r="C17" s="726">
        <v>0.69232928752899203</v>
      </c>
      <c r="D17" s="726">
        <v>0.30767068266868602</v>
      </c>
    </row>
    <row r="18" spans="1:4" x14ac:dyDescent="0.2">
      <c r="A18" s="2" t="s">
        <v>37</v>
      </c>
      <c r="B18" s="729">
        <v>227</v>
      </c>
      <c r="C18" s="726">
        <v>0.87258714437484697</v>
      </c>
      <c r="D18" s="726">
        <v>0.127412870526314</v>
      </c>
    </row>
    <row r="19" spans="1:4" x14ac:dyDescent="0.2">
      <c r="A19" s="2" t="s">
        <v>38</v>
      </c>
      <c r="B19" s="729">
        <v>51</v>
      </c>
      <c r="C19" s="726">
        <v>0.84271621704101596</v>
      </c>
      <c r="D19" s="726">
        <v>0.15728381276130701</v>
      </c>
    </row>
    <row r="20" spans="1:4" x14ac:dyDescent="0.2">
      <c r="A20" s="5" t="s">
        <v>39</v>
      </c>
      <c r="B20" s="728" t="s">
        <v>1</v>
      </c>
      <c r="C20" s="725" t="s">
        <v>1</v>
      </c>
      <c r="D20" s="725" t="s">
        <v>1</v>
      </c>
    </row>
    <row r="21" spans="1:4" x14ac:dyDescent="0.2">
      <c r="A21" s="2" t="s">
        <v>35</v>
      </c>
      <c r="B21" s="729">
        <v>608</v>
      </c>
      <c r="C21" s="726">
        <v>0.84643965959548995</v>
      </c>
      <c r="D21" s="726">
        <v>0.153560355305672</v>
      </c>
    </row>
    <row r="22" spans="1:4" x14ac:dyDescent="0.2">
      <c r="A22" s="2" t="s">
        <v>40</v>
      </c>
      <c r="B22" s="729">
        <v>19</v>
      </c>
      <c r="C22" s="726" t="s">
        <v>1</v>
      </c>
      <c r="D22" s="726" t="s">
        <v>1</v>
      </c>
    </row>
    <row r="23" spans="1:4" x14ac:dyDescent="0.2">
      <c r="A23" s="2" t="s">
        <v>41</v>
      </c>
      <c r="B23" s="729">
        <v>19</v>
      </c>
      <c r="C23" s="726" t="s">
        <v>1</v>
      </c>
      <c r="D23" s="726" t="s">
        <v>1</v>
      </c>
    </row>
    <row r="24" spans="1:4" x14ac:dyDescent="0.2">
      <c r="A24" s="2" t="s">
        <v>42</v>
      </c>
      <c r="B24" s="729">
        <v>3</v>
      </c>
      <c r="C24" s="726" t="s">
        <v>1</v>
      </c>
      <c r="D24" s="726" t="s">
        <v>1</v>
      </c>
    </row>
    <row r="25" spans="1:4" x14ac:dyDescent="0.2">
      <c r="A25" s="2" t="s">
        <v>43</v>
      </c>
      <c r="B25" s="729">
        <v>2</v>
      </c>
      <c r="C25" s="726" t="s">
        <v>1</v>
      </c>
      <c r="D25" s="726" t="s">
        <v>1</v>
      </c>
    </row>
    <row r="26" spans="1:4" x14ac:dyDescent="0.2">
      <c r="A26" s="2" t="s">
        <v>37</v>
      </c>
      <c r="B26" s="729">
        <v>227</v>
      </c>
      <c r="C26" s="726">
        <v>0.87258714437484697</v>
      </c>
      <c r="D26" s="726">
        <v>0.127412870526314</v>
      </c>
    </row>
    <row r="27" spans="1:4" x14ac:dyDescent="0.2">
      <c r="A27" s="2" t="s">
        <v>44</v>
      </c>
      <c r="B27" s="729">
        <v>6</v>
      </c>
      <c r="C27" s="726" t="s">
        <v>1</v>
      </c>
      <c r="D27" s="726" t="s">
        <v>1</v>
      </c>
    </row>
    <row r="28" spans="1:4" x14ac:dyDescent="0.2">
      <c r="A28" s="2" t="s">
        <v>45</v>
      </c>
      <c r="B28" s="729">
        <v>43</v>
      </c>
      <c r="C28" s="726">
        <v>0.82764399051666304</v>
      </c>
      <c r="D28" s="726">
        <v>0.17235603928566001</v>
      </c>
    </row>
    <row r="29" spans="1:4" x14ac:dyDescent="0.2">
      <c r="A29" s="5" t="s">
        <v>46</v>
      </c>
      <c r="B29" s="728" t="s">
        <v>1</v>
      </c>
      <c r="C29" s="725" t="s">
        <v>1</v>
      </c>
      <c r="D29" s="725" t="s">
        <v>1</v>
      </c>
    </row>
    <row r="30" spans="1:4" x14ac:dyDescent="0.2">
      <c r="A30" s="2" t="s">
        <v>47</v>
      </c>
      <c r="B30" s="729">
        <v>56</v>
      </c>
      <c r="C30" s="726">
        <v>0.84500628709793102</v>
      </c>
      <c r="D30" s="726">
        <v>0.15499369800090801</v>
      </c>
    </row>
    <row r="31" spans="1:4" x14ac:dyDescent="0.2">
      <c r="A31" s="2" t="s">
        <v>48</v>
      </c>
      <c r="B31" s="729">
        <v>234</v>
      </c>
      <c r="C31" s="726">
        <v>0.83814907073974598</v>
      </c>
      <c r="D31" s="726">
        <v>0.16185089945793199</v>
      </c>
    </row>
    <row r="32" spans="1:4" x14ac:dyDescent="0.2">
      <c r="A32" s="2" t="s">
        <v>49</v>
      </c>
      <c r="B32" s="729">
        <v>175</v>
      </c>
      <c r="C32" s="726">
        <v>0.85556048154830899</v>
      </c>
      <c r="D32" s="726">
        <v>0.14443953335285201</v>
      </c>
    </row>
    <row r="33" spans="1:4" x14ac:dyDescent="0.2">
      <c r="A33" s="2" t="s">
        <v>50</v>
      </c>
      <c r="B33" s="729">
        <v>418</v>
      </c>
      <c r="C33" s="726">
        <v>0.82828682661056496</v>
      </c>
      <c r="D33" s="726">
        <v>0.17171314358711201</v>
      </c>
    </row>
    <row r="34" spans="1:4" x14ac:dyDescent="0.2">
      <c r="A34" s="5" t="s">
        <v>51</v>
      </c>
      <c r="B34" s="728" t="s">
        <v>1</v>
      </c>
      <c r="C34" s="725" t="s">
        <v>1</v>
      </c>
      <c r="D34" s="725" t="s">
        <v>1</v>
      </c>
    </row>
    <row r="35" spans="1:4" x14ac:dyDescent="0.2">
      <c r="A35" s="2" t="s">
        <v>52</v>
      </c>
      <c r="B35" s="729">
        <v>317</v>
      </c>
      <c r="C35" s="726">
        <v>0.86399245262145996</v>
      </c>
      <c r="D35" s="726">
        <v>0.13600754737854001</v>
      </c>
    </row>
    <row r="36" spans="1:4" x14ac:dyDescent="0.2">
      <c r="A36" s="2" t="s">
        <v>53</v>
      </c>
      <c r="B36" s="729">
        <v>397</v>
      </c>
      <c r="C36" s="726">
        <v>0.81685352325439498</v>
      </c>
      <c r="D36" s="726">
        <v>0.183146491646767</v>
      </c>
    </row>
    <row r="37" spans="1:4" x14ac:dyDescent="0.2">
      <c r="A37" s="2" t="s">
        <v>54</v>
      </c>
      <c r="B37" s="729">
        <v>120</v>
      </c>
      <c r="C37" s="726">
        <v>0.79255610704421997</v>
      </c>
      <c r="D37" s="726">
        <v>0.207443922758102</v>
      </c>
    </row>
    <row r="38" spans="1:4" x14ac:dyDescent="0.2">
      <c r="A38" s="2" t="s">
        <v>55</v>
      </c>
      <c r="B38" s="729">
        <v>106</v>
      </c>
      <c r="C38" s="726">
        <v>0.82098221778869596</v>
      </c>
      <c r="D38" s="726">
        <v>0.17901781201362599</v>
      </c>
    </row>
    <row r="39" spans="1:4" x14ac:dyDescent="0.2">
      <c r="A39" s="5" t="s">
        <v>56</v>
      </c>
      <c r="B39" s="728" t="s">
        <v>1</v>
      </c>
      <c r="C39" s="725" t="s">
        <v>1</v>
      </c>
      <c r="D39" s="725" t="s">
        <v>1</v>
      </c>
    </row>
    <row r="40" spans="1:4" x14ac:dyDescent="0.2">
      <c r="A40" s="2" t="s">
        <v>57</v>
      </c>
      <c r="B40" s="729">
        <v>825</v>
      </c>
      <c r="C40" s="726">
        <v>0.84490710496902499</v>
      </c>
      <c r="D40" s="726">
        <v>0.15509286522865301</v>
      </c>
    </row>
    <row r="41" spans="1:4" x14ac:dyDescent="0.2">
      <c r="A41" s="2" t="s">
        <v>58</v>
      </c>
      <c r="B41" s="729">
        <v>98</v>
      </c>
      <c r="C41" s="726">
        <v>0.80634337663650502</v>
      </c>
      <c r="D41" s="726">
        <v>0.19365662336349501</v>
      </c>
    </row>
    <row r="42" spans="1:4" x14ac:dyDescent="0.2">
      <c r="A42" s="5" t="s">
        <v>59</v>
      </c>
      <c r="B42" s="728" t="s">
        <v>1</v>
      </c>
      <c r="C42" s="725" t="s">
        <v>1</v>
      </c>
      <c r="D42" s="725" t="s">
        <v>1</v>
      </c>
    </row>
    <row r="43" spans="1:4" x14ac:dyDescent="0.2">
      <c r="A43" s="2" t="s">
        <v>60</v>
      </c>
      <c r="B43" s="729">
        <v>723</v>
      </c>
      <c r="C43" s="726">
        <v>0.83959573507309004</v>
      </c>
      <c r="D43" s="726">
        <v>0.16040423512458801</v>
      </c>
    </row>
    <row r="44" spans="1:4" x14ac:dyDescent="0.2">
      <c r="A44" s="2" t="s">
        <v>61</v>
      </c>
      <c r="B44" s="729">
        <v>127</v>
      </c>
      <c r="C44" s="726">
        <v>0.906716167926788</v>
      </c>
      <c r="D44" s="726">
        <v>9.3283824622631101E-2</v>
      </c>
    </row>
    <row r="45" spans="1:4" x14ac:dyDescent="0.2">
      <c r="A45" s="2" t="s">
        <v>62</v>
      </c>
      <c r="B45" s="729">
        <v>82</v>
      </c>
      <c r="C45" s="726">
        <v>0.78445768356323198</v>
      </c>
      <c r="D45" s="726">
        <v>0.21554231643676799</v>
      </c>
    </row>
    <row r="46" spans="1:4" x14ac:dyDescent="0.2">
      <c r="A46" s="5" t="s">
        <v>63</v>
      </c>
      <c r="B46" s="728" t="s">
        <v>1</v>
      </c>
      <c r="C46" s="725" t="s">
        <v>1</v>
      </c>
      <c r="D46" s="725" t="s">
        <v>1</v>
      </c>
    </row>
    <row r="47" spans="1:4" x14ac:dyDescent="0.2">
      <c r="A47" s="2" t="s">
        <v>64</v>
      </c>
      <c r="B47" s="729">
        <v>111</v>
      </c>
      <c r="C47" s="726">
        <v>0.87584447860717796</v>
      </c>
      <c r="D47" s="726">
        <v>0.124155506491661</v>
      </c>
    </row>
    <row r="48" spans="1:4" x14ac:dyDescent="0.2">
      <c r="A48" s="2" t="s">
        <v>65</v>
      </c>
      <c r="B48" s="729">
        <v>63</v>
      </c>
      <c r="C48" s="726">
        <v>0.74710118770599399</v>
      </c>
      <c r="D48" s="726">
        <v>0.25289881229400601</v>
      </c>
    </row>
    <row r="49" spans="1:4" x14ac:dyDescent="0.2">
      <c r="A49" s="2" t="s">
        <v>66</v>
      </c>
      <c r="B49" s="729">
        <v>126</v>
      </c>
      <c r="C49" s="726">
        <v>0.80121445655822798</v>
      </c>
      <c r="D49" s="726">
        <v>0.19878554344177199</v>
      </c>
    </row>
    <row r="50" spans="1:4" x14ac:dyDescent="0.2">
      <c r="A50" s="2" t="s">
        <v>67</v>
      </c>
      <c r="B50" s="729">
        <v>113</v>
      </c>
      <c r="C50" s="726">
        <v>0.82635879516601596</v>
      </c>
      <c r="D50" s="726">
        <v>0.17364120483398399</v>
      </c>
    </row>
    <row r="51" spans="1:4" x14ac:dyDescent="0.2">
      <c r="A51" s="2" t="s">
        <v>68</v>
      </c>
      <c r="B51" s="729">
        <v>124</v>
      </c>
      <c r="C51" s="726">
        <v>0.87470120191574097</v>
      </c>
      <c r="D51" s="726">
        <v>0.12529876828193701</v>
      </c>
    </row>
    <row r="52" spans="1:4" x14ac:dyDescent="0.2">
      <c r="A52" s="2" t="s">
        <v>69</v>
      </c>
      <c r="B52" s="729">
        <v>92</v>
      </c>
      <c r="C52" s="726">
        <v>0.839294493198395</v>
      </c>
      <c r="D52" s="726">
        <v>0.160705491900444</v>
      </c>
    </row>
    <row r="53" spans="1:4" x14ac:dyDescent="0.2">
      <c r="A53" s="2" t="s">
        <v>70</v>
      </c>
      <c r="B53" s="729">
        <v>53</v>
      </c>
      <c r="C53" s="726">
        <v>0.83878010511398304</v>
      </c>
      <c r="D53" s="726">
        <v>0.16121987998485601</v>
      </c>
    </row>
    <row r="54" spans="1:4" x14ac:dyDescent="0.2">
      <c r="A54" s="2" t="s">
        <v>71</v>
      </c>
      <c r="B54" s="729">
        <v>89</v>
      </c>
      <c r="C54" s="726">
        <v>0.87344169616699197</v>
      </c>
      <c r="D54" s="726">
        <v>0.12655830383300801</v>
      </c>
    </row>
    <row r="55" spans="1:4" x14ac:dyDescent="0.2">
      <c r="A55" s="2" t="s">
        <v>72</v>
      </c>
      <c r="B55" s="729">
        <v>50</v>
      </c>
      <c r="C55" s="726">
        <v>0.77260392904281605</v>
      </c>
      <c r="D55" s="726">
        <v>0.227396085858345</v>
      </c>
    </row>
    <row r="56" spans="1:4" x14ac:dyDescent="0.2">
      <c r="A56" s="2" t="s">
        <v>73</v>
      </c>
      <c r="B56" s="729">
        <v>126</v>
      </c>
      <c r="C56" s="726">
        <v>0.86577838659286499</v>
      </c>
      <c r="D56" s="726">
        <v>0.13422161340713501</v>
      </c>
    </row>
    <row r="57" spans="1:4" x14ac:dyDescent="0.2">
      <c r="A57" s="5" t="s">
        <v>74</v>
      </c>
      <c r="B57" s="728" t="s">
        <v>1</v>
      </c>
      <c r="C57" s="725" t="s">
        <v>1</v>
      </c>
      <c r="D57" s="725" t="s">
        <v>1</v>
      </c>
    </row>
    <row r="58" spans="1:4" x14ac:dyDescent="0.2">
      <c r="A58" s="2" t="s">
        <v>75</v>
      </c>
      <c r="B58" s="729">
        <v>111</v>
      </c>
      <c r="C58" s="726">
        <v>0.87584447860717796</v>
      </c>
      <c r="D58" s="726">
        <v>0.124155506491661</v>
      </c>
    </row>
    <row r="59" spans="1:4" x14ac:dyDescent="0.2">
      <c r="A59" s="2" t="s">
        <v>76</v>
      </c>
      <c r="B59" s="729">
        <v>558</v>
      </c>
      <c r="C59" s="726">
        <v>0.83496606349945102</v>
      </c>
      <c r="D59" s="726">
        <v>0.16503393650054901</v>
      </c>
    </row>
    <row r="60" spans="1:4" x14ac:dyDescent="0.2">
      <c r="A60" s="2" t="s">
        <v>77</v>
      </c>
      <c r="B60" s="729">
        <v>194</v>
      </c>
      <c r="C60" s="726">
        <v>0.84270370006561302</v>
      </c>
      <c r="D60" s="726">
        <v>0.15729631483554801</v>
      </c>
    </row>
    <row r="61" spans="1:4" x14ac:dyDescent="0.2">
      <c r="A61" s="2" t="s">
        <v>78</v>
      </c>
      <c r="B61" s="729">
        <v>84</v>
      </c>
      <c r="C61" s="726">
        <v>0.76947915554046598</v>
      </c>
      <c r="D61" s="726">
        <v>0.230520814657211</v>
      </c>
    </row>
    <row r="62" spans="1:4" x14ac:dyDescent="0.2">
      <c r="A62" s="5" t="s">
        <v>79</v>
      </c>
      <c r="B62" s="728" t="s">
        <v>1</v>
      </c>
      <c r="C62" s="725" t="s">
        <v>1</v>
      </c>
      <c r="D62" s="725" t="s">
        <v>1</v>
      </c>
    </row>
    <row r="63" spans="1:4" x14ac:dyDescent="0.2">
      <c r="A63" s="2" t="s">
        <v>80</v>
      </c>
      <c r="B63" s="729">
        <v>780</v>
      </c>
      <c r="C63" s="726">
        <v>0.85342645645141602</v>
      </c>
      <c r="D63" s="726">
        <v>0.14657352864742301</v>
      </c>
    </row>
    <row r="64" spans="1:4" x14ac:dyDescent="0.2">
      <c r="A64" s="2" t="s">
        <v>81</v>
      </c>
      <c r="B64" s="729">
        <v>26</v>
      </c>
      <c r="C64" s="726" t="s">
        <v>1</v>
      </c>
      <c r="D64" s="726" t="s">
        <v>1</v>
      </c>
    </row>
    <row r="65" spans="1:4" x14ac:dyDescent="0.2">
      <c r="A65" s="2" t="s">
        <v>82</v>
      </c>
      <c r="B65" s="729">
        <v>48</v>
      </c>
      <c r="C65" s="726">
        <v>0.87451642751693703</v>
      </c>
      <c r="D65" s="726">
        <v>0.12548357248306299</v>
      </c>
    </row>
    <row r="66" spans="1:4" x14ac:dyDescent="0.2">
      <c r="A66" s="2" t="s">
        <v>83</v>
      </c>
      <c r="B66" s="729">
        <v>84</v>
      </c>
      <c r="C66" s="726">
        <v>0.66888844966888406</v>
      </c>
      <c r="D66" s="726">
        <v>0.331111550331116</v>
      </c>
    </row>
    <row r="67" spans="1:4" x14ac:dyDescent="0.2">
      <c r="A67" s="5" t="s">
        <v>84</v>
      </c>
      <c r="B67" s="728" t="s">
        <v>1</v>
      </c>
      <c r="C67" s="725" t="s">
        <v>1</v>
      </c>
      <c r="D67" s="725" t="s">
        <v>1</v>
      </c>
    </row>
    <row r="68" spans="1:4" x14ac:dyDescent="0.2">
      <c r="A68" s="2" t="s">
        <v>85</v>
      </c>
      <c r="B68" s="729">
        <v>855</v>
      </c>
      <c r="C68" s="726">
        <v>0.834675252437592</v>
      </c>
      <c r="D68" s="726">
        <v>0.165324732661247</v>
      </c>
    </row>
    <row r="69" spans="1:4" x14ac:dyDescent="0.2">
      <c r="A69" s="2" t="s">
        <v>86</v>
      </c>
      <c r="B69" s="729">
        <v>13</v>
      </c>
      <c r="C69" s="726" t="s">
        <v>1</v>
      </c>
      <c r="D69" s="726" t="s">
        <v>1</v>
      </c>
    </row>
    <row r="70" spans="1:4" x14ac:dyDescent="0.2">
      <c r="A70" s="2" t="s">
        <v>87</v>
      </c>
      <c r="B70" s="729">
        <v>72</v>
      </c>
      <c r="C70" s="726">
        <v>0.89697015285491899</v>
      </c>
      <c r="D70" s="726">
        <v>0.1030298396945</v>
      </c>
    </row>
    <row r="71" spans="1:4" x14ac:dyDescent="0.2">
      <c r="A71" s="2" t="s">
        <v>88</v>
      </c>
      <c r="B71" s="729">
        <v>6</v>
      </c>
      <c r="C71" s="726" t="s">
        <v>1</v>
      </c>
      <c r="D71" s="726" t="s">
        <v>1</v>
      </c>
    </row>
    <row r="72" spans="1:4" x14ac:dyDescent="0.2">
      <c r="A72" s="5" t="s">
        <v>89</v>
      </c>
      <c r="B72" s="728" t="s">
        <v>1</v>
      </c>
      <c r="C72" s="725" t="s">
        <v>1</v>
      </c>
      <c r="D72" s="725" t="s">
        <v>1</v>
      </c>
    </row>
    <row r="73" spans="1:4" x14ac:dyDescent="0.2">
      <c r="A73" s="2" t="s">
        <v>89</v>
      </c>
      <c r="B73" s="729">
        <v>799</v>
      </c>
      <c r="C73" s="726">
        <v>0.83973491191864003</v>
      </c>
      <c r="D73" s="726">
        <v>0.16026508808136</v>
      </c>
    </row>
    <row r="74" spans="1:4" x14ac:dyDescent="0.2">
      <c r="A74" s="2" t="s">
        <v>90</v>
      </c>
      <c r="B74" s="729">
        <v>146</v>
      </c>
      <c r="C74" s="726">
        <v>0.80370944738388095</v>
      </c>
      <c r="D74" s="726">
        <v>0.196290522813797</v>
      </c>
    </row>
    <row r="75" spans="1:4" x14ac:dyDescent="0.2">
      <c r="A75" s="5" t="s">
        <v>91</v>
      </c>
      <c r="B75" s="728" t="s">
        <v>1</v>
      </c>
      <c r="C75" s="725" t="s">
        <v>1</v>
      </c>
      <c r="D75" s="725" t="s">
        <v>1</v>
      </c>
    </row>
    <row r="76" spans="1:4" x14ac:dyDescent="0.2">
      <c r="A76" s="2" t="s">
        <v>92</v>
      </c>
      <c r="B76" s="729">
        <v>408</v>
      </c>
      <c r="C76" s="726">
        <v>0.82894551753997803</v>
      </c>
      <c r="D76" s="726">
        <v>0.171054467558861</v>
      </c>
    </row>
    <row r="77" spans="1:4" x14ac:dyDescent="0.2">
      <c r="A77" s="2" t="s">
        <v>93</v>
      </c>
      <c r="B77" s="729">
        <v>169</v>
      </c>
      <c r="C77" s="726">
        <v>0.86177861690521196</v>
      </c>
      <c r="D77" s="726">
        <v>0.13822139799594901</v>
      </c>
    </row>
    <row r="78" spans="1:4" x14ac:dyDescent="0.2">
      <c r="A78" s="2" t="s">
        <v>94</v>
      </c>
      <c r="B78" s="729">
        <v>363</v>
      </c>
      <c r="C78" s="726">
        <v>0.82853633165359497</v>
      </c>
      <c r="D78" s="726">
        <v>0.171463653445244</v>
      </c>
    </row>
    <row r="79" spans="1:4" x14ac:dyDescent="0.2">
      <c r="A79" s="5" t="s">
        <v>95</v>
      </c>
      <c r="B79" s="728" t="s">
        <v>1</v>
      </c>
      <c r="C79" s="725" t="s">
        <v>1</v>
      </c>
      <c r="D79" s="725" t="s">
        <v>1</v>
      </c>
    </row>
    <row r="80" spans="1:4" x14ac:dyDescent="0.2">
      <c r="A80" s="2" t="s">
        <v>96</v>
      </c>
      <c r="B80" s="729">
        <v>211</v>
      </c>
      <c r="C80" s="726">
        <v>0.82808965444564797</v>
      </c>
      <c r="D80" s="726">
        <v>0.171910330653191</v>
      </c>
    </row>
    <row r="81" spans="1:4" x14ac:dyDescent="0.2">
      <c r="A81" s="2" t="s">
        <v>97</v>
      </c>
      <c r="B81" s="729">
        <v>161</v>
      </c>
      <c r="C81" s="726">
        <v>0.83219736814498901</v>
      </c>
      <c r="D81" s="726">
        <v>0.16780263185501099</v>
      </c>
    </row>
    <row r="82" spans="1:4" x14ac:dyDescent="0.2">
      <c r="A82" s="2" t="s">
        <v>98</v>
      </c>
      <c r="B82" s="729">
        <v>35</v>
      </c>
      <c r="C82" s="726">
        <v>0.742040455341339</v>
      </c>
      <c r="D82" s="726">
        <v>0.257959574460983</v>
      </c>
    </row>
    <row r="83" spans="1:4" x14ac:dyDescent="0.2">
      <c r="A83" s="2" t="s">
        <v>99</v>
      </c>
      <c r="B83" s="729">
        <v>127</v>
      </c>
      <c r="C83" s="726">
        <v>0.85903352499008201</v>
      </c>
      <c r="D83" s="726">
        <v>0.14096647500991799</v>
      </c>
    </row>
    <row r="84" spans="1:4" x14ac:dyDescent="0.2">
      <c r="A84" s="2" t="s">
        <v>100</v>
      </c>
      <c r="B84" s="729">
        <v>44</v>
      </c>
      <c r="C84" s="726">
        <v>0.86153030395507801</v>
      </c>
      <c r="D84" s="726">
        <v>0.13846968114376099</v>
      </c>
    </row>
    <row r="85" spans="1:4" x14ac:dyDescent="0.2">
      <c r="A85" s="2" t="s">
        <v>101</v>
      </c>
      <c r="B85" s="729">
        <v>99</v>
      </c>
      <c r="C85" s="726">
        <v>0.91718751192092896</v>
      </c>
      <c r="D85" s="726">
        <v>8.2812510430812794E-2</v>
      </c>
    </row>
    <row r="86" spans="1:4" x14ac:dyDescent="0.2">
      <c r="A86" s="2" t="s">
        <v>102</v>
      </c>
      <c r="B86" s="729">
        <v>33</v>
      </c>
      <c r="C86" s="726">
        <v>0.70142358541488603</v>
      </c>
      <c r="D86" s="726">
        <v>0.29857644438743602</v>
      </c>
    </row>
    <row r="87" spans="1:4" x14ac:dyDescent="0.2">
      <c r="A87" s="2" t="s">
        <v>103</v>
      </c>
      <c r="B87" s="729">
        <v>45</v>
      </c>
      <c r="C87" s="726">
        <v>0.81558871269226096</v>
      </c>
      <c r="D87" s="726">
        <v>0.18441125750541701</v>
      </c>
    </row>
    <row r="88" spans="1:4" x14ac:dyDescent="0.2">
      <c r="A88" s="2" t="s">
        <v>104</v>
      </c>
      <c r="B88" s="729">
        <v>178</v>
      </c>
      <c r="C88" s="726">
        <v>0.82739174365997303</v>
      </c>
      <c r="D88" s="726">
        <v>0.17260825634002699</v>
      </c>
    </row>
    <row r="89" spans="1:4" x14ac:dyDescent="0.2">
      <c r="A89" s="5" t="s">
        <v>105</v>
      </c>
      <c r="B89" s="728" t="s">
        <v>1</v>
      </c>
      <c r="C89" s="725" t="s">
        <v>1</v>
      </c>
      <c r="D89" s="725" t="s">
        <v>1</v>
      </c>
    </row>
    <row r="90" spans="1:4" x14ac:dyDescent="0.2">
      <c r="A90" s="2" t="s">
        <v>106</v>
      </c>
      <c r="B90" s="729">
        <v>109</v>
      </c>
      <c r="C90" s="726">
        <v>0.81164109706878695</v>
      </c>
      <c r="D90" s="726">
        <v>0.18835887312889099</v>
      </c>
    </row>
    <row r="91" spans="1:4" x14ac:dyDescent="0.2">
      <c r="A91" s="2" t="s">
        <v>107</v>
      </c>
      <c r="B91" s="729">
        <v>257</v>
      </c>
      <c r="C91" s="726">
        <v>0.84894096851348899</v>
      </c>
      <c r="D91" s="726">
        <v>0.15105903148651101</v>
      </c>
    </row>
    <row r="92" spans="1:4" x14ac:dyDescent="0.2">
      <c r="A92" s="2" t="s">
        <v>108</v>
      </c>
      <c r="B92" s="729">
        <v>436</v>
      </c>
      <c r="C92" s="726">
        <v>0.84382385015487704</v>
      </c>
      <c r="D92" s="726">
        <v>0.15617613494396199</v>
      </c>
    </row>
    <row r="93" spans="1:4" x14ac:dyDescent="0.2">
      <c r="A93" s="2" t="s">
        <v>109</v>
      </c>
      <c r="B93" s="729">
        <v>79</v>
      </c>
      <c r="C93" s="726">
        <v>0.80842864513397195</v>
      </c>
      <c r="D93" s="726">
        <v>0.191571339964867</v>
      </c>
    </row>
    <row r="94" spans="1:4" x14ac:dyDescent="0.2">
      <c r="A94" s="5" t="s">
        <v>110</v>
      </c>
      <c r="B94" s="728" t="s">
        <v>1</v>
      </c>
      <c r="C94" s="725" t="s">
        <v>1</v>
      </c>
      <c r="D94" s="725" t="s">
        <v>1</v>
      </c>
    </row>
    <row r="95" spans="1:4" x14ac:dyDescent="0.2">
      <c r="A95" s="2" t="s">
        <v>106</v>
      </c>
      <c r="B95" s="729">
        <v>186</v>
      </c>
      <c r="C95" s="726">
        <v>0.79983812570571899</v>
      </c>
      <c r="D95" s="726">
        <v>0.200161904096603</v>
      </c>
    </row>
    <row r="96" spans="1:4" x14ac:dyDescent="0.2">
      <c r="A96" s="2" t="s">
        <v>107</v>
      </c>
      <c r="B96" s="729">
        <v>309</v>
      </c>
      <c r="C96" s="726">
        <v>0.87852531671524003</v>
      </c>
      <c r="D96" s="726">
        <v>0.12147469818592101</v>
      </c>
    </row>
    <row r="97" spans="1:4" x14ac:dyDescent="0.2">
      <c r="A97" s="2" t="s">
        <v>108</v>
      </c>
      <c r="B97" s="729">
        <v>342</v>
      </c>
      <c r="C97" s="726">
        <v>0.82337015867233299</v>
      </c>
      <c r="D97" s="726">
        <v>0.17662985622882801</v>
      </c>
    </row>
    <row r="98" spans="1:4" x14ac:dyDescent="0.2">
      <c r="A98" s="2" t="s">
        <v>109</v>
      </c>
      <c r="B98" s="729">
        <v>44</v>
      </c>
      <c r="C98" s="726">
        <v>0.83171135187149003</v>
      </c>
      <c r="D98" s="726">
        <v>0.16828864812850999</v>
      </c>
    </row>
    <row r="99" spans="1:4" x14ac:dyDescent="0.2">
      <c r="A99" s="5" t="s">
        <v>111</v>
      </c>
      <c r="B99" s="728" t="s">
        <v>1</v>
      </c>
      <c r="C99" s="725" t="s">
        <v>1</v>
      </c>
      <c r="D99" s="725" t="s">
        <v>1</v>
      </c>
    </row>
    <row r="100" spans="1:4" x14ac:dyDescent="0.2">
      <c r="A100" s="2" t="s">
        <v>112</v>
      </c>
      <c r="B100" s="729">
        <v>64</v>
      </c>
      <c r="C100" s="726">
        <v>0.83507072925567605</v>
      </c>
      <c r="D100" s="726">
        <v>0.16492930054664601</v>
      </c>
    </row>
    <row r="101" spans="1:4" x14ac:dyDescent="0.2">
      <c r="A101" s="2" t="s">
        <v>113</v>
      </c>
      <c r="B101" s="729">
        <v>194</v>
      </c>
      <c r="C101" s="726">
        <v>0.88803559541702304</v>
      </c>
      <c r="D101" s="726">
        <v>0.111964397132397</v>
      </c>
    </row>
    <row r="102" spans="1:4" x14ac:dyDescent="0.2">
      <c r="A102" s="2" t="s">
        <v>114</v>
      </c>
      <c r="B102" s="729">
        <v>213</v>
      </c>
      <c r="C102" s="726">
        <v>0.79744541645050004</v>
      </c>
      <c r="D102" s="726">
        <v>0.20255459845066101</v>
      </c>
    </row>
    <row r="103" spans="1:4" x14ac:dyDescent="0.2">
      <c r="A103" s="2" t="s">
        <v>115</v>
      </c>
      <c r="B103" s="729">
        <v>136</v>
      </c>
      <c r="C103" s="726">
        <v>0.803303062915802</v>
      </c>
      <c r="D103" s="726">
        <v>0.196696907281876</v>
      </c>
    </row>
    <row r="104" spans="1:4" x14ac:dyDescent="0.2">
      <c r="A104" s="2" t="s">
        <v>116</v>
      </c>
      <c r="B104" s="729">
        <v>121</v>
      </c>
      <c r="C104" s="726">
        <v>0.85723894834518399</v>
      </c>
      <c r="D104" s="726">
        <v>0.14276108145713801</v>
      </c>
    </row>
    <row r="105" spans="1:4" x14ac:dyDescent="0.2">
      <c r="A105" s="2" t="s">
        <v>117</v>
      </c>
      <c r="B105" s="729">
        <v>117</v>
      </c>
      <c r="C105" s="726">
        <v>0.844304740428925</v>
      </c>
      <c r="D105" s="726">
        <v>0.155695244669914</v>
      </c>
    </row>
    <row r="106" spans="1:4" x14ac:dyDescent="0.2">
      <c r="A106" s="2" t="s">
        <v>118</v>
      </c>
      <c r="B106" s="729">
        <v>97</v>
      </c>
      <c r="C106" s="726">
        <v>0.84933590888977095</v>
      </c>
      <c r="D106" s="726">
        <v>0.15066409111022899</v>
      </c>
    </row>
    <row r="107" spans="1:4" x14ac:dyDescent="0.2">
      <c r="A107" s="5" t="s">
        <v>111</v>
      </c>
      <c r="B107" s="728" t="s">
        <v>1</v>
      </c>
      <c r="C107" s="725" t="s">
        <v>1</v>
      </c>
      <c r="D107" s="725" t="s">
        <v>1</v>
      </c>
    </row>
    <row r="108" spans="1:4" x14ac:dyDescent="0.2">
      <c r="A108" s="2" t="s">
        <v>119</v>
      </c>
      <c r="B108" s="729">
        <v>258</v>
      </c>
      <c r="C108" s="726">
        <v>0.87011671066284202</v>
      </c>
      <c r="D108" s="726">
        <v>0.12988327443599701</v>
      </c>
    </row>
    <row r="109" spans="1:4" x14ac:dyDescent="0.2">
      <c r="A109" s="2" t="s">
        <v>120</v>
      </c>
      <c r="B109" s="729">
        <v>288</v>
      </c>
      <c r="C109" s="726">
        <v>0.80273085832595803</v>
      </c>
      <c r="D109" s="726">
        <v>0.197269156575203</v>
      </c>
    </row>
    <row r="110" spans="1:4" x14ac:dyDescent="0.2">
      <c r="A110" s="2" t="s">
        <v>121</v>
      </c>
      <c r="B110" s="729">
        <v>182</v>
      </c>
      <c r="C110" s="726">
        <v>0.83575731515884399</v>
      </c>
      <c r="D110" s="726">
        <v>0.16424266993999501</v>
      </c>
    </row>
    <row r="111" spans="1:4" x14ac:dyDescent="0.2">
      <c r="A111" s="2" t="s">
        <v>122</v>
      </c>
      <c r="B111" s="729">
        <v>214</v>
      </c>
      <c r="C111" s="726">
        <v>0.84659737348556496</v>
      </c>
      <c r="D111" s="726">
        <v>0.15340265631675701</v>
      </c>
    </row>
    <row r="112" spans="1:4" x14ac:dyDescent="0.2">
      <c r="A112" s="5" t="s">
        <v>111</v>
      </c>
      <c r="B112" s="728" t="s">
        <v>1</v>
      </c>
      <c r="C112" s="725" t="s">
        <v>1</v>
      </c>
      <c r="D112" s="725" t="s">
        <v>1</v>
      </c>
    </row>
    <row r="113" spans="1:4" x14ac:dyDescent="0.2">
      <c r="A113" s="2" t="s">
        <v>119</v>
      </c>
      <c r="B113" s="729">
        <v>258</v>
      </c>
      <c r="C113" s="726">
        <v>0.87011671066284202</v>
      </c>
      <c r="D113" s="726">
        <v>0.12988327443599701</v>
      </c>
    </row>
    <row r="114" spans="1:4" x14ac:dyDescent="0.2">
      <c r="A114" s="2" t="s">
        <v>123</v>
      </c>
      <c r="B114" s="729">
        <v>349</v>
      </c>
      <c r="C114" s="726">
        <v>0.79984116554260298</v>
      </c>
      <c r="D114" s="726">
        <v>0.20015884935855899</v>
      </c>
    </row>
    <row r="115" spans="1:4" x14ac:dyDescent="0.2">
      <c r="A115" s="2" t="s">
        <v>124</v>
      </c>
      <c r="B115" s="729">
        <v>335</v>
      </c>
      <c r="C115" s="726">
        <v>0.85164701938629195</v>
      </c>
      <c r="D115" s="726">
        <v>0.14835299551487</v>
      </c>
    </row>
    <row r="116" spans="1:4" x14ac:dyDescent="0.2">
      <c r="A116" s="5" t="s">
        <v>125</v>
      </c>
      <c r="B116" s="728" t="s">
        <v>1</v>
      </c>
      <c r="C116" s="725" t="s">
        <v>1</v>
      </c>
      <c r="D116" s="725" t="s">
        <v>1</v>
      </c>
    </row>
    <row r="117" spans="1:4" x14ac:dyDescent="0.2">
      <c r="A117" s="2" t="s">
        <v>126</v>
      </c>
      <c r="B117" s="729">
        <v>130</v>
      </c>
      <c r="C117" s="726">
        <v>0.80507647991180398</v>
      </c>
      <c r="D117" s="726">
        <v>0.194923520088196</v>
      </c>
    </row>
    <row r="118" spans="1:4" x14ac:dyDescent="0.2">
      <c r="A118" s="2" t="s">
        <v>127</v>
      </c>
      <c r="B118" s="729">
        <v>36</v>
      </c>
      <c r="C118" s="726">
        <v>0.80708152055740401</v>
      </c>
      <c r="D118" s="726">
        <v>0.19291844964027399</v>
      </c>
    </row>
    <row r="119" spans="1:4" x14ac:dyDescent="0.2">
      <c r="A119" s="2" t="s">
        <v>128</v>
      </c>
      <c r="B119" s="729">
        <v>62</v>
      </c>
      <c r="C119" s="726">
        <v>0.85297572612762496</v>
      </c>
      <c r="D119" s="726">
        <v>0.14702430367469799</v>
      </c>
    </row>
    <row r="120" spans="1:4" x14ac:dyDescent="0.2">
      <c r="A120" s="2" t="s">
        <v>129</v>
      </c>
      <c r="B120" s="729">
        <v>138</v>
      </c>
      <c r="C120" s="726">
        <v>0.871046662330627</v>
      </c>
      <c r="D120" s="726">
        <v>0.128953322768211</v>
      </c>
    </row>
    <row r="121" spans="1:4" x14ac:dyDescent="0.2">
      <c r="A121" s="2" t="s">
        <v>130</v>
      </c>
      <c r="B121" s="729">
        <v>131</v>
      </c>
      <c r="C121" s="726">
        <v>0.88165539503097501</v>
      </c>
      <c r="D121" s="726">
        <v>0.11834459006786301</v>
      </c>
    </row>
    <row r="122" spans="1:4" x14ac:dyDescent="0.2">
      <c r="A122" s="2" t="s">
        <v>131</v>
      </c>
      <c r="B122" s="729">
        <v>92</v>
      </c>
      <c r="C122" s="726">
        <v>0.77742594480514504</v>
      </c>
      <c r="D122" s="726">
        <v>0.22257404029369399</v>
      </c>
    </row>
    <row r="123" spans="1:4" x14ac:dyDescent="0.2">
      <c r="A123" s="2" t="s">
        <v>132</v>
      </c>
      <c r="B123" s="729">
        <v>42</v>
      </c>
      <c r="C123" s="726">
        <v>0.89231371879577603</v>
      </c>
      <c r="D123" s="726">
        <v>0.10768625885248199</v>
      </c>
    </row>
    <row r="124" spans="1:4" x14ac:dyDescent="0.2">
      <c r="A124" s="3" t="s">
        <v>133</v>
      </c>
      <c r="B124" s="730">
        <v>250</v>
      </c>
      <c r="C124" s="727">
        <v>0.82681626081466697</v>
      </c>
      <c r="D124" s="727">
        <v>0.173183739185333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D126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412</v>
      </c>
    </row>
    <row r="4" spans="1:4" x14ac:dyDescent="0.2">
      <c r="A4" t="s">
        <v>23</v>
      </c>
    </row>
    <row r="5" spans="1:4" x14ac:dyDescent="0.2">
      <c r="A5" s="4" t="s">
        <v>24</v>
      </c>
      <c r="B5" s="4" t="s">
        <v>4</v>
      </c>
      <c r="C5" s="4" t="s">
        <v>203</v>
      </c>
      <c r="D5" s="4" t="s">
        <v>204</v>
      </c>
    </row>
    <row r="6" spans="1:4" x14ac:dyDescent="0.2">
      <c r="A6" s="5" t="s">
        <v>26</v>
      </c>
      <c r="B6" s="734" t="s">
        <v>1</v>
      </c>
      <c r="C6" s="731" t="s">
        <v>1</v>
      </c>
      <c r="D6" s="731" t="s">
        <v>1</v>
      </c>
    </row>
    <row r="7" spans="1:4" x14ac:dyDescent="0.2">
      <c r="A7" s="2" t="s">
        <v>26</v>
      </c>
      <c r="B7" s="735">
        <v>919</v>
      </c>
      <c r="C7" s="732">
        <v>0.58218145370483398</v>
      </c>
      <c r="D7" s="732">
        <v>0.41781851649284402</v>
      </c>
    </row>
    <row r="8" spans="1:4" x14ac:dyDescent="0.2">
      <c r="A8" s="5" t="s">
        <v>27</v>
      </c>
      <c r="B8" s="734" t="s">
        <v>1</v>
      </c>
      <c r="C8" s="731" t="s">
        <v>1</v>
      </c>
      <c r="D8" s="731" t="s">
        <v>1</v>
      </c>
    </row>
    <row r="9" spans="1:4" x14ac:dyDescent="0.2">
      <c r="A9" s="2" t="s">
        <v>28</v>
      </c>
      <c r="B9" s="735">
        <v>333</v>
      </c>
      <c r="C9" s="732">
        <v>0.60965096950530995</v>
      </c>
      <c r="D9" s="732">
        <v>0.390349060297012</v>
      </c>
    </row>
    <row r="10" spans="1:4" x14ac:dyDescent="0.2">
      <c r="A10" s="2" t="s">
        <v>29</v>
      </c>
      <c r="B10" s="735">
        <v>42</v>
      </c>
      <c r="C10" s="732">
        <v>0.60028719902038596</v>
      </c>
      <c r="D10" s="732">
        <v>0.39971283078193698</v>
      </c>
    </row>
    <row r="11" spans="1:4" x14ac:dyDescent="0.2">
      <c r="A11" s="2" t="s">
        <v>30</v>
      </c>
      <c r="B11" s="735">
        <v>136</v>
      </c>
      <c r="C11" s="732">
        <v>0.54061460494995095</v>
      </c>
      <c r="D11" s="732">
        <v>0.459385365247726</v>
      </c>
    </row>
    <row r="12" spans="1:4" x14ac:dyDescent="0.2">
      <c r="A12" s="2" t="s">
        <v>31</v>
      </c>
      <c r="B12" s="735">
        <v>169</v>
      </c>
      <c r="C12" s="732">
        <v>0.63104844093322798</v>
      </c>
      <c r="D12" s="732">
        <v>0.36895158886909502</v>
      </c>
    </row>
    <row r="13" spans="1:4" x14ac:dyDescent="0.2">
      <c r="A13" s="2" t="s">
        <v>32</v>
      </c>
      <c r="B13" s="735">
        <v>68</v>
      </c>
      <c r="C13" s="732">
        <v>0.42608281970024098</v>
      </c>
      <c r="D13" s="732">
        <v>0.57391715049743697</v>
      </c>
    </row>
    <row r="14" spans="1:4" x14ac:dyDescent="0.2">
      <c r="A14" s="2" t="s">
        <v>33</v>
      </c>
      <c r="B14" s="735">
        <v>142</v>
      </c>
      <c r="C14" s="732">
        <v>0.52559655904769897</v>
      </c>
      <c r="D14" s="732">
        <v>0.47440344095230103</v>
      </c>
    </row>
    <row r="15" spans="1:4" x14ac:dyDescent="0.2">
      <c r="A15" s="5" t="s">
        <v>34</v>
      </c>
      <c r="B15" s="734" t="s">
        <v>1</v>
      </c>
      <c r="C15" s="731" t="s">
        <v>1</v>
      </c>
      <c r="D15" s="731" t="s">
        <v>1</v>
      </c>
    </row>
    <row r="16" spans="1:4" x14ac:dyDescent="0.2">
      <c r="A16" s="2" t="s">
        <v>35</v>
      </c>
      <c r="B16" s="735">
        <v>608</v>
      </c>
      <c r="C16" s="732">
        <v>0.62042731046676602</v>
      </c>
      <c r="D16" s="732">
        <v>0.37957268953323398</v>
      </c>
    </row>
    <row r="17" spans="1:4" x14ac:dyDescent="0.2">
      <c r="A17" s="2" t="s">
        <v>36</v>
      </c>
      <c r="B17" s="735">
        <v>41</v>
      </c>
      <c r="C17" s="732">
        <v>0.456499934196472</v>
      </c>
      <c r="D17" s="732">
        <v>0.54350006580352805</v>
      </c>
    </row>
    <row r="18" spans="1:4" x14ac:dyDescent="0.2">
      <c r="A18" s="2" t="s">
        <v>37</v>
      </c>
      <c r="B18" s="735">
        <v>199</v>
      </c>
      <c r="C18" s="732">
        <v>0.501814305782318</v>
      </c>
      <c r="D18" s="732">
        <v>0.498185694217682</v>
      </c>
    </row>
    <row r="19" spans="1:4" x14ac:dyDescent="0.2">
      <c r="A19" s="2" t="s">
        <v>38</v>
      </c>
      <c r="B19" s="735">
        <v>51</v>
      </c>
      <c r="C19" s="732">
        <v>0.64587044715881303</v>
      </c>
      <c r="D19" s="732">
        <v>0.35412955284118702</v>
      </c>
    </row>
    <row r="20" spans="1:4" x14ac:dyDescent="0.2">
      <c r="A20" s="5" t="s">
        <v>39</v>
      </c>
      <c r="B20" s="734" t="s">
        <v>1</v>
      </c>
      <c r="C20" s="731" t="s">
        <v>1</v>
      </c>
      <c r="D20" s="731" t="s">
        <v>1</v>
      </c>
    </row>
    <row r="21" spans="1:4" x14ac:dyDescent="0.2">
      <c r="A21" s="2" t="s">
        <v>35</v>
      </c>
      <c r="B21" s="735">
        <v>608</v>
      </c>
      <c r="C21" s="732">
        <v>0.62042731046676602</v>
      </c>
      <c r="D21" s="732">
        <v>0.37957268953323398</v>
      </c>
    </row>
    <row r="22" spans="1:4" x14ac:dyDescent="0.2">
      <c r="A22" s="2" t="s">
        <v>40</v>
      </c>
      <c r="B22" s="735">
        <v>19</v>
      </c>
      <c r="C22" s="732" t="s">
        <v>1</v>
      </c>
      <c r="D22" s="732" t="s">
        <v>1</v>
      </c>
    </row>
    <row r="23" spans="1:4" x14ac:dyDescent="0.2">
      <c r="A23" s="2" t="s">
        <v>41</v>
      </c>
      <c r="B23" s="735">
        <v>19</v>
      </c>
      <c r="C23" s="732" t="s">
        <v>1</v>
      </c>
      <c r="D23" s="732" t="s">
        <v>1</v>
      </c>
    </row>
    <row r="24" spans="1:4" x14ac:dyDescent="0.2">
      <c r="A24" s="2" t="s">
        <v>42</v>
      </c>
      <c r="B24" s="735">
        <v>3</v>
      </c>
      <c r="C24" s="732" t="s">
        <v>1</v>
      </c>
      <c r="D24" s="732" t="s">
        <v>1</v>
      </c>
    </row>
    <row r="25" spans="1:4" x14ac:dyDescent="0.2">
      <c r="A25" s="2" t="s">
        <v>43</v>
      </c>
      <c r="B25" s="735">
        <v>1</v>
      </c>
      <c r="C25" s="732" t="s">
        <v>1</v>
      </c>
      <c r="D25" s="732" t="s">
        <v>1</v>
      </c>
    </row>
    <row r="26" spans="1:4" x14ac:dyDescent="0.2">
      <c r="A26" s="2" t="s">
        <v>37</v>
      </c>
      <c r="B26" s="735">
        <v>199</v>
      </c>
      <c r="C26" s="732">
        <v>0.501814305782318</v>
      </c>
      <c r="D26" s="732">
        <v>0.498185694217682</v>
      </c>
    </row>
    <row r="27" spans="1:4" x14ac:dyDescent="0.2">
      <c r="A27" s="2" t="s">
        <v>44</v>
      </c>
      <c r="B27" s="735">
        <v>7</v>
      </c>
      <c r="C27" s="732" t="s">
        <v>1</v>
      </c>
      <c r="D27" s="732" t="s">
        <v>1</v>
      </c>
    </row>
    <row r="28" spans="1:4" x14ac:dyDescent="0.2">
      <c r="A28" s="2" t="s">
        <v>45</v>
      </c>
      <c r="B28" s="735">
        <v>43</v>
      </c>
      <c r="C28" s="732">
        <v>0.68953770399093595</v>
      </c>
      <c r="D28" s="732">
        <v>0.310462325811386</v>
      </c>
    </row>
    <row r="29" spans="1:4" x14ac:dyDescent="0.2">
      <c r="A29" s="5" t="s">
        <v>46</v>
      </c>
      <c r="B29" s="734" t="s">
        <v>1</v>
      </c>
      <c r="C29" s="731" t="s">
        <v>1</v>
      </c>
      <c r="D29" s="731" t="s">
        <v>1</v>
      </c>
    </row>
    <row r="30" spans="1:4" x14ac:dyDescent="0.2">
      <c r="A30" s="2" t="s">
        <v>47</v>
      </c>
      <c r="B30" s="735">
        <v>57</v>
      </c>
      <c r="C30" s="732">
        <v>0.402382612228394</v>
      </c>
      <c r="D30" s="732">
        <v>0.597617387771606</v>
      </c>
    </row>
    <row r="31" spans="1:4" x14ac:dyDescent="0.2">
      <c r="A31" s="2" t="s">
        <v>48</v>
      </c>
      <c r="B31" s="735">
        <v>226</v>
      </c>
      <c r="C31" s="732">
        <v>0.55963289737701405</v>
      </c>
      <c r="D31" s="732">
        <v>0.44036707282066301</v>
      </c>
    </row>
    <row r="32" spans="1:4" x14ac:dyDescent="0.2">
      <c r="A32" s="2" t="s">
        <v>49</v>
      </c>
      <c r="B32" s="735">
        <v>163</v>
      </c>
      <c r="C32" s="732">
        <v>0.57190680503845204</v>
      </c>
      <c r="D32" s="732">
        <v>0.42809319496154802</v>
      </c>
    </row>
    <row r="33" spans="1:4" x14ac:dyDescent="0.2">
      <c r="A33" s="2" t="s">
        <v>50</v>
      </c>
      <c r="B33" s="735">
        <v>410</v>
      </c>
      <c r="C33" s="732">
        <v>0.62561541795730602</v>
      </c>
      <c r="D33" s="732">
        <v>0.37438455224037198</v>
      </c>
    </row>
    <row r="34" spans="1:4" x14ac:dyDescent="0.2">
      <c r="A34" s="5" t="s">
        <v>51</v>
      </c>
      <c r="B34" s="734" t="s">
        <v>1</v>
      </c>
      <c r="C34" s="731" t="s">
        <v>1</v>
      </c>
      <c r="D34" s="731" t="s">
        <v>1</v>
      </c>
    </row>
    <row r="35" spans="1:4" x14ac:dyDescent="0.2">
      <c r="A35" s="2" t="s">
        <v>52</v>
      </c>
      <c r="B35" s="735">
        <v>311</v>
      </c>
      <c r="C35" s="732">
        <v>0.56141501665115401</v>
      </c>
      <c r="D35" s="732">
        <v>0.43858498334884599</v>
      </c>
    </row>
    <row r="36" spans="1:4" x14ac:dyDescent="0.2">
      <c r="A36" s="2" t="s">
        <v>53</v>
      </c>
      <c r="B36" s="735">
        <v>375</v>
      </c>
      <c r="C36" s="732">
        <v>0.60741949081420898</v>
      </c>
      <c r="D36" s="732">
        <v>0.39258047938346902</v>
      </c>
    </row>
    <row r="37" spans="1:4" x14ac:dyDescent="0.2">
      <c r="A37" s="2" t="s">
        <v>54</v>
      </c>
      <c r="B37" s="735">
        <v>119</v>
      </c>
      <c r="C37" s="732">
        <v>0.54191696643829301</v>
      </c>
      <c r="D37" s="732">
        <v>0.45808300375938399</v>
      </c>
    </row>
    <row r="38" spans="1:4" x14ac:dyDescent="0.2">
      <c r="A38" s="2" t="s">
        <v>55</v>
      </c>
      <c r="B38" s="735">
        <v>107</v>
      </c>
      <c r="C38" s="732">
        <v>0.627169489860535</v>
      </c>
      <c r="D38" s="732">
        <v>0.372830510139465</v>
      </c>
    </row>
    <row r="39" spans="1:4" x14ac:dyDescent="0.2">
      <c r="A39" s="5" t="s">
        <v>56</v>
      </c>
      <c r="B39" s="734" t="s">
        <v>1</v>
      </c>
      <c r="C39" s="731" t="s">
        <v>1</v>
      </c>
      <c r="D39" s="731" t="s">
        <v>1</v>
      </c>
    </row>
    <row r="40" spans="1:4" x14ac:dyDescent="0.2">
      <c r="A40" s="2" t="s">
        <v>57</v>
      </c>
      <c r="B40" s="735">
        <v>801</v>
      </c>
      <c r="C40" s="732">
        <v>0.57424354553222701</v>
      </c>
      <c r="D40" s="732">
        <v>0.42575642466545099</v>
      </c>
    </row>
    <row r="41" spans="1:4" x14ac:dyDescent="0.2">
      <c r="A41" s="2" t="s">
        <v>58</v>
      </c>
      <c r="B41" s="735">
        <v>95</v>
      </c>
      <c r="C41" s="732">
        <v>0.62203079462051403</v>
      </c>
      <c r="D41" s="732">
        <v>0.37796923518180803</v>
      </c>
    </row>
    <row r="42" spans="1:4" x14ac:dyDescent="0.2">
      <c r="A42" s="5" t="s">
        <v>59</v>
      </c>
      <c r="B42" s="734" t="s">
        <v>1</v>
      </c>
      <c r="C42" s="731" t="s">
        <v>1</v>
      </c>
      <c r="D42" s="731" t="s">
        <v>1</v>
      </c>
    </row>
    <row r="43" spans="1:4" x14ac:dyDescent="0.2">
      <c r="A43" s="2" t="s">
        <v>60</v>
      </c>
      <c r="B43" s="735">
        <v>697</v>
      </c>
      <c r="C43" s="732">
        <v>0.56087803840637196</v>
      </c>
      <c r="D43" s="732">
        <v>0.43912196159362799</v>
      </c>
    </row>
    <row r="44" spans="1:4" x14ac:dyDescent="0.2">
      <c r="A44" s="2" t="s">
        <v>61</v>
      </c>
      <c r="B44" s="735">
        <v>127</v>
      </c>
      <c r="C44" s="732">
        <v>0.73668110370635997</v>
      </c>
      <c r="D44" s="732">
        <v>0.26331889629364003</v>
      </c>
    </row>
    <row r="45" spans="1:4" x14ac:dyDescent="0.2">
      <c r="A45" s="2" t="s">
        <v>62</v>
      </c>
      <c r="B45" s="735">
        <v>80</v>
      </c>
      <c r="C45" s="732">
        <v>0.57779884338378895</v>
      </c>
      <c r="D45" s="732">
        <v>0.42220112681388899</v>
      </c>
    </row>
    <row r="46" spans="1:4" x14ac:dyDescent="0.2">
      <c r="A46" s="5" t="s">
        <v>63</v>
      </c>
      <c r="B46" s="734" t="s">
        <v>1</v>
      </c>
      <c r="C46" s="731" t="s">
        <v>1</v>
      </c>
      <c r="D46" s="731" t="s">
        <v>1</v>
      </c>
    </row>
    <row r="47" spans="1:4" x14ac:dyDescent="0.2">
      <c r="A47" s="2" t="s">
        <v>64</v>
      </c>
      <c r="B47" s="735">
        <v>110</v>
      </c>
      <c r="C47" s="732">
        <v>0.85019415616989102</v>
      </c>
      <c r="D47" s="732">
        <v>0.149805843830109</v>
      </c>
    </row>
    <row r="48" spans="1:4" x14ac:dyDescent="0.2">
      <c r="A48" s="2" t="s">
        <v>65</v>
      </c>
      <c r="B48" s="735">
        <v>57</v>
      </c>
      <c r="C48" s="732">
        <v>0.31737422943115201</v>
      </c>
      <c r="D48" s="732">
        <v>0.68262577056884799</v>
      </c>
    </row>
    <row r="49" spans="1:4" x14ac:dyDescent="0.2">
      <c r="A49" s="2" t="s">
        <v>66</v>
      </c>
      <c r="B49" s="735">
        <v>121</v>
      </c>
      <c r="C49" s="732">
        <v>0.53266507387161299</v>
      </c>
      <c r="D49" s="732">
        <v>0.46733492612838701</v>
      </c>
    </row>
    <row r="50" spans="1:4" x14ac:dyDescent="0.2">
      <c r="A50" s="2" t="s">
        <v>67</v>
      </c>
      <c r="B50" s="735">
        <v>106</v>
      </c>
      <c r="C50" s="732">
        <v>0.48790475726127602</v>
      </c>
      <c r="D50" s="732">
        <v>0.51209527254104603</v>
      </c>
    </row>
    <row r="51" spans="1:4" x14ac:dyDescent="0.2">
      <c r="A51" s="2" t="s">
        <v>68</v>
      </c>
      <c r="B51" s="735">
        <v>120</v>
      </c>
      <c r="C51" s="732">
        <v>0.79116839170455899</v>
      </c>
      <c r="D51" s="732">
        <v>0.20883160829544101</v>
      </c>
    </row>
    <row r="52" spans="1:4" x14ac:dyDescent="0.2">
      <c r="A52" s="2" t="s">
        <v>69</v>
      </c>
      <c r="B52" s="735">
        <v>93</v>
      </c>
      <c r="C52" s="732">
        <v>0.54453015327453602</v>
      </c>
      <c r="D52" s="732">
        <v>0.45546984672546398</v>
      </c>
    </row>
    <row r="53" spans="1:4" x14ac:dyDescent="0.2">
      <c r="A53" s="2" t="s">
        <v>70</v>
      </c>
      <c r="B53" s="735">
        <v>49</v>
      </c>
      <c r="C53" s="732">
        <v>0.47391453385353099</v>
      </c>
      <c r="D53" s="732">
        <v>0.52608549594879195</v>
      </c>
    </row>
    <row r="54" spans="1:4" x14ac:dyDescent="0.2">
      <c r="A54" s="2" t="s">
        <v>71</v>
      </c>
      <c r="B54" s="735">
        <v>88</v>
      </c>
      <c r="C54" s="732">
        <v>0.65854173898696899</v>
      </c>
      <c r="D54" s="732">
        <v>0.34145826101303101</v>
      </c>
    </row>
    <row r="55" spans="1:4" x14ac:dyDescent="0.2">
      <c r="A55" s="2" t="s">
        <v>72</v>
      </c>
      <c r="B55" s="735">
        <v>50</v>
      </c>
      <c r="C55" s="732">
        <v>0.48913207650184598</v>
      </c>
      <c r="D55" s="732">
        <v>0.51086789369583097</v>
      </c>
    </row>
    <row r="56" spans="1:4" x14ac:dyDescent="0.2">
      <c r="A56" s="2" t="s">
        <v>73</v>
      </c>
      <c r="B56" s="735">
        <v>125</v>
      </c>
      <c r="C56" s="732">
        <v>0.52389717102050803</v>
      </c>
      <c r="D56" s="732">
        <v>0.47610282897949202</v>
      </c>
    </row>
    <row r="57" spans="1:4" x14ac:dyDescent="0.2">
      <c r="A57" s="5" t="s">
        <v>74</v>
      </c>
      <c r="B57" s="734" t="s">
        <v>1</v>
      </c>
      <c r="C57" s="731" t="s">
        <v>1</v>
      </c>
      <c r="D57" s="731" t="s">
        <v>1</v>
      </c>
    </row>
    <row r="58" spans="1:4" x14ac:dyDescent="0.2">
      <c r="A58" s="2" t="s">
        <v>75</v>
      </c>
      <c r="B58" s="735">
        <v>110</v>
      </c>
      <c r="C58" s="732">
        <v>0.85019415616989102</v>
      </c>
      <c r="D58" s="732">
        <v>0.149805843830109</v>
      </c>
    </row>
    <row r="59" spans="1:4" x14ac:dyDescent="0.2">
      <c r="A59" s="2" t="s">
        <v>76</v>
      </c>
      <c r="B59" s="735">
        <v>547</v>
      </c>
      <c r="C59" s="732">
        <v>0.630959212779999</v>
      </c>
      <c r="D59" s="732">
        <v>0.369040787220001</v>
      </c>
    </row>
    <row r="60" spans="1:4" x14ac:dyDescent="0.2">
      <c r="A60" s="2" t="s">
        <v>77</v>
      </c>
      <c r="B60" s="735">
        <v>182</v>
      </c>
      <c r="C60" s="732">
        <v>0.36560282111167902</v>
      </c>
      <c r="D60" s="732">
        <v>0.63439714908599898</v>
      </c>
    </row>
    <row r="61" spans="1:4" x14ac:dyDescent="0.2">
      <c r="A61" s="2" t="s">
        <v>78</v>
      </c>
      <c r="B61" s="735">
        <v>80</v>
      </c>
      <c r="C61" s="732">
        <v>0.462460517883301</v>
      </c>
      <c r="D61" s="732">
        <v>0.537539482116699</v>
      </c>
    </row>
    <row r="62" spans="1:4" x14ac:dyDescent="0.2">
      <c r="A62" s="5" t="s">
        <v>79</v>
      </c>
      <c r="B62" s="734" t="s">
        <v>1</v>
      </c>
      <c r="C62" s="731" t="s">
        <v>1</v>
      </c>
      <c r="D62" s="731" t="s">
        <v>1</v>
      </c>
    </row>
    <row r="63" spans="1:4" x14ac:dyDescent="0.2">
      <c r="A63" s="2" t="s">
        <v>80</v>
      </c>
      <c r="B63" s="735">
        <v>753</v>
      </c>
      <c r="C63" s="732">
        <v>0.58609855175018299</v>
      </c>
      <c r="D63" s="732">
        <v>0.413901478052139</v>
      </c>
    </row>
    <row r="64" spans="1:4" x14ac:dyDescent="0.2">
      <c r="A64" s="2" t="s">
        <v>81</v>
      </c>
      <c r="B64" s="735">
        <v>26</v>
      </c>
      <c r="C64" s="732" t="s">
        <v>1</v>
      </c>
      <c r="D64" s="732" t="s">
        <v>1</v>
      </c>
    </row>
    <row r="65" spans="1:4" x14ac:dyDescent="0.2">
      <c r="A65" s="2" t="s">
        <v>82</v>
      </c>
      <c r="B65" s="735">
        <v>48</v>
      </c>
      <c r="C65" s="732">
        <v>0.56799560785293601</v>
      </c>
      <c r="D65" s="732">
        <v>0.43200439214706399</v>
      </c>
    </row>
    <row r="66" spans="1:4" x14ac:dyDescent="0.2">
      <c r="A66" s="2" t="s">
        <v>83</v>
      </c>
      <c r="B66" s="735">
        <v>83</v>
      </c>
      <c r="C66" s="732">
        <v>0.50954520702362105</v>
      </c>
      <c r="D66" s="732">
        <v>0.49045476317405701</v>
      </c>
    </row>
    <row r="67" spans="1:4" x14ac:dyDescent="0.2">
      <c r="A67" s="5" t="s">
        <v>84</v>
      </c>
      <c r="B67" s="734" t="s">
        <v>1</v>
      </c>
      <c r="C67" s="731" t="s">
        <v>1</v>
      </c>
      <c r="D67" s="731" t="s">
        <v>1</v>
      </c>
    </row>
    <row r="68" spans="1:4" x14ac:dyDescent="0.2">
      <c r="A68" s="2" t="s">
        <v>85</v>
      </c>
      <c r="B68" s="735">
        <v>827</v>
      </c>
      <c r="C68" s="732">
        <v>0.57442092895507801</v>
      </c>
      <c r="D68" s="732">
        <v>0.42557907104492199</v>
      </c>
    </row>
    <row r="69" spans="1:4" x14ac:dyDescent="0.2">
      <c r="A69" s="2" t="s">
        <v>86</v>
      </c>
      <c r="B69" s="735">
        <v>13</v>
      </c>
      <c r="C69" s="732" t="s">
        <v>1</v>
      </c>
      <c r="D69" s="732" t="s">
        <v>1</v>
      </c>
    </row>
    <row r="70" spans="1:4" x14ac:dyDescent="0.2">
      <c r="A70" s="2" t="s">
        <v>87</v>
      </c>
      <c r="B70" s="735">
        <v>73</v>
      </c>
      <c r="C70" s="732">
        <v>0.81500858068466198</v>
      </c>
      <c r="D70" s="732">
        <v>0.184991389513016</v>
      </c>
    </row>
    <row r="71" spans="1:4" x14ac:dyDescent="0.2">
      <c r="A71" s="2" t="s">
        <v>88</v>
      </c>
      <c r="B71" s="735">
        <v>5</v>
      </c>
      <c r="C71" s="732" t="s">
        <v>1</v>
      </c>
      <c r="D71" s="732" t="s">
        <v>1</v>
      </c>
    </row>
    <row r="72" spans="1:4" x14ac:dyDescent="0.2">
      <c r="A72" s="5" t="s">
        <v>89</v>
      </c>
      <c r="B72" s="734" t="s">
        <v>1</v>
      </c>
      <c r="C72" s="731" t="s">
        <v>1</v>
      </c>
      <c r="D72" s="731" t="s">
        <v>1</v>
      </c>
    </row>
    <row r="73" spans="1:4" x14ac:dyDescent="0.2">
      <c r="A73" s="2" t="s">
        <v>89</v>
      </c>
      <c r="B73" s="735">
        <v>776</v>
      </c>
      <c r="C73" s="732">
        <v>0.58425283432006803</v>
      </c>
      <c r="D73" s="732">
        <v>0.41574716567993197</v>
      </c>
    </row>
    <row r="74" spans="1:4" x14ac:dyDescent="0.2">
      <c r="A74" s="2" t="s">
        <v>90</v>
      </c>
      <c r="B74" s="735">
        <v>141</v>
      </c>
      <c r="C74" s="732">
        <v>0.57255750894546498</v>
      </c>
      <c r="D74" s="732">
        <v>0.42744249105453502</v>
      </c>
    </row>
    <row r="75" spans="1:4" x14ac:dyDescent="0.2">
      <c r="A75" s="5" t="s">
        <v>91</v>
      </c>
      <c r="B75" s="734" t="s">
        <v>1</v>
      </c>
      <c r="C75" s="731" t="s">
        <v>1</v>
      </c>
      <c r="D75" s="731" t="s">
        <v>1</v>
      </c>
    </row>
    <row r="76" spans="1:4" x14ac:dyDescent="0.2">
      <c r="A76" s="2" t="s">
        <v>92</v>
      </c>
      <c r="B76" s="735">
        <v>406</v>
      </c>
      <c r="C76" s="732">
        <v>0.59880006313323997</v>
      </c>
      <c r="D76" s="732">
        <v>0.40119993686675998</v>
      </c>
    </row>
    <row r="77" spans="1:4" x14ac:dyDescent="0.2">
      <c r="A77" s="2" t="s">
        <v>93</v>
      </c>
      <c r="B77" s="735">
        <v>168</v>
      </c>
      <c r="C77" s="732">
        <v>0.6583611369133</v>
      </c>
      <c r="D77" s="732">
        <v>0.34163889288902299</v>
      </c>
    </row>
    <row r="78" spans="1:4" x14ac:dyDescent="0.2">
      <c r="A78" s="2" t="s">
        <v>94</v>
      </c>
      <c r="B78" s="735">
        <v>338</v>
      </c>
      <c r="C78" s="732">
        <v>0.51102650165557895</v>
      </c>
      <c r="D78" s="732">
        <v>0.488973528146744</v>
      </c>
    </row>
    <row r="79" spans="1:4" x14ac:dyDescent="0.2">
      <c r="A79" s="5" t="s">
        <v>95</v>
      </c>
      <c r="B79" s="734" t="s">
        <v>1</v>
      </c>
      <c r="C79" s="731" t="s">
        <v>1</v>
      </c>
      <c r="D79" s="731" t="s">
        <v>1</v>
      </c>
    </row>
    <row r="80" spans="1:4" x14ac:dyDescent="0.2">
      <c r="A80" s="2" t="s">
        <v>96</v>
      </c>
      <c r="B80" s="735">
        <v>210</v>
      </c>
      <c r="C80" s="732">
        <v>0.74170356988906905</v>
      </c>
      <c r="D80" s="732">
        <v>0.25829645991325401</v>
      </c>
    </row>
    <row r="81" spans="1:4" x14ac:dyDescent="0.2">
      <c r="A81" s="2" t="s">
        <v>97</v>
      </c>
      <c r="B81" s="735">
        <v>154</v>
      </c>
      <c r="C81" s="732">
        <v>0.48987859487533603</v>
      </c>
      <c r="D81" s="732">
        <v>0.51012140512466397</v>
      </c>
    </row>
    <row r="82" spans="1:4" x14ac:dyDescent="0.2">
      <c r="A82" s="2" t="s">
        <v>98</v>
      </c>
      <c r="B82" s="735">
        <v>35</v>
      </c>
      <c r="C82" s="732">
        <v>0.59514045715331998</v>
      </c>
      <c r="D82" s="732">
        <v>0.40485951304435702</v>
      </c>
    </row>
    <row r="83" spans="1:4" x14ac:dyDescent="0.2">
      <c r="A83" s="2" t="s">
        <v>99</v>
      </c>
      <c r="B83" s="735">
        <v>114</v>
      </c>
      <c r="C83" s="732">
        <v>0.40357175469398499</v>
      </c>
      <c r="D83" s="732">
        <v>0.59642821550369296</v>
      </c>
    </row>
    <row r="84" spans="1:4" x14ac:dyDescent="0.2">
      <c r="A84" s="2" t="s">
        <v>100</v>
      </c>
      <c r="B84" s="735">
        <v>44</v>
      </c>
      <c r="C84" s="732">
        <v>0.51682090759277299</v>
      </c>
      <c r="D84" s="732">
        <v>0.48317912220954901</v>
      </c>
    </row>
    <row r="85" spans="1:4" x14ac:dyDescent="0.2">
      <c r="A85" s="2" t="s">
        <v>101</v>
      </c>
      <c r="B85" s="735">
        <v>94</v>
      </c>
      <c r="C85" s="732">
        <v>0.67775869369506803</v>
      </c>
      <c r="D85" s="732">
        <v>0.32224133610725397</v>
      </c>
    </row>
    <row r="86" spans="1:4" x14ac:dyDescent="0.2">
      <c r="A86" s="2" t="s">
        <v>102</v>
      </c>
      <c r="B86" s="735">
        <v>32</v>
      </c>
      <c r="C86" s="732">
        <v>0.56491631269455</v>
      </c>
      <c r="D86" s="732">
        <v>0.43508368730545</v>
      </c>
    </row>
    <row r="87" spans="1:4" x14ac:dyDescent="0.2">
      <c r="A87" s="2" t="s">
        <v>103</v>
      </c>
      <c r="B87" s="735">
        <v>45</v>
      </c>
      <c r="C87" s="732">
        <v>0.82967191934585605</v>
      </c>
      <c r="D87" s="732">
        <v>0.17032805085182201</v>
      </c>
    </row>
    <row r="88" spans="1:4" x14ac:dyDescent="0.2">
      <c r="A88" s="2" t="s">
        <v>104</v>
      </c>
      <c r="B88" s="735">
        <v>177</v>
      </c>
      <c r="C88" s="732">
        <v>0.54827737808227495</v>
      </c>
      <c r="D88" s="732">
        <v>0.451722621917725</v>
      </c>
    </row>
    <row r="89" spans="1:4" x14ac:dyDescent="0.2">
      <c r="A89" s="5" t="s">
        <v>105</v>
      </c>
      <c r="B89" s="734" t="s">
        <v>1</v>
      </c>
      <c r="C89" s="731" t="s">
        <v>1</v>
      </c>
      <c r="D89" s="731" t="s">
        <v>1</v>
      </c>
    </row>
    <row r="90" spans="1:4" x14ac:dyDescent="0.2">
      <c r="A90" s="2" t="s">
        <v>106</v>
      </c>
      <c r="B90" s="735">
        <v>109</v>
      </c>
      <c r="C90" s="732">
        <v>0.41095763444900502</v>
      </c>
      <c r="D90" s="732">
        <v>0.58904236555099498</v>
      </c>
    </row>
    <row r="91" spans="1:4" x14ac:dyDescent="0.2">
      <c r="A91" s="2" t="s">
        <v>107</v>
      </c>
      <c r="B91" s="735">
        <v>242</v>
      </c>
      <c r="C91" s="732">
        <v>0.56954199075698897</v>
      </c>
      <c r="D91" s="732">
        <v>0.43045797944068898</v>
      </c>
    </row>
    <row r="92" spans="1:4" x14ac:dyDescent="0.2">
      <c r="A92" s="2" t="s">
        <v>108</v>
      </c>
      <c r="B92" s="735">
        <v>426</v>
      </c>
      <c r="C92" s="732">
        <v>0.60785979032516502</v>
      </c>
      <c r="D92" s="732">
        <v>0.39214020967483498</v>
      </c>
    </row>
    <row r="93" spans="1:4" x14ac:dyDescent="0.2">
      <c r="A93" s="2" t="s">
        <v>109</v>
      </c>
      <c r="B93" s="735">
        <v>77</v>
      </c>
      <c r="C93" s="732">
        <v>0.72539091110229503</v>
      </c>
      <c r="D93" s="732">
        <v>0.27460908889770502</v>
      </c>
    </row>
    <row r="94" spans="1:4" x14ac:dyDescent="0.2">
      <c r="A94" s="5" t="s">
        <v>110</v>
      </c>
      <c r="B94" s="734" t="s">
        <v>1</v>
      </c>
      <c r="C94" s="731" t="s">
        <v>1</v>
      </c>
      <c r="D94" s="731" t="s">
        <v>1</v>
      </c>
    </row>
    <row r="95" spans="1:4" x14ac:dyDescent="0.2">
      <c r="A95" s="2" t="s">
        <v>106</v>
      </c>
      <c r="B95" s="735">
        <v>183</v>
      </c>
      <c r="C95" s="732">
        <v>0.42466527223586997</v>
      </c>
      <c r="D95" s="732">
        <v>0.57533472776412997</v>
      </c>
    </row>
    <row r="96" spans="1:4" x14ac:dyDescent="0.2">
      <c r="A96" s="2" t="s">
        <v>107</v>
      </c>
      <c r="B96" s="735">
        <v>294</v>
      </c>
      <c r="C96" s="732">
        <v>0.62134099006652799</v>
      </c>
      <c r="D96" s="732">
        <v>0.37865903973579401</v>
      </c>
    </row>
    <row r="97" spans="1:4" x14ac:dyDescent="0.2">
      <c r="A97" s="2" t="s">
        <v>108</v>
      </c>
      <c r="B97" s="735">
        <v>334</v>
      </c>
      <c r="C97" s="732">
        <v>0.60255366563796997</v>
      </c>
      <c r="D97" s="732">
        <v>0.39744633436202997</v>
      </c>
    </row>
    <row r="98" spans="1:4" x14ac:dyDescent="0.2">
      <c r="A98" s="2" t="s">
        <v>109</v>
      </c>
      <c r="B98" s="735">
        <v>43</v>
      </c>
      <c r="C98" s="732">
        <v>0.820079445838928</v>
      </c>
      <c r="D98" s="732">
        <v>0.179920569062233</v>
      </c>
    </row>
    <row r="99" spans="1:4" x14ac:dyDescent="0.2">
      <c r="A99" s="5" t="s">
        <v>111</v>
      </c>
      <c r="B99" s="734" t="s">
        <v>1</v>
      </c>
      <c r="C99" s="731" t="s">
        <v>1</v>
      </c>
      <c r="D99" s="731" t="s">
        <v>1</v>
      </c>
    </row>
    <row r="100" spans="1:4" x14ac:dyDescent="0.2">
      <c r="A100" s="2" t="s">
        <v>112</v>
      </c>
      <c r="B100" s="735">
        <v>66</v>
      </c>
      <c r="C100" s="732">
        <v>0.53839033842086803</v>
      </c>
      <c r="D100" s="732">
        <v>0.46160966157913202</v>
      </c>
    </row>
    <row r="101" spans="1:4" x14ac:dyDescent="0.2">
      <c r="A101" s="2" t="s">
        <v>113</v>
      </c>
      <c r="B101" s="735">
        <v>195</v>
      </c>
      <c r="C101" s="732">
        <v>0.72842717170715299</v>
      </c>
      <c r="D101" s="732">
        <v>0.27157285809516901</v>
      </c>
    </row>
    <row r="102" spans="1:4" x14ac:dyDescent="0.2">
      <c r="A102" s="2" t="s">
        <v>114</v>
      </c>
      <c r="B102" s="735">
        <v>213</v>
      </c>
      <c r="C102" s="732">
        <v>0.597389936447144</v>
      </c>
      <c r="D102" s="732">
        <v>0.402610063552856</v>
      </c>
    </row>
    <row r="103" spans="1:4" x14ac:dyDescent="0.2">
      <c r="A103" s="2" t="s">
        <v>115</v>
      </c>
      <c r="B103" s="735">
        <v>134</v>
      </c>
      <c r="C103" s="732">
        <v>0.60519593954086304</v>
      </c>
      <c r="D103" s="732">
        <v>0.39480406045913702</v>
      </c>
    </row>
    <row r="104" spans="1:4" x14ac:dyDescent="0.2">
      <c r="A104" s="2" t="s">
        <v>116</v>
      </c>
      <c r="B104" s="735">
        <v>118</v>
      </c>
      <c r="C104" s="732">
        <v>0.47862923145294201</v>
      </c>
      <c r="D104" s="732">
        <v>0.52137076854705799</v>
      </c>
    </row>
    <row r="105" spans="1:4" x14ac:dyDescent="0.2">
      <c r="A105" s="2" t="s">
        <v>117</v>
      </c>
      <c r="B105" s="735">
        <v>111</v>
      </c>
      <c r="C105" s="732">
        <v>0.43739551305770902</v>
      </c>
      <c r="D105" s="732">
        <v>0.56260448694229104</v>
      </c>
    </row>
    <row r="106" spans="1:4" x14ac:dyDescent="0.2">
      <c r="A106" s="2" t="s">
        <v>118</v>
      </c>
      <c r="B106" s="735">
        <v>77</v>
      </c>
      <c r="C106" s="732">
        <v>0.49460640549659701</v>
      </c>
      <c r="D106" s="732">
        <v>0.50539356470107999</v>
      </c>
    </row>
    <row r="107" spans="1:4" x14ac:dyDescent="0.2">
      <c r="A107" s="5" t="s">
        <v>111</v>
      </c>
      <c r="B107" s="734" t="s">
        <v>1</v>
      </c>
      <c r="C107" s="731" t="s">
        <v>1</v>
      </c>
      <c r="D107" s="731" t="s">
        <v>1</v>
      </c>
    </row>
    <row r="108" spans="1:4" x14ac:dyDescent="0.2">
      <c r="A108" s="2" t="s">
        <v>119</v>
      </c>
      <c r="B108" s="735">
        <v>261</v>
      </c>
      <c r="C108" s="732">
        <v>0.66280072927474998</v>
      </c>
      <c r="D108" s="732">
        <v>0.33719930052757302</v>
      </c>
    </row>
    <row r="109" spans="1:4" x14ac:dyDescent="0.2">
      <c r="A109" s="2" t="s">
        <v>120</v>
      </c>
      <c r="B109" s="735">
        <v>287</v>
      </c>
      <c r="C109" s="732">
        <v>0.58827275037765503</v>
      </c>
      <c r="D109" s="732">
        <v>0.41172727942466703</v>
      </c>
    </row>
    <row r="110" spans="1:4" x14ac:dyDescent="0.2">
      <c r="A110" s="2" t="s">
        <v>121</v>
      </c>
      <c r="B110" s="735">
        <v>178</v>
      </c>
      <c r="C110" s="732">
        <v>0.53341925144195601</v>
      </c>
      <c r="D110" s="732">
        <v>0.46658077836036699</v>
      </c>
    </row>
    <row r="111" spans="1:4" x14ac:dyDescent="0.2">
      <c r="A111" s="2" t="s">
        <v>122</v>
      </c>
      <c r="B111" s="735">
        <v>188</v>
      </c>
      <c r="C111" s="732">
        <v>0.461015254259109</v>
      </c>
      <c r="D111" s="732">
        <v>0.538984715938568</v>
      </c>
    </row>
    <row r="112" spans="1:4" x14ac:dyDescent="0.2">
      <c r="A112" s="5" t="s">
        <v>111</v>
      </c>
      <c r="B112" s="734" t="s">
        <v>1</v>
      </c>
      <c r="C112" s="731" t="s">
        <v>1</v>
      </c>
      <c r="D112" s="731" t="s">
        <v>1</v>
      </c>
    </row>
    <row r="113" spans="1:4" x14ac:dyDescent="0.2">
      <c r="A113" s="2" t="s">
        <v>119</v>
      </c>
      <c r="B113" s="735">
        <v>261</v>
      </c>
      <c r="C113" s="732">
        <v>0.66280072927474998</v>
      </c>
      <c r="D113" s="732">
        <v>0.33719930052757302</v>
      </c>
    </row>
    <row r="114" spans="1:4" x14ac:dyDescent="0.2">
      <c r="A114" s="2" t="s">
        <v>123</v>
      </c>
      <c r="B114" s="735">
        <v>347</v>
      </c>
      <c r="C114" s="732">
        <v>0.60057151317596402</v>
      </c>
      <c r="D114" s="732">
        <v>0.39942851662635798</v>
      </c>
    </row>
    <row r="115" spans="1:4" x14ac:dyDescent="0.2">
      <c r="A115" s="2" t="s">
        <v>124</v>
      </c>
      <c r="B115" s="735">
        <v>306</v>
      </c>
      <c r="C115" s="732">
        <v>0.46973240375518799</v>
      </c>
      <c r="D115" s="732">
        <v>0.53026759624481201</v>
      </c>
    </row>
    <row r="116" spans="1:4" x14ac:dyDescent="0.2">
      <c r="A116" s="5" t="s">
        <v>125</v>
      </c>
      <c r="B116" s="734" t="s">
        <v>1</v>
      </c>
      <c r="C116" s="731" t="s">
        <v>1</v>
      </c>
      <c r="D116" s="731" t="s">
        <v>1</v>
      </c>
    </row>
    <row r="117" spans="1:4" x14ac:dyDescent="0.2">
      <c r="A117" s="2" t="s">
        <v>126</v>
      </c>
      <c r="B117" s="735">
        <v>131</v>
      </c>
      <c r="C117" s="732">
        <v>0.40374016761779802</v>
      </c>
      <c r="D117" s="732">
        <v>0.59625983238220204</v>
      </c>
    </row>
    <row r="118" spans="1:4" x14ac:dyDescent="0.2">
      <c r="A118" s="2" t="s">
        <v>127</v>
      </c>
      <c r="B118" s="735">
        <v>33</v>
      </c>
      <c r="C118" s="732">
        <v>0.47504329681396501</v>
      </c>
      <c r="D118" s="732">
        <v>0.52495670318603505</v>
      </c>
    </row>
    <row r="119" spans="1:4" x14ac:dyDescent="0.2">
      <c r="A119" s="2" t="s">
        <v>128</v>
      </c>
      <c r="B119" s="735">
        <v>58</v>
      </c>
      <c r="C119" s="732">
        <v>0.50246709585189797</v>
      </c>
      <c r="D119" s="732">
        <v>0.49753290414810197</v>
      </c>
    </row>
    <row r="120" spans="1:4" x14ac:dyDescent="0.2">
      <c r="A120" s="2" t="s">
        <v>129</v>
      </c>
      <c r="B120" s="735">
        <v>129</v>
      </c>
      <c r="C120" s="732">
        <v>0.65940779447555498</v>
      </c>
      <c r="D120" s="732">
        <v>0.34059220552444502</v>
      </c>
    </row>
    <row r="121" spans="1:4" x14ac:dyDescent="0.2">
      <c r="A121" s="2" t="s">
        <v>130</v>
      </c>
      <c r="B121" s="735">
        <v>127</v>
      </c>
      <c r="C121" s="732">
        <v>0.60573166608810403</v>
      </c>
      <c r="D121" s="732">
        <v>0.39426833391189597</v>
      </c>
    </row>
    <row r="122" spans="1:4" x14ac:dyDescent="0.2">
      <c r="A122" s="2" t="s">
        <v>131</v>
      </c>
      <c r="B122" s="735">
        <v>89</v>
      </c>
      <c r="C122" s="732">
        <v>0.64051145315170299</v>
      </c>
      <c r="D122" s="732">
        <v>0.35948854684829701</v>
      </c>
    </row>
    <row r="123" spans="1:4" x14ac:dyDescent="0.2">
      <c r="A123" s="2" t="s">
        <v>132</v>
      </c>
      <c r="B123" s="735">
        <v>40</v>
      </c>
      <c r="C123" s="732">
        <v>0.72624683380126998</v>
      </c>
      <c r="D123" s="732">
        <v>0.27375316619873002</v>
      </c>
    </row>
    <row r="124" spans="1:4" x14ac:dyDescent="0.2">
      <c r="A124" s="3" t="s">
        <v>133</v>
      </c>
      <c r="B124" s="736">
        <v>247</v>
      </c>
      <c r="C124" s="733">
        <v>0.603496134281158</v>
      </c>
      <c r="D124" s="733">
        <v>0.396503835916519</v>
      </c>
    </row>
    <row r="126" spans="1:4" x14ac:dyDescent="0.2">
      <c r="A126" s="15" t="s">
        <v>134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158</vt:i4>
      </vt:variant>
    </vt:vector>
  </HeadingPairs>
  <TitlesOfParts>
    <vt:vector size="158" baseType="lpstr">
      <vt:lpstr>Deckblatt</vt:lpstr>
      <vt:lpstr>Inhalt</vt:lpstr>
      <vt:lpstr>z09_Übersicht</vt:lpstr>
      <vt:lpstr>z09a_chop</vt:lpstr>
      <vt:lpstr>z09b_chop</vt:lpstr>
      <vt:lpstr>z09c_chop</vt:lpstr>
      <vt:lpstr>z09d_chop</vt:lpstr>
      <vt:lpstr>z09e_chop</vt:lpstr>
      <vt:lpstr>z09f_chop</vt:lpstr>
      <vt:lpstr>z09g_chop</vt:lpstr>
      <vt:lpstr>z09h_chop</vt:lpstr>
      <vt:lpstr>z09i_chop</vt:lpstr>
      <vt:lpstr>z09j_chop</vt:lpstr>
      <vt:lpstr>b17</vt:lpstr>
      <vt:lpstr>b47</vt:lpstr>
      <vt:lpstr>c04</vt:lpstr>
      <vt:lpstr>wohn_typ</vt:lpstr>
      <vt:lpstr>wohn_wohnung_jahre_chop</vt:lpstr>
      <vt:lpstr>wohn_flaeche_chop</vt:lpstr>
      <vt:lpstr>wohn_flp_chop</vt:lpstr>
      <vt:lpstr>wohn_rp</vt:lpstr>
      <vt:lpstr>wohn_raeume_chop</vt:lpstr>
      <vt:lpstr>wohn_wg</vt:lpstr>
      <vt:lpstr>wohn_baujahr</vt:lpstr>
      <vt:lpstr>wohn_grundmiete_chop</vt:lpstr>
      <vt:lpstr>grumi_chop</vt:lpstr>
      <vt:lpstr>wohn_gesamtmiete_chop</vt:lpstr>
      <vt:lpstr>gesmi_chop</vt:lpstr>
      <vt:lpstr>wohn_wg_anteil_chop</vt:lpstr>
      <vt:lpstr>wohn_kosten_eigentum_chop</vt:lpstr>
      <vt:lpstr>mietbel1_chop</vt:lpstr>
      <vt:lpstr>mietbel2_chop</vt:lpstr>
      <vt:lpstr>c16</vt:lpstr>
      <vt:lpstr>c17</vt:lpstr>
      <vt:lpstr>c18</vt:lpstr>
      <vt:lpstr>c19</vt:lpstr>
      <vt:lpstr>c20</vt:lpstr>
      <vt:lpstr>c21</vt:lpstr>
      <vt:lpstr>c22</vt:lpstr>
      <vt:lpstr>c23</vt:lpstr>
      <vt:lpstr>c25</vt:lpstr>
      <vt:lpstr>z26</vt:lpstr>
      <vt:lpstr>c27</vt:lpstr>
      <vt:lpstr>c28a_chop</vt:lpstr>
      <vt:lpstr>c28b_chop</vt:lpstr>
      <vt:lpstr>c29_chop</vt:lpstr>
      <vt:lpstr>c29_qm_chop</vt:lpstr>
      <vt:lpstr>c30a_chop</vt:lpstr>
      <vt:lpstr>c30b_chop</vt:lpstr>
      <vt:lpstr>c30a_qm_chop</vt:lpstr>
      <vt:lpstr>c30b_qm_chop</vt:lpstr>
      <vt:lpstr>c31</vt:lpstr>
      <vt:lpstr>c32</vt:lpstr>
      <vt:lpstr>c33_01</vt:lpstr>
      <vt:lpstr>c33a_01</vt:lpstr>
      <vt:lpstr>c33b_01</vt:lpstr>
      <vt:lpstr>c33c_01</vt:lpstr>
      <vt:lpstr>c33d_01</vt:lpstr>
      <vt:lpstr>c33e_01</vt:lpstr>
      <vt:lpstr>c33f_01</vt:lpstr>
      <vt:lpstr>c33g_01</vt:lpstr>
      <vt:lpstr>c33h_01</vt:lpstr>
      <vt:lpstr>c33i_01</vt:lpstr>
      <vt:lpstr>c33j_01</vt:lpstr>
      <vt:lpstr>c33k_01</vt:lpstr>
      <vt:lpstr>c33l_01</vt:lpstr>
      <vt:lpstr>c33_02</vt:lpstr>
      <vt:lpstr>c33a_02</vt:lpstr>
      <vt:lpstr>c33b_02</vt:lpstr>
      <vt:lpstr>c33c_02</vt:lpstr>
      <vt:lpstr>c33d_02</vt:lpstr>
      <vt:lpstr>c33e_02</vt:lpstr>
      <vt:lpstr>c33f_02</vt:lpstr>
      <vt:lpstr>c33g_02</vt:lpstr>
      <vt:lpstr>c33h_02</vt:lpstr>
      <vt:lpstr>c33i_02</vt:lpstr>
      <vt:lpstr>c33j_02</vt:lpstr>
      <vt:lpstr>c33k_02</vt:lpstr>
      <vt:lpstr>c33l_02</vt:lpstr>
      <vt:lpstr>c34_Übersicht</vt:lpstr>
      <vt:lpstr>c34a_01</vt:lpstr>
      <vt:lpstr>c34b_01</vt:lpstr>
      <vt:lpstr>c34c_01</vt:lpstr>
      <vt:lpstr>c34d_01</vt:lpstr>
      <vt:lpstr>c34e_01</vt:lpstr>
      <vt:lpstr>c34f_01</vt:lpstr>
      <vt:lpstr>c34g_01</vt:lpstr>
      <vt:lpstr>c34h_01</vt:lpstr>
      <vt:lpstr>c34i_01</vt:lpstr>
      <vt:lpstr>c34j_01</vt:lpstr>
      <vt:lpstr>c34k_01</vt:lpstr>
      <vt:lpstr>c34l_01</vt:lpstr>
      <vt:lpstr>c34m_01</vt:lpstr>
      <vt:lpstr>c34m_02</vt:lpstr>
      <vt:lpstr>c34a_02</vt:lpstr>
      <vt:lpstr>c34b_02</vt:lpstr>
      <vt:lpstr>c34c_02</vt:lpstr>
      <vt:lpstr>c34d_02</vt:lpstr>
      <vt:lpstr>c34e_02</vt:lpstr>
      <vt:lpstr>c34f_02</vt:lpstr>
      <vt:lpstr>c34g_02</vt:lpstr>
      <vt:lpstr>c34h_02</vt:lpstr>
      <vt:lpstr>c34i_02</vt:lpstr>
      <vt:lpstr>c34j_02</vt:lpstr>
      <vt:lpstr>c34k_02</vt:lpstr>
      <vt:lpstr>c34l_02</vt:lpstr>
      <vt:lpstr>c35</vt:lpstr>
      <vt:lpstr>c36_Übersicht</vt:lpstr>
      <vt:lpstr>c36a</vt:lpstr>
      <vt:lpstr>c36b</vt:lpstr>
      <vt:lpstr>c36c</vt:lpstr>
      <vt:lpstr>c36d</vt:lpstr>
      <vt:lpstr>c36e</vt:lpstr>
      <vt:lpstr>c37</vt:lpstr>
      <vt:lpstr>z29</vt:lpstr>
      <vt:lpstr>z49</vt:lpstr>
      <vt:lpstr>d14</vt:lpstr>
      <vt:lpstr>d15_chop</vt:lpstr>
      <vt:lpstr>d16</vt:lpstr>
      <vt:lpstr>d24_Übersicht</vt:lpstr>
      <vt:lpstr>d24a</vt:lpstr>
      <vt:lpstr>d24b</vt:lpstr>
      <vt:lpstr>d25_chop</vt:lpstr>
      <vt:lpstr>d26</vt:lpstr>
      <vt:lpstr>d27</vt:lpstr>
      <vt:lpstr>schwerbehind</vt:lpstr>
      <vt:lpstr>psychbehind</vt:lpstr>
      <vt:lpstr>wohnd</vt:lpstr>
      <vt:lpstr>wohn_jahre</vt:lpstr>
      <vt:lpstr>wohndk</vt:lpstr>
      <vt:lpstr>hhper</vt:lpstr>
      <vt:lpstr>kinder_leibl_anz</vt:lpstr>
      <vt:lpstr>kind01_leibl_jahr</vt:lpstr>
      <vt:lpstr>lebun_mv</vt:lpstr>
      <vt:lpstr>lebun_haupt</vt:lpstr>
      <vt:lpstr>pekg</vt:lpstr>
      <vt:lpstr>pek</vt:lpstr>
      <vt:lpstr>hhekg</vt:lpstr>
      <vt:lpstr>hhek</vt:lpstr>
      <vt:lpstr>äqui_whh</vt:lpstr>
      <vt:lpstr>dummy</vt:lpstr>
      <vt:lpstr>bewgru</vt:lpstr>
      <vt:lpstr>lebun</vt:lpstr>
      <vt:lpstr>hhper2</vt:lpstr>
      <vt:lpstr>einwanderungsgeschichte2</vt:lpstr>
      <vt:lpstr>staat_geb_person</vt:lpstr>
      <vt:lpstr>sbz</vt:lpstr>
      <vt:lpstr>lage</vt:lpstr>
      <vt:lpstr>hh_kind_komplett</vt:lpstr>
      <vt:lpstr>hhstat</vt:lpstr>
      <vt:lpstr>mieter</vt:lpstr>
      <vt:lpstr>wohn_wohnung_jahre_wohndk</vt:lpstr>
      <vt:lpstr>arm_stadt</vt:lpstr>
      <vt:lpstr>arm_bund</vt:lpstr>
      <vt:lpstr>altgr1</vt:lpstr>
      <vt:lpstr>altgr2</vt:lpstr>
      <vt:lpstr>altgr3</vt:lpstr>
      <vt:lpstr>NAEKL_quantiles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WaschipkyMa</dc:creator>
  <cp:lastModifiedBy>Lagrange, Manuela</cp:lastModifiedBy>
  <dcterms:created xsi:type="dcterms:W3CDTF">2026-08-31T14:21:25Z</dcterms:created>
  <dcterms:modified xsi:type="dcterms:W3CDTF">2026-09-01T08:34:12Z</dcterms:modified>
</cp:coreProperties>
</file>